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Zaid Ebne Mairaj\kolkata\USHA MARTIN\HOSHIYARPUR\final files\"/>
    </mc:Choice>
  </mc:AlternateContent>
  <bookViews>
    <workbookView xWindow="0" yWindow="0" windowWidth="24000" windowHeight="9735" tabRatio="617" firstSheet="3" activeTab="5"/>
  </bookViews>
  <sheets>
    <sheet name="Summary" sheetId="2" state="hidden" r:id="rId1"/>
    <sheet name="FAR" sheetId="18" r:id="rId2"/>
    <sheet name="COMPUTER &amp; DATA PROCESSING" sheetId="7" r:id="rId3"/>
    <sheet name="software" sheetId="8" r:id="rId4"/>
    <sheet name="FURNITURE FIXTURES" sheetId="4" r:id="rId5"/>
    <sheet name="OFFICE EQUIPMENTS" sheetId="9" r:id="rId6"/>
    <sheet name="ELECTRICAL INSTALLATIONS" sheetId="5" r:id="rId7"/>
    <sheet name="P&amp;M" sheetId="3" r:id="rId8"/>
    <sheet name="wpi" sheetId="13" r:id="rId9"/>
    <sheet name="Sheet3" sheetId="14" r:id="rId10"/>
    <sheet name="VEHICLES" sheetId="10" r:id="rId11"/>
    <sheet name="CWIP" sheetId="19" r:id="rId12"/>
    <sheet name="Main summary" sheetId="12" r:id="rId13"/>
    <sheet name="building sheet" sheetId="20" r:id="rId14"/>
    <sheet name="extra" sheetId="21" r:id="rId15"/>
    <sheet name="khasra" sheetId="22" r:id="rId16"/>
  </sheets>
  <externalReferences>
    <externalReference r:id="rId17"/>
    <externalReference r:id="rId18"/>
  </externalReferences>
  <definedNames>
    <definedName name="_xlnm._FilterDatabase" localSheetId="13" hidden="1">'building sheet'!$A$4:$O$84</definedName>
    <definedName name="_xlnm._FilterDatabase" localSheetId="2" hidden="1">'COMPUTER &amp; DATA PROCESSING'!$B$4:$Q$85</definedName>
    <definedName name="_xlnm._FilterDatabase" localSheetId="11" hidden="1">CWIP!$B$5:$R$40</definedName>
    <definedName name="_xlnm._FilterDatabase" localSheetId="6" hidden="1">'ELECTRICAL INSTALLATIONS'!$B$4:$S$177</definedName>
    <definedName name="_xlnm._FilterDatabase" localSheetId="1" hidden="1">FAR!$A$1:$AD$1423</definedName>
    <definedName name="_xlnm._FilterDatabase" localSheetId="4" hidden="1">'FURNITURE FIXTURES'!$B$5:$Q$72</definedName>
    <definedName name="_xlnm._FilterDatabase" localSheetId="5" hidden="1">'OFFICE EQUIPMENTS'!$B$5:$Q$23</definedName>
    <definedName name="_xlnm._FilterDatabase" localSheetId="7" hidden="1">'P&amp;M'!$B$4:$R$920</definedName>
    <definedName name="_xlnm._FilterDatabase" localSheetId="3" hidden="1">software!$B$7:$Q$7</definedName>
    <definedName name="_xlnm._FilterDatabase" localSheetId="10" hidden="1">VEHICLES!$A$4:$S$17</definedName>
  </definedNames>
  <calcPr calcId="152511"/>
  <pivotCaches>
    <pivotCache cacheId="0" r:id="rId19"/>
  </pivotCaches>
</workbook>
</file>

<file path=xl/calcChain.xml><?xml version="1.0" encoding="utf-8"?>
<calcChain xmlns="http://schemas.openxmlformats.org/spreadsheetml/2006/main">
  <c r="K23" i="21" l="1"/>
  <c r="M23" i="21" s="1"/>
  <c r="F23" i="21"/>
  <c r="K22" i="21"/>
  <c r="M22" i="21" s="1"/>
  <c r="F22" i="21"/>
  <c r="K21" i="21"/>
  <c r="M21" i="21" s="1"/>
  <c r="F21" i="21"/>
  <c r="M20" i="21"/>
  <c r="K20" i="21"/>
  <c r="F20" i="21"/>
  <c r="K19" i="21"/>
  <c r="M19" i="21" s="1"/>
  <c r="F19" i="21"/>
  <c r="K18" i="21"/>
  <c r="M18" i="21" s="1"/>
  <c r="F18" i="21"/>
  <c r="K17" i="21"/>
  <c r="M17" i="21" s="1"/>
  <c r="F17" i="21"/>
  <c r="M16" i="21"/>
  <c r="K16" i="21"/>
  <c r="F16" i="21"/>
  <c r="K15" i="21"/>
  <c r="M15" i="21" s="1"/>
  <c r="F15" i="21"/>
  <c r="K14" i="21"/>
  <c r="M14" i="21" s="1"/>
  <c r="F14" i="21"/>
  <c r="K13" i="21"/>
  <c r="M13" i="21" s="1"/>
  <c r="F13" i="21"/>
  <c r="M12" i="21"/>
  <c r="K12" i="21"/>
  <c r="F12" i="21"/>
  <c r="K11" i="21"/>
  <c r="M11" i="21" s="1"/>
  <c r="F11" i="21"/>
  <c r="K10" i="21"/>
  <c r="M10" i="21" s="1"/>
  <c r="F10" i="21"/>
  <c r="K9" i="21"/>
  <c r="M9" i="21" s="1"/>
  <c r="F9" i="21"/>
  <c r="M8" i="21"/>
  <c r="K8" i="21"/>
  <c r="F8" i="21"/>
  <c r="K7" i="21"/>
  <c r="M7" i="21" s="1"/>
  <c r="F7" i="21"/>
  <c r="K6" i="21"/>
  <c r="M6" i="21" s="1"/>
  <c r="F6" i="21"/>
  <c r="K82" i="20"/>
  <c r="M82" i="20" s="1"/>
  <c r="F82" i="20"/>
  <c r="J81" i="20"/>
  <c r="K81" i="20" s="1"/>
  <c r="M81" i="20" s="1"/>
  <c r="J80" i="20"/>
  <c r="K80" i="20" s="1"/>
  <c r="M80" i="20" s="1"/>
  <c r="F80" i="20"/>
  <c r="K79" i="20"/>
  <c r="M79" i="20" s="1"/>
  <c r="M84" i="20" s="1"/>
  <c r="F79" i="20"/>
  <c r="K78" i="20"/>
  <c r="M78" i="20" s="1"/>
  <c r="F78" i="20"/>
  <c r="K77" i="20"/>
  <c r="M77" i="20" s="1"/>
  <c r="F77" i="20"/>
  <c r="K76" i="20"/>
  <c r="M76" i="20" s="1"/>
  <c r="F76" i="20"/>
  <c r="K75" i="20"/>
  <c r="M75" i="20" s="1"/>
  <c r="F75" i="20"/>
  <c r="K74" i="20"/>
  <c r="M74" i="20" s="1"/>
  <c r="F74" i="20"/>
  <c r="K73" i="20"/>
  <c r="M73" i="20" s="1"/>
  <c r="F73" i="20"/>
  <c r="K72" i="20"/>
  <c r="M72" i="20" s="1"/>
  <c r="F72" i="20"/>
  <c r="K71" i="20"/>
  <c r="M71" i="20" s="1"/>
  <c r="F71" i="20"/>
  <c r="K70" i="20"/>
  <c r="M70" i="20" s="1"/>
  <c r="F70" i="20"/>
  <c r="K69" i="20"/>
  <c r="M69" i="20" s="1"/>
  <c r="F69" i="20"/>
  <c r="K68" i="20"/>
  <c r="M68" i="20" s="1"/>
  <c r="F68" i="20"/>
  <c r="K67" i="20"/>
  <c r="M67" i="20" s="1"/>
  <c r="F67" i="20"/>
  <c r="K66" i="20"/>
  <c r="M66" i="20" s="1"/>
  <c r="F66" i="20"/>
  <c r="K65" i="20"/>
  <c r="M65" i="20" s="1"/>
  <c r="F65" i="20"/>
  <c r="K64" i="20"/>
  <c r="M64" i="20" s="1"/>
  <c r="F64" i="20"/>
  <c r="K63" i="20"/>
  <c r="M63" i="20" s="1"/>
  <c r="F63" i="20"/>
  <c r="K62" i="20"/>
  <c r="M62" i="20" s="1"/>
  <c r="F62" i="20"/>
  <c r="K61" i="20"/>
  <c r="M61" i="20" s="1"/>
  <c r="F61" i="20"/>
  <c r="K60" i="20"/>
  <c r="M60" i="20" s="1"/>
  <c r="F60" i="20"/>
  <c r="K59" i="20"/>
  <c r="M59" i="20" s="1"/>
  <c r="F59" i="20"/>
  <c r="K58" i="20"/>
  <c r="M58" i="20" s="1"/>
  <c r="F58" i="20"/>
  <c r="K57" i="20"/>
  <c r="M57" i="20" s="1"/>
  <c r="F57" i="20"/>
  <c r="K56" i="20"/>
  <c r="M56" i="20" s="1"/>
  <c r="F56" i="20"/>
  <c r="K55" i="20"/>
  <c r="M55" i="20" s="1"/>
  <c r="F55" i="20"/>
  <c r="K54" i="20"/>
  <c r="M54" i="20" s="1"/>
  <c r="F54" i="20"/>
  <c r="K53" i="20"/>
  <c r="M53" i="20" s="1"/>
  <c r="F53" i="20"/>
  <c r="K52" i="20"/>
  <c r="M52" i="20" s="1"/>
  <c r="F52" i="20"/>
  <c r="K51" i="20"/>
  <c r="M51" i="20" s="1"/>
  <c r="F51" i="20"/>
  <c r="K50" i="20"/>
  <c r="M50" i="20" s="1"/>
  <c r="F50" i="20"/>
  <c r="K49" i="20"/>
  <c r="M49" i="20" s="1"/>
  <c r="F49" i="20"/>
  <c r="K48" i="20"/>
  <c r="M48" i="20" s="1"/>
  <c r="F48" i="20"/>
  <c r="K47" i="20"/>
  <c r="M47" i="20" s="1"/>
  <c r="F47" i="20"/>
  <c r="K46" i="20"/>
  <c r="M46" i="20" s="1"/>
  <c r="F46" i="20"/>
  <c r="K45" i="20"/>
  <c r="M45" i="20" s="1"/>
  <c r="F45" i="20"/>
  <c r="K44" i="20"/>
  <c r="M44" i="20" s="1"/>
  <c r="F44" i="20"/>
  <c r="K43" i="20"/>
  <c r="M43" i="20" s="1"/>
  <c r="F43" i="20"/>
  <c r="K42" i="20"/>
  <c r="M42" i="20" s="1"/>
  <c r="F42" i="20"/>
  <c r="K41" i="20"/>
  <c r="M41" i="20" s="1"/>
  <c r="F41" i="20"/>
  <c r="K40" i="20"/>
  <c r="M40" i="20" s="1"/>
  <c r="F40" i="20"/>
  <c r="K39" i="20"/>
  <c r="M39" i="20" s="1"/>
  <c r="F39" i="20"/>
  <c r="K38" i="20"/>
  <c r="M38" i="20" s="1"/>
  <c r="F38" i="20"/>
  <c r="K37" i="20"/>
  <c r="M37" i="20" s="1"/>
  <c r="F37" i="20"/>
  <c r="K36" i="20"/>
  <c r="M36" i="20" s="1"/>
  <c r="F36" i="20"/>
  <c r="K35" i="20"/>
  <c r="M35" i="20" s="1"/>
  <c r="F35" i="20"/>
  <c r="K34" i="20"/>
  <c r="M34" i="20" s="1"/>
  <c r="F34" i="20"/>
  <c r="K33" i="20"/>
  <c r="M33" i="20" s="1"/>
  <c r="F33" i="20"/>
  <c r="K32" i="20"/>
  <c r="M32" i="20" s="1"/>
  <c r="F32" i="20"/>
  <c r="K31" i="20"/>
  <c r="M31" i="20" s="1"/>
  <c r="F31" i="20"/>
  <c r="K30" i="20"/>
  <c r="M30" i="20" s="1"/>
  <c r="F30" i="20"/>
  <c r="K29" i="20"/>
  <c r="M29" i="20" s="1"/>
  <c r="F29" i="20"/>
  <c r="K28" i="20"/>
  <c r="M28" i="20" s="1"/>
  <c r="F28" i="20"/>
  <c r="K27" i="20"/>
  <c r="M27" i="20" s="1"/>
  <c r="F27" i="20"/>
  <c r="K26" i="20"/>
  <c r="M26" i="20" s="1"/>
  <c r="F26" i="20"/>
  <c r="K25" i="20"/>
  <c r="M25" i="20" s="1"/>
  <c r="F25" i="20"/>
  <c r="K24" i="20"/>
  <c r="M24" i="20" s="1"/>
  <c r="F24" i="20"/>
  <c r="K23" i="20"/>
  <c r="M23" i="20" s="1"/>
  <c r="F23" i="20"/>
  <c r="K22" i="20"/>
  <c r="M22" i="20" s="1"/>
  <c r="F22" i="20"/>
  <c r="K21" i="20"/>
  <c r="M21" i="20" s="1"/>
  <c r="F21" i="20"/>
  <c r="K20" i="20"/>
  <c r="M20" i="20" s="1"/>
  <c r="F20" i="20"/>
  <c r="K19" i="20"/>
  <c r="M19" i="20" s="1"/>
  <c r="F19" i="20"/>
  <c r="K18" i="20"/>
  <c r="M18" i="20" s="1"/>
  <c r="F18" i="20"/>
  <c r="K17" i="20"/>
  <c r="M17" i="20" s="1"/>
  <c r="F17" i="20"/>
  <c r="K16" i="20"/>
  <c r="M16" i="20" s="1"/>
  <c r="F16" i="20"/>
  <c r="K15" i="20"/>
  <c r="F15" i="20"/>
  <c r="K14" i="20"/>
  <c r="M14" i="20" s="1"/>
  <c r="F14" i="20"/>
  <c r="K13" i="20"/>
  <c r="M13" i="20" s="1"/>
  <c r="F13" i="20"/>
  <c r="K12" i="20"/>
  <c r="M12" i="20" s="1"/>
  <c r="F12" i="20"/>
  <c r="K11" i="20"/>
  <c r="M11" i="20" s="1"/>
  <c r="F11" i="20"/>
  <c r="K10" i="20"/>
  <c r="M10" i="20" s="1"/>
  <c r="F10" i="20"/>
  <c r="K9" i="20"/>
  <c r="M9" i="20" s="1"/>
  <c r="F9" i="20"/>
  <c r="K8" i="20"/>
  <c r="M8" i="20" s="1"/>
  <c r="F8" i="20"/>
  <c r="K7" i="20"/>
  <c r="M7" i="20" s="1"/>
  <c r="F7" i="20"/>
  <c r="K6" i="20"/>
  <c r="M6" i="20" s="1"/>
  <c r="F6" i="20"/>
  <c r="K5" i="20"/>
  <c r="M5" i="20" s="1"/>
  <c r="F5" i="20"/>
  <c r="K84" i="20" l="1"/>
  <c r="Q5" i="3" l="1"/>
  <c r="T12" i="14"/>
  <c r="T9" i="14" l="1"/>
  <c r="M6" i="3" l="1"/>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6" i="4"/>
  <c r="M9" i="8"/>
  <c r="M10" i="8"/>
  <c r="M11" i="8"/>
  <c r="M12" i="8"/>
  <c r="M13" i="8"/>
  <c r="M14" i="8"/>
  <c r="M15" i="8"/>
  <c r="M16" i="8"/>
  <c r="M17" i="8"/>
  <c r="M8" i="8"/>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5" i="7"/>
  <c r="U60" i="13"/>
  <c r="U61" i="13"/>
  <c r="U62" i="13"/>
  <c r="U63" i="13"/>
  <c r="U64" i="13"/>
  <c r="U65" i="13"/>
  <c r="U66" i="13"/>
  <c r="U67" i="13"/>
  <c r="U59" i="13"/>
  <c r="H20" i="13"/>
  <c r="H21" i="13"/>
  <c r="H22" i="13"/>
  <c r="H23" i="13"/>
  <c r="H24" i="13"/>
  <c r="H25" i="13"/>
  <c r="H26" i="13"/>
  <c r="H27" i="13"/>
  <c r="H19" i="13"/>
  <c r="T7" i="13"/>
  <c r="T8" i="13"/>
  <c r="T9" i="13"/>
  <c r="T10" i="13"/>
  <c r="T11" i="13"/>
  <c r="T12" i="13"/>
  <c r="T13" i="13"/>
  <c r="T14" i="13"/>
  <c r="T6" i="13"/>
  <c r="T20" i="13"/>
  <c r="T21" i="13"/>
  <c r="T22" i="13"/>
  <c r="T23" i="13"/>
  <c r="T24" i="13"/>
  <c r="T25" i="13"/>
  <c r="T26" i="13"/>
  <c r="T27" i="13"/>
  <c r="T19" i="13"/>
  <c r="L46" i="13"/>
  <c r="L47" i="13"/>
  <c r="L48" i="13"/>
  <c r="L49" i="13"/>
  <c r="L50" i="13"/>
  <c r="L51" i="13"/>
  <c r="L52" i="13"/>
  <c r="L53" i="13"/>
  <c r="L45" i="13"/>
  <c r="H46" i="13"/>
  <c r="H47" i="13"/>
  <c r="H48" i="13"/>
  <c r="H49" i="13"/>
  <c r="H50" i="13"/>
  <c r="H51" i="13"/>
  <c r="H52" i="13"/>
  <c r="H53" i="13"/>
  <c r="H45" i="13"/>
  <c r="P7" i="13"/>
  <c r="P8" i="13"/>
  <c r="P9" i="13"/>
  <c r="P10" i="13"/>
  <c r="P11" i="13"/>
  <c r="P12" i="13"/>
  <c r="P13" i="13"/>
  <c r="P14" i="13"/>
  <c r="P6" i="13"/>
  <c r="U33" i="13"/>
  <c r="U34" i="13"/>
  <c r="U35" i="13"/>
  <c r="U36" i="13"/>
  <c r="U37" i="13"/>
  <c r="U38" i="13"/>
  <c r="U39" i="13"/>
  <c r="U40" i="13"/>
  <c r="U32" i="13"/>
  <c r="H33" i="13"/>
  <c r="H34" i="13"/>
  <c r="H35" i="13"/>
  <c r="H36" i="13"/>
  <c r="H37" i="13"/>
  <c r="H38" i="13"/>
  <c r="H39" i="13"/>
  <c r="H40" i="13"/>
  <c r="H32" i="13"/>
  <c r="L33" i="13"/>
  <c r="L34" i="13"/>
  <c r="L35" i="13"/>
  <c r="L36" i="13"/>
  <c r="L37" i="13"/>
  <c r="L38" i="13"/>
  <c r="L39" i="13"/>
  <c r="L40" i="13"/>
  <c r="L32" i="13"/>
  <c r="T19" i="14"/>
  <c r="T18" i="14"/>
  <c r="U18" i="14"/>
  <c r="T15" i="14"/>
  <c r="T16" i="14"/>
  <c r="U16" i="14" s="1"/>
  <c r="T6" i="14"/>
  <c r="U6" i="14" s="1"/>
  <c r="T29" i="14"/>
  <c r="U29" i="14" s="1"/>
  <c r="T23" i="14"/>
  <c r="U9" i="14"/>
  <c r="T20" i="14"/>
  <c r="T26" i="14"/>
  <c r="U26" i="14" s="1"/>
  <c r="T22" i="14"/>
  <c r="T24" i="14"/>
  <c r="U24" i="14"/>
  <c r="T28" i="14"/>
  <c r="U28" i="14"/>
  <c r="T27" i="14"/>
  <c r="U27" i="14" s="1"/>
  <c r="T13" i="14"/>
  <c r="T25" i="14"/>
  <c r="U25" i="14"/>
  <c r="U23" i="14"/>
  <c r="U12" i="14"/>
  <c r="U22" i="14"/>
  <c r="M5" i="3"/>
  <c r="Q59" i="13"/>
  <c r="Q60" i="13"/>
  <c r="Q61" i="13"/>
  <c r="Q62" i="13"/>
  <c r="Q63" i="13"/>
  <c r="Q64" i="13"/>
  <c r="Q65" i="13"/>
  <c r="Q66" i="13"/>
  <c r="Q58" i="13"/>
  <c r="M59" i="13"/>
  <c r="M60" i="13"/>
  <c r="M61" i="13"/>
  <c r="M62" i="13"/>
  <c r="M63" i="13"/>
  <c r="M64" i="13"/>
  <c r="M65" i="13"/>
  <c r="M66" i="13"/>
  <c r="M58" i="13"/>
  <c r="X46" i="13"/>
  <c r="X47" i="13"/>
  <c r="X48" i="13"/>
  <c r="X49" i="13"/>
  <c r="X50" i="13"/>
  <c r="X51" i="13"/>
  <c r="X52" i="13"/>
  <c r="X53" i="13"/>
  <c r="X45" i="13"/>
  <c r="X33" i="13"/>
  <c r="X34" i="13"/>
  <c r="X35" i="13"/>
  <c r="X36" i="13"/>
  <c r="X37" i="13"/>
  <c r="X38" i="13"/>
  <c r="X39" i="13"/>
  <c r="X40" i="13"/>
  <c r="X32" i="13"/>
  <c r="P26" i="13"/>
  <c r="P25" i="13"/>
  <c r="P24" i="13"/>
  <c r="P23" i="13"/>
  <c r="P21" i="13"/>
  <c r="P20" i="13"/>
  <c r="P19" i="13"/>
  <c r="P22" i="13"/>
  <c r="T21" i="14"/>
  <c r="U21" i="14"/>
  <c r="T8" i="14"/>
  <c r="U20" i="14"/>
  <c r="U8" i="14"/>
  <c r="U7" i="14"/>
  <c r="U19" i="14"/>
  <c r="U15" i="14"/>
  <c r="U17" i="14"/>
  <c r="Q9" i="3"/>
  <c r="R9" i="3" s="1"/>
  <c r="Q12" i="3"/>
  <c r="R12" i="3" s="1"/>
  <c r="Q13" i="3"/>
  <c r="R13" i="3" s="1"/>
  <c r="Q14" i="3"/>
  <c r="R14" i="3" s="1"/>
  <c r="Q15" i="3"/>
  <c r="R15" i="3" s="1"/>
  <c r="Q16" i="3"/>
  <c r="R16" i="3" s="1"/>
  <c r="Q17" i="3"/>
  <c r="R17" i="3" s="1"/>
  <c r="Q18" i="3"/>
  <c r="R18" i="3" s="1"/>
  <c r="Q19" i="3"/>
  <c r="R19" i="3" s="1"/>
  <c r="Q20" i="3"/>
  <c r="R20" i="3" s="1"/>
  <c r="Q21" i="3"/>
  <c r="R21" i="3" s="1"/>
  <c r="Q22" i="3"/>
  <c r="R22" i="3" s="1"/>
  <c r="Q23" i="3"/>
  <c r="R23" i="3" s="1"/>
  <c r="Q24" i="3"/>
  <c r="R24" i="3" s="1"/>
  <c r="Q25" i="3"/>
  <c r="R25" i="3" s="1"/>
  <c r="Q26" i="3"/>
  <c r="R26" i="3" s="1"/>
  <c r="Q28" i="3"/>
  <c r="R28" i="3" s="1"/>
  <c r="Q29" i="3"/>
  <c r="R29" i="3" s="1"/>
  <c r="Q30" i="3"/>
  <c r="R30" i="3" s="1"/>
  <c r="Q31" i="3"/>
  <c r="R31" i="3" s="1"/>
  <c r="Q33" i="3"/>
  <c r="R33" i="3" s="1"/>
  <c r="Q34" i="3"/>
  <c r="R34" i="3" s="1"/>
  <c r="Q35" i="3"/>
  <c r="R35" i="3" s="1"/>
  <c r="Q36" i="3"/>
  <c r="R36" i="3" s="1"/>
  <c r="Q37" i="3"/>
  <c r="R37" i="3" s="1"/>
  <c r="Q39" i="3"/>
  <c r="R39" i="3" s="1"/>
  <c r="Q42" i="3"/>
  <c r="R42" i="3" s="1"/>
  <c r="Q44" i="3"/>
  <c r="R44" i="3" s="1"/>
  <c r="Q45" i="3"/>
  <c r="R45" i="3" s="1"/>
  <c r="Q46" i="3"/>
  <c r="R46" i="3" s="1"/>
  <c r="Q47" i="3"/>
  <c r="R47" i="3" s="1"/>
  <c r="Q48" i="3"/>
  <c r="R48" i="3" s="1"/>
  <c r="Q50" i="3"/>
  <c r="R50" i="3" s="1"/>
  <c r="Q51" i="3"/>
  <c r="R51" i="3" s="1"/>
  <c r="Q52" i="3"/>
  <c r="R52" i="3" s="1"/>
  <c r="Q53" i="3"/>
  <c r="R53" i="3" s="1"/>
  <c r="Q54" i="3"/>
  <c r="R54" i="3" s="1"/>
  <c r="Q56" i="3"/>
  <c r="R56" i="3" s="1"/>
  <c r="Q57" i="3"/>
  <c r="R57" i="3" s="1"/>
  <c r="Q58" i="3"/>
  <c r="R58" i="3" s="1"/>
  <c r="Q59" i="3"/>
  <c r="R59" i="3" s="1"/>
  <c r="Q63" i="3"/>
  <c r="R63" i="3" s="1"/>
  <c r="Q64" i="3"/>
  <c r="R64" i="3" s="1"/>
  <c r="Q65" i="3"/>
  <c r="R65" i="3" s="1"/>
  <c r="Q66" i="3"/>
  <c r="R66" i="3" s="1"/>
  <c r="Q68" i="3"/>
  <c r="R68" i="3" s="1"/>
  <c r="Q69" i="3"/>
  <c r="R69" i="3" s="1"/>
  <c r="Q70" i="3"/>
  <c r="R70" i="3" s="1"/>
  <c r="Q71" i="3"/>
  <c r="R71" i="3" s="1"/>
  <c r="Q73" i="3"/>
  <c r="R73" i="3" s="1"/>
  <c r="Q74" i="3"/>
  <c r="R74" i="3" s="1"/>
  <c r="Q75" i="3"/>
  <c r="R75" i="3" s="1"/>
  <c r="Q76" i="3"/>
  <c r="R76" i="3" s="1"/>
  <c r="Q77" i="3"/>
  <c r="R77" i="3" s="1"/>
  <c r="Q78" i="3"/>
  <c r="R78" i="3" s="1"/>
  <c r="Q79" i="3"/>
  <c r="R79" i="3" s="1"/>
  <c r="Q80" i="3"/>
  <c r="R80" i="3" s="1"/>
  <c r="Q81" i="3"/>
  <c r="R81" i="3" s="1"/>
  <c r="Q82" i="3"/>
  <c r="R82" i="3" s="1"/>
  <c r="Q83" i="3"/>
  <c r="R83" i="3" s="1"/>
  <c r="Q84" i="3"/>
  <c r="R84" i="3" s="1"/>
  <c r="Q85" i="3"/>
  <c r="R85" i="3" s="1"/>
  <c r="Q86" i="3"/>
  <c r="R86" i="3" s="1"/>
  <c r="Q89" i="3"/>
  <c r="R89" i="3" s="1"/>
  <c r="Q90" i="3"/>
  <c r="R90" i="3" s="1"/>
  <c r="Q91" i="3"/>
  <c r="R91" i="3" s="1"/>
  <c r="Q92" i="3"/>
  <c r="R92" i="3" s="1"/>
  <c r="Q93" i="3"/>
  <c r="R93" i="3" s="1"/>
  <c r="Q94" i="3"/>
  <c r="R94" i="3" s="1"/>
  <c r="Q95" i="3"/>
  <c r="R95" i="3" s="1"/>
  <c r="Q96" i="3"/>
  <c r="R96" i="3" s="1"/>
  <c r="Q97" i="3"/>
  <c r="R97" i="3" s="1"/>
  <c r="Q98" i="3"/>
  <c r="R98" i="3" s="1"/>
  <c r="Q99" i="3"/>
  <c r="R99" i="3" s="1"/>
  <c r="Q100" i="3"/>
  <c r="R100" i="3" s="1"/>
  <c r="Q101" i="3"/>
  <c r="R101" i="3" s="1"/>
  <c r="Q102" i="3"/>
  <c r="R102" i="3" s="1"/>
  <c r="Q103" i="3"/>
  <c r="R103" i="3" s="1"/>
  <c r="Q104" i="3"/>
  <c r="R104" i="3" s="1"/>
  <c r="Q105" i="3"/>
  <c r="R105" i="3" s="1"/>
  <c r="Q106" i="3"/>
  <c r="R106" i="3" s="1"/>
  <c r="Q110" i="3"/>
  <c r="R110" i="3" s="1"/>
  <c r="Q111" i="3"/>
  <c r="R111" i="3" s="1"/>
  <c r="Q112" i="3"/>
  <c r="R112" i="3" s="1"/>
  <c r="Q113" i="3"/>
  <c r="R113" i="3" s="1"/>
  <c r="Q114" i="3"/>
  <c r="R114" i="3" s="1"/>
  <c r="Q117" i="3"/>
  <c r="R117" i="3" s="1"/>
  <c r="Q118" i="3"/>
  <c r="R118" i="3" s="1"/>
  <c r="Q119" i="3"/>
  <c r="R119" i="3" s="1"/>
  <c r="Q123" i="3"/>
  <c r="R123" i="3" s="1"/>
  <c r="Q125" i="3"/>
  <c r="R125" i="3" s="1"/>
  <c r="Q126" i="3"/>
  <c r="R126" i="3" s="1"/>
  <c r="Q128" i="3"/>
  <c r="R128" i="3" s="1"/>
  <c r="Q131" i="3"/>
  <c r="R131" i="3" s="1"/>
  <c r="Q143" i="3"/>
  <c r="R143" i="3" s="1"/>
  <c r="Q145" i="3"/>
  <c r="R145" i="3" s="1"/>
  <c r="Q146" i="3"/>
  <c r="R146" i="3" s="1"/>
  <c r="Q147" i="3"/>
  <c r="R147" i="3" s="1"/>
  <c r="Q148" i="3"/>
  <c r="R148" i="3" s="1"/>
  <c r="Q149" i="3"/>
  <c r="R149" i="3" s="1"/>
  <c r="Q150" i="3"/>
  <c r="R150" i="3" s="1"/>
  <c r="Q151" i="3"/>
  <c r="R151" i="3" s="1"/>
  <c r="Q153" i="3"/>
  <c r="R153" i="3" s="1"/>
  <c r="Q154" i="3"/>
  <c r="R154" i="3" s="1"/>
  <c r="Q155" i="3"/>
  <c r="R155" i="3" s="1"/>
  <c r="Q156" i="3"/>
  <c r="R156" i="3" s="1"/>
  <c r="Q158" i="3"/>
  <c r="R158" i="3" s="1"/>
  <c r="Q159" i="3"/>
  <c r="R159" i="3" s="1"/>
  <c r="Q160" i="3"/>
  <c r="R160" i="3" s="1"/>
  <c r="Q161" i="3"/>
  <c r="R161" i="3" s="1"/>
  <c r="Q162" i="3"/>
  <c r="R162" i="3" s="1"/>
  <c r="Q163" i="3"/>
  <c r="R163" i="3" s="1"/>
  <c r="Q164" i="3"/>
  <c r="R164" i="3" s="1"/>
  <c r="Q165" i="3"/>
  <c r="R165" i="3" s="1"/>
  <c r="Q166" i="3"/>
  <c r="R166" i="3" s="1"/>
  <c r="Q167" i="3"/>
  <c r="R167" i="3" s="1"/>
  <c r="Q169" i="3"/>
  <c r="R169" i="3" s="1"/>
  <c r="Q170" i="3"/>
  <c r="R170" i="3" s="1"/>
  <c r="Q171" i="3"/>
  <c r="R171" i="3" s="1"/>
  <c r="Q172" i="3"/>
  <c r="R172" i="3" s="1"/>
  <c r="Q173" i="3"/>
  <c r="R173" i="3" s="1"/>
  <c r="Q174" i="3"/>
  <c r="R174" i="3" s="1"/>
  <c r="Q175" i="3"/>
  <c r="R175" i="3" s="1"/>
  <c r="Q177" i="3"/>
  <c r="R177" i="3" s="1"/>
  <c r="Q178" i="3"/>
  <c r="R178" i="3" s="1"/>
  <c r="Q183" i="3"/>
  <c r="R183" i="3" s="1"/>
  <c r="Q184" i="3"/>
  <c r="R184" i="3" s="1"/>
  <c r="Q187" i="3"/>
  <c r="R187" i="3" s="1"/>
  <c r="Q190" i="3"/>
  <c r="R190" i="3" s="1"/>
  <c r="Q205" i="3"/>
  <c r="R205" i="3" s="1"/>
  <c r="Q206" i="3"/>
  <c r="R206" i="3" s="1"/>
  <c r="Q207" i="3"/>
  <c r="R207" i="3" s="1"/>
  <c r="Q209" i="3"/>
  <c r="R209" i="3" s="1"/>
  <c r="Q210" i="3"/>
  <c r="R210" i="3" s="1"/>
  <c r="Q211" i="3"/>
  <c r="R211" i="3" s="1"/>
  <c r="Q212" i="3"/>
  <c r="R212" i="3" s="1"/>
  <c r="Q213" i="3"/>
  <c r="R213" i="3" s="1"/>
  <c r="Q214" i="3"/>
  <c r="R214" i="3" s="1"/>
  <c r="Q215" i="3"/>
  <c r="R215" i="3" s="1"/>
  <c r="Q217" i="3"/>
  <c r="R217" i="3" s="1"/>
  <c r="Q218" i="3"/>
  <c r="R218" i="3" s="1"/>
  <c r="Q219" i="3"/>
  <c r="R219" i="3" s="1"/>
  <c r="Q220" i="3"/>
  <c r="R220" i="3" s="1"/>
  <c r="Q221" i="3"/>
  <c r="R221" i="3" s="1"/>
  <c r="Q222" i="3"/>
  <c r="R222" i="3" s="1"/>
  <c r="Q223" i="3"/>
  <c r="R223" i="3" s="1"/>
  <c r="Q224" i="3"/>
  <c r="R224" i="3" s="1"/>
  <c r="Q225" i="3"/>
  <c r="R225" i="3" s="1"/>
  <c r="Q226" i="3"/>
  <c r="R226" i="3" s="1"/>
  <c r="Q227" i="3"/>
  <c r="R227" i="3" s="1"/>
  <c r="Q228" i="3"/>
  <c r="R228" i="3" s="1"/>
  <c r="Q229" i="3"/>
  <c r="R229" i="3" s="1"/>
  <c r="Q231" i="3"/>
  <c r="R231" i="3" s="1"/>
  <c r="Q232" i="3"/>
  <c r="R232" i="3" s="1"/>
  <c r="Q233" i="3"/>
  <c r="R233" i="3" s="1"/>
  <c r="Q234" i="3"/>
  <c r="R234" i="3" s="1"/>
  <c r="Q235" i="3"/>
  <c r="R235" i="3" s="1"/>
  <c r="Q236" i="3"/>
  <c r="R236" i="3" s="1"/>
  <c r="Q238" i="3"/>
  <c r="R238" i="3" s="1"/>
  <c r="Q239" i="3"/>
  <c r="R239" i="3" s="1"/>
  <c r="Q240" i="3"/>
  <c r="R240" i="3" s="1"/>
  <c r="Q241" i="3"/>
  <c r="R241" i="3" s="1"/>
  <c r="Q242" i="3"/>
  <c r="R242" i="3" s="1"/>
  <c r="Q244" i="3"/>
  <c r="R244" i="3" s="1"/>
  <c r="Q245" i="3"/>
  <c r="R245" i="3" s="1"/>
  <c r="Q246" i="3"/>
  <c r="R246" i="3" s="1"/>
  <c r="Q247" i="3"/>
  <c r="R247" i="3" s="1"/>
  <c r="Q250" i="3"/>
  <c r="R250" i="3" s="1"/>
  <c r="Q251" i="3"/>
  <c r="R251" i="3" s="1"/>
  <c r="Q254" i="3"/>
  <c r="R254" i="3" s="1"/>
  <c r="Q255" i="3"/>
  <c r="R255" i="3" s="1"/>
  <c r="Q257" i="3"/>
  <c r="R257" i="3" s="1"/>
  <c r="Q259" i="3"/>
  <c r="R259" i="3" s="1"/>
  <c r="Q260" i="3"/>
  <c r="R260" i="3" s="1"/>
  <c r="Q261" i="3"/>
  <c r="R261" i="3" s="1"/>
  <c r="Q263" i="3"/>
  <c r="R263" i="3" s="1"/>
  <c r="Q265" i="3"/>
  <c r="R265" i="3" s="1"/>
  <c r="Q267" i="3"/>
  <c r="R267" i="3" s="1"/>
  <c r="Q268" i="3"/>
  <c r="R268" i="3" s="1"/>
  <c r="Q269" i="3"/>
  <c r="R269" i="3" s="1"/>
  <c r="Q270" i="3"/>
  <c r="R270" i="3" s="1"/>
  <c r="Q272" i="3"/>
  <c r="R272" i="3" s="1"/>
  <c r="Q273" i="3"/>
  <c r="R273" i="3" s="1"/>
  <c r="Q274" i="3"/>
  <c r="R274" i="3" s="1"/>
  <c r="Q275" i="3"/>
  <c r="R275" i="3" s="1"/>
  <c r="Q276" i="3"/>
  <c r="R276" i="3" s="1"/>
  <c r="Q277" i="3"/>
  <c r="R277" i="3" s="1"/>
  <c r="Q278" i="3"/>
  <c r="R278" i="3" s="1"/>
  <c r="Q279" i="3"/>
  <c r="R279" i="3" s="1"/>
  <c r="Q280" i="3"/>
  <c r="R280" i="3" s="1"/>
  <c r="Q281" i="3"/>
  <c r="R281" i="3" s="1"/>
  <c r="Q282" i="3"/>
  <c r="R282" i="3" s="1"/>
  <c r="Q284" i="3"/>
  <c r="R284" i="3" s="1"/>
  <c r="Q285" i="3"/>
  <c r="R285" i="3" s="1"/>
  <c r="Q286" i="3"/>
  <c r="R286" i="3" s="1"/>
  <c r="Q287" i="3"/>
  <c r="R287" i="3" s="1"/>
  <c r="Q288" i="3"/>
  <c r="R288" i="3" s="1"/>
  <c r="Q289" i="3"/>
  <c r="R289" i="3" s="1"/>
  <c r="Q290" i="3"/>
  <c r="R290" i="3" s="1"/>
  <c r="Q292" i="3"/>
  <c r="R292" i="3" s="1"/>
  <c r="Q293" i="3"/>
  <c r="R293" i="3" s="1"/>
  <c r="Q294" i="3"/>
  <c r="R294" i="3" s="1"/>
  <c r="Q295" i="3"/>
  <c r="R295" i="3" s="1"/>
  <c r="Q296" i="3"/>
  <c r="R296" i="3" s="1"/>
  <c r="Q297" i="3"/>
  <c r="R297" i="3" s="1"/>
  <c r="Q298" i="3"/>
  <c r="R298" i="3" s="1"/>
  <c r="Q299" i="3"/>
  <c r="R299" i="3" s="1"/>
  <c r="Q301" i="3"/>
  <c r="R301" i="3" s="1"/>
  <c r="Q302" i="3"/>
  <c r="R302" i="3" s="1"/>
  <c r="Q303" i="3"/>
  <c r="R303" i="3" s="1"/>
  <c r="Q304" i="3"/>
  <c r="R304" i="3" s="1"/>
  <c r="Q305" i="3"/>
  <c r="R305" i="3" s="1"/>
  <c r="Q306" i="3"/>
  <c r="R306" i="3" s="1"/>
  <c r="Q307" i="3"/>
  <c r="R307" i="3" s="1"/>
  <c r="Q310" i="3"/>
  <c r="R310" i="3" s="1"/>
  <c r="Q311" i="3"/>
  <c r="R311" i="3" s="1"/>
  <c r="Q312" i="3"/>
  <c r="R312" i="3" s="1"/>
  <c r="Q313" i="3"/>
  <c r="R313" i="3" s="1"/>
  <c r="Q314" i="3"/>
  <c r="R314" i="3" s="1"/>
  <c r="Q315" i="3"/>
  <c r="R315" i="3" s="1"/>
  <c r="Q316" i="3"/>
  <c r="R316" i="3" s="1"/>
  <c r="Q317" i="3"/>
  <c r="R317" i="3" s="1"/>
  <c r="Q318" i="3"/>
  <c r="R318" i="3" s="1"/>
  <c r="Q319" i="3"/>
  <c r="R319" i="3" s="1"/>
  <c r="Q321" i="3"/>
  <c r="R321" i="3" s="1"/>
  <c r="Q322" i="3"/>
  <c r="R322" i="3" s="1"/>
  <c r="Q323" i="3"/>
  <c r="R323" i="3" s="1"/>
  <c r="Q324" i="3"/>
  <c r="R324" i="3" s="1"/>
  <c r="Q325" i="3"/>
  <c r="R325" i="3" s="1"/>
  <c r="Q326" i="3"/>
  <c r="R326" i="3" s="1"/>
  <c r="Q329" i="3"/>
  <c r="R329" i="3" s="1"/>
  <c r="Q330" i="3"/>
  <c r="R330" i="3" s="1"/>
  <c r="Q331" i="3"/>
  <c r="Q332" i="3"/>
  <c r="R332" i="3" s="1"/>
  <c r="Q333" i="3"/>
  <c r="R333" i="3" s="1"/>
  <c r="Q334" i="3"/>
  <c r="R334" i="3" s="1"/>
  <c r="Q335" i="3"/>
  <c r="R335" i="3" s="1"/>
  <c r="Q337" i="3"/>
  <c r="R337" i="3" s="1"/>
  <c r="Q338" i="3"/>
  <c r="R338" i="3" s="1"/>
  <c r="Q339" i="3"/>
  <c r="R339" i="3" s="1"/>
  <c r="Q340" i="3"/>
  <c r="R340" i="3" s="1"/>
  <c r="Q341" i="3"/>
  <c r="R341" i="3" s="1"/>
  <c r="Q343" i="3"/>
  <c r="R343" i="3" s="1"/>
  <c r="Q344" i="3"/>
  <c r="R344" i="3" s="1"/>
  <c r="Q345" i="3"/>
  <c r="R345" i="3" s="1"/>
  <c r="Q346" i="3"/>
  <c r="R346" i="3" s="1"/>
  <c r="Q347" i="3"/>
  <c r="R347" i="3" s="1"/>
  <c r="Q348" i="3"/>
  <c r="R348" i="3" s="1"/>
  <c r="Q349" i="3"/>
  <c r="R349" i="3" s="1"/>
  <c r="Q350" i="3"/>
  <c r="R350" i="3" s="1"/>
  <c r="Q351" i="3"/>
  <c r="R351" i="3" s="1"/>
  <c r="Q352" i="3"/>
  <c r="R352" i="3" s="1"/>
  <c r="Q437" i="3"/>
  <c r="R437" i="3" s="1"/>
  <c r="Q438" i="3"/>
  <c r="R438" i="3" s="1"/>
  <c r="Q444" i="3"/>
  <c r="R444" i="3" s="1"/>
  <c r="Q588" i="3"/>
  <c r="R588" i="3" s="1"/>
  <c r="Q589" i="3"/>
  <c r="R589" i="3" s="1"/>
  <c r="Q590" i="3"/>
  <c r="R590" i="3" s="1"/>
  <c r="Q591" i="3"/>
  <c r="R591" i="3" s="1"/>
  <c r="Q774" i="3"/>
  <c r="R774" i="3" s="1"/>
  <c r="Q806" i="3"/>
  <c r="R806" i="3" s="1"/>
  <c r="Q822" i="3"/>
  <c r="R822" i="3" s="1"/>
  <c r="Q826" i="3"/>
  <c r="R826" i="3" s="1"/>
  <c r="Q827" i="3"/>
  <c r="R827" i="3" s="1"/>
  <c r="R331" i="3"/>
  <c r="Q7" i="19"/>
  <c r="Q8" i="19"/>
  <c r="Q9" i="19"/>
  <c r="Q10" i="19"/>
  <c r="Q11" i="19"/>
  <c r="Q12" i="19"/>
  <c r="Q13" i="19"/>
  <c r="Q14" i="19"/>
  <c r="Q15" i="19"/>
  <c r="Q16" i="19"/>
  <c r="Q17" i="19"/>
  <c r="Q18" i="19"/>
  <c r="Q19" i="19"/>
  <c r="Q20" i="19"/>
  <c r="Q21" i="19"/>
  <c r="Q22" i="19"/>
  <c r="Q23" i="19"/>
  <c r="Q24" i="19"/>
  <c r="Q26" i="19"/>
  <c r="Q27" i="19"/>
  <c r="Q29" i="19"/>
  <c r="Q31" i="19"/>
  <c r="Q32" i="19"/>
  <c r="Q33" i="19"/>
  <c r="Q34" i="19"/>
  <c r="Q35" i="19"/>
  <c r="Q37" i="19"/>
  <c r="Q38" i="19"/>
  <c r="Q39" i="19"/>
  <c r="Q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Q10" i="10"/>
  <c r="I6" i="10"/>
  <c r="I7" i="10"/>
  <c r="I8" i="10"/>
  <c r="I9" i="10"/>
  <c r="I10" i="10"/>
  <c r="I11" i="10"/>
  <c r="I12" i="10"/>
  <c r="I13" i="10"/>
  <c r="I14" i="10"/>
  <c r="I15" i="10"/>
  <c r="I16" i="10"/>
  <c r="I17" i="10"/>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4" i="5"/>
  <c r="Q117" i="5"/>
  <c r="Q120" i="5"/>
  <c r="Q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Q6" i="7" l="1"/>
  <c r="Q11" i="7"/>
  <c r="Q12" i="7"/>
  <c r="Q13" i="7"/>
  <c r="Q17" i="7"/>
  <c r="Q20" i="7"/>
  <c r="Q21" i="7"/>
  <c r="Q23" i="7"/>
  <c r="Q34"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I6" i="7" l="1"/>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K40" i="19"/>
  <c r="J18" i="12" s="1"/>
  <c r="J40" i="19"/>
  <c r="I18" i="12" s="1"/>
  <c r="M39" i="19"/>
  <c r="F39" i="19"/>
  <c r="M38" i="19"/>
  <c r="F38" i="19"/>
  <c r="M37" i="19"/>
  <c r="F37" i="19"/>
  <c r="M36" i="19"/>
  <c r="F36" i="19"/>
  <c r="M35" i="19"/>
  <c r="F35" i="19"/>
  <c r="M34" i="19"/>
  <c r="F34" i="19"/>
  <c r="M33" i="19"/>
  <c r="F33" i="19"/>
  <c r="M32" i="19"/>
  <c r="F32" i="19"/>
  <c r="M31" i="19"/>
  <c r="F31" i="19"/>
  <c r="M30" i="19"/>
  <c r="F30" i="19"/>
  <c r="M29" i="19"/>
  <c r="F29" i="19"/>
  <c r="M28" i="19"/>
  <c r="F28" i="19"/>
  <c r="M27" i="19"/>
  <c r="F27" i="19"/>
  <c r="M26" i="19"/>
  <c r="F26" i="19"/>
  <c r="M25" i="19"/>
  <c r="F25" i="19"/>
  <c r="M24" i="19"/>
  <c r="F24" i="19"/>
  <c r="M23" i="19"/>
  <c r="F23" i="19"/>
  <c r="M22" i="19"/>
  <c r="F22" i="19"/>
  <c r="M21" i="19"/>
  <c r="F21" i="19"/>
  <c r="M20" i="19"/>
  <c r="F20" i="19"/>
  <c r="M19" i="19"/>
  <c r="F19" i="19"/>
  <c r="M18" i="19"/>
  <c r="F18" i="19"/>
  <c r="M17" i="19"/>
  <c r="F17" i="19"/>
  <c r="M16" i="19"/>
  <c r="F16" i="19"/>
  <c r="M15" i="19"/>
  <c r="F15" i="19"/>
  <c r="M14" i="19"/>
  <c r="F14" i="19"/>
  <c r="M13" i="19"/>
  <c r="F13" i="19"/>
  <c r="M12" i="19"/>
  <c r="F12" i="19"/>
  <c r="M11" i="19"/>
  <c r="F11" i="19"/>
  <c r="M10" i="19"/>
  <c r="F10" i="19"/>
  <c r="M9" i="19"/>
  <c r="F9" i="19"/>
  <c r="M8" i="19"/>
  <c r="F8" i="19"/>
  <c r="M7" i="19"/>
  <c r="F7" i="19"/>
  <c r="M6" i="19"/>
  <c r="I6" i="19"/>
  <c r="F6" i="19"/>
  <c r="J23" i="9"/>
  <c r="I15" i="12" s="1"/>
  <c r="K23" i="9"/>
  <c r="J15" i="12" s="1"/>
  <c r="N28" i="19" l="1"/>
  <c r="O28" i="19" s="1"/>
  <c r="Q28" i="19" s="1"/>
  <c r="N8" i="19"/>
  <c r="N12" i="19"/>
  <c r="O12" i="19" s="1"/>
  <c r="N24" i="19"/>
  <c r="O24" i="19" s="1"/>
  <c r="N13" i="19"/>
  <c r="O13" i="19" s="1"/>
  <c r="O8" i="19"/>
  <c r="N16" i="19"/>
  <c r="O16" i="19" s="1"/>
  <c r="N32" i="19"/>
  <c r="O32" i="19" s="1"/>
  <c r="N20" i="19"/>
  <c r="O20" i="19" s="1"/>
  <c r="N36" i="19"/>
  <c r="O36" i="19" s="1"/>
  <c r="Q36" i="19" s="1"/>
  <c r="N38" i="19"/>
  <c r="O38" i="19" s="1"/>
  <c r="N39" i="19"/>
  <c r="O39" i="19" s="1"/>
  <c r="M40" i="19"/>
  <c r="K18" i="12" s="1"/>
  <c r="N9" i="19"/>
  <c r="O9" i="19" s="1"/>
  <c r="N17" i="19"/>
  <c r="O17" i="19" s="1"/>
  <c r="N21" i="19"/>
  <c r="O21" i="19" s="1"/>
  <c r="N25" i="19"/>
  <c r="O25" i="19" s="1"/>
  <c r="Q25" i="19" s="1"/>
  <c r="N29" i="19"/>
  <c r="O29" i="19" s="1"/>
  <c r="N33" i="19"/>
  <c r="O33" i="19" s="1"/>
  <c r="N35" i="19"/>
  <c r="O35" i="19" s="1"/>
  <c r="N6" i="19"/>
  <c r="N7" i="19"/>
  <c r="O7" i="19" s="1"/>
  <c r="N10" i="19"/>
  <c r="O10" i="19" s="1"/>
  <c r="N11" i="19"/>
  <c r="O11" i="19" s="1"/>
  <c r="N14" i="19"/>
  <c r="O14" i="19" s="1"/>
  <c r="N15" i="19"/>
  <c r="O15" i="19" s="1"/>
  <c r="N18" i="19"/>
  <c r="O18" i="19" s="1"/>
  <c r="N19" i="19"/>
  <c r="O19" i="19" s="1"/>
  <c r="N22" i="19"/>
  <c r="O22" i="19" s="1"/>
  <c r="N23" i="19"/>
  <c r="O23" i="19" s="1"/>
  <c r="N26" i="19"/>
  <c r="O26" i="19" s="1"/>
  <c r="N27" i="19"/>
  <c r="O27" i="19" s="1"/>
  <c r="N30" i="19"/>
  <c r="O30" i="19" s="1"/>
  <c r="Q30" i="19" s="1"/>
  <c r="N31" i="19"/>
  <c r="O31" i="19" s="1"/>
  <c r="N34" i="19"/>
  <c r="O34" i="19" s="1"/>
  <c r="N37" i="19"/>
  <c r="O37" i="19" s="1"/>
  <c r="Q40" i="19" l="1"/>
  <c r="L18" i="12" s="1"/>
  <c r="N40" i="19"/>
  <c r="O6" i="19"/>
  <c r="O40" i="19" s="1"/>
  <c r="I1423" i="18"/>
  <c r="I1422" i="18"/>
  <c r="I1421" i="18"/>
  <c r="I1420" i="18"/>
  <c r="I1419" i="18"/>
  <c r="I1418" i="18"/>
  <c r="I1417" i="18"/>
  <c r="I1416" i="18"/>
  <c r="I1415" i="18"/>
  <c r="I1414" i="18"/>
  <c r="I1413" i="18"/>
  <c r="I1412" i="18"/>
  <c r="I1411" i="18"/>
  <c r="I1410" i="18"/>
  <c r="I1409" i="18"/>
  <c r="I1408" i="18"/>
  <c r="I1407" i="18"/>
  <c r="I1406" i="18"/>
  <c r="I1405" i="18"/>
  <c r="I1404" i="18"/>
  <c r="I1403" i="18"/>
  <c r="I1402" i="18"/>
  <c r="I1401" i="18"/>
  <c r="I1400" i="18"/>
  <c r="I1399" i="18"/>
  <c r="I1398" i="18"/>
  <c r="I1397" i="18"/>
  <c r="I1396" i="18"/>
  <c r="I1395" i="18"/>
  <c r="I1394" i="18"/>
  <c r="I1393" i="18"/>
  <c r="I1392" i="18"/>
  <c r="I1391" i="18"/>
  <c r="I1390" i="18"/>
  <c r="I1389" i="18"/>
  <c r="I1388" i="18"/>
  <c r="I1387" i="18"/>
  <c r="I1386" i="18"/>
  <c r="F1386" i="18"/>
  <c r="I1385" i="18"/>
  <c r="F1385" i="18"/>
  <c r="I1384" i="18"/>
  <c r="F1384" i="18"/>
  <c r="I1383" i="18"/>
  <c r="F1383" i="18"/>
  <c r="I1382" i="18"/>
  <c r="F1382" i="18"/>
  <c r="I1381" i="18"/>
  <c r="F1381" i="18"/>
  <c r="I1380" i="18"/>
  <c r="F1380" i="18"/>
  <c r="I1379" i="18"/>
  <c r="F1379" i="18"/>
  <c r="I1378" i="18"/>
  <c r="F1378" i="18"/>
  <c r="I1377" i="18"/>
  <c r="F1377" i="18"/>
  <c r="I1376" i="18"/>
  <c r="F1376" i="18"/>
  <c r="I1375" i="18"/>
  <c r="F1375" i="18"/>
  <c r="I1374" i="18"/>
  <c r="F1374" i="18"/>
  <c r="I1373" i="18"/>
  <c r="F1373" i="18"/>
  <c r="I1372" i="18"/>
  <c r="F1372" i="18"/>
  <c r="I1371" i="18"/>
  <c r="F1371" i="18"/>
  <c r="I1370" i="18"/>
  <c r="F1370" i="18"/>
  <c r="I1369" i="18"/>
  <c r="F1369" i="18"/>
  <c r="I1368" i="18"/>
  <c r="F1368" i="18"/>
  <c r="I1367" i="18"/>
  <c r="F1367" i="18"/>
  <c r="I1366" i="18"/>
  <c r="F1366" i="18"/>
  <c r="I1365" i="18"/>
  <c r="F1365" i="18"/>
  <c r="I1364" i="18"/>
  <c r="F1364" i="18"/>
  <c r="I1363" i="18"/>
  <c r="F1363" i="18"/>
  <c r="I1362" i="18"/>
  <c r="F1362" i="18"/>
  <c r="I1361" i="18"/>
  <c r="F1361" i="18"/>
  <c r="I1360" i="18"/>
  <c r="F1360" i="18"/>
  <c r="I1359" i="18"/>
  <c r="F1359" i="18"/>
  <c r="I1358" i="18"/>
  <c r="F1358" i="18"/>
  <c r="I1357" i="18"/>
  <c r="F1357" i="18"/>
  <c r="I1356" i="18"/>
  <c r="F1356" i="18"/>
  <c r="I1355" i="18"/>
  <c r="F1355" i="18"/>
  <c r="I1354" i="18"/>
  <c r="F1354" i="18"/>
  <c r="I1353" i="18"/>
  <c r="F1353" i="18"/>
  <c r="I1352" i="18"/>
  <c r="F1352" i="18"/>
  <c r="I1351" i="18"/>
  <c r="F1351" i="18"/>
  <c r="I1350" i="18"/>
  <c r="F1350" i="18"/>
  <c r="I1349" i="18"/>
  <c r="F1349" i="18"/>
  <c r="I1348" i="18"/>
  <c r="F1348" i="18"/>
  <c r="I1347" i="18"/>
  <c r="F1347" i="18"/>
  <c r="I1346" i="18"/>
  <c r="F1346" i="18"/>
  <c r="I1345" i="18"/>
  <c r="F1345" i="18"/>
  <c r="I1344" i="18"/>
  <c r="F1344" i="18"/>
  <c r="I1343" i="18"/>
  <c r="F1343" i="18"/>
  <c r="I1342" i="18"/>
  <c r="F1342" i="18"/>
  <c r="I1341" i="18"/>
  <c r="F1341" i="18"/>
  <c r="I1340" i="18"/>
  <c r="F1340" i="18"/>
  <c r="I1339" i="18"/>
  <c r="F1339" i="18"/>
  <c r="I1338" i="18"/>
  <c r="F1338" i="18"/>
  <c r="I1337" i="18"/>
  <c r="F1337" i="18"/>
  <c r="I1336" i="18"/>
  <c r="F1336" i="18"/>
  <c r="I1335" i="18"/>
  <c r="F1335" i="18"/>
  <c r="I1334" i="18"/>
  <c r="F1334" i="18"/>
  <c r="I1333" i="18"/>
  <c r="F1333" i="18"/>
  <c r="I1332" i="18"/>
  <c r="F1332" i="18"/>
  <c r="I1331" i="18"/>
  <c r="F1331" i="18"/>
  <c r="I1330" i="18"/>
  <c r="F1330" i="18"/>
  <c r="I1329" i="18"/>
  <c r="F1329" i="18"/>
  <c r="I1328" i="18"/>
  <c r="F1328" i="18"/>
  <c r="I1327" i="18"/>
  <c r="F1327" i="18"/>
  <c r="I1326" i="18"/>
  <c r="F1326" i="18"/>
  <c r="I1325" i="18"/>
  <c r="F1325" i="18"/>
  <c r="I1324" i="18"/>
  <c r="F1324" i="18"/>
  <c r="I1323" i="18"/>
  <c r="F1323" i="18"/>
  <c r="I1322" i="18"/>
  <c r="F1322" i="18"/>
  <c r="I1321" i="18"/>
  <c r="F1321" i="18"/>
  <c r="I1320" i="18"/>
  <c r="F1320" i="18"/>
  <c r="I1319" i="18"/>
  <c r="F1319" i="18"/>
  <c r="I1318" i="18"/>
  <c r="F1318" i="18"/>
  <c r="I1317" i="18"/>
  <c r="F1317" i="18"/>
  <c r="I1316" i="18"/>
  <c r="F1316" i="18"/>
  <c r="I1315" i="18"/>
  <c r="F1315" i="18"/>
  <c r="I1314" i="18"/>
  <c r="F1314" i="18"/>
  <c r="I1313" i="18"/>
  <c r="F1313" i="18"/>
  <c r="I1312" i="18"/>
  <c r="F1312" i="18"/>
  <c r="I1311" i="18"/>
  <c r="F1311" i="18"/>
  <c r="I1310" i="18"/>
  <c r="F1310" i="18"/>
  <c r="I1309" i="18"/>
  <c r="F1309" i="18"/>
  <c r="I1308" i="18"/>
  <c r="F1308" i="18"/>
  <c r="I1307" i="18"/>
  <c r="F1307" i="18"/>
  <c r="I1306" i="18"/>
  <c r="F1306" i="18"/>
  <c r="I1305" i="18"/>
  <c r="F1305" i="18"/>
  <c r="I1304" i="18"/>
  <c r="F1304" i="18"/>
  <c r="I1303" i="18"/>
  <c r="F1303" i="18"/>
  <c r="I1302" i="18"/>
  <c r="F1302" i="18"/>
  <c r="I1301" i="18"/>
  <c r="F1301" i="18"/>
  <c r="I1300" i="18"/>
  <c r="F1300" i="18"/>
  <c r="I1299" i="18"/>
  <c r="F1299" i="18"/>
  <c r="I1298" i="18"/>
  <c r="F1298" i="18"/>
  <c r="I1297" i="18"/>
  <c r="F1297" i="18"/>
  <c r="I1296" i="18"/>
  <c r="F1296" i="18"/>
  <c r="I1295" i="18"/>
  <c r="F1295" i="18"/>
  <c r="I1294" i="18"/>
  <c r="F1294" i="18"/>
  <c r="I1293" i="18"/>
  <c r="F1293" i="18"/>
  <c r="I1292" i="18"/>
  <c r="F1292" i="18"/>
  <c r="I1291" i="18"/>
  <c r="F1291" i="18"/>
  <c r="I1290" i="18"/>
  <c r="F1290" i="18"/>
  <c r="I1289" i="18"/>
  <c r="F1289" i="18"/>
  <c r="I1288" i="18"/>
  <c r="F1288" i="18"/>
  <c r="I1287" i="18"/>
  <c r="F1287" i="18"/>
  <c r="I1286" i="18"/>
  <c r="F1286" i="18"/>
  <c r="I1285" i="18"/>
  <c r="F1285" i="18"/>
  <c r="I1284" i="18"/>
  <c r="F1284" i="18"/>
  <c r="I1283" i="18"/>
  <c r="F1283" i="18"/>
  <c r="I1282" i="18"/>
  <c r="F1282" i="18"/>
  <c r="I1281" i="18"/>
  <c r="F1281" i="18"/>
  <c r="I1280" i="18"/>
  <c r="F1280" i="18"/>
  <c r="I1279" i="18"/>
  <c r="F1279" i="18"/>
  <c r="I1278" i="18"/>
  <c r="F1278" i="18"/>
  <c r="I1277" i="18"/>
  <c r="F1277" i="18"/>
  <c r="I1276" i="18"/>
  <c r="F1276" i="18"/>
  <c r="I1275" i="18"/>
  <c r="F1275" i="18"/>
  <c r="I1274" i="18"/>
  <c r="F1274" i="18"/>
  <c r="I1273" i="18"/>
  <c r="F1273" i="18"/>
  <c r="I1272" i="18"/>
  <c r="F1272" i="18"/>
  <c r="I1271" i="18"/>
  <c r="F1271" i="18"/>
  <c r="I1270" i="18"/>
  <c r="F1270" i="18"/>
  <c r="I1269" i="18"/>
  <c r="F1269" i="18"/>
  <c r="I1268" i="18"/>
  <c r="F1268" i="18"/>
  <c r="I1267" i="18"/>
  <c r="F1267" i="18"/>
  <c r="I1266" i="18"/>
  <c r="F1266" i="18"/>
  <c r="I1265" i="18"/>
  <c r="F1265" i="18"/>
  <c r="I1264" i="18"/>
  <c r="F1264" i="18"/>
  <c r="I1263" i="18"/>
  <c r="F1263" i="18"/>
  <c r="I1262" i="18"/>
  <c r="F1262" i="18"/>
  <c r="I1261" i="18"/>
  <c r="F1261" i="18"/>
  <c r="I1260" i="18"/>
  <c r="F1260" i="18"/>
  <c r="I1259" i="18"/>
  <c r="F1259" i="18"/>
  <c r="I1258" i="18"/>
  <c r="F1258" i="18"/>
  <c r="I1257" i="18"/>
  <c r="F1257" i="18"/>
  <c r="I1256" i="18"/>
  <c r="F1256" i="18"/>
  <c r="I1255" i="18"/>
  <c r="F1255" i="18"/>
  <c r="I1254" i="18"/>
  <c r="F1254" i="18"/>
  <c r="I1253" i="18"/>
  <c r="F1253" i="18"/>
  <c r="I1252" i="18"/>
  <c r="F1252" i="18"/>
  <c r="I1251" i="18"/>
  <c r="F1251" i="18"/>
  <c r="I1250" i="18"/>
  <c r="F1250" i="18"/>
  <c r="I1249" i="18"/>
  <c r="F1249" i="18"/>
  <c r="I1248" i="18"/>
  <c r="F1248" i="18"/>
  <c r="I1247" i="18"/>
  <c r="F1247" i="18"/>
  <c r="I1246" i="18"/>
  <c r="F1246" i="18"/>
  <c r="I1245" i="18"/>
  <c r="F1245" i="18"/>
  <c r="I1244" i="18"/>
  <c r="F1244" i="18"/>
  <c r="I1243" i="18"/>
  <c r="F1243" i="18"/>
  <c r="I1242" i="18"/>
  <c r="F1242" i="18"/>
  <c r="I1241" i="18"/>
  <c r="F1241" i="18"/>
  <c r="I1240" i="18"/>
  <c r="F1240" i="18"/>
  <c r="I1239" i="18"/>
  <c r="F1239" i="18"/>
  <c r="I1238" i="18"/>
  <c r="F1238" i="18"/>
  <c r="I1237" i="18"/>
  <c r="F1237" i="18"/>
  <c r="I1236" i="18"/>
  <c r="F1236" i="18"/>
  <c r="I1235" i="18"/>
  <c r="F1235" i="18"/>
  <c r="I1234" i="18"/>
  <c r="F1234" i="18"/>
  <c r="I1233" i="18"/>
  <c r="F1233" i="18"/>
  <c r="I1232" i="18"/>
  <c r="F1232" i="18"/>
  <c r="I1231" i="18"/>
  <c r="F1231" i="18"/>
  <c r="I1230" i="18"/>
  <c r="F1230" i="18"/>
  <c r="I1229" i="18"/>
  <c r="F1229" i="18"/>
  <c r="I1228" i="18"/>
  <c r="F1228" i="18"/>
  <c r="I1227" i="18"/>
  <c r="F1227" i="18"/>
  <c r="I1226" i="18"/>
  <c r="F1226" i="18"/>
  <c r="I1225" i="18"/>
  <c r="F1225" i="18"/>
  <c r="I1224" i="18"/>
  <c r="F1224" i="18"/>
  <c r="I1223" i="18"/>
  <c r="F1223" i="18"/>
  <c r="I1222" i="18"/>
  <c r="F1222" i="18"/>
  <c r="I1221" i="18"/>
  <c r="F1221" i="18"/>
  <c r="I1220" i="18"/>
  <c r="F1220" i="18"/>
  <c r="I1219" i="18"/>
  <c r="F1219" i="18"/>
  <c r="I1218" i="18"/>
  <c r="F1218" i="18"/>
  <c r="I1217" i="18"/>
  <c r="F1217" i="18"/>
  <c r="I1216" i="18"/>
  <c r="F1216" i="18"/>
  <c r="I1215" i="18"/>
  <c r="F1215" i="18"/>
  <c r="I1214" i="18"/>
  <c r="F1214" i="18"/>
  <c r="I1213" i="18"/>
  <c r="F1213" i="18"/>
  <c r="I1212" i="18"/>
  <c r="F1212" i="18"/>
  <c r="I1211" i="18"/>
  <c r="F1211" i="18"/>
  <c r="I1210" i="18"/>
  <c r="F1210" i="18"/>
  <c r="I1209" i="18"/>
  <c r="F1209" i="18"/>
  <c r="I1208" i="18"/>
  <c r="F1208" i="18"/>
  <c r="I1207" i="18"/>
  <c r="F1207" i="18"/>
  <c r="I1206" i="18"/>
  <c r="F1206" i="18"/>
  <c r="I1205" i="18"/>
  <c r="F1205" i="18"/>
  <c r="I1204" i="18"/>
  <c r="F1204" i="18"/>
  <c r="I1203" i="18"/>
  <c r="F1203" i="18"/>
  <c r="I1202" i="18"/>
  <c r="F1202" i="18"/>
  <c r="I1201" i="18"/>
  <c r="F1201" i="18"/>
  <c r="I1200" i="18"/>
  <c r="F1200" i="18"/>
  <c r="I1199" i="18"/>
  <c r="F1199" i="18"/>
  <c r="I1198" i="18"/>
  <c r="G1198" i="18"/>
  <c r="F1198" i="18"/>
  <c r="I1197" i="18"/>
  <c r="G1197" i="18"/>
  <c r="F1197" i="18"/>
  <c r="I1196" i="18"/>
  <c r="G1196" i="18"/>
  <c r="F1196" i="18"/>
  <c r="I1195" i="18"/>
  <c r="G1195" i="18"/>
  <c r="F1195" i="18"/>
  <c r="I1194" i="18"/>
  <c r="G1194" i="18"/>
  <c r="F1194" i="18"/>
  <c r="I1193" i="18"/>
  <c r="G1193" i="18"/>
  <c r="F1193" i="18"/>
  <c r="I1192" i="18"/>
  <c r="G1192" i="18"/>
  <c r="F1192" i="18"/>
  <c r="I1191" i="18"/>
  <c r="G1191" i="18"/>
  <c r="F1191" i="18"/>
  <c r="I1190" i="18"/>
  <c r="G1190" i="18"/>
  <c r="F1190" i="18"/>
  <c r="I1189" i="18"/>
  <c r="G1189" i="18"/>
  <c r="F1189" i="18"/>
  <c r="I1188" i="18"/>
  <c r="G1188" i="18"/>
  <c r="F1188" i="18"/>
  <c r="I1187" i="18"/>
  <c r="G1187" i="18"/>
  <c r="F1187" i="18"/>
  <c r="I1186" i="18"/>
  <c r="G1186" i="18"/>
  <c r="F1186" i="18"/>
  <c r="I1185" i="18"/>
  <c r="G1185" i="18"/>
  <c r="F1185" i="18"/>
  <c r="I1184" i="18"/>
  <c r="G1184" i="18"/>
  <c r="F1184" i="18"/>
  <c r="I1183" i="18"/>
  <c r="G1183" i="18"/>
  <c r="F1183" i="18"/>
  <c r="I1182" i="18"/>
  <c r="G1182" i="18"/>
  <c r="F1182" i="18"/>
  <c r="I1181" i="18"/>
  <c r="G1181" i="18"/>
  <c r="F1181" i="18"/>
  <c r="I1180" i="18"/>
  <c r="G1180" i="18"/>
  <c r="F1180" i="18"/>
  <c r="I1179" i="18"/>
  <c r="G1179" i="18"/>
  <c r="F1179" i="18"/>
  <c r="I1178" i="18"/>
  <c r="G1178" i="18"/>
  <c r="F1178" i="18"/>
  <c r="I1177" i="18"/>
  <c r="G1177" i="18"/>
  <c r="F1177" i="18"/>
  <c r="I1176" i="18"/>
  <c r="G1176" i="18"/>
  <c r="F1176" i="18"/>
  <c r="I1175" i="18"/>
  <c r="G1175" i="18"/>
  <c r="F1175" i="18"/>
  <c r="I1174" i="18"/>
  <c r="G1174" i="18"/>
  <c r="F1174" i="18"/>
  <c r="I1173" i="18"/>
  <c r="G1173" i="18"/>
  <c r="F1173" i="18"/>
  <c r="I1172" i="18"/>
  <c r="G1172" i="18"/>
  <c r="F1172" i="18"/>
  <c r="I1171" i="18"/>
  <c r="G1171" i="18"/>
  <c r="F1171" i="18"/>
  <c r="I1170" i="18"/>
  <c r="G1170" i="18"/>
  <c r="F1170" i="18"/>
  <c r="I1169" i="18"/>
  <c r="G1169" i="18"/>
  <c r="F1169" i="18"/>
  <c r="I1168" i="18"/>
  <c r="G1168" i="18"/>
  <c r="F1168" i="18"/>
  <c r="I1167" i="18"/>
  <c r="G1167" i="18"/>
  <c r="F1167" i="18"/>
  <c r="I1166" i="18"/>
  <c r="G1166" i="18"/>
  <c r="F1166" i="18"/>
  <c r="I1165" i="18"/>
  <c r="G1165" i="18"/>
  <c r="F1165" i="18"/>
  <c r="I1164" i="18"/>
  <c r="G1164" i="18"/>
  <c r="F1164" i="18"/>
  <c r="I1163" i="18"/>
  <c r="G1163" i="18"/>
  <c r="F1163" i="18"/>
  <c r="I1162" i="18"/>
  <c r="G1162" i="18"/>
  <c r="F1162" i="18"/>
  <c r="I1161" i="18"/>
  <c r="G1161" i="18"/>
  <c r="F1161" i="18"/>
  <c r="I1160" i="18"/>
  <c r="G1160" i="18"/>
  <c r="F1160" i="18"/>
  <c r="I1159" i="18"/>
  <c r="G1159" i="18"/>
  <c r="F1159" i="18"/>
  <c r="I1158" i="18"/>
  <c r="G1158" i="18"/>
  <c r="F1158" i="18"/>
  <c r="I1157" i="18"/>
  <c r="G1157" i="18"/>
  <c r="F1157" i="18"/>
  <c r="I1156" i="18"/>
  <c r="G1156" i="18"/>
  <c r="F1156" i="18"/>
  <c r="I1155" i="18"/>
  <c r="G1155" i="18"/>
  <c r="F1155" i="18"/>
  <c r="I1154" i="18"/>
  <c r="G1154" i="18"/>
  <c r="F1154" i="18"/>
  <c r="I1153" i="18"/>
  <c r="G1153" i="18"/>
  <c r="F1153" i="18"/>
  <c r="I1152" i="18"/>
  <c r="G1152" i="18"/>
  <c r="F1152" i="18"/>
  <c r="I1151" i="18"/>
  <c r="G1151" i="18"/>
  <c r="F1151" i="18"/>
  <c r="I1150" i="18"/>
  <c r="G1150" i="18"/>
  <c r="F1150" i="18"/>
  <c r="I1149" i="18"/>
  <c r="G1149" i="18"/>
  <c r="F1149" i="18"/>
  <c r="I1148" i="18"/>
  <c r="G1148" i="18"/>
  <c r="F1148" i="18"/>
  <c r="I1147" i="18"/>
  <c r="G1147" i="18"/>
  <c r="F1147" i="18"/>
  <c r="I1146" i="18"/>
  <c r="G1146" i="18"/>
  <c r="F1146" i="18"/>
  <c r="I1145" i="18"/>
  <c r="G1145" i="18"/>
  <c r="F1145" i="18"/>
  <c r="I1144" i="18"/>
  <c r="G1144" i="18"/>
  <c r="F1144" i="18"/>
  <c r="I1143" i="18"/>
  <c r="G1143" i="18"/>
  <c r="F1143" i="18"/>
  <c r="I1142" i="18"/>
  <c r="G1142" i="18"/>
  <c r="F1142" i="18"/>
  <c r="I1141" i="18"/>
  <c r="G1141" i="18"/>
  <c r="F1141" i="18"/>
  <c r="I1140" i="18"/>
  <c r="G1140" i="18"/>
  <c r="F1140" i="18"/>
  <c r="I1139" i="18"/>
  <c r="G1139" i="18"/>
  <c r="F1139" i="18"/>
  <c r="I1138" i="18"/>
  <c r="G1138" i="18"/>
  <c r="F1138" i="18"/>
  <c r="I1137" i="18"/>
  <c r="G1137" i="18"/>
  <c r="F1137" i="18"/>
  <c r="I1136" i="18"/>
  <c r="G1136" i="18"/>
  <c r="F1136" i="18"/>
  <c r="I1135" i="18"/>
  <c r="G1135" i="18"/>
  <c r="F1135" i="18"/>
  <c r="I1134" i="18"/>
  <c r="G1134" i="18"/>
  <c r="F1134" i="18"/>
  <c r="I1133" i="18"/>
  <c r="G1133" i="18"/>
  <c r="F1133" i="18"/>
  <c r="I1132" i="18"/>
  <c r="G1132" i="18"/>
  <c r="F1132" i="18"/>
  <c r="I1131" i="18"/>
  <c r="G1131" i="18"/>
  <c r="F1131" i="18"/>
  <c r="I1130" i="18"/>
  <c r="G1130" i="18"/>
  <c r="F1130" i="18"/>
  <c r="I1129" i="18"/>
  <c r="G1129" i="18"/>
  <c r="F1129" i="18"/>
  <c r="I1128" i="18"/>
  <c r="G1128" i="18"/>
  <c r="F1128" i="18"/>
  <c r="I1127" i="18"/>
  <c r="G1127" i="18"/>
  <c r="F1127" i="18"/>
  <c r="I1126" i="18"/>
  <c r="G1126" i="18"/>
  <c r="F1126" i="18"/>
  <c r="I1125" i="18"/>
  <c r="G1125" i="18"/>
  <c r="F1125" i="18"/>
  <c r="I1124" i="18"/>
  <c r="G1124" i="18"/>
  <c r="F1124" i="18"/>
  <c r="I1123" i="18"/>
  <c r="G1123" i="18"/>
  <c r="F1123" i="18"/>
  <c r="I1122" i="18"/>
  <c r="G1122" i="18"/>
  <c r="F1122" i="18"/>
  <c r="I1121" i="18"/>
  <c r="G1121" i="18"/>
  <c r="F1121" i="18"/>
  <c r="I1120" i="18"/>
  <c r="G1120" i="18"/>
  <c r="F1120" i="18"/>
  <c r="I1119" i="18"/>
  <c r="G1119" i="18"/>
  <c r="F1119" i="18"/>
  <c r="I1118" i="18"/>
  <c r="G1118" i="18"/>
  <c r="F1118" i="18"/>
  <c r="I1117" i="18"/>
  <c r="G1117" i="18"/>
  <c r="F1117" i="18"/>
  <c r="I1116" i="18"/>
  <c r="G1116" i="18"/>
  <c r="F1116" i="18"/>
  <c r="I1115" i="18"/>
  <c r="G1115" i="18"/>
  <c r="F1115" i="18"/>
  <c r="I1114" i="18"/>
  <c r="G1114" i="18"/>
  <c r="F1114" i="18"/>
  <c r="I1113" i="18"/>
  <c r="G1113" i="18"/>
  <c r="F1113" i="18"/>
  <c r="I1112" i="18"/>
  <c r="G1112" i="18"/>
  <c r="F1112" i="18"/>
  <c r="I1111" i="18"/>
  <c r="G1111" i="18"/>
  <c r="F1111" i="18"/>
  <c r="I1110" i="18"/>
  <c r="G1110" i="18"/>
  <c r="F1110" i="18"/>
  <c r="I1109" i="18"/>
  <c r="G1109" i="18"/>
  <c r="F1109" i="18"/>
  <c r="I1108" i="18"/>
  <c r="G1108" i="18"/>
  <c r="F1108" i="18"/>
  <c r="I1107" i="18"/>
  <c r="G1107" i="18"/>
  <c r="F1107" i="18"/>
  <c r="I1106" i="18"/>
  <c r="G1106" i="18"/>
  <c r="F1106" i="18"/>
  <c r="I1105" i="18"/>
  <c r="G1105" i="18"/>
  <c r="F1105" i="18"/>
  <c r="I1104" i="18"/>
  <c r="G1104" i="18"/>
  <c r="F1104" i="18"/>
  <c r="I1103" i="18"/>
  <c r="G1103" i="18"/>
  <c r="F1103" i="18"/>
  <c r="I1102" i="18"/>
  <c r="G1102" i="18"/>
  <c r="F1102" i="18"/>
  <c r="I1101" i="18"/>
  <c r="G1101" i="18"/>
  <c r="F1101" i="18"/>
  <c r="I1100" i="18"/>
  <c r="G1100" i="18"/>
  <c r="F1100" i="18"/>
  <c r="I1099" i="18"/>
  <c r="G1099" i="18"/>
  <c r="F1099" i="18"/>
  <c r="I1098" i="18"/>
  <c r="G1098" i="18"/>
  <c r="F1098" i="18"/>
  <c r="I1097" i="18"/>
  <c r="G1097" i="18"/>
  <c r="F1097" i="18"/>
  <c r="I1096" i="18"/>
  <c r="G1096" i="18"/>
  <c r="F1096" i="18"/>
  <c r="I1095" i="18"/>
  <c r="G1095" i="18"/>
  <c r="F1095" i="18"/>
  <c r="I1094" i="18"/>
  <c r="G1094" i="18"/>
  <c r="F1094" i="18"/>
  <c r="I1093" i="18"/>
  <c r="G1093" i="18"/>
  <c r="F1093" i="18"/>
  <c r="I1092" i="18"/>
  <c r="G1092" i="18"/>
  <c r="F1092" i="18"/>
  <c r="I1091" i="18"/>
  <c r="G1091" i="18"/>
  <c r="F1091" i="18"/>
  <c r="I1090" i="18"/>
  <c r="G1090" i="18"/>
  <c r="F1090" i="18"/>
  <c r="I1089" i="18"/>
  <c r="G1089" i="18"/>
  <c r="F1089" i="18"/>
  <c r="I1088" i="18"/>
  <c r="G1088" i="18"/>
  <c r="F1088" i="18"/>
  <c r="I1087" i="18"/>
  <c r="G1087" i="18"/>
  <c r="F1087" i="18"/>
  <c r="I1086" i="18"/>
  <c r="G1086" i="18"/>
  <c r="F1086" i="18"/>
  <c r="I1085" i="18"/>
  <c r="G1085" i="18"/>
  <c r="F1085" i="18"/>
  <c r="I1084" i="18"/>
  <c r="G1084" i="18"/>
  <c r="F1084" i="18"/>
  <c r="I1083" i="18"/>
  <c r="G1083" i="18"/>
  <c r="F1083" i="18"/>
  <c r="I1082" i="18"/>
  <c r="G1082" i="18"/>
  <c r="F1082" i="18"/>
  <c r="I1081" i="18"/>
  <c r="G1081" i="18"/>
  <c r="F1081" i="18"/>
  <c r="I1080" i="18"/>
  <c r="G1080" i="18"/>
  <c r="F1080" i="18"/>
  <c r="I1079" i="18"/>
  <c r="G1079" i="18"/>
  <c r="F1079" i="18"/>
  <c r="I1078" i="18"/>
  <c r="G1078" i="18"/>
  <c r="F1078" i="18"/>
  <c r="I1077" i="18"/>
  <c r="G1077" i="18"/>
  <c r="F1077" i="18"/>
  <c r="I1076" i="18"/>
  <c r="G1076" i="18"/>
  <c r="F1076" i="18"/>
  <c r="I1075" i="18"/>
  <c r="G1075" i="18"/>
  <c r="F1075" i="18"/>
  <c r="I1074" i="18"/>
  <c r="G1074" i="18"/>
  <c r="F1074" i="18"/>
  <c r="I1073" i="18"/>
  <c r="G1073" i="18"/>
  <c r="F1073" i="18"/>
  <c r="I1072" i="18"/>
  <c r="G1072" i="18"/>
  <c r="F1072" i="18"/>
  <c r="I1071" i="18"/>
  <c r="G1071" i="18"/>
  <c r="F1071" i="18"/>
  <c r="I1070" i="18"/>
  <c r="G1070" i="18"/>
  <c r="F1070" i="18"/>
  <c r="I1069" i="18"/>
  <c r="G1069" i="18"/>
  <c r="F1069" i="18"/>
  <c r="I1068" i="18"/>
  <c r="G1068" i="18"/>
  <c r="F1068" i="18"/>
  <c r="I1067" i="18"/>
  <c r="G1067" i="18"/>
  <c r="F1067" i="18"/>
  <c r="I1066" i="18"/>
  <c r="G1066" i="18"/>
  <c r="F1066" i="18"/>
  <c r="I1065" i="18"/>
  <c r="G1065" i="18"/>
  <c r="F1065" i="18"/>
  <c r="I1064" i="18"/>
  <c r="G1064" i="18"/>
  <c r="F1064" i="18"/>
  <c r="I1063" i="18"/>
  <c r="G1063" i="18"/>
  <c r="F1063" i="18"/>
  <c r="I1062" i="18"/>
  <c r="G1062" i="18"/>
  <c r="F1062" i="18"/>
  <c r="I1061" i="18"/>
  <c r="G1061" i="18"/>
  <c r="F1061" i="18"/>
  <c r="I1060" i="18"/>
  <c r="G1060" i="18"/>
  <c r="F1060" i="18"/>
  <c r="I1059" i="18"/>
  <c r="G1059" i="18"/>
  <c r="F1059" i="18"/>
  <c r="I1058" i="18"/>
  <c r="G1058" i="18"/>
  <c r="F1058" i="18"/>
  <c r="I1057" i="18"/>
  <c r="G1057" i="18"/>
  <c r="F1057" i="18"/>
  <c r="I1056" i="18"/>
  <c r="G1056" i="18"/>
  <c r="F1056" i="18"/>
  <c r="I1055" i="18"/>
  <c r="G1055" i="18"/>
  <c r="F1055" i="18"/>
  <c r="I1054" i="18"/>
  <c r="G1054" i="18"/>
  <c r="F1054" i="18"/>
  <c r="I1053" i="18"/>
  <c r="G1053" i="18"/>
  <c r="F1053" i="18"/>
  <c r="I1052" i="18"/>
  <c r="G1052" i="18"/>
  <c r="F1052" i="18"/>
  <c r="I1051" i="18"/>
  <c r="G1051" i="18"/>
  <c r="F1051" i="18"/>
  <c r="I1050" i="18"/>
  <c r="G1050" i="18"/>
  <c r="F1050" i="18"/>
  <c r="I1049" i="18"/>
  <c r="G1049" i="18"/>
  <c r="F1049" i="18"/>
  <c r="I1048" i="18"/>
  <c r="G1048" i="18"/>
  <c r="F1048" i="18"/>
  <c r="I1047" i="18"/>
  <c r="G1047" i="18"/>
  <c r="F1047" i="18"/>
  <c r="I1046" i="18"/>
  <c r="G1046" i="18"/>
  <c r="F1046" i="18"/>
  <c r="I1045" i="18"/>
  <c r="G1045" i="18"/>
  <c r="F1045" i="18"/>
  <c r="I1044" i="18"/>
  <c r="G1044" i="18"/>
  <c r="F1044" i="18"/>
  <c r="I1043" i="18"/>
  <c r="G1043" i="18"/>
  <c r="F1043" i="18"/>
  <c r="I1042" i="18"/>
  <c r="G1042" i="18"/>
  <c r="F1042" i="18"/>
  <c r="I1041" i="18"/>
  <c r="G1041" i="18"/>
  <c r="F1041" i="18"/>
  <c r="I1040" i="18"/>
  <c r="G1040" i="18"/>
  <c r="F1040" i="18"/>
  <c r="I1039" i="18"/>
  <c r="G1039" i="18"/>
  <c r="F1039" i="18"/>
  <c r="I1038" i="18"/>
  <c r="G1038" i="18"/>
  <c r="F1038" i="18"/>
  <c r="I1037" i="18"/>
  <c r="G1037" i="18"/>
  <c r="F1037" i="18"/>
  <c r="I1036" i="18"/>
  <c r="G1036" i="18"/>
  <c r="F1036" i="18"/>
  <c r="I1035" i="18"/>
  <c r="G1035" i="18"/>
  <c r="F1035" i="18"/>
  <c r="I1034" i="18"/>
  <c r="G1034" i="18"/>
  <c r="F1034" i="18"/>
  <c r="I1033" i="18"/>
  <c r="G1033" i="18"/>
  <c r="F1033" i="18"/>
  <c r="I1032" i="18"/>
  <c r="G1032" i="18"/>
  <c r="F1032" i="18"/>
  <c r="I1031" i="18"/>
  <c r="G1031" i="18"/>
  <c r="F1031" i="18"/>
  <c r="I1030" i="18"/>
  <c r="G1030" i="18"/>
  <c r="F1030" i="18"/>
  <c r="I1029" i="18"/>
  <c r="G1029" i="18"/>
  <c r="F1029" i="18"/>
  <c r="I1028" i="18"/>
  <c r="G1028" i="18"/>
  <c r="F1028" i="18"/>
  <c r="I1027" i="18"/>
  <c r="F1027" i="18"/>
  <c r="I1026" i="18"/>
  <c r="F1026" i="18"/>
  <c r="I1025" i="18"/>
  <c r="F1025" i="18"/>
  <c r="I1024" i="18"/>
  <c r="F1024" i="18"/>
  <c r="I1023" i="18"/>
  <c r="G1023" i="18"/>
  <c r="F1023" i="18"/>
  <c r="I1022" i="18"/>
  <c r="G1022" i="18"/>
  <c r="F1022" i="18"/>
  <c r="I1021" i="18"/>
  <c r="G1021" i="18"/>
  <c r="F1021" i="18"/>
  <c r="I1020" i="18"/>
  <c r="G1020" i="18"/>
  <c r="F1020" i="18"/>
  <c r="I1019" i="18"/>
  <c r="G1019" i="18"/>
  <c r="F1019" i="18"/>
  <c r="I1018" i="18"/>
  <c r="G1018" i="18"/>
  <c r="F1018" i="18"/>
  <c r="I1017" i="18"/>
  <c r="G1017" i="18"/>
  <c r="F1017" i="18"/>
  <c r="I1016" i="18"/>
  <c r="G1016" i="18"/>
  <c r="F1016" i="18"/>
  <c r="I1015" i="18"/>
  <c r="G1015" i="18"/>
  <c r="F1015" i="18"/>
  <c r="I1014" i="18"/>
  <c r="G1014" i="18"/>
  <c r="F1014" i="18"/>
  <c r="I1013" i="18"/>
  <c r="G1013" i="18"/>
  <c r="F1013" i="18"/>
  <c r="I1012" i="18"/>
  <c r="G1012" i="18"/>
  <c r="F1012" i="18"/>
  <c r="I1011" i="18"/>
  <c r="G1011" i="18"/>
  <c r="F1011" i="18"/>
  <c r="I1010" i="18"/>
  <c r="G1010" i="18"/>
  <c r="F1010" i="18"/>
  <c r="I1009" i="18"/>
  <c r="G1009" i="18"/>
  <c r="F1009" i="18"/>
  <c r="I1008" i="18"/>
  <c r="G1008" i="18"/>
  <c r="F1008" i="18"/>
  <c r="I1007" i="18"/>
  <c r="G1007" i="18"/>
  <c r="F1007" i="18"/>
  <c r="I1006" i="18"/>
  <c r="G1006" i="18"/>
  <c r="F1006" i="18"/>
  <c r="I1005" i="18"/>
  <c r="G1005" i="18"/>
  <c r="F1005" i="18"/>
  <c r="I1004" i="18"/>
  <c r="G1004" i="18"/>
  <c r="F1004" i="18"/>
  <c r="I1003" i="18"/>
  <c r="G1003" i="18"/>
  <c r="F1003" i="18"/>
  <c r="I1002" i="18"/>
  <c r="G1002" i="18"/>
  <c r="F1002" i="18"/>
  <c r="I1001" i="18"/>
  <c r="G1001" i="18"/>
  <c r="F1001" i="18"/>
  <c r="I1000" i="18"/>
  <c r="G1000" i="18"/>
  <c r="F1000" i="18"/>
  <c r="I999" i="18"/>
  <c r="G999" i="18"/>
  <c r="F999" i="18"/>
  <c r="I998" i="18"/>
  <c r="G998" i="18"/>
  <c r="F998" i="18"/>
  <c r="I997" i="18"/>
  <c r="G997" i="18"/>
  <c r="F997" i="18"/>
  <c r="I996" i="18"/>
  <c r="G996" i="18"/>
  <c r="F996" i="18"/>
  <c r="I995" i="18"/>
  <c r="G995" i="18"/>
  <c r="F995" i="18"/>
  <c r="I994" i="18"/>
  <c r="G994" i="18"/>
  <c r="F994" i="18"/>
  <c r="I993" i="18"/>
  <c r="G993" i="18"/>
  <c r="F993" i="18"/>
  <c r="I992" i="18"/>
  <c r="G992" i="18"/>
  <c r="F992" i="18"/>
  <c r="I991" i="18"/>
  <c r="G991" i="18"/>
  <c r="F991" i="18"/>
  <c r="I990" i="18"/>
  <c r="G990" i="18"/>
  <c r="F990" i="18"/>
  <c r="I989" i="18"/>
  <c r="G989" i="18"/>
  <c r="F989" i="18"/>
  <c r="I988" i="18"/>
  <c r="G988" i="18"/>
  <c r="F988" i="18"/>
  <c r="I987" i="18"/>
  <c r="G987" i="18"/>
  <c r="F987" i="18"/>
  <c r="I986" i="18"/>
  <c r="G986" i="18"/>
  <c r="F986" i="18"/>
  <c r="I985" i="18"/>
  <c r="G985" i="18"/>
  <c r="F985" i="18"/>
  <c r="I984" i="18"/>
  <c r="G984" i="18"/>
  <c r="F984" i="18"/>
  <c r="I983" i="18"/>
  <c r="G983" i="18"/>
  <c r="F983" i="18"/>
  <c r="I982" i="18"/>
  <c r="G982" i="18"/>
  <c r="F982" i="18"/>
  <c r="I981" i="18"/>
  <c r="G981" i="18"/>
  <c r="F981" i="18"/>
  <c r="I980" i="18"/>
  <c r="G980" i="18"/>
  <c r="F980" i="18"/>
  <c r="I979" i="18"/>
  <c r="G979" i="18"/>
  <c r="F979" i="18"/>
  <c r="I978" i="18"/>
  <c r="G978" i="18"/>
  <c r="F978" i="18"/>
  <c r="I977" i="18"/>
  <c r="G977" i="18"/>
  <c r="F977" i="18"/>
  <c r="I976" i="18"/>
  <c r="G976" i="18"/>
  <c r="F976" i="18"/>
  <c r="I975" i="18"/>
  <c r="G975" i="18"/>
  <c r="F975" i="18"/>
  <c r="I974" i="18"/>
  <c r="G974" i="18"/>
  <c r="F974" i="18"/>
  <c r="I973" i="18"/>
  <c r="G973" i="18"/>
  <c r="F973" i="18"/>
  <c r="I972" i="18"/>
  <c r="G972" i="18"/>
  <c r="F972" i="18"/>
  <c r="I971" i="18"/>
  <c r="G971" i="18"/>
  <c r="F971" i="18"/>
  <c r="I970" i="18"/>
  <c r="G970" i="18"/>
  <c r="F970" i="18"/>
  <c r="I969" i="18"/>
  <c r="G969" i="18"/>
  <c r="F969" i="18"/>
  <c r="I968" i="18"/>
  <c r="G968" i="18"/>
  <c r="F968" i="18"/>
  <c r="I967" i="18"/>
  <c r="G967" i="18"/>
  <c r="F967" i="18"/>
  <c r="I966" i="18"/>
  <c r="G966" i="18"/>
  <c r="F966" i="18"/>
  <c r="I965" i="18"/>
  <c r="G965" i="18"/>
  <c r="F965" i="18"/>
  <c r="I964" i="18"/>
  <c r="G964" i="18"/>
  <c r="F964" i="18"/>
  <c r="I963" i="18"/>
  <c r="G963" i="18"/>
  <c r="F963" i="18"/>
  <c r="I962" i="18"/>
  <c r="G962" i="18"/>
  <c r="F962" i="18"/>
  <c r="I961" i="18"/>
  <c r="G961" i="18"/>
  <c r="F961" i="18"/>
  <c r="I960" i="18"/>
  <c r="G960" i="18"/>
  <c r="F960" i="18"/>
  <c r="I959" i="18"/>
  <c r="G959" i="18"/>
  <c r="F959" i="18"/>
  <c r="I958" i="18"/>
  <c r="G958" i="18"/>
  <c r="F958" i="18"/>
  <c r="I957" i="18"/>
  <c r="G957" i="18"/>
  <c r="F957" i="18"/>
  <c r="I956" i="18"/>
  <c r="G956" i="18"/>
  <c r="F956" i="18"/>
  <c r="I955" i="18"/>
  <c r="G955" i="18"/>
  <c r="F955" i="18"/>
  <c r="I954" i="18"/>
  <c r="G954" i="18"/>
  <c r="F954" i="18"/>
  <c r="I953" i="18"/>
  <c r="G953" i="18"/>
  <c r="F953" i="18"/>
  <c r="I952" i="18"/>
  <c r="G952" i="18"/>
  <c r="F952" i="18"/>
  <c r="I951" i="18"/>
  <c r="G951" i="18"/>
  <c r="F951" i="18"/>
  <c r="I950" i="18"/>
  <c r="G950" i="18"/>
  <c r="F950" i="18"/>
  <c r="I949" i="18"/>
  <c r="G949" i="18"/>
  <c r="F949" i="18"/>
  <c r="I948" i="18"/>
  <c r="G948" i="18"/>
  <c r="F948" i="18"/>
  <c r="I947" i="18"/>
  <c r="G947" i="18"/>
  <c r="F947" i="18"/>
  <c r="I946" i="18"/>
  <c r="G946" i="18"/>
  <c r="F946" i="18"/>
  <c r="I945" i="18"/>
  <c r="G945" i="18"/>
  <c r="F945" i="18"/>
  <c r="I944" i="18"/>
  <c r="G944" i="18"/>
  <c r="F944" i="18"/>
  <c r="I943" i="18"/>
  <c r="G943" i="18"/>
  <c r="F943" i="18"/>
  <c r="I942" i="18"/>
  <c r="G942" i="18"/>
  <c r="F942" i="18"/>
  <c r="I941" i="18"/>
  <c r="G941" i="18"/>
  <c r="F941" i="18"/>
  <c r="I940" i="18"/>
  <c r="G940" i="18"/>
  <c r="F940" i="18"/>
  <c r="I939" i="18"/>
  <c r="G939" i="18"/>
  <c r="F939" i="18"/>
  <c r="I938" i="18"/>
  <c r="G938" i="18"/>
  <c r="F938" i="18"/>
  <c r="I937" i="18"/>
  <c r="G937" i="18"/>
  <c r="F937" i="18"/>
  <c r="I936" i="18"/>
  <c r="G936" i="18"/>
  <c r="F936" i="18"/>
  <c r="I935" i="18"/>
  <c r="G935" i="18"/>
  <c r="F935" i="18"/>
  <c r="I934" i="18"/>
  <c r="G934" i="18"/>
  <c r="F934" i="18"/>
  <c r="I933" i="18"/>
  <c r="G933" i="18"/>
  <c r="F933" i="18"/>
  <c r="I932" i="18"/>
  <c r="G932" i="18"/>
  <c r="F932" i="18"/>
  <c r="I931" i="18"/>
  <c r="G931" i="18"/>
  <c r="F931" i="18"/>
  <c r="I930" i="18"/>
  <c r="G930" i="18"/>
  <c r="F930" i="18"/>
  <c r="I929" i="18"/>
  <c r="G929" i="18"/>
  <c r="F929" i="18"/>
  <c r="I928" i="18"/>
  <c r="G928" i="18"/>
  <c r="F928" i="18"/>
  <c r="I927" i="18"/>
  <c r="F927" i="18"/>
  <c r="I926" i="18"/>
  <c r="F926" i="18"/>
  <c r="I925" i="18"/>
  <c r="F925" i="18"/>
  <c r="I924" i="18"/>
  <c r="F924" i="18"/>
  <c r="I923" i="18"/>
  <c r="F923" i="18"/>
  <c r="I922" i="18"/>
  <c r="F922" i="18"/>
  <c r="I921" i="18"/>
  <c r="G921" i="18"/>
  <c r="F921" i="18"/>
  <c r="I920" i="18"/>
  <c r="G920" i="18"/>
  <c r="F920" i="18"/>
  <c r="I919" i="18"/>
  <c r="G919" i="18"/>
  <c r="F919" i="18"/>
  <c r="I918" i="18"/>
  <c r="G918" i="18"/>
  <c r="F918" i="18"/>
  <c r="I917" i="18"/>
  <c r="G917" i="18"/>
  <c r="F917" i="18"/>
  <c r="I916" i="18"/>
  <c r="G916" i="18"/>
  <c r="F916" i="18"/>
  <c r="I915" i="18"/>
  <c r="G915" i="18"/>
  <c r="F915" i="18"/>
  <c r="I914" i="18"/>
  <c r="G914" i="18"/>
  <c r="F914" i="18"/>
  <c r="I913" i="18"/>
  <c r="G913" i="18"/>
  <c r="F913" i="18"/>
  <c r="I912" i="18"/>
  <c r="G912" i="18"/>
  <c r="F912" i="18"/>
  <c r="I911" i="18"/>
  <c r="G911" i="18"/>
  <c r="F911" i="18"/>
  <c r="I910" i="18"/>
  <c r="G910" i="18"/>
  <c r="F910" i="18"/>
  <c r="I909" i="18"/>
  <c r="G909" i="18"/>
  <c r="F909" i="18"/>
  <c r="I908" i="18"/>
  <c r="G908" i="18"/>
  <c r="F908" i="18"/>
  <c r="I907" i="18"/>
  <c r="G907" i="18"/>
  <c r="F907" i="18"/>
  <c r="I906" i="18"/>
  <c r="G906" i="18"/>
  <c r="F906" i="18"/>
  <c r="I905" i="18"/>
  <c r="G905" i="18"/>
  <c r="F905" i="18"/>
  <c r="I904" i="18"/>
  <c r="G904" i="18"/>
  <c r="F904" i="18"/>
  <c r="I903" i="18"/>
  <c r="G903" i="18"/>
  <c r="F903" i="18"/>
  <c r="I902" i="18"/>
  <c r="G902" i="18"/>
  <c r="F902" i="18"/>
  <c r="I901" i="18"/>
  <c r="G901" i="18"/>
  <c r="F901" i="18"/>
  <c r="I900" i="18"/>
  <c r="G900" i="18"/>
  <c r="F900" i="18"/>
  <c r="I899" i="18"/>
  <c r="G899" i="18"/>
  <c r="F899" i="18"/>
  <c r="I898" i="18"/>
  <c r="G898" i="18"/>
  <c r="F898" i="18"/>
  <c r="I897" i="18"/>
  <c r="G897" i="18"/>
  <c r="F897" i="18"/>
  <c r="I896" i="18"/>
  <c r="G896" i="18"/>
  <c r="F896" i="18"/>
  <c r="I895" i="18"/>
  <c r="G895" i="18"/>
  <c r="F895" i="18"/>
  <c r="I894" i="18"/>
  <c r="G894" i="18"/>
  <c r="F894" i="18"/>
  <c r="I893" i="18"/>
  <c r="G893" i="18"/>
  <c r="F893" i="18"/>
  <c r="I892" i="18"/>
  <c r="G892" i="18"/>
  <c r="F892" i="18"/>
  <c r="I891" i="18"/>
  <c r="G891" i="18"/>
  <c r="F891" i="18"/>
  <c r="I890" i="18"/>
  <c r="G890" i="18"/>
  <c r="F890" i="18"/>
  <c r="I889" i="18"/>
  <c r="G889" i="18"/>
  <c r="F889" i="18"/>
  <c r="I888" i="18"/>
  <c r="G888" i="18"/>
  <c r="F888" i="18"/>
  <c r="I887" i="18"/>
  <c r="G887" i="18"/>
  <c r="F887" i="18"/>
  <c r="I886" i="18"/>
  <c r="G886" i="18"/>
  <c r="F886" i="18"/>
  <c r="I885" i="18"/>
  <c r="G885" i="18"/>
  <c r="F885" i="18"/>
  <c r="I884" i="18"/>
  <c r="G884" i="18"/>
  <c r="F884" i="18"/>
  <c r="I883" i="18"/>
  <c r="G883" i="18"/>
  <c r="F883" i="18"/>
  <c r="I882" i="18"/>
  <c r="G882" i="18"/>
  <c r="F882" i="18"/>
  <c r="I881" i="18"/>
  <c r="G881" i="18"/>
  <c r="F881" i="18"/>
  <c r="I880" i="18"/>
  <c r="G880" i="18"/>
  <c r="F880" i="18"/>
  <c r="I879" i="18"/>
  <c r="G879" i="18"/>
  <c r="F879" i="18"/>
  <c r="I878" i="18"/>
  <c r="G878" i="18"/>
  <c r="F878" i="18"/>
  <c r="I877" i="18"/>
  <c r="G877" i="18"/>
  <c r="F877" i="18"/>
  <c r="I876" i="18"/>
  <c r="G876" i="18"/>
  <c r="F876" i="18"/>
  <c r="I875" i="18"/>
  <c r="G875" i="18"/>
  <c r="F875" i="18"/>
  <c r="I874" i="18"/>
  <c r="G874" i="18"/>
  <c r="F874" i="18"/>
  <c r="I873" i="18"/>
  <c r="G873" i="18"/>
  <c r="F873" i="18"/>
  <c r="I872" i="18"/>
  <c r="G872" i="18"/>
  <c r="F872" i="18"/>
  <c r="I871" i="18"/>
  <c r="G871" i="18"/>
  <c r="F871" i="18"/>
  <c r="I870" i="18"/>
  <c r="G870" i="18"/>
  <c r="F870" i="18"/>
  <c r="I869" i="18"/>
  <c r="G869" i="18"/>
  <c r="F869" i="18"/>
  <c r="I868" i="18"/>
  <c r="G868" i="18"/>
  <c r="F868" i="18"/>
  <c r="I867" i="18"/>
  <c r="G867" i="18"/>
  <c r="F867" i="18"/>
  <c r="I866" i="18"/>
  <c r="G866" i="18"/>
  <c r="F866" i="18"/>
  <c r="I865" i="18"/>
  <c r="G865" i="18"/>
  <c r="F865" i="18"/>
  <c r="I864" i="18"/>
  <c r="G864" i="18"/>
  <c r="F864" i="18"/>
  <c r="I863" i="18"/>
  <c r="G863" i="18"/>
  <c r="F863" i="18"/>
  <c r="I862" i="18"/>
  <c r="G862" i="18"/>
  <c r="F862" i="18"/>
  <c r="I861" i="18"/>
  <c r="G861" i="18"/>
  <c r="F861" i="18"/>
  <c r="I860" i="18"/>
  <c r="G860" i="18"/>
  <c r="F860" i="18"/>
  <c r="I859" i="18"/>
  <c r="G859" i="18"/>
  <c r="F859" i="18"/>
  <c r="I858" i="18"/>
  <c r="G858" i="18"/>
  <c r="F858" i="18"/>
  <c r="I857" i="18"/>
  <c r="G857" i="18"/>
  <c r="F857" i="18"/>
  <c r="I856" i="18"/>
  <c r="G856" i="18"/>
  <c r="F856" i="18"/>
  <c r="I855" i="18"/>
  <c r="G855" i="18"/>
  <c r="F855" i="18"/>
  <c r="I854" i="18"/>
  <c r="G854" i="18"/>
  <c r="F854" i="18"/>
  <c r="I853" i="18"/>
  <c r="G853" i="18"/>
  <c r="F853" i="18"/>
  <c r="I852" i="18"/>
  <c r="G852" i="18"/>
  <c r="F852" i="18"/>
  <c r="I851" i="18"/>
  <c r="G851" i="18"/>
  <c r="F851" i="18"/>
  <c r="I850" i="18"/>
  <c r="G850" i="18"/>
  <c r="F850" i="18"/>
  <c r="I849" i="18"/>
  <c r="G849" i="18"/>
  <c r="F849" i="18"/>
  <c r="I848" i="18"/>
  <c r="G848" i="18"/>
  <c r="F848" i="18"/>
  <c r="I847" i="18"/>
  <c r="G847" i="18"/>
  <c r="F847" i="18"/>
  <c r="I846" i="18"/>
  <c r="G846" i="18"/>
  <c r="F846" i="18"/>
  <c r="I845" i="18"/>
  <c r="G845" i="18"/>
  <c r="F845" i="18"/>
  <c r="I844" i="18"/>
  <c r="G844" i="18"/>
  <c r="F844" i="18"/>
  <c r="I843" i="18"/>
  <c r="G843" i="18"/>
  <c r="F843" i="18"/>
  <c r="I842" i="18"/>
  <c r="G842" i="18"/>
  <c r="F842" i="18"/>
  <c r="I841" i="18"/>
  <c r="G841" i="18"/>
  <c r="F841" i="18"/>
  <c r="I840" i="18"/>
  <c r="G840" i="18"/>
  <c r="F840" i="18"/>
  <c r="I839" i="18"/>
  <c r="G839" i="18"/>
  <c r="F839" i="18"/>
  <c r="I838" i="18"/>
  <c r="G838" i="18"/>
  <c r="F838" i="18"/>
  <c r="I837" i="18"/>
  <c r="G837" i="18"/>
  <c r="F837" i="18"/>
  <c r="I836" i="18"/>
  <c r="G836" i="18"/>
  <c r="F836" i="18"/>
  <c r="I835" i="18"/>
  <c r="G835" i="18"/>
  <c r="F835" i="18"/>
  <c r="I834" i="18"/>
  <c r="G834" i="18"/>
  <c r="F834" i="18"/>
  <c r="I833" i="18"/>
  <c r="G833" i="18"/>
  <c r="F833" i="18"/>
  <c r="I832" i="18"/>
  <c r="G832" i="18"/>
  <c r="F832" i="18"/>
  <c r="I831" i="18"/>
  <c r="G831" i="18"/>
  <c r="F831" i="18"/>
  <c r="I830" i="18"/>
  <c r="G830" i="18"/>
  <c r="F830" i="18"/>
  <c r="I829" i="18"/>
  <c r="G829" i="18"/>
  <c r="F829" i="18"/>
  <c r="I828" i="18"/>
  <c r="G828" i="18"/>
  <c r="F828" i="18"/>
  <c r="I827" i="18"/>
  <c r="G827" i="18"/>
  <c r="F827" i="18"/>
  <c r="I826" i="18"/>
  <c r="G826" i="18"/>
  <c r="F826" i="18"/>
  <c r="I825" i="18"/>
  <c r="G825" i="18"/>
  <c r="F825" i="18"/>
  <c r="I824" i="18"/>
  <c r="G824" i="18"/>
  <c r="F824" i="18"/>
  <c r="I823" i="18"/>
  <c r="G823" i="18"/>
  <c r="F823" i="18"/>
  <c r="I822" i="18"/>
  <c r="G822" i="18"/>
  <c r="F822" i="18"/>
  <c r="I821" i="18"/>
  <c r="G821" i="18"/>
  <c r="F821" i="18"/>
  <c r="I820" i="18"/>
  <c r="G820" i="18"/>
  <c r="F820" i="18"/>
  <c r="I819" i="18"/>
  <c r="G819" i="18"/>
  <c r="F819" i="18"/>
  <c r="I818" i="18"/>
  <c r="G818" i="18"/>
  <c r="F818" i="18"/>
  <c r="I817" i="18"/>
  <c r="G817" i="18"/>
  <c r="F817" i="18"/>
  <c r="I816" i="18"/>
  <c r="G816" i="18"/>
  <c r="F816" i="18"/>
  <c r="I815" i="18"/>
  <c r="G815" i="18"/>
  <c r="F815" i="18"/>
  <c r="I814" i="18"/>
  <c r="G814" i="18"/>
  <c r="F814" i="18"/>
  <c r="I813" i="18"/>
  <c r="G813" i="18"/>
  <c r="F813" i="18"/>
  <c r="I812" i="18"/>
  <c r="G812" i="18"/>
  <c r="F812" i="18"/>
  <c r="I811" i="18"/>
  <c r="G811" i="18"/>
  <c r="F811" i="18"/>
  <c r="I810" i="18"/>
  <c r="G810" i="18"/>
  <c r="F810" i="18"/>
  <c r="I809" i="18"/>
  <c r="G809" i="18"/>
  <c r="F809" i="18"/>
  <c r="I808" i="18"/>
  <c r="G808" i="18"/>
  <c r="F808" i="18"/>
  <c r="I807" i="18"/>
  <c r="G807" i="18"/>
  <c r="F807" i="18"/>
  <c r="I806" i="18"/>
  <c r="G806" i="18"/>
  <c r="F806" i="18"/>
  <c r="I805" i="18"/>
  <c r="G805" i="18"/>
  <c r="F805" i="18"/>
  <c r="I804" i="18"/>
  <c r="G804" i="18"/>
  <c r="F804" i="18"/>
  <c r="I803" i="18"/>
  <c r="G803" i="18"/>
  <c r="F803" i="18"/>
  <c r="I802" i="18"/>
  <c r="G802" i="18"/>
  <c r="F802" i="18"/>
  <c r="I801" i="18"/>
  <c r="G801" i="18"/>
  <c r="F801" i="18"/>
  <c r="I800" i="18"/>
  <c r="G800" i="18"/>
  <c r="F800" i="18"/>
  <c r="I799" i="18"/>
  <c r="G799" i="18"/>
  <c r="F799" i="18"/>
  <c r="I798" i="18"/>
  <c r="G798" i="18"/>
  <c r="F798" i="18"/>
  <c r="I797" i="18"/>
  <c r="G797" i="18"/>
  <c r="F797" i="18"/>
  <c r="I796" i="18"/>
  <c r="G796" i="18"/>
  <c r="F796" i="18"/>
  <c r="I795" i="18"/>
  <c r="G795" i="18"/>
  <c r="F795" i="18"/>
  <c r="I794" i="18"/>
  <c r="G794" i="18"/>
  <c r="F794" i="18"/>
  <c r="I793" i="18"/>
  <c r="G793" i="18"/>
  <c r="F793" i="18"/>
  <c r="I792" i="18"/>
  <c r="G792" i="18"/>
  <c r="F792" i="18"/>
  <c r="I791" i="18"/>
  <c r="G791" i="18"/>
  <c r="F791" i="18"/>
  <c r="I790" i="18"/>
  <c r="G790" i="18"/>
  <c r="F790" i="18"/>
  <c r="I789" i="18"/>
  <c r="G789" i="18"/>
  <c r="F789" i="18"/>
  <c r="I788" i="18"/>
  <c r="G788" i="18"/>
  <c r="F788" i="18"/>
  <c r="I787" i="18"/>
  <c r="G787" i="18"/>
  <c r="F787" i="18"/>
  <c r="I786" i="18"/>
  <c r="G786" i="18"/>
  <c r="F786" i="18"/>
  <c r="I785" i="18"/>
  <c r="G785" i="18"/>
  <c r="F785" i="18"/>
  <c r="I784" i="18"/>
  <c r="G784" i="18"/>
  <c r="F784" i="18"/>
  <c r="I783" i="18"/>
  <c r="G783" i="18"/>
  <c r="F783" i="18"/>
  <c r="I782" i="18"/>
  <c r="G782" i="18"/>
  <c r="F782" i="18"/>
  <c r="I781" i="18"/>
  <c r="G781" i="18"/>
  <c r="F781" i="18"/>
  <c r="I780" i="18"/>
  <c r="G780" i="18"/>
  <c r="F780" i="18"/>
  <c r="I779" i="18"/>
  <c r="G779" i="18"/>
  <c r="F779" i="18"/>
  <c r="I778" i="18"/>
  <c r="G778" i="18"/>
  <c r="F778" i="18"/>
  <c r="I777" i="18"/>
  <c r="G777" i="18"/>
  <c r="F777" i="18"/>
  <c r="I776" i="18"/>
  <c r="G776" i="18"/>
  <c r="F776" i="18"/>
  <c r="I775" i="18"/>
  <c r="G775" i="18"/>
  <c r="F775" i="18"/>
  <c r="I774" i="18"/>
  <c r="G774" i="18"/>
  <c r="F774" i="18"/>
  <c r="I773" i="18"/>
  <c r="G773" i="18"/>
  <c r="F773" i="18"/>
  <c r="I772" i="18"/>
  <c r="G772" i="18"/>
  <c r="F772" i="18"/>
  <c r="I771" i="18"/>
  <c r="G771" i="18"/>
  <c r="F771" i="18"/>
  <c r="I770" i="18"/>
  <c r="G770" i="18"/>
  <c r="F770" i="18"/>
  <c r="I769" i="18"/>
  <c r="G769" i="18"/>
  <c r="F769" i="18"/>
  <c r="I768" i="18"/>
  <c r="G768" i="18"/>
  <c r="F768" i="18"/>
  <c r="I767" i="18"/>
  <c r="G767" i="18"/>
  <c r="F767" i="18"/>
  <c r="I766" i="18"/>
  <c r="G766" i="18"/>
  <c r="F766" i="18"/>
  <c r="I765" i="18"/>
  <c r="G765" i="18"/>
  <c r="F765" i="18"/>
  <c r="I764" i="18"/>
  <c r="G764" i="18"/>
  <c r="F764" i="18"/>
  <c r="I763" i="18"/>
  <c r="G763" i="18"/>
  <c r="F763" i="18"/>
  <c r="I762" i="18"/>
  <c r="G762" i="18"/>
  <c r="F762" i="18"/>
  <c r="I761" i="18"/>
  <c r="G761" i="18"/>
  <c r="F761" i="18"/>
  <c r="I760" i="18"/>
  <c r="G760" i="18"/>
  <c r="F760" i="18"/>
  <c r="I759" i="18"/>
  <c r="G759" i="18"/>
  <c r="F759" i="18"/>
  <c r="I758" i="18"/>
  <c r="G758" i="18"/>
  <c r="F758" i="18"/>
  <c r="I757" i="18"/>
  <c r="G757" i="18"/>
  <c r="F757" i="18"/>
  <c r="I756" i="18"/>
  <c r="G756" i="18"/>
  <c r="F756" i="18"/>
  <c r="I755" i="18"/>
  <c r="G755" i="18"/>
  <c r="F755" i="18"/>
  <c r="I754" i="18"/>
  <c r="G754" i="18"/>
  <c r="F754" i="18"/>
  <c r="I753" i="18"/>
  <c r="G753" i="18"/>
  <c r="F753" i="18"/>
  <c r="I752" i="18"/>
  <c r="G752" i="18"/>
  <c r="F752" i="18"/>
  <c r="I751" i="18"/>
  <c r="G751" i="18"/>
  <c r="F751" i="18"/>
  <c r="I750" i="18"/>
  <c r="G750" i="18"/>
  <c r="F750" i="18"/>
  <c r="I749" i="18"/>
  <c r="G749" i="18"/>
  <c r="F749" i="18"/>
  <c r="I748" i="18"/>
  <c r="G748" i="18"/>
  <c r="F748" i="18"/>
  <c r="I747" i="18"/>
  <c r="G747" i="18"/>
  <c r="F747" i="18"/>
  <c r="I746" i="18"/>
  <c r="G746" i="18"/>
  <c r="F746" i="18"/>
  <c r="I745" i="18"/>
  <c r="G745" i="18"/>
  <c r="F745" i="18"/>
  <c r="I744" i="18"/>
  <c r="G744" i="18"/>
  <c r="F744" i="18"/>
  <c r="I743" i="18"/>
  <c r="G743" i="18"/>
  <c r="F743" i="18"/>
  <c r="I742" i="18"/>
  <c r="G742" i="18"/>
  <c r="F742" i="18"/>
  <c r="I741" i="18"/>
  <c r="G741" i="18"/>
  <c r="F741" i="18"/>
  <c r="I740" i="18"/>
  <c r="G740" i="18"/>
  <c r="F740" i="18"/>
  <c r="I739" i="18"/>
  <c r="G739" i="18"/>
  <c r="F739" i="18"/>
  <c r="I738" i="18"/>
  <c r="G738" i="18"/>
  <c r="F738" i="18"/>
  <c r="I737" i="18"/>
  <c r="G737" i="18"/>
  <c r="F737" i="18"/>
  <c r="I736" i="18"/>
  <c r="G736" i="18"/>
  <c r="F736" i="18"/>
  <c r="I735" i="18"/>
  <c r="G735" i="18"/>
  <c r="F735" i="18"/>
  <c r="I734" i="18"/>
  <c r="G734" i="18"/>
  <c r="F734" i="18"/>
  <c r="I733" i="18"/>
  <c r="G733" i="18"/>
  <c r="F733" i="18"/>
  <c r="I732" i="18"/>
  <c r="G732" i="18"/>
  <c r="F732" i="18"/>
  <c r="I731" i="18"/>
  <c r="G731" i="18"/>
  <c r="F731" i="18"/>
  <c r="I730" i="18"/>
  <c r="G730" i="18"/>
  <c r="F730" i="18"/>
  <c r="I729" i="18"/>
  <c r="G729" i="18"/>
  <c r="F729" i="18"/>
  <c r="I728" i="18"/>
  <c r="G728" i="18"/>
  <c r="F728" i="18"/>
  <c r="I727" i="18"/>
  <c r="G727" i="18"/>
  <c r="F727" i="18"/>
  <c r="I726" i="18"/>
  <c r="G726" i="18"/>
  <c r="F726" i="18"/>
  <c r="I725" i="18"/>
  <c r="G725" i="18"/>
  <c r="F725" i="18"/>
  <c r="I724" i="18"/>
  <c r="G724" i="18"/>
  <c r="F724" i="18"/>
  <c r="I723" i="18"/>
  <c r="G723" i="18"/>
  <c r="F723" i="18"/>
  <c r="I722" i="18"/>
  <c r="G722" i="18"/>
  <c r="F722" i="18"/>
  <c r="I721" i="18"/>
  <c r="G721" i="18"/>
  <c r="F721" i="18"/>
  <c r="I720" i="18"/>
  <c r="G720" i="18"/>
  <c r="F720" i="18"/>
  <c r="I719" i="18"/>
  <c r="G719" i="18"/>
  <c r="F719" i="18"/>
  <c r="I718" i="18"/>
  <c r="G718" i="18"/>
  <c r="F718" i="18"/>
  <c r="I717" i="18"/>
  <c r="G717" i="18"/>
  <c r="F717" i="18"/>
  <c r="I716" i="18"/>
  <c r="G716" i="18"/>
  <c r="F716" i="18"/>
  <c r="I715" i="18"/>
  <c r="G715" i="18"/>
  <c r="F715" i="18"/>
  <c r="I714" i="18"/>
  <c r="G714" i="18"/>
  <c r="F714" i="18"/>
  <c r="I713" i="18"/>
  <c r="G713" i="18"/>
  <c r="F713" i="18"/>
  <c r="I712" i="18"/>
  <c r="G712" i="18"/>
  <c r="F712" i="18"/>
  <c r="I711" i="18"/>
  <c r="G711" i="18"/>
  <c r="F711" i="18"/>
  <c r="I710" i="18"/>
  <c r="G710" i="18"/>
  <c r="F710" i="18"/>
  <c r="I709" i="18"/>
  <c r="G709" i="18"/>
  <c r="F709" i="18"/>
  <c r="I708" i="18"/>
  <c r="G708" i="18"/>
  <c r="F708" i="18"/>
  <c r="I707" i="18"/>
  <c r="G707" i="18"/>
  <c r="F707" i="18"/>
  <c r="I706" i="18"/>
  <c r="G706" i="18"/>
  <c r="F706" i="18"/>
  <c r="I705" i="18"/>
  <c r="G705" i="18"/>
  <c r="F705" i="18"/>
  <c r="I704" i="18"/>
  <c r="G704" i="18"/>
  <c r="F704" i="18"/>
  <c r="I703" i="18"/>
  <c r="G703" i="18"/>
  <c r="F703" i="18"/>
  <c r="I702" i="18"/>
  <c r="G702" i="18"/>
  <c r="F702" i="18"/>
  <c r="I701" i="18"/>
  <c r="G701" i="18"/>
  <c r="F701" i="18"/>
  <c r="I700" i="18"/>
  <c r="G700" i="18"/>
  <c r="F700" i="18"/>
  <c r="I699" i="18"/>
  <c r="G699" i="18"/>
  <c r="F699" i="18"/>
  <c r="I698" i="18"/>
  <c r="G698" i="18"/>
  <c r="F698" i="18"/>
  <c r="I697" i="18"/>
  <c r="G697" i="18"/>
  <c r="F697" i="18"/>
  <c r="I696" i="18"/>
  <c r="G696" i="18"/>
  <c r="F696" i="18"/>
  <c r="I695" i="18"/>
  <c r="G695" i="18"/>
  <c r="F695" i="18"/>
  <c r="I694" i="18"/>
  <c r="G694" i="18"/>
  <c r="F694" i="18"/>
  <c r="I693" i="18"/>
  <c r="G693" i="18"/>
  <c r="F693" i="18"/>
  <c r="I692" i="18"/>
  <c r="G692" i="18"/>
  <c r="F692" i="18"/>
  <c r="I691" i="18"/>
  <c r="G691" i="18"/>
  <c r="F691" i="18"/>
  <c r="I690" i="18"/>
  <c r="G690" i="18"/>
  <c r="F690" i="18"/>
  <c r="I689" i="18"/>
  <c r="G689" i="18"/>
  <c r="F689" i="18"/>
  <c r="I688" i="18"/>
  <c r="G688" i="18"/>
  <c r="F688" i="18"/>
  <c r="I687" i="18"/>
  <c r="G687" i="18"/>
  <c r="F687" i="18"/>
  <c r="I686" i="18"/>
  <c r="G686" i="18"/>
  <c r="F686" i="18"/>
  <c r="I685" i="18"/>
  <c r="G685" i="18"/>
  <c r="F685" i="18"/>
  <c r="I684" i="18"/>
  <c r="G684" i="18"/>
  <c r="F684" i="18"/>
  <c r="I683" i="18"/>
  <c r="G683" i="18"/>
  <c r="F683" i="18"/>
  <c r="I682" i="18"/>
  <c r="G682" i="18"/>
  <c r="F682" i="18"/>
  <c r="I681" i="18"/>
  <c r="G681" i="18"/>
  <c r="F681" i="18"/>
  <c r="I680" i="18"/>
  <c r="G680" i="18"/>
  <c r="F680" i="18"/>
  <c r="I679" i="18"/>
  <c r="G679" i="18"/>
  <c r="F679" i="18"/>
  <c r="I678" i="18"/>
  <c r="G678" i="18"/>
  <c r="F678" i="18"/>
  <c r="I677" i="18"/>
  <c r="G677" i="18"/>
  <c r="F677" i="18"/>
  <c r="I676" i="18"/>
  <c r="G676" i="18"/>
  <c r="F676" i="18"/>
  <c r="I675" i="18"/>
  <c r="G675" i="18"/>
  <c r="F675" i="18"/>
  <c r="I674" i="18"/>
  <c r="G674" i="18"/>
  <c r="F674" i="18"/>
  <c r="I673" i="18"/>
  <c r="G673" i="18"/>
  <c r="F673" i="18"/>
  <c r="I672" i="18"/>
  <c r="G672" i="18"/>
  <c r="F672" i="18"/>
  <c r="I671" i="18"/>
  <c r="G671" i="18"/>
  <c r="F671" i="18"/>
  <c r="I670" i="18"/>
  <c r="G670" i="18"/>
  <c r="F670" i="18"/>
  <c r="I669" i="18"/>
  <c r="G669" i="18"/>
  <c r="F669" i="18"/>
  <c r="I668" i="18"/>
  <c r="G668" i="18"/>
  <c r="F668" i="18"/>
  <c r="I667" i="18"/>
  <c r="G667" i="18"/>
  <c r="F667" i="18"/>
  <c r="I666" i="18"/>
  <c r="G666" i="18"/>
  <c r="F666" i="18"/>
  <c r="I665" i="18"/>
  <c r="G665" i="18"/>
  <c r="F665" i="18"/>
  <c r="I664" i="18"/>
  <c r="G664" i="18"/>
  <c r="F664" i="18"/>
  <c r="I663" i="18"/>
  <c r="G663" i="18"/>
  <c r="F663" i="18"/>
  <c r="I662" i="18"/>
  <c r="G662" i="18"/>
  <c r="F662" i="18"/>
  <c r="I661" i="18"/>
  <c r="G661" i="18"/>
  <c r="F661" i="18"/>
  <c r="I660" i="18"/>
  <c r="G660" i="18"/>
  <c r="F660" i="18"/>
  <c r="I659" i="18"/>
  <c r="G659" i="18"/>
  <c r="F659" i="18"/>
  <c r="I658" i="18"/>
  <c r="G658" i="18"/>
  <c r="F658" i="18"/>
  <c r="I657" i="18"/>
  <c r="G657" i="18"/>
  <c r="F657" i="18"/>
  <c r="I656" i="18"/>
  <c r="G656" i="18"/>
  <c r="F656" i="18"/>
  <c r="I655" i="18"/>
  <c r="G655" i="18"/>
  <c r="F655" i="18"/>
  <c r="I654" i="18"/>
  <c r="G654" i="18"/>
  <c r="F654" i="18"/>
  <c r="I653" i="18"/>
  <c r="G653" i="18"/>
  <c r="F653" i="18"/>
  <c r="I652" i="18"/>
  <c r="G652" i="18"/>
  <c r="F652" i="18"/>
  <c r="I651" i="18"/>
  <c r="G651" i="18"/>
  <c r="F651" i="18"/>
  <c r="I650" i="18"/>
  <c r="G650" i="18"/>
  <c r="F650" i="18"/>
  <c r="I649" i="18"/>
  <c r="G649" i="18"/>
  <c r="F649" i="18"/>
  <c r="I648" i="18"/>
  <c r="G648" i="18"/>
  <c r="F648" i="18"/>
  <c r="I647" i="18"/>
  <c r="G647" i="18"/>
  <c r="F647" i="18"/>
  <c r="I646" i="18"/>
  <c r="G646" i="18"/>
  <c r="F646" i="18"/>
  <c r="I645" i="18"/>
  <c r="G645" i="18"/>
  <c r="F645" i="18"/>
  <c r="I644" i="18"/>
  <c r="G644" i="18"/>
  <c r="F644" i="18"/>
  <c r="I643" i="18"/>
  <c r="G643" i="18"/>
  <c r="F643" i="18"/>
  <c r="I642" i="18"/>
  <c r="G642" i="18"/>
  <c r="F642" i="18"/>
  <c r="I641" i="18"/>
  <c r="G641" i="18"/>
  <c r="F641" i="18"/>
  <c r="I640" i="18"/>
  <c r="G640" i="18"/>
  <c r="F640" i="18"/>
  <c r="I639" i="18"/>
  <c r="G639" i="18"/>
  <c r="F639" i="18"/>
  <c r="I638" i="18"/>
  <c r="G638" i="18"/>
  <c r="F638" i="18"/>
  <c r="I637" i="18"/>
  <c r="G637" i="18"/>
  <c r="F637" i="18"/>
  <c r="I636" i="18"/>
  <c r="G636" i="18"/>
  <c r="F636" i="18"/>
  <c r="I635" i="18"/>
  <c r="G635" i="18"/>
  <c r="F635" i="18"/>
  <c r="I634" i="18"/>
  <c r="G634" i="18"/>
  <c r="F634" i="18"/>
  <c r="I633" i="18"/>
  <c r="G633" i="18"/>
  <c r="F633" i="18"/>
  <c r="I632" i="18"/>
  <c r="G632" i="18"/>
  <c r="F632" i="18"/>
  <c r="I631" i="18"/>
  <c r="G631" i="18"/>
  <c r="F631" i="18"/>
  <c r="I630" i="18"/>
  <c r="G630" i="18"/>
  <c r="F630" i="18"/>
  <c r="I629" i="18"/>
  <c r="G629" i="18"/>
  <c r="F629" i="18"/>
  <c r="I628" i="18"/>
  <c r="G628" i="18"/>
  <c r="F628" i="18"/>
  <c r="I627" i="18"/>
  <c r="G627" i="18"/>
  <c r="F627" i="18"/>
  <c r="I626" i="18"/>
  <c r="G626" i="18"/>
  <c r="F626" i="18"/>
  <c r="I625" i="18"/>
  <c r="G625" i="18"/>
  <c r="F625" i="18"/>
  <c r="I624" i="18"/>
  <c r="G624" i="18"/>
  <c r="F624" i="18"/>
  <c r="I623" i="18"/>
  <c r="G623" i="18"/>
  <c r="F623" i="18"/>
  <c r="I622" i="18"/>
  <c r="G622" i="18"/>
  <c r="F622" i="18"/>
  <c r="I621" i="18"/>
  <c r="G621" i="18"/>
  <c r="F621" i="18"/>
  <c r="I620" i="18"/>
  <c r="G620" i="18"/>
  <c r="F620" i="18"/>
  <c r="I619" i="18"/>
  <c r="G619" i="18"/>
  <c r="F619" i="18"/>
  <c r="I618" i="18"/>
  <c r="G618" i="18"/>
  <c r="F618" i="18"/>
  <c r="I617" i="18"/>
  <c r="G617" i="18"/>
  <c r="F617" i="18"/>
  <c r="I616" i="18"/>
  <c r="G616" i="18"/>
  <c r="F616" i="18"/>
  <c r="I615" i="18"/>
  <c r="G615" i="18"/>
  <c r="F615" i="18"/>
  <c r="I614" i="18"/>
  <c r="G614" i="18"/>
  <c r="F614" i="18"/>
  <c r="I613" i="18"/>
  <c r="G613" i="18"/>
  <c r="F613" i="18"/>
  <c r="I612" i="18"/>
  <c r="G612" i="18"/>
  <c r="F612" i="18"/>
  <c r="I611" i="18"/>
  <c r="G611" i="18"/>
  <c r="F611" i="18"/>
  <c r="I610" i="18"/>
  <c r="G610" i="18"/>
  <c r="F610" i="18"/>
  <c r="I609" i="18"/>
  <c r="G609" i="18"/>
  <c r="F609" i="18"/>
  <c r="I608" i="18"/>
  <c r="G608" i="18"/>
  <c r="F608" i="18"/>
  <c r="I607" i="18"/>
  <c r="G607" i="18"/>
  <c r="F607" i="18"/>
  <c r="I606" i="18"/>
  <c r="G606" i="18"/>
  <c r="F606" i="18"/>
  <c r="I605" i="18"/>
  <c r="G605" i="18"/>
  <c r="F605" i="18"/>
  <c r="I604" i="18"/>
  <c r="G604" i="18"/>
  <c r="F604" i="18"/>
  <c r="I603" i="18"/>
  <c r="G603" i="18"/>
  <c r="F603" i="18"/>
  <c r="I602" i="18"/>
  <c r="G602" i="18"/>
  <c r="F602" i="18"/>
  <c r="I601" i="18"/>
  <c r="G601" i="18"/>
  <c r="F601" i="18"/>
  <c r="I600" i="18"/>
  <c r="G600" i="18"/>
  <c r="F600" i="18"/>
  <c r="I599" i="18"/>
  <c r="G599" i="18"/>
  <c r="F599" i="18"/>
  <c r="I598" i="18"/>
  <c r="G598" i="18"/>
  <c r="F598" i="18"/>
  <c r="I597" i="18"/>
  <c r="G597" i="18"/>
  <c r="F597" i="18"/>
  <c r="I596" i="18"/>
  <c r="G596" i="18"/>
  <c r="F596" i="18"/>
  <c r="I595" i="18"/>
  <c r="G595" i="18"/>
  <c r="F595" i="18"/>
  <c r="I594" i="18"/>
  <c r="G594" i="18"/>
  <c r="F594" i="18"/>
  <c r="I593" i="18"/>
  <c r="G593" i="18"/>
  <c r="F593" i="18"/>
  <c r="I592" i="18"/>
  <c r="G592" i="18"/>
  <c r="F592" i="18"/>
  <c r="I591" i="18"/>
  <c r="G591" i="18"/>
  <c r="F591" i="18"/>
  <c r="I590" i="18"/>
  <c r="G590" i="18"/>
  <c r="F590" i="18"/>
  <c r="I589" i="18"/>
  <c r="G589" i="18"/>
  <c r="F589" i="18"/>
  <c r="I588" i="18"/>
  <c r="G588" i="18"/>
  <c r="F588" i="18"/>
  <c r="I587" i="18"/>
  <c r="G587" i="18"/>
  <c r="F587" i="18"/>
  <c r="I586" i="18"/>
  <c r="G586" i="18"/>
  <c r="F586" i="18"/>
  <c r="I585" i="18"/>
  <c r="G585" i="18"/>
  <c r="F585" i="18"/>
  <c r="I584" i="18"/>
  <c r="G584" i="18"/>
  <c r="F584" i="18"/>
  <c r="I583" i="18"/>
  <c r="G583" i="18"/>
  <c r="F583" i="18"/>
  <c r="I582" i="18"/>
  <c r="G582" i="18"/>
  <c r="F582" i="18"/>
  <c r="I581" i="18"/>
  <c r="G581" i="18"/>
  <c r="F581" i="18"/>
  <c r="I580" i="18"/>
  <c r="G580" i="18"/>
  <c r="F580" i="18"/>
  <c r="I579" i="18"/>
  <c r="G579" i="18"/>
  <c r="F579" i="18"/>
  <c r="I578" i="18"/>
  <c r="G578" i="18"/>
  <c r="F578" i="18"/>
  <c r="I577" i="18"/>
  <c r="G577" i="18"/>
  <c r="F577" i="18"/>
  <c r="I576" i="18"/>
  <c r="G576" i="18"/>
  <c r="F576" i="18"/>
  <c r="I575" i="18"/>
  <c r="G575" i="18"/>
  <c r="F575" i="18"/>
  <c r="I574" i="18"/>
  <c r="G574" i="18"/>
  <c r="F574" i="18"/>
  <c r="I573" i="18"/>
  <c r="G573" i="18"/>
  <c r="F573" i="18"/>
  <c r="I572" i="18"/>
  <c r="G572" i="18"/>
  <c r="F572" i="18"/>
  <c r="I571" i="18"/>
  <c r="G571" i="18"/>
  <c r="F571" i="18"/>
  <c r="I570" i="18"/>
  <c r="G570" i="18"/>
  <c r="F570" i="18"/>
  <c r="I569" i="18"/>
  <c r="G569" i="18"/>
  <c r="F569" i="18"/>
  <c r="I568" i="18"/>
  <c r="G568" i="18"/>
  <c r="F568" i="18"/>
  <c r="I567" i="18"/>
  <c r="G567" i="18"/>
  <c r="F567" i="18"/>
  <c r="I566" i="18"/>
  <c r="G566" i="18"/>
  <c r="F566" i="18"/>
  <c r="I565" i="18"/>
  <c r="G565" i="18"/>
  <c r="F565" i="18"/>
  <c r="I564" i="18"/>
  <c r="G564" i="18"/>
  <c r="F564" i="18"/>
  <c r="I563" i="18"/>
  <c r="G563" i="18"/>
  <c r="F563" i="18"/>
  <c r="I562" i="18"/>
  <c r="G562" i="18"/>
  <c r="F562" i="18"/>
  <c r="I561" i="18"/>
  <c r="G561" i="18"/>
  <c r="F561" i="18"/>
  <c r="I560" i="18"/>
  <c r="G560" i="18"/>
  <c r="F560" i="18"/>
  <c r="I559" i="18"/>
  <c r="G559" i="18"/>
  <c r="F559" i="18"/>
  <c r="I558" i="18"/>
  <c r="G558" i="18"/>
  <c r="F558" i="18"/>
  <c r="I557" i="18"/>
  <c r="G557" i="18"/>
  <c r="F557" i="18"/>
  <c r="I556" i="18"/>
  <c r="G556" i="18"/>
  <c r="F556" i="18"/>
  <c r="I555" i="18"/>
  <c r="G555" i="18"/>
  <c r="F555" i="18"/>
  <c r="I554" i="18"/>
  <c r="G554" i="18"/>
  <c r="F554" i="18"/>
  <c r="I553" i="18"/>
  <c r="G553" i="18"/>
  <c r="F553" i="18"/>
  <c r="I552" i="18"/>
  <c r="G552" i="18"/>
  <c r="F552" i="18"/>
  <c r="I551" i="18"/>
  <c r="G551" i="18"/>
  <c r="F551" i="18"/>
  <c r="I550" i="18"/>
  <c r="G550" i="18"/>
  <c r="F550" i="18"/>
  <c r="I549" i="18"/>
  <c r="G549" i="18"/>
  <c r="F549" i="18"/>
  <c r="I548" i="18"/>
  <c r="G548" i="18"/>
  <c r="F548" i="18"/>
  <c r="I547" i="18"/>
  <c r="G547" i="18"/>
  <c r="F547" i="18"/>
  <c r="I546" i="18"/>
  <c r="G546" i="18"/>
  <c r="F546" i="18"/>
  <c r="I545" i="18"/>
  <c r="G545" i="18"/>
  <c r="F545" i="18"/>
  <c r="I544" i="18"/>
  <c r="G544" i="18"/>
  <c r="F544" i="18"/>
  <c r="I543" i="18"/>
  <c r="G543" i="18"/>
  <c r="F543" i="18"/>
  <c r="I542" i="18"/>
  <c r="G542" i="18"/>
  <c r="F542" i="18"/>
  <c r="I541" i="18"/>
  <c r="G541" i="18"/>
  <c r="F541" i="18"/>
  <c r="I540" i="18"/>
  <c r="G540" i="18"/>
  <c r="F540" i="18"/>
  <c r="I539" i="18"/>
  <c r="G539" i="18"/>
  <c r="F539" i="18"/>
  <c r="I538" i="18"/>
  <c r="G538" i="18"/>
  <c r="F538" i="18"/>
  <c r="I537" i="18"/>
  <c r="G537" i="18"/>
  <c r="F537" i="18"/>
  <c r="I536" i="18"/>
  <c r="G536" i="18"/>
  <c r="F536" i="18"/>
  <c r="I535" i="18"/>
  <c r="G535" i="18"/>
  <c r="F535" i="18"/>
  <c r="I534" i="18"/>
  <c r="G534" i="18"/>
  <c r="F534" i="18"/>
  <c r="I533" i="18"/>
  <c r="G533" i="18"/>
  <c r="F533" i="18"/>
  <c r="I532" i="18"/>
  <c r="G532" i="18"/>
  <c r="F532" i="18"/>
  <c r="I531" i="18"/>
  <c r="G531" i="18"/>
  <c r="F531" i="18"/>
  <c r="I530" i="18"/>
  <c r="G530" i="18"/>
  <c r="F530" i="18"/>
  <c r="I529" i="18"/>
  <c r="G529" i="18"/>
  <c r="F529" i="18"/>
  <c r="I528" i="18"/>
  <c r="G528" i="18"/>
  <c r="F528" i="18"/>
  <c r="I527" i="18"/>
  <c r="G527" i="18"/>
  <c r="F527" i="18"/>
  <c r="I526" i="18"/>
  <c r="G526" i="18"/>
  <c r="F526" i="18"/>
  <c r="I525" i="18"/>
  <c r="G525" i="18"/>
  <c r="F525" i="18"/>
  <c r="I524" i="18"/>
  <c r="G524" i="18"/>
  <c r="F524" i="18"/>
  <c r="I523" i="18"/>
  <c r="G523" i="18"/>
  <c r="F523" i="18"/>
  <c r="I522" i="18"/>
  <c r="G522" i="18"/>
  <c r="F522" i="18"/>
  <c r="I521" i="18"/>
  <c r="G521" i="18"/>
  <c r="F521" i="18"/>
  <c r="I520" i="18"/>
  <c r="G520" i="18"/>
  <c r="F520" i="18"/>
  <c r="I519" i="18"/>
  <c r="G519" i="18"/>
  <c r="F519" i="18"/>
  <c r="I518" i="18"/>
  <c r="G518" i="18"/>
  <c r="F518" i="18"/>
  <c r="I517" i="18"/>
  <c r="G517" i="18"/>
  <c r="F517" i="18"/>
  <c r="I516" i="18"/>
  <c r="G516" i="18"/>
  <c r="F516" i="18"/>
  <c r="I515" i="18"/>
  <c r="G515" i="18"/>
  <c r="F515" i="18"/>
  <c r="I514" i="18"/>
  <c r="G514" i="18"/>
  <c r="F514" i="18"/>
  <c r="I513" i="18"/>
  <c r="G513" i="18"/>
  <c r="F513" i="18"/>
  <c r="I512" i="18"/>
  <c r="G512" i="18"/>
  <c r="F512" i="18"/>
  <c r="I511" i="18"/>
  <c r="G511" i="18"/>
  <c r="F511" i="18"/>
  <c r="I510" i="18"/>
  <c r="G510" i="18"/>
  <c r="F510" i="18"/>
  <c r="I509" i="18"/>
  <c r="G509" i="18"/>
  <c r="F509" i="18"/>
  <c r="I508" i="18"/>
  <c r="G508" i="18"/>
  <c r="F508" i="18"/>
  <c r="I507" i="18"/>
  <c r="G507" i="18"/>
  <c r="F507" i="18"/>
  <c r="I506" i="18"/>
  <c r="G506" i="18"/>
  <c r="F506" i="18"/>
  <c r="I505" i="18"/>
  <c r="G505" i="18"/>
  <c r="F505" i="18"/>
  <c r="I504" i="18"/>
  <c r="G504" i="18"/>
  <c r="F504" i="18"/>
  <c r="I503" i="18"/>
  <c r="G503" i="18"/>
  <c r="F503" i="18"/>
  <c r="I502" i="18"/>
  <c r="G502" i="18"/>
  <c r="F502" i="18"/>
  <c r="I501" i="18"/>
  <c r="G501" i="18"/>
  <c r="F501" i="18"/>
  <c r="I500" i="18"/>
  <c r="G500" i="18"/>
  <c r="F500" i="18"/>
  <c r="I499" i="18"/>
  <c r="G499" i="18"/>
  <c r="F499" i="18"/>
  <c r="I498" i="18"/>
  <c r="G498" i="18"/>
  <c r="F498" i="18"/>
  <c r="I497" i="18"/>
  <c r="G497" i="18"/>
  <c r="F497" i="18"/>
  <c r="I496" i="18"/>
  <c r="G496" i="18"/>
  <c r="F496" i="18"/>
  <c r="I495" i="18"/>
  <c r="G495" i="18"/>
  <c r="F495" i="18"/>
  <c r="I494" i="18"/>
  <c r="G494" i="18"/>
  <c r="F494" i="18"/>
  <c r="I493" i="18"/>
  <c r="G493" i="18"/>
  <c r="F493" i="18"/>
  <c r="I492" i="18"/>
  <c r="G492" i="18"/>
  <c r="F492" i="18"/>
  <c r="I491" i="18"/>
  <c r="G491" i="18"/>
  <c r="F491" i="18"/>
  <c r="I490" i="18"/>
  <c r="G490" i="18"/>
  <c r="F490" i="18"/>
  <c r="I489" i="18"/>
  <c r="G489" i="18"/>
  <c r="F489" i="18"/>
  <c r="I488" i="18"/>
  <c r="G488" i="18"/>
  <c r="F488" i="18"/>
  <c r="I487" i="18"/>
  <c r="G487" i="18"/>
  <c r="F487" i="18"/>
  <c r="I486" i="18"/>
  <c r="G486" i="18"/>
  <c r="F486" i="18"/>
  <c r="I485" i="18"/>
  <c r="G485" i="18"/>
  <c r="F485" i="18"/>
  <c r="I484" i="18"/>
  <c r="G484" i="18"/>
  <c r="F484" i="18"/>
  <c r="I483" i="18"/>
  <c r="G483" i="18"/>
  <c r="F483" i="18"/>
  <c r="I482" i="18"/>
  <c r="G482" i="18"/>
  <c r="F482" i="18"/>
  <c r="I481" i="18"/>
  <c r="G481" i="18"/>
  <c r="F481" i="18"/>
  <c r="I480" i="18"/>
  <c r="G480" i="18"/>
  <c r="F480" i="18"/>
  <c r="I479" i="18"/>
  <c r="G479" i="18"/>
  <c r="F479" i="18"/>
  <c r="I478" i="18"/>
  <c r="G478" i="18"/>
  <c r="F478" i="18"/>
  <c r="I477" i="18"/>
  <c r="G477" i="18"/>
  <c r="F477" i="18"/>
  <c r="I476" i="18"/>
  <c r="G476" i="18"/>
  <c r="F476" i="18"/>
  <c r="I475" i="18"/>
  <c r="G475" i="18"/>
  <c r="F475" i="18"/>
  <c r="I474" i="18"/>
  <c r="G474" i="18"/>
  <c r="F474" i="18"/>
  <c r="I473" i="18"/>
  <c r="G473" i="18"/>
  <c r="F473" i="18"/>
  <c r="I472" i="18"/>
  <c r="G472" i="18"/>
  <c r="F472" i="18"/>
  <c r="I471" i="18"/>
  <c r="G471" i="18"/>
  <c r="F471" i="18"/>
  <c r="I470" i="18"/>
  <c r="G470" i="18"/>
  <c r="F470" i="18"/>
  <c r="I469" i="18"/>
  <c r="G469" i="18"/>
  <c r="F469" i="18"/>
  <c r="I468" i="18"/>
  <c r="G468" i="18"/>
  <c r="F468" i="18"/>
  <c r="I467" i="18"/>
  <c r="G467" i="18"/>
  <c r="F467" i="18"/>
  <c r="I466" i="18"/>
  <c r="G466" i="18"/>
  <c r="F466" i="18"/>
  <c r="I465" i="18"/>
  <c r="G465" i="18"/>
  <c r="F465" i="18"/>
  <c r="I464" i="18"/>
  <c r="G464" i="18"/>
  <c r="F464" i="18"/>
  <c r="I463" i="18"/>
  <c r="G463" i="18"/>
  <c r="F463" i="18"/>
  <c r="I462" i="18"/>
  <c r="G462" i="18"/>
  <c r="F462" i="18"/>
  <c r="I461" i="18"/>
  <c r="G461" i="18"/>
  <c r="F461" i="18"/>
  <c r="I460" i="18"/>
  <c r="G460" i="18"/>
  <c r="F460" i="18"/>
  <c r="I459" i="18"/>
  <c r="G459" i="18"/>
  <c r="F459" i="18"/>
  <c r="I458" i="18"/>
  <c r="G458" i="18"/>
  <c r="F458" i="18"/>
  <c r="I457" i="18"/>
  <c r="G457" i="18"/>
  <c r="F457" i="18"/>
  <c r="I456" i="18"/>
  <c r="G456" i="18"/>
  <c r="F456" i="18"/>
  <c r="I455" i="18"/>
  <c r="G455" i="18"/>
  <c r="F455" i="18"/>
  <c r="I454" i="18"/>
  <c r="G454" i="18"/>
  <c r="F454" i="18"/>
  <c r="I453" i="18"/>
  <c r="G453" i="18"/>
  <c r="F453" i="18"/>
  <c r="I452" i="18"/>
  <c r="G452" i="18"/>
  <c r="F452" i="18"/>
  <c r="I451" i="18"/>
  <c r="G451" i="18"/>
  <c r="F451" i="18"/>
  <c r="I450" i="18"/>
  <c r="G450" i="18"/>
  <c r="F450" i="18"/>
  <c r="I449" i="18"/>
  <c r="G449" i="18"/>
  <c r="F449" i="18"/>
  <c r="I448" i="18"/>
  <c r="G448" i="18"/>
  <c r="F448" i="18"/>
  <c r="I447" i="18"/>
  <c r="G447" i="18"/>
  <c r="F447" i="18"/>
  <c r="I446" i="18"/>
  <c r="G446" i="18"/>
  <c r="F446" i="18"/>
  <c r="I445" i="18"/>
  <c r="G445" i="18"/>
  <c r="F445" i="18"/>
  <c r="I444" i="18"/>
  <c r="F444" i="18"/>
  <c r="I443" i="18"/>
  <c r="G443" i="18"/>
  <c r="F443" i="18"/>
  <c r="I442" i="18"/>
  <c r="G442" i="18"/>
  <c r="F442" i="18"/>
  <c r="I441" i="18"/>
  <c r="G441" i="18"/>
  <c r="F441" i="18"/>
  <c r="I440" i="18"/>
  <c r="G440" i="18"/>
  <c r="F440" i="18"/>
  <c r="I439" i="18"/>
  <c r="G439" i="18"/>
  <c r="F439" i="18"/>
  <c r="I438" i="18"/>
  <c r="G438" i="18"/>
  <c r="F438" i="18"/>
  <c r="I437" i="18"/>
  <c r="G437" i="18"/>
  <c r="F437" i="18"/>
  <c r="I436" i="18"/>
  <c r="G436" i="18"/>
  <c r="F436" i="18"/>
  <c r="I435" i="18"/>
  <c r="G435" i="18"/>
  <c r="F435" i="18"/>
  <c r="I434" i="18"/>
  <c r="G434" i="18"/>
  <c r="F434" i="18"/>
  <c r="I433" i="18"/>
  <c r="G433" i="18"/>
  <c r="F433" i="18"/>
  <c r="I432" i="18"/>
  <c r="G432" i="18"/>
  <c r="F432" i="18"/>
  <c r="I431" i="18"/>
  <c r="F431" i="18"/>
  <c r="I430" i="18"/>
  <c r="F430" i="18"/>
  <c r="I429" i="18"/>
  <c r="G429" i="18"/>
  <c r="F429" i="18"/>
  <c r="I428" i="18"/>
  <c r="G428" i="18"/>
  <c r="F428" i="18"/>
  <c r="I427" i="18"/>
  <c r="G427" i="18"/>
  <c r="F427" i="18"/>
  <c r="I426" i="18"/>
  <c r="G426" i="18"/>
  <c r="F426" i="18"/>
  <c r="I425" i="18"/>
  <c r="G425" i="18"/>
  <c r="F425" i="18"/>
  <c r="I424" i="18"/>
  <c r="G424" i="18"/>
  <c r="F424" i="18"/>
  <c r="I423" i="18"/>
  <c r="G423" i="18"/>
  <c r="F423" i="18"/>
  <c r="I422" i="18"/>
  <c r="G422" i="18"/>
  <c r="F422" i="18"/>
  <c r="I421" i="18"/>
  <c r="G421" i="18"/>
  <c r="F421" i="18"/>
  <c r="I420" i="18"/>
  <c r="G420" i="18"/>
  <c r="F420" i="18"/>
  <c r="I419" i="18"/>
  <c r="G419" i="18"/>
  <c r="F419" i="18"/>
  <c r="I418" i="18"/>
  <c r="G418" i="18"/>
  <c r="F418" i="18"/>
  <c r="I417" i="18"/>
  <c r="G417" i="18"/>
  <c r="F417" i="18"/>
  <c r="I416" i="18"/>
  <c r="G416" i="18"/>
  <c r="F416" i="18"/>
  <c r="I415" i="18"/>
  <c r="G415" i="18"/>
  <c r="F415" i="18"/>
  <c r="I414" i="18"/>
  <c r="G414" i="18"/>
  <c r="F414" i="18"/>
  <c r="I413" i="18"/>
  <c r="G413" i="18"/>
  <c r="F413" i="18"/>
  <c r="I412" i="18"/>
  <c r="G412" i="18"/>
  <c r="F412" i="18"/>
  <c r="I411" i="18"/>
  <c r="G411" i="18"/>
  <c r="F411" i="18"/>
  <c r="I410" i="18"/>
  <c r="G410" i="18"/>
  <c r="F410" i="18"/>
  <c r="I409" i="18"/>
  <c r="G409" i="18"/>
  <c r="F409" i="18"/>
  <c r="I408" i="18"/>
  <c r="G408" i="18"/>
  <c r="F408" i="18"/>
  <c r="I407" i="18"/>
  <c r="G407" i="18"/>
  <c r="F407" i="18"/>
  <c r="I406" i="18"/>
  <c r="G406" i="18"/>
  <c r="F406" i="18"/>
  <c r="I405" i="18"/>
  <c r="G405" i="18"/>
  <c r="F405" i="18"/>
  <c r="I404" i="18"/>
  <c r="G404" i="18"/>
  <c r="F404" i="18"/>
  <c r="I403" i="18"/>
  <c r="G403" i="18"/>
  <c r="F403" i="18"/>
  <c r="I402" i="18"/>
  <c r="G402" i="18"/>
  <c r="F402" i="18"/>
  <c r="I401" i="18"/>
  <c r="G401" i="18"/>
  <c r="F401" i="18"/>
  <c r="I400" i="18"/>
  <c r="G400" i="18"/>
  <c r="F400" i="18"/>
  <c r="I399" i="18"/>
  <c r="G399" i="18"/>
  <c r="F399" i="18"/>
  <c r="I398" i="18"/>
  <c r="G398" i="18"/>
  <c r="F398" i="18"/>
  <c r="I397" i="18"/>
  <c r="G397" i="18"/>
  <c r="F397" i="18"/>
  <c r="I396" i="18"/>
  <c r="G396" i="18"/>
  <c r="F396" i="18"/>
  <c r="I395" i="18"/>
  <c r="G395" i="18"/>
  <c r="F395" i="18"/>
  <c r="I394" i="18"/>
  <c r="G394" i="18"/>
  <c r="F394" i="18"/>
  <c r="I393" i="18"/>
  <c r="G393" i="18"/>
  <c r="F393" i="18"/>
  <c r="I392" i="18"/>
  <c r="G392" i="18"/>
  <c r="F392" i="18"/>
  <c r="I391" i="18"/>
  <c r="G391" i="18"/>
  <c r="F391" i="18"/>
  <c r="I390" i="18"/>
  <c r="G390" i="18"/>
  <c r="F390" i="18"/>
  <c r="I389" i="18"/>
  <c r="G389" i="18"/>
  <c r="F389" i="18"/>
  <c r="I388" i="18"/>
  <c r="G388" i="18"/>
  <c r="F388" i="18"/>
  <c r="I387" i="18"/>
  <c r="G387" i="18"/>
  <c r="F387" i="18"/>
  <c r="I386" i="18"/>
  <c r="G386" i="18"/>
  <c r="F386" i="18"/>
  <c r="I385" i="18"/>
  <c r="G385" i="18"/>
  <c r="F385" i="18"/>
  <c r="I384" i="18"/>
  <c r="G384" i="18"/>
  <c r="F384" i="18"/>
  <c r="I383" i="18"/>
  <c r="G383" i="18"/>
  <c r="F383" i="18"/>
  <c r="I382" i="18"/>
  <c r="G382" i="18"/>
  <c r="F382" i="18"/>
  <c r="I381" i="18"/>
  <c r="G381" i="18"/>
  <c r="F381" i="18"/>
  <c r="I380" i="18"/>
  <c r="G380" i="18"/>
  <c r="F380" i="18"/>
  <c r="I379" i="18"/>
  <c r="G379" i="18"/>
  <c r="F379" i="18"/>
  <c r="I378" i="18"/>
  <c r="G378" i="18"/>
  <c r="F378" i="18"/>
  <c r="I377" i="18"/>
  <c r="G377" i="18"/>
  <c r="F377" i="18"/>
  <c r="I376" i="18"/>
  <c r="G376" i="18"/>
  <c r="F376" i="18"/>
  <c r="I375" i="18"/>
  <c r="G375" i="18"/>
  <c r="F375" i="18"/>
  <c r="I374" i="18"/>
  <c r="G374" i="18"/>
  <c r="F374" i="18"/>
  <c r="I373" i="18"/>
  <c r="G373" i="18"/>
  <c r="F373" i="18"/>
  <c r="I372" i="18"/>
  <c r="G372" i="18"/>
  <c r="F372" i="18"/>
  <c r="I371" i="18"/>
  <c r="G371" i="18"/>
  <c r="F371" i="18"/>
  <c r="I370" i="18"/>
  <c r="G370" i="18"/>
  <c r="F370" i="18"/>
  <c r="I369" i="18"/>
  <c r="G369" i="18"/>
  <c r="F369" i="18"/>
  <c r="I368" i="18"/>
  <c r="G368" i="18"/>
  <c r="F368" i="18"/>
  <c r="I367" i="18"/>
  <c r="G367" i="18"/>
  <c r="F367" i="18"/>
  <c r="I366" i="18"/>
  <c r="G366" i="18"/>
  <c r="F366" i="18"/>
  <c r="I365" i="18"/>
  <c r="G365" i="18"/>
  <c r="F365" i="18"/>
  <c r="I364" i="18"/>
  <c r="G364" i="18"/>
  <c r="F364" i="18"/>
  <c r="I363" i="18"/>
  <c r="G363" i="18"/>
  <c r="F363" i="18"/>
  <c r="I362" i="18"/>
  <c r="G362" i="18"/>
  <c r="F362" i="18"/>
  <c r="I361" i="18"/>
  <c r="G361" i="18"/>
  <c r="F361" i="18"/>
  <c r="I360" i="18"/>
  <c r="G360" i="18"/>
  <c r="F360" i="18"/>
  <c r="I359" i="18"/>
  <c r="G359" i="18"/>
  <c r="F359" i="18"/>
  <c r="I358" i="18"/>
  <c r="G358" i="18"/>
  <c r="F358" i="18"/>
  <c r="I357" i="18"/>
  <c r="G357" i="18"/>
  <c r="F357" i="18"/>
  <c r="I356" i="18"/>
  <c r="G356" i="18"/>
  <c r="F356" i="18"/>
  <c r="I355" i="18"/>
  <c r="G355" i="18"/>
  <c r="F355" i="18"/>
  <c r="I354" i="18"/>
  <c r="G354" i="18"/>
  <c r="F354" i="18"/>
  <c r="I353" i="18"/>
  <c r="G353" i="18"/>
  <c r="F353" i="18"/>
  <c r="I352" i="18"/>
  <c r="G352" i="18"/>
  <c r="F352" i="18"/>
  <c r="I351" i="18"/>
  <c r="G351" i="18"/>
  <c r="F351" i="18"/>
  <c r="I350" i="18"/>
  <c r="G350" i="18"/>
  <c r="F350" i="18"/>
  <c r="I349" i="18"/>
  <c r="G349" i="18"/>
  <c r="F349" i="18"/>
  <c r="I348" i="18"/>
  <c r="G348" i="18"/>
  <c r="F348" i="18"/>
  <c r="I347" i="18"/>
  <c r="G347" i="18"/>
  <c r="F347" i="18"/>
  <c r="I346" i="18"/>
  <c r="G346" i="18"/>
  <c r="F346" i="18"/>
  <c r="I345" i="18"/>
  <c r="G345" i="18"/>
  <c r="F345" i="18"/>
  <c r="I344" i="18"/>
  <c r="G344" i="18"/>
  <c r="F344" i="18"/>
  <c r="I343" i="18"/>
  <c r="G343" i="18"/>
  <c r="F343" i="18"/>
  <c r="I342" i="18"/>
  <c r="G342" i="18"/>
  <c r="F342" i="18"/>
  <c r="I341" i="18"/>
  <c r="G341" i="18"/>
  <c r="F341" i="18"/>
  <c r="I340" i="18"/>
  <c r="G340" i="18"/>
  <c r="F340" i="18"/>
  <c r="I339" i="18"/>
  <c r="G339" i="18"/>
  <c r="F339" i="18"/>
  <c r="I338" i="18"/>
  <c r="G338" i="18"/>
  <c r="F338" i="18"/>
  <c r="I337" i="18"/>
  <c r="G337" i="18"/>
  <c r="F337" i="18"/>
  <c r="I336" i="18"/>
  <c r="G336" i="18"/>
  <c r="F336" i="18"/>
  <c r="I335" i="18"/>
  <c r="G335" i="18"/>
  <c r="F335" i="18"/>
  <c r="I334" i="18"/>
  <c r="G334" i="18"/>
  <c r="F334" i="18"/>
  <c r="I333" i="18"/>
  <c r="G333" i="18"/>
  <c r="F333" i="18"/>
  <c r="I332" i="18"/>
  <c r="G332" i="18"/>
  <c r="F332" i="18"/>
  <c r="I331" i="18"/>
  <c r="G331" i="18"/>
  <c r="F331" i="18"/>
  <c r="I330" i="18"/>
  <c r="G330" i="18"/>
  <c r="F330" i="18"/>
  <c r="I329" i="18"/>
  <c r="G329" i="18"/>
  <c r="F329" i="18"/>
  <c r="I328" i="18"/>
  <c r="G328" i="18"/>
  <c r="F328" i="18"/>
  <c r="I327" i="18"/>
  <c r="G327" i="18"/>
  <c r="F327" i="18"/>
  <c r="I326" i="18"/>
  <c r="G326" i="18"/>
  <c r="F326" i="18"/>
  <c r="I325" i="18"/>
  <c r="G325" i="18"/>
  <c r="F325" i="18"/>
  <c r="I324" i="18"/>
  <c r="G324" i="18"/>
  <c r="F324" i="18"/>
  <c r="I323" i="18"/>
  <c r="G323" i="18"/>
  <c r="F323" i="18"/>
  <c r="I322" i="18"/>
  <c r="G322" i="18"/>
  <c r="F322" i="18"/>
  <c r="I321" i="18"/>
  <c r="G321" i="18"/>
  <c r="F321" i="18"/>
  <c r="I320" i="18"/>
  <c r="G320" i="18"/>
  <c r="F320" i="18"/>
  <c r="I319" i="18"/>
  <c r="G319" i="18"/>
  <c r="F319" i="18"/>
  <c r="I318" i="18"/>
  <c r="G318" i="18"/>
  <c r="F318" i="18"/>
  <c r="I317" i="18"/>
  <c r="G317" i="18"/>
  <c r="F317" i="18"/>
  <c r="I316" i="18"/>
  <c r="G316" i="18"/>
  <c r="F316" i="18"/>
  <c r="I315" i="18"/>
  <c r="G315" i="18"/>
  <c r="F315" i="18"/>
  <c r="I314" i="18"/>
  <c r="G314" i="18"/>
  <c r="F314" i="18"/>
  <c r="I313" i="18"/>
  <c r="G313" i="18"/>
  <c r="F313" i="18"/>
  <c r="I312" i="18"/>
  <c r="G312" i="18"/>
  <c r="F312" i="18"/>
  <c r="I311" i="18"/>
  <c r="G311" i="18"/>
  <c r="F311" i="18"/>
  <c r="I310" i="18"/>
  <c r="G310" i="18"/>
  <c r="F310" i="18"/>
  <c r="I309" i="18"/>
  <c r="G309" i="18"/>
  <c r="F309" i="18"/>
  <c r="I308" i="18"/>
  <c r="G308" i="18"/>
  <c r="F308" i="18"/>
  <c r="I307" i="18"/>
  <c r="G307" i="18"/>
  <c r="F307" i="18"/>
  <c r="I306" i="18"/>
  <c r="G306" i="18"/>
  <c r="F306" i="18"/>
  <c r="I305" i="18"/>
  <c r="G305" i="18"/>
  <c r="F305" i="18"/>
  <c r="I304" i="18"/>
  <c r="G304" i="18"/>
  <c r="F304" i="18"/>
  <c r="I303" i="18"/>
  <c r="G303" i="18"/>
  <c r="F303" i="18"/>
  <c r="I302" i="18"/>
  <c r="G302" i="18"/>
  <c r="F302" i="18"/>
  <c r="I301" i="18"/>
  <c r="G301" i="18"/>
  <c r="F301" i="18"/>
  <c r="I300" i="18"/>
  <c r="G300" i="18"/>
  <c r="F300" i="18"/>
  <c r="I299" i="18"/>
  <c r="G299" i="18"/>
  <c r="F299" i="18"/>
  <c r="I298" i="18"/>
  <c r="G298" i="18"/>
  <c r="F298" i="18"/>
  <c r="I297" i="18"/>
  <c r="G297" i="18"/>
  <c r="F297" i="18"/>
  <c r="I296" i="18"/>
  <c r="G296" i="18"/>
  <c r="F296" i="18"/>
  <c r="I295" i="18"/>
  <c r="G295" i="18"/>
  <c r="F295" i="18"/>
  <c r="I294" i="18"/>
  <c r="G294" i="18"/>
  <c r="F294" i="18"/>
  <c r="I293" i="18"/>
  <c r="G293" i="18"/>
  <c r="F293" i="18"/>
  <c r="I292" i="18"/>
  <c r="G292" i="18"/>
  <c r="F292" i="18"/>
  <c r="I291" i="18"/>
  <c r="G291" i="18"/>
  <c r="F291" i="18"/>
  <c r="I290" i="18"/>
  <c r="G290" i="18"/>
  <c r="F290" i="18"/>
  <c r="I289" i="18"/>
  <c r="G289" i="18"/>
  <c r="F289" i="18"/>
  <c r="I288" i="18"/>
  <c r="F288" i="18"/>
  <c r="I287" i="18"/>
  <c r="G287" i="18"/>
  <c r="F287" i="18"/>
  <c r="I286" i="18"/>
  <c r="G286" i="18"/>
  <c r="F286" i="18"/>
  <c r="I285" i="18"/>
  <c r="G285" i="18"/>
  <c r="F285" i="18"/>
  <c r="I284" i="18"/>
  <c r="G284" i="18"/>
  <c r="F284" i="18"/>
  <c r="I283" i="18"/>
  <c r="G283" i="18"/>
  <c r="F283" i="18"/>
  <c r="I282" i="18"/>
  <c r="G282" i="18"/>
  <c r="F282" i="18"/>
  <c r="I281" i="18"/>
  <c r="G281" i="18"/>
  <c r="F281" i="18"/>
  <c r="I280" i="18"/>
  <c r="G280" i="18"/>
  <c r="F280" i="18"/>
  <c r="I279" i="18"/>
  <c r="G279" i="18"/>
  <c r="F279" i="18"/>
  <c r="I278" i="18"/>
  <c r="G278" i="18"/>
  <c r="F278" i="18"/>
  <c r="I277" i="18"/>
  <c r="G277" i="18"/>
  <c r="F277" i="18"/>
  <c r="I276" i="18"/>
  <c r="F276" i="18"/>
  <c r="I275" i="18"/>
  <c r="G275" i="18"/>
  <c r="F275" i="18"/>
  <c r="I274" i="18"/>
  <c r="G274" i="18"/>
  <c r="F274" i="18"/>
  <c r="I273" i="18"/>
  <c r="G273" i="18"/>
  <c r="F273" i="18"/>
  <c r="I272" i="18"/>
  <c r="G272" i="18"/>
  <c r="F272" i="18"/>
  <c r="I271" i="18"/>
  <c r="G271" i="18"/>
  <c r="F271" i="18"/>
  <c r="I270" i="18"/>
  <c r="G270" i="18"/>
  <c r="F270" i="18"/>
  <c r="I269" i="18"/>
  <c r="G269" i="18"/>
  <c r="F269" i="18"/>
  <c r="I268" i="18"/>
  <c r="G268" i="18"/>
  <c r="F268" i="18"/>
  <c r="I267" i="18"/>
  <c r="G267" i="18"/>
  <c r="F267" i="18"/>
  <c r="I266" i="18"/>
  <c r="G266" i="18"/>
  <c r="F266" i="18"/>
  <c r="I265" i="18"/>
  <c r="G265" i="18"/>
  <c r="F265" i="18"/>
  <c r="I264" i="18"/>
  <c r="G264" i="18"/>
  <c r="F264" i="18"/>
  <c r="I263" i="18"/>
  <c r="G263" i="18"/>
  <c r="F263" i="18"/>
  <c r="I262" i="18"/>
  <c r="G262" i="18"/>
  <c r="F262" i="18"/>
  <c r="I261" i="18"/>
  <c r="G261" i="18"/>
  <c r="F261" i="18"/>
  <c r="I260" i="18"/>
  <c r="G260" i="18"/>
  <c r="F260" i="18"/>
  <c r="I259" i="18"/>
  <c r="G259" i="18"/>
  <c r="F259" i="18"/>
  <c r="I258" i="18"/>
  <c r="G258" i="18"/>
  <c r="F258" i="18"/>
  <c r="I257" i="18"/>
  <c r="G257" i="18"/>
  <c r="F257" i="18"/>
  <c r="I256" i="18"/>
  <c r="G256" i="18"/>
  <c r="F256" i="18"/>
  <c r="I255" i="18"/>
  <c r="G255" i="18"/>
  <c r="F255" i="18"/>
  <c r="I254" i="18"/>
  <c r="G254" i="18"/>
  <c r="F254" i="18"/>
  <c r="I253" i="18"/>
  <c r="G253" i="18"/>
  <c r="F253" i="18"/>
  <c r="I252" i="18"/>
  <c r="G252" i="18"/>
  <c r="F252" i="18"/>
  <c r="I251" i="18"/>
  <c r="G251" i="18"/>
  <c r="F251" i="18"/>
  <c r="I250" i="18"/>
  <c r="G250" i="18"/>
  <c r="F250" i="18"/>
  <c r="I249" i="18"/>
  <c r="G249" i="18"/>
  <c r="F249" i="18"/>
  <c r="I248" i="18"/>
  <c r="G248" i="18"/>
  <c r="F248" i="18"/>
  <c r="I247" i="18"/>
  <c r="G247" i="18"/>
  <c r="F247" i="18"/>
  <c r="I246" i="18"/>
  <c r="G246" i="18"/>
  <c r="F246" i="18"/>
  <c r="I245" i="18"/>
  <c r="G245" i="18"/>
  <c r="F245" i="18"/>
  <c r="I244" i="18"/>
  <c r="G244" i="18"/>
  <c r="F244" i="18"/>
  <c r="I243" i="18"/>
  <c r="G243" i="18"/>
  <c r="F243" i="18"/>
  <c r="I242" i="18"/>
  <c r="G242" i="18"/>
  <c r="F242" i="18"/>
  <c r="I241" i="18"/>
  <c r="G241" i="18"/>
  <c r="F241" i="18"/>
  <c r="I240" i="18"/>
  <c r="G240" i="18"/>
  <c r="F240" i="18"/>
  <c r="I239" i="18"/>
  <c r="G239" i="18"/>
  <c r="F239" i="18"/>
  <c r="I238" i="18"/>
  <c r="G238" i="18"/>
  <c r="F238" i="18"/>
  <c r="I237" i="18"/>
  <c r="G237" i="18"/>
  <c r="F237" i="18"/>
  <c r="I236" i="18"/>
  <c r="G236" i="18"/>
  <c r="F236" i="18"/>
  <c r="I235" i="18"/>
  <c r="G235" i="18"/>
  <c r="F235" i="18"/>
  <c r="I234" i="18"/>
  <c r="G234" i="18"/>
  <c r="F234" i="18"/>
  <c r="I233" i="18"/>
  <c r="G233" i="18"/>
  <c r="F233" i="18"/>
  <c r="I232" i="18"/>
  <c r="G232" i="18"/>
  <c r="F232" i="18"/>
  <c r="I231" i="18"/>
  <c r="G231" i="18"/>
  <c r="F231" i="18"/>
  <c r="I230" i="18"/>
  <c r="G230" i="18"/>
  <c r="F230" i="18"/>
  <c r="I229" i="18"/>
  <c r="G229" i="18"/>
  <c r="F229" i="18"/>
  <c r="I228" i="18"/>
  <c r="G228" i="18"/>
  <c r="F228" i="18"/>
  <c r="I227" i="18"/>
  <c r="G227" i="18"/>
  <c r="F227" i="18"/>
  <c r="I226" i="18"/>
  <c r="G226" i="18"/>
  <c r="F226" i="18"/>
  <c r="I225" i="18"/>
  <c r="G225" i="18"/>
  <c r="F225" i="18"/>
  <c r="I224" i="18"/>
  <c r="G224" i="18"/>
  <c r="F224" i="18"/>
  <c r="I223" i="18"/>
  <c r="G223" i="18"/>
  <c r="F223" i="18"/>
  <c r="I222" i="18"/>
  <c r="G222" i="18"/>
  <c r="F222" i="18"/>
  <c r="I221" i="18"/>
  <c r="G221" i="18"/>
  <c r="F221" i="18"/>
  <c r="I220" i="18"/>
  <c r="G220" i="18"/>
  <c r="F220" i="18"/>
  <c r="I219" i="18"/>
  <c r="G219" i="18"/>
  <c r="F219" i="18"/>
  <c r="I218" i="18"/>
  <c r="G218" i="18"/>
  <c r="F218" i="18"/>
  <c r="I217" i="18"/>
  <c r="G217" i="18"/>
  <c r="F217" i="18"/>
  <c r="I216" i="18"/>
  <c r="G216" i="18"/>
  <c r="F216" i="18"/>
  <c r="I215" i="18"/>
  <c r="G215" i="18"/>
  <c r="F215" i="18"/>
  <c r="I214" i="18"/>
  <c r="G214" i="18"/>
  <c r="F214" i="18"/>
  <c r="I213" i="18"/>
  <c r="G213" i="18"/>
  <c r="F213" i="18"/>
  <c r="I212" i="18"/>
  <c r="G212" i="18"/>
  <c r="F212" i="18"/>
  <c r="I211" i="18"/>
  <c r="G211" i="18"/>
  <c r="F211" i="18"/>
  <c r="I210" i="18"/>
  <c r="G210" i="18"/>
  <c r="F210" i="18"/>
  <c r="I209" i="18"/>
  <c r="G209" i="18"/>
  <c r="F209" i="18"/>
  <c r="I208" i="18"/>
  <c r="G208" i="18"/>
  <c r="F208" i="18"/>
  <c r="I207" i="18"/>
  <c r="G207" i="18"/>
  <c r="F207" i="18"/>
  <c r="I206" i="18"/>
  <c r="G206" i="18"/>
  <c r="F206" i="18"/>
  <c r="I205" i="18"/>
  <c r="G205" i="18"/>
  <c r="F205" i="18"/>
  <c r="I204" i="18"/>
  <c r="G204" i="18"/>
  <c r="F204" i="18"/>
  <c r="I203" i="18"/>
  <c r="G203" i="18"/>
  <c r="F203" i="18"/>
  <c r="I202" i="18"/>
  <c r="G202" i="18"/>
  <c r="F202" i="18"/>
  <c r="I201" i="18"/>
  <c r="G201" i="18"/>
  <c r="F201" i="18"/>
  <c r="I200" i="18"/>
  <c r="G200" i="18"/>
  <c r="F200" i="18"/>
  <c r="I199" i="18"/>
  <c r="G199" i="18"/>
  <c r="F199" i="18"/>
  <c r="I198" i="18"/>
  <c r="G198" i="18"/>
  <c r="F198" i="18"/>
  <c r="I197" i="18"/>
  <c r="G197" i="18"/>
  <c r="F197" i="18"/>
  <c r="I196" i="18"/>
  <c r="G196" i="18"/>
  <c r="F196" i="18"/>
  <c r="I195" i="18"/>
  <c r="G195" i="18"/>
  <c r="F195" i="18"/>
  <c r="I194" i="18"/>
  <c r="G194" i="18"/>
  <c r="F194" i="18"/>
  <c r="I193" i="18"/>
  <c r="G193" i="18"/>
  <c r="F193" i="18"/>
  <c r="I192" i="18"/>
  <c r="G192" i="18"/>
  <c r="F192" i="18"/>
  <c r="I191" i="18"/>
  <c r="G191" i="18"/>
  <c r="F191" i="18"/>
  <c r="I190" i="18"/>
  <c r="G190" i="18"/>
  <c r="F190" i="18"/>
  <c r="I189" i="18"/>
  <c r="G189" i="18"/>
  <c r="F189" i="18"/>
  <c r="I188" i="18"/>
  <c r="G188" i="18"/>
  <c r="F188" i="18"/>
  <c r="I187" i="18"/>
  <c r="G187" i="18"/>
  <c r="F187" i="18"/>
  <c r="I186" i="18"/>
  <c r="G186" i="18"/>
  <c r="F186" i="18"/>
  <c r="I185" i="18"/>
  <c r="G185" i="18"/>
  <c r="F185" i="18"/>
  <c r="I184" i="18"/>
  <c r="G184" i="18"/>
  <c r="F184" i="18"/>
  <c r="I183" i="18"/>
  <c r="G183" i="18"/>
  <c r="F183" i="18"/>
  <c r="I182" i="18"/>
  <c r="G182" i="18"/>
  <c r="F182" i="18"/>
  <c r="I181" i="18"/>
  <c r="G181" i="18"/>
  <c r="F181" i="18"/>
  <c r="I180" i="18"/>
  <c r="F180" i="18"/>
  <c r="I179" i="18"/>
  <c r="G179" i="18"/>
  <c r="F179" i="18"/>
  <c r="I178" i="18"/>
  <c r="G178" i="18"/>
  <c r="F178" i="18"/>
  <c r="I177" i="18"/>
  <c r="G177" i="18"/>
  <c r="F177" i="18"/>
  <c r="I176" i="18"/>
  <c r="G176" i="18"/>
  <c r="F176" i="18"/>
  <c r="I175" i="18"/>
  <c r="G175" i="18"/>
  <c r="F175" i="18"/>
  <c r="I174" i="18"/>
  <c r="G174" i="18"/>
  <c r="F174" i="18"/>
  <c r="I173" i="18"/>
  <c r="G173" i="18"/>
  <c r="F173" i="18"/>
  <c r="I172" i="18"/>
  <c r="G172" i="18"/>
  <c r="F172" i="18"/>
  <c r="I171" i="18"/>
  <c r="G171" i="18"/>
  <c r="F171" i="18"/>
  <c r="I170" i="18"/>
  <c r="G170" i="18"/>
  <c r="F170" i="18"/>
  <c r="I169" i="18"/>
  <c r="G169" i="18"/>
  <c r="F169" i="18"/>
  <c r="I168" i="18"/>
  <c r="G168" i="18"/>
  <c r="F168" i="18"/>
  <c r="I167" i="18"/>
  <c r="G167" i="18"/>
  <c r="F167" i="18"/>
  <c r="I166" i="18"/>
  <c r="G166" i="18"/>
  <c r="F166" i="18"/>
  <c r="I165" i="18"/>
  <c r="G165" i="18"/>
  <c r="F165" i="18"/>
  <c r="I164" i="18"/>
  <c r="G164" i="18"/>
  <c r="F164" i="18"/>
  <c r="I163" i="18"/>
  <c r="G163" i="18"/>
  <c r="F163" i="18"/>
  <c r="I162" i="18"/>
  <c r="G162" i="18"/>
  <c r="F162" i="18"/>
  <c r="I161" i="18"/>
  <c r="G161" i="18"/>
  <c r="F161" i="18"/>
  <c r="I160" i="18"/>
  <c r="G160" i="18"/>
  <c r="F160" i="18"/>
  <c r="I159" i="18"/>
  <c r="G159" i="18"/>
  <c r="F159" i="18"/>
  <c r="I158" i="18"/>
  <c r="G158" i="18"/>
  <c r="F158" i="18"/>
  <c r="I157" i="18"/>
  <c r="G157" i="18"/>
  <c r="F157" i="18"/>
  <c r="I156" i="18"/>
  <c r="G156" i="18"/>
  <c r="F156" i="18"/>
  <c r="I155" i="18"/>
  <c r="G155" i="18"/>
  <c r="F155" i="18"/>
  <c r="I154" i="18"/>
  <c r="G154" i="18"/>
  <c r="F154" i="18"/>
  <c r="I153" i="18"/>
  <c r="G153" i="18"/>
  <c r="F153" i="18"/>
  <c r="I152" i="18"/>
  <c r="G152" i="18"/>
  <c r="F152" i="18"/>
  <c r="I151" i="18"/>
  <c r="G151" i="18"/>
  <c r="F151" i="18"/>
  <c r="I150" i="18"/>
  <c r="G150" i="18"/>
  <c r="F150" i="18"/>
  <c r="I149" i="18"/>
  <c r="G149" i="18"/>
  <c r="F149" i="18"/>
  <c r="I148" i="18"/>
  <c r="G148" i="18"/>
  <c r="F148" i="18"/>
  <c r="I147" i="18"/>
  <c r="G147" i="18"/>
  <c r="F147" i="18"/>
  <c r="I146" i="18"/>
  <c r="G146" i="18"/>
  <c r="F146" i="18"/>
  <c r="I145" i="18"/>
  <c r="G145" i="18"/>
  <c r="F145" i="18"/>
  <c r="I144" i="18"/>
  <c r="G144" i="18"/>
  <c r="F144" i="18"/>
  <c r="I143" i="18"/>
  <c r="G143" i="18"/>
  <c r="F143" i="18"/>
  <c r="I142" i="18"/>
  <c r="G142" i="18"/>
  <c r="F142" i="18"/>
  <c r="I141" i="18"/>
  <c r="G141" i="18"/>
  <c r="F141" i="18"/>
  <c r="I140" i="18"/>
  <c r="G140" i="18"/>
  <c r="F140" i="18"/>
  <c r="I139" i="18"/>
  <c r="G139" i="18"/>
  <c r="F139" i="18"/>
  <c r="I138" i="18"/>
  <c r="G138" i="18"/>
  <c r="F138" i="18"/>
  <c r="I137" i="18"/>
  <c r="G137" i="18"/>
  <c r="F137" i="18"/>
  <c r="I136" i="18"/>
  <c r="G136" i="18"/>
  <c r="F136" i="18"/>
  <c r="I135" i="18"/>
  <c r="G135" i="18"/>
  <c r="F135" i="18"/>
  <c r="I134" i="18"/>
  <c r="G134" i="18"/>
  <c r="F134" i="18"/>
  <c r="I133" i="18"/>
  <c r="G133" i="18"/>
  <c r="F133" i="18"/>
  <c r="I132" i="18"/>
  <c r="G132" i="18"/>
  <c r="F132" i="18"/>
  <c r="I131" i="18"/>
  <c r="G131" i="18"/>
  <c r="F131" i="18"/>
  <c r="I130" i="18"/>
  <c r="G130" i="18"/>
  <c r="F130" i="18"/>
  <c r="I129" i="18"/>
  <c r="G129" i="18"/>
  <c r="F129" i="18"/>
  <c r="I128" i="18"/>
  <c r="G128" i="18"/>
  <c r="F128" i="18"/>
  <c r="I127" i="18"/>
  <c r="G127" i="18"/>
  <c r="F127" i="18"/>
  <c r="I126" i="18"/>
  <c r="G126" i="18"/>
  <c r="F126" i="18"/>
  <c r="I125" i="18"/>
  <c r="G125" i="18"/>
  <c r="F125" i="18"/>
  <c r="I124" i="18"/>
  <c r="G124" i="18"/>
  <c r="F124" i="18"/>
  <c r="I123" i="18"/>
  <c r="G123" i="18"/>
  <c r="F123" i="18"/>
  <c r="I122" i="18"/>
  <c r="G122" i="18"/>
  <c r="F122" i="18"/>
  <c r="I121" i="18"/>
  <c r="G121" i="18"/>
  <c r="F121" i="18"/>
  <c r="I120" i="18"/>
  <c r="G120" i="18"/>
  <c r="F120" i="18"/>
  <c r="I119" i="18"/>
  <c r="G119" i="18"/>
  <c r="F119" i="18"/>
  <c r="I118" i="18"/>
  <c r="G118" i="18"/>
  <c r="F118" i="18"/>
  <c r="I117" i="18"/>
  <c r="G117" i="18"/>
  <c r="F117" i="18"/>
  <c r="I116" i="18"/>
  <c r="F116" i="18"/>
  <c r="I115" i="18"/>
  <c r="F115" i="18"/>
  <c r="I114" i="18"/>
  <c r="F114" i="18"/>
  <c r="I113" i="18"/>
  <c r="F113" i="18"/>
  <c r="I112" i="18"/>
  <c r="F112" i="18"/>
  <c r="I111" i="18"/>
  <c r="F111" i="18"/>
  <c r="I110" i="18"/>
  <c r="F110" i="18"/>
  <c r="I109" i="18"/>
  <c r="F109" i="18"/>
  <c r="I108" i="18"/>
  <c r="F108" i="18"/>
  <c r="I107" i="18"/>
  <c r="F107" i="18"/>
  <c r="I106" i="18"/>
  <c r="F106" i="18"/>
  <c r="I105" i="18"/>
  <c r="F105" i="18"/>
  <c r="I104" i="18"/>
  <c r="F104" i="18"/>
  <c r="I103" i="18"/>
  <c r="F103" i="18"/>
  <c r="I102" i="18"/>
  <c r="F102" i="18"/>
  <c r="I101" i="18"/>
  <c r="F101" i="18"/>
  <c r="I100" i="18"/>
  <c r="F100" i="18"/>
  <c r="I99" i="18"/>
  <c r="F99" i="18"/>
  <c r="I98" i="18"/>
  <c r="F98" i="18"/>
  <c r="I97" i="18"/>
  <c r="F97" i="18"/>
  <c r="I96" i="18"/>
  <c r="F96" i="18"/>
  <c r="I95" i="18"/>
  <c r="F95" i="18"/>
  <c r="I94" i="18"/>
  <c r="F94" i="18"/>
  <c r="I93" i="18"/>
  <c r="F93" i="18"/>
  <c r="I92" i="18"/>
  <c r="F92" i="18"/>
  <c r="I91" i="18"/>
  <c r="F91" i="18"/>
  <c r="I90" i="18"/>
  <c r="F90" i="18"/>
  <c r="I89" i="18"/>
  <c r="F89" i="18"/>
  <c r="I88" i="18"/>
  <c r="F88" i="18"/>
  <c r="I87" i="18"/>
  <c r="F87" i="18"/>
  <c r="I86" i="18"/>
  <c r="F86" i="18"/>
  <c r="I85" i="18"/>
  <c r="F85" i="18"/>
  <c r="I84" i="18"/>
  <c r="F84" i="18"/>
  <c r="I83" i="18"/>
  <c r="F83" i="18"/>
  <c r="I82" i="18"/>
  <c r="F82" i="18"/>
  <c r="I81" i="18"/>
  <c r="F81" i="18"/>
  <c r="I80" i="18"/>
  <c r="F80" i="18"/>
  <c r="I79" i="18"/>
  <c r="F79" i="18"/>
  <c r="I78" i="18"/>
  <c r="F78" i="18"/>
  <c r="I77" i="18"/>
  <c r="F77" i="18"/>
  <c r="I76" i="18"/>
  <c r="F76" i="18"/>
  <c r="I75" i="18"/>
  <c r="F75" i="18"/>
  <c r="I74" i="18"/>
  <c r="F74" i="18"/>
  <c r="I73" i="18"/>
  <c r="F73" i="18"/>
  <c r="I72" i="18"/>
  <c r="F72" i="18"/>
  <c r="I71" i="18"/>
  <c r="F71" i="18"/>
  <c r="I70" i="18"/>
  <c r="F70" i="18"/>
  <c r="I69" i="18"/>
  <c r="F69" i="18"/>
  <c r="I68" i="18"/>
  <c r="F68" i="18"/>
  <c r="I67" i="18"/>
  <c r="F67" i="18"/>
  <c r="I66" i="18"/>
  <c r="F66" i="18"/>
  <c r="I65" i="18"/>
  <c r="F65" i="18"/>
  <c r="I64" i="18"/>
  <c r="F64" i="18"/>
  <c r="I63" i="18"/>
  <c r="F63" i="18"/>
  <c r="I62" i="18"/>
  <c r="F62" i="18"/>
  <c r="I61" i="18"/>
  <c r="F61" i="18"/>
  <c r="I60" i="18"/>
  <c r="F60" i="18"/>
  <c r="I59" i="18"/>
  <c r="F59" i="18"/>
  <c r="I58" i="18"/>
  <c r="F58" i="18"/>
  <c r="I57" i="18"/>
  <c r="F57" i="18"/>
  <c r="I56" i="18"/>
  <c r="F56" i="18"/>
  <c r="I55" i="18"/>
  <c r="F55" i="18"/>
  <c r="I54" i="18"/>
  <c r="F54" i="18"/>
  <c r="I53" i="18"/>
  <c r="F53" i="18"/>
  <c r="I52" i="18"/>
  <c r="F52" i="18"/>
  <c r="I51" i="18"/>
  <c r="F51" i="18"/>
  <c r="I50" i="18"/>
  <c r="F50" i="18"/>
  <c r="I49" i="18"/>
  <c r="F49" i="18"/>
  <c r="I48" i="18"/>
  <c r="F48" i="18"/>
  <c r="I47" i="18"/>
  <c r="F47" i="18"/>
  <c r="I46" i="18"/>
  <c r="F46" i="18"/>
  <c r="I45" i="18"/>
  <c r="F45" i="18"/>
  <c r="I44" i="18"/>
  <c r="F44" i="18"/>
  <c r="I43" i="18"/>
  <c r="F43" i="18"/>
  <c r="I42" i="18"/>
  <c r="F42" i="18"/>
  <c r="I41" i="18"/>
  <c r="F41" i="18"/>
  <c r="I40" i="18"/>
  <c r="F40" i="18"/>
  <c r="I39" i="18"/>
  <c r="F39" i="18"/>
  <c r="I38" i="18"/>
  <c r="F38" i="18"/>
  <c r="I37" i="18"/>
  <c r="F37" i="18"/>
  <c r="I36" i="18"/>
  <c r="F36" i="18"/>
  <c r="I35" i="18"/>
  <c r="F35" i="18"/>
  <c r="I34" i="18"/>
  <c r="F34" i="18"/>
  <c r="I33" i="18"/>
  <c r="F33" i="18"/>
  <c r="I32" i="18"/>
  <c r="F32" i="18"/>
  <c r="I31" i="18"/>
  <c r="F31" i="18"/>
  <c r="I30" i="18"/>
  <c r="F30" i="18"/>
  <c r="I29" i="18"/>
  <c r="F29" i="18"/>
  <c r="I28" i="18"/>
  <c r="F28" i="18"/>
  <c r="I27" i="18"/>
  <c r="F27" i="18"/>
  <c r="I26" i="18"/>
  <c r="F26" i="18"/>
  <c r="I25" i="18"/>
  <c r="F25" i="18"/>
  <c r="I24" i="18"/>
  <c r="F24" i="18"/>
  <c r="I23" i="18"/>
  <c r="F23" i="18"/>
  <c r="I22" i="18"/>
  <c r="F22" i="18"/>
  <c r="I21" i="18"/>
  <c r="F21" i="18"/>
  <c r="I20" i="18"/>
  <c r="F20" i="18"/>
  <c r="I19" i="18"/>
  <c r="F19" i="18"/>
  <c r="I18" i="18"/>
  <c r="F18" i="18"/>
  <c r="I17" i="18"/>
  <c r="F17" i="18"/>
  <c r="I16" i="18"/>
  <c r="F16" i="18"/>
  <c r="I15" i="18"/>
  <c r="F15" i="18"/>
  <c r="I14" i="18"/>
  <c r="F14" i="18"/>
  <c r="I13" i="18"/>
  <c r="F13" i="18"/>
  <c r="I12" i="18"/>
  <c r="F12" i="18"/>
  <c r="I11" i="18"/>
  <c r="F11" i="18"/>
  <c r="I10" i="18"/>
  <c r="F10" i="18"/>
  <c r="I9" i="18"/>
  <c r="F9" i="18"/>
  <c r="I8" i="18"/>
  <c r="F8" i="18"/>
  <c r="I7" i="18"/>
  <c r="F7" i="18"/>
  <c r="I6" i="18"/>
  <c r="F6" i="18"/>
  <c r="I5" i="18"/>
  <c r="F5" i="18"/>
  <c r="I4" i="18"/>
  <c r="F4" i="18"/>
  <c r="I3" i="18"/>
  <c r="F3" i="18"/>
  <c r="I2" i="18"/>
  <c r="F2" i="18"/>
  <c r="F6" i="4" l="1"/>
  <c r="I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J18" i="10" l="1"/>
  <c r="U13" i="14"/>
  <c r="T14" i="14"/>
  <c r="U14" i="14"/>
  <c r="T11" i="14"/>
  <c r="U11" i="14"/>
  <c r="T10" i="14"/>
  <c r="U10" i="14" s="1"/>
  <c r="I14" i="3" l="1"/>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8" i="3"/>
  <c r="I899" i="3"/>
  <c r="I900" i="3"/>
  <c r="I901" i="3"/>
  <c r="I902" i="3"/>
  <c r="I903" i="3"/>
  <c r="I904" i="3"/>
  <c r="I905" i="3"/>
  <c r="I906" i="3"/>
  <c r="I907" i="3"/>
  <c r="I908" i="3"/>
  <c r="I909" i="3"/>
  <c r="I910" i="3"/>
  <c r="I911" i="3"/>
  <c r="I912" i="3"/>
  <c r="I913" i="3"/>
  <c r="I914" i="3"/>
  <c r="I915" i="3"/>
  <c r="I916" i="3"/>
  <c r="I917" i="3"/>
  <c r="I918" i="3"/>
  <c r="I8" i="9" l="1"/>
  <c r="I9" i="9"/>
  <c r="I10" i="9"/>
  <c r="I11" i="9"/>
  <c r="I12" i="9"/>
  <c r="I13" i="9"/>
  <c r="I14" i="9"/>
  <c r="I15" i="9"/>
  <c r="I16" i="9"/>
  <c r="I17" i="9"/>
  <c r="I18" i="9"/>
  <c r="I19" i="9"/>
  <c r="I20" i="9"/>
  <c r="I21" i="9"/>
  <c r="I22" i="9"/>
  <c r="I7" i="9"/>
  <c r="K178" i="5"/>
  <c r="J13" i="12" s="1"/>
  <c r="J178" i="5"/>
  <c r="I13" i="12" s="1"/>
  <c r="K919" i="3"/>
  <c r="J16" i="12" s="1"/>
  <c r="J919" i="3"/>
  <c r="I16" i="12" l="1"/>
  <c r="M919"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5" i="3"/>
  <c r="K18" i="10" l="1"/>
  <c r="J17" i="12" s="1"/>
  <c r="I17" i="12"/>
  <c r="M17" i="10"/>
  <c r="F17" i="10"/>
  <c r="M16" i="10"/>
  <c r="F16" i="10"/>
  <c r="M15" i="10"/>
  <c r="F15" i="10"/>
  <c r="M14" i="10"/>
  <c r="F14" i="10"/>
  <c r="M13" i="10"/>
  <c r="F13" i="10"/>
  <c r="M12" i="10"/>
  <c r="F12" i="10"/>
  <c r="M11" i="10"/>
  <c r="F11" i="10"/>
  <c r="M10" i="10"/>
  <c r="F10" i="10"/>
  <c r="M9" i="10"/>
  <c r="F9" i="10"/>
  <c r="M8" i="10"/>
  <c r="F8" i="10"/>
  <c r="M7" i="10"/>
  <c r="F7" i="10"/>
  <c r="M6" i="10"/>
  <c r="F6" i="10"/>
  <c r="M5" i="10"/>
  <c r="I5" i="10"/>
  <c r="F5" i="10"/>
  <c r="M22" i="9"/>
  <c r="F22" i="9"/>
  <c r="M21" i="9"/>
  <c r="F21" i="9"/>
  <c r="M20" i="9"/>
  <c r="F20" i="9"/>
  <c r="M19" i="9"/>
  <c r="F19" i="9"/>
  <c r="M18" i="9"/>
  <c r="F18" i="9"/>
  <c r="M17" i="9"/>
  <c r="F17" i="9"/>
  <c r="M16" i="9"/>
  <c r="F16" i="9"/>
  <c r="M15" i="9"/>
  <c r="F15" i="9"/>
  <c r="M14" i="9"/>
  <c r="F14" i="9"/>
  <c r="M13" i="9"/>
  <c r="F13" i="9"/>
  <c r="M12" i="9"/>
  <c r="F12" i="9"/>
  <c r="M11" i="9"/>
  <c r="F11" i="9"/>
  <c r="M10" i="9"/>
  <c r="F10" i="9"/>
  <c r="M9" i="9"/>
  <c r="F9" i="9"/>
  <c r="M8" i="9"/>
  <c r="F8" i="9"/>
  <c r="M7" i="9"/>
  <c r="F7" i="9"/>
  <c r="M6" i="9"/>
  <c r="I6" i="9"/>
  <c r="F6" i="9"/>
  <c r="K72" i="4"/>
  <c r="J14" i="12" s="1"/>
  <c r="J72" i="4"/>
  <c r="I14" i="12" s="1"/>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M23" i="9" l="1"/>
  <c r="K15" i="12" s="1"/>
  <c r="N9" i="10"/>
  <c r="O9" i="10" s="1"/>
  <c r="Q9" i="10" s="1"/>
  <c r="N13" i="10"/>
  <c r="O13" i="10" s="1"/>
  <c r="Q13" i="10" s="1"/>
  <c r="N15" i="10"/>
  <c r="O15" i="10" s="1"/>
  <c r="Q15" i="10" s="1"/>
  <c r="N17" i="10"/>
  <c r="O17" i="10" s="1"/>
  <c r="Q17" i="10" s="1"/>
  <c r="N8" i="10"/>
  <c r="O8" i="10" s="1"/>
  <c r="Q8" i="10" s="1"/>
  <c r="N7" i="10"/>
  <c r="O7" i="10" s="1"/>
  <c r="Q7" i="10" s="1"/>
  <c r="N12" i="10"/>
  <c r="O12" i="10" s="1"/>
  <c r="Q12" i="10" s="1"/>
  <c r="N6" i="10"/>
  <c r="O6" i="10" s="1"/>
  <c r="Q6" i="10" s="1"/>
  <c r="N10" i="10"/>
  <c r="O10" i="10" s="1"/>
  <c r="N11" i="10"/>
  <c r="O11" i="10" s="1"/>
  <c r="Q11" i="10" s="1"/>
  <c r="N16" i="10"/>
  <c r="O16" i="10" s="1"/>
  <c r="Q16" i="10" s="1"/>
  <c r="N5" i="10"/>
  <c r="O5" i="10" s="1"/>
  <c r="Q5" i="10" s="1"/>
  <c r="N14" i="10"/>
  <c r="O14" i="10" s="1"/>
  <c r="Q14" i="10" s="1"/>
  <c r="M18" i="10"/>
  <c r="K17" i="12" s="1"/>
  <c r="N7" i="9"/>
  <c r="O7" i="9" s="1"/>
  <c r="Q7" i="9" s="1"/>
  <c r="N8" i="9"/>
  <c r="O8" i="9" s="1"/>
  <c r="Q8" i="9" s="1"/>
  <c r="N11" i="9"/>
  <c r="O11" i="9" s="1"/>
  <c r="Q11" i="9" s="1"/>
  <c r="N12" i="9"/>
  <c r="O12" i="9" s="1"/>
  <c r="Q12" i="9" s="1"/>
  <c r="N15" i="9"/>
  <c r="O15" i="9" s="1"/>
  <c r="Q15" i="9" s="1"/>
  <c r="N16" i="9"/>
  <c r="O16" i="9" s="1"/>
  <c r="Q16" i="9" s="1"/>
  <c r="N19" i="9"/>
  <c r="O19" i="9" s="1"/>
  <c r="Q19" i="9" s="1"/>
  <c r="N20" i="9"/>
  <c r="O20" i="9" s="1"/>
  <c r="Q20" i="9" s="1"/>
  <c r="N6" i="9"/>
  <c r="O6" i="9" s="1"/>
  <c r="Q6" i="9" s="1"/>
  <c r="N9" i="9"/>
  <c r="O9" i="9" s="1"/>
  <c r="Q9" i="9" s="1"/>
  <c r="N10" i="9"/>
  <c r="O10" i="9" s="1"/>
  <c r="Q10" i="9" s="1"/>
  <c r="N13" i="9"/>
  <c r="O13" i="9" s="1"/>
  <c r="Q13" i="9" s="1"/>
  <c r="N14" i="9"/>
  <c r="O14" i="9" s="1"/>
  <c r="Q14" i="9" s="1"/>
  <c r="N17" i="9"/>
  <c r="O17" i="9" s="1"/>
  <c r="Q17" i="9" s="1"/>
  <c r="N18" i="9"/>
  <c r="O18" i="9" s="1"/>
  <c r="Q18" i="9" s="1"/>
  <c r="N21" i="9"/>
  <c r="O21" i="9" s="1"/>
  <c r="Q21" i="9" s="1"/>
  <c r="N22" i="9"/>
  <c r="O22" i="9" s="1"/>
  <c r="Q22" i="9" s="1"/>
  <c r="K18" i="8"/>
  <c r="J12" i="12" s="1"/>
  <c r="J18" i="8"/>
  <c r="I12" i="12" s="1"/>
  <c r="F9" i="8"/>
  <c r="F10" i="8"/>
  <c r="F11" i="8"/>
  <c r="F12" i="8"/>
  <c r="F13" i="8"/>
  <c r="F14" i="8"/>
  <c r="F15" i="8"/>
  <c r="F16" i="8"/>
  <c r="F17" i="8"/>
  <c r="F8" i="8"/>
  <c r="F5" i="7"/>
  <c r="I17" i="8"/>
  <c r="I16" i="8"/>
  <c r="I15" i="8"/>
  <c r="I14" i="8"/>
  <c r="I13" i="8"/>
  <c r="I12" i="8"/>
  <c r="I11" i="8"/>
  <c r="I10" i="8"/>
  <c r="I9" i="8"/>
  <c r="M18" i="8"/>
  <c r="K12" i="12" s="1"/>
  <c r="I8" i="8"/>
  <c r="K85" i="7"/>
  <c r="J11" i="12" s="1"/>
  <c r="J85" i="7"/>
  <c r="I11" i="12" s="1"/>
  <c r="I19" i="12" s="1"/>
  <c r="O23" i="9" l="1"/>
  <c r="N10" i="8"/>
  <c r="O10" i="8" s="1"/>
  <c r="Q10" i="8" s="1"/>
  <c r="J19" i="12"/>
  <c r="N12" i="8"/>
  <c r="O12" i="8" s="1"/>
  <c r="Q12" i="8" s="1"/>
  <c r="O18" i="10"/>
  <c r="Q18" i="10"/>
  <c r="L17" i="12" s="1"/>
  <c r="N18" i="10"/>
  <c r="Q23" i="9"/>
  <c r="L15" i="12" s="1"/>
  <c r="N14" i="8"/>
  <c r="O14" i="8" s="1"/>
  <c r="Q14" i="8" s="1"/>
  <c r="N8" i="8"/>
  <c r="N16" i="8"/>
  <c r="O16" i="8" s="1"/>
  <c r="Q16" i="8" s="1"/>
  <c r="N9" i="8"/>
  <c r="O9" i="8" s="1"/>
  <c r="Q9" i="8" s="1"/>
  <c r="N11" i="8"/>
  <c r="O11" i="8" s="1"/>
  <c r="Q11" i="8" s="1"/>
  <c r="N13" i="8"/>
  <c r="O13" i="8" s="1"/>
  <c r="Q13" i="8" s="1"/>
  <c r="N15" i="8"/>
  <c r="O15" i="8" s="1"/>
  <c r="Q15" i="8" s="1"/>
  <c r="N17" i="8"/>
  <c r="O17" i="8" s="1"/>
  <c r="Q17" i="8" s="1"/>
  <c r="O8" i="8" l="1"/>
  <c r="Q8" i="8" s="1"/>
  <c r="N18" i="8"/>
  <c r="Q18" i="8" l="1"/>
  <c r="L12" i="12" s="1"/>
  <c r="O18" i="8"/>
  <c r="I5" i="7" l="1"/>
  <c r="N5" i="7" l="1"/>
  <c r="N9" i="7"/>
  <c r="O9" i="7" s="1"/>
  <c r="Q9" i="7" s="1"/>
  <c r="N13" i="7"/>
  <c r="O13" i="7" s="1"/>
  <c r="N17" i="7"/>
  <c r="O17" i="7" s="1"/>
  <c r="N21" i="7"/>
  <c r="O21" i="7" s="1"/>
  <c r="N25" i="7"/>
  <c r="O25" i="7" s="1"/>
  <c r="Q25" i="7" s="1"/>
  <c r="N29" i="7"/>
  <c r="O29" i="7" s="1"/>
  <c r="Q29" i="7" s="1"/>
  <c r="N33" i="7"/>
  <c r="O33" i="7" s="1"/>
  <c r="Q33" i="7" s="1"/>
  <c r="N37" i="7"/>
  <c r="O37" i="7" s="1"/>
  <c r="Q37" i="7" s="1"/>
  <c r="N41" i="7"/>
  <c r="O41" i="7" s="1"/>
  <c r="Q41" i="7" s="1"/>
  <c r="N45" i="7"/>
  <c r="O45" i="7" s="1"/>
  <c r="Q45" i="7" s="1"/>
  <c r="N49" i="7"/>
  <c r="O49" i="7" s="1"/>
  <c r="Q49" i="7" s="1"/>
  <c r="N53" i="7"/>
  <c r="O53" i="7" s="1"/>
  <c r="Q53" i="7" s="1"/>
  <c r="N57" i="7"/>
  <c r="O57" i="7" s="1"/>
  <c r="Q57" i="7" s="1"/>
  <c r="N61" i="7"/>
  <c r="O61" i="7" s="1"/>
  <c r="Q61" i="7" s="1"/>
  <c r="N65" i="7"/>
  <c r="O65" i="7" s="1"/>
  <c r="Q65" i="7" s="1"/>
  <c r="N69" i="7"/>
  <c r="O69" i="7" s="1"/>
  <c r="Q69" i="7" s="1"/>
  <c r="N73" i="7"/>
  <c r="O73" i="7" s="1"/>
  <c r="Q73" i="7" s="1"/>
  <c r="N77" i="7"/>
  <c r="O77" i="7" s="1"/>
  <c r="Q77" i="7" s="1"/>
  <c r="N81" i="7"/>
  <c r="O81" i="7" s="1"/>
  <c r="Q81" i="7" s="1"/>
  <c r="N8" i="7"/>
  <c r="O8" i="7" s="1"/>
  <c r="Q8" i="7" s="1"/>
  <c r="N12" i="7"/>
  <c r="O12" i="7" s="1"/>
  <c r="N16" i="7"/>
  <c r="O16" i="7" s="1"/>
  <c r="Q16" i="7" s="1"/>
  <c r="N20" i="7"/>
  <c r="O20" i="7" s="1"/>
  <c r="N24" i="7"/>
  <c r="O24" i="7" s="1"/>
  <c r="Q24" i="7" s="1"/>
  <c r="N28" i="7"/>
  <c r="O28" i="7" s="1"/>
  <c r="Q28" i="7" s="1"/>
  <c r="N32" i="7"/>
  <c r="O32" i="7" s="1"/>
  <c r="Q32" i="7" s="1"/>
  <c r="N36" i="7"/>
  <c r="O36" i="7" s="1"/>
  <c r="Q36" i="7" s="1"/>
  <c r="N40" i="7"/>
  <c r="O40" i="7" s="1"/>
  <c r="Q40" i="7" s="1"/>
  <c r="N44" i="7"/>
  <c r="O44" i="7" s="1"/>
  <c r="Q44" i="7" s="1"/>
  <c r="N48" i="7"/>
  <c r="O48" i="7" s="1"/>
  <c r="Q48" i="7" s="1"/>
  <c r="N52" i="7"/>
  <c r="O52" i="7" s="1"/>
  <c r="Q52" i="7" s="1"/>
  <c r="N56" i="7"/>
  <c r="O56" i="7" s="1"/>
  <c r="Q56" i="7" s="1"/>
  <c r="N60" i="7"/>
  <c r="O60" i="7" s="1"/>
  <c r="Q60" i="7" s="1"/>
  <c r="N64" i="7"/>
  <c r="O64" i="7" s="1"/>
  <c r="Q64" i="7" s="1"/>
  <c r="N68" i="7"/>
  <c r="O68" i="7" s="1"/>
  <c r="Q68" i="7" s="1"/>
  <c r="N72" i="7"/>
  <c r="O72" i="7" s="1"/>
  <c r="Q72" i="7" s="1"/>
  <c r="N76" i="7"/>
  <c r="O76" i="7" s="1"/>
  <c r="Q76" i="7" s="1"/>
  <c r="N80" i="7"/>
  <c r="O80" i="7" s="1"/>
  <c r="Q80" i="7" s="1"/>
  <c r="N84" i="7"/>
  <c r="O84" i="7" s="1"/>
  <c r="Q84" i="7" s="1"/>
  <c r="N11" i="7"/>
  <c r="O11" i="7" s="1"/>
  <c r="N15" i="7"/>
  <c r="O15" i="7" s="1"/>
  <c r="Q15" i="7" s="1"/>
  <c r="N27" i="7"/>
  <c r="O27" i="7" s="1"/>
  <c r="Q27" i="7" s="1"/>
  <c r="N39" i="7"/>
  <c r="O39" i="7" s="1"/>
  <c r="Q39" i="7" s="1"/>
  <c r="N55" i="7"/>
  <c r="O55" i="7" s="1"/>
  <c r="Q55" i="7" s="1"/>
  <c r="N63" i="7"/>
  <c r="O63" i="7" s="1"/>
  <c r="Q63" i="7" s="1"/>
  <c r="N67" i="7"/>
  <c r="O67" i="7" s="1"/>
  <c r="Q67" i="7" s="1"/>
  <c r="N75" i="7"/>
  <c r="O75" i="7" s="1"/>
  <c r="Q75" i="7" s="1"/>
  <c r="N83" i="7"/>
  <c r="O83" i="7" s="1"/>
  <c r="Q83" i="7" s="1"/>
  <c r="N7" i="7"/>
  <c r="O7" i="7" s="1"/>
  <c r="Q7" i="7" s="1"/>
  <c r="N19" i="7"/>
  <c r="O19" i="7" s="1"/>
  <c r="Q19" i="7" s="1"/>
  <c r="N23" i="7"/>
  <c r="O23" i="7" s="1"/>
  <c r="N31" i="7"/>
  <c r="O31" i="7" s="1"/>
  <c r="Q31" i="7" s="1"/>
  <c r="N35" i="7"/>
  <c r="O35" i="7" s="1"/>
  <c r="Q35" i="7" s="1"/>
  <c r="N43" i="7"/>
  <c r="O43" i="7" s="1"/>
  <c r="Q43" i="7" s="1"/>
  <c r="N47" i="7"/>
  <c r="O47" i="7" s="1"/>
  <c r="Q47" i="7" s="1"/>
  <c r="N51" i="7"/>
  <c r="O51" i="7" s="1"/>
  <c r="Q51" i="7" s="1"/>
  <c r="N59" i="7"/>
  <c r="O59" i="7" s="1"/>
  <c r="Q59" i="7" s="1"/>
  <c r="N71" i="7"/>
  <c r="O71" i="7" s="1"/>
  <c r="Q71" i="7" s="1"/>
  <c r="N79" i="7"/>
  <c r="O79" i="7" s="1"/>
  <c r="Q79" i="7" s="1"/>
  <c r="N6" i="7"/>
  <c r="O6" i="7" s="1"/>
  <c r="N10" i="7"/>
  <c r="O10" i="7" s="1"/>
  <c r="Q10" i="7" s="1"/>
  <c r="N14" i="7"/>
  <c r="O14" i="7" s="1"/>
  <c r="Q14" i="7" s="1"/>
  <c r="N18" i="7"/>
  <c r="O18" i="7" s="1"/>
  <c r="Q18" i="7" s="1"/>
  <c r="N22" i="7"/>
  <c r="O22" i="7" s="1"/>
  <c r="Q22" i="7" s="1"/>
  <c r="N26" i="7"/>
  <c r="O26" i="7" s="1"/>
  <c r="Q26" i="7" s="1"/>
  <c r="N30" i="7"/>
  <c r="O30" i="7" s="1"/>
  <c r="Q30" i="7" s="1"/>
  <c r="N34" i="7"/>
  <c r="O34" i="7" s="1"/>
  <c r="N38" i="7"/>
  <c r="O38" i="7" s="1"/>
  <c r="Q38" i="7" s="1"/>
  <c r="N42" i="7"/>
  <c r="O42" i="7" s="1"/>
  <c r="Q42" i="7" s="1"/>
  <c r="N46" i="7"/>
  <c r="O46" i="7" s="1"/>
  <c r="Q46" i="7" s="1"/>
  <c r="N50" i="7"/>
  <c r="O50" i="7" s="1"/>
  <c r="Q50" i="7" s="1"/>
  <c r="N54" i="7"/>
  <c r="O54" i="7" s="1"/>
  <c r="Q54" i="7" s="1"/>
  <c r="N58" i="7"/>
  <c r="O58" i="7" s="1"/>
  <c r="Q58" i="7" s="1"/>
  <c r="N62" i="7"/>
  <c r="O62" i="7" s="1"/>
  <c r="Q62" i="7" s="1"/>
  <c r="N66" i="7"/>
  <c r="O66" i="7" s="1"/>
  <c r="Q66" i="7" s="1"/>
  <c r="N70" i="7"/>
  <c r="O70" i="7" s="1"/>
  <c r="Q70" i="7" s="1"/>
  <c r="N74" i="7"/>
  <c r="O74" i="7" s="1"/>
  <c r="Q74" i="7" s="1"/>
  <c r="N78" i="7"/>
  <c r="O78" i="7" s="1"/>
  <c r="Q78" i="7" s="1"/>
  <c r="N82" i="7"/>
  <c r="O82" i="7" s="1"/>
  <c r="Q82" i="7" s="1"/>
  <c r="M85" i="7"/>
  <c r="K11" i="12" s="1"/>
  <c r="M5" i="5"/>
  <c r="I5" i="5"/>
  <c r="I13" i="3"/>
  <c r="I10" i="3"/>
  <c r="K16" i="12" l="1"/>
  <c r="N715" i="3"/>
  <c r="O715" i="3" s="1"/>
  <c r="Q715" i="3" s="1"/>
  <c r="R715" i="3" s="1"/>
  <c r="N311" i="3"/>
  <c r="O311" i="3" s="1"/>
  <c r="N351" i="3"/>
  <c r="O351" i="3" s="1"/>
  <c r="N355" i="3"/>
  <c r="O355" i="3" s="1"/>
  <c r="Q355" i="3" s="1"/>
  <c r="R355" i="3" s="1"/>
  <c r="N359" i="3"/>
  <c r="O359" i="3" s="1"/>
  <c r="Q359" i="3" s="1"/>
  <c r="R359" i="3" s="1"/>
  <c r="N391" i="3"/>
  <c r="O391" i="3" s="1"/>
  <c r="Q391" i="3" s="1"/>
  <c r="R391" i="3" s="1"/>
  <c r="N466" i="3"/>
  <c r="O466" i="3" s="1"/>
  <c r="Q466" i="3" s="1"/>
  <c r="R466" i="3" s="1"/>
  <c r="N482" i="3"/>
  <c r="O482" i="3" s="1"/>
  <c r="Q482" i="3" s="1"/>
  <c r="R482" i="3" s="1"/>
  <c r="N486" i="3"/>
  <c r="O486" i="3" s="1"/>
  <c r="Q486" i="3" s="1"/>
  <c r="R486" i="3" s="1"/>
  <c r="N490" i="3"/>
  <c r="O490" i="3" s="1"/>
  <c r="Q490" i="3" s="1"/>
  <c r="R490" i="3" s="1"/>
  <c r="N495" i="3"/>
  <c r="O495" i="3" s="1"/>
  <c r="Q495" i="3" s="1"/>
  <c r="R495" i="3" s="1"/>
  <c r="N498" i="3"/>
  <c r="O498" i="3" s="1"/>
  <c r="Q498" i="3" s="1"/>
  <c r="R498" i="3" s="1"/>
  <c r="N514" i="3"/>
  <c r="O514" i="3" s="1"/>
  <c r="Q514" i="3" s="1"/>
  <c r="R514" i="3" s="1"/>
  <c r="N562" i="3"/>
  <c r="O562" i="3" s="1"/>
  <c r="Q562" i="3" s="1"/>
  <c r="R562" i="3" s="1"/>
  <c r="N844" i="3"/>
  <c r="O844" i="3" s="1"/>
  <c r="Q844" i="3" s="1"/>
  <c r="R844" i="3" s="1"/>
  <c r="N16" i="4"/>
  <c r="O16" i="4" s="1"/>
  <c r="N27" i="4"/>
  <c r="O27" i="4" s="1"/>
  <c r="N43" i="4"/>
  <c r="O43" i="4" s="1"/>
  <c r="N59" i="4"/>
  <c r="O59" i="4" s="1"/>
  <c r="N67" i="4"/>
  <c r="O67" i="4" s="1"/>
  <c r="Q67" i="4" s="1"/>
  <c r="M72" i="4"/>
  <c r="K14" i="12" s="1"/>
  <c r="N32" i="4"/>
  <c r="O32" i="4" s="1"/>
  <c r="N48" i="4"/>
  <c r="O48" i="4" s="1"/>
  <c r="N64" i="4"/>
  <c r="O64" i="4" s="1"/>
  <c r="Q64" i="4" s="1"/>
  <c r="N11" i="4"/>
  <c r="O11" i="4" s="1"/>
  <c r="N100" i="5"/>
  <c r="O100" i="5" s="1"/>
  <c r="N156" i="5"/>
  <c r="O156" i="5" s="1"/>
  <c r="Q156" i="5" s="1"/>
  <c r="N144" i="5"/>
  <c r="O144" i="5" s="1"/>
  <c r="Q144" i="5" s="1"/>
  <c r="O5" i="7"/>
  <c r="Q5" i="7" s="1"/>
  <c r="N85" i="7"/>
  <c r="N518" i="3"/>
  <c r="O518" i="3" s="1"/>
  <c r="Q518" i="3" s="1"/>
  <c r="R518" i="3" s="1"/>
  <c r="N717" i="3"/>
  <c r="O717" i="3" s="1"/>
  <c r="Q717" i="3" s="1"/>
  <c r="R717" i="3" s="1"/>
  <c r="N848" i="3"/>
  <c r="O848" i="3" s="1"/>
  <c r="Q848" i="3" s="1"/>
  <c r="R848" i="3" s="1"/>
  <c r="N23" i="3"/>
  <c r="O23" i="3" s="1"/>
  <c r="N27" i="3"/>
  <c r="O27" i="3" s="1"/>
  <c r="Q27" i="3" s="1"/>
  <c r="R27" i="3" s="1"/>
  <c r="N31" i="3"/>
  <c r="O31" i="3" s="1"/>
  <c r="N35" i="3"/>
  <c r="O35" i="3" s="1"/>
  <c r="N39" i="3"/>
  <c r="O39" i="3" s="1"/>
  <c r="N43" i="3"/>
  <c r="O43" i="3" s="1"/>
  <c r="Q43" i="3" s="1"/>
  <c r="R43" i="3" s="1"/>
  <c r="N47" i="3"/>
  <c r="O47" i="3" s="1"/>
  <c r="N51" i="3"/>
  <c r="O51" i="3" s="1"/>
  <c r="N55" i="3"/>
  <c r="O55" i="3" s="1"/>
  <c r="Q55" i="3" s="1"/>
  <c r="R55" i="3" s="1"/>
  <c r="N59" i="3"/>
  <c r="O59" i="3" s="1"/>
  <c r="N130" i="3"/>
  <c r="O130" i="3" s="1"/>
  <c r="Q130" i="3" s="1"/>
  <c r="R130" i="3" s="1"/>
  <c r="N134" i="3"/>
  <c r="O134" i="3" s="1"/>
  <c r="Q134" i="3" s="1"/>
  <c r="R134" i="3" s="1"/>
  <c r="N138" i="3"/>
  <c r="O138" i="3" s="1"/>
  <c r="Q138" i="3" s="1"/>
  <c r="R138" i="3" s="1"/>
  <c r="N254" i="3"/>
  <c r="O254" i="3" s="1"/>
  <c r="N258" i="3"/>
  <c r="O258" i="3" s="1"/>
  <c r="Q258" i="3" s="1"/>
  <c r="R258" i="3" s="1"/>
  <c r="N262" i="3"/>
  <c r="O262" i="3" s="1"/>
  <c r="Q262" i="3" s="1"/>
  <c r="R262" i="3" s="1"/>
  <c r="N266" i="3"/>
  <c r="O266" i="3" s="1"/>
  <c r="Q266" i="3" s="1"/>
  <c r="R266" i="3" s="1"/>
  <c r="N270" i="3"/>
  <c r="O270" i="3" s="1"/>
  <c r="N305" i="3"/>
  <c r="O305" i="3" s="1"/>
  <c r="N519" i="3"/>
  <c r="O519" i="3" s="1"/>
  <c r="Q519" i="3" s="1"/>
  <c r="R519" i="3" s="1"/>
  <c r="N625" i="3"/>
  <c r="O625" i="3" s="1"/>
  <c r="Q625" i="3" s="1"/>
  <c r="R625" i="3" s="1"/>
  <c r="N651" i="3"/>
  <c r="O651" i="3" s="1"/>
  <c r="Q651" i="3" s="1"/>
  <c r="R651" i="3" s="1"/>
  <c r="N397" i="3"/>
  <c r="O397" i="3" s="1"/>
  <c r="Q397" i="3" s="1"/>
  <c r="R397" i="3" s="1"/>
  <c r="N496" i="3"/>
  <c r="O496" i="3" s="1"/>
  <c r="Q496" i="3" s="1"/>
  <c r="R496" i="3" s="1"/>
  <c r="N564" i="3"/>
  <c r="O564" i="3" s="1"/>
  <c r="Q564" i="3" s="1"/>
  <c r="R564" i="3" s="1"/>
  <c r="N663" i="3"/>
  <c r="O663" i="3" s="1"/>
  <c r="Q663" i="3" s="1"/>
  <c r="R663" i="3" s="1"/>
  <c r="N8" i="3"/>
  <c r="O8" i="3" s="1"/>
  <c r="Q8" i="3" s="1"/>
  <c r="R8" i="3" s="1"/>
  <c r="N12" i="3"/>
  <c r="O12" i="3" s="1"/>
  <c r="N16" i="3"/>
  <c r="O16" i="3" s="1"/>
  <c r="N20" i="3"/>
  <c r="O20" i="3" s="1"/>
  <c r="N24" i="3"/>
  <c r="O24" i="3" s="1"/>
  <c r="N28" i="3"/>
  <c r="O28" i="3" s="1"/>
  <c r="N32" i="3"/>
  <c r="O32" i="3" s="1"/>
  <c r="Q32" i="3" s="1"/>
  <c r="R32" i="3" s="1"/>
  <c r="N36" i="3"/>
  <c r="O36" i="3" s="1"/>
  <c r="N40" i="3"/>
  <c r="O40" i="3" s="1"/>
  <c r="Q40" i="3" s="1"/>
  <c r="R40" i="3" s="1"/>
  <c r="N44" i="3"/>
  <c r="O44" i="3" s="1"/>
  <c r="N52" i="3"/>
  <c r="O52" i="3" s="1"/>
  <c r="N56" i="3"/>
  <c r="O56" i="3" s="1"/>
  <c r="N60" i="3"/>
  <c r="O60" i="3" s="1"/>
  <c r="Q60" i="3" s="1"/>
  <c r="R60" i="3" s="1"/>
  <c r="N64" i="3"/>
  <c r="O64" i="3" s="1"/>
  <c r="N68" i="3"/>
  <c r="O68" i="3" s="1"/>
  <c r="N72" i="3"/>
  <c r="O72" i="3" s="1"/>
  <c r="Q72" i="3" s="1"/>
  <c r="R72" i="3" s="1"/>
  <c r="N76" i="3"/>
  <c r="O76" i="3" s="1"/>
  <c r="N80" i="3"/>
  <c r="O80" i="3" s="1"/>
  <c r="N84" i="3"/>
  <c r="O84" i="3" s="1"/>
  <c r="N88" i="3"/>
  <c r="O88" i="3" s="1"/>
  <c r="Q88" i="3" s="1"/>
  <c r="R88" i="3" s="1"/>
  <c r="N92" i="3"/>
  <c r="O92" i="3" s="1"/>
  <c r="N96" i="3"/>
  <c r="O96" i="3" s="1"/>
  <c r="N100" i="3"/>
  <c r="O100" i="3" s="1"/>
  <c r="N118" i="3"/>
  <c r="O118" i="3" s="1"/>
  <c r="N533" i="3"/>
  <c r="O533" i="3" s="1"/>
  <c r="Q533" i="3" s="1"/>
  <c r="R533" i="3" s="1"/>
  <c r="N631" i="3"/>
  <c r="O631" i="3" s="1"/>
  <c r="Q631" i="3" s="1"/>
  <c r="R631" i="3" s="1"/>
  <c r="N633" i="3"/>
  <c r="O633" i="3" s="1"/>
  <c r="Q633" i="3" s="1"/>
  <c r="R633" i="3" s="1"/>
  <c r="N641" i="3"/>
  <c r="O641" i="3" s="1"/>
  <c r="Q641" i="3" s="1"/>
  <c r="R641" i="3" s="1"/>
  <c r="N649" i="3"/>
  <c r="O649" i="3" s="1"/>
  <c r="Q649" i="3" s="1"/>
  <c r="R649" i="3" s="1"/>
  <c r="N721" i="3"/>
  <c r="O721" i="3" s="1"/>
  <c r="Q721" i="3" s="1"/>
  <c r="R721" i="3" s="1"/>
  <c r="N727" i="3"/>
  <c r="O727" i="3" s="1"/>
  <c r="Q727" i="3" s="1"/>
  <c r="R727" i="3" s="1"/>
  <c r="N19" i="3"/>
  <c r="O19" i="3" s="1"/>
  <c r="N401" i="3"/>
  <c r="O401" i="3" s="1"/>
  <c r="Q401" i="3" s="1"/>
  <c r="R401" i="3" s="1"/>
  <c r="N417" i="3"/>
  <c r="O417" i="3" s="1"/>
  <c r="Q417" i="3" s="1"/>
  <c r="R417" i="3" s="1"/>
  <c r="N421" i="3"/>
  <c r="O421" i="3" s="1"/>
  <c r="Q421" i="3" s="1"/>
  <c r="R421" i="3" s="1"/>
  <c r="N425" i="3"/>
  <c r="O425" i="3" s="1"/>
  <c r="Q425" i="3" s="1"/>
  <c r="R425" i="3" s="1"/>
  <c r="N429" i="3"/>
  <c r="O429" i="3" s="1"/>
  <c r="Q429" i="3" s="1"/>
  <c r="R429" i="3" s="1"/>
  <c r="N542" i="3"/>
  <c r="O542" i="3" s="1"/>
  <c r="Q542" i="3" s="1"/>
  <c r="R542" i="3" s="1"/>
  <c r="N544" i="3"/>
  <c r="O544" i="3" s="1"/>
  <c r="Q544" i="3" s="1"/>
  <c r="R544" i="3" s="1"/>
  <c r="N566" i="3"/>
  <c r="O566" i="3" s="1"/>
  <c r="Q566" i="3" s="1"/>
  <c r="R566" i="3" s="1"/>
  <c r="N599" i="3"/>
  <c r="O599" i="3" s="1"/>
  <c r="Q599" i="3" s="1"/>
  <c r="R599" i="3" s="1"/>
  <c r="N665" i="3"/>
  <c r="O665" i="3" s="1"/>
  <c r="Q665" i="3" s="1"/>
  <c r="R665" i="3" s="1"/>
  <c r="N681" i="3"/>
  <c r="O681" i="3" s="1"/>
  <c r="Q681" i="3" s="1"/>
  <c r="R681" i="3" s="1"/>
  <c r="N683" i="3"/>
  <c r="O683" i="3" s="1"/>
  <c r="Q683" i="3" s="1"/>
  <c r="R683" i="3" s="1"/>
  <c r="N685" i="3"/>
  <c r="O685" i="3" s="1"/>
  <c r="Q685" i="3" s="1"/>
  <c r="R685" i="3" s="1"/>
  <c r="N689" i="3"/>
  <c r="O689" i="3" s="1"/>
  <c r="Q689" i="3" s="1"/>
  <c r="R689" i="3" s="1"/>
  <c r="N750" i="3"/>
  <c r="O750" i="3" s="1"/>
  <c r="Q750" i="3" s="1"/>
  <c r="R750" i="3" s="1"/>
  <c r="N770" i="3"/>
  <c r="O770" i="3" s="1"/>
  <c r="Q770" i="3" s="1"/>
  <c r="R770" i="3" s="1"/>
  <c r="N790" i="3"/>
  <c r="O790" i="3" s="1"/>
  <c r="Q790" i="3" s="1"/>
  <c r="R790" i="3" s="1"/>
  <c r="N794" i="3"/>
  <c r="O794" i="3" s="1"/>
  <c r="Q794" i="3" s="1"/>
  <c r="R794" i="3" s="1"/>
  <c r="N814" i="3"/>
  <c r="O814" i="3" s="1"/>
  <c r="Q814" i="3" s="1"/>
  <c r="R814" i="3" s="1"/>
  <c r="N834" i="3"/>
  <c r="O834" i="3" s="1"/>
  <c r="Q834" i="3" s="1"/>
  <c r="R834" i="3" s="1"/>
  <c r="N854" i="3"/>
  <c r="O854" i="3" s="1"/>
  <c r="Q854" i="3" s="1"/>
  <c r="R854" i="3" s="1"/>
  <c r="N858" i="3"/>
  <c r="O858" i="3" s="1"/>
  <c r="Q858" i="3" s="1"/>
  <c r="R858" i="3" s="1"/>
  <c r="N878" i="3"/>
  <c r="O878" i="3" s="1"/>
  <c r="Q878" i="3" s="1"/>
  <c r="R878" i="3" s="1"/>
  <c r="N306" i="3"/>
  <c r="O306" i="3" s="1"/>
  <c r="N327" i="3"/>
  <c r="O327" i="3" s="1"/>
  <c r="Q327" i="3" s="1"/>
  <c r="R327" i="3" s="1"/>
  <c r="N472" i="3"/>
  <c r="O472" i="3" s="1"/>
  <c r="Q472" i="3" s="1"/>
  <c r="R472" i="3" s="1"/>
  <c r="N63" i="3"/>
  <c r="O63" i="3" s="1"/>
  <c r="N67" i="3"/>
  <c r="O67" i="3" s="1"/>
  <c r="Q67" i="3" s="1"/>
  <c r="R67" i="3" s="1"/>
  <c r="N71" i="3"/>
  <c r="O71" i="3" s="1"/>
  <c r="N75" i="3"/>
  <c r="O75" i="3" s="1"/>
  <c r="N79" i="3"/>
  <c r="O79" i="3" s="1"/>
  <c r="N83" i="3"/>
  <c r="O83" i="3" s="1"/>
  <c r="N87" i="3"/>
  <c r="O87" i="3" s="1"/>
  <c r="Q87" i="3" s="1"/>
  <c r="R87" i="3" s="1"/>
  <c r="N91" i="3"/>
  <c r="O91" i="3" s="1"/>
  <c r="N95" i="3"/>
  <c r="O95" i="3" s="1"/>
  <c r="N99" i="3"/>
  <c r="O99" i="3" s="1"/>
  <c r="N103" i="3"/>
  <c r="O103" i="3" s="1"/>
  <c r="N107" i="3"/>
  <c r="O107" i="3" s="1"/>
  <c r="Q107" i="3" s="1"/>
  <c r="R107" i="3" s="1"/>
  <c r="N290" i="3"/>
  <c r="O290" i="3" s="1"/>
  <c r="N294" i="3"/>
  <c r="O294" i="3" s="1"/>
  <c r="N298" i="3"/>
  <c r="O298" i="3" s="1"/>
  <c r="N302" i="3"/>
  <c r="O302" i="3" s="1"/>
  <c r="N350" i="3"/>
  <c r="O350" i="3" s="1"/>
  <c r="N362" i="3"/>
  <c r="O362" i="3" s="1"/>
  <c r="Q362" i="3" s="1"/>
  <c r="R362" i="3" s="1"/>
  <c r="N390" i="3"/>
  <c r="O390" i="3" s="1"/>
  <c r="Q390" i="3" s="1"/>
  <c r="R390" i="3" s="1"/>
  <c r="N394" i="3"/>
  <c r="O394" i="3" s="1"/>
  <c r="Q394" i="3" s="1"/>
  <c r="R394" i="3" s="1"/>
  <c r="N442" i="3"/>
  <c r="O442" i="3" s="1"/>
  <c r="Q442" i="3" s="1"/>
  <c r="R442" i="3" s="1"/>
  <c r="N446" i="3"/>
  <c r="O446" i="3" s="1"/>
  <c r="Q446" i="3" s="1"/>
  <c r="R446" i="3" s="1"/>
  <c r="N450" i="3"/>
  <c r="O450" i="3" s="1"/>
  <c r="Q450" i="3" s="1"/>
  <c r="R450" i="3" s="1"/>
  <c r="N454" i="3"/>
  <c r="O454" i="3" s="1"/>
  <c r="Q454" i="3" s="1"/>
  <c r="R454" i="3" s="1"/>
  <c r="N458" i="3"/>
  <c r="O458" i="3" s="1"/>
  <c r="Q458" i="3" s="1"/>
  <c r="R458" i="3" s="1"/>
  <c r="N462" i="3"/>
  <c r="O462" i="3" s="1"/>
  <c r="Q462" i="3" s="1"/>
  <c r="R462" i="3" s="1"/>
  <c r="N540" i="3"/>
  <c r="O540" i="3" s="1"/>
  <c r="Q540" i="3" s="1"/>
  <c r="R540" i="3" s="1"/>
  <c r="N586" i="3"/>
  <c r="O586" i="3" s="1"/>
  <c r="Q586" i="3" s="1"/>
  <c r="R586" i="3" s="1"/>
  <c r="N590" i="3"/>
  <c r="O590" i="3" s="1"/>
  <c r="N594" i="3"/>
  <c r="O594" i="3" s="1"/>
  <c r="Q594" i="3" s="1"/>
  <c r="R594" i="3" s="1"/>
  <c r="N607" i="3"/>
  <c r="O607" i="3" s="1"/>
  <c r="Q607" i="3" s="1"/>
  <c r="R607" i="3" s="1"/>
  <c r="N623" i="3"/>
  <c r="O623" i="3" s="1"/>
  <c r="Q623" i="3" s="1"/>
  <c r="R623" i="3" s="1"/>
  <c r="N691" i="3"/>
  <c r="O691" i="3" s="1"/>
  <c r="Q691" i="3" s="1"/>
  <c r="R691" i="3" s="1"/>
  <c r="N699" i="3"/>
  <c r="O699" i="3" s="1"/>
  <c r="Q699" i="3" s="1"/>
  <c r="R699" i="3" s="1"/>
  <c r="N703" i="3"/>
  <c r="O703" i="3" s="1"/>
  <c r="Q703" i="3" s="1"/>
  <c r="R703" i="3" s="1"/>
  <c r="N707" i="3"/>
  <c r="O707" i="3" s="1"/>
  <c r="Q707" i="3" s="1"/>
  <c r="R707" i="3" s="1"/>
  <c r="N711" i="3"/>
  <c r="O711" i="3" s="1"/>
  <c r="Q711" i="3" s="1"/>
  <c r="R711" i="3" s="1"/>
  <c r="N882" i="3"/>
  <c r="O882" i="3" s="1"/>
  <c r="Q882" i="3" s="1"/>
  <c r="R882" i="3" s="1"/>
  <c r="N314" i="3"/>
  <c r="O314" i="3" s="1"/>
  <c r="N374" i="3"/>
  <c r="O374" i="3" s="1"/>
  <c r="Q374" i="3" s="1"/>
  <c r="R374" i="3" s="1"/>
  <c r="N499" i="3"/>
  <c r="O499" i="3" s="1"/>
  <c r="Q499" i="3" s="1"/>
  <c r="R499" i="3" s="1"/>
  <c r="N520" i="3"/>
  <c r="O520" i="3" s="1"/>
  <c r="Q520" i="3" s="1"/>
  <c r="R520" i="3" s="1"/>
  <c r="N524" i="3"/>
  <c r="O524" i="3" s="1"/>
  <c r="Q524" i="3" s="1"/>
  <c r="R524" i="3" s="1"/>
  <c r="N526" i="3"/>
  <c r="O526" i="3" s="1"/>
  <c r="Q526" i="3" s="1"/>
  <c r="R526" i="3" s="1"/>
  <c r="N528" i="3"/>
  <c r="O528" i="3" s="1"/>
  <c r="Q528" i="3" s="1"/>
  <c r="R528" i="3" s="1"/>
  <c r="N549" i="3"/>
  <c r="O549" i="3" s="1"/>
  <c r="Q549" i="3" s="1"/>
  <c r="R549" i="3" s="1"/>
  <c r="N557" i="3"/>
  <c r="O557" i="3" s="1"/>
  <c r="Q557" i="3" s="1"/>
  <c r="R557" i="3" s="1"/>
  <c r="N559" i="3"/>
  <c r="O559" i="3" s="1"/>
  <c r="Q559" i="3" s="1"/>
  <c r="R559" i="3" s="1"/>
  <c r="N561" i="3"/>
  <c r="O561" i="3" s="1"/>
  <c r="Q561" i="3" s="1"/>
  <c r="R561" i="3" s="1"/>
  <c r="N611" i="3"/>
  <c r="O611" i="3" s="1"/>
  <c r="Q611" i="3" s="1"/>
  <c r="R611" i="3" s="1"/>
  <c r="N619" i="3"/>
  <c r="O619" i="3" s="1"/>
  <c r="Q619" i="3" s="1"/>
  <c r="R619" i="3" s="1"/>
  <c r="N655" i="3"/>
  <c r="O655" i="3" s="1"/>
  <c r="Q655" i="3" s="1"/>
  <c r="R655" i="3" s="1"/>
  <c r="N657" i="3"/>
  <c r="O657" i="3" s="1"/>
  <c r="Q657" i="3" s="1"/>
  <c r="R657" i="3" s="1"/>
  <c r="N659" i="3"/>
  <c r="O659" i="3" s="1"/>
  <c r="Q659" i="3" s="1"/>
  <c r="R659" i="3" s="1"/>
  <c r="N695" i="3"/>
  <c r="O695" i="3" s="1"/>
  <c r="Q695" i="3" s="1"/>
  <c r="R695" i="3" s="1"/>
  <c r="N735" i="3"/>
  <c r="O735" i="3" s="1"/>
  <c r="Q735" i="3" s="1"/>
  <c r="R735" i="3" s="1"/>
  <c r="N771" i="3"/>
  <c r="O771" i="3" s="1"/>
  <c r="Q771" i="3" s="1"/>
  <c r="R771" i="3" s="1"/>
  <c r="N795" i="3"/>
  <c r="O795" i="3" s="1"/>
  <c r="Q795" i="3" s="1"/>
  <c r="R795" i="3" s="1"/>
  <c r="N835" i="3"/>
  <c r="O835" i="3" s="1"/>
  <c r="Q835" i="3" s="1"/>
  <c r="R835" i="3" s="1"/>
  <c r="N859" i="3"/>
  <c r="O859" i="3" s="1"/>
  <c r="Q859" i="3" s="1"/>
  <c r="R859" i="3" s="1"/>
  <c r="N888" i="3"/>
  <c r="O888" i="3" s="1"/>
  <c r="Q888" i="3" s="1"/>
  <c r="R888" i="3" s="1"/>
  <c r="N17" i="4"/>
  <c r="O17" i="4" s="1"/>
  <c r="N21" i="4"/>
  <c r="O21" i="4" s="1"/>
  <c r="N25" i="4"/>
  <c r="O25" i="4" s="1"/>
  <c r="N35" i="4"/>
  <c r="O35" i="4" s="1"/>
  <c r="N49" i="4"/>
  <c r="O49" i="4" s="1"/>
  <c r="N53" i="4"/>
  <c r="O53" i="4" s="1"/>
  <c r="N57" i="4"/>
  <c r="O57" i="4" s="1"/>
  <c r="N24" i="4"/>
  <c r="O24" i="4" s="1"/>
  <c r="N29" i="4"/>
  <c r="O29" i="4" s="1"/>
  <c r="N56" i="4"/>
  <c r="O56" i="4" s="1"/>
  <c r="N61" i="4"/>
  <c r="O61" i="4" s="1"/>
  <c r="Q61" i="4" s="1"/>
  <c r="N62" i="4"/>
  <c r="O62" i="4" s="1"/>
  <c r="Q62" i="4" s="1"/>
  <c r="N68" i="4"/>
  <c r="O68" i="4" s="1"/>
  <c r="Q68" i="4" s="1"/>
  <c r="N95" i="5"/>
  <c r="O95" i="5" s="1"/>
  <c r="N143" i="5"/>
  <c r="O143" i="5" s="1"/>
  <c r="Q143" i="5" s="1"/>
  <c r="N90" i="5"/>
  <c r="O90" i="5" s="1"/>
  <c r="N162" i="5"/>
  <c r="O162" i="5" s="1"/>
  <c r="Q162" i="5" s="1"/>
  <c r="N89" i="5"/>
  <c r="O89" i="5" s="1"/>
  <c r="N113" i="5"/>
  <c r="O113" i="5" s="1"/>
  <c r="Q113" i="5" s="1"/>
  <c r="N149" i="5"/>
  <c r="O149" i="5" s="1"/>
  <c r="Q149" i="5" s="1"/>
  <c r="N157" i="5"/>
  <c r="O157" i="5" s="1"/>
  <c r="Q157" i="5" s="1"/>
  <c r="N177" i="5"/>
  <c r="O177" i="5" s="1"/>
  <c r="Q177" i="5" s="1"/>
  <c r="N87" i="5"/>
  <c r="O87" i="5" s="1"/>
  <c r="N111" i="5"/>
  <c r="O111" i="5" s="1"/>
  <c r="N96" i="5"/>
  <c r="O96" i="5" s="1"/>
  <c r="N101" i="5"/>
  <c r="O101" i="5" s="1"/>
  <c r="N106" i="5"/>
  <c r="O106" i="5" s="1"/>
  <c r="N108" i="5"/>
  <c r="O108" i="5" s="1"/>
  <c r="N129" i="5"/>
  <c r="O129" i="5" s="1"/>
  <c r="Q129" i="5" s="1"/>
  <c r="N172" i="5"/>
  <c r="O172" i="5" s="1"/>
  <c r="Q172" i="5" s="1"/>
  <c r="N98" i="5"/>
  <c r="O98" i="5" s="1"/>
  <c r="N117" i="5"/>
  <c r="O117" i="5" s="1"/>
  <c r="N127" i="5"/>
  <c r="O127" i="5" s="1"/>
  <c r="Q127" i="5" s="1"/>
  <c r="N135" i="5"/>
  <c r="O135" i="5" s="1"/>
  <c r="Q135" i="5" s="1"/>
  <c r="N150" i="5"/>
  <c r="O150" i="5" s="1"/>
  <c r="Q150" i="5" s="1"/>
  <c r="N169" i="5"/>
  <c r="O169" i="5" s="1"/>
  <c r="Q169" i="5" s="1"/>
  <c r="N6" i="5"/>
  <c r="O6" i="5" s="1"/>
  <c r="N10" i="5"/>
  <c r="O10" i="5" s="1"/>
  <c r="N14" i="5"/>
  <c r="O14" i="5" s="1"/>
  <c r="N18" i="5"/>
  <c r="O18" i="5" s="1"/>
  <c r="N22" i="5"/>
  <c r="O22" i="5" s="1"/>
  <c r="N26" i="5"/>
  <c r="O26" i="5" s="1"/>
  <c r="N30" i="5"/>
  <c r="O30" i="5" s="1"/>
  <c r="N34" i="5"/>
  <c r="O34" i="5" s="1"/>
  <c r="N38" i="5"/>
  <c r="O38" i="5" s="1"/>
  <c r="N42" i="5"/>
  <c r="O42" i="5" s="1"/>
  <c r="N46" i="5"/>
  <c r="O46" i="5" s="1"/>
  <c r="N50" i="5"/>
  <c r="O50" i="5" s="1"/>
  <c r="N54" i="5"/>
  <c r="O54" i="5" s="1"/>
  <c r="N58" i="5"/>
  <c r="O58" i="5" s="1"/>
  <c r="N62" i="5"/>
  <c r="O62" i="5" s="1"/>
  <c r="N66" i="5"/>
  <c r="O66" i="5" s="1"/>
  <c r="N70" i="5"/>
  <c r="O70" i="5" s="1"/>
  <c r="N74" i="5"/>
  <c r="O74" i="5" s="1"/>
  <c r="N78" i="5"/>
  <c r="O78" i="5" s="1"/>
  <c r="N82" i="5"/>
  <c r="O82" i="5" s="1"/>
  <c r="N92" i="5"/>
  <c r="O92" i="5" s="1"/>
  <c r="N112" i="5"/>
  <c r="O112" i="5" s="1"/>
  <c r="N114" i="5"/>
  <c r="O114" i="5" s="1"/>
  <c r="N122" i="5"/>
  <c r="O122" i="5" s="1"/>
  <c r="Q122" i="5" s="1"/>
  <c r="N126" i="5"/>
  <c r="O126" i="5" s="1"/>
  <c r="Q126" i="5" s="1"/>
  <c r="N130" i="5"/>
  <c r="O130" i="5" s="1"/>
  <c r="Q130" i="5" s="1"/>
  <c r="N131" i="5"/>
  <c r="O131" i="5" s="1"/>
  <c r="Q131" i="5" s="1"/>
  <c r="N138" i="5"/>
  <c r="O138" i="5" s="1"/>
  <c r="Q138" i="5" s="1"/>
  <c r="N142" i="5"/>
  <c r="O142" i="5" s="1"/>
  <c r="Q142" i="5" s="1"/>
  <c r="N145" i="5"/>
  <c r="O145" i="5" s="1"/>
  <c r="Q145" i="5" s="1"/>
  <c r="N153" i="5"/>
  <c r="O153" i="5" s="1"/>
  <c r="Q153" i="5" s="1"/>
  <c r="N159" i="5"/>
  <c r="O159" i="5" s="1"/>
  <c r="Q159" i="5" s="1"/>
  <c r="N160" i="5"/>
  <c r="O160" i="5" s="1"/>
  <c r="Q160" i="5" s="1"/>
  <c r="N165" i="5"/>
  <c r="O165" i="5" s="1"/>
  <c r="Q165" i="5" s="1"/>
  <c r="N5" i="5"/>
  <c r="O5" i="5" s="1"/>
  <c r="N13" i="5"/>
  <c r="O13" i="5" s="1"/>
  <c r="N21" i="5"/>
  <c r="O21" i="5" s="1"/>
  <c r="N29" i="5"/>
  <c r="O29" i="5" s="1"/>
  <c r="N37" i="5"/>
  <c r="O37" i="5" s="1"/>
  <c r="N45" i="5"/>
  <c r="O45" i="5" s="1"/>
  <c r="N53" i="5"/>
  <c r="O53" i="5" s="1"/>
  <c r="N61" i="5"/>
  <c r="O61" i="5" s="1"/>
  <c r="N69" i="5"/>
  <c r="O69" i="5" s="1"/>
  <c r="N77" i="5"/>
  <c r="O77" i="5" s="1"/>
  <c r="N85" i="5"/>
  <c r="O85" i="5" s="1"/>
  <c r="N110" i="5"/>
  <c r="O110" i="5" s="1"/>
  <c r="N121" i="5"/>
  <c r="O121" i="5" s="1"/>
  <c r="Q121" i="5" s="1"/>
  <c r="N141" i="5"/>
  <c r="O141" i="5" s="1"/>
  <c r="Q141" i="5" s="1"/>
  <c r="N158" i="5"/>
  <c r="O158" i="5" s="1"/>
  <c r="Q158" i="5" s="1"/>
  <c r="N167" i="5"/>
  <c r="O167" i="5" s="1"/>
  <c r="Q167" i="5" s="1"/>
  <c r="N171" i="5"/>
  <c r="O171" i="5" s="1"/>
  <c r="Q171" i="5" s="1"/>
  <c r="N173" i="5"/>
  <c r="O173" i="5" s="1"/>
  <c r="Q173" i="5" s="1"/>
  <c r="N8" i="5"/>
  <c r="O8" i="5" s="1"/>
  <c r="N16" i="5"/>
  <c r="O16" i="5" s="1"/>
  <c r="N24" i="5"/>
  <c r="O24" i="5" s="1"/>
  <c r="N32" i="5"/>
  <c r="O32" i="5" s="1"/>
  <c r="N40" i="5"/>
  <c r="O40" i="5" s="1"/>
  <c r="N48" i="5"/>
  <c r="O48" i="5" s="1"/>
  <c r="N56" i="5"/>
  <c r="O56" i="5" s="1"/>
  <c r="N64" i="5"/>
  <c r="O64" i="5" s="1"/>
  <c r="N72" i="5"/>
  <c r="O72" i="5" s="1"/>
  <c r="N80" i="5"/>
  <c r="O80" i="5" s="1"/>
  <c r="N94" i="5"/>
  <c r="O94" i="5" s="1"/>
  <c r="N104" i="5"/>
  <c r="O104" i="5" s="1"/>
  <c r="N124" i="5"/>
  <c r="O124" i="5" s="1"/>
  <c r="Q124" i="5" s="1"/>
  <c r="N132" i="5"/>
  <c r="O132" i="5" s="1"/>
  <c r="Q132" i="5" s="1"/>
  <c r="N136" i="5"/>
  <c r="O136" i="5" s="1"/>
  <c r="Q136" i="5" s="1"/>
  <c r="N140" i="5"/>
  <c r="O140" i="5" s="1"/>
  <c r="Q140" i="5" s="1"/>
  <c r="N146" i="5"/>
  <c r="O146" i="5" s="1"/>
  <c r="Q146" i="5" s="1"/>
  <c r="N151" i="5"/>
  <c r="O151" i="5" s="1"/>
  <c r="Q151" i="5" s="1"/>
  <c r="N166" i="5"/>
  <c r="O166" i="5" s="1"/>
  <c r="Q166" i="5" s="1"/>
  <c r="N170" i="5"/>
  <c r="O170" i="5" s="1"/>
  <c r="Q170" i="5" s="1"/>
  <c r="N175" i="5"/>
  <c r="O175" i="5" s="1"/>
  <c r="Q175" i="5" s="1"/>
  <c r="N12" i="5"/>
  <c r="O12" i="5" s="1"/>
  <c r="N20" i="5"/>
  <c r="O20" i="5" s="1"/>
  <c r="N28" i="5"/>
  <c r="O28" i="5" s="1"/>
  <c r="N36" i="5"/>
  <c r="O36" i="5" s="1"/>
  <c r="N44" i="5"/>
  <c r="O44" i="5" s="1"/>
  <c r="N52" i="5"/>
  <c r="O52" i="5" s="1"/>
  <c r="N60" i="5"/>
  <c r="O60" i="5" s="1"/>
  <c r="N68" i="5"/>
  <c r="O68" i="5" s="1"/>
  <c r="N76" i="5"/>
  <c r="O76" i="5" s="1"/>
  <c r="N84" i="5"/>
  <c r="O84" i="5" s="1"/>
  <c r="N109" i="5"/>
  <c r="O109" i="5" s="1"/>
  <c r="N115" i="5"/>
  <c r="O115" i="5" s="1"/>
  <c r="Q115" i="5" s="1"/>
  <c r="N120" i="5"/>
  <c r="O120" i="5" s="1"/>
  <c r="N9" i="4"/>
  <c r="O9" i="4" s="1"/>
  <c r="N15" i="4"/>
  <c r="O15" i="4" s="1"/>
  <c r="N19" i="4"/>
  <c r="O19" i="4" s="1"/>
  <c r="N33" i="4"/>
  <c r="O33" i="4" s="1"/>
  <c r="N37" i="4"/>
  <c r="O37" i="4" s="1"/>
  <c r="N41" i="4"/>
  <c r="O41" i="4" s="1"/>
  <c r="N47" i="4"/>
  <c r="O47" i="4" s="1"/>
  <c r="N51" i="4"/>
  <c r="O51" i="4" s="1"/>
  <c r="N65" i="4"/>
  <c r="O65" i="4" s="1"/>
  <c r="Q65" i="4" s="1"/>
  <c r="N8" i="4"/>
  <c r="O8" i="4" s="1"/>
  <c r="N13" i="4"/>
  <c r="O13" i="4" s="1"/>
  <c r="N40" i="4"/>
  <c r="O40" i="4" s="1"/>
  <c r="N45" i="4"/>
  <c r="O45" i="4" s="1"/>
  <c r="N69" i="4"/>
  <c r="O69" i="4" s="1"/>
  <c r="Q69" i="4" s="1"/>
  <c r="N31" i="4"/>
  <c r="O31" i="4" s="1"/>
  <c r="N129" i="3"/>
  <c r="O129" i="3" s="1"/>
  <c r="Q129" i="3" s="1"/>
  <c r="R129" i="3" s="1"/>
  <c r="N149" i="3"/>
  <c r="O149" i="3" s="1"/>
  <c r="N153" i="3"/>
  <c r="O153" i="3" s="1"/>
  <c r="N165" i="3"/>
  <c r="O165" i="3" s="1"/>
  <c r="N169" i="3"/>
  <c r="O169" i="3" s="1"/>
  <c r="N173" i="3"/>
  <c r="O173" i="3" s="1"/>
  <c r="N189" i="3"/>
  <c r="O189" i="3" s="1"/>
  <c r="Q189" i="3" s="1"/>
  <c r="R189" i="3" s="1"/>
  <c r="N193" i="3"/>
  <c r="O193" i="3" s="1"/>
  <c r="Q193" i="3" s="1"/>
  <c r="R193" i="3" s="1"/>
  <c r="N273" i="3"/>
  <c r="O273" i="3" s="1"/>
  <c r="N277" i="3"/>
  <c r="O277" i="3" s="1"/>
  <c r="N141" i="3"/>
  <c r="O141" i="3" s="1"/>
  <c r="Q141" i="3" s="1"/>
  <c r="R141" i="3" s="1"/>
  <c r="N145" i="3"/>
  <c r="O145" i="3" s="1"/>
  <c r="N157" i="3"/>
  <c r="O157" i="3" s="1"/>
  <c r="Q157" i="3" s="1"/>
  <c r="R157" i="3" s="1"/>
  <c r="N161" i="3"/>
  <c r="O161" i="3" s="1"/>
  <c r="N177" i="3"/>
  <c r="O177" i="3" s="1"/>
  <c r="N181" i="3"/>
  <c r="O181" i="3" s="1"/>
  <c r="Q181" i="3" s="1"/>
  <c r="R181" i="3" s="1"/>
  <c r="N185" i="3"/>
  <c r="O185" i="3" s="1"/>
  <c r="Q185" i="3" s="1"/>
  <c r="R185" i="3" s="1"/>
  <c r="N197" i="3"/>
  <c r="O197" i="3" s="1"/>
  <c r="Q197" i="3" s="1"/>
  <c r="R197" i="3" s="1"/>
  <c r="N48" i="3"/>
  <c r="O48" i="3" s="1"/>
  <c r="N240" i="3"/>
  <c r="O240" i="3" s="1"/>
  <c r="N365" i="3"/>
  <c r="O365" i="3" s="1"/>
  <c r="Q365" i="3" s="1"/>
  <c r="R365" i="3" s="1"/>
  <c r="N480" i="3"/>
  <c r="O480" i="3" s="1"/>
  <c r="Q480" i="3" s="1"/>
  <c r="R480" i="3" s="1"/>
  <c r="N603" i="3"/>
  <c r="O603" i="3" s="1"/>
  <c r="Q603" i="3" s="1"/>
  <c r="R603" i="3" s="1"/>
  <c r="N712" i="3"/>
  <c r="O712" i="3" s="1"/>
  <c r="Q712" i="3" s="1"/>
  <c r="R712" i="3" s="1"/>
  <c r="N315" i="3"/>
  <c r="O315" i="3" s="1"/>
  <c r="N319" i="3"/>
  <c r="O319" i="3" s="1"/>
  <c r="N323" i="3"/>
  <c r="O323" i="3" s="1"/>
  <c r="N328" i="3"/>
  <c r="O328" i="3" s="1"/>
  <c r="Q328" i="3" s="1"/>
  <c r="R328" i="3" s="1"/>
  <c r="N368" i="3"/>
  <c r="O368" i="3" s="1"/>
  <c r="Q368" i="3" s="1"/>
  <c r="R368" i="3" s="1"/>
  <c r="N372" i="3"/>
  <c r="O372" i="3" s="1"/>
  <c r="Q372" i="3" s="1"/>
  <c r="R372" i="3" s="1"/>
  <c r="N380" i="3"/>
  <c r="O380" i="3" s="1"/>
  <c r="Q380" i="3" s="1"/>
  <c r="R380" i="3" s="1"/>
  <c r="N400" i="3"/>
  <c r="O400" i="3" s="1"/>
  <c r="Q400" i="3" s="1"/>
  <c r="R400" i="3" s="1"/>
  <c r="N404" i="3"/>
  <c r="O404" i="3" s="1"/>
  <c r="Q404" i="3" s="1"/>
  <c r="R404" i="3" s="1"/>
  <c r="N408" i="3"/>
  <c r="O408" i="3" s="1"/>
  <c r="Q408" i="3" s="1"/>
  <c r="R408" i="3" s="1"/>
  <c r="N471" i="3"/>
  <c r="O471" i="3" s="1"/>
  <c r="Q471" i="3" s="1"/>
  <c r="R471" i="3" s="1"/>
  <c r="N492" i="3"/>
  <c r="O492" i="3" s="1"/>
  <c r="Q492" i="3" s="1"/>
  <c r="R492" i="3" s="1"/>
  <c r="N500" i="3"/>
  <c r="O500" i="3" s="1"/>
  <c r="Q500" i="3" s="1"/>
  <c r="R500" i="3" s="1"/>
  <c r="N505" i="3"/>
  <c r="O505" i="3" s="1"/>
  <c r="Q505" i="3" s="1"/>
  <c r="R505" i="3" s="1"/>
  <c r="N509" i="3"/>
  <c r="O509" i="3" s="1"/>
  <c r="Q509" i="3" s="1"/>
  <c r="R509" i="3" s="1"/>
  <c r="N513" i="3"/>
  <c r="O513" i="3" s="1"/>
  <c r="Q513" i="3" s="1"/>
  <c r="R513" i="3" s="1"/>
  <c r="N555" i="3"/>
  <c r="O555" i="3" s="1"/>
  <c r="Q555" i="3" s="1"/>
  <c r="R555" i="3" s="1"/>
  <c r="N560" i="3"/>
  <c r="O560" i="3" s="1"/>
  <c r="Q560" i="3" s="1"/>
  <c r="R560" i="3" s="1"/>
  <c r="N576" i="3"/>
  <c r="O576" i="3" s="1"/>
  <c r="Q576" i="3" s="1"/>
  <c r="R576" i="3" s="1"/>
  <c r="N580" i="3"/>
  <c r="O580" i="3" s="1"/>
  <c r="Q580" i="3" s="1"/>
  <c r="R580" i="3" s="1"/>
  <c r="N601" i="3"/>
  <c r="O601" i="3" s="1"/>
  <c r="Q601" i="3" s="1"/>
  <c r="R601" i="3" s="1"/>
  <c r="N613" i="3"/>
  <c r="O613" i="3" s="1"/>
  <c r="Q613" i="3" s="1"/>
  <c r="R613" i="3" s="1"/>
  <c r="N627" i="3"/>
  <c r="O627" i="3" s="1"/>
  <c r="Q627" i="3" s="1"/>
  <c r="R627" i="3" s="1"/>
  <c r="N653" i="3"/>
  <c r="O653" i="3" s="1"/>
  <c r="Q653" i="3" s="1"/>
  <c r="R653" i="3" s="1"/>
  <c r="N671" i="3"/>
  <c r="O671" i="3" s="1"/>
  <c r="Q671" i="3" s="1"/>
  <c r="R671" i="3" s="1"/>
  <c r="N729" i="3"/>
  <c r="O729" i="3" s="1"/>
  <c r="Q729" i="3" s="1"/>
  <c r="R729" i="3" s="1"/>
  <c r="N741" i="3"/>
  <c r="O741" i="3" s="1"/>
  <c r="Q741" i="3" s="1"/>
  <c r="R741" i="3" s="1"/>
  <c r="N765" i="3"/>
  <c r="O765" i="3" s="1"/>
  <c r="Q765" i="3" s="1"/>
  <c r="R765" i="3" s="1"/>
  <c r="N805" i="3"/>
  <c r="O805" i="3" s="1"/>
  <c r="Q805" i="3" s="1"/>
  <c r="R805" i="3" s="1"/>
  <c r="N829" i="3"/>
  <c r="O829" i="3" s="1"/>
  <c r="Q829" i="3" s="1"/>
  <c r="R829" i="3" s="1"/>
  <c r="N869" i="3"/>
  <c r="O869" i="3" s="1"/>
  <c r="Q869" i="3" s="1"/>
  <c r="R869" i="3" s="1"/>
  <c r="N897" i="3"/>
  <c r="O897" i="3" s="1"/>
  <c r="Q897" i="3" s="1"/>
  <c r="R897" i="3" s="1"/>
  <c r="N901" i="3"/>
  <c r="O901" i="3" s="1"/>
  <c r="Q901" i="3" s="1"/>
  <c r="R901" i="3" s="1"/>
  <c r="N905" i="3"/>
  <c r="O905" i="3" s="1"/>
  <c r="Q905" i="3" s="1"/>
  <c r="R905" i="3" s="1"/>
  <c r="N909" i="3"/>
  <c r="O909" i="3" s="1"/>
  <c r="Q909" i="3" s="1"/>
  <c r="R909" i="3" s="1"/>
  <c r="N234" i="3"/>
  <c r="O234" i="3" s="1"/>
  <c r="N451" i="3"/>
  <c r="O451" i="3" s="1"/>
  <c r="Q451" i="3" s="1"/>
  <c r="R451" i="3" s="1"/>
  <c r="N470" i="3"/>
  <c r="O470" i="3" s="1"/>
  <c r="Q470" i="3" s="1"/>
  <c r="R470" i="3" s="1"/>
  <c r="N503" i="3"/>
  <c r="O503" i="3" s="1"/>
  <c r="Q503" i="3" s="1"/>
  <c r="R503" i="3" s="1"/>
  <c r="N534" i="3"/>
  <c r="O534" i="3" s="1"/>
  <c r="Q534" i="3" s="1"/>
  <c r="R534" i="3" s="1"/>
  <c r="N538" i="3"/>
  <c r="O538" i="3" s="1"/>
  <c r="Q538" i="3" s="1"/>
  <c r="R538" i="3" s="1"/>
  <c r="N546" i="3"/>
  <c r="O546" i="3" s="1"/>
  <c r="Q546" i="3" s="1"/>
  <c r="R546" i="3" s="1"/>
  <c r="N568" i="3"/>
  <c r="O568" i="3" s="1"/>
  <c r="Q568" i="3" s="1"/>
  <c r="R568" i="3" s="1"/>
  <c r="N572" i="3"/>
  <c r="O572" i="3" s="1"/>
  <c r="Q572" i="3" s="1"/>
  <c r="R572" i="3" s="1"/>
  <c r="N595" i="3"/>
  <c r="O595" i="3" s="1"/>
  <c r="Q595" i="3" s="1"/>
  <c r="R595" i="3" s="1"/>
  <c r="N621" i="3"/>
  <c r="O621" i="3" s="1"/>
  <c r="Q621" i="3" s="1"/>
  <c r="R621" i="3" s="1"/>
  <c r="N635" i="3"/>
  <c r="O635" i="3" s="1"/>
  <c r="Q635" i="3" s="1"/>
  <c r="R635" i="3" s="1"/>
  <c r="N639" i="3"/>
  <c r="O639" i="3" s="1"/>
  <c r="Q639" i="3" s="1"/>
  <c r="R639" i="3" s="1"/>
  <c r="N647" i="3"/>
  <c r="O647" i="3" s="1"/>
  <c r="Q647" i="3" s="1"/>
  <c r="R647" i="3" s="1"/>
  <c r="N697" i="3"/>
  <c r="O697" i="3" s="1"/>
  <c r="Q697" i="3" s="1"/>
  <c r="R697" i="3" s="1"/>
  <c r="N705" i="3"/>
  <c r="O705" i="3" s="1"/>
  <c r="Q705" i="3" s="1"/>
  <c r="R705" i="3" s="1"/>
  <c r="N723" i="3"/>
  <c r="O723" i="3" s="1"/>
  <c r="Q723" i="3" s="1"/>
  <c r="R723" i="3" s="1"/>
  <c r="N756" i="3"/>
  <c r="O756" i="3" s="1"/>
  <c r="Q756" i="3" s="1"/>
  <c r="R756" i="3" s="1"/>
  <c r="N760" i="3"/>
  <c r="O760" i="3" s="1"/>
  <c r="Q760" i="3" s="1"/>
  <c r="R760" i="3" s="1"/>
  <c r="N780" i="3"/>
  <c r="O780" i="3" s="1"/>
  <c r="Q780" i="3" s="1"/>
  <c r="R780" i="3" s="1"/>
  <c r="N784" i="3"/>
  <c r="O784" i="3" s="1"/>
  <c r="Q784" i="3" s="1"/>
  <c r="R784" i="3" s="1"/>
  <c r="N820" i="3"/>
  <c r="O820" i="3" s="1"/>
  <c r="Q820" i="3" s="1"/>
  <c r="R820" i="3" s="1"/>
  <c r="N824" i="3"/>
  <c r="O824" i="3" s="1"/>
  <c r="Q824" i="3" s="1"/>
  <c r="R824" i="3" s="1"/>
  <c r="N203" i="3"/>
  <c r="O203" i="3" s="1"/>
  <c r="Q203" i="3" s="1"/>
  <c r="R203" i="3" s="1"/>
  <c r="N243" i="3"/>
  <c r="O243" i="3" s="1"/>
  <c r="Q243" i="3" s="1"/>
  <c r="R243" i="3" s="1"/>
  <c r="N488" i="3"/>
  <c r="O488" i="3" s="1"/>
  <c r="Q488" i="3" s="1"/>
  <c r="R488" i="3" s="1"/>
  <c r="N530" i="3"/>
  <c r="O530" i="3" s="1"/>
  <c r="Q530" i="3" s="1"/>
  <c r="R530" i="3" s="1"/>
  <c r="N609" i="3"/>
  <c r="O609" i="3" s="1"/>
  <c r="Q609" i="3" s="1"/>
  <c r="R609" i="3" s="1"/>
  <c r="N617" i="3"/>
  <c r="O617" i="3" s="1"/>
  <c r="Q617" i="3" s="1"/>
  <c r="R617" i="3" s="1"/>
  <c r="N667" i="3"/>
  <c r="O667" i="3" s="1"/>
  <c r="Q667" i="3" s="1"/>
  <c r="R667" i="3" s="1"/>
  <c r="N675" i="3"/>
  <c r="O675" i="3" s="1"/>
  <c r="Q675" i="3" s="1"/>
  <c r="R675" i="3" s="1"/>
  <c r="N679" i="3"/>
  <c r="O679" i="3" s="1"/>
  <c r="Q679" i="3" s="1"/>
  <c r="R679" i="3" s="1"/>
  <c r="N719" i="3"/>
  <c r="O719" i="3" s="1"/>
  <c r="Q719" i="3" s="1"/>
  <c r="R719" i="3" s="1"/>
  <c r="N383" i="3"/>
  <c r="O383" i="3" s="1"/>
  <c r="Q383" i="3" s="1"/>
  <c r="R383" i="3" s="1"/>
  <c r="N474" i="3"/>
  <c r="O474" i="3" s="1"/>
  <c r="Q474" i="3" s="1"/>
  <c r="R474" i="3" s="1"/>
  <c r="N643" i="3"/>
  <c r="O643" i="3" s="1"/>
  <c r="Q643" i="3" s="1"/>
  <c r="R643" i="3" s="1"/>
  <c r="N687" i="3"/>
  <c r="O687" i="3" s="1"/>
  <c r="Q687" i="3" s="1"/>
  <c r="R687" i="3" s="1"/>
  <c r="N713" i="3"/>
  <c r="O713" i="3" s="1"/>
  <c r="Q713" i="3" s="1"/>
  <c r="R713" i="3" s="1"/>
  <c r="N335" i="3"/>
  <c r="O335" i="3" s="1"/>
  <c r="N494" i="3"/>
  <c r="O494" i="3" s="1"/>
  <c r="Q494" i="3" s="1"/>
  <c r="R494" i="3" s="1"/>
  <c r="N615" i="3"/>
  <c r="O615" i="3" s="1"/>
  <c r="Q615" i="3" s="1"/>
  <c r="R615" i="3" s="1"/>
  <c r="N673" i="3"/>
  <c r="O673" i="3" s="1"/>
  <c r="Q673" i="3" s="1"/>
  <c r="R673" i="3" s="1"/>
  <c r="N731" i="3"/>
  <c r="O731" i="3" s="1"/>
  <c r="Q731" i="3" s="1"/>
  <c r="R731" i="3" s="1"/>
  <c r="N201" i="3"/>
  <c r="O201" i="3" s="1"/>
  <c r="Q201" i="3" s="1"/>
  <c r="R201" i="3" s="1"/>
  <c r="N238" i="3"/>
  <c r="O238" i="3" s="1"/>
  <c r="N332" i="3"/>
  <c r="O332" i="3" s="1"/>
  <c r="N645" i="3"/>
  <c r="O645" i="3" s="1"/>
  <c r="Q645" i="3" s="1"/>
  <c r="R645" i="3" s="1"/>
  <c r="N677" i="3"/>
  <c r="O677" i="3" s="1"/>
  <c r="Q677" i="3" s="1"/>
  <c r="R677" i="3" s="1"/>
  <c r="N709" i="3"/>
  <c r="O709" i="3" s="1"/>
  <c r="Q709" i="3" s="1"/>
  <c r="R709" i="3" s="1"/>
  <c r="N740" i="3"/>
  <c r="O740" i="3" s="1"/>
  <c r="Q740" i="3" s="1"/>
  <c r="R740" i="3" s="1"/>
  <c r="N744" i="3"/>
  <c r="O744" i="3" s="1"/>
  <c r="Q744" i="3" s="1"/>
  <c r="R744" i="3" s="1"/>
  <c r="N749" i="3"/>
  <c r="O749" i="3" s="1"/>
  <c r="Q749" i="3" s="1"/>
  <c r="R749" i="3" s="1"/>
  <c r="N754" i="3"/>
  <c r="O754" i="3" s="1"/>
  <c r="Q754" i="3" s="1"/>
  <c r="R754" i="3" s="1"/>
  <c r="N755" i="3"/>
  <c r="O755" i="3" s="1"/>
  <c r="Q755" i="3" s="1"/>
  <c r="R755" i="3" s="1"/>
  <c r="N764" i="3"/>
  <c r="O764" i="3" s="1"/>
  <c r="Q764" i="3" s="1"/>
  <c r="R764" i="3" s="1"/>
  <c r="N768" i="3"/>
  <c r="O768" i="3" s="1"/>
  <c r="Q768" i="3" s="1"/>
  <c r="R768" i="3" s="1"/>
  <c r="N774" i="3"/>
  <c r="O774" i="3" s="1"/>
  <c r="N778" i="3"/>
  <c r="O778" i="3" s="1"/>
  <c r="Q778" i="3" s="1"/>
  <c r="R778" i="3" s="1"/>
  <c r="N798" i="3"/>
  <c r="O798" i="3" s="1"/>
  <c r="Q798" i="3" s="1"/>
  <c r="R798" i="3" s="1"/>
  <c r="N804" i="3"/>
  <c r="O804" i="3" s="1"/>
  <c r="Q804" i="3" s="1"/>
  <c r="R804" i="3" s="1"/>
  <c r="N808" i="3"/>
  <c r="O808" i="3" s="1"/>
  <c r="Q808" i="3" s="1"/>
  <c r="R808" i="3" s="1"/>
  <c r="N813" i="3"/>
  <c r="O813" i="3" s="1"/>
  <c r="Q813" i="3" s="1"/>
  <c r="R813" i="3" s="1"/>
  <c r="N818" i="3"/>
  <c r="O818" i="3" s="1"/>
  <c r="Q818" i="3" s="1"/>
  <c r="R818" i="3" s="1"/>
  <c r="N828" i="3"/>
  <c r="O828" i="3" s="1"/>
  <c r="Q828" i="3" s="1"/>
  <c r="R828" i="3" s="1"/>
  <c r="N867" i="3"/>
  <c r="O867" i="3" s="1"/>
  <c r="Q867" i="3" s="1"/>
  <c r="R867" i="3" s="1"/>
  <c r="N876" i="3"/>
  <c r="O876" i="3" s="1"/>
  <c r="Q876" i="3" s="1"/>
  <c r="R876" i="3" s="1"/>
  <c r="N880" i="3"/>
  <c r="O880" i="3" s="1"/>
  <c r="Q880" i="3" s="1"/>
  <c r="R880" i="3" s="1"/>
  <c r="N890" i="3"/>
  <c r="O890" i="3" s="1"/>
  <c r="Q890" i="3" s="1"/>
  <c r="R890" i="3" s="1"/>
  <c r="N899" i="3"/>
  <c r="O899" i="3" s="1"/>
  <c r="Q899" i="3" s="1"/>
  <c r="R899" i="3" s="1"/>
  <c r="N912" i="3"/>
  <c r="O912" i="3" s="1"/>
  <c r="Q912" i="3" s="1"/>
  <c r="R912" i="3" s="1"/>
  <c r="N6" i="3"/>
  <c r="O6" i="3" s="1"/>
  <c r="Q6" i="3" s="1"/>
  <c r="R6" i="3" s="1"/>
  <c r="N10" i="3"/>
  <c r="O10" i="3" s="1"/>
  <c r="Q10" i="3" s="1"/>
  <c r="R10" i="3" s="1"/>
  <c r="N18" i="3"/>
  <c r="O18" i="3" s="1"/>
  <c r="N34" i="3"/>
  <c r="O34" i="3" s="1"/>
  <c r="N54" i="3"/>
  <c r="O54" i="3" s="1"/>
  <c r="N58" i="3"/>
  <c r="O58" i="3" s="1"/>
  <c r="N62" i="3"/>
  <c r="O62" i="3" s="1"/>
  <c r="Q62" i="3" s="1"/>
  <c r="R62" i="3" s="1"/>
  <c r="N66" i="3"/>
  <c r="O66" i="3" s="1"/>
  <c r="N70" i="3"/>
  <c r="O70" i="3" s="1"/>
  <c r="N74" i="3"/>
  <c r="O74" i="3" s="1"/>
  <c r="N86" i="3"/>
  <c r="O86" i="3" s="1"/>
  <c r="N119" i="3"/>
  <c r="O119" i="3" s="1"/>
  <c r="N205" i="3"/>
  <c r="O205" i="3" s="1"/>
  <c r="N237" i="3"/>
  <c r="O237" i="3" s="1"/>
  <c r="Q237" i="3" s="1"/>
  <c r="R237" i="3" s="1"/>
  <c r="N244" i="3"/>
  <c r="O244" i="3" s="1"/>
  <c r="N248" i="3"/>
  <c r="O248" i="3" s="1"/>
  <c r="Q248" i="3" s="1"/>
  <c r="R248" i="3" s="1"/>
  <c r="N280" i="3"/>
  <c r="O280" i="3" s="1"/>
  <c r="N284" i="3"/>
  <c r="O284" i="3" s="1"/>
  <c r="N322" i="3"/>
  <c r="O322" i="3" s="1"/>
  <c r="N326" i="3"/>
  <c r="O326" i="3" s="1"/>
  <c r="N336" i="3"/>
  <c r="O336" i="3" s="1"/>
  <c r="Q336" i="3" s="1"/>
  <c r="R336" i="3" s="1"/>
  <c r="N340" i="3"/>
  <c r="O340" i="3" s="1"/>
  <c r="N344" i="3"/>
  <c r="O344" i="3" s="1"/>
  <c r="N348" i="3"/>
  <c r="O348" i="3" s="1"/>
  <c r="N361" i="3"/>
  <c r="O361" i="3" s="1"/>
  <c r="Q361" i="3" s="1"/>
  <c r="R361" i="3" s="1"/>
  <c r="N366" i="3"/>
  <c r="O366" i="3" s="1"/>
  <c r="Q366" i="3" s="1"/>
  <c r="R366" i="3" s="1"/>
  <c r="N370" i="3"/>
  <c r="O370" i="3" s="1"/>
  <c r="Q370" i="3" s="1"/>
  <c r="R370" i="3" s="1"/>
  <c r="N379" i="3"/>
  <c r="O379" i="3" s="1"/>
  <c r="Q379" i="3" s="1"/>
  <c r="R379" i="3" s="1"/>
  <c r="N393" i="3"/>
  <c r="O393" i="3" s="1"/>
  <c r="Q393" i="3" s="1"/>
  <c r="R393" i="3" s="1"/>
  <c r="N398" i="3"/>
  <c r="O398" i="3" s="1"/>
  <c r="Q398" i="3" s="1"/>
  <c r="R398" i="3" s="1"/>
  <c r="N411" i="3"/>
  <c r="O411" i="3" s="1"/>
  <c r="Q411" i="3" s="1"/>
  <c r="R411" i="3" s="1"/>
  <c r="N432" i="3"/>
  <c r="O432" i="3" s="1"/>
  <c r="Q432" i="3" s="1"/>
  <c r="R432" i="3" s="1"/>
  <c r="N436" i="3"/>
  <c r="O436" i="3" s="1"/>
  <c r="Q436" i="3" s="1"/>
  <c r="R436" i="3" s="1"/>
  <c r="N440" i="3"/>
  <c r="O440" i="3" s="1"/>
  <c r="Q440" i="3" s="1"/>
  <c r="R440" i="3" s="1"/>
  <c r="N469" i="3"/>
  <c r="O469" i="3" s="1"/>
  <c r="Q469" i="3" s="1"/>
  <c r="R469" i="3" s="1"/>
  <c r="N484" i="3"/>
  <c r="O484" i="3" s="1"/>
  <c r="Q484" i="3" s="1"/>
  <c r="R484" i="3" s="1"/>
  <c r="N497" i="3"/>
  <c r="O497" i="3" s="1"/>
  <c r="Q497" i="3" s="1"/>
  <c r="R497" i="3" s="1"/>
  <c r="N502" i="3"/>
  <c r="O502" i="3" s="1"/>
  <c r="Q502" i="3" s="1"/>
  <c r="R502" i="3" s="1"/>
  <c r="N507" i="3"/>
  <c r="O507" i="3" s="1"/>
  <c r="Q507" i="3" s="1"/>
  <c r="R507" i="3" s="1"/>
  <c r="N508" i="3"/>
  <c r="O508" i="3" s="1"/>
  <c r="Q508" i="3" s="1"/>
  <c r="R508" i="3" s="1"/>
  <c r="N512" i="3"/>
  <c r="O512" i="3" s="1"/>
  <c r="Q512" i="3" s="1"/>
  <c r="R512" i="3" s="1"/>
  <c r="N522" i="3"/>
  <c r="O522" i="3" s="1"/>
  <c r="Q522" i="3" s="1"/>
  <c r="R522" i="3" s="1"/>
  <c r="N553" i="3"/>
  <c r="O553" i="3" s="1"/>
  <c r="Q553" i="3" s="1"/>
  <c r="R553" i="3" s="1"/>
  <c r="N558" i="3"/>
  <c r="O558" i="3" s="1"/>
  <c r="Q558" i="3" s="1"/>
  <c r="R558" i="3" s="1"/>
  <c r="N574" i="3"/>
  <c r="O574" i="3" s="1"/>
  <c r="Q574" i="3" s="1"/>
  <c r="R574" i="3" s="1"/>
  <c r="N578" i="3"/>
  <c r="O578" i="3" s="1"/>
  <c r="Q578" i="3" s="1"/>
  <c r="R578" i="3" s="1"/>
  <c r="N584" i="3"/>
  <c r="O584" i="3" s="1"/>
  <c r="Q584" i="3" s="1"/>
  <c r="R584" i="3" s="1"/>
  <c r="N593" i="3"/>
  <c r="O593" i="3" s="1"/>
  <c r="Q593" i="3" s="1"/>
  <c r="R593" i="3" s="1"/>
  <c r="N605" i="3"/>
  <c r="O605" i="3" s="1"/>
  <c r="Q605" i="3" s="1"/>
  <c r="R605" i="3" s="1"/>
  <c r="N637" i="3"/>
  <c r="O637" i="3" s="1"/>
  <c r="Q637" i="3" s="1"/>
  <c r="R637" i="3" s="1"/>
  <c r="N669" i="3"/>
  <c r="O669" i="3" s="1"/>
  <c r="Q669" i="3" s="1"/>
  <c r="R669" i="3" s="1"/>
  <c r="N701" i="3"/>
  <c r="O701" i="3" s="1"/>
  <c r="Q701" i="3" s="1"/>
  <c r="R701" i="3" s="1"/>
  <c r="N733" i="3"/>
  <c r="O733" i="3" s="1"/>
  <c r="Q733" i="3" s="1"/>
  <c r="R733" i="3" s="1"/>
  <c r="N738" i="3"/>
  <c r="O738" i="3" s="1"/>
  <c r="Q738" i="3" s="1"/>
  <c r="R738" i="3" s="1"/>
  <c r="N739" i="3"/>
  <c r="O739" i="3" s="1"/>
  <c r="Q739" i="3" s="1"/>
  <c r="R739" i="3" s="1"/>
  <c r="N748" i="3"/>
  <c r="O748" i="3" s="1"/>
  <c r="Q748" i="3" s="1"/>
  <c r="R748" i="3" s="1"/>
  <c r="N752" i="3"/>
  <c r="O752" i="3" s="1"/>
  <c r="Q752" i="3" s="1"/>
  <c r="R752" i="3" s="1"/>
  <c r="N758" i="3"/>
  <c r="O758" i="3" s="1"/>
  <c r="Q758" i="3" s="1"/>
  <c r="R758" i="3" s="1"/>
  <c r="N762" i="3"/>
  <c r="O762" i="3" s="1"/>
  <c r="Q762" i="3" s="1"/>
  <c r="R762" i="3" s="1"/>
  <c r="N763" i="3"/>
  <c r="O763" i="3" s="1"/>
  <c r="Q763" i="3" s="1"/>
  <c r="R763" i="3" s="1"/>
  <c r="N773" i="3"/>
  <c r="O773" i="3" s="1"/>
  <c r="Q773" i="3" s="1"/>
  <c r="R773" i="3" s="1"/>
  <c r="N782" i="3"/>
  <c r="O782" i="3" s="1"/>
  <c r="Q782" i="3" s="1"/>
  <c r="R782" i="3" s="1"/>
  <c r="N788" i="3"/>
  <c r="O788" i="3" s="1"/>
  <c r="Q788" i="3" s="1"/>
  <c r="R788" i="3" s="1"/>
  <c r="N789" i="3"/>
  <c r="O789" i="3" s="1"/>
  <c r="Q789" i="3" s="1"/>
  <c r="R789" i="3" s="1"/>
  <c r="N792" i="3"/>
  <c r="O792" i="3" s="1"/>
  <c r="Q792" i="3" s="1"/>
  <c r="R792" i="3" s="1"/>
  <c r="N797" i="3"/>
  <c r="O797" i="3" s="1"/>
  <c r="Q797" i="3" s="1"/>
  <c r="R797" i="3" s="1"/>
  <c r="N802" i="3"/>
  <c r="O802" i="3" s="1"/>
  <c r="Q802" i="3" s="1"/>
  <c r="R802" i="3" s="1"/>
  <c r="N803" i="3"/>
  <c r="O803" i="3" s="1"/>
  <c r="Q803" i="3" s="1"/>
  <c r="R803" i="3" s="1"/>
  <c r="N812" i="3"/>
  <c r="O812" i="3" s="1"/>
  <c r="Q812" i="3" s="1"/>
  <c r="R812" i="3" s="1"/>
  <c r="N816" i="3"/>
  <c r="O816" i="3" s="1"/>
  <c r="Q816" i="3" s="1"/>
  <c r="R816" i="3" s="1"/>
  <c r="N822" i="3"/>
  <c r="O822" i="3" s="1"/>
  <c r="N826" i="3"/>
  <c r="O826" i="3" s="1"/>
  <c r="N837" i="3"/>
  <c r="O837" i="3" s="1"/>
  <c r="Q837" i="3" s="1"/>
  <c r="R837" i="3" s="1"/>
  <c r="N846" i="3"/>
  <c r="O846" i="3" s="1"/>
  <c r="Q846" i="3" s="1"/>
  <c r="R846" i="3" s="1"/>
  <c r="N852" i="3"/>
  <c r="O852" i="3" s="1"/>
  <c r="Q852" i="3" s="1"/>
  <c r="R852" i="3" s="1"/>
  <c r="N856" i="3"/>
  <c r="O856" i="3" s="1"/>
  <c r="Q856" i="3" s="1"/>
  <c r="R856" i="3" s="1"/>
  <c r="N861" i="3"/>
  <c r="O861" i="3" s="1"/>
  <c r="Q861" i="3" s="1"/>
  <c r="R861" i="3" s="1"/>
  <c r="N866" i="3"/>
  <c r="O866" i="3" s="1"/>
  <c r="Q866" i="3" s="1"/>
  <c r="R866" i="3" s="1"/>
  <c r="N884" i="3"/>
  <c r="O884" i="3" s="1"/>
  <c r="Q884" i="3" s="1"/>
  <c r="R884" i="3" s="1"/>
  <c r="N907" i="3"/>
  <c r="O907" i="3" s="1"/>
  <c r="Q907" i="3" s="1"/>
  <c r="R907" i="3" s="1"/>
  <c r="N911" i="3"/>
  <c r="O911" i="3" s="1"/>
  <c r="Q911" i="3" s="1"/>
  <c r="R911" i="3" s="1"/>
  <c r="N5" i="3"/>
  <c r="N9" i="3"/>
  <c r="O9" i="3" s="1"/>
  <c r="N13" i="3"/>
  <c r="O13" i="3" s="1"/>
  <c r="N17" i="3"/>
  <c r="O17" i="3" s="1"/>
  <c r="N21" i="3"/>
  <c r="O21" i="3" s="1"/>
  <c r="N33" i="3"/>
  <c r="O33" i="3" s="1"/>
  <c r="N37" i="3"/>
  <c r="O37" i="3" s="1"/>
  <c r="N41" i="3"/>
  <c r="O41" i="3" s="1"/>
  <c r="Q41" i="3" s="1"/>
  <c r="R41" i="3" s="1"/>
  <c r="N49" i="3"/>
  <c r="O49" i="3" s="1"/>
  <c r="Q49" i="3" s="1"/>
  <c r="R49" i="3" s="1"/>
  <c r="N53" i="3"/>
  <c r="O53" i="3" s="1"/>
  <c r="N57" i="3"/>
  <c r="O57" i="3" s="1"/>
  <c r="N61" i="3"/>
  <c r="O61" i="3" s="1"/>
  <c r="Q61" i="3" s="1"/>
  <c r="R61" i="3" s="1"/>
  <c r="N65" i="3"/>
  <c r="O65" i="3" s="1"/>
  <c r="N69" i="3"/>
  <c r="O69" i="3" s="1"/>
  <c r="N73" i="3"/>
  <c r="O73" i="3" s="1"/>
  <c r="N77" i="3"/>
  <c r="O77" i="3" s="1"/>
  <c r="N81" i="3"/>
  <c r="O81" i="3" s="1"/>
  <c r="N85" i="3"/>
  <c r="O85" i="3" s="1"/>
  <c r="N89" i="3"/>
  <c r="O89" i="3" s="1"/>
  <c r="N93" i="3"/>
  <c r="O93" i="3" s="1"/>
  <c r="N97" i="3"/>
  <c r="O97" i="3" s="1"/>
  <c r="N101" i="3"/>
  <c r="O101" i="3" s="1"/>
  <c r="N204" i="3"/>
  <c r="O204" i="3" s="1"/>
  <c r="Q204" i="3" s="1"/>
  <c r="R204" i="3" s="1"/>
  <c r="N208" i="3"/>
  <c r="O208" i="3" s="1"/>
  <c r="Q208" i="3" s="1"/>
  <c r="R208" i="3" s="1"/>
  <c r="N212" i="3"/>
  <c r="O212" i="3" s="1"/>
  <c r="N216" i="3"/>
  <c r="O216" i="3" s="1"/>
  <c r="Q216" i="3" s="1"/>
  <c r="R216" i="3" s="1"/>
  <c r="N220" i="3"/>
  <c r="O220" i="3" s="1"/>
  <c r="N224" i="3"/>
  <c r="O224" i="3" s="1"/>
  <c r="N228" i="3"/>
  <c r="O228" i="3" s="1"/>
  <c r="N232" i="3"/>
  <c r="O232" i="3" s="1"/>
  <c r="N241" i="3"/>
  <c r="O241" i="3" s="1"/>
  <c r="N251" i="3"/>
  <c r="O251" i="3" s="1"/>
  <c r="N259" i="3"/>
  <c r="O259" i="3" s="1"/>
  <c r="N263" i="3"/>
  <c r="O263" i="3" s="1"/>
  <c r="N287" i="3"/>
  <c r="O287" i="3" s="1"/>
  <c r="N308" i="3"/>
  <c r="O308" i="3" s="1"/>
  <c r="Q308" i="3" s="1"/>
  <c r="R308" i="3" s="1"/>
  <c r="N312" i="3"/>
  <c r="O312" i="3" s="1"/>
  <c r="N325" i="3"/>
  <c r="O325" i="3" s="1"/>
  <c r="N360" i="3"/>
  <c r="O360" i="3" s="1"/>
  <c r="Q360" i="3" s="1"/>
  <c r="R360" i="3" s="1"/>
  <c r="N369" i="3"/>
  <c r="O369" i="3" s="1"/>
  <c r="Q369" i="3" s="1"/>
  <c r="R369" i="3" s="1"/>
  <c r="N378" i="3"/>
  <c r="O378" i="3" s="1"/>
  <c r="Q378" i="3" s="1"/>
  <c r="R378" i="3" s="1"/>
  <c r="N387" i="3"/>
  <c r="O387" i="3" s="1"/>
  <c r="Q387" i="3" s="1"/>
  <c r="R387" i="3" s="1"/>
  <c r="N414" i="3"/>
  <c r="O414" i="3" s="1"/>
  <c r="Q414" i="3" s="1"/>
  <c r="R414" i="3" s="1"/>
  <c r="N464" i="3"/>
  <c r="O464" i="3" s="1"/>
  <c r="Q464" i="3" s="1"/>
  <c r="R464" i="3" s="1"/>
  <c r="N473" i="3"/>
  <c r="O473" i="3" s="1"/>
  <c r="Q473" i="3" s="1"/>
  <c r="R473" i="3" s="1"/>
  <c r="N478" i="3"/>
  <c r="O478" i="3" s="1"/>
  <c r="Q478" i="3" s="1"/>
  <c r="R478" i="3" s="1"/>
  <c r="N501" i="3"/>
  <c r="O501" i="3" s="1"/>
  <c r="Q501" i="3" s="1"/>
  <c r="R501" i="3" s="1"/>
  <c r="N511" i="3"/>
  <c r="O511" i="3" s="1"/>
  <c r="Q511" i="3" s="1"/>
  <c r="R511" i="3" s="1"/>
  <c r="N516" i="3"/>
  <c r="O516" i="3" s="1"/>
  <c r="Q516" i="3" s="1"/>
  <c r="R516" i="3" s="1"/>
  <c r="N525" i="3"/>
  <c r="O525" i="3" s="1"/>
  <c r="Q525" i="3" s="1"/>
  <c r="R525" i="3" s="1"/>
  <c r="N531" i="3"/>
  <c r="O531" i="3" s="1"/>
  <c r="Q531" i="3" s="1"/>
  <c r="R531" i="3" s="1"/>
  <c r="N536" i="3"/>
  <c r="O536" i="3" s="1"/>
  <c r="Q536" i="3" s="1"/>
  <c r="R536" i="3" s="1"/>
  <c r="N551" i="3"/>
  <c r="O551" i="3" s="1"/>
  <c r="Q551" i="3" s="1"/>
  <c r="R551" i="3" s="1"/>
  <c r="N556" i="3"/>
  <c r="O556" i="3" s="1"/>
  <c r="Q556" i="3" s="1"/>
  <c r="R556" i="3" s="1"/>
  <c r="N570" i="3"/>
  <c r="O570" i="3" s="1"/>
  <c r="Q570" i="3" s="1"/>
  <c r="R570" i="3" s="1"/>
  <c r="N582" i="3"/>
  <c r="O582" i="3" s="1"/>
  <c r="Q582" i="3" s="1"/>
  <c r="R582" i="3" s="1"/>
  <c r="N588" i="3"/>
  <c r="O588" i="3" s="1"/>
  <c r="N597" i="3"/>
  <c r="O597" i="3" s="1"/>
  <c r="Q597" i="3" s="1"/>
  <c r="R597" i="3" s="1"/>
  <c r="N629" i="3"/>
  <c r="O629" i="3" s="1"/>
  <c r="Q629" i="3" s="1"/>
  <c r="R629" i="3" s="1"/>
  <c r="N661" i="3"/>
  <c r="O661" i="3" s="1"/>
  <c r="Q661" i="3" s="1"/>
  <c r="R661" i="3" s="1"/>
  <c r="N693" i="3"/>
  <c r="O693" i="3" s="1"/>
  <c r="Q693" i="3" s="1"/>
  <c r="R693" i="3" s="1"/>
  <c r="N725" i="3"/>
  <c r="O725" i="3" s="1"/>
  <c r="Q725" i="3" s="1"/>
  <c r="R725" i="3" s="1"/>
  <c r="N737" i="3"/>
  <c r="O737" i="3" s="1"/>
  <c r="Q737" i="3" s="1"/>
  <c r="R737" i="3" s="1"/>
  <c r="N742" i="3"/>
  <c r="O742" i="3" s="1"/>
  <c r="Q742" i="3" s="1"/>
  <c r="R742" i="3" s="1"/>
  <c r="N746" i="3"/>
  <c r="O746" i="3" s="1"/>
  <c r="Q746" i="3" s="1"/>
  <c r="R746" i="3" s="1"/>
  <c r="N747" i="3"/>
  <c r="O747" i="3" s="1"/>
  <c r="Q747" i="3" s="1"/>
  <c r="R747" i="3" s="1"/>
  <c r="N757" i="3"/>
  <c r="O757" i="3" s="1"/>
  <c r="Q757" i="3" s="1"/>
  <c r="R757" i="3" s="1"/>
  <c r="N766" i="3"/>
  <c r="O766" i="3" s="1"/>
  <c r="Q766" i="3" s="1"/>
  <c r="R766" i="3" s="1"/>
  <c r="N772" i="3"/>
  <c r="O772" i="3" s="1"/>
  <c r="Q772" i="3" s="1"/>
  <c r="R772" i="3" s="1"/>
  <c r="N776" i="3"/>
  <c r="O776" i="3" s="1"/>
  <c r="Q776" i="3" s="1"/>
  <c r="R776" i="3" s="1"/>
  <c r="N781" i="3"/>
  <c r="O781" i="3" s="1"/>
  <c r="Q781" i="3" s="1"/>
  <c r="R781" i="3" s="1"/>
  <c r="N786" i="3"/>
  <c r="O786" i="3" s="1"/>
  <c r="Q786" i="3" s="1"/>
  <c r="R786" i="3" s="1"/>
  <c r="N787" i="3"/>
  <c r="O787" i="3" s="1"/>
  <c r="Q787" i="3" s="1"/>
  <c r="R787" i="3" s="1"/>
  <c r="N796" i="3"/>
  <c r="O796" i="3" s="1"/>
  <c r="Q796" i="3" s="1"/>
  <c r="R796" i="3" s="1"/>
  <c r="N800" i="3"/>
  <c r="O800" i="3" s="1"/>
  <c r="Q800" i="3" s="1"/>
  <c r="R800" i="3" s="1"/>
  <c r="N806" i="3"/>
  <c r="O806" i="3" s="1"/>
  <c r="N810" i="3"/>
  <c r="O810" i="3" s="1"/>
  <c r="Q810" i="3" s="1"/>
  <c r="R810" i="3" s="1"/>
  <c r="N821" i="3"/>
  <c r="O821" i="3" s="1"/>
  <c r="Q821" i="3" s="1"/>
  <c r="R821" i="3" s="1"/>
  <c r="N830" i="3"/>
  <c r="O830" i="3" s="1"/>
  <c r="Q830" i="3" s="1"/>
  <c r="R830" i="3" s="1"/>
  <c r="N836" i="3"/>
  <c r="O836" i="3" s="1"/>
  <c r="Q836" i="3" s="1"/>
  <c r="R836" i="3" s="1"/>
  <c r="N840" i="3"/>
  <c r="O840" i="3" s="1"/>
  <c r="Q840" i="3" s="1"/>
  <c r="R840" i="3" s="1"/>
  <c r="N845" i="3"/>
  <c r="O845" i="3" s="1"/>
  <c r="Q845" i="3" s="1"/>
  <c r="R845" i="3" s="1"/>
  <c r="N850" i="3"/>
  <c r="O850" i="3" s="1"/>
  <c r="Q850" i="3" s="1"/>
  <c r="R850" i="3" s="1"/>
  <c r="N851" i="3"/>
  <c r="O851" i="3" s="1"/>
  <c r="Q851" i="3" s="1"/>
  <c r="R851" i="3" s="1"/>
  <c r="N860" i="3"/>
  <c r="O860" i="3" s="1"/>
  <c r="Q860" i="3" s="1"/>
  <c r="R860" i="3" s="1"/>
  <c r="N832" i="3"/>
  <c r="O832" i="3" s="1"/>
  <c r="Q832" i="3" s="1"/>
  <c r="R832" i="3" s="1"/>
  <c r="N838" i="3"/>
  <c r="O838" i="3" s="1"/>
  <c r="Q838" i="3" s="1"/>
  <c r="R838" i="3" s="1"/>
  <c r="N842" i="3"/>
  <c r="O842" i="3" s="1"/>
  <c r="Q842" i="3" s="1"/>
  <c r="R842" i="3" s="1"/>
  <c r="N853" i="3"/>
  <c r="O853" i="3" s="1"/>
  <c r="Q853" i="3" s="1"/>
  <c r="R853" i="3" s="1"/>
  <c r="N862" i="3"/>
  <c r="O862" i="3" s="1"/>
  <c r="Q862" i="3" s="1"/>
  <c r="R862" i="3" s="1"/>
  <c r="N868" i="3"/>
  <c r="O868" i="3" s="1"/>
  <c r="Q868" i="3" s="1"/>
  <c r="R868" i="3" s="1"/>
  <c r="N872" i="3"/>
  <c r="O872" i="3" s="1"/>
  <c r="Q872" i="3" s="1"/>
  <c r="R872" i="3" s="1"/>
  <c r="N877" i="3"/>
  <c r="O877" i="3" s="1"/>
  <c r="Q877" i="3" s="1"/>
  <c r="R877" i="3" s="1"/>
  <c r="N889" i="3"/>
  <c r="O889" i="3" s="1"/>
  <c r="Q889" i="3" s="1"/>
  <c r="R889" i="3" s="1"/>
  <c r="N893" i="3"/>
  <c r="O893" i="3" s="1"/>
  <c r="Q893" i="3" s="1"/>
  <c r="R893" i="3" s="1"/>
  <c r="N898" i="3"/>
  <c r="O898" i="3" s="1"/>
  <c r="Q898" i="3" s="1"/>
  <c r="R898" i="3" s="1"/>
  <c r="N903" i="3"/>
  <c r="O903" i="3" s="1"/>
  <c r="Q903" i="3" s="1"/>
  <c r="R903" i="3" s="1"/>
  <c r="N913" i="3"/>
  <c r="O913" i="3" s="1"/>
  <c r="Q913" i="3" s="1"/>
  <c r="R913" i="3" s="1"/>
  <c r="N917" i="3"/>
  <c r="O917" i="3" s="1"/>
  <c r="Q917" i="3" s="1"/>
  <c r="R917" i="3" s="1"/>
  <c r="N864" i="3"/>
  <c r="O864" i="3" s="1"/>
  <c r="Q864" i="3" s="1"/>
  <c r="R864" i="3" s="1"/>
  <c r="N870" i="3"/>
  <c r="O870" i="3" s="1"/>
  <c r="Q870" i="3" s="1"/>
  <c r="R870" i="3" s="1"/>
  <c r="N874" i="3"/>
  <c r="O874" i="3" s="1"/>
  <c r="Q874" i="3" s="1"/>
  <c r="R874" i="3" s="1"/>
  <c r="N875" i="3"/>
  <c r="O875" i="3" s="1"/>
  <c r="Q875" i="3" s="1"/>
  <c r="R875" i="3" s="1"/>
  <c r="N886" i="3"/>
  <c r="O886" i="3" s="1"/>
  <c r="Q886" i="3" s="1"/>
  <c r="R886" i="3" s="1"/>
  <c r="N891" i="3"/>
  <c r="O891" i="3" s="1"/>
  <c r="Q891" i="3" s="1"/>
  <c r="R891" i="3" s="1"/>
  <c r="N895" i="3"/>
  <c r="O895" i="3" s="1"/>
  <c r="Q895" i="3" s="1"/>
  <c r="R895" i="3" s="1"/>
  <c r="N915" i="3"/>
  <c r="O915" i="3" s="1"/>
  <c r="Q915" i="3" s="1"/>
  <c r="R915" i="3" s="1"/>
  <c r="N710" i="3"/>
  <c r="O710" i="3" s="1"/>
  <c r="Q710" i="3" s="1"/>
  <c r="R710" i="3" s="1"/>
  <c r="N718" i="3"/>
  <c r="O718" i="3" s="1"/>
  <c r="Q718" i="3" s="1"/>
  <c r="R718" i="3" s="1"/>
  <c r="N102" i="3"/>
  <c r="O102" i="3" s="1"/>
  <c r="N114" i="3"/>
  <c r="O114" i="3" s="1"/>
  <c r="N257" i="3"/>
  <c r="O257" i="3" s="1"/>
  <c r="N453" i="3"/>
  <c r="O453" i="3" s="1"/>
  <c r="Q453" i="3" s="1"/>
  <c r="R453" i="3" s="1"/>
  <c r="N475" i="3"/>
  <c r="O475" i="3" s="1"/>
  <c r="Q475" i="3" s="1"/>
  <c r="R475" i="3" s="1"/>
  <c r="N477" i="3"/>
  <c r="O477" i="3" s="1"/>
  <c r="Q477" i="3" s="1"/>
  <c r="R477" i="3" s="1"/>
  <c r="N125" i="3"/>
  <c r="O125" i="3" s="1"/>
  <c r="N265" i="3"/>
  <c r="O265" i="3" s="1"/>
  <c r="N272" i="3"/>
  <c r="O272" i="3" s="1"/>
  <c r="N461" i="3"/>
  <c r="O461" i="3" s="1"/>
  <c r="Q461" i="3" s="1"/>
  <c r="R461" i="3" s="1"/>
  <c r="N642" i="3"/>
  <c r="O642" i="3" s="1"/>
  <c r="Q642" i="3" s="1"/>
  <c r="R642" i="3" s="1"/>
  <c r="N6" i="4"/>
  <c r="N12" i="4"/>
  <c r="O12" i="4" s="1"/>
  <c r="N22" i="4"/>
  <c r="O22" i="4" s="1"/>
  <c r="N28" i="4"/>
  <c r="O28" i="4" s="1"/>
  <c r="N38" i="4"/>
  <c r="O38" i="4" s="1"/>
  <c r="N44" i="4"/>
  <c r="O44" i="4" s="1"/>
  <c r="N54" i="4"/>
  <c r="O54" i="4" s="1"/>
  <c r="N14" i="4"/>
  <c r="O14" i="4" s="1"/>
  <c r="N20" i="4"/>
  <c r="O20" i="4" s="1"/>
  <c r="N30" i="4"/>
  <c r="O30" i="4" s="1"/>
  <c r="N36" i="4"/>
  <c r="O36" i="4" s="1"/>
  <c r="N46" i="4"/>
  <c r="O46" i="4" s="1"/>
  <c r="N52" i="4"/>
  <c r="O52" i="4" s="1"/>
  <c r="N7" i="4"/>
  <c r="O7" i="4" s="1"/>
  <c r="N23" i="4"/>
  <c r="O23" i="4" s="1"/>
  <c r="N39" i="4"/>
  <c r="O39" i="4" s="1"/>
  <c r="N55" i="4"/>
  <c r="O55" i="4" s="1"/>
  <c r="N71" i="4"/>
  <c r="O71" i="4" s="1"/>
  <c r="Q71" i="4" s="1"/>
  <c r="N60" i="4"/>
  <c r="O60" i="4" s="1"/>
  <c r="N70" i="4"/>
  <c r="O70" i="4" s="1"/>
  <c r="Q70" i="4" s="1"/>
  <c r="N63" i="4"/>
  <c r="O63" i="4" s="1"/>
  <c r="Q63" i="4" s="1"/>
  <c r="N11" i="5"/>
  <c r="O11" i="5" s="1"/>
  <c r="N17" i="5"/>
  <c r="O17" i="5" s="1"/>
  <c r="N27" i="5"/>
  <c r="O27" i="5" s="1"/>
  <c r="N33" i="5"/>
  <c r="O33" i="5" s="1"/>
  <c r="N43" i="5"/>
  <c r="O43" i="5" s="1"/>
  <c r="N49" i="5"/>
  <c r="O49" i="5" s="1"/>
  <c r="N59" i="5"/>
  <c r="O59" i="5" s="1"/>
  <c r="N65" i="5"/>
  <c r="O65" i="5" s="1"/>
  <c r="N75" i="5"/>
  <c r="O75" i="5" s="1"/>
  <c r="N81" i="5"/>
  <c r="O81" i="5" s="1"/>
  <c r="N97" i="5"/>
  <c r="O97" i="5" s="1"/>
  <c r="N116" i="5"/>
  <c r="O116" i="5" s="1"/>
  <c r="Q116" i="5" s="1"/>
  <c r="N128" i="5"/>
  <c r="O128" i="5" s="1"/>
  <c r="Q128" i="5" s="1"/>
  <c r="N133" i="5"/>
  <c r="O133" i="5" s="1"/>
  <c r="Q133" i="5" s="1"/>
  <c r="N139" i="5"/>
  <c r="O139" i="5" s="1"/>
  <c r="Q139" i="5" s="1"/>
  <c r="N9" i="5"/>
  <c r="O9" i="5" s="1"/>
  <c r="N19" i="5"/>
  <c r="O19" i="5" s="1"/>
  <c r="N25" i="5"/>
  <c r="O25" i="5" s="1"/>
  <c r="N35" i="5"/>
  <c r="O35" i="5" s="1"/>
  <c r="N41" i="5"/>
  <c r="O41" i="5" s="1"/>
  <c r="N51" i="5"/>
  <c r="O51" i="5" s="1"/>
  <c r="N57" i="5"/>
  <c r="O57" i="5" s="1"/>
  <c r="N67" i="5"/>
  <c r="O67" i="5" s="1"/>
  <c r="N73" i="5"/>
  <c r="O73" i="5" s="1"/>
  <c r="N83" i="5"/>
  <c r="O83" i="5" s="1"/>
  <c r="N88" i="5"/>
  <c r="O88" i="5" s="1"/>
  <c r="N99" i="5"/>
  <c r="O99" i="5" s="1"/>
  <c r="N105" i="5"/>
  <c r="O105" i="5" s="1"/>
  <c r="N137" i="5"/>
  <c r="O137" i="5" s="1"/>
  <c r="Q137" i="5" s="1"/>
  <c r="N174" i="5"/>
  <c r="O174" i="5" s="1"/>
  <c r="Q174" i="5" s="1"/>
  <c r="N86" i="5"/>
  <c r="O86" i="5" s="1"/>
  <c r="N107" i="5"/>
  <c r="O107" i="5" s="1"/>
  <c r="N118" i="5"/>
  <c r="O118" i="5" s="1"/>
  <c r="Q118" i="5" s="1"/>
  <c r="N119" i="5"/>
  <c r="O119" i="5" s="1"/>
  <c r="Q119" i="5" s="1"/>
  <c r="N147" i="5"/>
  <c r="O147" i="5" s="1"/>
  <c r="Q147" i="5" s="1"/>
  <c r="N154" i="5"/>
  <c r="O154" i="5" s="1"/>
  <c r="Q154" i="5" s="1"/>
  <c r="N161" i="5"/>
  <c r="O161" i="5" s="1"/>
  <c r="Q161" i="5" s="1"/>
  <c r="M178" i="5"/>
  <c r="K13" i="12" s="1"/>
  <c r="N7" i="5"/>
  <c r="O7" i="5" s="1"/>
  <c r="N15" i="5"/>
  <c r="O15" i="5" s="1"/>
  <c r="N23" i="5"/>
  <c r="O23" i="5" s="1"/>
  <c r="N31" i="5"/>
  <c r="O31" i="5" s="1"/>
  <c r="N39" i="5"/>
  <c r="O39" i="5" s="1"/>
  <c r="N47" i="5"/>
  <c r="O47" i="5" s="1"/>
  <c r="N55" i="5"/>
  <c r="O55" i="5" s="1"/>
  <c r="N63" i="5"/>
  <c r="O63" i="5" s="1"/>
  <c r="N71" i="5"/>
  <c r="O71" i="5" s="1"/>
  <c r="N79" i="5"/>
  <c r="O79" i="5" s="1"/>
  <c r="N91" i="5"/>
  <c r="O91" i="5" s="1"/>
  <c r="N93" i="5"/>
  <c r="O93" i="5" s="1"/>
  <c r="N102" i="5"/>
  <c r="O102" i="5" s="1"/>
  <c r="N103" i="5"/>
  <c r="O103" i="5" s="1"/>
  <c r="N123" i="5"/>
  <c r="O123" i="5" s="1"/>
  <c r="Q123" i="5" s="1"/>
  <c r="N125" i="5"/>
  <c r="O125" i="5" s="1"/>
  <c r="Q125" i="5" s="1"/>
  <c r="N134" i="5"/>
  <c r="O134" i="5" s="1"/>
  <c r="Q134" i="5" s="1"/>
  <c r="N148" i="5"/>
  <c r="O148" i="5" s="1"/>
  <c r="Q148" i="5" s="1"/>
  <c r="N164" i="5"/>
  <c r="O164" i="5" s="1"/>
  <c r="Q164" i="5" s="1"/>
  <c r="N152" i="5"/>
  <c r="O152" i="5" s="1"/>
  <c r="Q152" i="5" s="1"/>
  <c r="N163" i="5"/>
  <c r="O163" i="5" s="1"/>
  <c r="Q163" i="5" s="1"/>
  <c r="N155" i="5"/>
  <c r="O155" i="5" s="1"/>
  <c r="Q155" i="5" s="1"/>
  <c r="N176" i="5"/>
  <c r="O176" i="5" s="1"/>
  <c r="Q176" i="5" s="1"/>
  <c r="N168" i="5"/>
  <c r="O168" i="5" s="1"/>
  <c r="Q168" i="5" s="1"/>
  <c r="N10" i="4"/>
  <c r="O10" i="4" s="1"/>
  <c r="N18" i="4"/>
  <c r="O18" i="4" s="1"/>
  <c r="N26" i="4"/>
  <c r="O26" i="4" s="1"/>
  <c r="N34" i="4"/>
  <c r="O34" i="4" s="1"/>
  <c r="N42" i="4"/>
  <c r="O42" i="4" s="1"/>
  <c r="N50" i="4"/>
  <c r="O50" i="4" s="1"/>
  <c r="N58" i="4"/>
  <c r="O58" i="4" s="1"/>
  <c r="N66" i="4"/>
  <c r="O66" i="4" s="1"/>
  <c r="Q66" i="4" s="1"/>
  <c r="N11" i="3"/>
  <c r="O11" i="3" s="1"/>
  <c r="Q11" i="3" s="1"/>
  <c r="R11" i="3" s="1"/>
  <c r="N42" i="3"/>
  <c r="O42" i="3" s="1"/>
  <c r="N14" i="3"/>
  <c r="O14" i="3" s="1"/>
  <c r="N25" i="3"/>
  <c r="O25" i="3" s="1"/>
  <c r="N29" i="3"/>
  <c r="O29" i="3" s="1"/>
  <c r="N45" i="3"/>
  <c r="O45" i="3" s="1"/>
  <c r="N110" i="3"/>
  <c r="O110" i="3" s="1"/>
  <c r="N115" i="3"/>
  <c r="O115" i="3" s="1"/>
  <c r="Q115" i="3" s="1"/>
  <c r="R115" i="3" s="1"/>
  <c r="N117" i="3"/>
  <c r="O117" i="3" s="1"/>
  <c r="N121" i="3"/>
  <c r="O121" i="3" s="1"/>
  <c r="Q121" i="3" s="1"/>
  <c r="R121" i="3" s="1"/>
  <c r="N126" i="3"/>
  <c r="O126" i="3" s="1"/>
  <c r="N128" i="3"/>
  <c r="O128" i="3" s="1"/>
  <c r="N15" i="3"/>
  <c r="O15" i="3" s="1"/>
  <c r="N22" i="3"/>
  <c r="O22" i="3" s="1"/>
  <c r="N26" i="3"/>
  <c r="O26" i="3" s="1"/>
  <c r="N38" i="3"/>
  <c r="O38" i="3" s="1"/>
  <c r="Q38" i="3" s="1"/>
  <c r="R38" i="3" s="1"/>
  <c r="N46" i="3"/>
  <c r="O46" i="3" s="1"/>
  <c r="N106" i="3"/>
  <c r="O106" i="3" s="1"/>
  <c r="N111" i="3"/>
  <c r="O111" i="3" s="1"/>
  <c r="N113" i="3"/>
  <c r="O113" i="3" s="1"/>
  <c r="N122" i="3"/>
  <c r="O122" i="3" s="1"/>
  <c r="Q122" i="3" s="1"/>
  <c r="R122" i="3" s="1"/>
  <c r="N124" i="3"/>
  <c r="O124" i="3" s="1"/>
  <c r="Q124" i="3" s="1"/>
  <c r="R124" i="3" s="1"/>
  <c r="N133" i="3"/>
  <c r="O133" i="3" s="1"/>
  <c r="Q133" i="3" s="1"/>
  <c r="R133" i="3" s="1"/>
  <c r="N7" i="3"/>
  <c r="O7" i="3" s="1"/>
  <c r="Q7" i="3" s="1"/>
  <c r="R7" i="3" s="1"/>
  <c r="N30" i="3"/>
  <c r="O30" i="3" s="1"/>
  <c r="N50" i="3"/>
  <c r="O50" i="3" s="1"/>
  <c r="N78" i="3"/>
  <c r="O78" i="3" s="1"/>
  <c r="N82" i="3"/>
  <c r="O82" i="3" s="1"/>
  <c r="N90" i="3"/>
  <c r="O90" i="3" s="1"/>
  <c r="N94" i="3"/>
  <c r="O94" i="3" s="1"/>
  <c r="N98" i="3"/>
  <c r="O98" i="3" s="1"/>
  <c r="N109" i="3"/>
  <c r="O109" i="3" s="1"/>
  <c r="Q109" i="3" s="1"/>
  <c r="R109" i="3" s="1"/>
  <c r="N120" i="3"/>
  <c r="O120" i="3" s="1"/>
  <c r="Q120" i="3" s="1"/>
  <c r="R120" i="3" s="1"/>
  <c r="N136" i="3"/>
  <c r="O136" i="3" s="1"/>
  <c r="Q136" i="3" s="1"/>
  <c r="R136" i="3" s="1"/>
  <c r="N105" i="3"/>
  <c r="O105" i="3" s="1"/>
  <c r="N132" i="3"/>
  <c r="O132" i="3" s="1"/>
  <c r="Q132" i="3" s="1"/>
  <c r="R132" i="3" s="1"/>
  <c r="N139" i="3"/>
  <c r="O139" i="3" s="1"/>
  <c r="Q139" i="3" s="1"/>
  <c r="R139" i="3" s="1"/>
  <c r="N143" i="3"/>
  <c r="O143" i="3" s="1"/>
  <c r="N147" i="3"/>
  <c r="O147" i="3" s="1"/>
  <c r="N151" i="3"/>
  <c r="O151" i="3" s="1"/>
  <c r="N155" i="3"/>
  <c r="O155" i="3" s="1"/>
  <c r="N159" i="3"/>
  <c r="O159" i="3" s="1"/>
  <c r="N163" i="3"/>
  <c r="O163" i="3" s="1"/>
  <c r="N167" i="3"/>
  <c r="O167" i="3" s="1"/>
  <c r="N171" i="3"/>
  <c r="O171" i="3" s="1"/>
  <c r="N175" i="3"/>
  <c r="O175" i="3" s="1"/>
  <c r="N179" i="3"/>
  <c r="O179" i="3" s="1"/>
  <c r="Q179" i="3" s="1"/>
  <c r="R179" i="3" s="1"/>
  <c r="N183" i="3"/>
  <c r="O183" i="3" s="1"/>
  <c r="N187" i="3"/>
  <c r="O187" i="3" s="1"/>
  <c r="N191" i="3"/>
  <c r="O191" i="3" s="1"/>
  <c r="Q191" i="3" s="1"/>
  <c r="R191" i="3" s="1"/>
  <c r="N195" i="3"/>
  <c r="O195" i="3" s="1"/>
  <c r="Q195" i="3" s="1"/>
  <c r="R195" i="3" s="1"/>
  <c r="N199" i="3"/>
  <c r="O199" i="3" s="1"/>
  <c r="Q199" i="3" s="1"/>
  <c r="R199" i="3" s="1"/>
  <c r="N242" i="3"/>
  <c r="O242" i="3" s="1"/>
  <c r="N247" i="3"/>
  <c r="O247" i="3" s="1"/>
  <c r="N250" i="3"/>
  <c r="O250" i="3" s="1"/>
  <c r="N253" i="3"/>
  <c r="O253" i="3" s="1"/>
  <c r="Q253" i="3" s="1"/>
  <c r="R253" i="3" s="1"/>
  <c r="N269" i="3"/>
  <c r="O269" i="3" s="1"/>
  <c r="N276" i="3"/>
  <c r="O276" i="3" s="1"/>
  <c r="N279" i="3"/>
  <c r="O279" i="3" s="1"/>
  <c r="N283" i="3"/>
  <c r="O283" i="3" s="1"/>
  <c r="Q283" i="3" s="1"/>
  <c r="R283" i="3" s="1"/>
  <c r="N304" i="3"/>
  <c r="O304" i="3" s="1"/>
  <c r="N324" i="3"/>
  <c r="O324" i="3" s="1"/>
  <c r="N334" i="3"/>
  <c r="O334" i="3" s="1"/>
  <c r="N339" i="3"/>
  <c r="O339" i="3" s="1"/>
  <c r="N343" i="3"/>
  <c r="O343" i="3" s="1"/>
  <c r="N347" i="3"/>
  <c r="O347" i="3" s="1"/>
  <c r="N371" i="3"/>
  <c r="O371" i="3" s="1"/>
  <c r="Q371" i="3" s="1"/>
  <c r="R371" i="3" s="1"/>
  <c r="N377" i="3"/>
  <c r="O377" i="3" s="1"/>
  <c r="Q377" i="3" s="1"/>
  <c r="R377" i="3" s="1"/>
  <c r="N420" i="3"/>
  <c r="O420" i="3" s="1"/>
  <c r="Q420" i="3" s="1"/>
  <c r="R420" i="3" s="1"/>
  <c r="N435" i="3"/>
  <c r="O435" i="3" s="1"/>
  <c r="Q435" i="3" s="1"/>
  <c r="R435" i="3" s="1"/>
  <c r="N463" i="3"/>
  <c r="O463" i="3" s="1"/>
  <c r="Q463" i="3" s="1"/>
  <c r="R463" i="3" s="1"/>
  <c r="N506" i="3"/>
  <c r="O506" i="3" s="1"/>
  <c r="Q506" i="3" s="1"/>
  <c r="R506" i="3" s="1"/>
  <c r="N517" i="3"/>
  <c r="O517" i="3" s="1"/>
  <c r="Q517" i="3" s="1"/>
  <c r="R517" i="3" s="1"/>
  <c r="N137" i="3"/>
  <c r="O137" i="3" s="1"/>
  <c r="Q137" i="3" s="1"/>
  <c r="R137" i="3" s="1"/>
  <c r="N140" i="3"/>
  <c r="O140" i="3" s="1"/>
  <c r="Q140" i="3" s="1"/>
  <c r="R140" i="3" s="1"/>
  <c r="N144" i="3"/>
  <c r="O144" i="3" s="1"/>
  <c r="Q144" i="3" s="1"/>
  <c r="R144" i="3" s="1"/>
  <c r="N148" i="3"/>
  <c r="O148" i="3" s="1"/>
  <c r="N152" i="3"/>
  <c r="O152" i="3" s="1"/>
  <c r="Q152" i="3" s="1"/>
  <c r="R152" i="3" s="1"/>
  <c r="N156" i="3"/>
  <c r="O156" i="3" s="1"/>
  <c r="N160" i="3"/>
  <c r="O160" i="3" s="1"/>
  <c r="N164" i="3"/>
  <c r="O164" i="3" s="1"/>
  <c r="N168" i="3"/>
  <c r="O168" i="3" s="1"/>
  <c r="Q168" i="3" s="1"/>
  <c r="R168" i="3" s="1"/>
  <c r="N172" i="3"/>
  <c r="O172" i="3" s="1"/>
  <c r="N176" i="3"/>
  <c r="O176" i="3" s="1"/>
  <c r="Q176" i="3" s="1"/>
  <c r="R176" i="3" s="1"/>
  <c r="N180" i="3"/>
  <c r="O180" i="3" s="1"/>
  <c r="Q180" i="3" s="1"/>
  <c r="R180" i="3" s="1"/>
  <c r="N184" i="3"/>
  <c r="O184" i="3" s="1"/>
  <c r="N188" i="3"/>
  <c r="O188" i="3" s="1"/>
  <c r="Q188" i="3" s="1"/>
  <c r="R188" i="3" s="1"/>
  <c r="N192" i="3"/>
  <c r="O192" i="3" s="1"/>
  <c r="Q192" i="3" s="1"/>
  <c r="R192" i="3" s="1"/>
  <c r="N196" i="3"/>
  <c r="O196" i="3" s="1"/>
  <c r="Q196" i="3" s="1"/>
  <c r="R196" i="3" s="1"/>
  <c r="N200" i="3"/>
  <c r="O200" i="3" s="1"/>
  <c r="Q200" i="3" s="1"/>
  <c r="R200" i="3" s="1"/>
  <c r="N202" i="3"/>
  <c r="O202" i="3" s="1"/>
  <c r="Q202" i="3" s="1"/>
  <c r="R202" i="3" s="1"/>
  <c r="N209" i="3"/>
  <c r="O209" i="3" s="1"/>
  <c r="N213" i="3"/>
  <c r="O213" i="3" s="1"/>
  <c r="N217" i="3"/>
  <c r="O217" i="3" s="1"/>
  <c r="N221" i="3"/>
  <c r="O221" i="3" s="1"/>
  <c r="N225" i="3"/>
  <c r="O225" i="3" s="1"/>
  <c r="N229" i="3"/>
  <c r="O229" i="3" s="1"/>
  <c r="N233" i="3"/>
  <c r="O233" i="3" s="1"/>
  <c r="N245" i="3"/>
  <c r="O245" i="3" s="1"/>
  <c r="N267" i="3"/>
  <c r="O267" i="3" s="1"/>
  <c r="N274" i="3"/>
  <c r="O274" i="3" s="1"/>
  <c r="N307" i="3"/>
  <c r="O307" i="3" s="1"/>
  <c r="N313" i="3"/>
  <c r="O313" i="3" s="1"/>
  <c r="N318" i="3"/>
  <c r="O318" i="3" s="1"/>
  <c r="N337" i="3"/>
  <c r="O337" i="3" s="1"/>
  <c r="N354" i="3"/>
  <c r="O354" i="3" s="1"/>
  <c r="Q354" i="3" s="1"/>
  <c r="R354" i="3" s="1"/>
  <c r="N358" i="3"/>
  <c r="O358" i="3" s="1"/>
  <c r="Q358" i="3" s="1"/>
  <c r="R358" i="3" s="1"/>
  <c r="N410" i="3"/>
  <c r="O410" i="3" s="1"/>
  <c r="Q410" i="3" s="1"/>
  <c r="R410" i="3" s="1"/>
  <c r="N431" i="3"/>
  <c r="O431" i="3" s="1"/>
  <c r="Q431" i="3" s="1"/>
  <c r="R431" i="3" s="1"/>
  <c r="N455" i="3"/>
  <c r="O455" i="3" s="1"/>
  <c r="Q455" i="3" s="1"/>
  <c r="R455" i="3" s="1"/>
  <c r="N457" i="3"/>
  <c r="O457" i="3" s="1"/>
  <c r="Q457" i="3" s="1"/>
  <c r="R457" i="3" s="1"/>
  <c r="N483" i="3"/>
  <c r="O483" i="3" s="1"/>
  <c r="Q483" i="3" s="1"/>
  <c r="R483" i="3" s="1"/>
  <c r="N581" i="3"/>
  <c r="O581" i="3" s="1"/>
  <c r="Q581" i="3" s="1"/>
  <c r="R581" i="3" s="1"/>
  <c r="N206" i="3"/>
  <c r="O206" i="3" s="1"/>
  <c r="N207" i="3"/>
  <c r="O207" i="3" s="1"/>
  <c r="N211" i="3"/>
  <c r="O211" i="3" s="1"/>
  <c r="N215" i="3"/>
  <c r="O215" i="3" s="1"/>
  <c r="N219" i="3"/>
  <c r="O219" i="3" s="1"/>
  <c r="N223" i="3"/>
  <c r="O223" i="3" s="1"/>
  <c r="N227" i="3"/>
  <c r="O227" i="3" s="1"/>
  <c r="N231" i="3"/>
  <c r="O231" i="3" s="1"/>
  <c r="N236" i="3"/>
  <c r="O236" i="3" s="1"/>
  <c r="N249" i="3"/>
  <c r="O249" i="3" s="1"/>
  <c r="Q249" i="3" s="1"/>
  <c r="R249" i="3" s="1"/>
  <c r="N252" i="3"/>
  <c r="O252" i="3" s="1"/>
  <c r="Q252" i="3" s="1"/>
  <c r="R252" i="3" s="1"/>
  <c r="N255" i="3"/>
  <c r="O255" i="3" s="1"/>
  <c r="N261" i="3"/>
  <c r="O261" i="3" s="1"/>
  <c r="N278" i="3"/>
  <c r="O278" i="3" s="1"/>
  <c r="N289" i="3"/>
  <c r="O289" i="3" s="1"/>
  <c r="N293" i="3"/>
  <c r="O293" i="3" s="1"/>
  <c r="N297" i="3"/>
  <c r="O297" i="3" s="1"/>
  <c r="N301" i="3"/>
  <c r="O301" i="3" s="1"/>
  <c r="N331" i="3"/>
  <c r="O331" i="3" s="1"/>
  <c r="N375" i="3"/>
  <c r="O375" i="3" s="1"/>
  <c r="Q375" i="3" s="1"/>
  <c r="R375" i="3" s="1"/>
  <c r="N386" i="3"/>
  <c r="O386" i="3" s="1"/>
  <c r="Q386" i="3" s="1"/>
  <c r="R386" i="3" s="1"/>
  <c r="N407" i="3"/>
  <c r="O407" i="3" s="1"/>
  <c r="Q407" i="3" s="1"/>
  <c r="R407" i="3" s="1"/>
  <c r="N428" i="3"/>
  <c r="O428" i="3" s="1"/>
  <c r="Q428" i="3" s="1"/>
  <c r="R428" i="3" s="1"/>
  <c r="N449" i="3"/>
  <c r="O449" i="3" s="1"/>
  <c r="Q449" i="3" s="1"/>
  <c r="R449" i="3" s="1"/>
  <c r="N465" i="3"/>
  <c r="O465" i="3" s="1"/>
  <c r="Q465" i="3" s="1"/>
  <c r="R465" i="3" s="1"/>
  <c r="N468" i="3"/>
  <c r="O468" i="3" s="1"/>
  <c r="Q468" i="3" s="1"/>
  <c r="R468" i="3" s="1"/>
  <c r="N479" i="3"/>
  <c r="O479" i="3" s="1"/>
  <c r="Q479" i="3" s="1"/>
  <c r="R479" i="3" s="1"/>
  <c r="N550" i="3"/>
  <c r="O550" i="3" s="1"/>
  <c r="Q550" i="3" s="1"/>
  <c r="R550" i="3" s="1"/>
  <c r="N403" i="3"/>
  <c r="O403" i="3" s="1"/>
  <c r="Q403" i="3" s="1"/>
  <c r="R403" i="3" s="1"/>
  <c r="N424" i="3"/>
  <c r="O424" i="3" s="1"/>
  <c r="Q424" i="3" s="1"/>
  <c r="R424" i="3" s="1"/>
  <c r="N439" i="3"/>
  <c r="O439" i="3" s="1"/>
  <c r="Q439" i="3" s="1"/>
  <c r="R439" i="3" s="1"/>
  <c r="N445" i="3"/>
  <c r="O445" i="3" s="1"/>
  <c r="Q445" i="3" s="1"/>
  <c r="R445" i="3" s="1"/>
  <c r="N573" i="3"/>
  <c r="O573" i="3" s="1"/>
  <c r="Q573" i="3" s="1"/>
  <c r="R573" i="3" s="1"/>
  <c r="N589" i="3"/>
  <c r="O589" i="3" s="1"/>
  <c r="N918" i="3"/>
  <c r="O918" i="3" s="1"/>
  <c r="N384" i="3"/>
  <c r="O384" i="3" s="1"/>
  <c r="Q384" i="3" s="1"/>
  <c r="R384" i="3" s="1"/>
  <c r="N389" i="3"/>
  <c r="O389" i="3" s="1"/>
  <c r="Q389" i="3" s="1"/>
  <c r="R389" i="3" s="1"/>
  <c r="N402" i="3"/>
  <c r="O402" i="3" s="1"/>
  <c r="Q402" i="3" s="1"/>
  <c r="R402" i="3" s="1"/>
  <c r="N409" i="3"/>
  <c r="O409" i="3" s="1"/>
  <c r="Q409" i="3" s="1"/>
  <c r="R409" i="3" s="1"/>
  <c r="N430" i="3"/>
  <c r="O430" i="3" s="1"/>
  <c r="Q430" i="3" s="1"/>
  <c r="R430" i="3" s="1"/>
  <c r="N459" i="3"/>
  <c r="O459" i="3" s="1"/>
  <c r="Q459" i="3" s="1"/>
  <c r="R459" i="3" s="1"/>
  <c r="N481" i="3"/>
  <c r="O481" i="3" s="1"/>
  <c r="Q481" i="3" s="1"/>
  <c r="R481" i="3" s="1"/>
  <c r="N504" i="3"/>
  <c r="O504" i="3" s="1"/>
  <c r="Q504" i="3" s="1"/>
  <c r="R504" i="3" s="1"/>
  <c r="N515" i="3"/>
  <c r="O515" i="3" s="1"/>
  <c r="Q515" i="3" s="1"/>
  <c r="R515" i="3" s="1"/>
  <c r="N523" i="3"/>
  <c r="O523" i="3" s="1"/>
  <c r="Q523" i="3" s="1"/>
  <c r="R523" i="3" s="1"/>
  <c r="N537" i="3"/>
  <c r="O537" i="3" s="1"/>
  <c r="Q537" i="3" s="1"/>
  <c r="R537" i="3" s="1"/>
  <c r="N579" i="3"/>
  <c r="O579" i="3" s="1"/>
  <c r="Q579" i="3" s="1"/>
  <c r="R579" i="3" s="1"/>
  <c r="N587" i="3"/>
  <c r="O587" i="3" s="1"/>
  <c r="Q587" i="3" s="1"/>
  <c r="R587" i="3" s="1"/>
  <c r="N596" i="3"/>
  <c r="O596" i="3" s="1"/>
  <c r="Q596" i="3" s="1"/>
  <c r="R596" i="3" s="1"/>
  <c r="N598" i="3"/>
  <c r="O598" i="3" s="1"/>
  <c r="Q598" i="3" s="1"/>
  <c r="R598" i="3" s="1"/>
  <c r="N600" i="3"/>
  <c r="O600" i="3" s="1"/>
  <c r="Q600" i="3" s="1"/>
  <c r="R600" i="3" s="1"/>
  <c r="N602" i="3"/>
  <c r="O602" i="3" s="1"/>
  <c r="Q602" i="3" s="1"/>
  <c r="R602" i="3" s="1"/>
  <c r="N604" i="3"/>
  <c r="O604" i="3" s="1"/>
  <c r="Q604" i="3" s="1"/>
  <c r="R604" i="3" s="1"/>
  <c r="N606" i="3"/>
  <c r="O606" i="3" s="1"/>
  <c r="Q606" i="3" s="1"/>
  <c r="R606" i="3" s="1"/>
  <c r="N608" i="3"/>
  <c r="O608" i="3" s="1"/>
  <c r="Q608" i="3" s="1"/>
  <c r="R608" i="3" s="1"/>
  <c r="N610" i="3"/>
  <c r="O610" i="3" s="1"/>
  <c r="Q610" i="3" s="1"/>
  <c r="R610" i="3" s="1"/>
  <c r="N612" i="3"/>
  <c r="O612" i="3" s="1"/>
  <c r="Q612" i="3" s="1"/>
  <c r="R612" i="3" s="1"/>
  <c r="N614" i="3"/>
  <c r="O614" i="3" s="1"/>
  <c r="Q614" i="3" s="1"/>
  <c r="R614" i="3" s="1"/>
  <c r="N616" i="3"/>
  <c r="O616" i="3" s="1"/>
  <c r="Q616" i="3" s="1"/>
  <c r="R616" i="3" s="1"/>
  <c r="N618" i="3"/>
  <c r="O618" i="3" s="1"/>
  <c r="Q618" i="3" s="1"/>
  <c r="R618" i="3" s="1"/>
  <c r="N620" i="3"/>
  <c r="O620" i="3" s="1"/>
  <c r="Q620" i="3" s="1"/>
  <c r="R620" i="3" s="1"/>
  <c r="N622" i="3"/>
  <c r="O622" i="3" s="1"/>
  <c r="Q622" i="3" s="1"/>
  <c r="R622" i="3" s="1"/>
  <c r="N624" i="3"/>
  <c r="O624" i="3" s="1"/>
  <c r="Q624" i="3" s="1"/>
  <c r="R624" i="3" s="1"/>
  <c r="N626" i="3"/>
  <c r="O626" i="3" s="1"/>
  <c r="Q626" i="3" s="1"/>
  <c r="R626" i="3" s="1"/>
  <c r="N628" i="3"/>
  <c r="O628" i="3" s="1"/>
  <c r="Q628" i="3" s="1"/>
  <c r="R628" i="3" s="1"/>
  <c r="N630" i="3"/>
  <c r="O630" i="3" s="1"/>
  <c r="Q630" i="3" s="1"/>
  <c r="R630" i="3" s="1"/>
  <c r="N632" i="3"/>
  <c r="O632" i="3" s="1"/>
  <c r="Q632" i="3" s="1"/>
  <c r="R632" i="3" s="1"/>
  <c r="N634" i="3"/>
  <c r="O634" i="3" s="1"/>
  <c r="Q634" i="3" s="1"/>
  <c r="R634" i="3" s="1"/>
  <c r="N636" i="3"/>
  <c r="O636" i="3" s="1"/>
  <c r="Q636" i="3" s="1"/>
  <c r="R636" i="3" s="1"/>
  <c r="N638" i="3"/>
  <c r="O638" i="3" s="1"/>
  <c r="Q638" i="3" s="1"/>
  <c r="R638" i="3" s="1"/>
  <c r="N640" i="3"/>
  <c r="O640" i="3" s="1"/>
  <c r="Q640" i="3" s="1"/>
  <c r="R640" i="3" s="1"/>
  <c r="N644" i="3"/>
  <c r="O644" i="3" s="1"/>
  <c r="Q644" i="3" s="1"/>
  <c r="R644" i="3" s="1"/>
  <c r="N646" i="3"/>
  <c r="O646" i="3" s="1"/>
  <c r="Q646" i="3" s="1"/>
  <c r="R646" i="3" s="1"/>
  <c r="N648" i="3"/>
  <c r="O648" i="3" s="1"/>
  <c r="Q648" i="3" s="1"/>
  <c r="R648" i="3" s="1"/>
  <c r="N650" i="3"/>
  <c r="O650" i="3" s="1"/>
  <c r="Q650" i="3" s="1"/>
  <c r="R650" i="3" s="1"/>
  <c r="N652" i="3"/>
  <c r="O652" i="3" s="1"/>
  <c r="Q652" i="3" s="1"/>
  <c r="R652" i="3" s="1"/>
  <c r="N654" i="3"/>
  <c r="O654" i="3" s="1"/>
  <c r="Q654" i="3" s="1"/>
  <c r="R654" i="3" s="1"/>
  <c r="N656" i="3"/>
  <c r="O656" i="3" s="1"/>
  <c r="Q656" i="3" s="1"/>
  <c r="R656" i="3" s="1"/>
  <c r="N658" i="3"/>
  <c r="O658" i="3" s="1"/>
  <c r="Q658" i="3" s="1"/>
  <c r="R658" i="3" s="1"/>
  <c r="N660" i="3"/>
  <c r="O660" i="3" s="1"/>
  <c r="Q660" i="3" s="1"/>
  <c r="R660" i="3" s="1"/>
  <c r="N662" i="3"/>
  <c r="O662" i="3" s="1"/>
  <c r="Q662" i="3" s="1"/>
  <c r="R662" i="3" s="1"/>
  <c r="N664" i="3"/>
  <c r="O664" i="3" s="1"/>
  <c r="Q664" i="3" s="1"/>
  <c r="R664" i="3" s="1"/>
  <c r="N666" i="3"/>
  <c r="O666" i="3" s="1"/>
  <c r="Q666" i="3" s="1"/>
  <c r="R666" i="3" s="1"/>
  <c r="N668" i="3"/>
  <c r="O668" i="3" s="1"/>
  <c r="Q668" i="3" s="1"/>
  <c r="R668" i="3" s="1"/>
  <c r="N670" i="3"/>
  <c r="O670" i="3" s="1"/>
  <c r="Q670" i="3" s="1"/>
  <c r="R670" i="3" s="1"/>
  <c r="N672" i="3"/>
  <c r="O672" i="3" s="1"/>
  <c r="Q672" i="3" s="1"/>
  <c r="R672" i="3" s="1"/>
  <c r="N674" i="3"/>
  <c r="O674" i="3" s="1"/>
  <c r="Q674" i="3" s="1"/>
  <c r="R674" i="3" s="1"/>
  <c r="N676" i="3"/>
  <c r="O676" i="3" s="1"/>
  <c r="Q676" i="3" s="1"/>
  <c r="R676" i="3" s="1"/>
  <c r="N678" i="3"/>
  <c r="O678" i="3" s="1"/>
  <c r="Q678" i="3" s="1"/>
  <c r="R678" i="3" s="1"/>
  <c r="N680" i="3"/>
  <c r="O680" i="3" s="1"/>
  <c r="Q680" i="3" s="1"/>
  <c r="R680" i="3" s="1"/>
  <c r="N682" i="3"/>
  <c r="O682" i="3" s="1"/>
  <c r="Q682" i="3" s="1"/>
  <c r="R682" i="3" s="1"/>
  <c r="N684" i="3"/>
  <c r="O684" i="3" s="1"/>
  <c r="Q684" i="3" s="1"/>
  <c r="R684" i="3" s="1"/>
  <c r="N686" i="3"/>
  <c r="O686" i="3" s="1"/>
  <c r="Q686" i="3" s="1"/>
  <c r="R686" i="3" s="1"/>
  <c r="N688" i="3"/>
  <c r="O688" i="3" s="1"/>
  <c r="Q688" i="3" s="1"/>
  <c r="R688" i="3" s="1"/>
  <c r="N690" i="3"/>
  <c r="O690" i="3" s="1"/>
  <c r="Q690" i="3" s="1"/>
  <c r="R690" i="3" s="1"/>
  <c r="N692" i="3"/>
  <c r="O692" i="3" s="1"/>
  <c r="Q692" i="3" s="1"/>
  <c r="R692" i="3" s="1"/>
  <c r="N694" i="3"/>
  <c r="O694" i="3" s="1"/>
  <c r="Q694" i="3" s="1"/>
  <c r="R694" i="3" s="1"/>
  <c r="N696" i="3"/>
  <c r="O696" i="3" s="1"/>
  <c r="Q696" i="3" s="1"/>
  <c r="R696" i="3" s="1"/>
  <c r="N698" i="3"/>
  <c r="O698" i="3" s="1"/>
  <c r="Q698" i="3" s="1"/>
  <c r="R698" i="3" s="1"/>
  <c r="N700" i="3"/>
  <c r="O700" i="3" s="1"/>
  <c r="Q700" i="3" s="1"/>
  <c r="R700" i="3" s="1"/>
  <c r="N702" i="3"/>
  <c r="O702" i="3" s="1"/>
  <c r="Q702" i="3" s="1"/>
  <c r="R702" i="3" s="1"/>
  <c r="N704" i="3"/>
  <c r="O704" i="3" s="1"/>
  <c r="Q704" i="3" s="1"/>
  <c r="R704" i="3" s="1"/>
  <c r="N706" i="3"/>
  <c r="O706" i="3" s="1"/>
  <c r="Q706" i="3" s="1"/>
  <c r="R706" i="3" s="1"/>
  <c r="N708" i="3"/>
  <c r="O708" i="3" s="1"/>
  <c r="Q708" i="3" s="1"/>
  <c r="R708" i="3" s="1"/>
  <c r="N714" i="3"/>
  <c r="O714" i="3" s="1"/>
  <c r="Q714" i="3" s="1"/>
  <c r="R714" i="3" s="1"/>
  <c r="N716" i="3"/>
  <c r="O716" i="3" s="1"/>
  <c r="Q716" i="3" s="1"/>
  <c r="R716" i="3" s="1"/>
  <c r="N720" i="3"/>
  <c r="O720" i="3" s="1"/>
  <c r="Q720" i="3" s="1"/>
  <c r="R720" i="3" s="1"/>
  <c r="N722" i="3"/>
  <c r="O722" i="3" s="1"/>
  <c r="Q722" i="3" s="1"/>
  <c r="R722" i="3" s="1"/>
  <c r="N724" i="3"/>
  <c r="O724" i="3" s="1"/>
  <c r="Q724" i="3" s="1"/>
  <c r="R724" i="3" s="1"/>
  <c r="N726" i="3"/>
  <c r="O726" i="3" s="1"/>
  <c r="Q726" i="3" s="1"/>
  <c r="R726" i="3" s="1"/>
  <c r="N728" i="3"/>
  <c r="O728" i="3" s="1"/>
  <c r="Q728" i="3" s="1"/>
  <c r="R728" i="3" s="1"/>
  <c r="N730" i="3"/>
  <c r="O730" i="3" s="1"/>
  <c r="Q730" i="3" s="1"/>
  <c r="R730" i="3" s="1"/>
  <c r="N732" i="3"/>
  <c r="O732" i="3" s="1"/>
  <c r="Q732" i="3" s="1"/>
  <c r="R732" i="3" s="1"/>
  <c r="N734" i="3"/>
  <c r="O734" i="3" s="1"/>
  <c r="Q734" i="3" s="1"/>
  <c r="R734" i="3" s="1"/>
  <c r="N736" i="3"/>
  <c r="O736" i="3" s="1"/>
  <c r="Q736" i="3" s="1"/>
  <c r="R736" i="3" s="1"/>
  <c r="N521" i="3"/>
  <c r="O521" i="3" s="1"/>
  <c r="Q521" i="3" s="1"/>
  <c r="R521" i="3" s="1"/>
  <c r="N539" i="3"/>
  <c r="O539" i="3" s="1"/>
  <c r="Q539" i="3" s="1"/>
  <c r="R539" i="3" s="1"/>
  <c r="N577" i="3"/>
  <c r="O577" i="3" s="1"/>
  <c r="Q577" i="3" s="1"/>
  <c r="R577" i="3" s="1"/>
  <c r="N585" i="3"/>
  <c r="O585" i="3" s="1"/>
  <c r="Q585" i="3" s="1"/>
  <c r="R585" i="3" s="1"/>
  <c r="N857" i="3"/>
  <c r="O857" i="3" s="1"/>
  <c r="Q857" i="3" s="1"/>
  <c r="R857" i="3" s="1"/>
  <c r="N910" i="3"/>
  <c r="O910" i="3" s="1"/>
  <c r="Q910" i="3" s="1"/>
  <c r="R910" i="3" s="1"/>
  <c r="N467" i="3"/>
  <c r="O467" i="3" s="1"/>
  <c r="Q467" i="3" s="1"/>
  <c r="R467" i="3" s="1"/>
  <c r="N485" i="3"/>
  <c r="O485" i="3" s="1"/>
  <c r="Q485" i="3" s="1"/>
  <c r="R485" i="3" s="1"/>
  <c r="N487" i="3"/>
  <c r="O487" i="3" s="1"/>
  <c r="Q487" i="3" s="1"/>
  <c r="R487" i="3" s="1"/>
  <c r="N489" i="3"/>
  <c r="O489" i="3" s="1"/>
  <c r="Q489" i="3" s="1"/>
  <c r="R489" i="3" s="1"/>
  <c r="N491" i="3"/>
  <c r="O491" i="3" s="1"/>
  <c r="Q491" i="3" s="1"/>
  <c r="R491" i="3" s="1"/>
  <c r="N493" i="3"/>
  <c r="O493" i="3" s="1"/>
  <c r="Q493" i="3" s="1"/>
  <c r="R493" i="3" s="1"/>
  <c r="N527" i="3"/>
  <c r="O527" i="3" s="1"/>
  <c r="Q527" i="3" s="1"/>
  <c r="R527" i="3" s="1"/>
  <c r="N529" i="3"/>
  <c r="O529" i="3" s="1"/>
  <c r="Q529" i="3" s="1"/>
  <c r="R529" i="3" s="1"/>
  <c r="N541" i="3"/>
  <c r="O541" i="3" s="1"/>
  <c r="Q541" i="3" s="1"/>
  <c r="R541" i="3" s="1"/>
  <c r="N543" i="3"/>
  <c r="O543" i="3" s="1"/>
  <c r="Q543" i="3" s="1"/>
  <c r="R543" i="3" s="1"/>
  <c r="N545" i="3"/>
  <c r="O545" i="3" s="1"/>
  <c r="Q545" i="3" s="1"/>
  <c r="R545" i="3" s="1"/>
  <c r="N547" i="3"/>
  <c r="O547" i="3" s="1"/>
  <c r="Q547" i="3" s="1"/>
  <c r="R547" i="3" s="1"/>
  <c r="N552" i="3"/>
  <c r="O552" i="3" s="1"/>
  <c r="Q552" i="3" s="1"/>
  <c r="R552" i="3" s="1"/>
  <c r="N565" i="3"/>
  <c r="O565" i="3" s="1"/>
  <c r="Q565" i="3" s="1"/>
  <c r="R565" i="3" s="1"/>
  <c r="N567" i="3"/>
  <c r="O567" i="3" s="1"/>
  <c r="Q567" i="3" s="1"/>
  <c r="R567" i="3" s="1"/>
  <c r="N569" i="3"/>
  <c r="O569" i="3" s="1"/>
  <c r="Q569" i="3" s="1"/>
  <c r="R569" i="3" s="1"/>
  <c r="N571" i="3"/>
  <c r="O571" i="3" s="1"/>
  <c r="Q571" i="3" s="1"/>
  <c r="R571" i="3" s="1"/>
  <c r="N575" i="3"/>
  <c r="O575" i="3" s="1"/>
  <c r="Q575" i="3" s="1"/>
  <c r="R575" i="3" s="1"/>
  <c r="N583" i="3"/>
  <c r="O583" i="3" s="1"/>
  <c r="Q583" i="3" s="1"/>
  <c r="R583" i="3" s="1"/>
  <c r="N235" i="3"/>
  <c r="O235" i="3" s="1"/>
  <c r="N239" i="3"/>
  <c r="O239" i="3" s="1"/>
  <c r="N246" i="3"/>
  <c r="O246" i="3" s="1"/>
  <c r="N256" i="3"/>
  <c r="O256" i="3" s="1"/>
  <c r="Q256" i="3" s="1"/>
  <c r="R256" i="3" s="1"/>
  <c r="N260" i="3"/>
  <c r="O260" i="3" s="1"/>
  <c r="N264" i="3"/>
  <c r="O264" i="3" s="1"/>
  <c r="Q264" i="3" s="1"/>
  <c r="R264" i="3" s="1"/>
  <c r="N268" i="3"/>
  <c r="O268" i="3" s="1"/>
  <c r="N271" i="3"/>
  <c r="O271" i="3" s="1"/>
  <c r="Q271" i="3" s="1"/>
  <c r="R271" i="3" s="1"/>
  <c r="N275" i="3"/>
  <c r="O275" i="3" s="1"/>
  <c r="N282" i="3"/>
  <c r="O282" i="3" s="1"/>
  <c r="N286" i="3"/>
  <c r="O286" i="3" s="1"/>
  <c r="N288" i="3"/>
  <c r="O288" i="3" s="1"/>
  <c r="N292" i="3"/>
  <c r="O292" i="3" s="1"/>
  <c r="N296" i="3"/>
  <c r="O296" i="3" s="1"/>
  <c r="N300" i="3"/>
  <c r="O300" i="3" s="1"/>
  <c r="Q300" i="3" s="1"/>
  <c r="R300" i="3" s="1"/>
  <c r="N310" i="3"/>
  <c r="O310" i="3" s="1"/>
  <c r="N317" i="3"/>
  <c r="O317" i="3" s="1"/>
  <c r="N321" i="3"/>
  <c r="O321" i="3" s="1"/>
  <c r="N330" i="3"/>
  <c r="O330" i="3" s="1"/>
  <c r="N338" i="3"/>
  <c r="O338" i="3" s="1"/>
  <c r="N342" i="3"/>
  <c r="O342" i="3" s="1"/>
  <c r="Q342" i="3" s="1"/>
  <c r="R342" i="3" s="1"/>
  <c r="N346" i="3"/>
  <c r="O346" i="3" s="1"/>
  <c r="N353" i="3"/>
  <c r="O353" i="3" s="1"/>
  <c r="Q353" i="3" s="1"/>
  <c r="R353" i="3" s="1"/>
  <c r="N357" i="3"/>
  <c r="O357" i="3" s="1"/>
  <c r="Q357" i="3" s="1"/>
  <c r="R357" i="3" s="1"/>
  <c r="N364" i="3"/>
  <c r="O364" i="3" s="1"/>
  <c r="Q364" i="3" s="1"/>
  <c r="R364" i="3" s="1"/>
  <c r="N376" i="3"/>
  <c r="O376" i="3" s="1"/>
  <c r="Q376" i="3" s="1"/>
  <c r="R376" i="3" s="1"/>
  <c r="N382" i="3"/>
  <c r="O382" i="3" s="1"/>
  <c r="Q382" i="3" s="1"/>
  <c r="R382" i="3" s="1"/>
  <c r="N385" i="3"/>
  <c r="O385" i="3" s="1"/>
  <c r="Q385" i="3" s="1"/>
  <c r="R385" i="3" s="1"/>
  <c r="N396" i="3"/>
  <c r="O396" i="3" s="1"/>
  <c r="Q396" i="3" s="1"/>
  <c r="R396" i="3" s="1"/>
  <c r="N406" i="3"/>
  <c r="O406" i="3" s="1"/>
  <c r="Q406" i="3" s="1"/>
  <c r="R406" i="3" s="1"/>
  <c r="N413" i="3"/>
  <c r="O413" i="3" s="1"/>
  <c r="Q413" i="3" s="1"/>
  <c r="R413" i="3" s="1"/>
  <c r="N416" i="3"/>
  <c r="O416" i="3" s="1"/>
  <c r="Q416" i="3" s="1"/>
  <c r="R416" i="3" s="1"/>
  <c r="N419" i="3"/>
  <c r="O419" i="3" s="1"/>
  <c r="Q419" i="3" s="1"/>
  <c r="R419" i="3" s="1"/>
  <c r="N423" i="3"/>
  <c r="O423" i="3" s="1"/>
  <c r="Q423" i="3" s="1"/>
  <c r="R423" i="3" s="1"/>
  <c r="N427" i="3"/>
  <c r="O427" i="3" s="1"/>
  <c r="Q427" i="3" s="1"/>
  <c r="R427" i="3" s="1"/>
  <c r="N434" i="3"/>
  <c r="O434" i="3" s="1"/>
  <c r="Q434" i="3" s="1"/>
  <c r="R434" i="3" s="1"/>
  <c r="N438" i="3"/>
  <c r="O438" i="3" s="1"/>
  <c r="N441" i="3"/>
  <c r="O441" i="3" s="1"/>
  <c r="Q441" i="3" s="1"/>
  <c r="R441" i="3" s="1"/>
  <c r="N444" i="3"/>
  <c r="O444" i="3" s="1"/>
  <c r="N448" i="3"/>
  <c r="O448" i="3" s="1"/>
  <c r="Q448" i="3" s="1"/>
  <c r="R448" i="3" s="1"/>
  <c r="N452" i="3"/>
  <c r="O452" i="3" s="1"/>
  <c r="Q452" i="3" s="1"/>
  <c r="R452" i="3" s="1"/>
  <c r="N456" i="3"/>
  <c r="O456" i="3" s="1"/>
  <c r="Q456" i="3" s="1"/>
  <c r="R456" i="3" s="1"/>
  <c r="N460" i="3"/>
  <c r="O460" i="3" s="1"/>
  <c r="Q460" i="3" s="1"/>
  <c r="R460" i="3" s="1"/>
  <c r="N476" i="3"/>
  <c r="O476" i="3" s="1"/>
  <c r="Q476" i="3" s="1"/>
  <c r="R476" i="3" s="1"/>
  <c r="N535" i="3"/>
  <c r="O535" i="3" s="1"/>
  <c r="Q535" i="3" s="1"/>
  <c r="R535" i="3" s="1"/>
  <c r="N548" i="3"/>
  <c r="O548" i="3" s="1"/>
  <c r="Q548" i="3" s="1"/>
  <c r="R548" i="3" s="1"/>
  <c r="N563" i="3"/>
  <c r="O563" i="3" s="1"/>
  <c r="Q563" i="3" s="1"/>
  <c r="R563" i="3" s="1"/>
  <c r="N592" i="3"/>
  <c r="O592" i="3" s="1"/>
  <c r="Q592" i="3" s="1"/>
  <c r="R592" i="3" s="1"/>
  <c r="N779" i="3"/>
  <c r="O779" i="3" s="1"/>
  <c r="Q779" i="3" s="1"/>
  <c r="R779" i="3" s="1"/>
  <c r="N819" i="3"/>
  <c r="O819" i="3" s="1"/>
  <c r="Q819" i="3" s="1"/>
  <c r="R819" i="3" s="1"/>
  <c r="N827" i="3"/>
  <c r="O827" i="3" s="1"/>
  <c r="N892" i="3"/>
  <c r="O892" i="3" s="1"/>
  <c r="Q892" i="3" s="1"/>
  <c r="R892" i="3" s="1"/>
  <c r="N896" i="3"/>
  <c r="O896" i="3" s="1"/>
  <c r="Q896" i="3" s="1"/>
  <c r="R896" i="3" s="1"/>
  <c r="N904" i="3"/>
  <c r="O904" i="3" s="1"/>
  <c r="Q904" i="3" s="1"/>
  <c r="R904" i="3" s="1"/>
  <c r="N916" i="3"/>
  <c r="O916" i="3" s="1"/>
  <c r="Q916" i="3" s="1"/>
  <c r="R916" i="3" s="1"/>
  <c r="N104" i="3"/>
  <c r="O104" i="3" s="1"/>
  <c r="N108" i="3"/>
  <c r="O108" i="3" s="1"/>
  <c r="Q108" i="3" s="1"/>
  <c r="R108" i="3" s="1"/>
  <c r="N112" i="3"/>
  <c r="O112" i="3" s="1"/>
  <c r="N116" i="3"/>
  <c r="O116" i="3" s="1"/>
  <c r="Q116" i="3" s="1"/>
  <c r="R116" i="3" s="1"/>
  <c r="N123" i="3"/>
  <c r="O123" i="3" s="1"/>
  <c r="N127" i="3"/>
  <c r="O127" i="3" s="1"/>
  <c r="Q127" i="3" s="1"/>
  <c r="R127" i="3" s="1"/>
  <c r="N131" i="3"/>
  <c r="O131" i="3" s="1"/>
  <c r="N135" i="3"/>
  <c r="O135" i="3" s="1"/>
  <c r="Q135" i="3" s="1"/>
  <c r="R135" i="3" s="1"/>
  <c r="N142" i="3"/>
  <c r="O142" i="3" s="1"/>
  <c r="Q142" i="3" s="1"/>
  <c r="R142" i="3" s="1"/>
  <c r="N146" i="3"/>
  <c r="O146" i="3" s="1"/>
  <c r="N150" i="3"/>
  <c r="O150" i="3" s="1"/>
  <c r="N154" i="3"/>
  <c r="O154" i="3" s="1"/>
  <c r="N158" i="3"/>
  <c r="O158" i="3" s="1"/>
  <c r="N162" i="3"/>
  <c r="O162" i="3" s="1"/>
  <c r="N166" i="3"/>
  <c r="O166" i="3" s="1"/>
  <c r="N170" i="3"/>
  <c r="O170" i="3" s="1"/>
  <c r="N174" i="3"/>
  <c r="O174" i="3" s="1"/>
  <c r="N178" i="3"/>
  <c r="O178" i="3" s="1"/>
  <c r="N182" i="3"/>
  <c r="O182" i="3" s="1"/>
  <c r="Q182" i="3" s="1"/>
  <c r="R182" i="3" s="1"/>
  <c r="N186" i="3"/>
  <c r="O186" i="3" s="1"/>
  <c r="Q186" i="3" s="1"/>
  <c r="R186" i="3" s="1"/>
  <c r="N190" i="3"/>
  <c r="O190" i="3" s="1"/>
  <c r="N194" i="3"/>
  <c r="O194" i="3" s="1"/>
  <c r="Q194" i="3" s="1"/>
  <c r="R194" i="3" s="1"/>
  <c r="N198" i="3"/>
  <c r="O198" i="3" s="1"/>
  <c r="Q198" i="3" s="1"/>
  <c r="R198" i="3" s="1"/>
  <c r="N210" i="3"/>
  <c r="O210" i="3" s="1"/>
  <c r="N214" i="3"/>
  <c r="O214" i="3" s="1"/>
  <c r="N218" i="3"/>
  <c r="O218" i="3" s="1"/>
  <c r="N222" i="3"/>
  <c r="O222" i="3" s="1"/>
  <c r="N226" i="3"/>
  <c r="O226" i="3" s="1"/>
  <c r="N230" i="3"/>
  <c r="O230" i="3" s="1"/>
  <c r="Q230" i="3" s="1"/>
  <c r="R230" i="3" s="1"/>
  <c r="N281" i="3"/>
  <c r="O281" i="3" s="1"/>
  <c r="N285" i="3"/>
  <c r="O285" i="3" s="1"/>
  <c r="N291" i="3"/>
  <c r="O291" i="3" s="1"/>
  <c r="Q291" i="3" s="1"/>
  <c r="R291" i="3" s="1"/>
  <c r="N295" i="3"/>
  <c r="O295" i="3" s="1"/>
  <c r="N299" i="3"/>
  <c r="O299" i="3" s="1"/>
  <c r="N303" i="3"/>
  <c r="O303" i="3" s="1"/>
  <c r="N309" i="3"/>
  <c r="O309" i="3" s="1"/>
  <c r="Q309" i="3" s="1"/>
  <c r="R309" i="3" s="1"/>
  <c r="N316" i="3"/>
  <c r="O316" i="3" s="1"/>
  <c r="N320" i="3"/>
  <c r="O320" i="3" s="1"/>
  <c r="Q320" i="3" s="1"/>
  <c r="R320" i="3" s="1"/>
  <c r="N329" i="3"/>
  <c r="O329" i="3" s="1"/>
  <c r="N333" i="3"/>
  <c r="O333" i="3" s="1"/>
  <c r="N341" i="3"/>
  <c r="O341" i="3" s="1"/>
  <c r="N345" i="3"/>
  <c r="O345" i="3" s="1"/>
  <c r="N349" i="3"/>
  <c r="O349" i="3" s="1"/>
  <c r="N352" i="3"/>
  <c r="O352" i="3" s="1"/>
  <c r="N356" i="3"/>
  <c r="O356" i="3" s="1"/>
  <c r="Q356" i="3" s="1"/>
  <c r="R356" i="3" s="1"/>
  <c r="N363" i="3"/>
  <c r="O363" i="3" s="1"/>
  <c r="Q363" i="3" s="1"/>
  <c r="R363" i="3" s="1"/>
  <c r="N367" i="3"/>
  <c r="O367" i="3" s="1"/>
  <c r="Q367" i="3" s="1"/>
  <c r="R367" i="3" s="1"/>
  <c r="N373" i="3"/>
  <c r="O373" i="3" s="1"/>
  <c r="Q373" i="3" s="1"/>
  <c r="R373" i="3" s="1"/>
  <c r="N381" i="3"/>
  <c r="O381" i="3" s="1"/>
  <c r="Q381" i="3" s="1"/>
  <c r="R381" i="3" s="1"/>
  <c r="N388" i="3"/>
  <c r="O388" i="3" s="1"/>
  <c r="Q388" i="3" s="1"/>
  <c r="R388" i="3" s="1"/>
  <c r="N392" i="3"/>
  <c r="O392" i="3" s="1"/>
  <c r="Q392" i="3" s="1"/>
  <c r="R392" i="3" s="1"/>
  <c r="N395" i="3"/>
  <c r="O395" i="3" s="1"/>
  <c r="Q395" i="3" s="1"/>
  <c r="R395" i="3" s="1"/>
  <c r="N399" i="3"/>
  <c r="O399" i="3" s="1"/>
  <c r="Q399" i="3" s="1"/>
  <c r="R399" i="3" s="1"/>
  <c r="N405" i="3"/>
  <c r="O405" i="3" s="1"/>
  <c r="Q405" i="3" s="1"/>
  <c r="R405" i="3" s="1"/>
  <c r="N412" i="3"/>
  <c r="O412" i="3" s="1"/>
  <c r="Q412" i="3" s="1"/>
  <c r="R412" i="3" s="1"/>
  <c r="N415" i="3"/>
  <c r="O415" i="3" s="1"/>
  <c r="Q415" i="3" s="1"/>
  <c r="R415" i="3" s="1"/>
  <c r="N418" i="3"/>
  <c r="O418" i="3" s="1"/>
  <c r="Q418" i="3" s="1"/>
  <c r="R418" i="3" s="1"/>
  <c r="N422" i="3"/>
  <c r="O422" i="3" s="1"/>
  <c r="Q422" i="3" s="1"/>
  <c r="R422" i="3" s="1"/>
  <c r="N426" i="3"/>
  <c r="O426" i="3" s="1"/>
  <c r="Q426" i="3" s="1"/>
  <c r="R426" i="3" s="1"/>
  <c r="N433" i="3"/>
  <c r="O433" i="3" s="1"/>
  <c r="Q433" i="3" s="1"/>
  <c r="R433" i="3" s="1"/>
  <c r="N437" i="3"/>
  <c r="O437" i="3" s="1"/>
  <c r="N443" i="3"/>
  <c r="O443" i="3" s="1"/>
  <c r="Q443" i="3" s="1"/>
  <c r="R443" i="3" s="1"/>
  <c r="N447" i="3"/>
  <c r="O447" i="3" s="1"/>
  <c r="Q447" i="3" s="1"/>
  <c r="R447" i="3" s="1"/>
  <c r="N510" i="3"/>
  <c r="O510" i="3" s="1"/>
  <c r="Q510" i="3" s="1"/>
  <c r="R510" i="3" s="1"/>
  <c r="N532" i="3"/>
  <c r="O532" i="3" s="1"/>
  <c r="Q532" i="3" s="1"/>
  <c r="R532" i="3" s="1"/>
  <c r="N554" i="3"/>
  <c r="O554" i="3" s="1"/>
  <c r="Q554" i="3" s="1"/>
  <c r="R554" i="3" s="1"/>
  <c r="N591" i="3"/>
  <c r="O591" i="3" s="1"/>
  <c r="N745" i="3"/>
  <c r="O745" i="3" s="1"/>
  <c r="Q745" i="3" s="1"/>
  <c r="R745" i="3" s="1"/>
  <c r="N753" i="3"/>
  <c r="O753" i="3" s="1"/>
  <c r="Q753" i="3" s="1"/>
  <c r="R753" i="3" s="1"/>
  <c r="N761" i="3"/>
  <c r="O761" i="3" s="1"/>
  <c r="Q761" i="3" s="1"/>
  <c r="R761" i="3" s="1"/>
  <c r="N769" i="3"/>
  <c r="O769" i="3" s="1"/>
  <c r="Q769" i="3" s="1"/>
  <c r="R769" i="3" s="1"/>
  <c r="N777" i="3"/>
  <c r="O777" i="3" s="1"/>
  <c r="Q777" i="3" s="1"/>
  <c r="R777" i="3" s="1"/>
  <c r="N785" i="3"/>
  <c r="O785" i="3" s="1"/>
  <c r="Q785" i="3" s="1"/>
  <c r="R785" i="3" s="1"/>
  <c r="N793" i="3"/>
  <c r="O793" i="3" s="1"/>
  <c r="Q793" i="3" s="1"/>
  <c r="R793" i="3" s="1"/>
  <c r="N801" i="3"/>
  <c r="O801" i="3" s="1"/>
  <c r="Q801" i="3" s="1"/>
  <c r="R801" i="3" s="1"/>
  <c r="N809" i="3"/>
  <c r="O809" i="3" s="1"/>
  <c r="Q809" i="3" s="1"/>
  <c r="R809" i="3" s="1"/>
  <c r="N811" i="3"/>
  <c r="O811" i="3" s="1"/>
  <c r="Q811" i="3" s="1"/>
  <c r="R811" i="3" s="1"/>
  <c r="N817" i="3"/>
  <c r="O817" i="3" s="1"/>
  <c r="Q817" i="3" s="1"/>
  <c r="R817" i="3" s="1"/>
  <c r="N825" i="3"/>
  <c r="O825" i="3" s="1"/>
  <c r="Q825" i="3" s="1"/>
  <c r="R825" i="3" s="1"/>
  <c r="N833" i="3"/>
  <c r="O833" i="3" s="1"/>
  <c r="Q833" i="3" s="1"/>
  <c r="R833" i="3" s="1"/>
  <c r="N841" i="3"/>
  <c r="O841" i="3" s="1"/>
  <c r="Q841" i="3" s="1"/>
  <c r="R841" i="3" s="1"/>
  <c r="N843" i="3"/>
  <c r="O843" i="3" s="1"/>
  <c r="Q843" i="3" s="1"/>
  <c r="R843" i="3" s="1"/>
  <c r="N849" i="3"/>
  <c r="O849" i="3" s="1"/>
  <c r="Q849" i="3" s="1"/>
  <c r="R849" i="3" s="1"/>
  <c r="N865" i="3"/>
  <c r="O865" i="3" s="1"/>
  <c r="Q865" i="3" s="1"/>
  <c r="R865" i="3" s="1"/>
  <c r="N873" i="3"/>
  <c r="O873" i="3" s="1"/>
  <c r="Q873" i="3" s="1"/>
  <c r="R873" i="3" s="1"/>
  <c r="N881" i="3"/>
  <c r="O881" i="3" s="1"/>
  <c r="Q881" i="3" s="1"/>
  <c r="R881" i="3" s="1"/>
  <c r="N894" i="3"/>
  <c r="O894" i="3" s="1"/>
  <c r="Q894" i="3" s="1"/>
  <c r="R894" i="3" s="1"/>
  <c r="N902" i="3"/>
  <c r="O902" i="3" s="1"/>
  <c r="Q902" i="3" s="1"/>
  <c r="R902" i="3" s="1"/>
  <c r="N906" i="3"/>
  <c r="O906" i="3" s="1"/>
  <c r="Q906" i="3" s="1"/>
  <c r="R906" i="3" s="1"/>
  <c r="N914" i="3"/>
  <c r="O914" i="3" s="1"/>
  <c r="Q914" i="3" s="1"/>
  <c r="R914" i="3" s="1"/>
  <c r="N743" i="3"/>
  <c r="O743" i="3" s="1"/>
  <c r="Q743" i="3" s="1"/>
  <c r="R743" i="3" s="1"/>
  <c r="N751" i="3"/>
  <c r="O751" i="3" s="1"/>
  <c r="Q751" i="3" s="1"/>
  <c r="R751" i="3" s="1"/>
  <c r="N759" i="3"/>
  <c r="O759" i="3" s="1"/>
  <c r="Q759" i="3" s="1"/>
  <c r="R759" i="3" s="1"/>
  <c r="N767" i="3"/>
  <c r="O767" i="3" s="1"/>
  <c r="Q767" i="3" s="1"/>
  <c r="R767" i="3" s="1"/>
  <c r="N775" i="3"/>
  <c r="O775" i="3" s="1"/>
  <c r="Q775" i="3" s="1"/>
  <c r="R775" i="3" s="1"/>
  <c r="N783" i="3"/>
  <c r="O783" i="3" s="1"/>
  <c r="Q783" i="3" s="1"/>
  <c r="R783" i="3" s="1"/>
  <c r="N791" i="3"/>
  <c r="O791" i="3" s="1"/>
  <c r="Q791" i="3" s="1"/>
  <c r="R791" i="3" s="1"/>
  <c r="N799" i="3"/>
  <c r="O799" i="3" s="1"/>
  <c r="Q799" i="3" s="1"/>
  <c r="R799" i="3" s="1"/>
  <c r="N807" i="3"/>
  <c r="O807" i="3" s="1"/>
  <c r="Q807" i="3" s="1"/>
  <c r="R807" i="3" s="1"/>
  <c r="N815" i="3"/>
  <c r="O815" i="3" s="1"/>
  <c r="Q815" i="3" s="1"/>
  <c r="R815" i="3" s="1"/>
  <c r="N823" i="3"/>
  <c r="O823" i="3" s="1"/>
  <c r="Q823" i="3" s="1"/>
  <c r="R823" i="3" s="1"/>
  <c r="N831" i="3"/>
  <c r="O831" i="3" s="1"/>
  <c r="Q831" i="3" s="1"/>
  <c r="R831" i="3" s="1"/>
  <c r="N839" i="3"/>
  <c r="O839" i="3" s="1"/>
  <c r="Q839" i="3" s="1"/>
  <c r="R839" i="3" s="1"/>
  <c r="N847" i="3"/>
  <c r="O847" i="3" s="1"/>
  <c r="Q847" i="3" s="1"/>
  <c r="R847" i="3" s="1"/>
  <c r="N855" i="3"/>
  <c r="O855" i="3" s="1"/>
  <c r="Q855" i="3" s="1"/>
  <c r="R855" i="3" s="1"/>
  <c r="N863" i="3"/>
  <c r="O863" i="3" s="1"/>
  <c r="Q863" i="3" s="1"/>
  <c r="R863" i="3" s="1"/>
  <c r="N871" i="3"/>
  <c r="O871" i="3" s="1"/>
  <c r="Q871" i="3" s="1"/>
  <c r="R871" i="3" s="1"/>
  <c r="N879" i="3"/>
  <c r="O879" i="3" s="1"/>
  <c r="Q879" i="3" s="1"/>
  <c r="R879" i="3" s="1"/>
  <c r="N883" i="3"/>
  <c r="O883" i="3" s="1"/>
  <c r="Q883" i="3" s="1"/>
  <c r="R883" i="3" s="1"/>
  <c r="N885" i="3"/>
  <c r="O885" i="3" s="1"/>
  <c r="Q885" i="3" s="1"/>
  <c r="R885" i="3" s="1"/>
  <c r="N887" i="3"/>
  <c r="O887" i="3" s="1"/>
  <c r="Q887" i="3" s="1"/>
  <c r="R887" i="3" s="1"/>
  <c r="N900" i="3"/>
  <c r="O900" i="3" s="1"/>
  <c r="Q900" i="3" s="1"/>
  <c r="R900" i="3" s="1"/>
  <c r="N908" i="3"/>
  <c r="O908" i="3" s="1"/>
  <c r="Q908" i="3" s="1"/>
  <c r="R908" i="3" s="1"/>
  <c r="K19" i="12" l="1"/>
  <c r="T794" i="3"/>
  <c r="Q918" i="3"/>
  <c r="R918" i="3" s="1"/>
  <c r="O5" i="3"/>
  <c r="R5" i="3" s="1"/>
  <c r="O6" i="4"/>
  <c r="O72" i="4" s="1"/>
  <c r="N72" i="4"/>
  <c r="Q85" i="7"/>
  <c r="L11" i="12" s="1"/>
  <c r="O85" i="7"/>
  <c r="N178" i="5"/>
  <c r="O178" i="5"/>
  <c r="Q178" i="5"/>
  <c r="L13" i="12" s="1"/>
  <c r="Q919" i="3" l="1"/>
  <c r="R919" i="3" s="1"/>
  <c r="Q72" i="4"/>
  <c r="L14" i="12" s="1"/>
  <c r="E63" i="2"/>
  <c r="E48" i="2"/>
  <c r="L48" i="2"/>
  <c r="K48" i="2"/>
  <c r="J48" i="2"/>
  <c r="G48" i="2"/>
  <c r="L16" i="12" l="1"/>
  <c r="L19" i="12" s="1"/>
  <c r="G36" i="2" l="1"/>
  <c r="J66" i="2" l="1"/>
  <c r="E66" i="2"/>
  <c r="G66" i="2"/>
  <c r="F66" i="2"/>
  <c r="K66" i="2"/>
  <c r="I66" i="2" s="1"/>
  <c r="I67" i="2" s="1"/>
  <c r="K63" i="2"/>
  <c r="G63" i="2"/>
  <c r="J60" i="2"/>
  <c r="E60" i="2"/>
  <c r="K60" i="2"/>
  <c r="G60" i="2"/>
  <c r="G57" i="2"/>
  <c r="K57" i="2"/>
  <c r="K58" i="2" s="1"/>
  <c r="K54" i="2"/>
  <c r="G54" i="2"/>
  <c r="G55" i="2" s="1"/>
  <c r="E36" i="2"/>
  <c r="I48" i="2"/>
  <c r="L36" i="2"/>
  <c r="K45" i="2"/>
  <c r="G45" i="2"/>
  <c r="G46" i="2" s="1"/>
  <c r="G51" i="2"/>
  <c r="K51" i="2"/>
  <c r="K42" i="2"/>
  <c r="I42" i="2" s="1"/>
  <c r="G42" i="2"/>
  <c r="H66" i="2"/>
  <c r="H67" i="2" s="1"/>
  <c r="D66" i="2"/>
  <c r="J63" i="2"/>
  <c r="J64" i="2" s="1"/>
  <c r="G64" i="2"/>
  <c r="D63" i="2"/>
  <c r="H60" i="2"/>
  <c r="F60" i="2"/>
  <c r="F61" i="2" s="1"/>
  <c r="D60" i="2"/>
  <c r="I57" i="2"/>
  <c r="D57" i="2"/>
  <c r="D58" i="2" s="1"/>
  <c r="E55" i="2"/>
  <c r="K55" i="2"/>
  <c r="I54" i="2"/>
  <c r="D54" i="2"/>
  <c r="B52" i="2"/>
  <c r="J51" i="2"/>
  <c r="D51" i="2"/>
  <c r="D52" i="2" s="1"/>
  <c r="C48" i="2"/>
  <c r="D48" i="2" s="1"/>
  <c r="B46" i="2"/>
  <c r="I45" i="2"/>
  <c r="D45" i="2"/>
  <c r="D46" i="2" s="1"/>
  <c r="H43" i="2"/>
  <c r="C42" i="2"/>
  <c r="D42" i="2" s="1"/>
  <c r="I39" i="2"/>
  <c r="D39" i="2"/>
  <c r="H36" i="2"/>
  <c r="C36" i="2"/>
  <c r="B36" i="2"/>
  <c r="L33" i="2"/>
  <c r="L34" i="2" s="1"/>
  <c r="E33" i="2"/>
  <c r="E34" i="2" s="1"/>
  <c r="L32" i="2"/>
  <c r="K32" i="2"/>
  <c r="K52" i="2" s="1"/>
  <c r="J32" i="2"/>
  <c r="J52" i="2" s="1"/>
  <c r="I32" i="2"/>
  <c r="H32" i="2"/>
  <c r="H52" i="2" s="1"/>
  <c r="G32" i="2"/>
  <c r="F32" i="2"/>
  <c r="F52" i="2" s="1"/>
  <c r="E32" i="2"/>
  <c r="E52" i="2" s="1"/>
  <c r="D32" i="2"/>
  <c r="C32" i="2"/>
  <c r="C52" i="2" s="1"/>
  <c r="B32" i="2"/>
  <c r="A32" i="2"/>
  <c r="L31" i="2"/>
  <c r="K31" i="2"/>
  <c r="J31" i="2"/>
  <c r="I31" i="2"/>
  <c r="H31" i="2"/>
  <c r="G31" i="2"/>
  <c r="G67" i="2" s="1"/>
  <c r="F31" i="2"/>
  <c r="F67" i="2" s="1"/>
  <c r="E31" i="2"/>
  <c r="D31" i="2"/>
  <c r="C31" i="2"/>
  <c r="C67" i="2" s="1"/>
  <c r="B31" i="2"/>
  <c r="B67" i="2" s="1"/>
  <c r="A31" i="2"/>
  <c r="L30" i="2"/>
  <c r="K30" i="2"/>
  <c r="J30" i="2"/>
  <c r="I30" i="2"/>
  <c r="H30" i="2"/>
  <c r="H64" i="2" s="1"/>
  <c r="G30" i="2"/>
  <c r="F30" i="2"/>
  <c r="F64" i="2" s="1"/>
  <c r="E30" i="2"/>
  <c r="D30" i="2"/>
  <c r="C30" i="2"/>
  <c r="C64" i="2" s="1"/>
  <c r="B30" i="2"/>
  <c r="B64" i="2" s="1"/>
  <c r="A30" i="2"/>
  <c r="L29" i="2"/>
  <c r="K29" i="2"/>
  <c r="K61" i="2" s="1"/>
  <c r="J29" i="2"/>
  <c r="I29" i="2"/>
  <c r="H29" i="2"/>
  <c r="H61" i="2" s="1"/>
  <c r="G29" i="2"/>
  <c r="G61" i="2" s="1"/>
  <c r="F29" i="2"/>
  <c r="E29" i="2"/>
  <c r="D29" i="2"/>
  <c r="D61" i="2" s="1"/>
  <c r="C29" i="2"/>
  <c r="C61" i="2" s="1"/>
  <c r="B29" i="2"/>
  <c r="B61" i="2" s="1"/>
  <c r="A29" i="2"/>
  <c r="L28" i="2"/>
  <c r="K28" i="2"/>
  <c r="J28" i="2"/>
  <c r="J58" i="2" s="1"/>
  <c r="I28" i="2"/>
  <c r="H28" i="2"/>
  <c r="H58" i="2" s="1"/>
  <c r="G28" i="2"/>
  <c r="F28" i="2"/>
  <c r="F58" i="2" s="1"/>
  <c r="E28" i="2"/>
  <c r="E58" i="2" s="1"/>
  <c r="D28" i="2"/>
  <c r="C28" i="2"/>
  <c r="C58" i="2" s="1"/>
  <c r="B28" i="2"/>
  <c r="B58" i="2" s="1"/>
  <c r="A28" i="2"/>
  <c r="L27" i="2"/>
  <c r="K27" i="2"/>
  <c r="J27" i="2"/>
  <c r="J55" i="2" s="1"/>
  <c r="I27" i="2"/>
  <c r="H27" i="2"/>
  <c r="H55" i="2" s="1"/>
  <c r="G27" i="2"/>
  <c r="F27" i="2"/>
  <c r="F55" i="2" s="1"/>
  <c r="E27" i="2"/>
  <c r="D27" i="2"/>
  <c r="D55" i="2" s="1"/>
  <c r="C27" i="2"/>
  <c r="C55" i="2" s="1"/>
  <c r="B27" i="2"/>
  <c r="B55" i="2" s="1"/>
  <c r="A27" i="2"/>
  <c r="L25" i="2"/>
  <c r="K25" i="2"/>
  <c r="J25" i="2"/>
  <c r="I25" i="2"/>
  <c r="H25" i="2"/>
  <c r="G25" i="2"/>
  <c r="F25" i="2"/>
  <c r="E25" i="2"/>
  <c r="D25" i="2"/>
  <c r="C25" i="2"/>
  <c r="B25" i="2"/>
  <c r="A25" i="2"/>
  <c r="L24" i="2"/>
  <c r="L49" i="2" s="1"/>
  <c r="K24" i="2"/>
  <c r="K49" i="2" s="1"/>
  <c r="J24" i="2"/>
  <c r="I24" i="2"/>
  <c r="H24" i="2"/>
  <c r="G24" i="2"/>
  <c r="G49" i="2" s="1"/>
  <c r="F24" i="2"/>
  <c r="E24" i="2"/>
  <c r="D24" i="2"/>
  <c r="C24" i="2"/>
  <c r="B24" i="2"/>
  <c r="B49" i="2" s="1"/>
  <c r="A24" i="2"/>
  <c r="L22" i="2"/>
  <c r="K22" i="2"/>
  <c r="K46" i="2" s="1"/>
  <c r="J22" i="2"/>
  <c r="J46" i="2" s="1"/>
  <c r="I22" i="2"/>
  <c r="H22" i="2"/>
  <c r="H46" i="2" s="1"/>
  <c r="G22" i="2"/>
  <c r="F22" i="2"/>
  <c r="F46" i="2" s="1"/>
  <c r="E22" i="2"/>
  <c r="E46" i="2" s="1"/>
  <c r="D22" i="2"/>
  <c r="C22" i="2"/>
  <c r="C46" i="2" s="1"/>
  <c r="B22" i="2"/>
  <c r="A22" i="2"/>
  <c r="L21" i="2"/>
  <c r="K21" i="2"/>
  <c r="J21" i="2"/>
  <c r="J43" i="2" s="1"/>
  <c r="I21" i="2"/>
  <c r="H21" i="2"/>
  <c r="G21" i="2"/>
  <c r="F21" i="2"/>
  <c r="F43" i="2" s="1"/>
  <c r="E21" i="2"/>
  <c r="E43" i="2" s="1"/>
  <c r="D21" i="2"/>
  <c r="C21" i="2"/>
  <c r="B21" i="2"/>
  <c r="B43" i="2" s="1"/>
  <c r="A21" i="2"/>
  <c r="L20" i="2"/>
  <c r="K20" i="2"/>
  <c r="J20" i="2"/>
  <c r="I20" i="2"/>
  <c r="I33" i="2" s="1"/>
  <c r="I34" i="2" s="1"/>
  <c r="H20" i="2"/>
  <c r="H33" i="2" s="1"/>
  <c r="H34" i="2" s="1"/>
  <c r="G20" i="2"/>
  <c r="G33" i="2" s="1"/>
  <c r="G34" i="2" s="1"/>
  <c r="F20" i="2"/>
  <c r="F40" i="2" s="1"/>
  <c r="E20" i="2"/>
  <c r="E40" i="2" s="1"/>
  <c r="D20" i="2"/>
  <c r="D33" i="2" s="1"/>
  <c r="D34" i="2" s="1"/>
  <c r="C20" i="2"/>
  <c r="B20" i="2"/>
  <c r="A20" i="2"/>
  <c r="E37" i="2" l="1"/>
  <c r="I46" i="2"/>
  <c r="D67" i="2"/>
  <c r="K64" i="2"/>
  <c r="B33" i="2"/>
  <c r="B34" i="2" s="1"/>
  <c r="J33" i="2"/>
  <c r="J34" i="2" s="1"/>
  <c r="H37" i="2"/>
  <c r="I58" i="2"/>
  <c r="G43" i="2"/>
  <c r="G58" i="2"/>
  <c r="C33" i="2"/>
  <c r="J61" i="2"/>
  <c r="K33" i="2"/>
  <c r="K34" i="2" s="1"/>
  <c r="H49" i="2"/>
  <c r="I40" i="2"/>
  <c r="D49" i="2"/>
  <c r="D64" i="2"/>
  <c r="I49" i="2"/>
  <c r="D43" i="2"/>
  <c r="I55" i="2"/>
  <c r="E64" i="2"/>
  <c r="G52" i="2"/>
  <c r="E61" i="2"/>
  <c r="J67" i="2"/>
  <c r="E67" i="2"/>
  <c r="F36" i="2"/>
  <c r="K67" i="2"/>
  <c r="J36" i="2"/>
  <c r="J49" i="2"/>
  <c r="I51" i="2"/>
  <c r="I52" i="2" s="1"/>
  <c r="K36" i="2"/>
  <c r="K37" i="2" s="1"/>
  <c r="G37" i="2"/>
  <c r="D36" i="2"/>
  <c r="D37" i="2" s="1"/>
  <c r="C37" i="2"/>
  <c r="C34" i="2"/>
  <c r="F33" i="2"/>
  <c r="F34" i="2" s="1"/>
  <c r="C49" i="2"/>
  <c r="G40" i="2"/>
  <c r="H40" i="2"/>
  <c r="I43" i="2"/>
  <c r="B40" i="2"/>
  <c r="J40" i="2"/>
  <c r="C43" i="2"/>
  <c r="K43" i="2"/>
  <c r="I60" i="2"/>
  <c r="I61" i="2" s="1"/>
  <c r="I63" i="2"/>
  <c r="I64" i="2" s="1"/>
  <c r="E49" i="2"/>
  <c r="C40" i="2"/>
  <c r="D40" i="2"/>
  <c r="K40" i="2"/>
  <c r="J37" i="2" l="1"/>
  <c r="B37" i="2"/>
  <c r="I36" i="2"/>
  <c r="I37" i="2" s="1"/>
  <c r="F37" i="2"/>
</calcChain>
</file>

<file path=xl/sharedStrings.xml><?xml version="1.0" encoding="utf-8"?>
<sst xmlns="http://schemas.openxmlformats.org/spreadsheetml/2006/main" count="14921" uniqueCount="2848">
  <si>
    <t>0</t>
  </si>
  <si>
    <t>1000</t>
  </si>
  <si>
    <t>UM01</t>
  </si>
  <si>
    <t>INR</t>
  </si>
  <si>
    <t>2000</t>
  </si>
  <si>
    <t>3000</t>
  </si>
  <si>
    <t>EFFLUENT TREATMENT PLANT</t>
  </si>
  <si>
    <t>POINTING MACHINE</t>
  </si>
  <si>
    <t>1</t>
  </si>
  <si>
    <t>2</t>
  </si>
  <si>
    <t>3</t>
  </si>
  <si>
    <t>4</t>
  </si>
  <si>
    <t>5</t>
  </si>
  <si>
    <t>4000</t>
  </si>
  <si>
    <t>ELECTRICAL WIRING</t>
  </si>
  <si>
    <t>5000</t>
  </si>
  <si>
    <t>STEEL RACK</t>
  </si>
  <si>
    <t>ROOM HEATER</t>
  </si>
  <si>
    <t>PEDESTAL FAN</t>
  </si>
  <si>
    <t>6000</t>
  </si>
  <si>
    <t>FAN</t>
  </si>
  <si>
    <t>STEEL ALMIRAH</t>
  </si>
  <si>
    <t>CEILING FAN</t>
  </si>
  <si>
    <t>STEEL RACKS</t>
  </si>
  <si>
    <t>STEEL FILING CABINET</t>
  </si>
  <si>
    <t>EXHAUST FAN</t>
  </si>
  <si>
    <t>WALL MOUNTING FAN</t>
  </si>
  <si>
    <t>VOLTAGE STABLIZER</t>
  </si>
  <si>
    <t>7000</t>
  </si>
  <si>
    <t>8000</t>
  </si>
  <si>
    <t>SAP HR Module</t>
  </si>
  <si>
    <t>5100</t>
  </si>
  <si>
    <t>SAP Networking</t>
  </si>
  <si>
    <t/>
  </si>
  <si>
    <t>Asset</t>
  </si>
  <si>
    <t>Subnumber</t>
  </si>
  <si>
    <t>Asset Class</t>
  </si>
  <si>
    <t>Asset description</t>
  </si>
  <si>
    <t>Capitalized on</t>
  </si>
  <si>
    <t>APC FY start</t>
  </si>
  <si>
    <t>Dep. FY start</t>
  </si>
  <si>
    <t>Bk.val.FY strt</t>
  </si>
  <si>
    <t>Acquisition</t>
  </si>
  <si>
    <t>Retirement</t>
  </si>
  <si>
    <t>Dep. for year</t>
  </si>
  <si>
    <t>Dep.retir.</t>
  </si>
  <si>
    <t>Curr.bk.val.</t>
  </si>
  <si>
    <t>Current APC</t>
  </si>
  <si>
    <t>Accumul. dep.</t>
  </si>
  <si>
    <t>Transfer</t>
  </si>
  <si>
    <t>Deactivation on</t>
  </si>
  <si>
    <t>Company Code</t>
  </si>
  <si>
    <t>Currency</t>
  </si>
  <si>
    <t>Post-capital.</t>
  </si>
  <si>
    <t>Invest.support</t>
  </si>
  <si>
    <t>Dep.transfer</t>
  </si>
  <si>
    <t>Dep.post-cap.</t>
  </si>
  <si>
    <t>Write-ups</t>
  </si>
  <si>
    <t>Asset Class Desc</t>
  </si>
  <si>
    <t>Land Free Hold</t>
  </si>
  <si>
    <t>Buildings</t>
  </si>
  <si>
    <t>Plant &amp; Equipment</t>
  </si>
  <si>
    <t>Electrical installations</t>
  </si>
  <si>
    <t>Office Equipments</t>
  </si>
  <si>
    <t>Furniture &amp; Fixture</t>
  </si>
  <si>
    <t>Vehicles</t>
  </si>
  <si>
    <t>Computer Software</t>
  </si>
  <si>
    <t>Land Lease Hold</t>
  </si>
  <si>
    <t>WTP and Supply plant</t>
  </si>
  <si>
    <t>Computer and Data Processing</t>
  </si>
  <si>
    <t>Planned life in Yrs</t>
  </si>
  <si>
    <t>99</t>
  </si>
  <si>
    <t>Row Labels</t>
  </si>
  <si>
    <t>Grand Total</t>
  </si>
  <si>
    <t>Sum of APC FY start</t>
  </si>
  <si>
    <t>Sum of Dep. FY start</t>
  </si>
  <si>
    <t>Sum of Bk.val.FY strt</t>
  </si>
  <si>
    <t>Sum of Acquisition</t>
  </si>
  <si>
    <t>Sum of Retirement</t>
  </si>
  <si>
    <t>Sum of Dep. for year</t>
  </si>
  <si>
    <t>Sum of Dep.retir.</t>
  </si>
  <si>
    <t>Sum of Curr.bk.val.</t>
  </si>
  <si>
    <t>Sum of Current APC</t>
  </si>
  <si>
    <t>Sum of Accumul. dep.</t>
  </si>
  <si>
    <t>Sum of Transfer</t>
  </si>
  <si>
    <t>Opening Gross Block</t>
  </si>
  <si>
    <t>Opening Acc Dep</t>
  </si>
  <si>
    <t>Opening Net Block</t>
  </si>
  <si>
    <t>Addition</t>
  </si>
  <si>
    <t>Sale of Assets</t>
  </si>
  <si>
    <t>Current Year Dep</t>
  </si>
  <si>
    <t>Dep on Sale</t>
  </si>
  <si>
    <t>Closing Net Block</t>
  </si>
  <si>
    <t>Closing Gross Block</t>
  </si>
  <si>
    <t>Closing Acc Dep</t>
  </si>
  <si>
    <t>Total as per Ledger</t>
  </si>
  <si>
    <t>Diff</t>
  </si>
  <si>
    <t>Plant &amp; Equipment &amp; Computer</t>
  </si>
  <si>
    <t>Electrical installation</t>
  </si>
  <si>
    <t>S. No.</t>
  </si>
  <si>
    <t>Description of Fixed Assets</t>
  </si>
  <si>
    <t>Date of Valuation</t>
  </si>
  <si>
    <t>Rate of Depreciation</t>
  </si>
  <si>
    <t>Gross Block</t>
  </si>
  <si>
    <t>Net Block</t>
  </si>
  <si>
    <t>Inflation</t>
  </si>
  <si>
    <t xml:space="preserve">Reproduction Cost of the Machines 
</t>
  </si>
  <si>
    <t>Total Depreciation</t>
  </si>
  <si>
    <t>Depreciated Replacement Value</t>
  </si>
  <si>
    <t>Fair Value</t>
  </si>
  <si>
    <t>TOTAL</t>
  </si>
  <si>
    <t>Date of Purchase / Installation</t>
  </si>
  <si>
    <t>Discount</t>
  </si>
  <si>
    <t>S.No.</t>
  </si>
  <si>
    <t>Heads</t>
  </si>
  <si>
    <t>Annexures</t>
  </si>
  <si>
    <t>Reproductiont Cost</t>
  </si>
  <si>
    <t>Fair market value</t>
  </si>
  <si>
    <t>Plant &amp; Machinery</t>
  </si>
  <si>
    <t>A</t>
  </si>
  <si>
    <t>Furniture Fixtures</t>
  </si>
  <si>
    <t>B</t>
  </si>
  <si>
    <t>Motor Vehicles</t>
  </si>
  <si>
    <t>C</t>
  </si>
  <si>
    <t>Office equipments</t>
  </si>
  <si>
    <t>D</t>
  </si>
  <si>
    <t>Electrical iInstallations</t>
  </si>
  <si>
    <t>E</t>
  </si>
  <si>
    <t xml:space="preserve">Computer </t>
  </si>
  <si>
    <t>F</t>
  </si>
  <si>
    <t>Software</t>
  </si>
  <si>
    <t>G</t>
  </si>
  <si>
    <t>REMARKS:-</t>
  </si>
  <si>
    <t>2.Asset items of different classes are grouped together and summarized seperately. Detailed valuation sheet with calculation can be referred in attached annexures.</t>
  </si>
  <si>
    <t>3. The Company has provided us the Fixed Asset Register (FAR) for the purpose of Valuation. This FAR has the capitalization of the items based on the capex incurred under various heads and shown it in under various phases. Hence, for the purpose of Valuation we have taken the FAR having capex incurred.</t>
  </si>
  <si>
    <t>5.For evaluating the Gross current reproduction Cost of the other indegeneous machines and equipments, we have adopted the inflation rate occurred in the manufacturing of that respective commodity. For which we have used the whole sale price index  provided the Government through www.eaindustry.nic.in</t>
  </si>
  <si>
    <t>H</t>
  </si>
  <si>
    <t>Salvage Value</t>
  </si>
  <si>
    <t>Obs. Factor</t>
  </si>
  <si>
    <t>Calendar Year</t>
  </si>
  <si>
    <t>Index</t>
  </si>
  <si>
    <t>COMPRESSOR</t>
  </si>
  <si>
    <t>STAINLESS STEEL TANK = TANK</t>
  </si>
  <si>
    <t>STEEL STRUCTURES= SS STRUCTURES</t>
  </si>
  <si>
    <t>alendar Year</t>
  </si>
  <si>
    <t>GERA BOX &amp; PARTS= PINION &amp; GEARS</t>
  </si>
  <si>
    <t>INJECTION PUMP= 4447,</t>
  </si>
  <si>
    <t>CENTRIFUGAL PUMP= 4446</t>
  </si>
  <si>
    <t>METER PANEL= PANEL</t>
  </si>
  <si>
    <t>MOTOR &amp; DC EQUIP= MOTOR</t>
  </si>
  <si>
    <t>FY 14</t>
  </si>
  <si>
    <t>FY 15</t>
  </si>
  <si>
    <t>FY 16</t>
  </si>
  <si>
    <t>FY 17</t>
  </si>
  <si>
    <t>FY 18</t>
  </si>
  <si>
    <t>FY 19</t>
  </si>
  <si>
    <t>d. Manufacture of other electronic and electric wires and cables</t>
  </si>
  <si>
    <t>Stainless steel tank</t>
  </si>
  <si>
    <t>Electric Wires &amp; Cables</t>
  </si>
  <si>
    <t>Cranes</t>
  </si>
  <si>
    <t>Motors &amp; other DC equipment</t>
  </si>
  <si>
    <t>ELECTRICAL WIRES &amp; CABLES</t>
  </si>
  <si>
    <t>Drill machine</t>
  </si>
  <si>
    <t>Drilling Machine</t>
  </si>
  <si>
    <t>Material handling, lifting and hoisting equipment</t>
  </si>
  <si>
    <t>h. Manufacture of other general-purpose machinery</t>
  </si>
  <si>
    <t>AIR CONDITIONING PLANt= 4434</t>
  </si>
  <si>
    <t>cranes</t>
  </si>
  <si>
    <t>manufacture of other electrical wires and cable</t>
  </si>
  <si>
    <t>ac motor</t>
  </si>
  <si>
    <t>furnace</t>
  </si>
  <si>
    <t>fan= turbo vent</t>
  </si>
  <si>
    <t>h. Pipes &amp; tubes</t>
  </si>
  <si>
    <t>lathe</t>
  </si>
  <si>
    <t>metal cutting tools &amp; accessories= die</t>
  </si>
  <si>
    <t>GENERAL PURPPOSE= DRIVE, STORE,roughing, compacting</t>
  </si>
  <si>
    <t>genrator</t>
  </si>
  <si>
    <t>cooling tower</t>
  </si>
  <si>
    <t>PIPES &amp; TUBES= 4449, chilling, etp</t>
  </si>
  <si>
    <t>conveyor</t>
  </si>
  <si>
    <t>cooler</t>
  </si>
  <si>
    <t>hydraulic pump</t>
  </si>
  <si>
    <t>MATERIAL HANDLING= FORKLIFT, chp, trippler, bobbin</t>
  </si>
  <si>
    <t>relay= air circuit breaker</t>
  </si>
  <si>
    <t xml:space="preserve">light fitting accessories= lights </t>
  </si>
  <si>
    <t>transformer= electrical substation</t>
  </si>
  <si>
    <t>special purpose machines= btg, esp, 249, 250(electrical instal)</t>
  </si>
  <si>
    <t>Salvage value</t>
  </si>
  <si>
    <t>Discount/ Appreciation</t>
  </si>
  <si>
    <t>Total</t>
  </si>
  <si>
    <t>4. For evaluating useful life for calculation of depreciation, Chart of Companies Act-2013 is referred.</t>
  </si>
  <si>
    <t>Block Name</t>
  </si>
  <si>
    <t>Total Slabs/ Floors</t>
  </si>
  <si>
    <t>Year of construction</t>
  </si>
  <si>
    <t xml:space="preserve">Type of construction     </t>
  </si>
  <si>
    <t>Structure condition</t>
  </si>
  <si>
    <t>RCC Framed Structure, RCC Slab roofing</t>
  </si>
  <si>
    <t>Average</t>
  </si>
  <si>
    <t>Steel Structure, ACC Sheet roofing</t>
  </si>
  <si>
    <t>Steel Structure supported with Heavy MS angle Truss, ACC Sheet roofing</t>
  </si>
  <si>
    <t>Steel Structure supported with MS Truss, ACC Sheet roofing</t>
  </si>
  <si>
    <t>Load Bearing Structure, ACC Sheet roofing</t>
  </si>
  <si>
    <t>Load Bearing Structure, ACC sheet roofing supported with MS truss</t>
  </si>
  <si>
    <t xml:space="preserve">Load Bearing Structure, ACC sheet roofing </t>
  </si>
  <si>
    <t>Steel Structure PEB Shed, ACC Sheet roofing</t>
  </si>
  <si>
    <t>Steel Structure PEB Shed, G.I. Sheet roofing</t>
  </si>
  <si>
    <t>RCC Framed Structure, Neat Cement roofing</t>
  </si>
  <si>
    <t>Steel Structure Covered with PVC shed, PVC Sheet roofing</t>
  </si>
  <si>
    <t>RCC Framed Structure,RCC slab roofing</t>
  </si>
  <si>
    <t>Tubuler Structure, ACC Sheet roofing</t>
  </si>
  <si>
    <t>BUILDING/CIVIL  STRUCTURE VALUATION | M/S USHA MARTIN LIMITED | TATISILWAI PLANT- RANCHI, JHARKHAND</t>
  </si>
  <si>
    <t>3. The valuation of the property has been done by the deprecated replacement cost approach.</t>
  </si>
  <si>
    <t>2. The covered area of the subject property is taken as per the area sheet provided by the company which has been cross verified by site measurment during site visit.</t>
  </si>
  <si>
    <t>Asset Type</t>
  </si>
  <si>
    <t>MACHINE N0</t>
  </si>
  <si>
    <t>Year</t>
  </si>
  <si>
    <t>Business Area</t>
  </si>
  <si>
    <t>Balance sheet item</t>
  </si>
  <si>
    <t>1603000929</t>
  </si>
  <si>
    <t>Buncher MC1140(MAIN M/C)</t>
  </si>
  <si>
    <t>98</t>
  </si>
  <si>
    <t>1601000017</t>
  </si>
  <si>
    <t>LAND-HSP &amp; GHAZIABAD</t>
  </si>
  <si>
    <t>1602000492</t>
  </si>
  <si>
    <t>Finish Godown (New)</t>
  </si>
  <si>
    <t>1601000018</t>
  </si>
  <si>
    <t>LAND - HSP REG CHG</t>
  </si>
  <si>
    <t>1603000872</t>
  </si>
  <si>
    <t>2ND HAND USED WIRE DRAWING M/C</t>
  </si>
  <si>
    <t>1608000050</t>
  </si>
  <si>
    <t>SAP-SOFTWARE</t>
  </si>
  <si>
    <t>1603000912</t>
  </si>
  <si>
    <t>43bobb.Strand.M1143(Main m/c)</t>
  </si>
  <si>
    <t>1603000930</t>
  </si>
  <si>
    <t>Buncher mc1144(MAIN M/C)</t>
  </si>
  <si>
    <t>1602000501</t>
  </si>
  <si>
    <t>Shed FOR CO2/LW  M/C 1077sqm.</t>
  </si>
  <si>
    <t>1603000894</t>
  </si>
  <si>
    <t>6BOBB.34"CLOS.MC1157(MAIN M/C)</t>
  </si>
  <si>
    <t>1603000866</t>
  </si>
  <si>
    <t>W/D M/C 450MM OTO+9DIE*400MM S</t>
  </si>
  <si>
    <t>1602000482</t>
  </si>
  <si>
    <t>FURNACE &amp; STRANDING SHED FOR W</t>
  </si>
  <si>
    <t>1603000895</t>
  </si>
  <si>
    <t>41bobb.315dia mc1148(MAIN M/C)</t>
  </si>
  <si>
    <t>1603000932</t>
  </si>
  <si>
    <t>BUNCHER M/C1147(Main M/C)</t>
  </si>
  <si>
    <t>1603000952</t>
  </si>
  <si>
    <t>Precision Layer winding M/c</t>
  </si>
  <si>
    <t>1603000916</t>
  </si>
  <si>
    <t>21 blocker W/D M/C(Elect.contr</t>
  </si>
  <si>
    <t>21 blocker W/D M/C(Motors)</t>
  </si>
  <si>
    <t>1603000897</t>
  </si>
  <si>
    <t>8X450MM CLOSING MC1159(MAIN MC</t>
  </si>
  <si>
    <t>1603000870</t>
  </si>
  <si>
    <t>Wire Drawing M/C</t>
  </si>
  <si>
    <t>1603000891</t>
  </si>
  <si>
    <t>6*30"closer M/C-1156(Main m/c)</t>
  </si>
  <si>
    <t>1603000918</t>
  </si>
  <si>
    <t>11blocker W/D MC1023(Elect.CON</t>
  </si>
  <si>
    <t>11blocker W/D MC1023(Motors)</t>
  </si>
  <si>
    <t>1603000953</t>
  </si>
  <si>
    <t>propane gas plant /Heating Equ</t>
  </si>
  <si>
    <t>1603000899</t>
  </si>
  <si>
    <t>6BOBB.450DIA STRD.M1138(MAIN M</t>
  </si>
  <si>
    <t>1603000901</t>
  </si>
  <si>
    <t>6BOBB.450D CLOSING M1160(MAIN</t>
  </si>
  <si>
    <t>1603000920</t>
  </si>
  <si>
    <t>11Blocker W/D mc 024(Elect.con</t>
  </si>
  <si>
    <t>11Blocker W/D mc1024(Motors)</t>
  </si>
  <si>
    <t>1603000900</t>
  </si>
  <si>
    <t>6BOBB.450DIA STRD M1139(MAIN M</t>
  </si>
  <si>
    <t>1602000490</t>
  </si>
  <si>
    <t>plant(over head shed wire rope</t>
  </si>
  <si>
    <t>1603000898</t>
  </si>
  <si>
    <t>8*24"TUB.CLOSING M1158(Main mc</t>
  </si>
  <si>
    <t>1603000917</t>
  </si>
  <si>
    <t>9 blocker W/D 647&amp;648(Elect.co</t>
  </si>
  <si>
    <t>9 blocker W/D 647&amp;648(Motors)</t>
  </si>
  <si>
    <t>1603000775</t>
  </si>
  <si>
    <t>Rope Closing M/C 8*22"</t>
  </si>
  <si>
    <t>1603000913</t>
  </si>
  <si>
    <t>Electric Annealing(Main furnac</t>
  </si>
  <si>
    <t>1603000896</t>
  </si>
  <si>
    <t>18X265MM TUBE STR M-1149(MAIN</t>
  </si>
  <si>
    <t>1603000966</t>
  </si>
  <si>
    <t>Power Distribution Sys.New mc</t>
  </si>
  <si>
    <t>1603001030</t>
  </si>
  <si>
    <t>500 kva Silent D.G.Set</t>
  </si>
  <si>
    <t>1603000787</t>
  </si>
  <si>
    <t>1+37bobbin 12?"dia std. M/C</t>
  </si>
  <si>
    <t>1603000837</t>
  </si>
  <si>
    <t>1+25 bobbin 16"q Tabular RH</t>
  </si>
  <si>
    <t>1603001004</t>
  </si>
  <si>
    <t>CO2 layer winding m/c-1098(TC)</t>
  </si>
  <si>
    <t>21 blocker.W/D (main machines)</t>
  </si>
  <si>
    <t>1603001001</t>
  </si>
  <si>
    <t>Layer winding m/c-1099(Techno)</t>
  </si>
  <si>
    <t>1602000481</t>
  </si>
  <si>
    <t>WIRE DRAWING SHED FOR WIRE ROP</t>
  </si>
  <si>
    <t>1603000923</t>
  </si>
  <si>
    <t>12DIE W/D M/C1026(ELECT.CONT</t>
  </si>
  <si>
    <t>12DIE W/D M/C1026(MOTORS)</t>
  </si>
  <si>
    <t>1603000924</t>
  </si>
  <si>
    <t>12DIE W/D M/C1027(ELECT.CONTRO</t>
  </si>
  <si>
    <t>12DIE W/D M/C1027(MOTORS)</t>
  </si>
  <si>
    <t>1603001025</t>
  </si>
  <si>
    <t>CO2 LAYER WINDING M/C(1100)</t>
  </si>
  <si>
    <t>Buncher MC1140(PAYOFFS)</t>
  </si>
  <si>
    <t>Buncher MC1140(ELECT.CONTROLS)</t>
  </si>
  <si>
    <t>1602000496</t>
  </si>
  <si>
    <t>Shed b/w old&amp;new Finish Godown</t>
  </si>
  <si>
    <t>11blocker W/D MC1023(Main M/C</t>
  </si>
  <si>
    <t>1603001002</t>
  </si>
  <si>
    <t>layer winding m/c-1096</t>
  </si>
  <si>
    <t>1603001003</t>
  </si>
  <si>
    <t>layer winding m/c-1097</t>
  </si>
  <si>
    <t>1603000931</t>
  </si>
  <si>
    <t>BUNCHER M/C1146(MAIN M/C)</t>
  </si>
  <si>
    <t>1603000889</t>
  </si>
  <si>
    <t>8*20"Tub.Closer M/C(MAIN M/C)</t>
  </si>
  <si>
    <t>1603000780</t>
  </si>
  <si>
    <t>1+24b 12?"dia roller std.M/C</t>
  </si>
  <si>
    <t>11Blocker W/D m/c1024(Main m/c</t>
  </si>
  <si>
    <t>9 blocker W/D 647&amp;648(Main mc)</t>
  </si>
  <si>
    <t>1603000873</t>
  </si>
  <si>
    <t>NON IBR STEAM BOILER 850Kg/HR</t>
  </si>
  <si>
    <t>1603001031</t>
  </si>
  <si>
    <t>Errecction of 500 kva DG set</t>
  </si>
  <si>
    <t>1601000020</t>
  </si>
  <si>
    <t>LAND - GHAZIABAD</t>
  </si>
  <si>
    <t>1603000950</t>
  </si>
  <si>
    <t>8MT EOT CRANE DOUBLE GRINDER</t>
  </si>
  <si>
    <t>1603001028</t>
  </si>
  <si>
    <t>CUTTING COILING M/C  DIA 1600</t>
  </si>
  <si>
    <t>1603005403</t>
  </si>
  <si>
    <t>Transformer 1.6 MVA, 33KV/433V,  IS 1180 Voltamp</t>
  </si>
  <si>
    <t>1603000804</t>
  </si>
  <si>
    <t>1+25bobin16"std.M/C(Left Hand)</t>
  </si>
  <si>
    <t>1603001036</t>
  </si>
  <si>
    <t>JOINING M/C 1126&amp;1129</t>
  </si>
  <si>
    <t>1603000938</t>
  </si>
  <si>
    <t>30 WIRE COILING UNIT 600Q</t>
  </si>
  <si>
    <t>1603000926</t>
  </si>
  <si>
    <t>Single Block OTO(ELECT.CONTROL</t>
  </si>
  <si>
    <t>Single Block OTO(MOTORS)</t>
  </si>
  <si>
    <t>1603000921</t>
  </si>
  <si>
    <t>WIRE DRAWING M/C-1025(Elect.Co</t>
  </si>
  <si>
    <t>WIRE DRAWING M/C-1025(Motors)</t>
  </si>
  <si>
    <t>1602000502</t>
  </si>
  <si>
    <t>COMBINING OF PICKLING HOUSE</t>
  </si>
  <si>
    <t>12 DIE W/D M/C1026(MAIN M/C)</t>
  </si>
  <si>
    <t>1603001029</t>
  </si>
  <si>
    <t>REWINDING 800MM DIA M/C-1184</t>
  </si>
  <si>
    <t>1603000915</t>
  </si>
  <si>
    <t>7bloc.22"d W/D MC630(ELECT.CON</t>
  </si>
  <si>
    <t>7bloc.22"d W/D MC630(MOTORS)</t>
  </si>
  <si>
    <t>1603005516</t>
  </si>
  <si>
    <t>PLATEFORM-UNLOADING  RAW MATERIAL</t>
  </si>
  <si>
    <t>12DIE W/D M/C1027(MAIN M/C)</t>
  </si>
  <si>
    <t>1603001000</t>
  </si>
  <si>
    <t>AIR COMPRESSOR GA-90AFF 7.5KG</t>
  </si>
  <si>
    <t>1603004745</t>
  </si>
  <si>
    <t>Tube Well -No-3</t>
  </si>
  <si>
    <t>0001</t>
  </si>
  <si>
    <t>21 blockerW/D M/C(Block assly.</t>
  </si>
  <si>
    <t>1603005311</t>
  </si>
  <si>
    <t>PUMPS FOR DISPENSING FUEL-PROPENGAS</t>
  </si>
  <si>
    <t>1603000936</t>
  </si>
  <si>
    <t>Weighing Bridge Scale 60MT</t>
  </si>
  <si>
    <t>Buncher MC1140(COMP PRETWISTER</t>
  </si>
  <si>
    <t>11blocker W/D MC1023(Block ASS</t>
  </si>
  <si>
    <t>1603000890</t>
  </si>
  <si>
    <t>1+7Bobbin 22"Roller(MAIN M/C)</t>
  </si>
  <si>
    <t>Buncher m/c1144(PAYOFF)</t>
  </si>
  <si>
    <t>Buncher m/c1144(LECT.CONTROL)</t>
  </si>
  <si>
    <t>1603000892</t>
  </si>
  <si>
    <t>6*8"Stran.M/c1106-7(MAIN M/C)</t>
  </si>
  <si>
    <t>6BOBB.34"CLOS.MC-1157(CAPSTAN</t>
  </si>
  <si>
    <t>6BOBB.34"CLOS.MC-1157(ELECT C</t>
  </si>
  <si>
    <t>1603000882</t>
  </si>
  <si>
    <t>CO2 M/C-1072(MAIN M/C)TECHNO</t>
  </si>
  <si>
    <t>1603000883</t>
  </si>
  <si>
    <t>CO2 M/C-1075(MAIN M/C)TECHNO</t>
  </si>
  <si>
    <t>1603000865</t>
  </si>
  <si>
    <t>3*24"Q Stranding M/C</t>
  </si>
  <si>
    <t>1603000910</t>
  </si>
  <si>
    <t>743 Fur.propane Gas(main fur.)</t>
  </si>
  <si>
    <t>1603000880</t>
  </si>
  <si>
    <t>21 DIE W/D M/c 649(MAIN M/C)</t>
  </si>
  <si>
    <t>1603000881</t>
  </si>
  <si>
    <t>21 DIE W/D M/c 650(MAIN M/C)</t>
  </si>
  <si>
    <t>1603001032</t>
  </si>
  <si>
    <t>Instal.Takeup for PAT.FURNACE</t>
  </si>
  <si>
    <t>11Blocker W/D mc1024(Block ass</t>
  </si>
  <si>
    <t>1603000886</t>
  </si>
  <si>
    <t>WET DRAWING M/C-677(MAIN M/C)</t>
  </si>
  <si>
    <t>1603000884</t>
  </si>
  <si>
    <t>WET DRAWING M/C-675(MAIN M/C)</t>
  </si>
  <si>
    <t>1603000885</t>
  </si>
  <si>
    <t>WET DRAWING M/C-676 (MAIN M/C)</t>
  </si>
  <si>
    <t>1602000500</t>
  </si>
  <si>
    <t>CONSTRUCTION SHED FOR DG SET</t>
  </si>
  <si>
    <t>9 blocker W/D 647&amp;648(Block as</t>
  </si>
  <si>
    <t>1699000435</t>
  </si>
  <si>
    <t>9900</t>
  </si>
  <si>
    <t>CWIP Tangible</t>
  </si>
  <si>
    <t>Speed restoration wire rope machines</t>
  </si>
  <si>
    <t>100</t>
  </si>
  <si>
    <t>Single Block OTO (MAIN M/C)</t>
  </si>
  <si>
    <t>WIRE DRAWING M/C-1025(Main M/C</t>
  </si>
  <si>
    <t>1603000802</t>
  </si>
  <si>
    <t>Complete Sys.LayerWinding M/C</t>
  </si>
  <si>
    <t>1603000788</t>
  </si>
  <si>
    <t>Control System for 1+37std.M/C</t>
  </si>
  <si>
    <t>1603000797</t>
  </si>
  <si>
    <t>ChillingPlant cap60tr(bluestar</t>
  </si>
  <si>
    <t>1603000928</t>
  </si>
  <si>
    <t>W/D.M/C 8Block.panyam(ELECT.CO</t>
  </si>
  <si>
    <t>W/D M/C 8Blocker panyam(MOTORS</t>
  </si>
  <si>
    <t>41bobb.315dia mc1148(CAPSTAN)</t>
  </si>
  <si>
    <t>41bobb.315dia mc1148(ELECT CON</t>
  </si>
  <si>
    <t>1603004918</t>
  </si>
  <si>
    <t>BOBBIN,12-1/2IN,S/A2/WR/0348R2</t>
  </si>
  <si>
    <t>1603000919</t>
  </si>
  <si>
    <t>18Bobb.strand.M/C1145(Elect.co</t>
  </si>
  <si>
    <t>18Bobb.strand.M/C1145(motors)</t>
  </si>
  <si>
    <t>1602000451</t>
  </si>
  <si>
    <t>FURNACE SHED AREA COVERED</t>
  </si>
  <si>
    <t>CO2 M/C-1072(CONE ASSLY.)TECH</t>
  </si>
  <si>
    <t>CO2 M/C-1075(CONE ASSLY.)</t>
  </si>
  <si>
    <t>7bloc.22"D W/D MC630(MAIN M/C)</t>
  </si>
  <si>
    <t>1603001005</t>
  </si>
  <si>
    <t>Patenting Furnace Takeup</t>
  </si>
  <si>
    <t>1603000806</t>
  </si>
  <si>
    <t>Chillingplant cap.60tr(Bluesta</t>
  </si>
  <si>
    <t>1603000861</t>
  </si>
  <si>
    <t>EOT  Crane with 3MT Hoist</t>
  </si>
  <si>
    <t>1603000862</t>
  </si>
  <si>
    <t>1603000964</t>
  </si>
  <si>
    <t>forklift Cap.3mt Voltas</t>
  </si>
  <si>
    <t>1603000888</t>
  </si>
  <si>
    <t>6*14"Stranding M/C(MAIN M/C)</t>
  </si>
  <si>
    <t>1603000887</t>
  </si>
  <si>
    <t>1602000494</t>
  </si>
  <si>
    <t>New Shed for old M/C</t>
  </si>
  <si>
    <t>21 DIE W/D M/c 649(CONE ASSLY</t>
  </si>
  <si>
    <t>21 DIE W/D M/c 650(CONE ASSLY.</t>
  </si>
  <si>
    <t>1603001026</t>
  </si>
  <si>
    <t>AUTOMATION SYS.LAYER/W M/C1092</t>
  </si>
  <si>
    <t>BUNCHER M/C1147(PAYOFF)</t>
  </si>
  <si>
    <t>BUNCHER M/C1147(ELECT.CONTROL</t>
  </si>
  <si>
    <t>1603000993</t>
  </si>
  <si>
    <t>Sewrage Water Treatment Plant</t>
  </si>
  <si>
    <t>WET DRAWING M/C-677(CONE ASSL</t>
  </si>
  <si>
    <t>WET DRAWING M/C-675(CONE ASSL</t>
  </si>
  <si>
    <t>WET DRAWING M/C-676(CONE ASSL</t>
  </si>
  <si>
    <t>12 DIE W/D M/C1026(BLOCK ASSLY</t>
  </si>
  <si>
    <t>1603000963</t>
  </si>
  <si>
    <t>Forklift cap.3mt Voltas</t>
  </si>
  <si>
    <t>1603000863</t>
  </si>
  <si>
    <t>GA-45PNU Compressore 303CFM</t>
  </si>
  <si>
    <t>1603001037</t>
  </si>
  <si>
    <t>AIR DRYER SXD-375W</t>
  </si>
  <si>
    <t>1603000783</t>
  </si>
  <si>
    <t>1+10bobbin 10"dia std. M/c</t>
  </si>
  <si>
    <t>1603000794</t>
  </si>
  <si>
    <t>Forklift Truck 3MT (Voltas)</t>
  </si>
  <si>
    <t>1603000782</t>
  </si>
  <si>
    <t>Control Sys.1+24b 12?"std.M/C</t>
  </si>
  <si>
    <t>1603000773</t>
  </si>
  <si>
    <t>Forklift Truck 3MT Voltas make</t>
  </si>
  <si>
    <t>12DIE W/D M/C1027(BLOCK ASSLY.</t>
  </si>
  <si>
    <t>1607000103</t>
  </si>
  <si>
    <t>SCORPIO TURBO 8STRDX(PB07S5198</t>
  </si>
  <si>
    <t>1603001019</t>
  </si>
  <si>
    <t>Errection Filter Press in ETP</t>
  </si>
  <si>
    <t>1603000811</t>
  </si>
  <si>
    <t>3MT FORKLIFT TRUCK</t>
  </si>
  <si>
    <t>8X450MM CLOSING MC1159(CAPSTAN</t>
  </si>
  <si>
    <t>8X450MM CLOSING MC1159(ELECT C</t>
  </si>
  <si>
    <t>1603000947</t>
  </si>
  <si>
    <t>GA-45PNU COMPRESSORE 303CFM</t>
  </si>
  <si>
    <t>1603000911</t>
  </si>
  <si>
    <t>Oil Tempring Line Fur.(Main fu</t>
  </si>
  <si>
    <t>1603001017</t>
  </si>
  <si>
    <t>UTN M/C RANGE 0-1MT DIG.DISPLA</t>
  </si>
  <si>
    <t>1602000452</t>
  </si>
  <si>
    <t>LABOUR COLONY AREA COVERED 28.</t>
  </si>
  <si>
    <t>1603005276</t>
  </si>
  <si>
    <t>FORKLIFT CAP-3 TON--VOLTAS-Model- DVX30 FC BC HVM</t>
  </si>
  <si>
    <t>1603005277</t>
  </si>
  <si>
    <t>1603000925</t>
  </si>
  <si>
    <t>BULL BLOCK 915MM MC606(ELECT.C</t>
  </si>
  <si>
    <t>BULL BLOCK 915MM MC606(MOTORS)</t>
  </si>
  <si>
    <t>1699000437</t>
  </si>
  <si>
    <t>Installation of CCTV Camera’s</t>
  </si>
  <si>
    <t>1603000945</t>
  </si>
  <si>
    <t>Cooling Tower Model XG--632</t>
  </si>
  <si>
    <t>1607000107</t>
  </si>
  <si>
    <t>BOLERO MAHINDRA PB07AP-1688</t>
  </si>
  <si>
    <t>1603000927</t>
  </si>
  <si>
    <t>W/D M/C DIAX8H+SPOOLER(ELECT.C</t>
  </si>
  <si>
    <t>W/D M/C DIAX8H+SPOOLER(MOTORS)</t>
  </si>
  <si>
    <t>6*30"closer M/C-1156(Capstan)</t>
  </si>
  <si>
    <t>6*30"closer M/C-1156(Elect.con</t>
  </si>
  <si>
    <t>1651001082</t>
  </si>
  <si>
    <t>1603000539</t>
  </si>
  <si>
    <t>W/D MACHINE 600 DIAX7H+COILER:</t>
  </si>
  <si>
    <t>Buncher M-1144(COMP.PRE TWISTE</t>
  </si>
  <si>
    <t>1603005402</t>
  </si>
  <si>
    <t>G.A.-45 Compressor--IE3 OPT</t>
  </si>
  <si>
    <t>1607000262</t>
  </si>
  <si>
    <t>CAR-HONDA-PETROL-MODEL WR-V-PB07BX5748</t>
  </si>
  <si>
    <t>6BOBB.34"CLOS.MC-1157(MOTORS)</t>
  </si>
  <si>
    <t>6BOBB.34"CLOS.MC-1157(GUARDS)</t>
  </si>
  <si>
    <t>1603000893</t>
  </si>
  <si>
    <t>1+7Bobb.Strand.Mc1108(MAIN M/C</t>
  </si>
  <si>
    <t>CO2 M/C-1072(ELECT.CONT.)TECHN</t>
  </si>
  <si>
    <t>CO2 M/C-1075(ELECT.CONTROLS)</t>
  </si>
  <si>
    <t>1602000493</t>
  </si>
  <si>
    <t>Die Room (New)</t>
  </si>
  <si>
    <t>1602000485</t>
  </si>
  <si>
    <t>CONCRETE ROAD AREA COVERED 220</t>
  </si>
  <si>
    <t>1603000965</t>
  </si>
  <si>
    <t>installation ofPower Capacitor</t>
  </si>
  <si>
    <t>43bobb.Strand.M1143(Motors)</t>
  </si>
  <si>
    <t>43bobb.Strand.M1143(Elect.con</t>
  </si>
  <si>
    <t>43bobb.Strand.M1143(cone assy</t>
  </si>
  <si>
    <t>21 DIE W/D M/c 649(ELECT.CONT</t>
  </si>
  <si>
    <t>21 DIE W/D M/c 650(ELECT.CONT</t>
  </si>
  <si>
    <t>6BOBB.450DIA STRD M1138(CAPSTA</t>
  </si>
  <si>
    <t>6BOBB.450DIA STRD M1138(ELECT.</t>
  </si>
  <si>
    <t>6BOB.450D CLOSING M1160(CAPSTA</t>
  </si>
  <si>
    <t>6BOB.450D CLOSING M1160(ELECT.</t>
  </si>
  <si>
    <t>1603005132</t>
  </si>
  <si>
    <t>AIR COMPRESSOR ATLAS COPCO GA-45+ FF</t>
  </si>
  <si>
    <t>6BOBB.450DIA STRD M1139(CAPST</t>
  </si>
  <si>
    <t>6BOBB.450DIA STRD M1139(ELECT.</t>
  </si>
  <si>
    <t>8*24"TUB.CLOSING M1158(CAPSTAN</t>
  </si>
  <si>
    <t>8*24"TUB.CLOSING M1158(ELECT.C</t>
  </si>
  <si>
    <t>1603000784</t>
  </si>
  <si>
    <t>Control System 1+10b std.M/C</t>
  </si>
  <si>
    <t>1603005320</t>
  </si>
  <si>
    <t>STRANDING M/C TUBE PT.NO.1 S/A2/1142/0478-IND AS</t>
  </si>
  <si>
    <t>1603005312</t>
  </si>
  <si>
    <t>Universal Testing machine model UTE 400KN ( 40MT).</t>
  </si>
  <si>
    <t>W/D M/C 8Block.panyam(MAIN M/C</t>
  </si>
  <si>
    <t>WET DRAWING M/C-675(EELCT.CON</t>
  </si>
  <si>
    <t>WET DRAWING M/C-676(ELECT.CONT</t>
  </si>
  <si>
    <t>WET DRAWING M/C-677(ELECT.CONT</t>
  </si>
  <si>
    <t>1603000933</t>
  </si>
  <si>
    <t>Modif Buncher M1147(MAIN M/C)</t>
  </si>
  <si>
    <t>1603000909</t>
  </si>
  <si>
    <t>PAT.FUR.INCL.TAKE UP(MAIN FUR.</t>
  </si>
  <si>
    <t>18Bobb.strand.M/C1145(Main M/c</t>
  </si>
  <si>
    <t>1603000538</t>
  </si>
  <si>
    <t>W/D M/C 600 DIAX5H+COILER: 102</t>
  </si>
  <si>
    <t>1607000265</t>
  </si>
  <si>
    <t>CAR-TOYOTA GLANZA G (PETROL)--RAKESH BAISWAR</t>
  </si>
  <si>
    <t>1603001027</t>
  </si>
  <si>
    <t>APCD UNIT COMPLETE WIRH BLOWER</t>
  </si>
  <si>
    <t>1607000256</t>
  </si>
  <si>
    <t>CAR-MARUTI PB07BV2202 BALENO PETROL (MODEL-ZETA</t>
  </si>
  <si>
    <t>1603000808</t>
  </si>
  <si>
    <t>JAMBO TROLLY WITH BATTERY</t>
  </si>
  <si>
    <t>Single Block OTO(BLOCK ASSLY.</t>
  </si>
  <si>
    <t>1603000810</t>
  </si>
  <si>
    <t>Payoff unit400/600Qfor 30wire</t>
  </si>
  <si>
    <t>1603000602</t>
  </si>
  <si>
    <t>CLOSING MACHINE 810X6B:  M/C 1</t>
  </si>
  <si>
    <t>WIRE DRAWING M/C-1025(Block As</t>
  </si>
  <si>
    <t>1607000105</t>
  </si>
  <si>
    <t>CAR ACCENT PB07-AA-7988</t>
  </si>
  <si>
    <t>1602000475</t>
  </si>
  <si>
    <t>RAW MATERIAL YARD CONCRETE FLO</t>
  </si>
  <si>
    <t>1607000111</t>
  </si>
  <si>
    <t>CAR I10GRAND PB07AT-7775 DIESE</t>
  </si>
  <si>
    <t>18X265MM TUBE STR.M1149(CAPST</t>
  </si>
  <si>
    <t>18X265MM TUBE STR.M1149(ELECT</t>
  </si>
  <si>
    <t>1603000805</t>
  </si>
  <si>
    <t>Gear box 48speed for 1+25(LH)</t>
  </si>
  <si>
    <t>1603000792</t>
  </si>
  <si>
    <t>Air Compressure Screw CFM125</t>
  </si>
  <si>
    <t>41bobb.315dia mc1148(MOTORS)</t>
  </si>
  <si>
    <t>41bobb.315dia mc1148(GUARDS)</t>
  </si>
  <si>
    <t>1602000497</t>
  </si>
  <si>
    <t>Construction 2nd floor store</t>
  </si>
  <si>
    <t>1607000263</t>
  </si>
  <si>
    <t>Hyundai Grand i10 Nios Sportz-PB07BX6514</t>
  </si>
  <si>
    <t>1603004709</t>
  </si>
  <si>
    <t>1+7BOBBIN 6-1/2"STRD.M/C UNDER</t>
  </si>
  <si>
    <t>7bloc.22"d W/D MC630(BLOCK ASY</t>
  </si>
  <si>
    <t>1603000614</t>
  </si>
  <si>
    <t>STRANDING MACHINE KTS 12X12 :</t>
  </si>
  <si>
    <t>1603001038</t>
  </si>
  <si>
    <t>HEAT EXCHANGER</t>
  </si>
  <si>
    <t>1603005310</t>
  </si>
  <si>
    <t>ANNEALING POT CAP.9 KL S.S.316</t>
  </si>
  <si>
    <t>1602000483</t>
  </si>
  <si>
    <t>CONTROL ROOM FOR HT SUB STATIO</t>
  </si>
  <si>
    <t>1607000253</t>
  </si>
  <si>
    <t>CAR-I20 MAGNA+VTVT--PB07BR0110</t>
  </si>
  <si>
    <t>1602000450</t>
  </si>
  <si>
    <t>W/D SHED AREA COVERED 1017.6M?</t>
  </si>
  <si>
    <t>1603004687</t>
  </si>
  <si>
    <t>S/A2/1153/0461 TUBE ITEM 1</t>
  </si>
  <si>
    <t>1607000108</t>
  </si>
  <si>
    <t>CAR I10 GRAND  PB07AQ-5586</t>
  </si>
  <si>
    <t>1607000258</t>
  </si>
  <si>
    <t>CAR-HYUNDAI VENUE DL7CR5415-1.0 TURBO GDI MT</t>
  </si>
  <si>
    <t>1603001035</t>
  </si>
  <si>
    <t>EOT CRANE 2MT 4.7M 20M/MIN.</t>
  </si>
  <si>
    <t>1603005321</t>
  </si>
  <si>
    <t>STRANDING M/C TUBE PT.NO.2 S/A2/1142/0478-IND AS</t>
  </si>
  <si>
    <t>1603000875</t>
  </si>
  <si>
    <t>Tubewell</t>
  </si>
  <si>
    <t>1603000864</t>
  </si>
  <si>
    <t>Takeup 24B closer M/C &amp; Shaft</t>
  </si>
  <si>
    <t>1603000914</t>
  </si>
  <si>
    <t>W/D.M/C 10bloc.Panyam(ELECT.C</t>
  </si>
  <si>
    <t>W/D.M/C 10bloc.Panyam(MOTORS)</t>
  </si>
  <si>
    <t>BUNCHER M/C1147(Comp. PRE-TWIS</t>
  </si>
  <si>
    <t>1603004708</t>
  </si>
  <si>
    <t>1+13BOBBIN 6-1/2"STRD.M/C UNDR</t>
  </si>
  <si>
    <t>1603005208</t>
  </si>
  <si>
    <t>BULL BLOCK 915MM MC606(MAIN MC</t>
  </si>
  <si>
    <t>1603000967</t>
  </si>
  <si>
    <t>Scottish pack coiller(marthan)</t>
  </si>
  <si>
    <t>1603004688</t>
  </si>
  <si>
    <t>COLLAR UNIT SCOTTISH PACK</t>
  </si>
  <si>
    <t>1603005293</t>
  </si>
  <si>
    <t>NITROGEN PLANT INSTALTION COST/FOUNDATION</t>
  </si>
  <si>
    <t>1602000489</t>
  </si>
  <si>
    <t>BUILDING AT GHAZIABAD</t>
  </si>
  <si>
    <t>W/D M/C DIAX8H+SPOOLER(MAIN MC</t>
  </si>
  <si>
    <t>1603000922</t>
  </si>
  <si>
    <t>S.BLOCK W/D M/C 760M(ELECT.CON</t>
  </si>
  <si>
    <t>S.BLOCK W/D M/C760M(Motors)</t>
  </si>
  <si>
    <t>1603000612</t>
  </si>
  <si>
    <t>STRANDING MACHINE 6B: 1101.110</t>
  </si>
  <si>
    <t>1651001176</t>
  </si>
  <si>
    <t>PRINTRONIX LINE MATRIX PRINTER P8000H</t>
  </si>
  <si>
    <t>1603005005</t>
  </si>
  <si>
    <t>55 KW VERIABLE SPEED  A C INVERTER DRIVE</t>
  </si>
  <si>
    <t>8X450MM CLOSING MC1159(MOTORS</t>
  </si>
  <si>
    <t>8X450MM CLOSING MC1159(GUARDS)</t>
  </si>
  <si>
    <t>1608000060</t>
  </si>
  <si>
    <t>1605001026</t>
  </si>
  <si>
    <t>VCC TANDBERG 85MXP(GODREJ)</t>
  </si>
  <si>
    <t>1603005404</t>
  </si>
  <si>
    <t>INTERMEDIATE BLOCK, S/A1/640/0137 610MM DIA INDAS</t>
  </si>
  <si>
    <t>1603005425</t>
  </si>
  <si>
    <t>ACID TANK,PP/FRP AS PER DRAWING---INDAS SPARE</t>
  </si>
  <si>
    <t>1603000951</t>
  </si>
  <si>
    <t>SCRAP WINDING MACHINE</t>
  </si>
  <si>
    <t>1603000992</t>
  </si>
  <si>
    <t>TURBO POWER VENTILATOR</t>
  </si>
  <si>
    <t>1603000980</t>
  </si>
  <si>
    <t>JUMBO TOW TRUCK CAP 2TOM JOST</t>
  </si>
  <si>
    <t>8*20" Tub.Closer M/C(CAPSTAN)</t>
  </si>
  <si>
    <t>8*20"Tub.CloserM/C(ELECT.CONT</t>
  </si>
  <si>
    <t>6*30"closer M/C-1156(Motors)</t>
  </si>
  <si>
    <t>6*30"closer M/C-1156(M/c guard</t>
  </si>
  <si>
    <t>1602000495</t>
  </si>
  <si>
    <t>Wire Drawing &amp; Furnace office</t>
  </si>
  <si>
    <t>1603000613</t>
  </si>
  <si>
    <t>STRANDING MACHINE KTS 12X06 :</t>
  </si>
  <si>
    <t>1603005318</t>
  </si>
  <si>
    <t>MODIFIED INTERM.DRUM S/A0/SSA/2007R1-MC-5150004141</t>
  </si>
  <si>
    <t>BUNCHER M/C1146(PAYOFF)</t>
  </si>
  <si>
    <t>BUNCHER M/C1146(ELECT.CONTROLS</t>
  </si>
  <si>
    <t>1602000498</t>
  </si>
  <si>
    <t>Constructon new shed for Reels</t>
  </si>
  <si>
    <t>1603005275</t>
  </si>
  <si>
    <t>LEAD TANK FOR FUR-721</t>
  </si>
  <si>
    <t>1603005178</t>
  </si>
  <si>
    <t>DC DRIVE 110 AMP.4Q PARKER MAKE 590+</t>
  </si>
  <si>
    <t>1602000459</t>
  </si>
  <si>
    <t>CONSTRUCTION OF WORKSHOP COVER</t>
  </si>
  <si>
    <t>1603005443</t>
  </si>
  <si>
    <t>110 AMP. DC DRIVE 4Q PARKER MAKE 590+ INDAS</t>
  </si>
  <si>
    <t>1603005317</t>
  </si>
  <si>
    <t>DC DRIVE 4Q 500AMP.MATERIL CODE-5150004321</t>
  </si>
  <si>
    <t>CO2 M/C-1072(MOTORS)TECHNO</t>
  </si>
  <si>
    <t>CO2 M/C-1075(MOTORS)TECHNO</t>
  </si>
  <si>
    <t>1603001018</t>
  </si>
  <si>
    <t>Fab.&amp; Errection APCD Unit</t>
  </si>
  <si>
    <t>1603000609</t>
  </si>
  <si>
    <t>STRANDING M/C KTS 12X18 : M/C1</t>
  </si>
  <si>
    <t>1603000856</t>
  </si>
  <si>
    <t>Industrial gear box</t>
  </si>
  <si>
    <t>1603000840</t>
  </si>
  <si>
    <t>PLC System</t>
  </si>
  <si>
    <t>1603004744</t>
  </si>
  <si>
    <t>TAKEUP UNIT CAP 3MT(RANCHI)</t>
  </si>
  <si>
    <t>1603005497</t>
  </si>
  <si>
    <t>ACID TANK,PP/FRP NO-1 AS PER DRAWING-INDAS</t>
  </si>
  <si>
    <t>1603005498</t>
  </si>
  <si>
    <t>ACID TANK,PP/FRP NO-2 AS PER DRAWING-INDAS</t>
  </si>
  <si>
    <t>1603000798</t>
  </si>
  <si>
    <t>Electric Monrail Hoist 2MT</t>
  </si>
  <si>
    <t>1602000447</t>
  </si>
  <si>
    <t>RM SHED AREA COVERED 722.16M?(</t>
  </si>
  <si>
    <t>1603000551</t>
  </si>
  <si>
    <t>WET W/D M/C KWD 270 DIA 19D:10</t>
  </si>
  <si>
    <t>1603005499</t>
  </si>
  <si>
    <t>ACID TANK,PP/FRP NO-3 AS PER DRAWING-INDAS</t>
  </si>
  <si>
    <t>1699000431</t>
  </si>
  <si>
    <t>PROPANE GAS DETECTION SYSTEM</t>
  </si>
  <si>
    <t>21 DIE W/D M/c 649(MOTORS)</t>
  </si>
  <si>
    <t>21 DIE W/D M/c 650(MOTORS)</t>
  </si>
  <si>
    <t>6BOBB 450DIA STRD M1138(MOTORS</t>
  </si>
  <si>
    <t>6BOBB.450DIA STRD M1138(GUARDS</t>
  </si>
  <si>
    <t>6BOB.450D CLOSING M1160(MOTORS</t>
  </si>
  <si>
    <t>6BOB.450D CLOSING M1160(GUARDS</t>
  </si>
  <si>
    <t>6BOBB.450DIA STRD M1139(MOTORS</t>
  </si>
  <si>
    <t>6BOBB.450DIA STRD M1139(GUARD</t>
  </si>
  <si>
    <t>8*24"TUB.CLOSING M1158(MOTOR)</t>
  </si>
  <si>
    <t>8*24"TUB.CLOSING M1158(GUARDS)</t>
  </si>
  <si>
    <t>1603005501</t>
  </si>
  <si>
    <t>DRIVE,VRBL SPD,6RA80,SIEMENS,6RA8031-6DV-INDAS</t>
  </si>
  <si>
    <t>1603000610</t>
  </si>
  <si>
    <t>STRANDING MACHINE 12B: 1105.11</t>
  </si>
  <si>
    <t>1603005141</t>
  </si>
  <si>
    <t>DRIVE,VRBL SPD,6RA80,SIEMENS,6RA8031-6DV</t>
  </si>
  <si>
    <t>W/D M/C 8Block.panyam(BLOCK AS</t>
  </si>
  <si>
    <t>WET DRAWING M/C-675(MOTORS)</t>
  </si>
  <si>
    <t>WET DRAWING M/C-676 (MOTORS)</t>
  </si>
  <si>
    <t>WET DRAWING M/C-677(MOTORS)</t>
  </si>
  <si>
    <t>1603000988</t>
  </si>
  <si>
    <t>TURBO POWER VENTILATORS</t>
  </si>
  <si>
    <t>1603004712</t>
  </si>
  <si>
    <t>METER READING INSTRUMENT(MRI)</t>
  </si>
  <si>
    <t>1603004693</t>
  </si>
  <si>
    <t>04B2400 SPLIT ROL.BEARING GR T</t>
  </si>
  <si>
    <t>18Bobb.strand.M/C1145(Block as</t>
  </si>
  <si>
    <t>1603004715</t>
  </si>
  <si>
    <t>AC INVERTOR DRIVE75KW 415VSSD</t>
  </si>
  <si>
    <t>1603004919</t>
  </si>
  <si>
    <t>AC INVER.DRIVE 75KW 415V SSD / PARKER -IND AS</t>
  </si>
  <si>
    <t>1603000776</t>
  </si>
  <si>
    <t>Auto shrink wrapping Machine</t>
  </si>
  <si>
    <t>1603005339</t>
  </si>
  <si>
    <t>AC DRIVE 45 KW-MATERIAL CODE-1300098360 -IND-AS</t>
  </si>
  <si>
    <t>1602000473</t>
  </si>
  <si>
    <t>SHED FOR STORE CONSTRUCTION</t>
  </si>
  <si>
    <t>1603000772</t>
  </si>
  <si>
    <t>Reduction Gear Box for 727fur</t>
  </si>
  <si>
    <t>1603000781</t>
  </si>
  <si>
    <t>Roller Assy.Takeup 1+24b12?"</t>
  </si>
  <si>
    <t>1603004695</t>
  </si>
  <si>
    <t>SPLIT ROL.BEARING 04B2400 EXPE</t>
  </si>
  <si>
    <t>1603004692</t>
  </si>
  <si>
    <t>SPLIT ROL.BEARING 04B2200 GR T</t>
  </si>
  <si>
    <t>1604000661</t>
  </si>
  <si>
    <t>OUTDOOR VCB-2 33KV, 1600A</t>
  </si>
  <si>
    <t>1603005370</t>
  </si>
  <si>
    <t>1603004689</t>
  </si>
  <si>
    <t>BEARING PART OF 6X860 DIA</t>
  </si>
  <si>
    <t>1607000104</t>
  </si>
  <si>
    <t>Ambulance Van PB07-V-2088</t>
  </si>
  <si>
    <t>1603000995</t>
  </si>
  <si>
    <t>18X265MM TUBE STR.M1149(MOTOR</t>
  </si>
  <si>
    <t>18X265MM TUBE STR.M1149(GUARD</t>
  </si>
  <si>
    <t>1603004694</t>
  </si>
  <si>
    <t>SPLIT ROL.BEARING 04B2200 EXPE</t>
  </si>
  <si>
    <t>1603000786</t>
  </si>
  <si>
    <t>Industrial gear box 1+10b M/c</t>
  </si>
  <si>
    <t>1603000789</t>
  </si>
  <si>
    <t>Industrial gear Box 1+37b M/C</t>
  </si>
  <si>
    <t>W/D M/C 10bloc.Panyam(MAIN MC</t>
  </si>
  <si>
    <t>1603005540</t>
  </si>
  <si>
    <t>GAS BURNER, GAS TRAIN,CONTROL PANEL</t>
  </si>
  <si>
    <t>1603000516</t>
  </si>
  <si>
    <t>REWINDING MACHINE KWM-460</t>
  </si>
  <si>
    <t>1602000468</t>
  </si>
  <si>
    <t>FINISH GODOWN EXTENSION</t>
  </si>
  <si>
    <t>1604000663</t>
  </si>
  <si>
    <t>OUTDOOR VCB-3 33KV, 1600A-</t>
  </si>
  <si>
    <t>1603000601</t>
  </si>
  <si>
    <t>CLOSING MACHINE 460X6B : M/C 1</t>
  </si>
  <si>
    <t>S.BLOCK W/D M/C760(Main M/C)</t>
  </si>
  <si>
    <t>1603000807</t>
  </si>
  <si>
    <t>EPABX SYS.LG PRI FACILITY</t>
  </si>
  <si>
    <t>1603000586</t>
  </si>
  <si>
    <t>32 KVA SWITCH YARD (GEC ALSTHO</t>
  </si>
  <si>
    <t>33KV</t>
  </si>
  <si>
    <t>1651000648</t>
  </si>
  <si>
    <t>Dell Baan Server</t>
  </si>
  <si>
    <t>1603000791</t>
  </si>
  <si>
    <t>Monorail Wirerope Hoist 5MT</t>
  </si>
  <si>
    <t>1603000481</t>
  </si>
  <si>
    <t>LAYER WINDING M/C: 1091.1092.1</t>
  </si>
  <si>
    <t>1604000662</t>
  </si>
  <si>
    <t>OUTDOOR VCB-3 33KV, 1600A</t>
  </si>
  <si>
    <t>1603005006</t>
  </si>
  <si>
    <t>WORM &amp; WORM WHEEL CD-14",NO.OF TEETH-61,</t>
  </si>
  <si>
    <t>1603005487</t>
  </si>
  <si>
    <t>OUTDOOR VCB 33KV, 1600A</t>
  </si>
  <si>
    <t>Electric Annealing Fur.(lead T</t>
  </si>
  <si>
    <t>Electric Annealing Fur.(elect.</t>
  </si>
  <si>
    <t>Electric Annealing Fur.(acid t</t>
  </si>
  <si>
    <t>1603005008</t>
  </si>
  <si>
    <t>AC DRIVE 90 KW</t>
  </si>
  <si>
    <t>1603005340</t>
  </si>
  <si>
    <t>DC DRIVE 4Q 60AMP.MATERIAL CODE-1300110361 IND AS</t>
  </si>
  <si>
    <t>BULL BLOCK 915MM MC606(BLOCK A</t>
  </si>
  <si>
    <t>1603004690</t>
  </si>
  <si>
    <t>S/A2/1122/0464 TUBE P.1</t>
  </si>
  <si>
    <t>1603005390</t>
  </si>
  <si>
    <t>TUBE , PT.NO.1 S/A2/1145/0477--INDAS</t>
  </si>
  <si>
    <t>1603005143</t>
  </si>
  <si>
    <t>DC DRIVE 270A , 4Q</t>
  </si>
  <si>
    <t>1603000946</t>
  </si>
  <si>
    <t>2MT ELECTRIC MONORAIL HOIST</t>
  </si>
  <si>
    <t>1603005384</t>
  </si>
  <si>
    <t>3PH IND.MOTOR 45KW INVERTER DUTY-INDAS SPARE</t>
  </si>
  <si>
    <t>1603004691</t>
  </si>
  <si>
    <t>HEL.WORM GEARED MOTOR 5.5KW</t>
  </si>
  <si>
    <t>W/D M/C DIAX8H+SPOOLER(BLOCK A</t>
  </si>
  <si>
    <t>1602000486</t>
  </si>
  <si>
    <t>PANNEL ROOM FOR AC SYSTEM OF W</t>
  </si>
  <si>
    <t>1603005444</t>
  </si>
  <si>
    <t>Hoist--5MT</t>
  </si>
  <si>
    <t>1+7 Bobbin 22"q roller(CAPSTAN</t>
  </si>
  <si>
    <t>1+7 Bobbin 22"q Roller(Elet co</t>
  </si>
  <si>
    <t>1603001033</t>
  </si>
  <si>
    <t>POINTING M/C RANGE DIA 6-12MM</t>
  </si>
  <si>
    <t>1603000779</t>
  </si>
  <si>
    <t>Capstan Assy.1+24b 12?'std.m/c</t>
  </si>
  <si>
    <t>1608000067</t>
  </si>
  <si>
    <t>CYBEROAM  SOFTWARE LICENCE</t>
  </si>
  <si>
    <t>1603005388</t>
  </si>
  <si>
    <t>BURNER,72091EPA2828---INDAS</t>
  </si>
  <si>
    <t>6*8"Strand.M/c1106-07(capstan)</t>
  </si>
  <si>
    <t>6*8"Strand.M/c1106-07(elect.co</t>
  </si>
  <si>
    <t>1603005206</t>
  </si>
  <si>
    <t>CAPSTAN,S/A1/WR/0247,POS-1</t>
  </si>
  <si>
    <t>1603005488</t>
  </si>
  <si>
    <t>SINGLE MOTOR MODULE 45A , SIEMENS-INDAS SPARE</t>
  </si>
  <si>
    <t>1603000611</t>
  </si>
  <si>
    <t>STRANDING MACHINE 18B: 1109</t>
  </si>
  <si>
    <t>1603000869</t>
  </si>
  <si>
    <t>CONTROL PANEL 6*30" CLOSER M/C</t>
  </si>
  <si>
    <t>1603000970</t>
  </si>
  <si>
    <t>Electric Hoist Cap.1MT</t>
  </si>
  <si>
    <t>1603005369</t>
  </si>
  <si>
    <t>1602000428</t>
  </si>
  <si>
    <t>LABOUR QUARTERS ( 50 NO.) (JOB</t>
  </si>
  <si>
    <t>1602000467</t>
  </si>
  <si>
    <t>CONSTRUCTION OF NEW CANTEEN</t>
  </si>
  <si>
    <t>1603004696</t>
  </si>
  <si>
    <t>CYL.ROL.BEARING 527250 W.GROOV</t>
  </si>
  <si>
    <t>1602000445</t>
  </si>
  <si>
    <t>PICKLING HOUSEE EXTAN. AREA 28</t>
  </si>
  <si>
    <t>8*20" Tub.Closer M/C(MOTORS)</t>
  </si>
  <si>
    <t>1603000471</t>
  </si>
  <si>
    <t>ERECTION &amp; FOUNDATION OF CO2 M</t>
  </si>
  <si>
    <t>BUNCHER M/C1146(COMP. PRETWIST</t>
  </si>
  <si>
    <t>1603005297</t>
  </si>
  <si>
    <t>CAPSTAN, PART NO.1 AS PER DRG.NO.S/A2/11</t>
  </si>
  <si>
    <t>1603005298</t>
  </si>
  <si>
    <t>CAPSTAN, PNO.1  DRG.NO.S/A2/1155/0470</t>
  </si>
  <si>
    <t>1603005292</t>
  </si>
  <si>
    <t>OLD CAGE ASSEMBLY of 8X20" machine</t>
  </si>
  <si>
    <t>1603004716</t>
  </si>
  <si>
    <t>1603004770</t>
  </si>
  <si>
    <t>110 AMP. DC DRIVE 4Q PARKER MAKE 590+</t>
  </si>
  <si>
    <t>1603004697</t>
  </si>
  <si>
    <t>14"CD WORM WHEEL&amp;SHAFT 20:1</t>
  </si>
  <si>
    <t>1603005282</t>
  </si>
  <si>
    <t>CAPSTAN,S/A1/WR/0247,POS-2--INDAS  STORE</t>
  </si>
  <si>
    <t>1603005281</t>
  </si>
  <si>
    <t>DIA 450 BLOCK SPINDLE ASSEMBLY (DANCER)</t>
  </si>
  <si>
    <t>1603005389</t>
  </si>
  <si>
    <t>MOTOR,DC,37KW,FOOT,ARM VLTG:415VDC-INDAS</t>
  </si>
  <si>
    <t>1603005489</t>
  </si>
  <si>
    <t>MOTOR,DC,37KW,FOOT,ARM VLTG:415VDC,-INDAS SPARE</t>
  </si>
  <si>
    <t>1603000803</t>
  </si>
  <si>
    <t>Electric Hoist 600-1200KG</t>
  </si>
  <si>
    <t>1603004698</t>
  </si>
  <si>
    <t>72091EPA2828 BURNER 1001NM-GA</t>
  </si>
  <si>
    <t>1603000902</t>
  </si>
  <si>
    <t>G.I.FUR. WIRES(MAIN FURNACE)</t>
  </si>
  <si>
    <t>1603000790</t>
  </si>
  <si>
    <t>Spooler M/C 1000mm with motor</t>
  </si>
  <si>
    <t>1603004699</t>
  </si>
  <si>
    <t>S/A3/WR/0386 CAPSTAN P.1</t>
  </si>
  <si>
    <t>1603000550</t>
  </si>
  <si>
    <t>WET W/D M/C KWD 270 DIA 17D: 1</t>
  </si>
  <si>
    <t>1603000799</t>
  </si>
  <si>
    <t>1603005500</t>
  </si>
  <si>
    <t>WORM &amp; WORM WHEEL, 50:1, CD-14", RADICON-INDAS</t>
  </si>
  <si>
    <t>1603004700</t>
  </si>
  <si>
    <t>S/A2/WR/0393 CAPSTAN P.1</t>
  </si>
  <si>
    <t>1603004701</t>
  </si>
  <si>
    <t>S/A2/WR/0393 CAPSTAN P.2</t>
  </si>
  <si>
    <t>1603005517</t>
  </si>
  <si>
    <t>1603005142</t>
  </si>
  <si>
    <t>SINGLE MOTOR MODULE 45A , SIEMENS</t>
  </si>
  <si>
    <t>1603004702</t>
  </si>
  <si>
    <t>14"CD WORM&amp;WHEEL 49T SHAFT 5ST</t>
  </si>
  <si>
    <t>1603000589</t>
  </si>
  <si>
    <t>H.T CONTROL ROOM    (</t>
  </si>
  <si>
    <t>1603000836</t>
  </si>
  <si>
    <t>Plotter size Ao (880*1250MM)</t>
  </si>
  <si>
    <t>1603005490</t>
  </si>
  <si>
    <t>DRIVE,VRBL SPD,6RA80,SIEMENS,6RA8031-6DV-INDAS SPA</t>
  </si>
  <si>
    <t>1603004703</t>
  </si>
  <si>
    <t>S/A2/727/0448 ACID TANK</t>
  </si>
  <si>
    <t>1603000592</t>
  </si>
  <si>
    <t>L.T CONTROL ROOM    (</t>
  </si>
  <si>
    <t>1603004711</t>
  </si>
  <si>
    <t>DIG.DRIVE REGEN.4Q 125A(6RA80)</t>
  </si>
  <si>
    <t>1603005207</t>
  </si>
  <si>
    <t>DRIVE,VRBL SPD,G120 CU240E,SIEMENS,37KW</t>
  </si>
  <si>
    <t>1651001150</t>
  </si>
  <si>
    <t>CYBEROAM 200 ING</t>
  </si>
  <si>
    <t>1603000990</t>
  </si>
  <si>
    <t>ELECT.MONORAIL CHAIN HOIST 2MT</t>
  </si>
  <si>
    <t>1603000796</t>
  </si>
  <si>
    <t>Elec.trollyfor hoist600-1200KG</t>
  </si>
  <si>
    <t>1602000465</t>
  </si>
  <si>
    <t>EXTEN.OF PRE CAST SHED FOR</t>
  </si>
  <si>
    <t>1603005467</t>
  </si>
  <si>
    <t>AC DRIVE 45 KW--MCODE-1300098360</t>
  </si>
  <si>
    <t>1603000989</t>
  </si>
  <si>
    <t>ELECTRIC HOIST 1MT</t>
  </si>
  <si>
    <t>1603000606</t>
  </si>
  <si>
    <t>FIE ELECTRIC CHAIN &amp; ROPE TEST</t>
  </si>
  <si>
    <t>1603005319</t>
  </si>
  <si>
    <t>1605002273</t>
  </si>
  <si>
    <t>ATTENDANCE M/C STAR 200 FP BASE BIOMETRIC SYSTEM</t>
  </si>
  <si>
    <t>1603000596</t>
  </si>
  <si>
    <t>POWER DISTRIBUTION SYSTEM IN W</t>
  </si>
  <si>
    <t>1603000801</t>
  </si>
  <si>
    <t>Electric Trolly</t>
  </si>
  <si>
    <t>1603004704</t>
  </si>
  <si>
    <t>SHAFT&amp;WORM WHEEL 7.5/1 12"</t>
  </si>
  <si>
    <t>6*14"Stranding M/C(CAPSTAN)</t>
  </si>
  <si>
    <t>6*14"Stranding M/C(ELECT.CONTR</t>
  </si>
  <si>
    <t>1699000453</t>
  </si>
  <si>
    <t>O2 analyser</t>
  </si>
  <si>
    <t>1602000499</t>
  </si>
  <si>
    <t>Construction of  Dispensary</t>
  </si>
  <si>
    <t>1603000561</t>
  </si>
  <si>
    <t>EOT CRANE 3 TON CAP.15.75 METE</t>
  </si>
  <si>
    <t>1603000604</t>
  </si>
  <si>
    <t>EOT CRANE 3 TON CAP.14.1 METER</t>
  </si>
  <si>
    <t>W/D.MC 10bloc.Panyam(BLOCK AS</t>
  </si>
  <si>
    <t>1603004705</t>
  </si>
  <si>
    <t>GEAR MOTOR 1.1KW/1.5HP 60X-30Y</t>
  </si>
  <si>
    <t>1603004713</t>
  </si>
  <si>
    <t>SINGLE MOTOR MODULE I/P DC600V</t>
  </si>
  <si>
    <t>1602000441</t>
  </si>
  <si>
    <t>EFFLUENT TREATMENT PLANT (JOB</t>
  </si>
  <si>
    <t>1603004710</t>
  </si>
  <si>
    <t>FLUE GAS ANALYSER O2 ANALYSER</t>
  </si>
  <si>
    <t>1602000417</t>
  </si>
  <si>
    <t>ADMINISTRATIVE BLOCK (JOB NO.</t>
  </si>
  <si>
    <t>1603000868</t>
  </si>
  <si>
    <t>D.C.MOTORS</t>
  </si>
  <si>
    <t>S.BLOCK W/D M/C760M(Block assl</t>
  </si>
  <si>
    <t>1603005180</t>
  </si>
  <si>
    <t>WORM &amp; WORM WHEEL, RATIO-20:1, CD-12" NA</t>
  </si>
  <si>
    <t>1603005296</t>
  </si>
  <si>
    <t>WORM WHEEL,GEAR,12IN,10:1,WITH SHAFT</t>
  </si>
  <si>
    <t>1603005426</t>
  </si>
  <si>
    <t>DRUM DIA 560MM, DRG.NO S/A2/632/0474-INDAS SPARES</t>
  </si>
  <si>
    <t>1603001034</t>
  </si>
  <si>
    <t>ELECT.HOIST 1MT COMPLETE</t>
  </si>
  <si>
    <t>1603005405</t>
  </si>
  <si>
    <t>1603004706</t>
  </si>
  <si>
    <t>3PH.S.RING MOTOR 50HP</t>
  </si>
  <si>
    <t>1603000978</t>
  </si>
  <si>
    <t>SHRINK WRAP.M/C CAP.2000BOX</t>
  </si>
  <si>
    <t>1603004707</t>
  </si>
  <si>
    <t>S/A1/WR/0211R1 CAPSTAN PNO.2</t>
  </si>
  <si>
    <t>1603004714</t>
  </si>
  <si>
    <t>SMART ENERGY MONITORING SYSTEM</t>
  </si>
  <si>
    <t>1603005427</t>
  </si>
  <si>
    <t>AC DRIVE 45 KW---INDAS SPARES</t>
  </si>
  <si>
    <t>1603000827</t>
  </si>
  <si>
    <t>1-2.5MM Q WIRE DRAWING M/C</t>
  </si>
  <si>
    <t>1603000795</t>
  </si>
  <si>
    <t>1603000855</t>
  </si>
  <si>
    <t>Core cutting M/c 32mm to 212mm</t>
  </si>
  <si>
    <t>1+7Bobbin 22"q Roller(MOTORS)</t>
  </si>
  <si>
    <t>1+7Bobbin22"q Roller(M/c GUARD</t>
  </si>
  <si>
    <t>1603000838</t>
  </si>
  <si>
    <t>Heat Exchanger</t>
  </si>
  <si>
    <t>1603000839</t>
  </si>
  <si>
    <t>1603005466</t>
  </si>
  <si>
    <t>Chain Hoist.2MT Baby Chain Hoist</t>
  </si>
  <si>
    <t>6*8"Strand.M/c 1106-7(MOTORS)</t>
  </si>
  <si>
    <t>6*8"Strand.M/c 1106-07(GUARDS)</t>
  </si>
  <si>
    <t>1+7Bobb.Strand.Mc1108(CAPSTAN)</t>
  </si>
  <si>
    <t>1+7Bobb.Strand.Mc1108(ELECT CO</t>
  </si>
  <si>
    <t>1603000450</t>
  </si>
  <si>
    <t>EIGHT BLOCKER  MACHINE NO: 646</t>
  </si>
  <si>
    <t>1603000860</t>
  </si>
  <si>
    <t>Butt Welding Set 50KVA</t>
  </si>
  <si>
    <t>1602000463</t>
  </si>
  <si>
    <t>CONST.OF PASSAGE NEAR GIFUR.AR</t>
  </si>
  <si>
    <t>1603000944</t>
  </si>
  <si>
    <t>1603000876</t>
  </si>
  <si>
    <t>Lathe M/C HT9"2-1/8"(MAIN M/C)</t>
  </si>
  <si>
    <t>1602000393</t>
  </si>
  <si>
    <t>GALVANIZING (1438 M?) CONT.</t>
  </si>
  <si>
    <t>1603005465</t>
  </si>
  <si>
    <t>Chain Hoist.1MT Baby</t>
  </si>
  <si>
    <t>1603000599</t>
  </si>
  <si>
    <t>TRANSFORMER 1500KVA &amp; DIST.BOA</t>
  </si>
  <si>
    <t>1608000025</t>
  </si>
  <si>
    <t>AUTOCAD MECHANICAL SOFTWARE</t>
  </si>
  <si>
    <t>1602000444</t>
  </si>
  <si>
    <t>PLATEFORM FOR RM AREA COVERED</t>
  </si>
  <si>
    <t>1603000605</t>
  </si>
  <si>
    <t>EOT CRANE 5 TON CAP.14 METER S</t>
  </si>
  <si>
    <t>1603000541</t>
  </si>
  <si>
    <t>WET DRAW.M/C ALIND MAKE: 664-6</t>
  </si>
  <si>
    <t>1603000577</t>
  </si>
  <si>
    <t>PIPE LINES  FOR AIR DAY TANK F</t>
  </si>
  <si>
    <t>1606001537</t>
  </si>
  <si>
    <t>REVOLVING CHAIR--28 CHAIRS</t>
  </si>
  <si>
    <t>1602000427</t>
  </si>
  <si>
    <t>IRONOLUTE FLOORING INSIDE PLAN</t>
  </si>
  <si>
    <t>1602000449</t>
  </si>
  <si>
    <t>PHYSICAL LAB AREA COVERED 209M</t>
  </si>
  <si>
    <t>1601000021</t>
  </si>
  <si>
    <t>1603000542</t>
  </si>
  <si>
    <t>WET MACHINE (M/C NO 656-661)</t>
  </si>
  <si>
    <t>1603000497</t>
  </si>
  <si>
    <t>NINE   BLOCKER (M/C NO.641.642</t>
  </si>
  <si>
    <t>1603000739</t>
  </si>
  <si>
    <t>ANNEALING FURNACE BELL TYPE</t>
  </si>
  <si>
    <t>1603005215</t>
  </si>
  <si>
    <t>SUBMERSIBLE PUMP WITH MOTOR 40HP/8 STAGE</t>
  </si>
  <si>
    <t>1603000962</t>
  </si>
  <si>
    <t>Monorail Chain Hoist 1ton</t>
  </si>
  <si>
    <t>1603000777</t>
  </si>
  <si>
    <t>Weighing scale 500kgs Avery mk</t>
  </si>
  <si>
    <t>Modif.Buncher M1147(PAYOFF)</t>
  </si>
  <si>
    <t>Modif.Buncher M1147(ELECT.CONT</t>
  </si>
  <si>
    <t>1602000431</t>
  </si>
  <si>
    <t>WORK SHOP(JOB NO.B-312)EXPAN.O</t>
  </si>
  <si>
    <t>1602000462</t>
  </si>
  <si>
    <t>EXATN. OF PICK.HOUSE COVERED A</t>
  </si>
  <si>
    <t>1603000994</t>
  </si>
  <si>
    <t>2MT ELEC.CHAIN HOIST</t>
  </si>
  <si>
    <t>1603000725</t>
  </si>
  <si>
    <t>EOT CRANE 5 TON CAP.19.1 METER</t>
  </si>
  <si>
    <t>1603000969</t>
  </si>
  <si>
    <t>Monarail Chain Hoist 2mt</t>
  </si>
  <si>
    <t>1603000974</t>
  </si>
  <si>
    <t>Monorail Chain Hoist 2MT</t>
  </si>
  <si>
    <t>743 Fur.propane Gas(lead tank)</t>
  </si>
  <si>
    <t>743 Fur.propane Gas(Elect.cont</t>
  </si>
  <si>
    <t>743 Fur.propane Gas(Acid Tank)</t>
  </si>
  <si>
    <t>1603000984</t>
  </si>
  <si>
    <t>1603001023</t>
  </si>
  <si>
    <t>1603001024</t>
  </si>
  <si>
    <t>1603000941</t>
  </si>
  <si>
    <t>2mt electric Monorail Hoist</t>
  </si>
  <si>
    <t>1603000943</t>
  </si>
  <si>
    <t>1603000940</t>
  </si>
  <si>
    <t>1603000942</t>
  </si>
  <si>
    <t>1603000859</t>
  </si>
  <si>
    <t>1603000991</t>
  </si>
  <si>
    <t>1603000778</t>
  </si>
  <si>
    <t>Weighing Scale 500kgs.Avery mk</t>
  </si>
  <si>
    <t>1603000937</t>
  </si>
  <si>
    <t>2mt electric monorail hoist</t>
  </si>
  <si>
    <t>1603000961</t>
  </si>
  <si>
    <t>1603000960</t>
  </si>
  <si>
    <t>1603000814</t>
  </si>
  <si>
    <t>2MT EL.MONORAIL CHAIN HOIST</t>
  </si>
  <si>
    <t>1603000815</t>
  </si>
  <si>
    <t>1603000816</t>
  </si>
  <si>
    <t>1603000817</t>
  </si>
  <si>
    <t>1603000818</t>
  </si>
  <si>
    <t>1603000819</t>
  </si>
  <si>
    <t>1603000820</t>
  </si>
  <si>
    <t>1603000822</t>
  </si>
  <si>
    <t>1603000823</t>
  </si>
  <si>
    <t>1603000821</t>
  </si>
  <si>
    <t>1603000724</t>
  </si>
  <si>
    <t>EOT CRANE 3 TON CAP.19.1 METER</t>
  </si>
  <si>
    <t>1603000517</t>
  </si>
  <si>
    <t>REWINDING MACHINE KWM-810</t>
  </si>
  <si>
    <t>6*14"Stranding M/C(MOTORS)</t>
  </si>
  <si>
    <t>6*14"Stranding M/C(M/C GUARDS)</t>
  </si>
  <si>
    <t>1603000416</t>
  </si>
  <si>
    <t>NEW ETP MODIFICATION</t>
  </si>
  <si>
    <t>1651001294</t>
  </si>
  <si>
    <t>Dell Latitude 3410-LAPTOP -Basanta Kumar</t>
  </si>
  <si>
    <t>1651001295</t>
  </si>
  <si>
    <t>Dell Latitude 3410-LAPTOP -SALINDER PAL</t>
  </si>
  <si>
    <t>1651001296</t>
  </si>
  <si>
    <t>Dell Latitude 3410-LAPTOP -GIRISH WALIA</t>
  </si>
  <si>
    <t>1651001297</t>
  </si>
  <si>
    <t>Dell Latitude 3410-LAPTOP -S.K.CHADHA</t>
  </si>
  <si>
    <t>1603000903</t>
  </si>
  <si>
    <t>FINE GALV.FUR 721(MAIN FURNACE</t>
  </si>
  <si>
    <t>1603000996</t>
  </si>
  <si>
    <t>1603000999</t>
  </si>
  <si>
    <t>1603001016</t>
  </si>
  <si>
    <t>1603001020</t>
  </si>
  <si>
    <t>1603001021</t>
  </si>
  <si>
    <t>1603001022</t>
  </si>
  <si>
    <t>1603000975</t>
  </si>
  <si>
    <t>1603000976</t>
  </si>
  <si>
    <t>1603000977</t>
  </si>
  <si>
    <t>1603000987</t>
  </si>
  <si>
    <t>1651000647</t>
  </si>
  <si>
    <t>Lap Top For Engineering Dept.</t>
  </si>
  <si>
    <t>1603000954</t>
  </si>
  <si>
    <t>1603000955</t>
  </si>
  <si>
    <t>1603000956</t>
  </si>
  <si>
    <t>1603000957</t>
  </si>
  <si>
    <t>1603000958</t>
  </si>
  <si>
    <t>1603000959</t>
  </si>
  <si>
    <t>1603000983</t>
  </si>
  <si>
    <t>1603000982</t>
  </si>
  <si>
    <t>1602000470</t>
  </si>
  <si>
    <t>CHILDREN PARK DEVELOPMENT</t>
  </si>
  <si>
    <t>1603000971</t>
  </si>
  <si>
    <t>Electric Hoist Cap 1mt</t>
  </si>
  <si>
    <t>1651001265</t>
  </si>
  <si>
    <t>Dell Latitude 3400-LAPTOP</t>
  </si>
  <si>
    <t>1602000487</t>
  </si>
  <si>
    <t>WATER POOFING OF WIRE DRG.FURN</t>
  </si>
  <si>
    <t>1651000640</t>
  </si>
  <si>
    <t>UPS APC 3000 VA with Bettery</t>
  </si>
  <si>
    <t>1603000496</t>
  </si>
  <si>
    <t>NINE   BLOCKER (M/C NO.632) UM</t>
  </si>
  <si>
    <t>1603000997</t>
  </si>
  <si>
    <t>HYDRUALIC PRESS 60 TON</t>
  </si>
  <si>
    <t>1651000686</t>
  </si>
  <si>
    <t>LAP TOP DELL</t>
  </si>
  <si>
    <t>1651000687</t>
  </si>
  <si>
    <t>1603000743</t>
  </si>
  <si>
    <t>EXPENSION OF ANNEALING PLANT</t>
  </si>
  <si>
    <t>1603000529</t>
  </si>
  <si>
    <t>SIX    BLOCKER (M/C NO.634) AL</t>
  </si>
  <si>
    <t>1603000590</t>
  </si>
  <si>
    <t>INSTALLLATION OF 1000/1500 KVA</t>
  </si>
  <si>
    <t>1603000934</t>
  </si>
  <si>
    <t>Salt Spray Testing M/C</t>
  </si>
  <si>
    <t>1603000785</t>
  </si>
  <si>
    <t>Epicylic clutch 1+10b std.M/C</t>
  </si>
  <si>
    <t>1602000443</t>
  </si>
  <si>
    <t>SCOOTER CAR PARKING SHED (JOB</t>
  </si>
  <si>
    <t>1602000392</t>
  </si>
  <si>
    <t>STRESS RELIEVING (869 M?) CONT</t>
  </si>
  <si>
    <t>1602000391</t>
  </si>
  <si>
    <t>PATENTING SHED (869 M? )  CONT</t>
  </si>
  <si>
    <t>1603005454</t>
  </si>
  <si>
    <t>INDUCTION MOTOR 18.5KW INVERTER DUTY 3PH</t>
  </si>
  <si>
    <t>1603000874</t>
  </si>
  <si>
    <t>CAPSTAN FOR PLANTORY CLOSER</t>
  </si>
  <si>
    <t>1602000454</t>
  </si>
  <si>
    <t>PLATEFORM IN OILING SECTION (J</t>
  </si>
  <si>
    <t>1605001032</t>
  </si>
  <si>
    <t>A.C.VOLTAS 1.5 ton</t>
  </si>
  <si>
    <t>1602000469</t>
  </si>
  <si>
    <t>PICKLING WATER DRAINS B/W</t>
  </si>
  <si>
    <t>1603000998</t>
  </si>
  <si>
    <t>SHRINK WRAPPING MACHINE</t>
  </si>
  <si>
    <t>1605002128</t>
  </si>
  <si>
    <t>Ricoh MP 2014 Speed 20PPM Copier</t>
  </si>
  <si>
    <t>1606001541</t>
  </si>
  <si>
    <t>TABLE 16'-2"*2'-2"---2 NOS</t>
  </si>
  <si>
    <t>1651001193</t>
  </si>
  <si>
    <t>DESKTOP DELL OPTIPLEX 5060 MT</t>
  </si>
  <si>
    <t>Lathe M/C HT9"2-1/8"(ELECT.CON</t>
  </si>
  <si>
    <t>1603000415</t>
  </si>
  <si>
    <t>1+7 Bobb.Strand.Mc1108(MOTORS</t>
  </si>
  <si>
    <t>1+7Bobb.Strand.Mc1108(GUARDS)</t>
  </si>
  <si>
    <t>1604000648</t>
  </si>
  <si>
    <t>Mancooler fan 1HP, 3 phase</t>
  </si>
  <si>
    <t>1651001234</t>
  </si>
  <si>
    <t>DESKTOP -DELL OPTIPLEX 5070MT</t>
  </si>
  <si>
    <t>1651001220</t>
  </si>
  <si>
    <t>1651001245</t>
  </si>
  <si>
    <t>DESKTOP -DELL OPTIPLEX 5060MT/5070MT</t>
  </si>
  <si>
    <t>1651001232</t>
  </si>
  <si>
    <t>1651001233</t>
  </si>
  <si>
    <t>1651000649</t>
  </si>
  <si>
    <t>Laptop Dell</t>
  </si>
  <si>
    <t>Oil Tempring Line Fur.(Lead ta</t>
  </si>
  <si>
    <t>Oil Tempring Line Fur(Elect.)</t>
  </si>
  <si>
    <t>Oil Tempring Line Fur.(Acid ta</t>
  </si>
  <si>
    <t>1651001148</t>
  </si>
  <si>
    <t>Dell Optiplex Mini Tower 3050 CTO</t>
  </si>
  <si>
    <t>1603005308</t>
  </si>
  <si>
    <t>BOBBIN-14'' S/A3/WR/0332R2,POS-1</t>
  </si>
  <si>
    <t>1602000448</t>
  </si>
  <si>
    <t>RM/WD/FUR.SHED AREACOVERED</t>
  </si>
  <si>
    <t>1603000981</t>
  </si>
  <si>
    <t>HAND DIE POLISHING M/C</t>
  </si>
  <si>
    <t>1603000948</t>
  </si>
  <si>
    <t>MICRO BUTT WELDING M/C 3KVA</t>
  </si>
  <si>
    <t>1603000595</t>
  </si>
  <si>
    <t>POWER DISTRIBUTION SYSTEM IN S</t>
  </si>
  <si>
    <t>FORKLIFT CAP-3 TON--VOLTAS-RAM ATTACHEMENT</t>
  </si>
  <si>
    <t>1604000632</t>
  </si>
  <si>
    <t>AC ONIDA 230VAC 2TON</t>
  </si>
  <si>
    <t>1604000633</t>
  </si>
  <si>
    <t>AC ONIDA 230VAC 2TON-SPLIT</t>
  </si>
  <si>
    <t>1651000650</t>
  </si>
  <si>
    <t>Projector for computer display</t>
  </si>
  <si>
    <t>1603000759</t>
  </si>
  <si>
    <t>SETTLING TANK INSTALLATION</t>
  </si>
  <si>
    <t>1605001035</t>
  </si>
  <si>
    <t>A.C.2.0TON SPLIT TYPE</t>
  </si>
  <si>
    <t>1604000207</t>
  </si>
  <si>
    <t>INSTALLATION OF LIGHTING SYSTE</t>
  </si>
  <si>
    <t>1651000670</t>
  </si>
  <si>
    <t>PROJECTER FOR COMPUTER DISPLAY</t>
  </si>
  <si>
    <t>1603000449</t>
  </si>
  <si>
    <t>EIGHT  BLOCKER (M/C NO.633) AL</t>
  </si>
  <si>
    <t>1603000549</t>
  </si>
  <si>
    <t>WET W/D M/C 672 &amp; 673 INSTALLE</t>
  </si>
  <si>
    <t>Modif.Buncher M1147(COMP.PRE T</t>
  </si>
  <si>
    <t>1602000398</t>
  </si>
  <si>
    <t>SSG (609 M?)</t>
  </si>
  <si>
    <t>1603000847</t>
  </si>
  <si>
    <t>Trolly 8*4-2ft</t>
  </si>
  <si>
    <t>1603000848</t>
  </si>
  <si>
    <t>1603001012</t>
  </si>
  <si>
    <t>1603001013</t>
  </si>
  <si>
    <t>1603001014</t>
  </si>
  <si>
    <t>1603001015</t>
  </si>
  <si>
    <t>1602000399</t>
  </si>
  <si>
    <t>SSE.WDC.BWS SHED (608 M?) CONT</t>
  </si>
  <si>
    <t>1603005299</t>
  </si>
  <si>
    <t>GRASS CUTTING M/C-Concord Compact roller type</t>
  </si>
  <si>
    <t>1603000648</t>
  </si>
  <si>
    <t>UNIVERSAL MILLING M/C TYPE UF-</t>
  </si>
  <si>
    <t>1651001104</t>
  </si>
  <si>
    <t>HP LASER JET PRINTER PRO-403DN</t>
  </si>
  <si>
    <t>1603000949</t>
  </si>
  <si>
    <t>CAPSTAN ASSLY.WITH GEAR BOX</t>
  </si>
  <si>
    <t>1603000441</t>
  </si>
  <si>
    <t>CO2 WIRE DRAWING MACHINE : M/C</t>
  </si>
  <si>
    <t>1603000793</t>
  </si>
  <si>
    <t>Oil Removel filter DDX+PDX</t>
  </si>
  <si>
    <t>1604000114</t>
  </si>
  <si>
    <t>CABLE POWER DISTRIBUTION SYS.F</t>
  </si>
  <si>
    <t>1606001478</t>
  </si>
  <si>
    <t>FALSE CEILING</t>
  </si>
  <si>
    <t>1604000652</t>
  </si>
  <si>
    <t>AC 2 TON ONIDA SPLIT MODELNO-SR243SLK(PANEL-1025-)</t>
  </si>
  <si>
    <t>1603000935</t>
  </si>
  <si>
    <t>WEIGH BRIDGE&amp;SCALE</t>
  </si>
  <si>
    <t>1651000667</t>
  </si>
  <si>
    <t>PENTIUM DUAL CORE 208Ghz 320GB</t>
  </si>
  <si>
    <t>1603000877</t>
  </si>
  <si>
    <t>CO2 M/C NO.1071(MAIN M/C)</t>
  </si>
  <si>
    <t>1603000878</t>
  </si>
  <si>
    <t>CO2 M/C NO.1073(MAIN M/C)</t>
  </si>
  <si>
    <t>1603000879</t>
  </si>
  <si>
    <t>CO2 M/C NO.1074(MAIN M/C)</t>
  </si>
  <si>
    <t>PAT.FUR.INCL.TAKE UP(LEAD TANK</t>
  </si>
  <si>
    <t>PAT.FUR.INCL.TAKE UP(ELECT.CON</t>
  </si>
  <si>
    <t>PAT.FUR.INCL.TAKE UP(ACID TANK</t>
  </si>
  <si>
    <t>1604000643</t>
  </si>
  <si>
    <t>AC 2 TON ONIDA SPLIT MODELNO-SA243GDR(PANEL)</t>
  </si>
  <si>
    <t>1604000642</t>
  </si>
  <si>
    <t>1604000644</t>
  </si>
  <si>
    <t>AC 2 TON ONIDA SPLIT MODELNO-SR243SLK(PANEL)</t>
  </si>
  <si>
    <t>1604000645</t>
  </si>
  <si>
    <t>1604000256</t>
  </si>
  <si>
    <t>Air Coditioner 1.5ton voltas</t>
  </si>
  <si>
    <t>1602000478</t>
  </si>
  <si>
    <t>CONSTRUCTION OF BINS EFFLUENT</t>
  </si>
  <si>
    <t>1603000600</t>
  </si>
  <si>
    <t>S/R FURNACE (M/C NO.710)</t>
  </si>
  <si>
    <t>1605001025</t>
  </si>
  <si>
    <t>TELEVISION 32" FLAT VGA</t>
  </si>
  <si>
    <t>1602000394</t>
  </si>
  <si>
    <t>ANNEALING (400 M?) CONT.B.J.EN</t>
  </si>
  <si>
    <t>1603005300</t>
  </si>
  <si>
    <t>BOBBIN,8IN,S/A2/WR/0412</t>
  </si>
  <si>
    <t>1602000434</t>
  </si>
  <si>
    <t>CHEMICAL GODOWN (JOB NO. B-306</t>
  </si>
  <si>
    <t>1651001130</t>
  </si>
  <si>
    <t>HP PRO LASER JET 404 n</t>
  </si>
  <si>
    <t>1651001131</t>
  </si>
  <si>
    <t>1604000253</t>
  </si>
  <si>
    <t>DEEP FREEZER SIZE 5FT 2DEEP BO</t>
  </si>
  <si>
    <t>1603000973</t>
  </si>
  <si>
    <t>Pointing M/C 1mm to 3.5mm</t>
  </si>
  <si>
    <t>1651000666</t>
  </si>
  <si>
    <t>LCD MONITORS LG MAKE</t>
  </si>
  <si>
    <t>1604000265</t>
  </si>
  <si>
    <t>AIR CONDITION 2TON SPLIT TYPE</t>
  </si>
  <si>
    <t>1606001540</t>
  </si>
  <si>
    <t>TABLE 18'-3"'*2'-2"---1 NO</t>
  </si>
  <si>
    <t>1651001262</t>
  </si>
  <si>
    <t>HP SCANJET PRO 3000 S3</t>
  </si>
  <si>
    <t>1606001539</t>
  </si>
  <si>
    <t>REVOLVING CHAIR MODEL 348--5 NOS</t>
  </si>
  <si>
    <t>1603005185</t>
  </si>
  <si>
    <t>Weighing scale-CAP-2 T( 4 NOS LOAD CELL)WIPRO</t>
  </si>
  <si>
    <t>1605001028</t>
  </si>
  <si>
    <t>ATTENDANCE SOFTWARE SQL BASED</t>
  </si>
  <si>
    <t>1603000618</t>
  </si>
  <si>
    <t>BGM INTERNAL GRINDER (USA)</t>
  </si>
  <si>
    <t>1602000484</t>
  </si>
  <si>
    <t>SCRAP BINS</t>
  </si>
  <si>
    <t>1603000800</t>
  </si>
  <si>
    <t>1603001007</t>
  </si>
  <si>
    <t>WATER COOLER CAP.40/80LTR</t>
  </si>
  <si>
    <t>1603000677</t>
  </si>
  <si>
    <t>RCC ACID TANK COMPLETE WITH AR</t>
  </si>
  <si>
    <t>CO2 M/C NO.1071(CONE ASSLY.)</t>
  </si>
  <si>
    <t>CO2 M/C NO.1073(CONE ASSLY.)</t>
  </si>
  <si>
    <t>CO2 M/C NO.1074 (CONE ASSLY.)</t>
  </si>
  <si>
    <t>1608000071</t>
  </si>
  <si>
    <t>OFFICE STD-2019 SNGL-PARTNO-021-10609</t>
  </si>
  <si>
    <t>1608000078</t>
  </si>
  <si>
    <t>MS OFFICE STD 2019</t>
  </si>
  <si>
    <t>1603000907</t>
  </si>
  <si>
    <t>ANNEALING FUR.BELL (MAIN FUR.)</t>
  </si>
  <si>
    <t>1651001132</t>
  </si>
  <si>
    <t>HP SCANJET PRO 3000 S2 AUTOMATIC DOCUMENT FEED</t>
  </si>
  <si>
    <t>1603000986</t>
  </si>
  <si>
    <t>MICRO WELDING M/C 3KVA</t>
  </si>
  <si>
    <t>1603000979</t>
  </si>
  <si>
    <t>1603000985</t>
  </si>
  <si>
    <t>1604000262</t>
  </si>
  <si>
    <t>Water Cooler Cap.40/80Ltr.</t>
  </si>
  <si>
    <t>1604000263</t>
  </si>
  <si>
    <t>Water Cooler Cap.40/80Ltrs.</t>
  </si>
  <si>
    <t>1603001006</t>
  </si>
  <si>
    <t>DESERT COOLER WITH 24"EXH.FAN</t>
  </si>
  <si>
    <t>1651001087</t>
  </si>
  <si>
    <t>PRINTER EPSON LQ 2090</t>
  </si>
  <si>
    <t>1603000828</t>
  </si>
  <si>
    <t>ELEC.TROLLY 1T NP101</t>
  </si>
  <si>
    <t>1603000829</t>
  </si>
  <si>
    <t>1604000258</t>
  </si>
  <si>
    <t>Invertor 600va With Battery</t>
  </si>
  <si>
    <t>1605001030</t>
  </si>
  <si>
    <t>WATER COOLER CAP.60LTR</t>
  </si>
  <si>
    <t>1602000410</t>
  </si>
  <si>
    <t>ROAD CONT. B.J.ENGG. DELHI</t>
  </si>
  <si>
    <t>1603000972</t>
  </si>
  <si>
    <t>Hand die Polish M/C Dualspeed</t>
  </si>
  <si>
    <t>1605001034</t>
  </si>
  <si>
    <t>1651000669</t>
  </si>
  <si>
    <t>LAPTOP COMPAQ</t>
  </si>
  <si>
    <t>1603000753</t>
  </si>
  <si>
    <t>COILER SHIFTING FROM FURNACE 7</t>
  </si>
  <si>
    <t>1605001029</t>
  </si>
  <si>
    <t>1604000249</t>
  </si>
  <si>
    <t>Air Conditioner cap.1.5T split</t>
  </si>
  <si>
    <t>1605002366</t>
  </si>
  <si>
    <t>WATER COOLER 40/80LTR--VOLTAS</t>
  </si>
  <si>
    <t>1651000665</t>
  </si>
  <si>
    <t>1651000659</t>
  </si>
  <si>
    <t>1603000744</t>
  </si>
  <si>
    <t>INSTRUMENT CONTROL ROMM FOR</t>
  </si>
  <si>
    <t>1602000476</t>
  </si>
  <si>
    <t>DRAINS FOR ACIDIC WATER &amp; SEWR</t>
  </si>
  <si>
    <t>1603000470</t>
  </si>
  <si>
    <t>EOT CRANE</t>
  </si>
  <si>
    <t>1604000259</t>
  </si>
  <si>
    <t>Air Conditioner 2ton voltas</t>
  </si>
  <si>
    <t>1603000518</t>
  </si>
  <si>
    <t>SEVEN  BLOCKER (M/C NO.631) AM</t>
  </si>
  <si>
    <t>1602000438</t>
  </si>
  <si>
    <t>STAFF &amp; WORKER TOILET (JOB NO.</t>
  </si>
  <si>
    <t>1603000469</t>
  </si>
  <si>
    <t>1603000908</t>
  </si>
  <si>
    <t>STAINLESS STEEL.ANNEAL.(MAIN)</t>
  </si>
  <si>
    <t>1605001036</t>
  </si>
  <si>
    <t>AIR CONDITONER CAP.1TON</t>
  </si>
  <si>
    <t>1603000547</t>
  </si>
  <si>
    <t>WET MACHINE (M/C NO.655) ALIND</t>
  </si>
  <si>
    <t>1603000824</t>
  </si>
  <si>
    <t>12"SINGLE HOLE MACHINE COMPL.</t>
  </si>
  <si>
    <t>1603000825</t>
  </si>
  <si>
    <t>1603000826</t>
  </si>
  <si>
    <t>1604000647</t>
  </si>
  <si>
    <t>AIR CONDITIONER -WINDOW 1.5T ONIDA-MODEL-A/W-185LF</t>
  </si>
  <si>
    <t>1603000420</t>
  </si>
  <si>
    <t>8 BLOCKER W/D MACHINE MODEL SS</t>
  </si>
  <si>
    <t>1603000813</t>
  </si>
  <si>
    <t>ELECT.HOIST 600 TO 1200 KG</t>
  </si>
  <si>
    <t>1603000546</t>
  </si>
  <si>
    <t>WET MACHINE (M/C NO.654) ALIND</t>
  </si>
  <si>
    <t>1603000591</t>
  </si>
  <si>
    <t>INTERNAL SUB STATION (FRONTIER</t>
  </si>
  <si>
    <t>1603000846</t>
  </si>
  <si>
    <t>Weighing Scale Electronics 100</t>
  </si>
  <si>
    <t>1603000841</t>
  </si>
  <si>
    <t>1603000842</t>
  </si>
  <si>
    <t>1603000843</t>
  </si>
  <si>
    <t>1603000844</t>
  </si>
  <si>
    <t>1603000845</t>
  </si>
  <si>
    <t>1603000809</t>
  </si>
  <si>
    <t>ELECTRIC HOIST 500kg</t>
  </si>
  <si>
    <t>1603000464</t>
  </si>
  <si>
    <t>ELECTRIC HOIST MODEL 102MD 100</t>
  </si>
  <si>
    <t>1604000657</t>
  </si>
  <si>
    <t>Onida make Window AC 1.5T</t>
  </si>
  <si>
    <t>1602000442</t>
  </si>
  <si>
    <t>WATER RECIRCULATION TANK (JOB</t>
  </si>
  <si>
    <t>1602000396</t>
  </si>
  <si>
    <t>SSR (304 M?) CONT. B.J.ENGG. D</t>
  </si>
  <si>
    <t>1602000397</t>
  </si>
  <si>
    <t>SSA (304 M?) CONT. B.J.ENGG. D</t>
  </si>
  <si>
    <t>1602000406</t>
  </si>
  <si>
    <t>FINISH GODOWN (300 M?) CONT.</t>
  </si>
  <si>
    <t>1603005383</t>
  </si>
  <si>
    <t>Hand pallet truck (Capacity 2500 kg.)</t>
  </si>
  <si>
    <t>1604000653</t>
  </si>
  <si>
    <t>AIR CONDITIONER -WINDOW 1.5T ONIDA</t>
  </si>
  <si>
    <t>1602000460</t>
  </si>
  <si>
    <t>FIXING OF STEEL `O`TILES AREA</t>
  </si>
  <si>
    <t>1603005541</t>
  </si>
  <si>
    <t>GRASS REMOVER MACHINE-CONCRD 20'' W/O MOTOR</t>
  </si>
  <si>
    <t>1603000525</t>
  </si>
  <si>
    <t>SINGLE BLOCKER (MDR) (M\C NO.</t>
  </si>
  <si>
    <t>1603000543</t>
  </si>
  <si>
    <t>WET MACHINE (M/C NO.651) ALIND</t>
  </si>
  <si>
    <t>1603000544</t>
  </si>
  <si>
    <t>WET MACHINE (M/C NO.652) ALIND</t>
  </si>
  <si>
    <t>1604000257</t>
  </si>
  <si>
    <t>Air Coditioner 1.5ton Voltas</t>
  </si>
  <si>
    <t>1603000905</t>
  </si>
  <si>
    <t>ANNEALING FUR.MAIN FURNACE)</t>
  </si>
  <si>
    <t>CO2 M/C NO.1071(ELECT.CONTROLS</t>
  </si>
  <si>
    <t>CO2 M/C NO.1073(ELECT.CONTROLS</t>
  </si>
  <si>
    <t>CO2 M/C NO.1074(ELECT.CONTROLS</t>
  </si>
  <si>
    <t>1604000260</t>
  </si>
  <si>
    <t>Air Condition 1.5ton voltas</t>
  </si>
  <si>
    <t>1604000261</t>
  </si>
  <si>
    <t>Air Condition 1.5ton Voltas</t>
  </si>
  <si>
    <t>1651000656</t>
  </si>
  <si>
    <t>DUAL CORE PC 2GB RAM320 HDD</t>
  </si>
  <si>
    <t>1604000254</t>
  </si>
  <si>
    <t>DESERT COOLER 1PH 230VAC</t>
  </si>
  <si>
    <t>1604000264</t>
  </si>
  <si>
    <t>Air Conditioner 1.5ton Voltas</t>
  </si>
  <si>
    <t>1603000419</t>
  </si>
  <si>
    <t>7 BLOCKER ALLIND MAKE 636 MACH</t>
  </si>
  <si>
    <t>1603000603</t>
  </si>
  <si>
    <t>EDDY CURRENT DRIVER 75HP</t>
  </si>
  <si>
    <t>1604000247</t>
  </si>
  <si>
    <t>Air Conditioner cap. 1.5Tons</t>
  </si>
  <si>
    <t>1604000248</t>
  </si>
  <si>
    <t>1604000255</t>
  </si>
  <si>
    <t>Air conditioner cap.1.5 ton</t>
  </si>
  <si>
    <t>1602000439</t>
  </si>
  <si>
    <t>WORK SHOP BUILDING MODIFICATIO</t>
  </si>
  <si>
    <t>1604000646</t>
  </si>
  <si>
    <t>Refrigerator-Make- LG-Model- GL-B241APZX-235 L</t>
  </si>
  <si>
    <t>1651001096</t>
  </si>
  <si>
    <t>BARCODE PRINTER HONEYWELL PC42t</t>
  </si>
  <si>
    <t>1651001097</t>
  </si>
  <si>
    <t>1604000250</t>
  </si>
  <si>
    <t>1604000244</t>
  </si>
  <si>
    <t>Refrigerator Cap. 250LT double</t>
  </si>
  <si>
    <t>1603000835</t>
  </si>
  <si>
    <t>TROLLY BAGGAGE</t>
  </si>
  <si>
    <t>1603000830</t>
  </si>
  <si>
    <t>1603000831</t>
  </si>
  <si>
    <t>1603000832</t>
  </si>
  <si>
    <t>1603000833</t>
  </si>
  <si>
    <t>1603000834</t>
  </si>
  <si>
    <t>1603000939</t>
  </si>
  <si>
    <t>1602000466</t>
  </si>
  <si>
    <t>INST.OF STEEL GATE &amp; CONSTRUCT</t>
  </si>
  <si>
    <t>1604000239</t>
  </si>
  <si>
    <t>REFRIGERATOR CAP.250LT D.DOOR</t>
  </si>
  <si>
    <t>1604000076</t>
  </si>
  <si>
    <t>ELECTRICAL FITTING</t>
  </si>
  <si>
    <t>1605001031</t>
  </si>
  <si>
    <t>INVERTOR AT GHAZIABAD</t>
  </si>
  <si>
    <t>1603000545</t>
  </si>
  <si>
    <t>WET MACHINE (M/C NO.653) ALIND</t>
  </si>
  <si>
    <t>1603000663</t>
  </si>
  <si>
    <t>EXTENSION OF PICKLING HOUSE</t>
  </si>
  <si>
    <t>1603000565</t>
  </si>
  <si>
    <t>DRY AIR UNIT</t>
  </si>
  <si>
    <t>1602000479</t>
  </si>
  <si>
    <t>CONSTRUCTION OF CONOPY B/W NEA</t>
  </si>
  <si>
    <t>1603000867</t>
  </si>
  <si>
    <t>PANEL KEY AND FILES</t>
  </si>
  <si>
    <t>1603001011</t>
  </si>
  <si>
    <t>WALL FAN 230VAC SINGLE PHASE</t>
  </si>
  <si>
    <t>1651000657</t>
  </si>
  <si>
    <t>1606003841</t>
  </si>
  <si>
    <t>REVOLVING ARMD CHAIRS--3 NOS</t>
  </si>
  <si>
    <t>1651000660</t>
  </si>
  <si>
    <t>1603000751</t>
  </si>
  <si>
    <t>COILING UNIT FOR PATENTING FUR</t>
  </si>
  <si>
    <t>1602000411</t>
  </si>
  <si>
    <t>BOUNDARY WALL FOUR SIDE OF THE</t>
  </si>
  <si>
    <t>1603000968</t>
  </si>
  <si>
    <t>Lemination Machine</t>
  </si>
  <si>
    <t>1606003907</t>
  </si>
  <si>
    <t>Godrej Almirah-4 Self</t>
  </si>
  <si>
    <t>1606001542</t>
  </si>
  <si>
    <t>EXECUTIVE TABLE 6'*3'AS SAMPLE----1 NO</t>
  </si>
  <si>
    <t>1603000771</t>
  </si>
  <si>
    <t>Grass Moving M/C with motor</t>
  </si>
  <si>
    <t>1651000677</t>
  </si>
  <si>
    <t>1604000246</t>
  </si>
  <si>
    <t>1603000598</t>
  </si>
  <si>
    <t>TRANSFORMER</t>
  </si>
  <si>
    <t>1602000402</t>
  </si>
  <si>
    <t>OVER HEAD TANK</t>
  </si>
  <si>
    <t>1651000654</t>
  </si>
  <si>
    <t>1603000654</t>
  </si>
  <si>
    <t>ACID TANK R.C.C.</t>
  </si>
  <si>
    <t>1603000607</t>
  </si>
  <si>
    <t>JOINING BOBBINS MACHINES IN WI</t>
  </si>
  <si>
    <t>1603000659</t>
  </si>
  <si>
    <t>ELECTRIC HOIST 2MT</t>
  </si>
  <si>
    <t>1603000682</t>
  </si>
  <si>
    <t>WEIGHING SCALE 3 TON CAP. AVER</t>
  </si>
  <si>
    <t>1603000447</t>
  </si>
  <si>
    <t>DRY BLOCK GEAR BOX</t>
  </si>
  <si>
    <t>1605002390</t>
  </si>
  <si>
    <t>MOBILE SAMSUNG-FOR MR.PRABODH KUMAR</t>
  </si>
  <si>
    <t>1605002391</t>
  </si>
  <si>
    <t>MOBILE SAMSUNG GALAXY M31 -FOR RAMESH RAINA</t>
  </si>
  <si>
    <t>1603000673</t>
  </si>
  <si>
    <t>PICKLING HOOKS</t>
  </si>
  <si>
    <t>1602000425</t>
  </si>
  <si>
    <t>SHED OF GI SECTION CONT.(STP)</t>
  </si>
  <si>
    <t>1603000414</t>
  </si>
  <si>
    <t>1603000849</t>
  </si>
  <si>
    <t>Trolly Baggage</t>
  </si>
  <si>
    <t>1603000852</t>
  </si>
  <si>
    <t>1603000853</t>
  </si>
  <si>
    <t>1603000854</t>
  </si>
  <si>
    <t>1603000850</t>
  </si>
  <si>
    <t>1603000851</t>
  </si>
  <si>
    <t>1606001538</t>
  </si>
  <si>
    <t>REVOLVING EXECUTIVE CHAIR--2 NOS</t>
  </si>
  <si>
    <t>1603000417</t>
  </si>
  <si>
    <t>5 BLOCKER W/D MACHINE AMCO MAK</t>
  </si>
  <si>
    <t>1604000119</t>
  </si>
  <si>
    <t>ELECTRIC CONTROL PANEL</t>
  </si>
  <si>
    <t>1603005385</t>
  </si>
  <si>
    <t>WIRE BENDING ASSLY M/C</t>
  </si>
  <si>
    <t>1604000654</t>
  </si>
  <si>
    <t>1604000656</t>
  </si>
  <si>
    <t>1602000403</t>
  </si>
  <si>
    <t>ELECTRICAL (S/STN.150 M?) CONT</t>
  </si>
  <si>
    <t>1651001086</t>
  </si>
  <si>
    <t>CHEQUE PRINTER EPSON LQ-310</t>
  </si>
  <si>
    <t>1603000548</t>
  </si>
  <si>
    <t>WET MACHINE (M/C NO.662)UMB MA</t>
  </si>
  <si>
    <t>1603000664</t>
  </si>
  <si>
    <t>FABRICATION OF 1 BEAM &amp; TURNII</t>
  </si>
  <si>
    <t>1602000446</t>
  </si>
  <si>
    <t>ROOM FOR A.C SYSTEM OF ADMN.BL</t>
  </si>
  <si>
    <t>1604000106</t>
  </si>
  <si>
    <t>ELECT. CABLE FOR DISTRIBUTION</t>
  </si>
  <si>
    <t>1606003908</t>
  </si>
  <si>
    <t>CHAIR REVOLVING-225 QTY-2</t>
  </si>
  <si>
    <t>1603000608</t>
  </si>
  <si>
    <t>RECOILING M/C</t>
  </si>
  <si>
    <t>1602000407</t>
  </si>
  <si>
    <t>OFFICE AREA 1ST FLOOR (210</t>
  </si>
  <si>
    <t>1603000536</t>
  </si>
  <si>
    <t>TWO    BLOCKER (M/C NO.638) UM</t>
  </si>
  <si>
    <t>1603000755</t>
  </si>
  <si>
    <t>IMPROVEMENT OF CHISEL CUT AT F</t>
  </si>
  <si>
    <t>1603000669</t>
  </si>
  <si>
    <t>INSTALL.OF  MS &amp; SS TANK IN PI</t>
  </si>
  <si>
    <t>1602000419</t>
  </si>
  <si>
    <t>D.G.SET ROOM (JOB NO. B-183)</t>
  </si>
  <si>
    <t>1603000667</t>
  </si>
  <si>
    <t>FLASH BAKER</t>
  </si>
  <si>
    <t>1604000660</t>
  </si>
  <si>
    <t>Refrigerator 165L LG MODEL GL-B181RDGB</t>
  </si>
  <si>
    <t>1603000566</t>
  </si>
  <si>
    <t>ELECTRIC HOIST MODEL 102MD CAP</t>
  </si>
  <si>
    <t>1603000716</t>
  </si>
  <si>
    <t>INTERNAL SUB STATION</t>
  </si>
  <si>
    <t>1651000681</t>
  </si>
  <si>
    <t>LED 15.6 TFT MONITOR</t>
  </si>
  <si>
    <t>G.I.FUR.32 WIRES(LEAD TANK)</t>
  </si>
  <si>
    <t>G.I.FUR.32 WIRES(ELECT.CONTRO</t>
  </si>
  <si>
    <t>G.I.FUR.32 WIRES(ACID PIKL TA</t>
  </si>
  <si>
    <t>1602000477</t>
  </si>
  <si>
    <t>RCC DRAINS FOR WATER CIRCULATI</t>
  </si>
  <si>
    <t>1602000436</t>
  </si>
  <si>
    <t>CHEMICAL LAB.(JOB NO. B-305)</t>
  </si>
  <si>
    <t>1602000395</t>
  </si>
  <si>
    <t>MDR (147 M?) CONT. B.J.ENGG. D</t>
  </si>
  <si>
    <t>1602000400</t>
  </si>
  <si>
    <t>SINGLE BLOCKER SHED (147 M?) C</t>
  </si>
  <si>
    <t>1603000476</t>
  </si>
  <si>
    <t>H.D. OVER HEAD TAKE OFF(OTO) 3</t>
  </si>
  <si>
    <t>1602000457</t>
  </si>
  <si>
    <t>RAISING HEIGHT PART OF BOUNDAR</t>
  </si>
  <si>
    <t>CO2 M/C NO.1071(MOTORS)</t>
  </si>
  <si>
    <t>CO2 M/C NO.1073(MOTORS)</t>
  </si>
  <si>
    <t>CO2 M/C NO.1074(MOTORS)</t>
  </si>
  <si>
    <t>1603000653</t>
  </si>
  <si>
    <t>ACID TANK &amp; M.S.TANK</t>
  </si>
  <si>
    <t>1602000480</t>
  </si>
  <si>
    <t>MACHINERY WOODEN CABIN FOR WIR</t>
  </si>
  <si>
    <t>1651000685</t>
  </si>
  <si>
    <t>HP LESERJET 1022 PRINTER</t>
  </si>
  <si>
    <t>1651000673</t>
  </si>
  <si>
    <t>TFT MONITOR 15.6"AOC MAKE</t>
  </si>
  <si>
    <t>1602000461</t>
  </si>
  <si>
    <t>EXTEN.OF PLATFORM OF PICK.HOUS</t>
  </si>
  <si>
    <t>1603000531</t>
  </si>
  <si>
    <t>"SPOOLING UNIT: FOR M/CS 644.6</t>
  </si>
  <si>
    <t>1602000424</t>
  </si>
  <si>
    <t>CYCLE SHED CONT.(BSM)</t>
  </si>
  <si>
    <t>1603000524</t>
  </si>
  <si>
    <t>SINGLE BLOCKER (M/C NO.628)ALI</t>
  </si>
  <si>
    <t>1603000904</t>
  </si>
  <si>
    <t>CONV.OF GI FUR.721(Main Fur.)</t>
  </si>
  <si>
    <t>1603000530</t>
  </si>
  <si>
    <t>SPOOLING UNIT FOR LWS FOR CO2</t>
  </si>
  <si>
    <t>1603000626</t>
  </si>
  <si>
    <t>LIGHT CAMERA MICROSCOPE 'NEOPH</t>
  </si>
  <si>
    <t>1651001246</t>
  </si>
  <si>
    <t>DELL 22 INCH E2219HN FOR LAPTOP</t>
  </si>
  <si>
    <t>1603000694</t>
  </si>
  <si>
    <t>ELECTRIC HOIST 5 MT CAP.VIDYUT</t>
  </si>
  <si>
    <t>1651000671</t>
  </si>
  <si>
    <t>1606001543</t>
  </si>
  <si>
    <t>REVOLVING EXECUTIVE CHAIR--1 NO</t>
  </si>
  <si>
    <t>1603000675</t>
  </si>
  <si>
    <t>PIPE LINE IN NEW PICKLING HOUS</t>
  </si>
  <si>
    <t>1602000418</t>
  </si>
  <si>
    <t>RAW MATERIAL YARD (JOB NO. B-1</t>
  </si>
  <si>
    <t>1604000240</t>
  </si>
  <si>
    <t>REFRIGERATOR CAP.165LT</t>
  </si>
  <si>
    <t>1603000553</t>
  </si>
  <si>
    <t>WIRE ROPE HOIST 3TON CAP.</t>
  </si>
  <si>
    <t>1604000077</t>
  </si>
  <si>
    <t>CABLE FOR FITTING</t>
  </si>
  <si>
    <t>1651001223</t>
  </si>
  <si>
    <t>APC 600 VA UPS</t>
  </si>
  <si>
    <t>1606001479</t>
  </si>
  <si>
    <t>FALSE CEILING OF ADMN.BLOCK</t>
  </si>
  <si>
    <t>1603000533</t>
  </si>
  <si>
    <t>SS WET/D M/C ALLIND MAKE: 654.</t>
  </si>
  <si>
    <t>1604000115</t>
  </si>
  <si>
    <t>ELECTRIC WIRING &amp; LIGHTING FOR</t>
  </si>
  <si>
    <t>1602000437</t>
  </si>
  <si>
    <t>ACC SHED NEAR ADMN.BLOCK (JOB</t>
  </si>
  <si>
    <t>1651000683</t>
  </si>
  <si>
    <t>CANON-2900B LASER PRINTER</t>
  </si>
  <si>
    <t>1651000684</t>
  </si>
  <si>
    <t>1603000643</t>
  </si>
  <si>
    <t>TESTING M/C UNIVERSAL MODEL UT</t>
  </si>
  <si>
    <t>1604000266</t>
  </si>
  <si>
    <t>Desert Air Cooler 27*27*33"</t>
  </si>
  <si>
    <t>1604000267</t>
  </si>
  <si>
    <t>Desert Air cooler27*27*33"</t>
  </si>
  <si>
    <t>1651000680</t>
  </si>
  <si>
    <t>LED MONITOR TFT 20"</t>
  </si>
  <si>
    <t>1603000660</t>
  </si>
  <si>
    <t>ELECTRIC HOIST MODEL 102MDIE</t>
  </si>
  <si>
    <t>1603000641</t>
  </si>
  <si>
    <t>TENSILE TESTING UTN-20</t>
  </si>
  <si>
    <t>1603000709</t>
  </si>
  <si>
    <t>WEIGH BRIDGE</t>
  </si>
  <si>
    <t>1602000458</t>
  </si>
  <si>
    <t>ROOM FOR FLASH BAKAR</t>
  </si>
  <si>
    <t>1606003909</t>
  </si>
  <si>
    <t>VISITOR CHAIRS -SK MODEL-QTY 6</t>
  </si>
  <si>
    <t>1651000675</t>
  </si>
  <si>
    <t>1604000658</t>
  </si>
  <si>
    <t>GEYSER--25 ltr CROMPTION ASWH-1625</t>
  </si>
  <si>
    <t>1603000702</t>
  </si>
  <si>
    <t>MIG WELDING MACHINE FOR CO2 WE</t>
  </si>
  <si>
    <t>1604000233</t>
  </si>
  <si>
    <t>Desert Cooler</t>
  </si>
  <si>
    <t>1603000458</t>
  </si>
  <si>
    <t>ELECTRIC HOIST 2 TON CAP.</t>
  </si>
  <si>
    <t>1604000234</t>
  </si>
  <si>
    <t>Desert cooler Size 27*27*33"</t>
  </si>
  <si>
    <t>1604000251</t>
  </si>
  <si>
    <t>Desert cooler 1ph 230vac</t>
  </si>
  <si>
    <t>1602000472</t>
  </si>
  <si>
    <t>SLEDGE PIT NEAR ETP CONSTRUCTI</t>
  </si>
  <si>
    <t>1603000452</t>
  </si>
  <si>
    <t>ELECTRIC HOIST</t>
  </si>
  <si>
    <t>1603000736</t>
  </si>
  <si>
    <t>HIGH SPEED GALV. 723</t>
  </si>
  <si>
    <t>1603001009</t>
  </si>
  <si>
    <t>A.C 1.5 TON VOLTAS( used)</t>
  </si>
  <si>
    <t>1603001010</t>
  </si>
  <si>
    <t>1603000436</t>
  </si>
  <si>
    <t>BUTT WELDING SET 8 KVA</t>
  </si>
  <si>
    <t>1603000460</t>
  </si>
  <si>
    <t>ELECTRIC HOIST 2TON CAP.</t>
  </si>
  <si>
    <t>1604000095</t>
  </si>
  <si>
    <t>ELECTRICAL WIRING 6NO.W/D M/C</t>
  </si>
  <si>
    <t>1603000726</t>
  </si>
  <si>
    <t>ELECTRIC HOIST CAP. 1 MT</t>
  </si>
  <si>
    <t>1603000461</t>
  </si>
  <si>
    <t>ELECTRIC HOIST 3 MT CAP.</t>
  </si>
  <si>
    <t>1603000680</t>
  </si>
  <si>
    <t>FABRICATION OF OILING &amp; PACKIN</t>
  </si>
  <si>
    <t>1651000663</t>
  </si>
  <si>
    <t>TFT MONITOR AOC MAKE</t>
  </si>
  <si>
    <t>1603000740</t>
  </si>
  <si>
    <t>ANNEALING SPIDER 610 MM DIA</t>
  </si>
  <si>
    <t>1604000165</t>
  </si>
  <si>
    <t>POWER INSTAL. OF NEW WORKSHOP</t>
  </si>
  <si>
    <t>1603000758</t>
  </si>
  <si>
    <t>RCC TANK FOR OLD ETP</t>
  </si>
  <si>
    <t>1603000507</t>
  </si>
  <si>
    <t>POINTING M/C'S FOR WIRE DRAWIN</t>
  </si>
  <si>
    <t>1651001222</t>
  </si>
  <si>
    <t>1603000523</t>
  </si>
  <si>
    <t>SINGLE BLOCKER (M/C NO.627)AMC</t>
  </si>
  <si>
    <t>1603000562</t>
  </si>
  <si>
    <t>AIR COMPRESSOR</t>
  </si>
  <si>
    <t>1603000521</t>
  </si>
  <si>
    <t>SINGLE BLOCKER (M/C NO.624) AL</t>
  </si>
  <si>
    <t>1603000668</t>
  </si>
  <si>
    <t>FUME EXHAUST SYSTEM OF PICKLIN</t>
  </si>
  <si>
    <t>1651000682</t>
  </si>
  <si>
    <t>1603000678</t>
  </si>
  <si>
    <t>WATER TANK R.C.C.</t>
  </si>
  <si>
    <t>1651001280</t>
  </si>
  <si>
    <t>SCANNER CANON LIDE-300</t>
  </si>
  <si>
    <t>1651001278</t>
  </si>
  <si>
    <t>1651001279</t>
  </si>
  <si>
    <t>1604000111</t>
  </si>
  <si>
    <t>ELECTRICAL WIRING CABLING OF</t>
  </si>
  <si>
    <t>1602000404</t>
  </si>
  <si>
    <t>BOILER HOUSE (58 M?)</t>
  </si>
  <si>
    <t>1603000661</t>
  </si>
  <si>
    <t>ELECTRIC HOIST MODEL E-202MD</t>
  </si>
  <si>
    <t>1602000416</t>
  </si>
  <si>
    <t>LABOUR OFFICE (70 M?) CONT.</t>
  </si>
  <si>
    <t>1602000409</t>
  </si>
  <si>
    <t>COMMON PASSAGE (70 M?) CONT.</t>
  </si>
  <si>
    <t>1606001474</t>
  </si>
  <si>
    <t>1603000418</t>
  </si>
  <si>
    <t>600MM DIA SINGLE BLOCKER AMCO</t>
  </si>
  <si>
    <t>1604000116</t>
  </si>
  <si>
    <t>ELECTRIC WIRING &amp; LIGHTING LAB</t>
  </si>
  <si>
    <t>1603000484</t>
  </si>
  <si>
    <t>MICRO BUTT WELDING SET 2.25.10</t>
  </si>
  <si>
    <t>1602000464</t>
  </si>
  <si>
    <t>RAISING HEAGHT OF COLONY BOUND</t>
  </si>
  <si>
    <t>1603000486</t>
  </si>
  <si>
    <t>MICRO BUTT WELDING SET 3 KVA</t>
  </si>
  <si>
    <t>1603000465</t>
  </si>
  <si>
    <t>ELECTRIC WIRE ROPE HOIST 3TON</t>
  </si>
  <si>
    <t>1603000625</t>
  </si>
  <si>
    <t>IMPACT TESTING M/C MODEL IT-30</t>
  </si>
  <si>
    <t>1602000408</t>
  </si>
  <si>
    <t>CANTEEN (100 M?) CONT.</t>
  </si>
  <si>
    <t>1603000509</t>
  </si>
  <si>
    <t>FINE GALV.FUR 721(LEAD TANK)</t>
  </si>
  <si>
    <t>FINE GALV.FUR 721(ELECT.CONTR</t>
  </si>
  <si>
    <t>FINE GALV.FUR721(ACID PI TANK</t>
  </si>
  <si>
    <t>1603000422</t>
  </si>
  <si>
    <t>BUTT WELDING M/C 50KVA</t>
  </si>
  <si>
    <t>1651000676</t>
  </si>
  <si>
    <t>MULTIFUNC.INKJET COLOR PRINTER</t>
  </si>
  <si>
    <t>1603000756</t>
  </si>
  <si>
    <t>CONST. OF PIT IN ETP FOR INSTA</t>
  </si>
  <si>
    <t>1602000455</t>
  </si>
  <si>
    <t>CONTROL ROOM FOR 723 FUR. (JOB</t>
  </si>
  <si>
    <t>1606001525</t>
  </si>
  <si>
    <t>Office Chairs</t>
  </si>
  <si>
    <t>1603000479</t>
  </si>
  <si>
    <t>INDENTING M/C VOH ROLLER: WITH</t>
  </si>
  <si>
    <t>1603000526</t>
  </si>
  <si>
    <t>SINGLE BLOCKER W/D M/C 900MM:</t>
  </si>
  <si>
    <t>1604000241</t>
  </si>
  <si>
    <t>Emergency Light</t>
  </si>
  <si>
    <t>1603000554</t>
  </si>
  <si>
    <t>COOLING TOWER PLANT</t>
  </si>
  <si>
    <t>1603000527</t>
  </si>
  <si>
    <t>SINGLE BLOCKER W/D MACHINE 300</t>
  </si>
  <si>
    <t>1603000495</t>
  </si>
  <si>
    <t>NEEDLE W/D M/C SINGLE BLOC. M/</t>
  </si>
  <si>
    <t>1603000670</t>
  </si>
  <si>
    <t>LIME TANK</t>
  </si>
  <si>
    <t>1605002153</t>
  </si>
  <si>
    <t>CPPLUS DVR- CP-UAR-0801Q1-H 8 CHENNAL</t>
  </si>
  <si>
    <t>1605002381</t>
  </si>
  <si>
    <t>DVR-CP-UVR-0801E1-CS  (FOR CCTV)</t>
  </si>
  <si>
    <t>1603000568</t>
  </si>
  <si>
    <t>SHRINK WRAPPING M/C MODEL IT-3</t>
  </si>
  <si>
    <t>1603000563</t>
  </si>
  <si>
    <t>1603000528</t>
  </si>
  <si>
    <t>SINGLE BLOCKER W/D MACHINE 610</t>
  </si>
  <si>
    <t>1603000672</t>
  </si>
  <si>
    <t>PICKLING 'C' HOOKS</t>
  </si>
  <si>
    <t>1603000700</t>
  </si>
  <si>
    <t>LATHE CENTRAL 'HMT'</t>
  </si>
  <si>
    <t>1603000434</t>
  </si>
  <si>
    <t>BUTT WELDING SET 35KVA STERCO</t>
  </si>
  <si>
    <t>1603000587</t>
  </si>
  <si>
    <t>ENERGY METER</t>
  </si>
  <si>
    <t>1603000594</t>
  </si>
  <si>
    <t>OUTDOOR SINGLE PHASED TRASFORM</t>
  </si>
  <si>
    <t>1604000113</t>
  </si>
  <si>
    <t>UTILITY MCC</t>
  </si>
  <si>
    <t>1603000560</t>
  </si>
  <si>
    <t>1NO.SIREN &amp; 9NO.ELECTRIC MOTOR</t>
  </si>
  <si>
    <t>1602000456</t>
  </si>
  <si>
    <t>ROOM IN NEW FURNACE SHED (JOB</t>
  </si>
  <si>
    <t>1602000453</t>
  </si>
  <si>
    <t>ROLLING SHUTTER (JOB NO. 13)</t>
  </si>
  <si>
    <t>1604000164</t>
  </si>
  <si>
    <t>LIGHTING OF NEW WORKSHOP</t>
  </si>
  <si>
    <t>1602000414</t>
  </si>
  <si>
    <t>CYCLE SHED (146 M?) CONT. J.B.</t>
  </si>
  <si>
    <t>1602000415</t>
  </si>
  <si>
    <t>CAR PARKING SHED (300 M?) CONT</t>
  </si>
  <si>
    <t>1603000671</t>
  </si>
  <si>
    <t>NUTRALIZATION PIT PUMP &amp; DEGRE</t>
  </si>
  <si>
    <t>1603000537</t>
  </si>
  <si>
    <t>UNDER SLUNG CRANE</t>
  </si>
  <si>
    <t>1603000720</t>
  </si>
  <si>
    <t>FUME EXTRACTION SYSTEM OF(721.</t>
  </si>
  <si>
    <t>1603000576</t>
  </si>
  <si>
    <t>PIPE LINE FOR SUPPLY AIR WATER</t>
  </si>
  <si>
    <t>1604000224</t>
  </si>
  <si>
    <t>SPLIT TYPE NON-DUCTABLE AIR</t>
  </si>
  <si>
    <t>1602000426</t>
  </si>
  <si>
    <t>WATER TRACK CONT. (BSM )</t>
  </si>
  <si>
    <t>1603000666</t>
  </si>
  <si>
    <t>FABRICATION OF COIL CARRIERS C</t>
  </si>
  <si>
    <t>1603000520</t>
  </si>
  <si>
    <t>SINGLE BLOCK SEPRATED FROM SSR</t>
  </si>
  <si>
    <t>1603000456</t>
  </si>
  <si>
    <t>1603000597</t>
  </si>
  <si>
    <t>RELAY PANEL</t>
  </si>
  <si>
    <t>1603000580</t>
  </si>
  <si>
    <t>VERTICAL SUBMERSIBLE PUMPWITH</t>
  </si>
  <si>
    <t>1604000096</t>
  </si>
  <si>
    <t>LAYING OF O/H CABLE FOR TRANSF</t>
  </si>
  <si>
    <t>1603000701</t>
  </si>
  <si>
    <t>LATHE MACHINE 13' WITH 12.5HP</t>
  </si>
  <si>
    <t>1603000477</t>
  </si>
  <si>
    <t>HEAVY DUTY W/D MACHINE MODEL S</t>
  </si>
  <si>
    <t>639 F BLOCK</t>
  </si>
  <si>
    <t>1604000659</t>
  </si>
  <si>
    <t>GEYSER--3 ltr SOLARIUM VOGUE</t>
  </si>
  <si>
    <t>1603000485</t>
  </si>
  <si>
    <t>MICRO BUTT WELDING SET 2KVA.MO</t>
  </si>
  <si>
    <t>1603000443</t>
  </si>
  <si>
    <t>DIGITAL COUNTER METER ON W/D M</t>
  </si>
  <si>
    <t>1606001471</t>
  </si>
  <si>
    <t>1604000090</t>
  </si>
  <si>
    <t>ELECTRICAL WIRING BELL FOR</t>
  </si>
  <si>
    <t>1606001523</t>
  </si>
  <si>
    <t>STEEL RACK SIZE 1000*400*2500M</t>
  </si>
  <si>
    <t>1651001235</t>
  </si>
  <si>
    <t>1603000510</t>
  </si>
  <si>
    <t>1651001149</t>
  </si>
  <si>
    <t>APC 600 VA OFFLINE UPS</t>
  </si>
  <si>
    <t>1603000463</t>
  </si>
  <si>
    <t>ELECTRIC HOIST CAP. 1MT TYPE M</t>
  </si>
  <si>
    <t>1603000534</t>
  </si>
  <si>
    <t>SWIFT MAKE ELECTRIC HOIST MODE</t>
  </si>
  <si>
    <t>1651001221</t>
  </si>
  <si>
    <t>1603000455</t>
  </si>
  <si>
    <t>1603000754</t>
  </si>
  <si>
    <t>FABRICATION OF OVAN FURNACE 72</t>
  </si>
  <si>
    <t>1602000430</t>
  </si>
  <si>
    <t>SECURITY ROOM IN PARKING SHED</t>
  </si>
  <si>
    <t>1603000692</t>
  </si>
  <si>
    <t>DRILLNG M/C CAP 38MM MODEL P4/</t>
  </si>
  <si>
    <t>1602000420</t>
  </si>
  <si>
    <t>ONE ROOM EACH IN GALVANIZING &amp;</t>
  </si>
  <si>
    <t>1603000690</t>
  </si>
  <si>
    <t>DIGITAL STROGE OSCILLOSCOPE</t>
  </si>
  <si>
    <t>1602000405</t>
  </si>
  <si>
    <t>AIR COMPRESSOR AREA (28 M?) CO</t>
  </si>
  <si>
    <t>1603000710</t>
  </si>
  <si>
    <t>COOLENT SYSTEM WDC (M\C NO.651</t>
  </si>
  <si>
    <t>1603000428</t>
  </si>
  <si>
    <t>BUTT WELDING SET</t>
  </si>
  <si>
    <t>1604000226</t>
  </si>
  <si>
    <t>1603000442</t>
  </si>
  <si>
    <t>CONV. OF BULL BLOCK 621</t>
  </si>
  <si>
    <t>1603000489</t>
  </si>
  <si>
    <t>MICRO WIRE BUTT WELDING M/C</t>
  </si>
  <si>
    <t>1603000492</t>
  </si>
  <si>
    <t>MICRO WIRE BUTT WELDING M/C OF</t>
  </si>
  <si>
    <t>1603000472</t>
  </si>
  <si>
    <t>FAB.OF GIRDER LINE FOR HOIST I</t>
  </si>
  <si>
    <t>1603000462</t>
  </si>
  <si>
    <t>ELECTRIC HOIST 3MT</t>
  </si>
  <si>
    <t>1603000431</t>
  </si>
  <si>
    <t>1603000453</t>
  </si>
  <si>
    <t>1606001481</t>
  </si>
  <si>
    <t>TABLES &amp; CHAIRS</t>
  </si>
  <si>
    <t>1603000588</t>
  </si>
  <si>
    <t>1603000657</t>
  </si>
  <si>
    <t>BORAX TANK</t>
  </si>
  <si>
    <t>1603000570</t>
  </si>
  <si>
    <t>FURNACE OIL STORAGE TANK</t>
  </si>
  <si>
    <t>1604000107</t>
  </si>
  <si>
    <t>INSTALLATION OF POWER CAPACITO</t>
  </si>
  <si>
    <t>1602000412</t>
  </si>
  <si>
    <t>TIME OFFICE (25 M?) CONT.</t>
  </si>
  <si>
    <t>1603000513</t>
  </si>
  <si>
    <t>POINTING MACHINE MEDIUM DUTY</t>
  </si>
  <si>
    <t>1603000451</t>
  </si>
  <si>
    <t>1603000457</t>
  </si>
  <si>
    <t>ELECTRIC HOIST 1TON CAP.</t>
  </si>
  <si>
    <t>1603000734</t>
  </si>
  <si>
    <t>HOT METAL PUMP CAP.60T/MV WITH</t>
  </si>
  <si>
    <t>LEAD</t>
  </si>
  <si>
    <t>1603000638</t>
  </si>
  <si>
    <t>TENSILE TESTING</t>
  </si>
  <si>
    <t>1603000493</t>
  </si>
  <si>
    <t>MOTORISED POINTING MACHINE ALL</t>
  </si>
  <si>
    <t>1603000575</t>
  </si>
  <si>
    <t>FIRE EXTINGUISHERS DCF CAP.5KG</t>
  </si>
  <si>
    <t>1603000738</t>
  </si>
  <si>
    <t>ANNEALING BASE III</t>
  </si>
  <si>
    <t>1603000737</t>
  </si>
  <si>
    <t>ANNEALING BASE  II</t>
  </si>
  <si>
    <t>1603000427</t>
  </si>
  <si>
    <t>1606001503</t>
  </si>
  <si>
    <t>STORE RACKS EXTENSION</t>
  </si>
  <si>
    <t>1603000665</t>
  </si>
  <si>
    <t>FABRICATION OF BEAM FOR CHAIN</t>
  </si>
  <si>
    <t>1603000578</t>
  </si>
  <si>
    <t>PUMP SET MODEL SD 834 STAGE WI</t>
  </si>
  <si>
    <t>1602000401</t>
  </si>
  <si>
    <t>WEIGHTMENT (12 M?) CONT. B.J.</t>
  </si>
  <si>
    <t>1602000413</t>
  </si>
  <si>
    <t>SECURITY (13 M?) CONT. J.B.ENG</t>
  </si>
  <si>
    <t>1604000179</t>
  </si>
  <si>
    <t>FLOOD LIGHT FOR SECURITY</t>
  </si>
  <si>
    <t>1603000639</t>
  </si>
  <si>
    <t>TENSILE TESTING M/C</t>
  </si>
  <si>
    <t>1603000555</t>
  </si>
  <si>
    <t>LUBRICANT TANK</t>
  </si>
  <si>
    <t>ANNEALING FUR.BELL(LEAD TANK)</t>
  </si>
  <si>
    <t>ANNEALING FUR.(ELECT.CONTROL)</t>
  </si>
  <si>
    <t>ANNEALING FUR.BELL(ACID TANK)</t>
  </si>
  <si>
    <t>1602000422</t>
  </si>
  <si>
    <t>ANNEALING INSTRUMENT ROOM</t>
  </si>
  <si>
    <t>1603000662</t>
  </si>
  <si>
    <t>EREC. OF STEAM PIPE LINE IN PI</t>
  </si>
  <si>
    <t>1603000459</t>
  </si>
  <si>
    <t>1603000752</t>
  </si>
  <si>
    <t>PAY OFF STAND FOR 727 FURNANCE</t>
  </si>
  <si>
    <t>1603000500</t>
  </si>
  <si>
    <t>PNEUMATIC GRINDER MODEL HG-2-5</t>
  </si>
  <si>
    <t>1604000093</t>
  </si>
  <si>
    <t>ELECTRICAL WIRING FOR 1NO.9 BL</t>
  </si>
  <si>
    <t>1603000508</t>
  </si>
  <si>
    <t>1603000505</t>
  </si>
  <si>
    <t>POINTING M/C ROLLER</t>
  </si>
  <si>
    <t>1603000689</t>
  </si>
  <si>
    <t>ARE WELDING SET DC RECTIFIER A</t>
  </si>
  <si>
    <t>1603000768</t>
  </si>
  <si>
    <t>MUFFLE FURNACE</t>
  </si>
  <si>
    <t>1603000623</t>
  </si>
  <si>
    <t>HYDRAULIC PUMP FOR UTN M/C</t>
  </si>
  <si>
    <t>1604000124</t>
  </si>
  <si>
    <t>HEATERS</t>
  </si>
  <si>
    <t>1603000695</t>
  </si>
  <si>
    <t>ENTERPRISES 2615 ALL GEARED LA</t>
  </si>
  <si>
    <t>1603000454</t>
  </si>
  <si>
    <t>1603000683</t>
  </si>
  <si>
    <t>3 PHASE FOOT MOUNT. MOTOR 25 H</t>
  </si>
  <si>
    <t>1603000512</t>
  </si>
  <si>
    <t>POINTING MACHINE HPM-75 (HAND)</t>
  </si>
  <si>
    <t>1604000203</t>
  </si>
  <si>
    <t>"EXHAUST FAN 36""(915 RPM)700</t>
  </si>
  <si>
    <t>1603000646</t>
  </si>
  <si>
    <t>TORSION TESTING M/C FOR WIRE R</t>
  </si>
  <si>
    <t>1604000118</t>
  </si>
  <si>
    <t>ELECTRIC WIRING &amp; LIGHTING OF</t>
  </si>
  <si>
    <t>1603000630</t>
  </si>
  <si>
    <t>MPE'S MICROSCOPIC SPECIMEN</t>
  </si>
  <si>
    <t>1603000748</t>
  </si>
  <si>
    <t>S.S.IMPELLER</t>
  </si>
  <si>
    <t>1603000466</t>
  </si>
  <si>
    <t>EMBOSSING MACHINE 'BRADMA'</t>
  </si>
  <si>
    <t>1603000721</t>
  </si>
  <si>
    <t>LINKAGE FOR MODULATING</t>
  </si>
  <si>
    <t>1604000173</t>
  </si>
  <si>
    <t>ELECTRIC WIRING OF CANTEEN</t>
  </si>
  <si>
    <t>STAINLESS STELL ANNEAL(LEAD TA</t>
  </si>
  <si>
    <t>STAINLESS STELL ANNEAL.(ELECT</t>
  </si>
  <si>
    <t>STAINLESS STELL ANNEAL.(ACID T</t>
  </si>
  <si>
    <t>1603000645</t>
  </si>
  <si>
    <t>1606001490</t>
  </si>
  <si>
    <t>CHAIRS CH-18 NESTING.CH-7</t>
  </si>
  <si>
    <t>1604000110</t>
  </si>
  <si>
    <t>SUB DISTEIBUTION BOARD</t>
  </si>
  <si>
    <t>1602000421</t>
  </si>
  <si>
    <t>FINISH GODOWN SHED (OWN JOB)</t>
  </si>
  <si>
    <t>1606001480</t>
  </si>
  <si>
    <t>STEEL ALMIRAH WITH GLASS DOOR</t>
  </si>
  <si>
    <t>1603000769</t>
  </si>
  <si>
    <t>PRECISION LATHE</t>
  </si>
  <si>
    <t>1602000432</t>
  </si>
  <si>
    <t>RECORD ROOM IN ADMN.BLOCK (JOB</t>
  </si>
  <si>
    <t>1603000624</t>
  </si>
  <si>
    <t>HYDRULIC PRESS HAND OPERATED 1</t>
  </si>
  <si>
    <t>1603000511</t>
  </si>
  <si>
    <t>POINTING MACHINE HDR-50</t>
  </si>
  <si>
    <t>1603000723</t>
  </si>
  <si>
    <t>PVC/FRV TANK</t>
  </si>
  <si>
    <t>1603000732</t>
  </si>
  <si>
    <t>"FRP ACID PUMP 2""*1?"" 1460 R</t>
  </si>
  <si>
    <t>1603000757</t>
  </si>
  <si>
    <t>PIPE LINE FOR ETP</t>
  </si>
  <si>
    <t>1603000559</t>
  </si>
  <si>
    <t>CAGE MOTOR &amp; PUMPS</t>
  </si>
  <si>
    <t>1603000448</t>
  </si>
  <si>
    <t>DRY BLOCK OF M/C 1035</t>
  </si>
  <si>
    <t>1603000425</t>
  </si>
  <si>
    <t>BUTT WELDING M/C WITH TROLLY 3</t>
  </si>
  <si>
    <t>1604000087</t>
  </si>
  <si>
    <t>ELECTRICAL WIRING FOR CY.SPOKE</t>
  </si>
  <si>
    <t>1604000098</t>
  </si>
  <si>
    <t>ADDITIONAL LIGHT (IN GI FURNAC</t>
  </si>
  <si>
    <t>1603000640</t>
  </si>
  <si>
    <t>TENSILE TESTING MACHINE</t>
  </si>
  <si>
    <t>1603000573</t>
  </si>
  <si>
    <t>SAM PUMP</t>
  </si>
  <si>
    <t>ETP</t>
  </si>
  <si>
    <t>1602000435</t>
  </si>
  <si>
    <t>WATER COOLER ROOM (JOB NO.B-30</t>
  </si>
  <si>
    <t>1603000722</t>
  </si>
  <si>
    <t>PP-FRP TANK</t>
  </si>
  <si>
    <t>1603000564</t>
  </si>
  <si>
    <t>COMPRESSOR MODEL AG 5536 FSPH</t>
  </si>
  <si>
    <t>1603000719</t>
  </si>
  <si>
    <t>FRP-IO FAN CAP 500 CPM</t>
  </si>
  <si>
    <t>1603000717</t>
  </si>
  <si>
    <t>ACID PROOF VALVE</t>
  </si>
  <si>
    <t>1602000488</t>
  </si>
  <si>
    <t>PURCHASE TAX CAPITALISED</t>
  </si>
  <si>
    <t>1603000742</t>
  </si>
  <si>
    <t>DIFFUSER CASTING (1 SET)</t>
  </si>
  <si>
    <t>1604000091</t>
  </si>
  <si>
    <t>ELECTRICAL WIRING OF ADMINISTR</t>
  </si>
  <si>
    <t>ANNEALING FUR.(LEAD TANK)</t>
  </si>
  <si>
    <t>ANNEALING FUR.(ACID PICK TANK</t>
  </si>
  <si>
    <t>1604000117</t>
  </si>
  <si>
    <t>ELECTRIC WIRING &amp; LIGHTING NEW</t>
  </si>
  <si>
    <t>1603000487</t>
  </si>
  <si>
    <t>1603000488</t>
  </si>
  <si>
    <t>1603000491</t>
  </si>
  <si>
    <t>1603000745</t>
  </si>
  <si>
    <t>INSTRUMENT OF ANNEALING FURNAC</t>
  </si>
  <si>
    <t>1603000656</t>
  </si>
  <si>
    <t>BOOSTER SPRAY PUMP</t>
  </si>
  <si>
    <t>1603000446</t>
  </si>
  <si>
    <t>DOUB.DACKER DRY BLOCK 300/250</t>
  </si>
  <si>
    <t>1602000440</t>
  </si>
  <si>
    <t>TOILET AT FACTORY GATE (MUKESH</t>
  </si>
  <si>
    <t>1603000749</t>
  </si>
  <si>
    <t>SINGLE STAGE DRY TYPE VACUM PU</t>
  </si>
  <si>
    <t>CO2</t>
  </si>
  <si>
    <t>1604000085</t>
  </si>
  <si>
    <t>1603000681</t>
  </si>
  <si>
    <t>OILING &amp; PACKING STAND</t>
  </si>
  <si>
    <t>1606001520</t>
  </si>
  <si>
    <t>"1.BED BOX 6'-6""*6""*?'"""</t>
  </si>
  <si>
    <t>1603000435</t>
  </si>
  <si>
    <t>BUTT WELDING SET 3KVA</t>
  </si>
  <si>
    <t>1603000637</t>
  </si>
  <si>
    <t>SPECIMEN GRINDING &amp; POLISHING</t>
  </si>
  <si>
    <t>1602000429</t>
  </si>
  <si>
    <t>SHED FOR DRIVERS (JOB NO. B-29</t>
  </si>
  <si>
    <t>1604000094</t>
  </si>
  <si>
    <t>ELECTRICAL WIRING FOR 1NO.W/D</t>
  </si>
  <si>
    <t>1603000747</t>
  </si>
  <si>
    <t>1603000691</t>
  </si>
  <si>
    <t>DRILLING  MACHINE</t>
  </si>
  <si>
    <t>1603000760</t>
  </si>
  <si>
    <t>DIE BORING &amp; LAPPING M/C WITHO</t>
  </si>
  <si>
    <t>1604000189</t>
  </si>
  <si>
    <t>"FAN EXHAUST 36"" (915MM) 700R</t>
  </si>
  <si>
    <t>1603000506</t>
  </si>
  <si>
    <t>POINTING M/C ROLLER POINTING R</t>
  </si>
  <si>
    <t>1603000468</t>
  </si>
  <si>
    <t>ENGEL GRINDER 180MM MODEL GWS</t>
  </si>
  <si>
    <t>1603000574</t>
  </si>
  <si>
    <t>FIRE EXTINGUISHERS CO2 TYPE</t>
  </si>
  <si>
    <t>1603000475</t>
  </si>
  <si>
    <t>GRINDING MACHINE</t>
  </si>
  <si>
    <t>1603000674</t>
  </si>
  <si>
    <t>PICKLING PLATEFORM</t>
  </si>
  <si>
    <t>1603000615</t>
  </si>
  <si>
    <t>AMONING PRINTING MACHINE</t>
  </si>
  <si>
    <t>1606001477</t>
  </si>
  <si>
    <t>"STEEL RACKS 33""*15"""</t>
  </si>
  <si>
    <t>1603000750</t>
  </si>
  <si>
    <t>1604000086</t>
  </si>
  <si>
    <t>1604000092</t>
  </si>
  <si>
    <t>ELECTRICAL WIRING FOR P.C W/D</t>
  </si>
  <si>
    <t>1603000727</t>
  </si>
  <si>
    <t>AIR BLOWER DIRECT DRIVE UP-28/</t>
  </si>
  <si>
    <t>1603000557</t>
  </si>
  <si>
    <t>RECIRCULATION MOTOR  7.5 HP</t>
  </si>
  <si>
    <t>1603000501</t>
  </si>
  <si>
    <t>PNEUMATIC HAND GRINDER</t>
  </si>
  <si>
    <t>1603000619</t>
  </si>
  <si>
    <t>BRINELL HARDNESS TESTER</t>
  </si>
  <si>
    <t>1603000635</t>
  </si>
  <si>
    <t>REVERSE TORSION TESTING</t>
  </si>
  <si>
    <t>1603000514</t>
  </si>
  <si>
    <t>POINTING MACHINE NDR-5 (HAND)</t>
  </si>
  <si>
    <t>1603000490</t>
  </si>
  <si>
    <t>MICRO WIRE BUTT WELDING M/C  3</t>
  </si>
  <si>
    <t>1604000178</t>
  </si>
  <si>
    <t>ELECTRIC WIRING OF EXTENDED PO</t>
  </si>
  <si>
    <t>1603000482</t>
  </si>
  <si>
    <t>MICRO BUT WELDING M/C CAP.2KVA</t>
  </si>
  <si>
    <t>1603000582</t>
  </si>
  <si>
    <t>WATER PUMP TYPE WP 50/200</t>
  </si>
  <si>
    <t>1603000572</t>
  </si>
  <si>
    <t>LDO PUMP &amp; MOTOR CAP.100 LPM</t>
  </si>
  <si>
    <t>1603000731</t>
  </si>
  <si>
    <t>DIRECT DRIVE AIR BLOWER MODEL</t>
  </si>
  <si>
    <t>1603000735</t>
  </si>
  <si>
    <t>HOT METAL PUMP&amp; MOTOR OF IHP F</t>
  </si>
  <si>
    <t>1606001472</t>
  </si>
  <si>
    <t>1603000433</t>
  </si>
  <si>
    <t>BUTT WELDING SET (MICRO)</t>
  </si>
  <si>
    <t>1606001486</t>
  </si>
  <si>
    <t>"OFFICE TABLE 2?""*2""*2?"""</t>
  </si>
  <si>
    <t>1604000120</t>
  </si>
  <si>
    <t>ELECTRIC WIRING OF RAW MATERIA</t>
  </si>
  <si>
    <t>1603000558</t>
  </si>
  <si>
    <t>RECIRCULATION MOTOR 15HP</t>
  </si>
  <si>
    <t>1603000620</t>
  </si>
  <si>
    <t>C.S. ESTIMATOR</t>
  </si>
  <si>
    <t>1604000196</t>
  </si>
  <si>
    <t>VOLTAGE STABLIZER 3KVA</t>
  </si>
  <si>
    <t>1602000423</t>
  </si>
  <si>
    <t>BRICK BIN OUT SIDE PICKLING HO</t>
  </si>
  <si>
    <t>1603000444</t>
  </si>
  <si>
    <t>DIGITAL ON/OFF COUNTER METER</t>
  </si>
  <si>
    <t>1603000429</t>
  </si>
  <si>
    <t>1606001489</t>
  </si>
  <si>
    <t>OFFICE CHAIR CHR-13 GODREJ</t>
  </si>
  <si>
    <t>1606001487</t>
  </si>
  <si>
    <t>CHAIR CH-18 GODREJ MAKE</t>
  </si>
  <si>
    <t>1604000172</t>
  </si>
  <si>
    <t>LIGHTING IN STRIGHTENING M/C A</t>
  </si>
  <si>
    <t>1603000437</t>
  </si>
  <si>
    <t>CHAIN PULLY BLOCK CAP. 1.2.3..</t>
  </si>
  <si>
    <t>1606001488</t>
  </si>
  <si>
    <t>TWO CHAIRS MODLRENA MAKE</t>
  </si>
  <si>
    <t>1604000157</t>
  </si>
  <si>
    <t>COOLER BODY</t>
  </si>
  <si>
    <t>1604000150</t>
  </si>
  <si>
    <t>A.C WITH OUTER CHAIN &amp; STABLIZ</t>
  </si>
  <si>
    <t>1603000503</t>
  </si>
  <si>
    <t>PNEUMATIC HAND GRINDER H-60</t>
  </si>
  <si>
    <t>1603000504</t>
  </si>
  <si>
    <t>PNEUMATIC HAND GRINDER H-60 @</t>
  </si>
  <si>
    <t>1602000433</t>
  </si>
  <si>
    <t>PLATEFORM FOR T.V.(IN WORKER</t>
  </si>
  <si>
    <t>1606001517</t>
  </si>
  <si>
    <t>WORKING TABLE SHESSHAM WOOD</t>
  </si>
  <si>
    <t>1604000089</t>
  </si>
  <si>
    <t>ELECTRICAL .WIRING OF HIGH SPE</t>
  </si>
  <si>
    <t>1603000499</t>
  </si>
  <si>
    <t>PNEUMATIC GRINDER .ELECTRIC GR</t>
  </si>
  <si>
    <t>1603000426</t>
  </si>
  <si>
    <t>1603000765</t>
  </si>
  <si>
    <t>HAND LAPPING MACHINE</t>
  </si>
  <si>
    <t>1603000650</t>
  </si>
  <si>
    <t>WET GRINDER</t>
  </si>
  <si>
    <t>1604000122</t>
  </si>
  <si>
    <t>1603000480</t>
  </si>
  <si>
    <t>INSTALLATION OF AIR BLOWER ON</t>
  </si>
  <si>
    <t>1603000585</t>
  </si>
  <si>
    <t>1500 KVA X-MER</t>
  </si>
  <si>
    <t>1604000137</t>
  </si>
  <si>
    <t>"EXHAUST FAN 24"".15"""</t>
  </si>
  <si>
    <t>1604000147</t>
  </si>
  <si>
    <t>DESERT COOLER</t>
  </si>
  <si>
    <t>1603000684</t>
  </si>
  <si>
    <t>3 PHASE INDUCTION MOTOR 15 HP</t>
  </si>
  <si>
    <t>1603000762</t>
  </si>
  <si>
    <t>DIE POLISHING HEAD WITH PULLY</t>
  </si>
  <si>
    <t>1603000698</t>
  </si>
  <si>
    <t>HAND TROLLEYS</t>
  </si>
  <si>
    <t>1603000579</t>
  </si>
  <si>
    <t>SAM'MAKE PUMP MODEL CHC-32/260</t>
  </si>
  <si>
    <t>1603000519</t>
  </si>
  <si>
    <t>SINGLE BLOCK  SSE M\C NO 618 A</t>
  </si>
  <si>
    <t>1603000632</t>
  </si>
  <si>
    <t>RESISTIVITY TETING APPARATUS</t>
  </si>
  <si>
    <t>1604000125</t>
  </si>
  <si>
    <t>"CEILING FAN 56"".48"""</t>
  </si>
  <si>
    <t>1603000556</t>
  </si>
  <si>
    <t>MONO BLOCK PUMP WITH 5 H.P.MOT</t>
  </si>
  <si>
    <t>1604000121</t>
  </si>
  <si>
    <t>CABLING POWER SUPPLY FOR TUBEW</t>
  </si>
  <si>
    <t>1603000655</t>
  </si>
  <si>
    <t>ACID TRANSFER PUMP</t>
  </si>
  <si>
    <t>1603000733</t>
  </si>
  <si>
    <t>FRP BLOWER SUITABLE FOR 3HP MO</t>
  </si>
  <si>
    <t>1603000483</t>
  </si>
  <si>
    <t>MICRO BUTT WELDING M/C 3KV</t>
  </si>
  <si>
    <t>CONV.OF GI FUR.721(LEAD TANK)</t>
  </si>
  <si>
    <t>CONV.OF GI FUR.721(ELECT.CONTR</t>
  </si>
  <si>
    <t>CONV.OF GI FUR.721(ACID PI TAN</t>
  </si>
  <si>
    <t>1604000088</t>
  </si>
  <si>
    <t>ELECTRICAL WIRING FOR WET DRAW</t>
  </si>
  <si>
    <t>1603000699</t>
  </si>
  <si>
    <t>HYDRAULIC HACKSAW MACHINE</t>
  </si>
  <si>
    <t>1603000651</t>
  </si>
  <si>
    <t>WRAP TESTING</t>
  </si>
  <si>
    <t>1603000571</t>
  </si>
  <si>
    <t>LDO DAY TANK 1.5MM DIA &amp; 8 MTR</t>
  </si>
  <si>
    <t>1603000474</t>
  </si>
  <si>
    <t>GRINDER PORTABLE</t>
  </si>
  <si>
    <t>1603000569</t>
  </si>
  <si>
    <t>FURNACE OIL DAY TANK</t>
  </si>
  <si>
    <t>1603000432</t>
  </si>
  <si>
    <t>1603000644</t>
  </si>
  <si>
    <t>TORSION TESTING</t>
  </si>
  <si>
    <t>1604000097</t>
  </si>
  <si>
    <t>GENERATOR 1.6 KVA</t>
  </si>
  <si>
    <t>1606001495</t>
  </si>
  <si>
    <t>CABNIT FOUR DRAWER</t>
  </si>
  <si>
    <t>1603000522</t>
  </si>
  <si>
    <t>SINGLE BLOCKER (M/C NO.624) OW</t>
  </si>
  <si>
    <t>1606001493</t>
  </si>
  <si>
    <t>CHAIR CH-7 . CH-18</t>
  </si>
  <si>
    <t>1606001514</t>
  </si>
  <si>
    <t>"ALMIRAH STEEL SIZE 19.5""X47.</t>
  </si>
  <si>
    <t>1603000494</t>
  </si>
  <si>
    <t>MULTIMETER ELECTRONIC</t>
  </si>
  <si>
    <t>1604000099</t>
  </si>
  <si>
    <t>EARTHING IN ALL ELECTRIC MOTOR</t>
  </si>
  <si>
    <t>1603000761</t>
  </si>
  <si>
    <t>1606001508</t>
  </si>
  <si>
    <t>"TABLE SIZE 5""X2.5""X2.5"</t>
  </si>
  <si>
    <t>1606001506</t>
  </si>
  <si>
    <t>"TABLE SIZE 4""X2.5""X2.5"" TO</t>
  </si>
  <si>
    <t>1604000078</t>
  </si>
  <si>
    <t>HEAVY DUTY ALUMINIUM CABLE</t>
  </si>
  <si>
    <t>1604000191</t>
  </si>
  <si>
    <t>"FAN EXHAUST SINGLE PHASE 24""</t>
  </si>
  <si>
    <t>1603000424</t>
  </si>
  <si>
    <t>1603000423</t>
  </si>
  <si>
    <t>BUTT WELDING M/C ELECTROWELD B</t>
  </si>
  <si>
    <t>1603000652</t>
  </si>
  <si>
    <t>ACID DAY TANK</t>
  </si>
  <si>
    <t>1603000473</t>
  </si>
  <si>
    <t>GEN.TROLLY CAP.2MT.PUSH PULL T</t>
  </si>
  <si>
    <t>1603000687</t>
  </si>
  <si>
    <t>3 PHASE INDUCTION MOTOR 7.5 HP</t>
  </si>
  <si>
    <t>1603000696</t>
  </si>
  <si>
    <t>GRINDER ANGLE</t>
  </si>
  <si>
    <t>1604000105</t>
  </si>
  <si>
    <t>1604000103</t>
  </si>
  <si>
    <t>1604000202</t>
  </si>
  <si>
    <t>SWITCH FUSE UNIT PB-C630 AMP</t>
  </si>
  <si>
    <t>1603000642</t>
  </si>
  <si>
    <t>TEST STRIP ATTACHMENT</t>
  </si>
  <si>
    <t>1604000174</t>
  </si>
  <si>
    <t>"CEILING FAN 56""DOUBLE BEARIN</t>
  </si>
  <si>
    <t>1603000647</t>
  </si>
  <si>
    <t>TORTION TESTING M/C FOR WIRE R</t>
  </si>
  <si>
    <t>1606001500</t>
  </si>
  <si>
    <t>ALMIRAH STEEL</t>
  </si>
  <si>
    <t>1603000540</t>
  </si>
  <si>
    <t>WELDING SET FORCED AIR COOLED</t>
  </si>
  <si>
    <t>1606001475</t>
  </si>
  <si>
    <t>SAFE IRON</t>
  </si>
  <si>
    <t>1606001505</t>
  </si>
  <si>
    <t>"TABLE 12"" X 18"" TOP ?"" GLA</t>
  </si>
  <si>
    <t>1606001501</t>
  </si>
  <si>
    <t>ALMIRAH STEEL WITH SIX SHELVES</t>
  </si>
  <si>
    <t>1606001522</t>
  </si>
  <si>
    <t>STEEL RACKS SIZE 925*400*1850M</t>
  </si>
  <si>
    <t>1603000440</t>
  </si>
  <si>
    <t>CHIAN PULLY BLOCK 2 TONNES CAP</t>
  </si>
  <si>
    <t>1604000176</t>
  </si>
  <si>
    <t>COOLER FITTED WITH KHAITAN COO</t>
  </si>
  <si>
    <t>1603000631</t>
  </si>
  <si>
    <t>PLATINUM CRUCIBLE</t>
  </si>
  <si>
    <t>1603000438</t>
  </si>
  <si>
    <t>CHAIN PULLY BLOCK CAP. 5 MT</t>
  </si>
  <si>
    <t>1606001512</t>
  </si>
  <si>
    <t>"ALMIRAH SIZE 36""X19""X78"""</t>
  </si>
  <si>
    <t>1603000679</t>
  </si>
  <si>
    <t>PACKING &amp; OILING TANK</t>
  </si>
  <si>
    <t>1604000133</t>
  </si>
  <si>
    <t>"CEILING FAN 56"""</t>
  </si>
  <si>
    <t>1604000080</t>
  </si>
  <si>
    <t>1603000688</t>
  </si>
  <si>
    <t>ARC WELDING SET 600 AMP 22 KVA</t>
  </si>
  <si>
    <t>1604000181</t>
  </si>
  <si>
    <t>1603000502</t>
  </si>
  <si>
    <t>1603000658</t>
  </si>
  <si>
    <t>CHAIN PULLEY BLOCK 2TON CAP.</t>
  </si>
  <si>
    <t>1603000718</t>
  </si>
  <si>
    <t>CHAIN PULLEY BLOCK CAP.2 TON I</t>
  </si>
  <si>
    <t>1606001515</t>
  </si>
  <si>
    <t>STEEL ALMIRAH 6'*3' 18 CUBBOAR</t>
  </si>
  <si>
    <t>1603000634</t>
  </si>
  <si>
    <t>REVERSE BEND TESTING</t>
  </si>
  <si>
    <t>1606001516</t>
  </si>
  <si>
    <t>STEEL ALMIRAH 6*3'*1' HAVING 1</t>
  </si>
  <si>
    <t>1604000143</t>
  </si>
  <si>
    <t>1603000567</t>
  </si>
  <si>
    <t>AIR BLOWER WITH HOT AIR ATTACH</t>
  </si>
  <si>
    <t>1606001494</t>
  </si>
  <si>
    <t>1606001496</t>
  </si>
  <si>
    <t>1606001497</t>
  </si>
  <si>
    <t>1606001513</t>
  </si>
  <si>
    <t>"RACK STEEL 86""X47""X13"""</t>
  </si>
  <si>
    <t>1606001498</t>
  </si>
  <si>
    <t>1603000581</t>
  </si>
  <si>
    <t>1606001492</t>
  </si>
  <si>
    <t>1603000445</t>
  </si>
  <si>
    <t>DIMER STATE COTINUOUS VARIA. A</t>
  </si>
  <si>
    <t>1604000154</t>
  </si>
  <si>
    <t>DESERT COOLER WITH KHAITAN KIT</t>
  </si>
  <si>
    <t>1603000629</t>
  </si>
  <si>
    <t>MOULDING PRESS</t>
  </si>
  <si>
    <t>1603000764</t>
  </si>
  <si>
    <t>1604000177</t>
  </si>
  <si>
    <t>"COOLER BODY 24""MADE OF 18G S</t>
  </si>
  <si>
    <t>1603000697</t>
  </si>
  <si>
    <t>1603000498</t>
  </si>
  <si>
    <t>PNEUMATIC GRINDER</t>
  </si>
  <si>
    <t>1606001504</t>
  </si>
  <si>
    <t>"TABLE CENTRAL 4""X5"" TOP ?""</t>
  </si>
  <si>
    <t>1606001524</t>
  </si>
  <si>
    <t>TABLES</t>
  </si>
  <si>
    <t>1603000703</t>
  </si>
  <si>
    <t>MONO BLOCK PUMP WITH 5 H.P. MO</t>
  </si>
  <si>
    <t>1603000421</t>
  </si>
  <si>
    <t>BUT WELDING SET</t>
  </si>
  <si>
    <t>1604000175</t>
  </si>
  <si>
    <t>"CEILING FANS 48""DOUBLE BEARI</t>
  </si>
  <si>
    <t>1604000129</t>
  </si>
  <si>
    <t>INDUSTRIAL FAN WITH COVER</t>
  </si>
  <si>
    <t>1603000617</t>
  </si>
  <si>
    <t>BELT POLISHING MACHINE COMPLET</t>
  </si>
  <si>
    <t>1604000146</t>
  </si>
  <si>
    <t>AIR COOLING SYSTEM</t>
  </si>
  <si>
    <t>1606001499</t>
  </si>
  <si>
    <t>"RACK STEEL SIZE 66""X66""X18"</t>
  </si>
  <si>
    <t>1603000532</t>
  </si>
  <si>
    <t>SPUR CHAIN PULLEY BLOCK CAP.1T</t>
  </si>
  <si>
    <t>1603000430</t>
  </si>
  <si>
    <t>1603000686</t>
  </si>
  <si>
    <t>3 PHASE INDUCTION MOTOR 5HP BB</t>
  </si>
  <si>
    <t>1603000633</t>
  </si>
  <si>
    <t>1603000685</t>
  </si>
  <si>
    <t>3 PHASE INDUCTION MOTOR 5HP 14</t>
  </si>
  <si>
    <t>1606001491</t>
  </si>
  <si>
    <t>1603000767</t>
  </si>
  <si>
    <t>1604000135</t>
  </si>
  <si>
    <t>HEAT CONVERTORS</t>
  </si>
  <si>
    <t>1603000478</t>
  </si>
  <si>
    <t>HOT AIR GUN</t>
  </si>
  <si>
    <t>1604000185</t>
  </si>
  <si>
    <t>"FAN EXHAUST 18"" 1440RPM"</t>
  </si>
  <si>
    <t>1604000211</t>
  </si>
  <si>
    <t>"CEILING FAN 48"" WHITE CROMPT</t>
  </si>
  <si>
    <t>1603000763</t>
  </si>
  <si>
    <t>DIE POLISHING MACHINE HORIZONT</t>
  </si>
  <si>
    <t>1604000151</t>
  </si>
  <si>
    <t>EXHAUST FAN 610MM</t>
  </si>
  <si>
    <t>1606001507</t>
  </si>
  <si>
    <t>"TABLE SIZE 5""X3""X2.5"</t>
  </si>
  <si>
    <t>1604000213</t>
  </si>
  <si>
    <t>WATER HEATER</t>
  </si>
  <si>
    <t>1604000171</t>
  </si>
  <si>
    <t>"COOLER BODY SIZE 36'*36""*27"</t>
  </si>
  <si>
    <t>1604000138</t>
  </si>
  <si>
    <t>1603000766</t>
  </si>
  <si>
    <t>1606001518</t>
  </si>
  <si>
    <t>PLASTIC GARDEN CHAIR NIL KAMAL</t>
  </si>
  <si>
    <t>1606001484</t>
  </si>
  <si>
    <t>STEEL ALMIRAH FO CRSA SHEET</t>
  </si>
  <si>
    <t>1604000081</t>
  </si>
  <si>
    <t>FRAMES FOR SWITCHES &amp; SOCKETS</t>
  </si>
  <si>
    <t>1606001509</t>
  </si>
  <si>
    <t>"RACK SIZE  4""X1.5""X2.5"</t>
  </si>
  <si>
    <t>1603000583</t>
  </si>
  <si>
    <t>WATER PUMP WITH 1 H.P. MOTOR</t>
  </si>
  <si>
    <t>1603000535</t>
  </si>
  <si>
    <t>TROLLY ITON CAP.FOR BABY HOIST</t>
  </si>
  <si>
    <t>1604000220</t>
  </si>
  <si>
    <t>AIR COOLER SYMPHONY KAISEN 10T</t>
  </si>
  <si>
    <t>1604000144</t>
  </si>
  <si>
    <t>1604000104</t>
  </si>
  <si>
    <t>MONOBLOCK PUMP SET</t>
  </si>
  <si>
    <t>1603000552</t>
  </si>
  <si>
    <t>WIRE ROPE HOIST 3 TON CAP.</t>
  </si>
  <si>
    <t>1606001510</t>
  </si>
  <si>
    <t>"TABLE 4""X2?""X2?"" ONE SIDE</t>
  </si>
  <si>
    <t>1606001485</t>
  </si>
  <si>
    <t>STEEL ALMIRAH OF CRSA SHEET</t>
  </si>
  <si>
    <t>1606001511</t>
  </si>
  <si>
    <t>"RACK STEEL SIZE 86""X47""X13"</t>
  </si>
  <si>
    <t>1603000636</t>
  </si>
  <si>
    <t>REVERSR BEND TESTING</t>
  </si>
  <si>
    <t>1604000140</t>
  </si>
  <si>
    <t>PEDESTRAL FAN</t>
  </si>
  <si>
    <t>1604000153</t>
  </si>
  <si>
    <t>DESERT AIR COOLER</t>
  </si>
  <si>
    <t>1606001502</t>
  </si>
  <si>
    <t>"TABLE OFFICE SIZE 4"" X 2?"""</t>
  </si>
  <si>
    <t>1604000142</t>
  </si>
  <si>
    <t>1606001521</t>
  </si>
  <si>
    <t>"STEEL RACKS SIZE 47""X13""X72</t>
  </si>
  <si>
    <t>1604000219</t>
  </si>
  <si>
    <t>"COOLER SIZE 20"" INTERNATIONA</t>
  </si>
  <si>
    <t>1603000730</t>
  </si>
  <si>
    <t>COMPRESSED AIR DRYING UNIT CAP</t>
  </si>
  <si>
    <t>1606001519</t>
  </si>
  <si>
    <t>1604000197</t>
  </si>
  <si>
    <t>COOLER FITTED WITH CROMPTON MA</t>
  </si>
  <si>
    <t>1604000192</t>
  </si>
  <si>
    <t>1603000676</t>
  </si>
  <si>
    <t>PULL PUSH TROLLY CAP. 3 TON</t>
  </si>
  <si>
    <t>1604000221</t>
  </si>
  <si>
    <t>DESERT COOLER 18 GUAGE BODY FI</t>
  </si>
  <si>
    <t>1604000108</t>
  </si>
  <si>
    <t>MONO BLOCK PUMP</t>
  </si>
  <si>
    <t>1606001482</t>
  </si>
  <si>
    <t>"TABLE -T-7 SIZE 4*2?""*2?"" W</t>
  </si>
  <si>
    <t>1604000128</t>
  </si>
  <si>
    <t>1604000167</t>
  </si>
  <si>
    <t>"CELLING FAN WHITE 48"" CROMPT</t>
  </si>
  <si>
    <t>1603000439</t>
  </si>
  <si>
    <t>CHAIN PULLY BLOCK CAP.1MT</t>
  </si>
  <si>
    <t>1604000182</t>
  </si>
  <si>
    <t>"FANS SIZE 16"" WALL (BRACKET)</t>
  </si>
  <si>
    <t>1603000622</t>
  </si>
  <si>
    <t>GAS ANALYSER</t>
  </si>
  <si>
    <t>1604000155</t>
  </si>
  <si>
    <t>1604000169</t>
  </si>
  <si>
    <t>PEDESTRAL FAN 2000RPM 2BLADES</t>
  </si>
  <si>
    <t>1604000131</t>
  </si>
  <si>
    <t>WATER GYZER</t>
  </si>
  <si>
    <t>1603000628</t>
  </si>
  <si>
    <t>MOULD</t>
  </si>
  <si>
    <t>1606001473</t>
  </si>
  <si>
    <t>STEEL CUPBOARD</t>
  </si>
  <si>
    <t>1604000188</t>
  </si>
  <si>
    <t>"FAN CEILING 48"" WHITE"</t>
  </si>
  <si>
    <t>1603000621</t>
  </si>
  <si>
    <t>DOUBLE ENDED BENCH GRINDER 'WO</t>
  </si>
  <si>
    <t>1604000227</t>
  </si>
  <si>
    <t>COOLER</t>
  </si>
  <si>
    <t>1603000728</t>
  </si>
  <si>
    <t>CENTRIFUGAL BLOWER MODEL DMR-9</t>
  </si>
  <si>
    <t>1604000212</t>
  </si>
  <si>
    <t>"EXHAUST FAN 12"" 950RPM CROMP</t>
  </si>
  <si>
    <t>1603000708</t>
  </si>
  <si>
    <t>SHAPER MACHINE (COOPER MAKE)</t>
  </si>
  <si>
    <t>1606001476</t>
  </si>
  <si>
    <t>ALMIRAH</t>
  </si>
  <si>
    <t>1604000130</t>
  </si>
  <si>
    <t>HOT PLATE ROUND 1500W 220/250V</t>
  </si>
  <si>
    <t>1604000214</t>
  </si>
  <si>
    <t>"CEILING FAN 48"" CROMPTON MAK</t>
  </si>
  <si>
    <t>1604000136</t>
  </si>
  <si>
    <t>"EXHAUST FAN 15"""</t>
  </si>
  <si>
    <t>1604000101</t>
  </si>
  <si>
    <t>TUBE PUMP AC-30</t>
  </si>
  <si>
    <t>1604000145</t>
  </si>
  <si>
    <t>1604000109</t>
  </si>
  <si>
    <t>WATER LIFTING PUMP 1.4 HP</t>
  </si>
  <si>
    <t>1603000649</t>
  </si>
  <si>
    <t>WEIGHT BOX 1MG TO 100 GMS</t>
  </si>
  <si>
    <t>1604000184</t>
  </si>
  <si>
    <t>FAN CEILING WHITE 1200MM DELUX</t>
  </si>
  <si>
    <t>1604000123</t>
  </si>
  <si>
    <t>LOUVERS FOR EXHAUST FAN</t>
  </si>
  <si>
    <t>1606001483</t>
  </si>
  <si>
    <t>STEEL CHAIRS</t>
  </si>
  <si>
    <t>1604000215</t>
  </si>
  <si>
    <t>HEAT CONVERTER 2KW VICTOR MAKE</t>
  </si>
  <si>
    <t>1603000616</t>
  </si>
  <si>
    <t>BAROMETER</t>
  </si>
  <si>
    <t>1603000729</t>
  </si>
  <si>
    <t>CENTRIFUGAL BLOWER MODEL DMRL-</t>
  </si>
  <si>
    <t>1604000216</t>
  </si>
  <si>
    <t>ROOM HEATER SPECIAL TYPE SINGL</t>
  </si>
  <si>
    <t>1604000198</t>
  </si>
  <si>
    <t>TULLU PUMP VERTICAL FOR DESERT</t>
  </si>
  <si>
    <t>1604000127</t>
  </si>
  <si>
    <t>HEAT CONVERTOR</t>
  </si>
  <si>
    <t>1604000126</t>
  </si>
  <si>
    <t>TABLE FAN RALLIES</t>
  </si>
  <si>
    <t>1604000100</t>
  </si>
  <si>
    <t>TUBE FITTING COMPLETE WITH CHO</t>
  </si>
  <si>
    <t>1602000471</t>
  </si>
  <si>
    <t>RAIN WATER DRAINS CONSTRUCTION</t>
  </si>
  <si>
    <t>1602000474</t>
  </si>
  <si>
    <t>SECURITY ROOM AT GATE CONSTRUC</t>
  </si>
  <si>
    <t>1603000467</t>
  </si>
  <si>
    <t>ENERGY SAVING CIRCUIT ON W/D</t>
  </si>
  <si>
    <t>1603000515</t>
  </si>
  <si>
    <t>PORTABLE GRINDER WOLF MAKE</t>
  </si>
  <si>
    <t>1603000593</t>
  </si>
  <si>
    <t>OUTDOOR CIRCUITE BREAKER</t>
  </si>
  <si>
    <t>1603000693</t>
  </si>
  <si>
    <t>EDDY CURRENT TESTER</t>
  </si>
  <si>
    <t>1603000704</t>
  </si>
  <si>
    <t>MULTIMETER (PHILIPS)</t>
  </si>
  <si>
    <t>1603000707</t>
  </si>
  <si>
    <t>PYGMY HYD.PALLET TRUCK IT</t>
  </si>
  <si>
    <t>1603000711</t>
  </si>
  <si>
    <t>EE.CFS BOARD DRAWING NO. ICN</t>
  </si>
  <si>
    <t>1603000712</t>
  </si>
  <si>
    <t>EE.CFS BOARD DRAWING NO. ICN -</t>
  </si>
  <si>
    <t>1603000741</t>
  </si>
  <si>
    <t>DEW POINT METER</t>
  </si>
  <si>
    <t>1603000857</t>
  </si>
  <si>
    <t>Hydraulic Pump 1+25 bobbin m/c</t>
  </si>
  <si>
    <t>1603000858</t>
  </si>
  <si>
    <t>Hydraulic Pump1+25 bobbin m/c</t>
  </si>
  <si>
    <t>1603000906</t>
  </si>
  <si>
    <t>ANNEALING POT AISI ( Main)</t>
  </si>
  <si>
    <t>ANNEALING POT AISI (Lead tank)</t>
  </si>
  <si>
    <t>ANNEALING POT AISI(ELECT.CONTR</t>
  </si>
  <si>
    <t>ANNEALING POT AISI(ACID PIC TA</t>
  </si>
  <si>
    <t>1603001008</t>
  </si>
  <si>
    <t>REFRIGERATOR 80LTR CAP.</t>
  </si>
  <si>
    <t>1604000102</t>
  </si>
  <si>
    <t>SCHEDULE NO.8 TRANSFEREED FROM</t>
  </si>
  <si>
    <t>1604000158</t>
  </si>
  <si>
    <t>TELEVISION SET</t>
  </si>
  <si>
    <t>1604000166</t>
  </si>
  <si>
    <t>"CELLING FAN WHITE 48"" 4BLADE</t>
  </si>
  <si>
    <t>1604000238</t>
  </si>
  <si>
    <t>Refrigerator cap.250l D.door</t>
  </si>
  <si>
    <t>1607000109</t>
  </si>
  <si>
    <t>CAR I10 GRAND  PB07AQ-5585</t>
  </si>
  <si>
    <t>1651000644</t>
  </si>
  <si>
    <t>Computer Pentium-IV 2.4OR206GH</t>
  </si>
  <si>
    <t>1651000651</t>
  </si>
  <si>
    <t>Computer</t>
  </si>
  <si>
    <t>1651000652</t>
  </si>
  <si>
    <t>Pentium Dualcore(CPU)</t>
  </si>
  <si>
    <t>1651000653</t>
  </si>
  <si>
    <t>TFT Monitor AOC Make</t>
  </si>
  <si>
    <t>1651000658</t>
  </si>
  <si>
    <t>1651000661</t>
  </si>
  <si>
    <t>1651000662</t>
  </si>
  <si>
    <t>1651000664</t>
  </si>
  <si>
    <t>1651000678</t>
  </si>
  <si>
    <t>PENTIUM DUAL CORE 2.8Ghz 320GB</t>
  </si>
  <si>
    <t>1699000398</t>
  </si>
  <si>
    <t>1699000406</t>
  </si>
  <si>
    <t>1699000407</t>
  </si>
  <si>
    <t>1699000408</t>
  </si>
  <si>
    <t>1699000409</t>
  </si>
  <si>
    <t>Transformer 1.6 MVA, 33KV/433V,  Voltamp make</t>
  </si>
  <si>
    <t>1699000410</t>
  </si>
  <si>
    <t>1699000412</t>
  </si>
  <si>
    <t>Wire Bending M/c.</t>
  </si>
  <si>
    <t>1699000418</t>
  </si>
  <si>
    <t>1699000419</t>
  </si>
  <si>
    <t>WATER COOLER 40/80LTR</t>
  </si>
  <si>
    <t>1699000421</t>
  </si>
  <si>
    <t>G.A.-45 Compressor</t>
  </si>
  <si>
    <t>1699000422</t>
  </si>
  <si>
    <t>1699000423</t>
  </si>
  <si>
    <t>1699000424</t>
  </si>
  <si>
    <t>DELL 22 INCH E2219HN</t>
  </si>
  <si>
    <t>1699000425</t>
  </si>
  <si>
    <t>1699000426</t>
  </si>
  <si>
    <t>1699000427</t>
  </si>
  <si>
    <t>Refrigerator 165L</t>
  </si>
  <si>
    <t>1699000428</t>
  </si>
  <si>
    <t>1699000429</t>
  </si>
  <si>
    <t>1699000430</t>
  </si>
  <si>
    <t>1699000432</t>
  </si>
  <si>
    <t>1699000434</t>
  </si>
  <si>
    <t>1699000436</t>
  </si>
  <si>
    <t>1699000438</t>
  </si>
  <si>
    <t>1699000440</t>
  </si>
  <si>
    <t>1699000441</t>
  </si>
  <si>
    <t>CAR-HONDA-PETROL-MODEL WR-V</t>
  </si>
  <si>
    <t>1699000442</t>
  </si>
  <si>
    <t>1699000444</t>
  </si>
  <si>
    <t>33KV OUTDOOR VACUUM CIRCUIT BREAKER (ABB MAKE)</t>
  </si>
  <si>
    <t>1699000454</t>
  </si>
  <si>
    <t>Hyundai Grand i10 Nios Sportz</t>
  </si>
  <si>
    <t>1699000459</t>
  </si>
  <si>
    <t>CAR-TOYOTA GLANZA G (PETROL)</t>
  </si>
  <si>
    <t>1699000462</t>
  </si>
  <si>
    <t>GRASS REMOVER MACHINE</t>
  </si>
  <si>
    <t>SUMMARY OF PLANT &amp;MACHINERY VALUATION   | M/S USHA MARTIN PVT. LTD.  | HOSHIYARPUR PLANT</t>
  </si>
  <si>
    <r>
      <t xml:space="preserve">Consumed Life
</t>
    </r>
    <r>
      <rPr>
        <i/>
        <sz val="11"/>
        <rFont val="Calibri"/>
        <family val="2"/>
        <scheme val="minor"/>
      </rPr>
      <t>(in years)</t>
    </r>
  </si>
  <si>
    <r>
      <t xml:space="preserve">Economic Life
</t>
    </r>
    <r>
      <rPr>
        <i/>
        <sz val="11"/>
        <rFont val="Calibri"/>
        <family val="2"/>
        <scheme val="minor"/>
      </rPr>
      <t>(in years)</t>
    </r>
  </si>
  <si>
    <t>ENCLOSURE :-A |COMPUTER &amp; DATA PROCESSING EQUIPMENTS VALUATION | M/S USHA MARTIN PVT LTD. | HOSHIYARPUR PLANT</t>
  </si>
  <si>
    <t>ENCLOSURE :-B |COMPUTER SOFTWARE VALUATION | M/S USHA MARTIN PVT LTD. |  HOSHIYARPUR PLANT</t>
  </si>
  <si>
    <t>ENCLOSURE :- C | ELECTRICAL INSTALLATIONS VALUATION | M/S USHA MARTIN PVT. LTD. | HOSHIYARPUR PLANT</t>
  </si>
  <si>
    <t>ENCLOSURE :-D |FURNITURE FIXTURES VALUATION  |OFFICE EQUIPMENTS VALUATION |   M/S USHA MARTIN PVT. LTD.  | HOSHIYARPUR PLANT</t>
  </si>
  <si>
    <t>ENCLOSURE :-E |OFFICE EQUIPMENTS VALUATION |  M/S USHA MARTIN PVT. LTD. | HOSHIYARPUR PLANT</t>
  </si>
  <si>
    <t>ENCLOSURE :-F |PLANT &amp; MACHINNERY VALUATION |  M/S USHA MARTIN PVT. LTD.  | HOSHIYARPUR PLANT</t>
  </si>
  <si>
    <t>ENCLOSURE :- G | VEHICLES VALUATION | M/S USHA MARTIN PVT. LTD. | HOSHIYARPUR PLANT</t>
  </si>
  <si>
    <t>ENCLOSURE :-H |CWIP VALUATION  |OFFICE EQUIPMENTS VALUATION |   M/S USHA MARTIN PVT. LTD.  | HOSHIYARPUR PLANT</t>
  </si>
  <si>
    <t>VALUE</t>
  </si>
  <si>
    <t>`</t>
  </si>
  <si>
    <t>Fan</t>
  </si>
  <si>
    <t>Air conditioner</t>
  </si>
  <si>
    <t>Electrical relay/conductor</t>
  </si>
  <si>
    <t>1317010010</t>
  </si>
  <si>
    <t>Refrigerators</t>
  </si>
  <si>
    <t>Batteries</t>
  </si>
  <si>
    <t>refrigrator</t>
  </si>
  <si>
    <t>air conditioner</t>
  </si>
  <si>
    <t>Hydraulic pump</t>
  </si>
  <si>
    <t>Electric welding machine</t>
  </si>
  <si>
    <t>Air gas compressor including compressor for refrigerator</t>
  </si>
  <si>
    <t>Gear box and parts</t>
  </si>
  <si>
    <t>n. Manufacture of other special-purpose machinery</t>
  </si>
  <si>
    <t>Meter Panel</t>
  </si>
  <si>
    <t>1317010008</t>
  </si>
  <si>
    <t>Lathes</t>
  </si>
  <si>
    <t>1. Asset items pertaining to M/s Usha Martin Pvt. Ltd., Hoshiyarpur Plant, Punjab  is only considered in this report.</t>
  </si>
  <si>
    <t>Patenting Shed</t>
  </si>
  <si>
    <t>Stress Relieving Shed</t>
  </si>
  <si>
    <t xml:space="preserve">Galvanizing </t>
  </si>
  <si>
    <t>Annealing</t>
  </si>
  <si>
    <t>MDR</t>
  </si>
  <si>
    <t>SSR</t>
  </si>
  <si>
    <t>SSA</t>
  </si>
  <si>
    <t>SSG</t>
  </si>
  <si>
    <t>SSE WDC BWG Shed</t>
  </si>
  <si>
    <t>Single Blocker Shed</t>
  </si>
  <si>
    <t>Weightment</t>
  </si>
  <si>
    <t>Steel platform with concrete base</t>
  </si>
  <si>
    <t>Overhead Tank (40KL Capacity)</t>
  </si>
  <si>
    <t>RCC Tank 12mts above ground level with RCC Columns</t>
  </si>
  <si>
    <t>Electrical Substation</t>
  </si>
  <si>
    <t>Boiler House</t>
  </si>
  <si>
    <t>Air Compressor Area</t>
  </si>
  <si>
    <t>Finish Godown</t>
  </si>
  <si>
    <t>Canteen</t>
  </si>
  <si>
    <t>Load Bearing Structure with RCC roof</t>
  </si>
  <si>
    <t>Time Office</t>
  </si>
  <si>
    <t>Security</t>
  </si>
  <si>
    <t>Cycle Shed</t>
  </si>
  <si>
    <t xml:space="preserve">Car Parking Shed </t>
  </si>
  <si>
    <t>Labour Office</t>
  </si>
  <si>
    <t>Administrative Block</t>
  </si>
  <si>
    <t>Load Bearing Structure,RCC Slab roofing</t>
  </si>
  <si>
    <t>Raw Material Yard</t>
  </si>
  <si>
    <t>Only CC flooring</t>
  </si>
  <si>
    <t xml:space="preserve">DG Set Room </t>
  </si>
  <si>
    <t>One Room each in Galvanizing and Annealing</t>
  </si>
  <si>
    <t>Finish Godown Shed</t>
  </si>
  <si>
    <t>Annealing Instrument Room</t>
  </si>
  <si>
    <t>Brick Bin outside Pickling House</t>
  </si>
  <si>
    <t>Shed of GI Section</t>
  </si>
  <si>
    <t>Labour Quarters</t>
  </si>
  <si>
    <t>Shed for drivers</t>
  </si>
  <si>
    <t>Workshop Expan.</t>
  </si>
  <si>
    <t>Chemical Godown</t>
  </si>
  <si>
    <t>Water Cooler Room</t>
  </si>
  <si>
    <t>Chemical Lab</t>
  </si>
  <si>
    <t>Load Bearing Structure, RCC roofing</t>
  </si>
  <si>
    <t>ACC Shed near ADMN. Block</t>
  </si>
  <si>
    <t>Staff and Worker Toilet</t>
  </si>
  <si>
    <t>Toilet at Factory Gate</t>
  </si>
  <si>
    <t>Water Recirculation Tank</t>
  </si>
  <si>
    <t>RCC framed structure</t>
  </si>
  <si>
    <t>Scooter Car Parking Shed</t>
  </si>
  <si>
    <t>Pickling House Extension Area</t>
  </si>
  <si>
    <t>Room for A.C System in ADMN. Block</t>
  </si>
  <si>
    <t>R.M Shed Area Covered</t>
  </si>
  <si>
    <t>RM/WD/FUR Shed Area Covered</t>
  </si>
  <si>
    <t>Physical Lab Area Covered</t>
  </si>
  <si>
    <t>WD Shed Area Covered</t>
  </si>
  <si>
    <t>Furnace Shed Area Covered</t>
  </si>
  <si>
    <t>Control Room for 723 FUR</t>
  </si>
  <si>
    <t>Room in new furnace shed</t>
  </si>
  <si>
    <t>Extension of Precast shed</t>
  </si>
  <si>
    <t>Construction of New Canteen</t>
  </si>
  <si>
    <t>Finish Godown Extension</t>
  </si>
  <si>
    <t>Shed near ETP Construction</t>
  </si>
  <si>
    <t>Shed for store construction</t>
  </si>
  <si>
    <t>Office Area (1st Floor)</t>
  </si>
  <si>
    <t>1989/2011</t>
  </si>
  <si>
    <t>Common Passage</t>
  </si>
  <si>
    <t>1990/1995</t>
  </si>
  <si>
    <t>1985/2007</t>
  </si>
  <si>
    <t>Record Room In Admn. Block</t>
  </si>
  <si>
    <t>Platform for T.V in worker qaurter</t>
  </si>
  <si>
    <t>1980/2011</t>
  </si>
  <si>
    <t>Effluent Treatment Plant</t>
  </si>
  <si>
    <t>1980/1995</t>
  </si>
  <si>
    <t>Platform for RM Area Covered</t>
  </si>
  <si>
    <t>Platform in Oiling Section</t>
  </si>
  <si>
    <t>Security Room at Gate Construction</t>
  </si>
  <si>
    <t>Construction of Effluent Bins</t>
  </si>
  <si>
    <t>Construction of Canopy b/w NEA</t>
  </si>
  <si>
    <t>Machinery Wooden Cabin for WIR</t>
  </si>
  <si>
    <t>Wire Drawing Shed for Wire Roping</t>
  </si>
  <si>
    <t>Furnace and Stranding Shed</t>
  </si>
  <si>
    <t>Control Room for H.T Substation</t>
  </si>
  <si>
    <t>Scrap Bins</t>
  </si>
  <si>
    <t>Panel Room for A.C System</t>
  </si>
  <si>
    <t>Finish Godown( New)</t>
  </si>
  <si>
    <t>Die Room</t>
  </si>
  <si>
    <t>New Shed for Old M/C</t>
  </si>
  <si>
    <t>Wire Drawing and furnce office</t>
  </si>
  <si>
    <t>Shed b/w old and new finish godown</t>
  </si>
  <si>
    <t>Construction of 2nd floor store</t>
  </si>
  <si>
    <t>Construction new shed reels</t>
  </si>
  <si>
    <t>Construction of dispensary</t>
  </si>
  <si>
    <t>Construction shed for D.G Set</t>
  </si>
  <si>
    <t>Shed for CO2 /LW M/C</t>
  </si>
  <si>
    <t>Labour Colony Area Covered</t>
  </si>
  <si>
    <t>Water Proofing for wire drawing furnace</t>
  </si>
  <si>
    <t>Children Park Development</t>
  </si>
  <si>
    <t>Pickling Water Drains</t>
  </si>
  <si>
    <t>Installation of Steel Gate</t>
  </si>
  <si>
    <t>Raising Height of Colony Boundary</t>
  </si>
  <si>
    <t>Construction of Passage near GI Furnace</t>
  </si>
  <si>
    <t>Fixing of Steel 'O' Tiles Area</t>
  </si>
  <si>
    <t>Construction of Workshop Cover</t>
  </si>
  <si>
    <t>Water Track Cont. (BSM)</t>
  </si>
  <si>
    <t xml:space="preserve">Boundary Wall </t>
  </si>
  <si>
    <t>Road Construction</t>
  </si>
  <si>
    <t>Bituminous road</t>
  </si>
  <si>
    <t>Workshop Building Modification (Toilet Block)</t>
  </si>
  <si>
    <t>RCC framed structure (4.5 mtr deep)</t>
  </si>
  <si>
    <t>RCC framed structure (3.5 mtr deep)</t>
  </si>
  <si>
    <t>Partly brick masonry and partially cladding walls with sheet roofing</t>
  </si>
  <si>
    <t>Load Bearing Structure with RCC roofing</t>
  </si>
  <si>
    <t xml:space="preserve">RCC Load bearing Structure, GI. sheet roofing </t>
  </si>
  <si>
    <t>RCC framed structure (1.6 mtr deep)</t>
  </si>
  <si>
    <t>Steel Structure</t>
  </si>
  <si>
    <t>Load bearing structure with ACC shed</t>
  </si>
  <si>
    <t>Load bearing structure with brick masonary wall and RCC roof</t>
  </si>
  <si>
    <t>CC flooring</t>
  </si>
  <si>
    <t>-</t>
  </si>
  <si>
    <t>Land Scaping &amp; Swings</t>
  </si>
  <si>
    <t>1.5 m deep drains</t>
  </si>
  <si>
    <t>0.23 mtr thick</t>
  </si>
  <si>
    <t>perforated steel tiles</t>
  </si>
  <si>
    <t>Date of Capitalization</t>
  </si>
  <si>
    <r>
      <t xml:space="preserve">Floor wise Height </t>
    </r>
    <r>
      <rPr>
        <i/>
        <sz val="11"/>
        <color theme="1"/>
        <rFont val="Calibri"/>
        <family val="2"/>
        <scheme val="minor"/>
      </rPr>
      <t>(mtr.)</t>
    </r>
  </si>
  <si>
    <r>
      <t xml:space="preserve">Floor wise Height </t>
    </r>
    <r>
      <rPr>
        <i/>
        <sz val="11"/>
        <color theme="1"/>
        <rFont val="Calibri"/>
        <family val="2"/>
        <scheme val="minor"/>
      </rPr>
      <t>(ft.)</t>
    </r>
  </si>
  <si>
    <r>
      <t xml:space="preserve">Area 
</t>
    </r>
    <r>
      <rPr>
        <i/>
        <sz val="11"/>
        <color theme="1"/>
        <rFont val="Calibri"/>
        <family val="2"/>
        <scheme val="minor"/>
      </rPr>
      <t>(in sq. mtr.)</t>
    </r>
  </si>
  <si>
    <r>
      <t xml:space="preserve">Area 
</t>
    </r>
    <r>
      <rPr>
        <i/>
        <sz val="11"/>
        <color theme="1"/>
        <rFont val="Calibri"/>
        <family val="2"/>
        <scheme val="minor"/>
      </rPr>
      <t>(in sq. ft.)</t>
    </r>
  </si>
  <si>
    <r>
      <t xml:space="preserve">Rates Adopted 
</t>
    </r>
    <r>
      <rPr>
        <i/>
        <sz val="11"/>
        <color theme="1"/>
        <rFont val="Calibri"/>
        <family val="2"/>
        <scheme val="minor"/>
      </rPr>
      <t>(per sq. ft.)</t>
    </r>
  </si>
  <si>
    <r>
      <t xml:space="preserve">Fair market Value 
</t>
    </r>
    <r>
      <rPr>
        <i/>
        <sz val="11"/>
        <color theme="1"/>
        <rFont val="Calibri"/>
        <family val="2"/>
        <scheme val="minor"/>
      </rPr>
      <t>(Rs.)</t>
    </r>
  </si>
  <si>
    <t>7/ litre</t>
  </si>
  <si>
    <t>Additional Development 
(including bins, road, Scrap Bins, Common Passage etc.)</t>
  </si>
  <si>
    <t>1. All these civil structures are located in the premises of M/s. Usha Martin Ltd. Situated at Village- Chohal, Hoshiyarpur, Punjab is only conidered here.</t>
  </si>
  <si>
    <t>value of all these is given Additional Development</t>
  </si>
  <si>
    <t>S.No</t>
  </si>
  <si>
    <t>KHASRA NOS.</t>
  </si>
  <si>
    <t>29//16/1(1-4)</t>
  </si>
  <si>
    <t>22(8-0)</t>
  </si>
  <si>
    <t>11/1(3-0)</t>
  </si>
  <si>
    <t>18(3-2)</t>
  </si>
  <si>
    <t>6 (1-9)</t>
  </si>
  <si>
    <t>30//10(0-1)</t>
  </si>
  <si>
    <t>15(0-3)</t>
  </si>
  <si>
    <t>23(8-0)</t>
  </si>
  <si>
    <t>12/2(7-14)</t>
  </si>
  <si>
    <t>17(0-8)</t>
  </si>
  <si>
    <t>15 (0-13)</t>
  </si>
  <si>
    <t>11(1-8)</t>
  </si>
  <si>
    <t>30//11(0-19)</t>
  </si>
  <si>
    <t>24(8-0)</t>
  </si>
  <si>
    <t>13/1(7-19)</t>
  </si>
  <si>
    <t>23(0-3)</t>
  </si>
  <si>
    <t>30//11(0-18)</t>
  </si>
  <si>
    <t>12(2-8)</t>
  </si>
  <si>
    <t>20/1(0-2)</t>
  </si>
  <si>
    <t>25/1(7-16)</t>
  </si>
  <si>
    <t>14/1(1-19)</t>
  </si>
  <si>
    <t>24(3-1)</t>
  </si>
  <si>
    <t>29//7 (0-16)</t>
  </si>
  <si>
    <t>19(0-18)</t>
  </si>
  <si>
    <t>29//8/2(0-8)</t>
  </si>
  <si>
    <t>41//1/2(7-16)</t>
  </si>
  <si>
    <t>18/2(4-2)</t>
  </si>
  <si>
    <t>25(1-1  1)</t>
  </si>
  <si>
    <t>14/2 (1-5)</t>
  </si>
  <si>
    <t>12/2(1-19)</t>
  </si>
  <si>
    <t>2(8-0)</t>
  </si>
  <si>
    <t>19/1(1-10)</t>
  </si>
  <si>
    <t>40//5(1-15)</t>
  </si>
  <si>
    <t>17/1 (0-2)</t>
  </si>
  <si>
    <t>13/2(7-5)</t>
  </si>
  <si>
    <t>3(8-0)</t>
  </si>
  <si>
    <t>30//20/2(0-1)</t>
  </si>
  <si>
    <t>39//1(2-13)</t>
  </si>
  <si>
    <t>6 (1-0)</t>
  </si>
  <si>
    <t>14/1(2-2)</t>
  </si>
  <si>
    <t>4(8-0)</t>
  </si>
  <si>
    <t>40//16/1/1(0-6)</t>
  </si>
  <si>
    <t>2(0-1)</t>
  </si>
  <si>
    <t>15 (7-5)</t>
  </si>
  <si>
    <t>16/2(3-16)</t>
  </si>
  <si>
    <t>5/1(3-18)</t>
  </si>
  <si>
    <t>30//21/4(0-16)</t>
  </si>
  <si>
    <t>10(0-12)</t>
  </si>
  <si>
    <t>16/1 (2-0)</t>
  </si>
  <si>
    <t>25(1-11)</t>
  </si>
  <si>
    <t>17/2(7-18)</t>
  </si>
  <si>
    <t>6/2(0-4)</t>
  </si>
  <si>
    <t>39//11/1/1(0-19)</t>
  </si>
  <si>
    <t>9(2-0)</t>
  </si>
  <si>
    <t>29//3 (0-1)</t>
  </si>
  <si>
    <t>18(8-0)</t>
  </si>
  <si>
    <t>7/2(6-15)</t>
  </si>
  <si>
    <t>29//3(0-14)</t>
  </si>
  <si>
    <t>7 (3-2)</t>
  </si>
  <si>
    <t>19/1(6-13)</t>
  </si>
  <si>
    <t>8(8-0)</t>
  </si>
  <si>
    <t>1 1(1-8)</t>
  </si>
  <si>
    <t>4(1-2)</t>
  </si>
  <si>
    <t>8/1 (4-9)</t>
  </si>
  <si>
    <t>20/2(0-4)</t>
  </si>
  <si>
    <t>9(8-0)</t>
  </si>
  <si>
    <t>7(3-14)</t>
  </si>
  <si>
    <t>13/1 (0-15)</t>
  </si>
  <si>
    <t>21/2(4-0)</t>
  </si>
  <si>
    <t>10(8-0)</t>
  </si>
  <si>
    <t>8/1 (0-2)</t>
  </si>
  <si>
    <t>14/2 (4-3)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</si>
</sst>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_(* #,##0.00_);_(* \(#,##0.00\);_(* &quot;-&quot;??_);_(@_)"/>
    <numFmt numFmtId="165" formatCode="0.000"/>
    <numFmt numFmtId="166" formatCode="_ &quot;₹&quot;\ * #,##0_ ;_ &quot;₹&quot;\ * \-#,##0_ ;_ &quot;₹&quot;\ * &quot;-&quot;??_ ;_ @_ "/>
    <numFmt numFmtId="167" formatCode="_ * #,##0_ ;_ * \-#,##0_ ;_ * &quot;-&quot;??_ ;_ @_ "/>
    <numFmt numFmtId="168" formatCode="0.0"/>
    <numFmt numFmtId="169" formatCode="&quot;FY &quot;\ 0#"/>
    <numFmt numFmtId="170" formatCode="0.00000"/>
    <numFmt numFmtId="171" formatCode="_ [$₹-4009]\ * #,##0_ ;_ [$₹-4009]\ * \-#,##0_ ;_ [$₹-4009]\ * &quot;-&quot;??_ ;_ @_ "/>
  </numFmts>
  <fonts count="32" x14ac:knownFonts="1">
    <font>
      <sz val="10"/>
      <name val="Arial"/>
    </font>
    <font>
      <sz val="11"/>
      <color theme="1"/>
      <name val="Calibri"/>
      <family val="2"/>
      <scheme val="minor"/>
    </font>
    <font>
      <sz val="10"/>
      <name val="Arial"/>
      <family val="2"/>
    </font>
    <font>
      <sz val="10"/>
      <name val="Calibri"/>
      <family val="2"/>
      <scheme val="minor"/>
    </font>
    <font>
      <i/>
      <sz val="10"/>
      <name val="Trebuchet MS"/>
      <family val="2"/>
    </font>
    <font>
      <b/>
      <i/>
      <sz val="10"/>
      <name val="Trebuchet MS"/>
      <family val="2"/>
    </font>
    <font>
      <i/>
      <sz val="10"/>
      <color rgb="FF000000"/>
      <name val="Trebuchet MS"/>
      <family val="2"/>
    </font>
    <font>
      <b/>
      <i/>
      <sz val="10"/>
      <color rgb="FF000000"/>
      <name val="Trebuchet MS"/>
      <family val="2"/>
    </font>
    <font>
      <i/>
      <sz val="10"/>
      <name val="Trebuchet MS"/>
      <family val="2"/>
    </font>
    <font>
      <sz val="10"/>
      <name val="Arial"/>
      <family val="2"/>
    </font>
    <font>
      <b/>
      <sz val="11"/>
      <color theme="0"/>
      <name val="Calibri"/>
      <family val="2"/>
      <scheme val="minor"/>
    </font>
    <font>
      <b/>
      <sz val="11"/>
      <color theme="1"/>
      <name val="Calibri"/>
      <family val="2"/>
      <scheme val="minor"/>
    </font>
    <font>
      <b/>
      <sz val="11"/>
      <name val="Calibri"/>
      <family val="2"/>
      <scheme val="minor"/>
    </font>
    <font>
      <b/>
      <sz val="10"/>
      <name val="Arial"/>
      <family val="2"/>
    </font>
    <font>
      <b/>
      <sz val="10"/>
      <name val="Calibri"/>
      <family val="2"/>
      <scheme val="minor"/>
    </font>
    <font>
      <b/>
      <i/>
      <sz val="11"/>
      <color theme="1"/>
      <name val="Calibri"/>
      <family val="2"/>
      <scheme val="minor"/>
    </font>
    <font>
      <b/>
      <i/>
      <sz val="11"/>
      <color rgb="FF000000"/>
      <name val="Calibri"/>
      <family val="2"/>
    </font>
    <font>
      <b/>
      <sz val="10"/>
      <color rgb="FFFFFFFF"/>
      <name val="Arial"/>
      <family val="2"/>
    </font>
    <font>
      <b/>
      <sz val="10"/>
      <color rgb="FF000000"/>
      <name val="Arial"/>
      <family val="2"/>
    </font>
    <font>
      <sz val="12"/>
      <color theme="1"/>
      <name val="Calibri"/>
      <family val="2"/>
      <scheme val="minor"/>
    </font>
    <font>
      <b/>
      <sz val="12"/>
      <color theme="1"/>
      <name val="Calibri"/>
      <family val="2"/>
      <scheme val="minor"/>
    </font>
    <font>
      <b/>
      <i/>
      <sz val="10"/>
      <name val="Calibri"/>
      <family val="2"/>
      <scheme val="minor"/>
    </font>
    <font>
      <b/>
      <sz val="12"/>
      <color theme="0"/>
      <name val="Calibri"/>
      <family val="2"/>
      <scheme val="minor"/>
    </font>
    <font>
      <sz val="12"/>
      <name val="Arial"/>
      <family val="2"/>
    </font>
    <font>
      <i/>
      <sz val="11"/>
      <name val="Calibri"/>
      <family val="2"/>
      <scheme val="minor"/>
    </font>
    <font>
      <sz val="11"/>
      <name val="Calibri"/>
      <family val="2"/>
      <scheme val="minor"/>
    </font>
    <font>
      <sz val="12"/>
      <name val="Calibri"/>
      <family val="2"/>
      <scheme val="minor"/>
    </font>
    <font>
      <sz val="11"/>
      <color rgb="FFFF0000"/>
      <name val="Calibri"/>
      <family val="2"/>
      <scheme val="minor"/>
    </font>
    <font>
      <i/>
      <sz val="11"/>
      <color theme="1"/>
      <name val="Calibri"/>
      <family val="2"/>
      <scheme val="minor"/>
    </font>
    <font>
      <sz val="12"/>
      <color rgb="FFFF0000"/>
      <name val="Calibri"/>
      <family val="2"/>
      <scheme val="minor"/>
    </font>
    <font>
      <sz val="10"/>
      <color rgb="FFFF0000"/>
      <name val="Calibri"/>
      <family val="2"/>
      <scheme val="minor"/>
    </font>
    <font>
      <sz val="10"/>
      <color rgb="FFFF0000"/>
      <name val="Arial"/>
      <family val="2"/>
    </font>
  </fonts>
  <fills count="12">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rgb="FF30549E"/>
        <bgColor indexed="64"/>
      </patternFill>
    </fill>
    <fill>
      <patternFill patternType="solid">
        <fgColor rgb="FFDDDDDD"/>
        <bgColor indexed="64"/>
      </patternFill>
    </fill>
    <fill>
      <patternFill patternType="solid">
        <fgColor rgb="FFFF0000"/>
        <bgColor indexed="64"/>
      </patternFill>
    </fill>
    <fill>
      <patternFill patternType="solid">
        <fgColor theme="4"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rgb="FFFFFFFF"/>
      </left>
      <right style="medium">
        <color rgb="FFFFFFFF"/>
      </right>
      <top style="medium">
        <color rgb="FFFFFFFF"/>
      </top>
      <bottom style="medium">
        <color rgb="FFFFFFFF"/>
      </bottom>
      <diagonal/>
    </border>
    <border>
      <left/>
      <right/>
      <top/>
      <bottom style="medium">
        <color rgb="FFFFFFFF"/>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s>
  <cellStyleXfs count="7">
    <xf numFmtId="0" fontId="0" fillId="0" borderId="0"/>
    <xf numFmtId="43" fontId="2"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1" fillId="0" borderId="0"/>
    <xf numFmtId="0" fontId="2" fillId="0" borderId="0"/>
  </cellStyleXfs>
  <cellXfs count="305">
    <xf numFmtId="0" fontId="0" fillId="0" borderId="0" xfId="0" applyAlignment="1">
      <alignment vertical="top"/>
    </xf>
    <xf numFmtId="0" fontId="4" fillId="0" borderId="0" xfId="0" applyFont="1" applyAlignment="1">
      <alignment vertical="top"/>
    </xf>
    <xf numFmtId="0" fontId="5" fillId="0" borderId="0" xfId="0" applyFont="1" applyAlignment="1">
      <alignment vertical="top"/>
    </xf>
    <xf numFmtId="164" fontId="6" fillId="0" borderId="0" xfId="2" applyNumberFormat="1" applyFont="1" applyFill="1" applyBorder="1" applyAlignment="1">
      <alignment horizontal="right" vertical="center" wrapText="1"/>
    </xf>
    <xf numFmtId="43" fontId="4" fillId="0" borderId="0" xfId="1" applyFont="1" applyAlignment="1">
      <alignment vertical="top"/>
    </xf>
    <xf numFmtId="164" fontId="7" fillId="0" borderId="0" xfId="2" applyNumberFormat="1" applyFont="1" applyFill="1" applyBorder="1" applyAlignment="1">
      <alignment horizontal="right" vertical="center" wrapText="1"/>
    </xf>
    <xf numFmtId="0" fontId="8" fillId="0" borderId="0" xfId="0" pivotButton="1"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NumberFormat="1" applyFont="1" applyAlignment="1">
      <alignment vertical="top"/>
    </xf>
    <xf numFmtId="0" fontId="0" fillId="0" borderId="0" xfId="0"/>
    <xf numFmtId="0" fontId="12" fillId="5" borderId="1" xfId="0" applyFont="1" applyFill="1" applyBorder="1" applyAlignment="1">
      <alignment horizontal="center" vertical="center" wrapText="1"/>
    </xf>
    <xf numFmtId="9" fontId="12" fillId="5" borderId="1" xfId="4" applyFont="1" applyFill="1" applyBorder="1" applyAlignment="1">
      <alignment horizontal="center" vertical="center" wrapText="1"/>
    </xf>
    <xf numFmtId="44" fontId="12" fillId="5" borderId="1" xfId="3" applyFont="1" applyFill="1" applyBorder="1" applyAlignment="1">
      <alignment horizontal="center" vertical="center" wrapText="1"/>
    </xf>
    <xf numFmtId="0" fontId="0" fillId="3" borderId="0" xfId="0" applyFill="1"/>
    <xf numFmtId="166" fontId="11" fillId="0" borderId="1" xfId="3" applyNumberFormat="1" applyFont="1" applyFill="1" applyBorder="1"/>
    <xf numFmtId="0" fontId="11" fillId="0" borderId="1" xfId="0" applyFont="1" applyFill="1" applyBorder="1"/>
    <xf numFmtId="0" fontId="11" fillId="0" borderId="0" xfId="0" applyFont="1"/>
    <xf numFmtId="0" fontId="0" fillId="6" borderId="4" xfId="0" applyFill="1" applyBorder="1" applyAlignment="1">
      <alignment horizontal="center"/>
    </xf>
    <xf numFmtId="44" fontId="0" fillId="0" borderId="0" xfId="3" applyFont="1"/>
    <xf numFmtId="9" fontId="0" fillId="0" borderId="0" xfId="4" applyFont="1"/>
    <xf numFmtId="0" fontId="0" fillId="0" borderId="4" xfId="0" applyBorder="1"/>
    <xf numFmtId="0" fontId="0" fillId="0" borderId="1" xfId="0" applyBorder="1"/>
    <xf numFmtId="9" fontId="0" fillId="3" borderId="0" xfId="4" applyFont="1" applyFill="1"/>
    <xf numFmtId="167" fontId="0" fillId="0" borderId="4" xfId="1" applyNumberFormat="1" applyFont="1" applyBorder="1"/>
    <xf numFmtId="167" fontId="0" fillId="0" borderId="1" xfId="1" applyNumberFormat="1" applyFont="1" applyBorder="1"/>
    <xf numFmtId="0" fontId="0" fillId="0" borderId="1" xfId="0" applyBorder="1" applyAlignment="1">
      <alignment horizontal="center"/>
    </xf>
    <xf numFmtId="166" fontId="11" fillId="6" borderId="1" xfId="0" applyNumberFormat="1" applyFont="1" applyFill="1" applyBorder="1"/>
    <xf numFmtId="9" fontId="11" fillId="6" borderId="1" xfId="4" applyFont="1" applyFill="1" applyBorder="1"/>
    <xf numFmtId="0" fontId="2" fillId="0" borderId="0" xfId="0" applyFont="1"/>
    <xf numFmtId="9" fontId="0" fillId="0" borderId="0" xfId="4" applyFont="1" applyAlignment="1">
      <alignment vertical="top"/>
    </xf>
    <xf numFmtId="9" fontId="11" fillId="0" borderId="1" xfId="4" applyFont="1" applyFill="1" applyBorder="1"/>
    <xf numFmtId="0" fontId="12" fillId="5" borderId="3" xfId="0" applyFont="1" applyFill="1" applyBorder="1" applyAlignment="1">
      <alignment horizontal="center" vertical="center" wrapText="1"/>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2" fillId="5" borderId="12" xfId="0" applyFont="1" applyFill="1" applyBorder="1" applyAlignment="1">
      <alignment horizontal="center"/>
    </xf>
    <xf numFmtId="0" fontId="0" fillId="0" borderId="13" xfId="0" applyBorder="1" applyAlignment="1">
      <alignment horizontal="center"/>
    </xf>
    <xf numFmtId="0" fontId="0" fillId="0" borderId="4" xfId="0" applyBorder="1" applyAlignment="1">
      <alignment horizontal="left"/>
    </xf>
    <xf numFmtId="0" fontId="0" fillId="0" borderId="4" xfId="0" applyBorder="1" applyAlignment="1">
      <alignment horizontal="center"/>
    </xf>
    <xf numFmtId="166" fontId="0" fillId="0" borderId="4" xfId="3" applyNumberFormat="1" applyFont="1" applyBorder="1" applyAlignment="1">
      <alignment horizontal="center"/>
    </xf>
    <xf numFmtId="166" fontId="0" fillId="0" borderId="14" xfId="3" applyNumberFormat="1" applyFont="1" applyBorder="1" applyAlignment="1">
      <alignment horizontal="center"/>
    </xf>
    <xf numFmtId="0" fontId="0" fillId="0" borderId="15" xfId="0" applyBorder="1" applyAlignment="1">
      <alignment horizontal="center"/>
    </xf>
    <xf numFmtId="0" fontId="0" fillId="0" borderId="1" xfId="0" applyBorder="1" applyAlignment="1">
      <alignment horizontal="left"/>
    </xf>
    <xf numFmtId="166" fontId="0" fillId="0" borderId="1" xfId="3" applyNumberFormat="1" applyFont="1" applyBorder="1" applyAlignment="1">
      <alignment horizontal="center"/>
    </xf>
    <xf numFmtId="166" fontId="0" fillId="0" borderId="16" xfId="3" applyNumberFormat="1" applyFont="1" applyBorder="1" applyAlignment="1">
      <alignment horizontal="center"/>
    </xf>
    <xf numFmtId="166" fontId="11" fillId="0" borderId="11" xfId="3" applyNumberFormat="1" applyFont="1" applyBorder="1" applyAlignment="1">
      <alignment horizontal="center"/>
    </xf>
    <xf numFmtId="166" fontId="11" fillId="0" borderId="12" xfId="3" applyNumberFormat="1"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166" fontId="0" fillId="0" borderId="21" xfId="3" applyNumberFormat="1" applyFont="1" applyBorder="1" applyAlignment="1">
      <alignment horizontal="center"/>
    </xf>
    <xf numFmtId="166" fontId="0" fillId="0" borderId="22" xfId="3" applyNumberFormat="1" applyFont="1" applyBorder="1" applyAlignment="1">
      <alignment horizontal="center"/>
    </xf>
    <xf numFmtId="0" fontId="0" fillId="0" borderId="0" xfId="0" applyAlignment="1">
      <alignment horizontal="left"/>
    </xf>
    <xf numFmtId="9" fontId="0" fillId="0" borderId="0" xfId="0" applyNumberFormat="1"/>
    <xf numFmtId="0" fontId="13" fillId="0" borderId="0" xfId="0" applyFont="1"/>
    <xf numFmtId="0" fontId="0" fillId="7" borderId="0" xfId="0" applyFill="1" applyAlignment="1">
      <alignment vertical="top"/>
    </xf>
    <xf numFmtId="0" fontId="17" fillId="8" borderId="23" xfId="0" applyFont="1" applyFill="1" applyBorder="1" applyAlignment="1">
      <alignment vertical="center" wrapText="1"/>
    </xf>
    <xf numFmtId="0" fontId="13" fillId="9" borderId="23" xfId="0" applyFont="1" applyFill="1" applyBorder="1" applyAlignment="1">
      <alignment vertical="center" wrapText="1"/>
    </xf>
    <xf numFmtId="0" fontId="2" fillId="9" borderId="23" xfId="0" applyFont="1" applyFill="1" applyBorder="1" applyAlignment="1">
      <alignment vertical="center" wrapText="1"/>
    </xf>
    <xf numFmtId="0" fontId="17" fillId="8" borderId="23" xfId="0" applyFont="1" applyFill="1" applyBorder="1" applyAlignment="1">
      <alignment horizontal="center" vertical="center" wrapText="1"/>
    </xf>
    <xf numFmtId="169" fontId="0" fillId="0" borderId="0" xfId="0" applyNumberFormat="1" applyAlignment="1">
      <alignment horizontal="center"/>
    </xf>
    <xf numFmtId="168" fontId="0" fillId="0" borderId="0" xfId="0" applyNumberFormat="1"/>
    <xf numFmtId="0" fontId="0" fillId="0" borderId="0" xfId="0" applyAlignment="1"/>
    <xf numFmtId="49" fontId="0" fillId="0" borderId="0" xfId="0" applyNumberFormat="1"/>
    <xf numFmtId="2" fontId="0" fillId="0" borderId="0" xfId="0" applyNumberFormat="1"/>
    <xf numFmtId="49" fontId="0" fillId="0" borderId="0" xfId="0" applyNumberFormat="1" applyBorder="1"/>
    <xf numFmtId="2" fontId="0" fillId="0" borderId="0" xfId="0" applyNumberFormat="1" applyBorder="1"/>
    <xf numFmtId="0" fontId="0" fillId="0" borderId="0" xfId="0" applyBorder="1"/>
    <xf numFmtId="0" fontId="18" fillId="9" borderId="23" xfId="0" applyFont="1" applyFill="1" applyBorder="1" applyAlignment="1">
      <alignment vertical="center" wrapText="1"/>
    </xf>
    <xf numFmtId="9" fontId="0" fillId="6" borderId="0" xfId="4" applyFont="1" applyFill="1" applyBorder="1" applyAlignment="1">
      <alignment horizontal="center"/>
    </xf>
    <xf numFmtId="0" fontId="3" fillId="6" borderId="1" xfId="0" applyFont="1" applyFill="1" applyBorder="1"/>
    <xf numFmtId="0" fontId="3" fillId="5" borderId="1" xfId="0" applyFont="1" applyFill="1" applyBorder="1"/>
    <xf numFmtId="0" fontId="3" fillId="0" borderId="0" xfId="0" applyFont="1"/>
    <xf numFmtId="0" fontId="3" fillId="6" borderId="4" xfId="0" applyFont="1" applyFill="1" applyBorder="1"/>
    <xf numFmtId="44" fontId="3" fillId="6" borderId="4" xfId="3" applyFont="1" applyFill="1" applyBorder="1"/>
    <xf numFmtId="9" fontId="3" fillId="6" borderId="4" xfId="4" applyFont="1" applyFill="1" applyBorder="1"/>
    <xf numFmtId="44" fontId="3" fillId="6" borderId="1" xfId="3" applyFont="1" applyFill="1" applyBorder="1"/>
    <xf numFmtId="9" fontId="3" fillId="6" borderId="1" xfId="4" applyFont="1" applyFill="1" applyBorder="1"/>
    <xf numFmtId="0" fontId="0" fillId="0" borderId="0" xfId="0" applyAlignment="1">
      <alignment vertical="center"/>
    </xf>
    <xf numFmtId="0" fontId="0" fillId="0" borderId="0" xfId="0" applyAlignment="1">
      <alignment horizontal="center" vertical="center"/>
    </xf>
    <xf numFmtId="0" fontId="11" fillId="5" borderId="1" xfId="0" applyFont="1" applyFill="1" applyBorder="1" applyAlignment="1">
      <alignment horizontal="center" vertical="center" wrapText="1"/>
    </xf>
    <xf numFmtId="44" fontId="0" fillId="0" borderId="0" xfId="3" applyFont="1" applyAlignment="1">
      <alignment horizontal="center" vertical="center"/>
    </xf>
    <xf numFmtId="0" fontId="0" fillId="0" borderId="1" xfId="0" applyFill="1" applyBorder="1" applyAlignment="1">
      <alignment horizontal="left" vertical="top" wrapText="1"/>
    </xf>
    <xf numFmtId="0" fontId="0" fillId="0" borderId="1" xfId="0" applyBorder="1" applyAlignment="1">
      <alignment horizontal="left" vertical="top" wrapText="1"/>
    </xf>
    <xf numFmtId="2" fontId="20" fillId="0" borderId="1" xfId="0" applyNumberFormat="1"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top" wrapText="1"/>
    </xf>
    <xf numFmtId="0" fontId="2" fillId="0" borderId="0" xfId="0" applyFont="1" applyBorder="1" applyAlignment="1">
      <alignment horizontal="center" vertical="top" wrapText="1"/>
    </xf>
    <xf numFmtId="0" fontId="0" fillId="0" borderId="0" xfId="0" applyAlignment="1">
      <alignment horizontal="center" vertical="top"/>
    </xf>
    <xf numFmtId="0" fontId="0" fillId="2" borderId="1" xfId="0" applyFill="1" applyBorder="1" applyAlignment="1">
      <alignment vertical="top"/>
    </xf>
    <xf numFmtId="0" fontId="0" fillId="3" borderId="1" xfId="0" applyFill="1" applyBorder="1" applyAlignment="1">
      <alignment horizontal="center" wrapText="1"/>
    </xf>
    <xf numFmtId="0" fontId="0" fillId="3" borderId="1" xfId="0" applyFill="1" applyBorder="1" applyAlignment="1">
      <alignment horizontal="center" vertical="center" wrapText="1"/>
    </xf>
    <xf numFmtId="0" fontId="0" fillId="2" borderId="1" xfId="0" applyFill="1" applyBorder="1" applyAlignment="1">
      <alignment vertical="top" wrapText="1"/>
    </xf>
    <xf numFmtId="14" fontId="0" fillId="0" borderId="0" xfId="0" applyNumberFormat="1" applyAlignment="1">
      <alignment horizontal="right" vertical="top"/>
    </xf>
    <xf numFmtId="0" fontId="0" fillId="0" borderId="0" xfId="0" applyNumberFormat="1" applyAlignment="1">
      <alignment horizontal="right" vertical="top"/>
    </xf>
    <xf numFmtId="4" fontId="0" fillId="0" borderId="0" xfId="0" applyNumberFormat="1" applyAlignment="1">
      <alignment horizontal="right" vertical="top"/>
    </xf>
    <xf numFmtId="0" fontId="0" fillId="3" borderId="0" xfId="0" applyFill="1" applyAlignment="1">
      <alignment horizontal="center"/>
    </xf>
    <xf numFmtId="0" fontId="2" fillId="0" borderId="0" xfId="6" applyAlignment="1">
      <alignment vertical="top"/>
    </xf>
    <xf numFmtId="14" fontId="2" fillId="0" borderId="0" xfId="6" applyNumberFormat="1" applyAlignment="1">
      <alignment horizontal="right" vertical="top"/>
    </xf>
    <xf numFmtId="4" fontId="2" fillId="0" borderId="0" xfId="6" applyNumberFormat="1" applyAlignment="1">
      <alignment horizontal="right" vertical="top"/>
    </xf>
    <xf numFmtId="166" fontId="11" fillId="6" borderId="1" xfId="0" applyNumberFormat="1" applyFont="1" applyFill="1" applyBorder="1" applyAlignment="1">
      <alignment horizontal="center" vertical="center"/>
    </xf>
    <xf numFmtId="0" fontId="14" fillId="6" borderId="1" xfId="0" applyFont="1" applyFill="1" applyBorder="1"/>
    <xf numFmtId="0" fontId="14" fillId="6" borderId="3" xfId="0" applyFont="1" applyFill="1" applyBorder="1"/>
    <xf numFmtId="0" fontId="14" fillId="6" borderId="25" xfId="0" applyFont="1" applyFill="1" applyBorder="1"/>
    <xf numFmtId="0" fontId="3" fillId="0" borderId="0" xfId="0" applyFont="1" applyBorder="1"/>
    <xf numFmtId="0" fontId="2" fillId="0" borderId="21" xfId="0" applyFont="1" applyBorder="1" applyAlignment="1">
      <alignment horizontal="left"/>
    </xf>
    <xf numFmtId="44" fontId="0" fillId="0" borderId="0" xfId="0" applyNumberFormat="1"/>
    <xf numFmtId="166" fontId="0" fillId="6" borderId="0" xfId="0" applyNumberFormat="1" applyFill="1"/>
    <xf numFmtId="0" fontId="25" fillId="0" borderId="1" xfId="0" applyFont="1" applyBorder="1" applyAlignment="1">
      <alignment horizontal="center" vertical="center"/>
    </xf>
    <xf numFmtId="0" fontId="25" fillId="0" borderId="1" xfId="0" applyFont="1" applyBorder="1" applyAlignment="1">
      <alignment horizontal="left" vertical="center"/>
    </xf>
    <xf numFmtId="2" fontId="25" fillId="0" borderId="1" xfId="0" applyNumberFormat="1" applyFont="1" applyBorder="1" applyAlignment="1">
      <alignment horizontal="center" vertical="center"/>
    </xf>
    <xf numFmtId="9" fontId="25" fillId="0" borderId="1" xfId="4" applyFont="1" applyFill="1" applyBorder="1" applyAlignment="1">
      <alignment horizontal="center"/>
    </xf>
    <xf numFmtId="166" fontId="25" fillId="0" borderId="1" xfId="3" applyNumberFormat="1" applyFont="1" applyFill="1" applyBorder="1" applyAlignment="1">
      <alignment horizontal="center"/>
    </xf>
    <xf numFmtId="166" fontId="25" fillId="0" borderId="1" xfId="0" applyNumberFormat="1" applyFont="1" applyFill="1" applyBorder="1" applyAlignment="1">
      <alignment horizontal="center"/>
    </xf>
    <xf numFmtId="14" fontId="25" fillId="0" borderId="1" xfId="0" applyNumberFormat="1" applyFont="1" applyBorder="1" applyAlignment="1">
      <alignment horizontal="center" vertical="center"/>
    </xf>
    <xf numFmtId="44" fontId="25" fillId="0" borderId="1" xfId="3" applyFont="1" applyBorder="1" applyAlignment="1">
      <alignment horizontal="center" vertical="center"/>
    </xf>
    <xf numFmtId="14" fontId="12" fillId="5" borderId="1" xfId="0" applyNumberFormat="1" applyFont="1" applyFill="1" applyBorder="1" applyAlignment="1">
      <alignment horizontal="center" vertical="center" wrapText="1"/>
    </xf>
    <xf numFmtId="14" fontId="0" fillId="0" borderId="0" xfId="0" applyNumberFormat="1"/>
    <xf numFmtId="44" fontId="11" fillId="6" borderId="1" xfId="3" applyFont="1" applyFill="1" applyBorder="1" applyAlignment="1">
      <alignment horizontal="center" vertical="center"/>
    </xf>
    <xf numFmtId="0" fontId="25" fillId="0" borderId="1" xfId="0" applyFont="1" applyFill="1" applyBorder="1" applyAlignment="1">
      <alignment horizontal="center" vertical="center"/>
    </xf>
    <xf numFmtId="14" fontId="25" fillId="0" borderId="1" xfId="0" applyNumberFormat="1" applyFont="1" applyFill="1" applyBorder="1" applyAlignment="1">
      <alignment horizontal="center"/>
    </xf>
    <xf numFmtId="168" fontId="25" fillId="0" borderId="1" xfId="0" applyNumberFormat="1" applyFont="1" applyFill="1" applyBorder="1" applyAlignment="1">
      <alignment horizontal="center" vertical="center"/>
    </xf>
    <xf numFmtId="9" fontId="25" fillId="0" borderId="1" xfId="0" applyNumberFormat="1" applyFont="1" applyFill="1" applyBorder="1" applyAlignment="1">
      <alignment horizontal="center" vertical="center"/>
    </xf>
    <xf numFmtId="2" fontId="25" fillId="0" borderId="1" xfId="0" applyNumberFormat="1" applyFont="1" applyFill="1" applyBorder="1" applyAlignment="1">
      <alignment horizontal="center" vertical="center"/>
    </xf>
    <xf numFmtId="9" fontId="25" fillId="0" borderId="1" xfId="4" applyFont="1" applyFill="1" applyBorder="1" applyAlignment="1">
      <alignment horizontal="center" vertical="center"/>
    </xf>
    <xf numFmtId="44" fontId="25" fillId="0" borderId="1" xfId="3" applyFont="1" applyFill="1" applyBorder="1" applyAlignment="1">
      <alignment horizontal="center" vertical="center"/>
    </xf>
    <xf numFmtId="9" fontId="25" fillId="0" borderId="1" xfId="3" applyNumberFormat="1" applyFont="1" applyFill="1" applyBorder="1" applyAlignment="1">
      <alignment horizontal="center" vertical="center"/>
    </xf>
    <xf numFmtId="0" fontId="25" fillId="6" borderId="1" xfId="0" applyFont="1" applyFill="1" applyBorder="1" applyAlignment="1">
      <alignment horizontal="center" vertical="center"/>
    </xf>
    <xf numFmtId="44" fontId="25" fillId="6" borderId="1" xfId="3" applyFont="1" applyFill="1" applyBorder="1" applyAlignment="1">
      <alignment horizontal="center" vertical="center"/>
    </xf>
    <xf numFmtId="9" fontId="25" fillId="6" borderId="1" xfId="4" applyFont="1" applyFill="1" applyBorder="1" applyAlignment="1">
      <alignment horizontal="center" vertical="center"/>
    </xf>
    <xf numFmtId="0" fontId="25" fillId="0" borderId="1" xfId="0" applyFont="1" applyBorder="1" applyAlignment="1">
      <alignment vertical="center"/>
    </xf>
    <xf numFmtId="14" fontId="25" fillId="0" borderId="1" xfId="0" applyNumberFormat="1" applyFont="1" applyFill="1" applyBorder="1" applyAlignment="1">
      <alignment horizontal="center" vertical="center"/>
    </xf>
    <xf numFmtId="4" fontId="25" fillId="0" borderId="1" xfId="0" applyNumberFormat="1" applyFont="1" applyBorder="1" applyAlignment="1">
      <alignment horizontal="center" vertical="center"/>
    </xf>
    <xf numFmtId="166" fontId="25" fillId="0" borderId="1" xfId="3" applyNumberFormat="1" applyFont="1" applyFill="1" applyBorder="1" applyAlignment="1">
      <alignment horizontal="center" vertical="center"/>
    </xf>
    <xf numFmtId="166" fontId="25" fillId="0" borderId="1" xfId="0" applyNumberFormat="1" applyFont="1" applyFill="1" applyBorder="1" applyAlignment="1">
      <alignment horizontal="center" vertical="center"/>
    </xf>
    <xf numFmtId="0" fontId="25" fillId="3" borderId="1" xfId="0" applyFont="1" applyFill="1" applyBorder="1" applyAlignment="1">
      <alignment vertical="center"/>
    </xf>
    <xf numFmtId="0" fontId="25" fillId="3" borderId="1"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2" xfId="0" applyFont="1" applyBorder="1" applyAlignment="1">
      <alignment vertical="center"/>
    </xf>
    <xf numFmtId="14" fontId="25" fillId="0" borderId="2" xfId="0" applyNumberFormat="1" applyFont="1" applyBorder="1" applyAlignment="1">
      <alignment horizontal="center" vertical="center"/>
    </xf>
    <xf numFmtId="14" fontId="25" fillId="0" borderId="2" xfId="0" applyNumberFormat="1" applyFont="1" applyFill="1" applyBorder="1" applyAlignment="1">
      <alignment horizontal="center" vertical="center"/>
    </xf>
    <xf numFmtId="168" fontId="25" fillId="0" borderId="2" xfId="0" applyNumberFormat="1" applyFont="1" applyFill="1" applyBorder="1" applyAlignment="1">
      <alignment horizontal="center" vertical="center"/>
    </xf>
    <xf numFmtId="2" fontId="25" fillId="0" borderId="2" xfId="0" applyNumberFormat="1" applyFont="1" applyFill="1" applyBorder="1" applyAlignment="1">
      <alignment horizontal="center" vertical="center"/>
    </xf>
    <xf numFmtId="4" fontId="25" fillId="0" borderId="2" xfId="0" applyNumberFormat="1" applyFont="1" applyBorder="1" applyAlignment="1">
      <alignment horizontal="center" vertical="center"/>
    </xf>
    <xf numFmtId="9" fontId="25" fillId="0" borderId="2" xfId="4" applyFont="1" applyFill="1" applyBorder="1" applyAlignment="1">
      <alignment horizontal="center" vertical="center"/>
    </xf>
    <xf numFmtId="166" fontId="25" fillId="0" borderId="2" xfId="3" applyNumberFormat="1" applyFont="1" applyFill="1" applyBorder="1" applyAlignment="1">
      <alignment horizontal="center" vertical="center"/>
    </xf>
    <xf numFmtId="44" fontId="25" fillId="0" borderId="2" xfId="3" applyFont="1" applyFill="1" applyBorder="1" applyAlignment="1">
      <alignment horizontal="center" vertical="center"/>
    </xf>
    <xf numFmtId="44" fontId="12" fillId="6" borderId="11" xfId="3" applyFont="1" applyFill="1" applyBorder="1" applyAlignment="1">
      <alignment vertical="center"/>
    </xf>
    <xf numFmtId="9" fontId="12" fillId="6" borderId="11" xfId="4" applyFont="1" applyFill="1" applyBorder="1" applyAlignment="1">
      <alignment vertical="center"/>
    </xf>
    <xf numFmtId="0" fontId="12" fillId="6" borderId="11" xfId="0" applyFont="1" applyFill="1" applyBorder="1" applyAlignment="1">
      <alignment vertical="center"/>
    </xf>
    <xf numFmtId="44" fontId="12" fillId="6" borderId="12" xfId="3" applyFont="1" applyFill="1" applyBorder="1" applyAlignment="1">
      <alignment vertical="center"/>
    </xf>
    <xf numFmtId="0" fontId="3" fillId="5" borderId="3" xfId="0" applyFont="1" applyFill="1" applyBorder="1"/>
    <xf numFmtId="0" fontId="3" fillId="5" borderId="25" xfId="0" applyFont="1" applyFill="1" applyBorder="1"/>
    <xf numFmtId="44" fontId="12" fillId="6" borderId="1" xfId="3" applyFont="1" applyFill="1" applyBorder="1" applyAlignment="1">
      <alignment vertical="center"/>
    </xf>
    <xf numFmtId="9" fontId="12" fillId="6" borderId="1" xfId="4" applyFont="1" applyFill="1" applyBorder="1" applyAlignment="1">
      <alignment vertical="center"/>
    </xf>
    <xf numFmtId="166" fontId="25" fillId="0" borderId="2" xfId="0" applyNumberFormat="1" applyFont="1" applyFill="1" applyBorder="1" applyAlignment="1">
      <alignment horizontal="center" vertical="center"/>
    </xf>
    <xf numFmtId="14" fontId="25" fillId="6" borderId="1" xfId="0" applyNumberFormat="1" applyFont="1" applyFill="1" applyBorder="1" applyAlignment="1">
      <alignment horizontal="center" vertical="center"/>
    </xf>
    <xf numFmtId="168" fontId="25" fillId="6" borderId="1" xfId="0" applyNumberFormat="1" applyFont="1" applyFill="1" applyBorder="1" applyAlignment="1">
      <alignment horizontal="center" vertical="center"/>
    </xf>
    <xf numFmtId="0" fontId="25" fillId="6" borderId="1" xfId="0" applyNumberFormat="1" applyFont="1" applyFill="1" applyBorder="1" applyAlignment="1">
      <alignment horizontal="center" vertical="center"/>
    </xf>
    <xf numFmtId="9" fontId="25" fillId="6" borderId="1" xfId="0" applyNumberFormat="1" applyFont="1" applyFill="1" applyBorder="1" applyAlignment="1">
      <alignment horizontal="center" vertical="center"/>
    </xf>
    <xf numFmtId="2" fontId="25" fillId="6" borderId="1" xfId="0" applyNumberFormat="1" applyFont="1" applyFill="1" applyBorder="1" applyAlignment="1">
      <alignment horizontal="center" vertical="center"/>
    </xf>
    <xf numFmtId="166" fontId="25" fillId="6" borderId="1" xfId="3" applyNumberFormat="1" applyFont="1" applyFill="1" applyBorder="1" applyAlignment="1">
      <alignment horizontal="center" vertical="center"/>
    </xf>
    <xf numFmtId="9" fontId="25" fillId="6" borderId="1" xfId="3" applyNumberFormat="1" applyFont="1" applyFill="1" applyBorder="1" applyAlignment="1">
      <alignment horizontal="center" vertical="center"/>
    </xf>
    <xf numFmtId="166" fontId="25" fillId="6" borderId="1" xfId="3" applyNumberFormat="1" applyFont="1" applyFill="1" applyBorder="1" applyAlignment="1">
      <alignment horizontal="left" vertical="center"/>
    </xf>
    <xf numFmtId="166" fontId="12" fillId="6" borderId="1" xfId="3" applyNumberFormat="1" applyFont="1" applyFill="1" applyBorder="1" applyAlignment="1">
      <alignment vertical="center"/>
    </xf>
    <xf numFmtId="168" fontId="25" fillId="0" borderId="1" xfId="0" applyNumberFormat="1" applyFont="1" applyFill="1" applyBorder="1" applyAlignment="1">
      <alignment horizontal="center"/>
    </xf>
    <xf numFmtId="0" fontId="25" fillId="0" borderId="1" xfId="0" applyFont="1" applyFill="1" applyBorder="1" applyAlignment="1">
      <alignment horizontal="center"/>
    </xf>
    <xf numFmtId="0" fontId="25" fillId="0" borderId="1" xfId="0" applyFont="1" applyBorder="1" applyAlignment="1">
      <alignment vertical="top"/>
    </xf>
    <xf numFmtId="14" fontId="25" fillId="0" borderId="1" xfId="0" applyNumberFormat="1" applyFont="1" applyBorder="1" applyAlignment="1">
      <alignment horizontal="right" vertical="top"/>
    </xf>
    <xf numFmtId="0" fontId="25" fillId="0" borderId="1" xfId="6" applyFont="1" applyBorder="1" applyAlignment="1">
      <alignment vertical="top"/>
    </xf>
    <xf numFmtId="14" fontId="25" fillId="0" borderId="1" xfId="6" applyNumberFormat="1" applyFont="1" applyBorder="1" applyAlignment="1">
      <alignment horizontal="right" vertical="top"/>
    </xf>
    <xf numFmtId="2" fontId="25" fillId="0" borderId="1" xfId="0" applyNumberFormat="1" applyFont="1" applyFill="1" applyBorder="1" applyAlignment="1">
      <alignment horizontal="center"/>
    </xf>
    <xf numFmtId="44" fontId="25" fillId="0" borderId="1" xfId="3" applyFont="1" applyBorder="1" applyAlignment="1">
      <alignment horizontal="right" vertical="top"/>
    </xf>
    <xf numFmtId="166" fontId="12" fillId="0" borderId="1" xfId="0" applyNumberFormat="1" applyFont="1" applyBorder="1" applyAlignment="1">
      <alignment horizontal="center" vertical="center"/>
    </xf>
    <xf numFmtId="9" fontId="25" fillId="0" borderId="1" xfId="4" applyFont="1" applyBorder="1" applyAlignment="1">
      <alignment horizontal="center" vertical="center"/>
    </xf>
    <xf numFmtId="9" fontId="12" fillId="0" borderId="1" xfId="4" applyFont="1" applyBorder="1" applyAlignment="1">
      <alignment horizontal="center" vertical="center"/>
    </xf>
    <xf numFmtId="44" fontId="13" fillId="0" borderId="0" xfId="0" applyNumberFormat="1" applyFont="1"/>
    <xf numFmtId="44" fontId="13" fillId="10" borderId="0" xfId="0" applyNumberFormat="1" applyFont="1" applyFill="1"/>
    <xf numFmtId="9" fontId="13" fillId="0" borderId="0" xfId="4" applyFont="1"/>
    <xf numFmtId="49" fontId="2" fillId="0" borderId="0" xfId="0" applyNumberFormat="1" applyFont="1"/>
    <xf numFmtId="170" fontId="0" fillId="0" borderId="0" xfId="0" applyNumberFormat="1"/>
    <xf numFmtId="0" fontId="17" fillId="8" borderId="0" xfId="0" applyFont="1" applyFill="1" applyBorder="1" applyAlignment="1">
      <alignment vertical="center" wrapText="1"/>
    </xf>
    <xf numFmtId="0" fontId="2" fillId="9" borderId="0" xfId="0" applyFont="1" applyFill="1" applyBorder="1" applyAlignment="1">
      <alignment vertical="center" wrapText="1"/>
    </xf>
    <xf numFmtId="0" fontId="0" fillId="0" borderId="0" xfId="0" applyBorder="1" applyAlignment="1">
      <alignment horizontal="center" vertical="top" wrapText="1"/>
    </xf>
    <xf numFmtId="44" fontId="0" fillId="6" borderId="0" xfId="3" applyFont="1" applyFill="1"/>
    <xf numFmtId="0" fontId="0" fillId="0" borderId="0" xfId="0" applyBorder="1" applyAlignment="1">
      <alignment horizontal="center" vertical="top"/>
    </xf>
    <xf numFmtId="9" fontId="2" fillId="9" borderId="0" xfId="4" applyFont="1" applyFill="1" applyBorder="1" applyAlignment="1">
      <alignment vertical="center" wrapText="1"/>
    </xf>
    <xf numFmtId="9" fontId="2" fillId="0" borderId="0" xfId="4" applyFont="1"/>
    <xf numFmtId="44" fontId="14" fillId="0" borderId="1" xfId="3" applyFont="1" applyBorder="1" applyAlignment="1">
      <alignment horizontal="center" vertical="center"/>
    </xf>
    <xf numFmtId="0" fontId="0" fillId="3" borderId="0" xfId="0" applyFill="1" applyAlignment="1">
      <alignment vertical="top"/>
    </xf>
    <xf numFmtId="0" fontId="0" fillId="3" borderId="1" xfId="0" applyFill="1" applyBorder="1" applyAlignment="1">
      <alignment horizontal="left" vertical="top" wrapText="1"/>
    </xf>
    <xf numFmtId="0" fontId="2" fillId="0" borderId="1" xfId="0" applyFont="1" applyBorder="1" applyAlignment="1">
      <alignment horizontal="left" vertical="top" wrapText="1"/>
    </xf>
    <xf numFmtId="0" fontId="25" fillId="0" borderId="1" xfId="0" applyFont="1" applyBorder="1" applyAlignment="1">
      <alignment horizontal="left" vertical="center" wrapText="1"/>
    </xf>
    <xf numFmtId="168" fontId="25" fillId="0" borderId="1" xfId="0" applyNumberFormat="1" applyFont="1" applyBorder="1" applyAlignment="1">
      <alignment horizontal="center" vertical="center"/>
    </xf>
    <xf numFmtId="0" fontId="19" fillId="3"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3" borderId="1" xfId="0" applyFont="1" applyFill="1" applyBorder="1" applyAlignment="1">
      <alignment horizontal="center" vertical="center" wrapText="1"/>
    </xf>
    <xf numFmtId="0" fontId="25" fillId="3" borderId="1" xfId="0" applyFont="1" applyFill="1" applyBorder="1" applyAlignment="1">
      <alignment horizontal="left" vertical="center"/>
    </xf>
    <xf numFmtId="168" fontId="3"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166" fontId="25" fillId="0" borderId="1" xfId="3" applyNumberFormat="1" applyFont="1" applyBorder="1" applyAlignment="1">
      <alignment horizontal="center" vertical="center"/>
    </xf>
    <xf numFmtId="165" fontId="25" fillId="0" borderId="1" xfId="0" applyNumberFormat="1" applyFont="1" applyFill="1" applyBorder="1" applyAlignment="1">
      <alignment horizontal="center" vertical="center"/>
    </xf>
    <xf numFmtId="0" fontId="25" fillId="0" borderId="6" xfId="0" applyFont="1" applyBorder="1" applyAlignment="1">
      <alignment horizontal="center" vertical="center"/>
    </xf>
    <xf numFmtId="9" fontId="12" fillId="0" borderId="6" xfId="4" applyFont="1" applyBorder="1" applyAlignment="1">
      <alignment horizontal="center" vertical="center"/>
    </xf>
    <xf numFmtId="166" fontId="12" fillId="0" borderId="6" xfId="0" applyNumberFormat="1" applyFont="1" applyBorder="1" applyAlignment="1">
      <alignment horizontal="center" vertical="center"/>
    </xf>
    <xf numFmtId="166" fontId="12" fillId="0" borderId="27" xfId="0" applyNumberFormat="1" applyFont="1" applyBorder="1" applyAlignment="1">
      <alignment horizontal="center" vertical="center"/>
    </xf>
    <xf numFmtId="171" fontId="25" fillId="0" borderId="1" xfId="0" applyNumberFormat="1" applyFont="1" applyBorder="1" applyAlignment="1">
      <alignment horizontal="center" vertical="center"/>
    </xf>
    <xf numFmtId="171" fontId="12" fillId="0" borderId="1" xfId="0" applyNumberFormat="1" applyFont="1" applyBorder="1" applyAlignment="1">
      <alignment horizontal="center" vertical="center"/>
    </xf>
    <xf numFmtId="171" fontId="25" fillId="0" borderId="1" xfId="3" applyNumberFormat="1" applyFont="1" applyBorder="1" applyAlignment="1">
      <alignment horizontal="right" vertical="top"/>
    </xf>
    <xf numFmtId="171" fontId="11" fillId="6" borderId="1" xfId="3" applyNumberFormat="1" applyFont="1" applyFill="1" applyBorder="1"/>
    <xf numFmtId="171" fontId="25" fillId="0" borderId="1" xfId="3" applyNumberFormat="1" applyFont="1" applyFill="1" applyBorder="1" applyAlignment="1">
      <alignment horizontal="center"/>
    </xf>
    <xf numFmtId="171" fontId="11" fillId="6" borderId="1" xfId="0" applyNumberFormat="1" applyFont="1" applyFill="1" applyBorder="1"/>
    <xf numFmtId="166" fontId="12" fillId="6" borderId="1" xfId="3" applyNumberFormat="1" applyFont="1" applyFill="1" applyBorder="1" applyAlignment="1">
      <alignment horizontal="center" vertical="center"/>
    </xf>
    <xf numFmtId="166" fontId="25" fillId="0" borderId="1" xfId="3" applyNumberFormat="1" applyFont="1" applyBorder="1" applyAlignment="1">
      <alignment horizontal="right" vertical="center"/>
    </xf>
    <xf numFmtId="166" fontId="25" fillId="6" borderId="1" xfId="3" applyNumberFormat="1" applyFont="1" applyFill="1" applyBorder="1" applyAlignment="1">
      <alignment horizontal="right" vertical="center"/>
    </xf>
    <xf numFmtId="0" fontId="0" fillId="0" borderId="0" xfId="0" applyAlignment="1">
      <alignment horizontal="center" vertical="top" wrapText="1"/>
    </xf>
    <xf numFmtId="0" fontId="0" fillId="0" borderId="0" xfId="0" applyAlignment="1">
      <alignment horizontal="center" vertical="top"/>
    </xf>
    <xf numFmtId="44" fontId="11" fillId="5" borderId="1" xfId="3" applyFont="1" applyFill="1" applyBorder="1" applyAlignment="1">
      <alignment horizontal="center" vertical="center" wrapText="1"/>
    </xf>
    <xf numFmtId="0" fontId="0" fillId="0" borderId="0" xfId="0" applyBorder="1" applyAlignment="1">
      <alignment horizontal="left" vertical="top" wrapText="1"/>
    </xf>
    <xf numFmtId="0" fontId="0" fillId="0" borderId="0" xfId="0" applyAlignment="1">
      <alignment horizontal="center" vertical="center" wrapText="1"/>
    </xf>
    <xf numFmtId="44" fontId="25" fillId="3" borderId="1" xfId="3" applyFont="1" applyFill="1" applyBorder="1" applyAlignment="1">
      <alignment horizontal="center" vertical="center"/>
    </xf>
    <xf numFmtId="168" fontId="3" fillId="3" borderId="1" xfId="0" applyNumberFormat="1" applyFont="1" applyFill="1" applyBorder="1" applyAlignment="1">
      <alignment horizontal="center" vertical="center"/>
    </xf>
    <xf numFmtId="0" fontId="25" fillId="3" borderId="1" xfId="0" applyFont="1" applyFill="1" applyBorder="1" applyAlignment="1">
      <alignment horizontal="left" vertical="center" wrapText="1"/>
    </xf>
    <xf numFmtId="168" fontId="25" fillId="3" borderId="1" xfId="0" applyNumberFormat="1" applyFont="1" applyFill="1" applyBorder="1" applyAlignment="1">
      <alignment horizontal="center" vertical="center"/>
    </xf>
    <xf numFmtId="0" fontId="29"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27" fillId="3" borderId="1" xfId="0" applyFont="1" applyFill="1" applyBorder="1" applyAlignment="1">
      <alignment horizontal="center" vertical="center"/>
    </xf>
    <xf numFmtId="0" fontId="27" fillId="0" borderId="1" xfId="0" applyFont="1" applyBorder="1" applyAlignment="1">
      <alignment horizontal="center" vertical="center"/>
    </xf>
    <xf numFmtId="168" fontId="30" fillId="3" borderId="1" xfId="0" applyNumberFormat="1" applyFont="1" applyFill="1" applyBorder="1" applyAlignment="1">
      <alignment horizontal="center" vertical="center"/>
    </xf>
    <xf numFmtId="0" fontId="27" fillId="3" borderId="1" xfId="0" applyFont="1" applyFill="1" applyBorder="1" applyAlignment="1">
      <alignment horizontal="left" vertical="center" wrapText="1"/>
    </xf>
    <xf numFmtId="168" fontId="27" fillId="3" borderId="1" xfId="0" applyNumberFormat="1" applyFont="1" applyFill="1" applyBorder="1" applyAlignment="1">
      <alignment horizontal="center" vertical="center"/>
    </xf>
    <xf numFmtId="44" fontId="27" fillId="3" borderId="1" xfId="3" applyFont="1" applyFill="1" applyBorder="1" applyAlignment="1">
      <alignment horizontal="center" vertical="center"/>
    </xf>
    <xf numFmtId="44" fontId="27" fillId="0" borderId="1" xfId="3" applyFont="1" applyBorder="1" applyAlignment="1">
      <alignment horizontal="center" vertical="center"/>
    </xf>
    <xf numFmtId="0" fontId="31" fillId="3" borderId="0" xfId="0" applyFont="1" applyFill="1" applyAlignment="1">
      <alignment vertical="top"/>
    </xf>
    <xf numFmtId="0" fontId="31" fillId="3" borderId="1" xfId="0" applyFont="1" applyFill="1" applyBorder="1" applyAlignment="1">
      <alignment horizontal="left" vertical="top" wrapText="1"/>
    </xf>
    <xf numFmtId="0" fontId="13" fillId="11" borderId="1" xfId="0" applyFont="1" applyFill="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vertical="center"/>
    </xf>
    <xf numFmtId="166" fontId="20" fillId="0" borderId="1" xfId="3" applyNumberFormat="1" applyFont="1" applyBorder="1" applyAlignment="1">
      <alignment horizontal="center" vertical="center" wrapText="1"/>
    </xf>
    <xf numFmtId="0" fontId="2" fillId="0" borderId="0" xfId="0" applyFont="1" applyAlignment="1">
      <alignment vertical="top"/>
    </xf>
    <xf numFmtId="0" fontId="22" fillId="4" borderId="1" xfId="0" applyFont="1" applyFill="1" applyBorder="1" applyAlignment="1">
      <alignment horizontal="center"/>
    </xf>
    <xf numFmtId="0" fontId="23" fillId="0" borderId="1" xfId="0" applyFont="1" applyBorder="1" applyAlignment="1">
      <alignment horizontal="center"/>
    </xf>
    <xf numFmtId="9" fontId="22" fillId="4" borderId="1" xfId="4" applyFont="1" applyFill="1" applyBorder="1" applyAlignment="1">
      <alignment horizontal="center"/>
    </xf>
    <xf numFmtId="0" fontId="11" fillId="0" borderId="1" xfId="0" applyFont="1" applyFill="1" applyBorder="1" applyAlignment="1">
      <alignment horizontal="center"/>
    </xf>
    <xf numFmtId="0" fontId="22" fillId="4" borderId="0" xfId="0" applyFont="1" applyFill="1" applyAlignment="1">
      <alignment horizontal="center"/>
    </xf>
    <xf numFmtId="0" fontId="23" fillId="0" borderId="0" xfId="0" applyFont="1" applyAlignment="1">
      <alignment horizontal="center"/>
    </xf>
    <xf numFmtId="9" fontId="22" fillId="4" borderId="0" xfId="4" applyFont="1" applyFill="1" applyAlignment="1">
      <alignment horizontal="center"/>
    </xf>
    <xf numFmtId="0" fontId="12" fillId="0" borderId="26" xfId="0" applyFont="1" applyBorder="1" applyAlignment="1">
      <alignment horizontal="center" vertical="center"/>
    </xf>
    <xf numFmtId="0" fontId="25" fillId="0" borderId="6" xfId="0" applyFont="1" applyBorder="1" applyAlignment="1">
      <alignment horizontal="center" vertical="center"/>
    </xf>
    <xf numFmtId="0" fontId="22" fillId="4" borderId="5" xfId="0" applyFont="1" applyFill="1" applyBorder="1" applyAlignment="1">
      <alignment horizontal="center" vertical="center"/>
    </xf>
    <xf numFmtId="0" fontId="23" fillId="0" borderId="5" xfId="0" applyFont="1" applyBorder="1" applyAlignment="1">
      <alignment horizontal="center" vertical="center"/>
    </xf>
    <xf numFmtId="9" fontId="22" fillId="4" borderId="5" xfId="4" applyFont="1" applyFill="1" applyBorder="1" applyAlignment="1">
      <alignment horizontal="center" vertical="center"/>
    </xf>
    <xf numFmtId="0" fontId="12" fillId="0" borderId="1" xfId="0" applyFont="1" applyBorder="1" applyAlignment="1">
      <alignment horizontal="center" vertical="center"/>
    </xf>
    <xf numFmtId="0" fontId="26" fillId="4" borderId="1" xfId="0" applyFont="1" applyFill="1" applyBorder="1" applyAlignment="1">
      <alignment horizontal="center"/>
    </xf>
    <xf numFmtId="0" fontId="12" fillId="6" borderId="10" xfId="0" applyFont="1" applyFill="1" applyBorder="1" applyAlignment="1">
      <alignment horizontal="center" vertical="center"/>
    </xf>
    <xf numFmtId="0" fontId="12" fillId="6" borderId="11" xfId="0" applyFont="1" applyFill="1" applyBorder="1" applyAlignment="1">
      <alignment horizontal="center" vertical="center"/>
    </xf>
    <xf numFmtId="0" fontId="22" fillId="4" borderId="0" xfId="0" applyFont="1" applyFill="1" applyBorder="1" applyAlignment="1">
      <alignment horizontal="center"/>
    </xf>
    <xf numFmtId="0" fontId="26" fillId="0" borderId="0" xfId="0" applyFont="1" applyBorder="1" applyAlignment="1">
      <alignment horizontal="center"/>
    </xf>
    <xf numFmtId="9" fontId="22" fillId="4" borderId="0" xfId="4" applyFont="1" applyFill="1" applyBorder="1" applyAlignment="1">
      <alignment horizontal="center"/>
    </xf>
    <xf numFmtId="0" fontId="11" fillId="6" borderId="1" xfId="0" applyFont="1" applyFill="1" applyBorder="1" applyAlignment="1">
      <alignment horizontal="center" vertical="center"/>
    </xf>
    <xf numFmtId="0" fontId="22" fillId="4" borderId="0" xfId="0" applyFont="1" applyFill="1" applyAlignment="1">
      <alignment horizontal="left"/>
    </xf>
    <xf numFmtId="0" fontId="26" fillId="0" borderId="0" xfId="0" applyFont="1" applyAlignment="1">
      <alignment horizontal="center"/>
    </xf>
    <xf numFmtId="0" fontId="12" fillId="6" borderId="1" xfId="0" applyFont="1" applyFill="1" applyBorder="1" applyAlignment="1">
      <alignment horizontal="center" vertical="center"/>
    </xf>
    <xf numFmtId="0" fontId="2" fillId="0" borderId="0" xfId="0" applyFont="1" applyAlignment="1">
      <alignment horizontal="center" vertical="top" wrapText="1"/>
    </xf>
    <xf numFmtId="0" fontId="0" fillId="0" borderId="0" xfId="0" applyAlignment="1">
      <alignment horizontal="center" vertical="top" wrapText="1"/>
    </xf>
    <xf numFmtId="0" fontId="0" fillId="0" borderId="24" xfId="0" applyBorder="1" applyAlignment="1">
      <alignment horizontal="center" vertical="top" wrapText="1"/>
    </xf>
    <xf numFmtId="0" fontId="2" fillId="0" borderId="24" xfId="0" applyFont="1" applyBorder="1" applyAlignment="1">
      <alignment horizontal="center" vertical="top"/>
    </xf>
    <xf numFmtId="0" fontId="0" fillId="0" borderId="24" xfId="0" applyBorder="1" applyAlignment="1">
      <alignment horizontal="center" vertical="top"/>
    </xf>
    <xf numFmtId="0" fontId="2" fillId="0" borderId="0" xfId="0" applyFont="1" applyBorder="1" applyAlignment="1">
      <alignment horizontal="center" vertical="top" wrapText="1"/>
    </xf>
    <xf numFmtId="0" fontId="2" fillId="0" borderId="24" xfId="0" applyFont="1" applyBorder="1" applyAlignment="1">
      <alignment horizontal="center" vertical="top" wrapText="1"/>
    </xf>
    <xf numFmtId="0" fontId="2" fillId="0" borderId="0" xfId="0" applyFont="1" applyAlignment="1">
      <alignment horizontal="center" vertical="top"/>
    </xf>
    <xf numFmtId="0" fontId="0" fillId="0" borderId="0" xfId="0" applyAlignment="1">
      <alignment horizontal="center" vertical="top"/>
    </xf>
    <xf numFmtId="0" fontId="2" fillId="7" borderId="24" xfId="0" applyFont="1" applyFill="1" applyBorder="1" applyAlignment="1">
      <alignment horizontal="center" vertical="top"/>
    </xf>
    <xf numFmtId="0" fontId="0" fillId="7" borderId="24" xfId="0" applyFill="1" applyBorder="1" applyAlignment="1">
      <alignment horizontal="center" vertical="top"/>
    </xf>
    <xf numFmtId="0" fontId="11" fillId="6" borderId="1" xfId="0" applyFont="1" applyFill="1" applyBorder="1" applyAlignment="1">
      <alignment horizontal="center"/>
    </xf>
    <xf numFmtId="0" fontId="22" fillId="4" borderId="5" xfId="0" applyFont="1" applyFill="1" applyBorder="1" applyAlignment="1">
      <alignment horizontal="center"/>
    </xf>
    <xf numFmtId="0" fontId="26" fillId="0" borderId="5" xfId="0" applyFont="1" applyBorder="1" applyAlignment="1">
      <alignment horizontal="center"/>
    </xf>
    <xf numFmtId="9" fontId="22" fillId="4" borderId="5" xfId="4" applyFont="1" applyFill="1" applyBorder="1" applyAlignment="1">
      <alignment horizontal="center"/>
    </xf>
    <xf numFmtId="0" fontId="16" fillId="7" borderId="15" xfId="0" applyFont="1" applyFill="1" applyBorder="1" applyAlignment="1">
      <alignment vertical="center" wrapText="1"/>
    </xf>
    <xf numFmtId="0" fontId="16" fillId="7" borderId="1" xfId="0" applyFont="1" applyFill="1" applyBorder="1" applyAlignment="1">
      <alignment vertical="center" wrapText="1"/>
    </xf>
    <xf numFmtId="0" fontId="16" fillId="7" borderId="16" xfId="0" applyFont="1" applyFill="1" applyBorder="1" applyAlignment="1">
      <alignment vertical="center" wrapText="1"/>
    </xf>
    <xf numFmtId="0" fontId="16" fillId="7" borderId="17" xfId="0" applyFont="1" applyFill="1" applyBorder="1" applyAlignment="1">
      <alignment vertical="center" wrapText="1"/>
    </xf>
    <xf numFmtId="0" fontId="16" fillId="7" borderId="18" xfId="0" applyFont="1" applyFill="1" applyBorder="1" applyAlignment="1">
      <alignment vertical="center" wrapText="1"/>
    </xf>
    <xf numFmtId="0" fontId="16" fillId="7" borderId="19" xfId="0" applyFont="1" applyFill="1" applyBorder="1" applyAlignment="1">
      <alignment vertical="center" wrapText="1"/>
    </xf>
    <xf numFmtId="0" fontId="10" fillId="4" borderId="7" xfId="0" applyFont="1" applyFill="1" applyBorder="1" applyAlignment="1">
      <alignment horizontal="center" wrapText="1"/>
    </xf>
    <xf numFmtId="0" fontId="10" fillId="4" borderId="8" xfId="0" applyFont="1" applyFill="1" applyBorder="1" applyAlignment="1">
      <alignment horizontal="center" wrapText="1"/>
    </xf>
    <xf numFmtId="0" fontId="10" fillId="4" borderId="9" xfId="0" applyFont="1" applyFill="1" applyBorder="1" applyAlignment="1">
      <alignment horizontal="center" wrapText="1"/>
    </xf>
    <xf numFmtId="0" fontId="11" fillId="0" borderId="10" xfId="0" applyFont="1" applyBorder="1" applyAlignment="1">
      <alignment horizontal="center"/>
    </xf>
    <xf numFmtId="0" fontId="11" fillId="0" borderId="11" xfId="0" applyFont="1" applyBorder="1" applyAlignment="1">
      <alignment horizontal="center"/>
    </xf>
    <xf numFmtId="0" fontId="15" fillId="0" borderId="13" xfId="0" applyFont="1" applyBorder="1" applyAlignment="1">
      <alignment horizontal="left"/>
    </xf>
    <xf numFmtId="0" fontId="15" fillId="0" borderId="4" xfId="0" applyFont="1" applyBorder="1" applyAlignment="1">
      <alignment horizontal="left"/>
    </xf>
    <xf numFmtId="0" fontId="15" fillId="0" borderId="14" xfId="0" applyFont="1" applyBorder="1" applyAlignment="1">
      <alignment horizontal="left"/>
    </xf>
    <xf numFmtId="0" fontId="15" fillId="0" borderId="15" xfId="0" applyFont="1" applyBorder="1" applyAlignment="1">
      <alignment horizontal="left" wrapText="1"/>
    </xf>
    <xf numFmtId="0" fontId="15" fillId="0" borderId="1" xfId="0" applyFont="1" applyBorder="1" applyAlignment="1">
      <alignment horizontal="left" wrapText="1"/>
    </xf>
    <xf numFmtId="0" fontId="15" fillId="0" borderId="16" xfId="0" applyFont="1" applyBorder="1" applyAlignment="1">
      <alignment horizontal="left" wrapText="1"/>
    </xf>
    <xf numFmtId="0" fontId="21" fillId="0" borderId="1" xfId="0" applyFont="1" applyBorder="1" applyAlignment="1">
      <alignment horizontal="left" vertical="top"/>
    </xf>
    <xf numFmtId="0" fontId="22" fillId="4" borderId="1" xfId="0" applyFont="1" applyFill="1" applyBorder="1" applyAlignment="1">
      <alignment horizontal="center" vertical="center"/>
    </xf>
    <xf numFmtId="44" fontId="22" fillId="4" borderId="1" xfId="3" applyFont="1" applyFill="1" applyBorder="1" applyAlignment="1">
      <alignment horizontal="center" vertical="center"/>
    </xf>
    <xf numFmtId="0" fontId="25" fillId="0" borderId="3" xfId="0" applyFont="1" applyBorder="1" applyAlignment="1">
      <alignment horizontal="center" vertical="center"/>
    </xf>
    <xf numFmtId="0" fontId="25" fillId="0" borderId="28" xfId="0" applyFont="1" applyBorder="1" applyAlignment="1">
      <alignment horizontal="center" vertical="center"/>
    </xf>
    <xf numFmtId="0" fontId="25" fillId="0" borderId="25" xfId="0" applyFont="1" applyBorder="1" applyAlignment="1">
      <alignment horizontal="center" vertical="center"/>
    </xf>
    <xf numFmtId="0" fontId="20" fillId="0" borderId="1" xfId="0" applyFont="1" applyBorder="1" applyAlignment="1">
      <alignment horizontal="center" vertical="center" wrapText="1"/>
    </xf>
    <xf numFmtId="0" fontId="3" fillId="0" borderId="1" xfId="0" applyFont="1" applyBorder="1" applyAlignment="1">
      <alignment horizontal="center" vertical="top"/>
    </xf>
    <xf numFmtId="0" fontId="21" fillId="0" borderId="1" xfId="0" applyFont="1" applyBorder="1" applyAlignment="1">
      <alignment horizontal="center" vertical="top"/>
    </xf>
    <xf numFmtId="0" fontId="13" fillId="11" borderId="1" xfId="0" applyFont="1" applyFill="1" applyBorder="1" applyAlignment="1">
      <alignment horizontal="center" vertical="center"/>
    </xf>
  </cellXfs>
  <cellStyles count="7">
    <cellStyle name="Comma" xfId="1" builtinId="3"/>
    <cellStyle name="Comma 2" xfId="2"/>
    <cellStyle name="Currency" xfId="3" builtinId="4"/>
    <cellStyle name="Normal" xfId="0" builtinId="0"/>
    <cellStyle name="Normal 2" xfId="5"/>
    <cellStyle name="Normal 3" xfId="6"/>
    <cellStyle name="Percent" xfId="4" builtinId="5"/>
  </cellStyles>
  <dxfs count="2">
    <dxf>
      <font>
        <i/>
      </font>
    </dxf>
    <dxf>
      <font>
        <name val="Trebuchet MS"/>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arsem%20Lal\OneDrive%20-%20Usha%20Martin%20Limited\UML-TARSEM\UML-2020-21\Balance%20Sheet-2020-21\FIXED%20ASSETS-2020-21\FA%20Register%20ZFI013--31.0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arsem%20Lal\OneDrive%20-%20Usha%20Martin%20Limited\UML-TARSEM\UML-2020-21\Balance%20Sheet-2020-21\FIXED%20ASSETS-2020-21\FA-PV-31.01.2021\FA%20-Building%20Palnt%20&amp;%20Elect%2031.01.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A2" t="str">
            <v>1601000017</v>
          </cell>
          <cell r="B2" t="str">
            <v>0</v>
          </cell>
          <cell r="C2" t="str">
            <v>00001000</v>
          </cell>
          <cell r="D2" t="str">
            <v>Land Free Hold</v>
          </cell>
          <cell r="E2" t="str">
            <v>99</v>
          </cell>
        </row>
        <row r="3">
          <cell r="A3" t="str">
            <v>1601000018</v>
          </cell>
          <cell r="B3" t="str">
            <v>0</v>
          </cell>
          <cell r="C3" t="str">
            <v>00001000</v>
          </cell>
          <cell r="D3" t="str">
            <v>Land Free Hold</v>
          </cell>
          <cell r="E3" t="str">
            <v>99</v>
          </cell>
        </row>
        <row r="4">
          <cell r="A4" t="str">
            <v>1601000019</v>
          </cell>
          <cell r="B4" t="str">
            <v>0</v>
          </cell>
          <cell r="C4" t="str">
            <v>00001000</v>
          </cell>
          <cell r="D4" t="str">
            <v>Land Free Hold</v>
          </cell>
          <cell r="E4" t="str">
            <v>99</v>
          </cell>
        </row>
        <row r="5">
          <cell r="A5" t="str">
            <v>1601000020</v>
          </cell>
          <cell r="B5" t="str">
            <v>0</v>
          </cell>
          <cell r="C5" t="str">
            <v>00001000</v>
          </cell>
          <cell r="D5" t="str">
            <v>Land Free Hold</v>
          </cell>
          <cell r="E5" t="str">
            <v>99</v>
          </cell>
        </row>
        <row r="6">
          <cell r="A6" t="str">
            <v>1601000021</v>
          </cell>
          <cell r="B6" t="str">
            <v>0</v>
          </cell>
          <cell r="C6" t="str">
            <v>00001000</v>
          </cell>
          <cell r="D6" t="str">
            <v>Land Free Hold</v>
          </cell>
          <cell r="E6" t="str">
            <v>99</v>
          </cell>
        </row>
        <row r="7">
          <cell r="A7" t="str">
            <v>1602000391</v>
          </cell>
          <cell r="B7" t="str">
            <v>0</v>
          </cell>
          <cell r="C7" t="str">
            <v>00002000</v>
          </cell>
          <cell r="D7" t="str">
            <v>Buildings</v>
          </cell>
          <cell r="E7" t="str">
            <v>30</v>
          </cell>
        </row>
        <row r="8">
          <cell r="A8" t="str">
            <v>1602000392</v>
          </cell>
          <cell r="B8" t="str">
            <v>0</v>
          </cell>
          <cell r="C8" t="str">
            <v>00002000</v>
          </cell>
          <cell r="D8" t="str">
            <v>Buildings</v>
          </cell>
          <cell r="E8" t="str">
            <v>30</v>
          </cell>
        </row>
        <row r="9">
          <cell r="A9" t="str">
            <v>1602000393</v>
          </cell>
          <cell r="B9" t="str">
            <v>0</v>
          </cell>
          <cell r="C9" t="str">
            <v>00002000</v>
          </cell>
          <cell r="D9" t="str">
            <v>Buildings</v>
          </cell>
          <cell r="E9" t="str">
            <v>30</v>
          </cell>
        </row>
        <row r="10">
          <cell r="A10" t="str">
            <v>1602000394</v>
          </cell>
          <cell r="B10" t="str">
            <v>0</v>
          </cell>
          <cell r="C10" t="str">
            <v>00002000</v>
          </cell>
          <cell r="D10" t="str">
            <v>Buildings</v>
          </cell>
          <cell r="E10" t="str">
            <v>30</v>
          </cell>
        </row>
        <row r="11">
          <cell r="A11" t="str">
            <v>1602000395</v>
          </cell>
          <cell r="B11" t="str">
            <v>0</v>
          </cell>
          <cell r="C11" t="str">
            <v>00002000</v>
          </cell>
          <cell r="D11" t="str">
            <v>Buildings</v>
          </cell>
          <cell r="E11" t="str">
            <v>30</v>
          </cell>
        </row>
        <row r="12">
          <cell r="A12" t="str">
            <v>1602000396</v>
          </cell>
          <cell r="B12" t="str">
            <v>0</v>
          </cell>
          <cell r="C12" t="str">
            <v>00002000</v>
          </cell>
          <cell r="D12" t="str">
            <v>Buildings</v>
          </cell>
          <cell r="E12" t="str">
            <v>30</v>
          </cell>
        </row>
        <row r="13">
          <cell r="A13" t="str">
            <v>1602000397</v>
          </cell>
          <cell r="B13" t="str">
            <v>0</v>
          </cell>
          <cell r="C13" t="str">
            <v>00002000</v>
          </cell>
          <cell r="D13" t="str">
            <v>Buildings</v>
          </cell>
          <cell r="E13" t="str">
            <v>30</v>
          </cell>
        </row>
        <row r="14">
          <cell r="A14" t="str">
            <v>1602000398</v>
          </cell>
          <cell r="B14" t="str">
            <v>0</v>
          </cell>
          <cell r="C14" t="str">
            <v>00002000</v>
          </cell>
          <cell r="D14" t="str">
            <v>Buildings</v>
          </cell>
          <cell r="E14" t="str">
            <v>30</v>
          </cell>
        </row>
        <row r="15">
          <cell r="A15" t="str">
            <v>1602000399</v>
          </cell>
          <cell r="B15" t="str">
            <v>0</v>
          </cell>
          <cell r="C15" t="str">
            <v>00002000</v>
          </cell>
          <cell r="D15" t="str">
            <v>Buildings</v>
          </cell>
          <cell r="E15" t="str">
            <v>30</v>
          </cell>
        </row>
        <row r="16">
          <cell r="A16" t="str">
            <v>1602000400</v>
          </cell>
          <cell r="B16" t="str">
            <v>0</v>
          </cell>
          <cell r="C16" t="str">
            <v>00002000</v>
          </cell>
          <cell r="D16" t="str">
            <v>Buildings</v>
          </cell>
          <cell r="E16" t="str">
            <v>30</v>
          </cell>
        </row>
        <row r="17">
          <cell r="A17" t="str">
            <v>1602000401</v>
          </cell>
          <cell r="B17" t="str">
            <v>0</v>
          </cell>
          <cell r="C17" t="str">
            <v>00002000</v>
          </cell>
          <cell r="D17" t="str">
            <v>Buildings</v>
          </cell>
          <cell r="E17" t="str">
            <v>30</v>
          </cell>
        </row>
        <row r="18">
          <cell r="A18" t="str">
            <v>1602000402</v>
          </cell>
          <cell r="B18" t="str">
            <v>0</v>
          </cell>
          <cell r="C18" t="str">
            <v>00002000</v>
          </cell>
          <cell r="D18" t="str">
            <v>Buildings</v>
          </cell>
          <cell r="E18" t="str">
            <v>30</v>
          </cell>
        </row>
        <row r="19">
          <cell r="A19" t="str">
            <v>1602000403</v>
          </cell>
          <cell r="B19" t="str">
            <v>0</v>
          </cell>
          <cell r="C19" t="str">
            <v>00002000</v>
          </cell>
          <cell r="D19" t="str">
            <v>Buildings</v>
          </cell>
          <cell r="E19" t="str">
            <v>30</v>
          </cell>
        </row>
        <row r="20">
          <cell r="A20" t="str">
            <v>1602000404</v>
          </cell>
          <cell r="B20" t="str">
            <v>0</v>
          </cell>
          <cell r="C20" t="str">
            <v>00002000</v>
          </cell>
          <cell r="D20" t="str">
            <v>Buildings</v>
          </cell>
          <cell r="E20" t="str">
            <v>30</v>
          </cell>
        </row>
        <row r="21">
          <cell r="A21" t="str">
            <v>1602000405</v>
          </cell>
          <cell r="B21" t="str">
            <v>0</v>
          </cell>
          <cell r="C21" t="str">
            <v>00002000</v>
          </cell>
          <cell r="D21" t="str">
            <v>Buildings</v>
          </cell>
          <cell r="E21" t="str">
            <v>30</v>
          </cell>
        </row>
        <row r="22">
          <cell r="A22" t="str">
            <v>1602000406</v>
          </cell>
          <cell r="B22" t="str">
            <v>0</v>
          </cell>
          <cell r="C22" t="str">
            <v>00002000</v>
          </cell>
          <cell r="D22" t="str">
            <v>Buildings</v>
          </cell>
          <cell r="E22" t="str">
            <v>30</v>
          </cell>
        </row>
        <row r="23">
          <cell r="A23" t="str">
            <v>1602000407</v>
          </cell>
          <cell r="B23" t="str">
            <v>0</v>
          </cell>
          <cell r="C23" t="str">
            <v>00002000</v>
          </cell>
          <cell r="D23" t="str">
            <v>Buildings</v>
          </cell>
          <cell r="E23" t="str">
            <v>30</v>
          </cell>
        </row>
        <row r="24">
          <cell r="A24" t="str">
            <v>1602000408</v>
          </cell>
          <cell r="B24" t="str">
            <v>0</v>
          </cell>
          <cell r="C24" t="str">
            <v>00002000</v>
          </cell>
          <cell r="D24" t="str">
            <v>Buildings</v>
          </cell>
          <cell r="E24" t="str">
            <v>60</v>
          </cell>
        </row>
        <row r="25">
          <cell r="A25" t="str">
            <v>1602000409</v>
          </cell>
          <cell r="B25" t="str">
            <v>0</v>
          </cell>
          <cell r="C25" t="str">
            <v>00002000</v>
          </cell>
          <cell r="D25" t="str">
            <v>Buildings</v>
          </cell>
          <cell r="E25" t="str">
            <v>30</v>
          </cell>
        </row>
        <row r="26">
          <cell r="A26" t="str">
            <v>1602000410</v>
          </cell>
          <cell r="B26" t="str">
            <v>0</v>
          </cell>
          <cell r="C26" t="str">
            <v>00002000</v>
          </cell>
          <cell r="D26" t="str">
            <v>Buildings</v>
          </cell>
          <cell r="E26" t="str">
            <v>8</v>
          </cell>
        </row>
        <row r="27">
          <cell r="A27" t="str">
            <v>1602000411</v>
          </cell>
          <cell r="B27" t="str">
            <v>0</v>
          </cell>
          <cell r="C27" t="str">
            <v>00002000</v>
          </cell>
          <cell r="D27" t="str">
            <v>Buildings</v>
          </cell>
          <cell r="E27" t="str">
            <v>30</v>
          </cell>
        </row>
        <row r="28">
          <cell r="A28" t="str">
            <v>1602000412</v>
          </cell>
          <cell r="B28" t="str">
            <v>0</v>
          </cell>
          <cell r="C28" t="str">
            <v>00002000</v>
          </cell>
          <cell r="D28" t="str">
            <v>Buildings</v>
          </cell>
          <cell r="E28" t="str">
            <v>30</v>
          </cell>
        </row>
        <row r="29">
          <cell r="A29" t="str">
            <v>1602000413</v>
          </cell>
          <cell r="B29" t="str">
            <v>0</v>
          </cell>
          <cell r="C29" t="str">
            <v>00002000</v>
          </cell>
          <cell r="D29" t="str">
            <v>Buildings</v>
          </cell>
          <cell r="E29" t="str">
            <v>30</v>
          </cell>
        </row>
        <row r="30">
          <cell r="A30" t="str">
            <v>1602000414</v>
          </cell>
          <cell r="B30" t="str">
            <v>0</v>
          </cell>
          <cell r="C30" t="str">
            <v>00002000</v>
          </cell>
          <cell r="D30" t="str">
            <v>Buildings</v>
          </cell>
          <cell r="E30" t="str">
            <v>30</v>
          </cell>
        </row>
        <row r="31">
          <cell r="A31" t="str">
            <v>1602000415</v>
          </cell>
          <cell r="B31" t="str">
            <v>0</v>
          </cell>
          <cell r="C31" t="str">
            <v>00002000</v>
          </cell>
          <cell r="D31" t="str">
            <v>Buildings</v>
          </cell>
          <cell r="E31" t="str">
            <v>30</v>
          </cell>
        </row>
        <row r="32">
          <cell r="A32" t="str">
            <v>1602000416</v>
          </cell>
          <cell r="B32" t="str">
            <v>0</v>
          </cell>
          <cell r="C32" t="str">
            <v>00002000</v>
          </cell>
          <cell r="D32" t="str">
            <v>Buildings</v>
          </cell>
          <cell r="E32" t="str">
            <v>60</v>
          </cell>
        </row>
        <row r="33">
          <cell r="A33" t="str">
            <v>1602000417</v>
          </cell>
          <cell r="B33" t="str">
            <v>0</v>
          </cell>
          <cell r="C33" t="str">
            <v>00002000</v>
          </cell>
          <cell r="D33" t="str">
            <v>Buildings</v>
          </cell>
          <cell r="E33" t="str">
            <v>60</v>
          </cell>
        </row>
        <row r="34">
          <cell r="A34" t="str">
            <v>1602000418</v>
          </cell>
          <cell r="B34" t="str">
            <v>0</v>
          </cell>
          <cell r="C34" t="str">
            <v>00002000</v>
          </cell>
          <cell r="D34" t="str">
            <v>Buildings</v>
          </cell>
          <cell r="E34" t="str">
            <v>30</v>
          </cell>
        </row>
        <row r="35">
          <cell r="A35" t="str">
            <v>1602000419</v>
          </cell>
          <cell r="B35" t="str">
            <v>0</v>
          </cell>
          <cell r="C35" t="str">
            <v>00002000</v>
          </cell>
          <cell r="D35" t="str">
            <v>Buildings</v>
          </cell>
          <cell r="E35" t="str">
            <v>30</v>
          </cell>
        </row>
        <row r="36">
          <cell r="A36" t="str">
            <v>1602000420</v>
          </cell>
          <cell r="B36" t="str">
            <v>0</v>
          </cell>
          <cell r="C36" t="str">
            <v>00002000</v>
          </cell>
          <cell r="D36" t="str">
            <v>Buildings</v>
          </cell>
          <cell r="E36" t="str">
            <v>30</v>
          </cell>
        </row>
        <row r="37">
          <cell r="A37" t="str">
            <v>1602000421</v>
          </cell>
          <cell r="B37" t="str">
            <v>0</v>
          </cell>
          <cell r="C37" t="str">
            <v>00002000</v>
          </cell>
          <cell r="D37" t="str">
            <v>Buildings</v>
          </cell>
          <cell r="E37" t="str">
            <v>30</v>
          </cell>
        </row>
        <row r="38">
          <cell r="A38" t="str">
            <v>1602000422</v>
          </cell>
          <cell r="B38" t="str">
            <v>0</v>
          </cell>
          <cell r="C38" t="str">
            <v>00002000</v>
          </cell>
          <cell r="D38" t="str">
            <v>Buildings</v>
          </cell>
          <cell r="E38" t="str">
            <v>30</v>
          </cell>
        </row>
        <row r="39">
          <cell r="A39" t="str">
            <v>1602000423</v>
          </cell>
          <cell r="B39" t="str">
            <v>0</v>
          </cell>
          <cell r="C39" t="str">
            <v>00002000</v>
          </cell>
          <cell r="D39" t="str">
            <v>Buildings</v>
          </cell>
          <cell r="E39" t="str">
            <v>30</v>
          </cell>
        </row>
        <row r="40">
          <cell r="A40" t="str">
            <v>1602000424</v>
          </cell>
          <cell r="B40" t="str">
            <v>0</v>
          </cell>
          <cell r="C40" t="str">
            <v>00002000</v>
          </cell>
          <cell r="D40" t="str">
            <v>Buildings</v>
          </cell>
          <cell r="E40" t="str">
            <v>30</v>
          </cell>
        </row>
        <row r="41">
          <cell r="A41" t="str">
            <v>1602000425</v>
          </cell>
          <cell r="B41" t="str">
            <v>0</v>
          </cell>
          <cell r="C41" t="str">
            <v>00002000</v>
          </cell>
          <cell r="D41" t="str">
            <v>Buildings</v>
          </cell>
          <cell r="E41" t="str">
            <v>30</v>
          </cell>
        </row>
        <row r="42">
          <cell r="A42" t="str">
            <v>1602000426</v>
          </cell>
          <cell r="B42" t="str">
            <v>0</v>
          </cell>
          <cell r="C42" t="str">
            <v>00002000</v>
          </cell>
          <cell r="D42" t="str">
            <v>Buildings</v>
          </cell>
          <cell r="E42" t="str">
            <v>30</v>
          </cell>
        </row>
        <row r="43">
          <cell r="A43" t="str">
            <v>1602000427</v>
          </cell>
          <cell r="B43" t="str">
            <v>0</v>
          </cell>
          <cell r="C43" t="str">
            <v>00002000</v>
          </cell>
          <cell r="D43" t="str">
            <v>Buildings</v>
          </cell>
          <cell r="E43" t="str">
            <v>30</v>
          </cell>
        </row>
        <row r="44">
          <cell r="A44" t="str">
            <v>1602000428</v>
          </cell>
          <cell r="B44" t="str">
            <v>0</v>
          </cell>
          <cell r="C44" t="str">
            <v>00002000</v>
          </cell>
          <cell r="D44" t="str">
            <v>Buildings</v>
          </cell>
          <cell r="E44" t="str">
            <v>30</v>
          </cell>
        </row>
        <row r="45">
          <cell r="A45" t="str">
            <v>1602000429</v>
          </cell>
          <cell r="B45" t="str">
            <v>0</v>
          </cell>
          <cell r="C45" t="str">
            <v>00002000</v>
          </cell>
          <cell r="D45" t="str">
            <v>Buildings</v>
          </cell>
          <cell r="E45" t="str">
            <v>30</v>
          </cell>
        </row>
        <row r="46">
          <cell r="A46" t="str">
            <v>1602000430</v>
          </cell>
          <cell r="B46" t="str">
            <v>0</v>
          </cell>
          <cell r="C46" t="str">
            <v>00002000</v>
          </cell>
          <cell r="D46" t="str">
            <v>Buildings</v>
          </cell>
          <cell r="E46" t="str">
            <v>30</v>
          </cell>
        </row>
        <row r="47">
          <cell r="A47" t="str">
            <v>1602000431</v>
          </cell>
          <cell r="B47" t="str">
            <v>0</v>
          </cell>
          <cell r="C47" t="str">
            <v>00002000</v>
          </cell>
          <cell r="D47" t="str">
            <v>Buildings</v>
          </cell>
          <cell r="E47" t="str">
            <v>30</v>
          </cell>
        </row>
        <row r="48">
          <cell r="A48" t="str">
            <v>1602000432</v>
          </cell>
          <cell r="B48" t="str">
            <v>0</v>
          </cell>
          <cell r="C48" t="str">
            <v>00002000</v>
          </cell>
          <cell r="D48" t="str">
            <v>Buildings</v>
          </cell>
          <cell r="E48" t="str">
            <v>60</v>
          </cell>
        </row>
        <row r="49">
          <cell r="A49" t="str">
            <v>1602000433</v>
          </cell>
          <cell r="B49" t="str">
            <v>0</v>
          </cell>
          <cell r="C49" t="str">
            <v>00002000</v>
          </cell>
          <cell r="D49" t="str">
            <v>Buildings</v>
          </cell>
          <cell r="E49" t="str">
            <v>8</v>
          </cell>
        </row>
        <row r="50">
          <cell r="A50" t="str">
            <v>1602000434</v>
          </cell>
          <cell r="B50" t="str">
            <v>0</v>
          </cell>
          <cell r="C50" t="str">
            <v>00002000</v>
          </cell>
          <cell r="D50" t="str">
            <v>Buildings</v>
          </cell>
          <cell r="E50" t="str">
            <v>30</v>
          </cell>
        </row>
        <row r="51">
          <cell r="A51" t="str">
            <v>1602000435</v>
          </cell>
          <cell r="B51" t="str">
            <v>0</v>
          </cell>
          <cell r="C51" t="str">
            <v>00002000</v>
          </cell>
          <cell r="D51" t="str">
            <v>Buildings</v>
          </cell>
          <cell r="E51" t="str">
            <v>30</v>
          </cell>
        </row>
        <row r="52">
          <cell r="A52" t="str">
            <v>1602000436</v>
          </cell>
          <cell r="B52" t="str">
            <v>0</v>
          </cell>
          <cell r="C52" t="str">
            <v>00002000</v>
          </cell>
          <cell r="D52" t="str">
            <v>Buildings</v>
          </cell>
          <cell r="E52" t="str">
            <v>30</v>
          </cell>
        </row>
        <row r="53">
          <cell r="A53" t="str">
            <v>1602000437</v>
          </cell>
          <cell r="B53" t="str">
            <v>0</v>
          </cell>
          <cell r="C53" t="str">
            <v>00002000</v>
          </cell>
          <cell r="D53" t="str">
            <v>Buildings</v>
          </cell>
          <cell r="E53" t="str">
            <v>60</v>
          </cell>
        </row>
        <row r="54">
          <cell r="A54" t="str">
            <v>1602000438</v>
          </cell>
          <cell r="B54" t="str">
            <v>0</v>
          </cell>
          <cell r="C54" t="str">
            <v>00002000</v>
          </cell>
          <cell r="D54" t="str">
            <v>Buildings</v>
          </cell>
          <cell r="E54" t="str">
            <v>30</v>
          </cell>
        </row>
        <row r="55">
          <cell r="A55" t="str">
            <v>1602000439</v>
          </cell>
          <cell r="B55" t="str">
            <v>0</v>
          </cell>
          <cell r="C55" t="str">
            <v>00002000</v>
          </cell>
          <cell r="D55" t="str">
            <v>Buildings</v>
          </cell>
          <cell r="E55" t="str">
            <v>60</v>
          </cell>
        </row>
        <row r="56">
          <cell r="A56" t="str">
            <v>1602000440</v>
          </cell>
          <cell r="B56" t="str">
            <v>0</v>
          </cell>
          <cell r="C56" t="str">
            <v>00002000</v>
          </cell>
          <cell r="D56" t="str">
            <v>Buildings</v>
          </cell>
          <cell r="E56" t="str">
            <v>60</v>
          </cell>
        </row>
        <row r="57">
          <cell r="A57" t="str">
            <v>1602000441</v>
          </cell>
          <cell r="B57" t="str">
            <v>0</v>
          </cell>
          <cell r="C57" t="str">
            <v>00002000</v>
          </cell>
          <cell r="D57" t="str">
            <v>Buildings</v>
          </cell>
          <cell r="E57" t="str">
            <v>30</v>
          </cell>
        </row>
        <row r="58">
          <cell r="A58" t="str">
            <v>1602000442</v>
          </cell>
          <cell r="B58" t="str">
            <v>0</v>
          </cell>
          <cell r="C58" t="str">
            <v>00002000</v>
          </cell>
          <cell r="D58" t="str">
            <v>Buildings</v>
          </cell>
          <cell r="E58" t="str">
            <v>30</v>
          </cell>
        </row>
        <row r="59">
          <cell r="A59" t="str">
            <v>1602000443</v>
          </cell>
          <cell r="B59" t="str">
            <v>0</v>
          </cell>
          <cell r="C59" t="str">
            <v>00002000</v>
          </cell>
          <cell r="D59" t="str">
            <v>Buildings</v>
          </cell>
          <cell r="E59" t="str">
            <v>30</v>
          </cell>
        </row>
        <row r="60">
          <cell r="A60" t="str">
            <v>1602000444</v>
          </cell>
          <cell r="B60" t="str">
            <v>0</v>
          </cell>
          <cell r="C60" t="str">
            <v>00002000</v>
          </cell>
          <cell r="D60" t="str">
            <v>Buildings</v>
          </cell>
          <cell r="E60" t="str">
            <v>30</v>
          </cell>
        </row>
        <row r="61">
          <cell r="A61" t="str">
            <v>1602000445</v>
          </cell>
          <cell r="B61" t="str">
            <v>0</v>
          </cell>
          <cell r="C61" t="str">
            <v>00002000</v>
          </cell>
          <cell r="D61" t="str">
            <v>Buildings</v>
          </cell>
          <cell r="E61" t="str">
            <v>30</v>
          </cell>
        </row>
        <row r="62">
          <cell r="A62" t="str">
            <v>1602000446</v>
          </cell>
          <cell r="B62" t="str">
            <v>0</v>
          </cell>
          <cell r="C62" t="str">
            <v>00002000</v>
          </cell>
          <cell r="D62" t="str">
            <v>Buildings</v>
          </cell>
          <cell r="E62" t="str">
            <v>30</v>
          </cell>
        </row>
        <row r="63">
          <cell r="A63" t="str">
            <v>1602000447</v>
          </cell>
          <cell r="B63" t="str">
            <v>0</v>
          </cell>
          <cell r="C63" t="str">
            <v>00002000</v>
          </cell>
          <cell r="D63" t="str">
            <v>Buildings</v>
          </cell>
          <cell r="E63" t="str">
            <v>30</v>
          </cell>
        </row>
        <row r="64">
          <cell r="A64" t="str">
            <v>1602000448</v>
          </cell>
          <cell r="B64" t="str">
            <v>0</v>
          </cell>
          <cell r="C64" t="str">
            <v>00002000</v>
          </cell>
          <cell r="D64" t="str">
            <v>Buildings</v>
          </cell>
          <cell r="E64" t="str">
            <v>30</v>
          </cell>
        </row>
        <row r="65">
          <cell r="A65" t="str">
            <v>1602000449</v>
          </cell>
          <cell r="B65" t="str">
            <v>0</v>
          </cell>
          <cell r="C65" t="str">
            <v>00002000</v>
          </cell>
          <cell r="D65" t="str">
            <v>Buildings</v>
          </cell>
          <cell r="E65" t="str">
            <v>30</v>
          </cell>
        </row>
        <row r="66">
          <cell r="A66" t="str">
            <v>1602000450</v>
          </cell>
          <cell r="B66" t="str">
            <v>0</v>
          </cell>
          <cell r="C66" t="str">
            <v>00002000</v>
          </cell>
          <cell r="D66" t="str">
            <v>Buildings</v>
          </cell>
          <cell r="E66" t="str">
            <v>30</v>
          </cell>
        </row>
        <row r="67">
          <cell r="A67" t="str">
            <v>1602000451</v>
          </cell>
          <cell r="B67" t="str">
            <v>0</v>
          </cell>
          <cell r="C67" t="str">
            <v>00002000</v>
          </cell>
          <cell r="D67" t="str">
            <v>Buildings</v>
          </cell>
          <cell r="E67" t="str">
            <v>30</v>
          </cell>
        </row>
        <row r="68">
          <cell r="A68" t="str">
            <v>1602000452</v>
          </cell>
          <cell r="B68" t="str">
            <v>0</v>
          </cell>
          <cell r="C68" t="str">
            <v>00002000</v>
          </cell>
          <cell r="D68" t="str">
            <v>Buildings</v>
          </cell>
          <cell r="E68" t="str">
            <v>60</v>
          </cell>
        </row>
        <row r="69">
          <cell r="A69" t="str">
            <v>1602000453</v>
          </cell>
          <cell r="B69" t="str">
            <v>0</v>
          </cell>
          <cell r="C69" t="str">
            <v>00002000</v>
          </cell>
          <cell r="D69" t="str">
            <v>Buildings</v>
          </cell>
          <cell r="E69" t="str">
            <v>30</v>
          </cell>
        </row>
        <row r="70">
          <cell r="A70" t="str">
            <v>1602000454</v>
          </cell>
          <cell r="B70" t="str">
            <v>0</v>
          </cell>
          <cell r="C70" t="str">
            <v>00002000</v>
          </cell>
          <cell r="D70" t="str">
            <v>Buildings</v>
          </cell>
          <cell r="E70" t="str">
            <v>30</v>
          </cell>
        </row>
        <row r="71">
          <cell r="A71" t="str">
            <v>1602000455</v>
          </cell>
          <cell r="B71" t="str">
            <v>0</v>
          </cell>
          <cell r="C71" t="str">
            <v>00002000</v>
          </cell>
          <cell r="D71" t="str">
            <v>Buildings</v>
          </cell>
          <cell r="E71" t="str">
            <v>30</v>
          </cell>
        </row>
        <row r="72">
          <cell r="A72" t="str">
            <v>1602000456</v>
          </cell>
          <cell r="B72" t="str">
            <v>0</v>
          </cell>
          <cell r="C72" t="str">
            <v>00002000</v>
          </cell>
          <cell r="D72" t="str">
            <v>Buildings</v>
          </cell>
          <cell r="E72" t="str">
            <v>30</v>
          </cell>
        </row>
        <row r="73">
          <cell r="A73" t="str">
            <v>1602000457</v>
          </cell>
          <cell r="B73" t="str">
            <v>0</v>
          </cell>
          <cell r="C73" t="str">
            <v>00002000</v>
          </cell>
          <cell r="D73" t="str">
            <v>Buildings</v>
          </cell>
          <cell r="E73" t="str">
            <v>30</v>
          </cell>
        </row>
        <row r="74">
          <cell r="A74" t="str">
            <v>1602000458</v>
          </cell>
          <cell r="B74" t="str">
            <v>0</v>
          </cell>
          <cell r="C74" t="str">
            <v>00002000</v>
          </cell>
          <cell r="D74" t="str">
            <v>Buildings</v>
          </cell>
          <cell r="E74" t="str">
            <v>30</v>
          </cell>
        </row>
        <row r="75">
          <cell r="A75" t="str">
            <v>1602000459</v>
          </cell>
          <cell r="B75" t="str">
            <v>0</v>
          </cell>
          <cell r="C75" t="str">
            <v>00002000</v>
          </cell>
          <cell r="D75" t="str">
            <v>Buildings</v>
          </cell>
          <cell r="E75" t="str">
            <v>30</v>
          </cell>
        </row>
        <row r="76">
          <cell r="A76" t="str">
            <v>1602000460</v>
          </cell>
          <cell r="B76" t="str">
            <v>0</v>
          </cell>
          <cell r="C76" t="str">
            <v>00002000</v>
          </cell>
          <cell r="D76" t="str">
            <v>Buildings</v>
          </cell>
          <cell r="E76" t="str">
            <v>30</v>
          </cell>
        </row>
        <row r="77">
          <cell r="A77" t="str">
            <v>1602000461</v>
          </cell>
          <cell r="B77" t="str">
            <v>0</v>
          </cell>
          <cell r="C77" t="str">
            <v>00002000</v>
          </cell>
          <cell r="D77" t="str">
            <v>Buildings</v>
          </cell>
          <cell r="E77" t="str">
            <v>30</v>
          </cell>
        </row>
        <row r="78">
          <cell r="A78" t="str">
            <v>1602000462</v>
          </cell>
          <cell r="B78" t="str">
            <v>0</v>
          </cell>
          <cell r="C78" t="str">
            <v>00002000</v>
          </cell>
          <cell r="D78" t="str">
            <v>Buildings</v>
          </cell>
          <cell r="E78" t="str">
            <v>30</v>
          </cell>
        </row>
        <row r="79">
          <cell r="A79" t="str">
            <v>1602000463</v>
          </cell>
          <cell r="B79" t="str">
            <v>0</v>
          </cell>
          <cell r="C79" t="str">
            <v>00002000</v>
          </cell>
          <cell r="D79" t="str">
            <v>Buildings</v>
          </cell>
          <cell r="E79" t="str">
            <v>30</v>
          </cell>
        </row>
        <row r="80">
          <cell r="A80" t="str">
            <v>1602000464</v>
          </cell>
          <cell r="B80" t="str">
            <v>0</v>
          </cell>
          <cell r="C80" t="str">
            <v>00002000</v>
          </cell>
          <cell r="D80" t="str">
            <v>Buildings</v>
          </cell>
          <cell r="E80" t="str">
            <v>30</v>
          </cell>
        </row>
        <row r="81">
          <cell r="A81" t="str">
            <v>1602000465</v>
          </cell>
          <cell r="B81" t="str">
            <v>0</v>
          </cell>
          <cell r="C81" t="str">
            <v>00002000</v>
          </cell>
          <cell r="D81" t="str">
            <v>Buildings</v>
          </cell>
          <cell r="E81" t="str">
            <v>30</v>
          </cell>
        </row>
        <row r="82">
          <cell r="A82" t="str">
            <v>1602000466</v>
          </cell>
          <cell r="B82" t="str">
            <v>0</v>
          </cell>
          <cell r="C82" t="str">
            <v>00002000</v>
          </cell>
          <cell r="D82" t="str">
            <v>Buildings</v>
          </cell>
          <cell r="E82" t="str">
            <v>30</v>
          </cell>
        </row>
        <row r="83">
          <cell r="A83" t="str">
            <v>1602000467</v>
          </cell>
          <cell r="B83" t="str">
            <v>0</v>
          </cell>
          <cell r="C83" t="str">
            <v>00002000</v>
          </cell>
          <cell r="D83" t="str">
            <v>Buildings</v>
          </cell>
          <cell r="E83" t="str">
            <v>60</v>
          </cell>
        </row>
        <row r="84">
          <cell r="A84" t="str">
            <v>1602000468</v>
          </cell>
          <cell r="B84" t="str">
            <v>0</v>
          </cell>
          <cell r="C84" t="str">
            <v>00002000</v>
          </cell>
          <cell r="D84" t="str">
            <v>Buildings</v>
          </cell>
          <cell r="E84" t="str">
            <v>30</v>
          </cell>
        </row>
        <row r="85">
          <cell r="A85" t="str">
            <v>1602000469</v>
          </cell>
          <cell r="B85" t="str">
            <v>0</v>
          </cell>
          <cell r="C85" t="str">
            <v>00002000</v>
          </cell>
          <cell r="D85" t="str">
            <v>Buildings</v>
          </cell>
          <cell r="E85" t="str">
            <v>30</v>
          </cell>
        </row>
        <row r="86">
          <cell r="A86" t="str">
            <v>1602000470</v>
          </cell>
          <cell r="B86" t="str">
            <v>0</v>
          </cell>
          <cell r="C86" t="str">
            <v>00002000</v>
          </cell>
          <cell r="D86" t="str">
            <v>Buildings</v>
          </cell>
          <cell r="E86" t="str">
            <v>60</v>
          </cell>
        </row>
        <row r="87">
          <cell r="A87" t="str">
            <v>1602000471</v>
          </cell>
          <cell r="B87" t="str">
            <v>0</v>
          </cell>
          <cell r="C87" t="str">
            <v>00002000</v>
          </cell>
          <cell r="D87" t="str">
            <v>Buildings</v>
          </cell>
          <cell r="E87" t="str">
            <v>30</v>
          </cell>
        </row>
        <row r="88">
          <cell r="A88" t="str">
            <v>1602000472</v>
          </cell>
          <cell r="B88" t="str">
            <v>0</v>
          </cell>
          <cell r="C88" t="str">
            <v>00002000</v>
          </cell>
          <cell r="D88" t="str">
            <v>Buildings</v>
          </cell>
          <cell r="E88" t="str">
            <v>30</v>
          </cell>
        </row>
        <row r="89">
          <cell r="A89" t="str">
            <v>1602000473</v>
          </cell>
          <cell r="B89" t="str">
            <v>0</v>
          </cell>
          <cell r="C89" t="str">
            <v>00002000</v>
          </cell>
          <cell r="D89" t="str">
            <v>Buildings</v>
          </cell>
          <cell r="E89" t="str">
            <v>30</v>
          </cell>
        </row>
        <row r="90">
          <cell r="A90" t="str">
            <v>1602000474</v>
          </cell>
          <cell r="B90" t="str">
            <v>0</v>
          </cell>
          <cell r="C90" t="str">
            <v>00002000</v>
          </cell>
          <cell r="D90" t="str">
            <v>Buildings</v>
          </cell>
          <cell r="E90" t="str">
            <v>60</v>
          </cell>
        </row>
        <row r="91">
          <cell r="A91" t="str">
            <v>1602000475</v>
          </cell>
          <cell r="B91" t="str">
            <v>0</v>
          </cell>
          <cell r="C91" t="str">
            <v>00002000</v>
          </cell>
          <cell r="D91" t="str">
            <v>Buildings</v>
          </cell>
          <cell r="E91" t="str">
            <v>30</v>
          </cell>
        </row>
        <row r="92">
          <cell r="A92" t="str">
            <v>1602000476</v>
          </cell>
          <cell r="B92" t="str">
            <v>0</v>
          </cell>
          <cell r="C92" t="str">
            <v>00002000</v>
          </cell>
          <cell r="D92" t="str">
            <v>Buildings</v>
          </cell>
          <cell r="E92" t="str">
            <v>30</v>
          </cell>
        </row>
        <row r="93">
          <cell r="A93" t="str">
            <v>1602000477</v>
          </cell>
          <cell r="B93" t="str">
            <v>0</v>
          </cell>
          <cell r="C93" t="str">
            <v>00002000</v>
          </cell>
          <cell r="D93" t="str">
            <v>Buildings</v>
          </cell>
          <cell r="E93" t="str">
            <v>30</v>
          </cell>
        </row>
        <row r="94">
          <cell r="A94" t="str">
            <v>1602000478</v>
          </cell>
          <cell r="B94" t="str">
            <v>0</v>
          </cell>
          <cell r="C94" t="str">
            <v>00002000</v>
          </cell>
          <cell r="D94" t="str">
            <v>Buildings</v>
          </cell>
          <cell r="E94" t="str">
            <v>30</v>
          </cell>
        </row>
        <row r="95">
          <cell r="A95" t="str">
            <v>1602000479</v>
          </cell>
          <cell r="B95" t="str">
            <v>0</v>
          </cell>
          <cell r="C95" t="str">
            <v>00002000</v>
          </cell>
          <cell r="D95" t="str">
            <v>Buildings</v>
          </cell>
          <cell r="E95" t="str">
            <v>30</v>
          </cell>
        </row>
        <row r="96">
          <cell r="A96" t="str">
            <v>1602000480</v>
          </cell>
          <cell r="B96" t="str">
            <v>0</v>
          </cell>
          <cell r="C96" t="str">
            <v>00002000</v>
          </cell>
          <cell r="D96" t="str">
            <v>Buildings</v>
          </cell>
          <cell r="E96" t="str">
            <v>30</v>
          </cell>
        </row>
        <row r="97">
          <cell r="A97" t="str">
            <v>1602000481</v>
          </cell>
          <cell r="B97" t="str">
            <v>0</v>
          </cell>
          <cell r="C97" t="str">
            <v>00002000</v>
          </cell>
          <cell r="D97" t="str">
            <v>Buildings</v>
          </cell>
          <cell r="E97" t="str">
            <v>30</v>
          </cell>
        </row>
        <row r="98">
          <cell r="A98" t="str">
            <v>1602000482</v>
          </cell>
          <cell r="B98" t="str">
            <v>0</v>
          </cell>
          <cell r="C98" t="str">
            <v>00002000</v>
          </cell>
          <cell r="D98" t="str">
            <v>Buildings</v>
          </cell>
          <cell r="E98" t="str">
            <v>30</v>
          </cell>
        </row>
        <row r="99">
          <cell r="A99" t="str">
            <v>1602000483</v>
          </cell>
          <cell r="B99" t="str">
            <v>0</v>
          </cell>
          <cell r="C99" t="str">
            <v>00002000</v>
          </cell>
          <cell r="D99" t="str">
            <v>Buildings</v>
          </cell>
          <cell r="E99" t="str">
            <v>30</v>
          </cell>
        </row>
        <row r="100">
          <cell r="A100" t="str">
            <v>1602000484</v>
          </cell>
          <cell r="B100" t="str">
            <v>0</v>
          </cell>
          <cell r="C100" t="str">
            <v>00002000</v>
          </cell>
          <cell r="D100" t="str">
            <v>Buildings</v>
          </cell>
          <cell r="E100" t="str">
            <v>30</v>
          </cell>
        </row>
        <row r="101">
          <cell r="A101" t="str">
            <v>1602000485</v>
          </cell>
          <cell r="B101" t="str">
            <v>0</v>
          </cell>
          <cell r="C101" t="str">
            <v>00002000</v>
          </cell>
          <cell r="D101" t="str">
            <v>Buildings</v>
          </cell>
          <cell r="E101" t="str">
            <v>10</v>
          </cell>
        </row>
        <row r="102">
          <cell r="A102" t="str">
            <v>1602000486</v>
          </cell>
          <cell r="B102" t="str">
            <v>0</v>
          </cell>
          <cell r="C102" t="str">
            <v>00002000</v>
          </cell>
          <cell r="D102" t="str">
            <v>Buildings</v>
          </cell>
          <cell r="E102" t="str">
            <v>30</v>
          </cell>
        </row>
        <row r="103">
          <cell r="A103" t="str">
            <v>1602000487</v>
          </cell>
          <cell r="B103" t="str">
            <v>0</v>
          </cell>
          <cell r="C103" t="str">
            <v>00002000</v>
          </cell>
          <cell r="D103" t="str">
            <v>Buildings</v>
          </cell>
          <cell r="E103" t="str">
            <v>30</v>
          </cell>
        </row>
        <row r="104">
          <cell r="A104" t="str">
            <v>1602000488</v>
          </cell>
          <cell r="B104" t="str">
            <v>0</v>
          </cell>
          <cell r="C104" t="str">
            <v>00002000</v>
          </cell>
          <cell r="D104" t="str">
            <v>Buildings</v>
          </cell>
          <cell r="E104" t="str">
            <v>0</v>
          </cell>
        </row>
        <row r="105">
          <cell r="A105" t="str">
            <v>1602000489</v>
          </cell>
          <cell r="B105" t="str">
            <v>0</v>
          </cell>
          <cell r="C105" t="str">
            <v>00002000</v>
          </cell>
          <cell r="D105" t="str">
            <v>Buildings</v>
          </cell>
          <cell r="E105" t="str">
            <v>60</v>
          </cell>
        </row>
        <row r="106">
          <cell r="A106" t="str">
            <v>1602000490</v>
          </cell>
          <cell r="B106" t="str">
            <v>0</v>
          </cell>
          <cell r="C106" t="str">
            <v>00002000</v>
          </cell>
          <cell r="D106" t="str">
            <v>Buildings</v>
          </cell>
          <cell r="E106" t="str">
            <v>30</v>
          </cell>
        </row>
        <row r="107">
          <cell r="A107" t="str">
            <v>1602000491</v>
          </cell>
          <cell r="B107" t="str">
            <v>0</v>
          </cell>
          <cell r="C107" t="str">
            <v>00002000</v>
          </cell>
          <cell r="D107" t="str">
            <v>Buildings</v>
          </cell>
          <cell r="E107" t="str">
            <v>60</v>
          </cell>
        </row>
        <row r="108">
          <cell r="A108" t="str">
            <v>1602000492</v>
          </cell>
          <cell r="B108" t="str">
            <v>0</v>
          </cell>
          <cell r="C108" t="str">
            <v>00002000</v>
          </cell>
          <cell r="D108" t="str">
            <v>Buildings</v>
          </cell>
          <cell r="E108" t="str">
            <v>30</v>
          </cell>
        </row>
        <row r="109">
          <cell r="A109" t="str">
            <v>1602000493</v>
          </cell>
          <cell r="B109" t="str">
            <v>0</v>
          </cell>
          <cell r="C109" t="str">
            <v>00002000</v>
          </cell>
          <cell r="D109" t="str">
            <v>Buildings</v>
          </cell>
          <cell r="E109" t="str">
            <v>30</v>
          </cell>
        </row>
        <row r="110">
          <cell r="A110" t="str">
            <v>1602000494</v>
          </cell>
          <cell r="B110" t="str">
            <v>0</v>
          </cell>
          <cell r="C110" t="str">
            <v>00002000</v>
          </cell>
          <cell r="D110" t="str">
            <v>Buildings</v>
          </cell>
          <cell r="E110" t="str">
            <v>30</v>
          </cell>
        </row>
        <row r="111">
          <cell r="A111" t="str">
            <v>1602000495</v>
          </cell>
          <cell r="B111" t="str">
            <v>0</v>
          </cell>
          <cell r="C111" t="str">
            <v>00002000</v>
          </cell>
          <cell r="D111" t="str">
            <v>Buildings</v>
          </cell>
          <cell r="E111" t="str">
            <v>30</v>
          </cell>
        </row>
        <row r="112">
          <cell r="A112" t="str">
            <v>1602000496</v>
          </cell>
          <cell r="B112" t="str">
            <v>0</v>
          </cell>
          <cell r="C112" t="str">
            <v>00002000</v>
          </cell>
          <cell r="D112" t="str">
            <v>Buildings</v>
          </cell>
          <cell r="E112" t="str">
            <v>30</v>
          </cell>
        </row>
        <row r="113">
          <cell r="A113" t="str">
            <v>1602000497</v>
          </cell>
          <cell r="B113" t="str">
            <v>0</v>
          </cell>
          <cell r="C113" t="str">
            <v>00002000</v>
          </cell>
          <cell r="D113" t="str">
            <v>Buildings</v>
          </cell>
          <cell r="E113" t="str">
            <v>30</v>
          </cell>
        </row>
        <row r="114">
          <cell r="A114" t="str">
            <v>1602000498</v>
          </cell>
          <cell r="B114" t="str">
            <v>0</v>
          </cell>
          <cell r="C114" t="str">
            <v>00002000</v>
          </cell>
          <cell r="D114" t="str">
            <v>Buildings</v>
          </cell>
          <cell r="E114" t="str">
            <v>30</v>
          </cell>
        </row>
        <row r="115">
          <cell r="A115" t="str">
            <v>1602000499</v>
          </cell>
          <cell r="B115" t="str">
            <v>0</v>
          </cell>
          <cell r="C115" t="str">
            <v>00002000</v>
          </cell>
          <cell r="D115" t="str">
            <v>Buildings</v>
          </cell>
          <cell r="E115" t="str">
            <v>30</v>
          </cell>
        </row>
        <row r="116">
          <cell r="A116" t="str">
            <v>1602000500</v>
          </cell>
          <cell r="B116" t="str">
            <v>0</v>
          </cell>
          <cell r="C116" t="str">
            <v>00002000</v>
          </cell>
          <cell r="D116" t="str">
            <v>Buildings</v>
          </cell>
          <cell r="E116" t="str">
            <v>30</v>
          </cell>
        </row>
        <row r="117">
          <cell r="A117" t="str">
            <v>1602000501</v>
          </cell>
          <cell r="B117" t="str">
            <v>0</v>
          </cell>
          <cell r="C117" t="str">
            <v>00002000</v>
          </cell>
          <cell r="D117" t="str">
            <v>Buildings</v>
          </cell>
          <cell r="E117" t="str">
            <v>30</v>
          </cell>
        </row>
        <row r="118">
          <cell r="A118" t="str">
            <v>1602000502</v>
          </cell>
          <cell r="B118" t="str">
            <v>0</v>
          </cell>
          <cell r="C118" t="str">
            <v>00002000</v>
          </cell>
          <cell r="D118" t="str">
            <v>Buildings</v>
          </cell>
          <cell r="E118" t="str">
            <v>30</v>
          </cell>
        </row>
        <row r="119">
          <cell r="A119" t="str">
            <v>1603000414</v>
          </cell>
          <cell r="B119" t="str">
            <v>0</v>
          </cell>
          <cell r="C119" t="str">
            <v>00003000</v>
          </cell>
          <cell r="D119" t="str">
            <v>Plant &amp; Equipment</v>
          </cell>
          <cell r="E119" t="str">
            <v>10</v>
          </cell>
        </row>
        <row r="120">
          <cell r="A120" t="str">
            <v>1603000415</v>
          </cell>
          <cell r="B120" t="str">
            <v>0</v>
          </cell>
          <cell r="C120" t="str">
            <v>00003000</v>
          </cell>
          <cell r="D120" t="str">
            <v>Plant &amp; Equipment</v>
          </cell>
          <cell r="E120" t="str">
            <v>10</v>
          </cell>
        </row>
        <row r="121">
          <cell r="A121" t="str">
            <v>1603000416</v>
          </cell>
          <cell r="B121" t="str">
            <v>0</v>
          </cell>
          <cell r="C121" t="str">
            <v>00003000</v>
          </cell>
          <cell r="D121" t="str">
            <v>Plant &amp; Equipment</v>
          </cell>
          <cell r="E121" t="str">
            <v>10</v>
          </cell>
        </row>
        <row r="122">
          <cell r="A122" t="str">
            <v>1603000417</v>
          </cell>
          <cell r="B122" t="str">
            <v>0</v>
          </cell>
          <cell r="C122" t="str">
            <v>00003000</v>
          </cell>
          <cell r="D122" t="str">
            <v>Plant &amp; Equipment</v>
          </cell>
          <cell r="E122" t="str">
            <v>8</v>
          </cell>
        </row>
        <row r="123">
          <cell r="A123" t="str">
            <v>1603000418</v>
          </cell>
          <cell r="B123" t="str">
            <v>0</v>
          </cell>
          <cell r="C123" t="str">
            <v>00003000</v>
          </cell>
          <cell r="D123" t="str">
            <v>Plant &amp; Equipment</v>
          </cell>
          <cell r="E123" t="str">
            <v>0</v>
          </cell>
        </row>
        <row r="124">
          <cell r="A124" t="str">
            <v>1603000419</v>
          </cell>
          <cell r="B124" t="str">
            <v>0</v>
          </cell>
          <cell r="C124" t="str">
            <v>00003000</v>
          </cell>
          <cell r="D124" t="str">
            <v>Plant &amp; Equipment</v>
          </cell>
          <cell r="E124" t="str">
            <v>8</v>
          </cell>
        </row>
        <row r="125">
          <cell r="A125" t="str">
            <v>1603000420</v>
          </cell>
          <cell r="B125" t="str">
            <v>0</v>
          </cell>
          <cell r="C125" t="str">
            <v>00003000</v>
          </cell>
          <cell r="D125" t="str">
            <v>Plant &amp; Equipment</v>
          </cell>
          <cell r="E125" t="str">
            <v>8</v>
          </cell>
        </row>
        <row r="126">
          <cell r="A126" t="str">
            <v>1603000421</v>
          </cell>
          <cell r="B126" t="str">
            <v>0</v>
          </cell>
          <cell r="C126" t="str">
            <v>00003000</v>
          </cell>
          <cell r="D126" t="str">
            <v>Plant &amp; Equipment</v>
          </cell>
          <cell r="E126" t="str">
            <v>0</v>
          </cell>
        </row>
        <row r="127">
          <cell r="A127" t="str">
            <v>1603000422</v>
          </cell>
          <cell r="B127" t="str">
            <v>0</v>
          </cell>
          <cell r="C127" t="str">
            <v>00003000</v>
          </cell>
          <cell r="D127" t="str">
            <v>Plant &amp; Equipment</v>
          </cell>
          <cell r="E127" t="str">
            <v>0</v>
          </cell>
        </row>
        <row r="128">
          <cell r="A128" t="str">
            <v>1603000423</v>
          </cell>
          <cell r="B128" t="str">
            <v>0</v>
          </cell>
          <cell r="C128" t="str">
            <v>00003000</v>
          </cell>
          <cell r="D128" t="str">
            <v>Plant &amp; Equipment</v>
          </cell>
          <cell r="E128" t="str">
            <v>0</v>
          </cell>
        </row>
        <row r="129">
          <cell r="A129" t="str">
            <v>1603000424</v>
          </cell>
          <cell r="B129" t="str">
            <v>0</v>
          </cell>
          <cell r="C129" t="str">
            <v>00003000</v>
          </cell>
          <cell r="D129" t="str">
            <v>Plant &amp; Equipment</v>
          </cell>
          <cell r="E129" t="str">
            <v>0</v>
          </cell>
        </row>
        <row r="130">
          <cell r="A130" t="str">
            <v>1603000425</v>
          </cell>
          <cell r="B130" t="str">
            <v>0</v>
          </cell>
          <cell r="C130" t="str">
            <v>00003000</v>
          </cell>
          <cell r="D130" t="str">
            <v>Plant &amp; Equipment</v>
          </cell>
          <cell r="E130" t="str">
            <v>0</v>
          </cell>
        </row>
        <row r="131">
          <cell r="A131" t="str">
            <v>1603000426</v>
          </cell>
          <cell r="B131" t="str">
            <v>0</v>
          </cell>
          <cell r="C131" t="str">
            <v>00003000</v>
          </cell>
          <cell r="D131" t="str">
            <v>Plant &amp; Equipment</v>
          </cell>
          <cell r="E131" t="str">
            <v>0</v>
          </cell>
        </row>
        <row r="132">
          <cell r="A132" t="str">
            <v>1603000427</v>
          </cell>
          <cell r="B132" t="str">
            <v>0</v>
          </cell>
          <cell r="C132" t="str">
            <v>00003000</v>
          </cell>
          <cell r="D132" t="str">
            <v>Plant &amp; Equipment</v>
          </cell>
          <cell r="E132" t="str">
            <v>0</v>
          </cell>
        </row>
        <row r="133">
          <cell r="A133" t="str">
            <v>1603000428</v>
          </cell>
          <cell r="B133" t="str">
            <v>0</v>
          </cell>
          <cell r="C133" t="str">
            <v>00003000</v>
          </cell>
          <cell r="D133" t="str">
            <v>Plant &amp; Equipment</v>
          </cell>
          <cell r="E133" t="str">
            <v>0</v>
          </cell>
        </row>
        <row r="134">
          <cell r="A134" t="str">
            <v>1603000429</v>
          </cell>
          <cell r="B134" t="str">
            <v>0</v>
          </cell>
          <cell r="C134" t="str">
            <v>00003000</v>
          </cell>
          <cell r="D134" t="str">
            <v>Plant &amp; Equipment</v>
          </cell>
          <cell r="E134" t="str">
            <v>0</v>
          </cell>
        </row>
        <row r="135">
          <cell r="A135" t="str">
            <v>1603000430</v>
          </cell>
          <cell r="B135" t="str">
            <v>0</v>
          </cell>
          <cell r="C135" t="str">
            <v>00003000</v>
          </cell>
          <cell r="D135" t="str">
            <v>Plant &amp; Equipment</v>
          </cell>
          <cell r="E135" t="str">
            <v>0</v>
          </cell>
        </row>
        <row r="136">
          <cell r="A136" t="str">
            <v>1603000431</v>
          </cell>
          <cell r="B136" t="str">
            <v>0</v>
          </cell>
          <cell r="C136" t="str">
            <v>00003000</v>
          </cell>
          <cell r="D136" t="str">
            <v>Plant &amp; Equipment</v>
          </cell>
          <cell r="E136" t="str">
            <v>0</v>
          </cell>
        </row>
        <row r="137">
          <cell r="A137" t="str">
            <v>1603000432</v>
          </cell>
          <cell r="B137" t="str">
            <v>0</v>
          </cell>
          <cell r="C137" t="str">
            <v>00003000</v>
          </cell>
          <cell r="D137" t="str">
            <v>Plant &amp; Equipment</v>
          </cell>
          <cell r="E137" t="str">
            <v>0</v>
          </cell>
        </row>
        <row r="138">
          <cell r="A138" t="str">
            <v>1603000433</v>
          </cell>
          <cell r="B138" t="str">
            <v>0</v>
          </cell>
          <cell r="C138" t="str">
            <v>00003000</v>
          </cell>
          <cell r="D138" t="str">
            <v>Plant &amp; Equipment</v>
          </cell>
          <cell r="E138" t="str">
            <v>0</v>
          </cell>
        </row>
        <row r="139">
          <cell r="A139" t="str">
            <v>1603000434</v>
          </cell>
          <cell r="B139" t="str">
            <v>0</v>
          </cell>
          <cell r="C139" t="str">
            <v>00003000</v>
          </cell>
          <cell r="D139" t="str">
            <v>Plant &amp; Equipment</v>
          </cell>
          <cell r="E139" t="str">
            <v>0</v>
          </cell>
        </row>
        <row r="140">
          <cell r="A140" t="str">
            <v>1603000435</v>
          </cell>
          <cell r="B140" t="str">
            <v>0</v>
          </cell>
          <cell r="C140" t="str">
            <v>00003000</v>
          </cell>
          <cell r="D140" t="str">
            <v>Plant &amp; Equipment</v>
          </cell>
          <cell r="E140" t="str">
            <v>0</v>
          </cell>
        </row>
        <row r="141">
          <cell r="A141" t="str">
            <v>1603000436</v>
          </cell>
          <cell r="B141" t="str">
            <v>0</v>
          </cell>
          <cell r="C141" t="str">
            <v>00003000</v>
          </cell>
          <cell r="D141" t="str">
            <v>Plant &amp; Equipment</v>
          </cell>
          <cell r="E141" t="str">
            <v>8</v>
          </cell>
        </row>
        <row r="142">
          <cell r="A142" t="str">
            <v>1603000437</v>
          </cell>
          <cell r="B142" t="str">
            <v>0</v>
          </cell>
          <cell r="C142" t="str">
            <v>00003000</v>
          </cell>
          <cell r="D142" t="str">
            <v>Plant &amp; Equipment</v>
          </cell>
          <cell r="E142" t="str">
            <v>0</v>
          </cell>
        </row>
        <row r="143">
          <cell r="A143" t="str">
            <v>1603000438</v>
          </cell>
          <cell r="B143" t="str">
            <v>0</v>
          </cell>
          <cell r="C143" t="str">
            <v>00003000</v>
          </cell>
          <cell r="D143" t="str">
            <v>Plant &amp; Equipment</v>
          </cell>
          <cell r="E143" t="str">
            <v>0</v>
          </cell>
        </row>
        <row r="144">
          <cell r="A144" t="str">
            <v>1603000439</v>
          </cell>
          <cell r="B144" t="str">
            <v>0</v>
          </cell>
          <cell r="C144" t="str">
            <v>00003000</v>
          </cell>
          <cell r="D144" t="str">
            <v>Plant &amp; Equipment</v>
          </cell>
          <cell r="E144" t="str">
            <v>0</v>
          </cell>
        </row>
        <row r="145">
          <cell r="A145" t="str">
            <v>1603000440</v>
          </cell>
          <cell r="B145" t="str">
            <v>0</v>
          </cell>
          <cell r="C145" t="str">
            <v>00003000</v>
          </cell>
          <cell r="D145" t="str">
            <v>Plant &amp; Equipment</v>
          </cell>
          <cell r="E145" t="str">
            <v>0</v>
          </cell>
        </row>
        <row r="146">
          <cell r="A146" t="str">
            <v>1603000441</v>
          </cell>
          <cell r="B146" t="str">
            <v>0</v>
          </cell>
          <cell r="C146" t="str">
            <v>00003000</v>
          </cell>
          <cell r="D146" t="str">
            <v>Plant &amp; Equipment</v>
          </cell>
          <cell r="E146" t="str">
            <v>8</v>
          </cell>
        </row>
        <row r="147">
          <cell r="A147" t="str">
            <v>1603000442</v>
          </cell>
          <cell r="B147" t="str">
            <v>0</v>
          </cell>
          <cell r="C147" t="str">
            <v>00003000</v>
          </cell>
          <cell r="D147" t="str">
            <v>Plant &amp; Equipment</v>
          </cell>
          <cell r="E147" t="str">
            <v>0</v>
          </cell>
        </row>
        <row r="148">
          <cell r="A148" t="str">
            <v>1603000443</v>
          </cell>
          <cell r="B148" t="str">
            <v>0</v>
          </cell>
          <cell r="C148" t="str">
            <v>00003000</v>
          </cell>
          <cell r="D148" t="str">
            <v>Plant &amp; Equipment</v>
          </cell>
          <cell r="E148" t="str">
            <v>0</v>
          </cell>
        </row>
        <row r="149">
          <cell r="A149" t="str">
            <v>1603000444</v>
          </cell>
          <cell r="B149" t="str">
            <v>0</v>
          </cell>
          <cell r="C149" t="str">
            <v>00003000</v>
          </cell>
          <cell r="D149" t="str">
            <v>Plant &amp; Equipment</v>
          </cell>
          <cell r="E149" t="str">
            <v>0</v>
          </cell>
        </row>
        <row r="150">
          <cell r="A150" t="str">
            <v>1603000445</v>
          </cell>
          <cell r="B150" t="str">
            <v>0</v>
          </cell>
          <cell r="C150" t="str">
            <v>00003000</v>
          </cell>
          <cell r="D150" t="str">
            <v>Plant &amp; Equipment</v>
          </cell>
          <cell r="E150" t="str">
            <v>0</v>
          </cell>
        </row>
        <row r="151">
          <cell r="A151" t="str">
            <v>1603000446</v>
          </cell>
          <cell r="B151" t="str">
            <v>0</v>
          </cell>
          <cell r="C151" t="str">
            <v>00003000</v>
          </cell>
          <cell r="D151" t="str">
            <v>Plant &amp; Equipment</v>
          </cell>
          <cell r="E151" t="str">
            <v>0</v>
          </cell>
        </row>
        <row r="152">
          <cell r="A152" t="str">
            <v>1603000447</v>
          </cell>
          <cell r="B152" t="str">
            <v>0</v>
          </cell>
          <cell r="C152" t="str">
            <v>00003000</v>
          </cell>
          <cell r="D152" t="str">
            <v>Plant &amp; Equipment</v>
          </cell>
          <cell r="E152" t="str">
            <v>8</v>
          </cell>
        </row>
        <row r="153">
          <cell r="A153" t="str">
            <v>1603000448</v>
          </cell>
          <cell r="B153" t="str">
            <v>0</v>
          </cell>
          <cell r="C153" t="str">
            <v>00003000</v>
          </cell>
          <cell r="D153" t="str">
            <v>Plant &amp; Equipment</v>
          </cell>
          <cell r="E153" t="str">
            <v>0</v>
          </cell>
        </row>
        <row r="154">
          <cell r="A154" t="str">
            <v>1603000449</v>
          </cell>
          <cell r="B154" t="str">
            <v>0</v>
          </cell>
          <cell r="C154" t="str">
            <v>00003000</v>
          </cell>
          <cell r="D154" t="str">
            <v>Plant &amp; Equipment</v>
          </cell>
          <cell r="E154" t="str">
            <v>8</v>
          </cell>
        </row>
        <row r="155">
          <cell r="A155" t="str">
            <v>1603000450</v>
          </cell>
          <cell r="B155" t="str">
            <v>0</v>
          </cell>
          <cell r="C155" t="str">
            <v>00003000</v>
          </cell>
          <cell r="D155" t="str">
            <v>Plant &amp; Equipment</v>
          </cell>
          <cell r="E155" t="str">
            <v>8</v>
          </cell>
        </row>
        <row r="156">
          <cell r="A156" t="str">
            <v>1603000451</v>
          </cell>
          <cell r="B156" t="str">
            <v>0</v>
          </cell>
          <cell r="C156" t="str">
            <v>00003000</v>
          </cell>
          <cell r="D156" t="str">
            <v>Plant &amp; Equipment</v>
          </cell>
          <cell r="E156" t="str">
            <v>0</v>
          </cell>
        </row>
        <row r="157">
          <cell r="A157" t="str">
            <v>1603000452</v>
          </cell>
          <cell r="B157" t="str">
            <v>0</v>
          </cell>
          <cell r="C157" t="str">
            <v>00003000</v>
          </cell>
          <cell r="D157" t="str">
            <v>Plant &amp; Equipment</v>
          </cell>
          <cell r="E157" t="str">
            <v>8</v>
          </cell>
        </row>
        <row r="158">
          <cell r="A158" t="str">
            <v>1603000453</v>
          </cell>
          <cell r="B158" t="str">
            <v>0</v>
          </cell>
          <cell r="C158" t="str">
            <v>00003000</v>
          </cell>
          <cell r="D158" t="str">
            <v>Plant &amp; Equipment</v>
          </cell>
          <cell r="E158" t="str">
            <v>0</v>
          </cell>
        </row>
        <row r="159">
          <cell r="A159" t="str">
            <v>1603000454</v>
          </cell>
          <cell r="B159" t="str">
            <v>0</v>
          </cell>
          <cell r="C159" t="str">
            <v>00003000</v>
          </cell>
          <cell r="D159" t="str">
            <v>Plant &amp; Equipment</v>
          </cell>
          <cell r="E159" t="str">
            <v>0</v>
          </cell>
        </row>
        <row r="160">
          <cell r="A160" t="str">
            <v>1603000455</v>
          </cell>
          <cell r="B160" t="str">
            <v>0</v>
          </cell>
          <cell r="C160" t="str">
            <v>00003000</v>
          </cell>
          <cell r="D160" t="str">
            <v>Plant &amp; Equipment</v>
          </cell>
          <cell r="E160" t="str">
            <v>0</v>
          </cell>
        </row>
        <row r="161">
          <cell r="A161" t="str">
            <v>1603000456</v>
          </cell>
          <cell r="B161" t="str">
            <v>0</v>
          </cell>
          <cell r="C161" t="str">
            <v>00003000</v>
          </cell>
          <cell r="D161" t="str">
            <v>Plant &amp; Equipment</v>
          </cell>
          <cell r="E161" t="str">
            <v>0</v>
          </cell>
        </row>
        <row r="162">
          <cell r="A162" t="str">
            <v>1603000457</v>
          </cell>
          <cell r="B162" t="str">
            <v>0</v>
          </cell>
          <cell r="C162" t="str">
            <v>00003000</v>
          </cell>
          <cell r="D162" t="str">
            <v>Plant &amp; Equipment</v>
          </cell>
          <cell r="E162" t="str">
            <v>0</v>
          </cell>
        </row>
        <row r="163">
          <cell r="A163" t="str">
            <v>1603000458</v>
          </cell>
          <cell r="B163" t="str">
            <v>0</v>
          </cell>
          <cell r="C163" t="str">
            <v>00003000</v>
          </cell>
          <cell r="D163" t="str">
            <v>Plant &amp; Equipment</v>
          </cell>
          <cell r="E163" t="str">
            <v>8</v>
          </cell>
        </row>
        <row r="164">
          <cell r="A164" t="str">
            <v>1603000459</v>
          </cell>
          <cell r="B164" t="str">
            <v>0</v>
          </cell>
          <cell r="C164" t="str">
            <v>00003000</v>
          </cell>
          <cell r="D164" t="str">
            <v>Plant &amp; Equipment</v>
          </cell>
          <cell r="E164" t="str">
            <v>0</v>
          </cell>
        </row>
        <row r="165">
          <cell r="A165" t="str">
            <v>1603000460</v>
          </cell>
          <cell r="B165" t="str">
            <v>0</v>
          </cell>
          <cell r="C165" t="str">
            <v>00003000</v>
          </cell>
          <cell r="D165" t="str">
            <v>Plant &amp; Equipment</v>
          </cell>
          <cell r="E165" t="str">
            <v>0</v>
          </cell>
        </row>
        <row r="166">
          <cell r="A166" t="str">
            <v>1603000461</v>
          </cell>
          <cell r="B166" t="str">
            <v>0</v>
          </cell>
          <cell r="C166" t="str">
            <v>00003000</v>
          </cell>
          <cell r="D166" t="str">
            <v>Plant &amp; Equipment</v>
          </cell>
          <cell r="E166" t="str">
            <v>0</v>
          </cell>
        </row>
        <row r="167">
          <cell r="A167" t="str">
            <v>1603000462</v>
          </cell>
          <cell r="B167" t="str">
            <v>0</v>
          </cell>
          <cell r="C167" t="str">
            <v>00003000</v>
          </cell>
          <cell r="D167" t="str">
            <v>Plant &amp; Equipment</v>
          </cell>
          <cell r="E167" t="str">
            <v>0</v>
          </cell>
        </row>
        <row r="168">
          <cell r="A168" t="str">
            <v>1603000463</v>
          </cell>
          <cell r="B168" t="str">
            <v>0</v>
          </cell>
          <cell r="C168" t="str">
            <v>00003000</v>
          </cell>
          <cell r="D168" t="str">
            <v>Plant &amp; Equipment</v>
          </cell>
          <cell r="E168" t="str">
            <v>0</v>
          </cell>
        </row>
        <row r="169">
          <cell r="A169" t="str">
            <v>1603000464</v>
          </cell>
          <cell r="B169" t="str">
            <v>0</v>
          </cell>
          <cell r="C169" t="str">
            <v>00003000</v>
          </cell>
          <cell r="D169" t="str">
            <v>Plant &amp; Equipment</v>
          </cell>
          <cell r="E169" t="str">
            <v>8</v>
          </cell>
        </row>
        <row r="170">
          <cell r="A170" t="str">
            <v>1603000465</v>
          </cell>
          <cell r="B170" t="str">
            <v>0</v>
          </cell>
          <cell r="C170" t="str">
            <v>00003000</v>
          </cell>
          <cell r="D170" t="str">
            <v>Plant &amp; Equipment</v>
          </cell>
          <cell r="E170" t="str">
            <v>0</v>
          </cell>
        </row>
        <row r="171">
          <cell r="A171" t="str">
            <v>1603000466</v>
          </cell>
          <cell r="B171" t="str">
            <v>0</v>
          </cell>
          <cell r="C171" t="str">
            <v>00003000</v>
          </cell>
          <cell r="D171" t="str">
            <v>Plant &amp; Equipment</v>
          </cell>
          <cell r="E171" t="str">
            <v>0</v>
          </cell>
        </row>
        <row r="172">
          <cell r="A172" t="str">
            <v>1603000467</v>
          </cell>
          <cell r="B172" t="str">
            <v>0</v>
          </cell>
          <cell r="C172" t="str">
            <v>00003000</v>
          </cell>
          <cell r="D172" t="str">
            <v>Plant &amp; Equipment</v>
          </cell>
          <cell r="E172" t="str">
            <v>0</v>
          </cell>
        </row>
        <row r="173">
          <cell r="A173" t="str">
            <v>1603000468</v>
          </cell>
          <cell r="B173" t="str">
            <v>0</v>
          </cell>
          <cell r="C173" t="str">
            <v>00003000</v>
          </cell>
          <cell r="D173" t="str">
            <v>Plant &amp; Equipment</v>
          </cell>
          <cell r="E173" t="str">
            <v>0</v>
          </cell>
        </row>
        <row r="174">
          <cell r="A174" t="str">
            <v>1603000469</v>
          </cell>
          <cell r="B174" t="str">
            <v>0</v>
          </cell>
          <cell r="C174" t="str">
            <v>00003000</v>
          </cell>
          <cell r="D174" t="str">
            <v>Plant &amp; Equipment</v>
          </cell>
          <cell r="E174" t="str">
            <v>8</v>
          </cell>
        </row>
        <row r="175">
          <cell r="A175" t="str">
            <v>1603000470</v>
          </cell>
          <cell r="B175" t="str">
            <v>0</v>
          </cell>
          <cell r="C175" t="str">
            <v>00003000</v>
          </cell>
          <cell r="D175" t="str">
            <v>Plant &amp; Equipment</v>
          </cell>
          <cell r="E175" t="str">
            <v>8</v>
          </cell>
        </row>
        <row r="176">
          <cell r="A176" t="str">
            <v>1603000471</v>
          </cell>
          <cell r="B176" t="str">
            <v>0</v>
          </cell>
          <cell r="C176" t="str">
            <v>00003000</v>
          </cell>
          <cell r="D176" t="str">
            <v>Plant &amp; Equipment</v>
          </cell>
          <cell r="E176" t="str">
            <v>8</v>
          </cell>
        </row>
        <row r="177">
          <cell r="A177" t="str">
            <v>1603000472</v>
          </cell>
          <cell r="B177" t="str">
            <v>0</v>
          </cell>
          <cell r="C177" t="str">
            <v>00003000</v>
          </cell>
          <cell r="D177" t="str">
            <v>Plant &amp; Equipment</v>
          </cell>
          <cell r="E177" t="str">
            <v>0</v>
          </cell>
        </row>
        <row r="178">
          <cell r="A178" t="str">
            <v>1603000473</v>
          </cell>
          <cell r="B178" t="str">
            <v>0</v>
          </cell>
          <cell r="C178" t="str">
            <v>00003000</v>
          </cell>
          <cell r="D178" t="str">
            <v>Plant &amp; Equipment</v>
          </cell>
          <cell r="E178" t="str">
            <v>0</v>
          </cell>
        </row>
        <row r="179">
          <cell r="A179" t="str">
            <v>1603000474</v>
          </cell>
          <cell r="B179" t="str">
            <v>0</v>
          </cell>
          <cell r="C179" t="str">
            <v>00003000</v>
          </cell>
          <cell r="D179" t="str">
            <v>Plant &amp; Equipment</v>
          </cell>
          <cell r="E179" t="str">
            <v>0</v>
          </cell>
        </row>
        <row r="180">
          <cell r="A180" t="str">
            <v>1603000475</v>
          </cell>
          <cell r="B180" t="str">
            <v>0</v>
          </cell>
          <cell r="C180" t="str">
            <v>00003000</v>
          </cell>
          <cell r="D180" t="str">
            <v>Plant &amp; Equipment</v>
          </cell>
          <cell r="E180" t="str">
            <v>0</v>
          </cell>
        </row>
        <row r="181">
          <cell r="A181" t="str">
            <v>1603000476</v>
          </cell>
          <cell r="B181" t="str">
            <v>0</v>
          </cell>
          <cell r="C181" t="str">
            <v>00003000</v>
          </cell>
          <cell r="D181" t="str">
            <v>Plant &amp; Equipment</v>
          </cell>
          <cell r="E181" t="str">
            <v>8</v>
          </cell>
        </row>
        <row r="182">
          <cell r="A182" t="str">
            <v>1603000477</v>
          </cell>
          <cell r="B182" t="str">
            <v>0</v>
          </cell>
          <cell r="C182" t="str">
            <v>00003000</v>
          </cell>
          <cell r="D182" t="str">
            <v>Plant &amp; Equipment</v>
          </cell>
          <cell r="E182" t="str">
            <v>0</v>
          </cell>
        </row>
        <row r="183">
          <cell r="A183" t="str">
            <v>1603000478</v>
          </cell>
          <cell r="B183" t="str">
            <v>0</v>
          </cell>
          <cell r="C183" t="str">
            <v>00003000</v>
          </cell>
          <cell r="D183" t="str">
            <v>Plant &amp; Equipment</v>
          </cell>
          <cell r="E183" t="str">
            <v>0</v>
          </cell>
        </row>
        <row r="184">
          <cell r="A184" t="str">
            <v>1603000479</v>
          </cell>
          <cell r="B184" t="str">
            <v>0</v>
          </cell>
          <cell r="C184" t="str">
            <v>00003000</v>
          </cell>
          <cell r="D184" t="str">
            <v>Plant &amp; Equipment</v>
          </cell>
          <cell r="E184" t="str">
            <v>0</v>
          </cell>
        </row>
        <row r="185">
          <cell r="A185" t="str">
            <v>1603000480</v>
          </cell>
          <cell r="B185" t="str">
            <v>0</v>
          </cell>
          <cell r="C185" t="str">
            <v>00003000</v>
          </cell>
          <cell r="D185" t="str">
            <v>Plant &amp; Equipment</v>
          </cell>
          <cell r="E185" t="str">
            <v>0</v>
          </cell>
        </row>
        <row r="186">
          <cell r="A186" t="str">
            <v>1603000481</v>
          </cell>
          <cell r="B186" t="str">
            <v>0</v>
          </cell>
          <cell r="C186" t="str">
            <v>00003000</v>
          </cell>
          <cell r="D186" t="str">
            <v>Plant &amp; Equipment</v>
          </cell>
          <cell r="E186" t="str">
            <v>8</v>
          </cell>
        </row>
        <row r="187">
          <cell r="A187" t="str">
            <v>1603000482</v>
          </cell>
          <cell r="B187" t="str">
            <v>0</v>
          </cell>
          <cell r="C187" t="str">
            <v>00003000</v>
          </cell>
          <cell r="D187" t="str">
            <v>Plant &amp; Equipment</v>
          </cell>
          <cell r="E187" t="str">
            <v>0</v>
          </cell>
        </row>
        <row r="188">
          <cell r="A188" t="str">
            <v>1603000483</v>
          </cell>
          <cell r="B188" t="str">
            <v>0</v>
          </cell>
          <cell r="C188" t="str">
            <v>00003000</v>
          </cell>
          <cell r="D188" t="str">
            <v>Plant &amp; Equipment</v>
          </cell>
          <cell r="E188" t="str">
            <v>0</v>
          </cell>
        </row>
        <row r="189">
          <cell r="A189" t="str">
            <v>1603000484</v>
          </cell>
          <cell r="B189" t="str">
            <v>0</v>
          </cell>
          <cell r="C189" t="str">
            <v>00003000</v>
          </cell>
          <cell r="D189" t="str">
            <v>Plant &amp; Equipment</v>
          </cell>
          <cell r="E189" t="str">
            <v>0</v>
          </cell>
        </row>
        <row r="190">
          <cell r="A190" t="str">
            <v>1603000485</v>
          </cell>
          <cell r="B190" t="str">
            <v>0</v>
          </cell>
          <cell r="C190" t="str">
            <v>00003000</v>
          </cell>
          <cell r="D190" t="str">
            <v>Plant &amp; Equipment</v>
          </cell>
          <cell r="E190" t="str">
            <v>0</v>
          </cell>
        </row>
        <row r="191">
          <cell r="A191" t="str">
            <v>1603000486</v>
          </cell>
          <cell r="B191" t="str">
            <v>0</v>
          </cell>
          <cell r="C191" t="str">
            <v>00003000</v>
          </cell>
          <cell r="D191" t="str">
            <v>Plant &amp; Equipment</v>
          </cell>
          <cell r="E191" t="str">
            <v>0</v>
          </cell>
        </row>
        <row r="192">
          <cell r="A192" t="str">
            <v>1603000487</v>
          </cell>
          <cell r="B192" t="str">
            <v>0</v>
          </cell>
          <cell r="C192" t="str">
            <v>00003000</v>
          </cell>
          <cell r="D192" t="str">
            <v>Plant &amp; Equipment</v>
          </cell>
          <cell r="E192" t="str">
            <v>0</v>
          </cell>
        </row>
        <row r="193">
          <cell r="A193" t="str">
            <v>1603000488</v>
          </cell>
          <cell r="B193" t="str">
            <v>0</v>
          </cell>
          <cell r="C193" t="str">
            <v>00003000</v>
          </cell>
          <cell r="D193" t="str">
            <v>Plant &amp; Equipment</v>
          </cell>
          <cell r="E193" t="str">
            <v>0</v>
          </cell>
        </row>
        <row r="194">
          <cell r="A194" t="str">
            <v>1603000489</v>
          </cell>
          <cell r="B194" t="str">
            <v>0</v>
          </cell>
          <cell r="C194" t="str">
            <v>00003000</v>
          </cell>
          <cell r="D194" t="str">
            <v>Plant &amp; Equipment</v>
          </cell>
          <cell r="E194" t="str">
            <v>0</v>
          </cell>
        </row>
        <row r="195">
          <cell r="A195" t="str">
            <v>1603000490</v>
          </cell>
          <cell r="B195" t="str">
            <v>0</v>
          </cell>
          <cell r="C195" t="str">
            <v>00003000</v>
          </cell>
          <cell r="D195" t="str">
            <v>Plant &amp; Equipment</v>
          </cell>
          <cell r="E195" t="str">
            <v>0</v>
          </cell>
        </row>
        <row r="196">
          <cell r="A196" t="str">
            <v>1603000491</v>
          </cell>
          <cell r="B196" t="str">
            <v>0</v>
          </cell>
          <cell r="C196" t="str">
            <v>00003000</v>
          </cell>
          <cell r="D196" t="str">
            <v>Plant &amp; Equipment</v>
          </cell>
          <cell r="E196" t="str">
            <v>0</v>
          </cell>
        </row>
        <row r="197">
          <cell r="A197" t="str">
            <v>1603000492</v>
          </cell>
          <cell r="B197" t="str">
            <v>0</v>
          </cell>
          <cell r="C197" t="str">
            <v>00003000</v>
          </cell>
          <cell r="D197" t="str">
            <v>Plant &amp; Equipment</v>
          </cell>
          <cell r="E197" t="str">
            <v>0</v>
          </cell>
        </row>
        <row r="198">
          <cell r="A198" t="str">
            <v>1603000493</v>
          </cell>
          <cell r="B198" t="str">
            <v>0</v>
          </cell>
          <cell r="C198" t="str">
            <v>00003000</v>
          </cell>
          <cell r="D198" t="str">
            <v>Plant &amp; Equipment</v>
          </cell>
          <cell r="E198" t="str">
            <v>0</v>
          </cell>
        </row>
        <row r="199">
          <cell r="A199" t="str">
            <v>1603000494</v>
          </cell>
          <cell r="B199" t="str">
            <v>0</v>
          </cell>
          <cell r="C199" t="str">
            <v>00003000</v>
          </cell>
          <cell r="D199" t="str">
            <v>Plant &amp; Equipment</v>
          </cell>
          <cell r="E199" t="str">
            <v>0</v>
          </cell>
        </row>
        <row r="200">
          <cell r="A200" t="str">
            <v>1603000495</v>
          </cell>
          <cell r="B200" t="str">
            <v>0</v>
          </cell>
          <cell r="C200" t="str">
            <v>00003000</v>
          </cell>
          <cell r="D200" t="str">
            <v>Plant &amp; Equipment</v>
          </cell>
          <cell r="E200" t="str">
            <v>0</v>
          </cell>
        </row>
        <row r="201">
          <cell r="A201" t="str">
            <v>1603000496</v>
          </cell>
          <cell r="B201" t="str">
            <v>0</v>
          </cell>
          <cell r="C201" t="str">
            <v>00003000</v>
          </cell>
          <cell r="D201" t="str">
            <v>Plant &amp; Equipment</v>
          </cell>
          <cell r="E201" t="str">
            <v>8</v>
          </cell>
        </row>
        <row r="202">
          <cell r="A202" t="str">
            <v>1603000497</v>
          </cell>
          <cell r="B202" t="str">
            <v>0</v>
          </cell>
          <cell r="C202" t="str">
            <v>00003000</v>
          </cell>
          <cell r="D202" t="str">
            <v>Plant &amp; Equipment</v>
          </cell>
          <cell r="E202" t="str">
            <v>8</v>
          </cell>
        </row>
        <row r="203">
          <cell r="A203" t="str">
            <v>1603000498</v>
          </cell>
          <cell r="B203" t="str">
            <v>0</v>
          </cell>
          <cell r="C203" t="str">
            <v>00003000</v>
          </cell>
          <cell r="D203" t="str">
            <v>Plant &amp; Equipment</v>
          </cell>
          <cell r="E203" t="str">
            <v>0</v>
          </cell>
        </row>
        <row r="204">
          <cell r="A204" t="str">
            <v>1603000499</v>
          </cell>
          <cell r="B204" t="str">
            <v>0</v>
          </cell>
          <cell r="C204" t="str">
            <v>00003000</v>
          </cell>
          <cell r="D204" t="str">
            <v>Plant &amp; Equipment</v>
          </cell>
          <cell r="E204" t="str">
            <v>0</v>
          </cell>
        </row>
        <row r="205">
          <cell r="A205" t="str">
            <v>1603000500</v>
          </cell>
          <cell r="B205" t="str">
            <v>0</v>
          </cell>
          <cell r="C205" t="str">
            <v>00003000</v>
          </cell>
          <cell r="D205" t="str">
            <v>Plant &amp; Equipment</v>
          </cell>
          <cell r="E205" t="str">
            <v>0</v>
          </cell>
        </row>
        <row r="206">
          <cell r="A206" t="str">
            <v>1603000501</v>
          </cell>
          <cell r="B206" t="str">
            <v>0</v>
          </cell>
          <cell r="C206" t="str">
            <v>00003000</v>
          </cell>
          <cell r="D206" t="str">
            <v>Plant &amp; Equipment</v>
          </cell>
          <cell r="E206" t="str">
            <v>0</v>
          </cell>
        </row>
        <row r="207">
          <cell r="A207" t="str">
            <v>1603000502</v>
          </cell>
          <cell r="B207" t="str">
            <v>0</v>
          </cell>
          <cell r="C207" t="str">
            <v>00003000</v>
          </cell>
          <cell r="D207" t="str">
            <v>Plant &amp; Equipment</v>
          </cell>
          <cell r="E207" t="str">
            <v>0</v>
          </cell>
        </row>
        <row r="208">
          <cell r="A208" t="str">
            <v>1603000503</v>
          </cell>
          <cell r="B208" t="str">
            <v>0</v>
          </cell>
          <cell r="C208" t="str">
            <v>00003000</v>
          </cell>
          <cell r="D208" t="str">
            <v>Plant &amp; Equipment</v>
          </cell>
          <cell r="E208" t="str">
            <v>0</v>
          </cell>
        </row>
        <row r="209">
          <cell r="A209" t="str">
            <v>1603000504</v>
          </cell>
          <cell r="B209" t="str">
            <v>0</v>
          </cell>
          <cell r="C209" t="str">
            <v>00003000</v>
          </cell>
          <cell r="D209" t="str">
            <v>Plant &amp; Equipment</v>
          </cell>
          <cell r="E209" t="str">
            <v>0</v>
          </cell>
        </row>
        <row r="210">
          <cell r="A210" t="str">
            <v>1603000505</v>
          </cell>
          <cell r="B210" t="str">
            <v>0</v>
          </cell>
          <cell r="C210" t="str">
            <v>00003000</v>
          </cell>
          <cell r="D210" t="str">
            <v>Plant &amp; Equipment</v>
          </cell>
          <cell r="E210" t="str">
            <v>0</v>
          </cell>
        </row>
        <row r="211">
          <cell r="A211" t="str">
            <v>1603000506</v>
          </cell>
          <cell r="B211" t="str">
            <v>0</v>
          </cell>
          <cell r="C211" t="str">
            <v>00003000</v>
          </cell>
          <cell r="D211" t="str">
            <v>Plant &amp; Equipment</v>
          </cell>
          <cell r="E211" t="str">
            <v>0</v>
          </cell>
        </row>
        <row r="212">
          <cell r="A212" t="str">
            <v>1603000507</v>
          </cell>
          <cell r="B212" t="str">
            <v>0</v>
          </cell>
          <cell r="C212" t="str">
            <v>00003000</v>
          </cell>
          <cell r="D212" t="str">
            <v>Plant &amp; Equipment</v>
          </cell>
          <cell r="E212" t="str">
            <v>0</v>
          </cell>
        </row>
        <row r="213">
          <cell r="A213" t="str">
            <v>1603000508</v>
          </cell>
          <cell r="B213" t="str">
            <v>0</v>
          </cell>
          <cell r="C213" t="str">
            <v>00003000</v>
          </cell>
          <cell r="D213" t="str">
            <v>Plant &amp; Equipment</v>
          </cell>
          <cell r="E213" t="str">
            <v>0</v>
          </cell>
        </row>
        <row r="214">
          <cell r="A214" t="str">
            <v>1603000509</v>
          </cell>
          <cell r="B214" t="str">
            <v>0</v>
          </cell>
          <cell r="C214" t="str">
            <v>00003000</v>
          </cell>
          <cell r="D214" t="str">
            <v>Plant &amp; Equipment</v>
          </cell>
          <cell r="E214" t="str">
            <v>0</v>
          </cell>
        </row>
        <row r="215">
          <cell r="A215" t="str">
            <v>1603000510</v>
          </cell>
          <cell r="B215" t="str">
            <v>0</v>
          </cell>
          <cell r="C215" t="str">
            <v>00003000</v>
          </cell>
          <cell r="D215" t="str">
            <v>Plant &amp; Equipment</v>
          </cell>
          <cell r="E215" t="str">
            <v>0</v>
          </cell>
        </row>
        <row r="216">
          <cell r="A216" t="str">
            <v>1603000511</v>
          </cell>
          <cell r="B216" t="str">
            <v>0</v>
          </cell>
          <cell r="C216" t="str">
            <v>00003000</v>
          </cell>
          <cell r="D216" t="str">
            <v>Plant &amp; Equipment</v>
          </cell>
          <cell r="E216" t="str">
            <v>0</v>
          </cell>
        </row>
        <row r="217">
          <cell r="A217" t="str">
            <v>1603000512</v>
          </cell>
          <cell r="B217" t="str">
            <v>0</v>
          </cell>
          <cell r="C217" t="str">
            <v>00003000</v>
          </cell>
          <cell r="D217" t="str">
            <v>Plant &amp; Equipment</v>
          </cell>
          <cell r="E217" t="str">
            <v>0</v>
          </cell>
        </row>
        <row r="218">
          <cell r="A218" t="str">
            <v>1603000513</v>
          </cell>
          <cell r="B218" t="str">
            <v>0</v>
          </cell>
          <cell r="C218" t="str">
            <v>00003000</v>
          </cell>
          <cell r="D218" t="str">
            <v>Plant &amp; Equipment</v>
          </cell>
          <cell r="E218" t="str">
            <v>0</v>
          </cell>
        </row>
        <row r="219">
          <cell r="A219" t="str">
            <v>1603000514</v>
          </cell>
          <cell r="B219" t="str">
            <v>0</v>
          </cell>
          <cell r="C219" t="str">
            <v>00003000</v>
          </cell>
          <cell r="D219" t="str">
            <v>Plant &amp; Equipment</v>
          </cell>
          <cell r="E219" t="str">
            <v>0</v>
          </cell>
        </row>
        <row r="220">
          <cell r="A220" t="str">
            <v>1603000515</v>
          </cell>
          <cell r="B220" t="str">
            <v>0</v>
          </cell>
          <cell r="C220" t="str">
            <v>00003000</v>
          </cell>
          <cell r="D220" t="str">
            <v>Plant &amp; Equipment</v>
          </cell>
          <cell r="E220" t="str">
            <v>0</v>
          </cell>
        </row>
        <row r="221">
          <cell r="A221" t="str">
            <v>1603000516</v>
          </cell>
          <cell r="B221" t="str">
            <v>0</v>
          </cell>
          <cell r="C221" t="str">
            <v>00003000</v>
          </cell>
          <cell r="D221" t="str">
            <v>Plant &amp; Equipment</v>
          </cell>
          <cell r="E221" t="str">
            <v>8</v>
          </cell>
        </row>
        <row r="222">
          <cell r="A222" t="str">
            <v>1603000517</v>
          </cell>
          <cell r="B222" t="str">
            <v>0</v>
          </cell>
          <cell r="C222" t="str">
            <v>00003000</v>
          </cell>
          <cell r="D222" t="str">
            <v>Plant &amp; Equipment</v>
          </cell>
          <cell r="E222" t="str">
            <v>8</v>
          </cell>
        </row>
        <row r="223">
          <cell r="A223" t="str">
            <v>1603000518</v>
          </cell>
          <cell r="B223" t="str">
            <v>0</v>
          </cell>
          <cell r="C223" t="str">
            <v>00003000</v>
          </cell>
          <cell r="D223" t="str">
            <v>Plant &amp; Equipment</v>
          </cell>
          <cell r="E223" t="str">
            <v>8</v>
          </cell>
        </row>
        <row r="224">
          <cell r="A224" t="str">
            <v>1603000519</v>
          </cell>
          <cell r="B224" t="str">
            <v>0</v>
          </cell>
          <cell r="C224" t="str">
            <v>00003000</v>
          </cell>
          <cell r="D224" t="str">
            <v>Plant &amp; Equipment</v>
          </cell>
          <cell r="E224" t="str">
            <v>0</v>
          </cell>
        </row>
        <row r="225">
          <cell r="A225" t="str">
            <v>1603000520</v>
          </cell>
          <cell r="B225" t="str">
            <v>0</v>
          </cell>
          <cell r="C225" t="str">
            <v>00003000</v>
          </cell>
          <cell r="D225" t="str">
            <v>Plant &amp; Equipment</v>
          </cell>
          <cell r="E225" t="str">
            <v>0</v>
          </cell>
        </row>
        <row r="226">
          <cell r="A226" t="str">
            <v>1603000521</v>
          </cell>
          <cell r="B226" t="str">
            <v>0</v>
          </cell>
          <cell r="C226" t="str">
            <v>00003000</v>
          </cell>
          <cell r="D226" t="str">
            <v>Plant &amp; Equipment</v>
          </cell>
          <cell r="E226" t="str">
            <v>0</v>
          </cell>
        </row>
        <row r="227">
          <cell r="A227" t="str">
            <v>1603000522</v>
          </cell>
          <cell r="B227" t="str">
            <v>0</v>
          </cell>
          <cell r="C227" t="str">
            <v>00003000</v>
          </cell>
          <cell r="D227" t="str">
            <v>Plant &amp; Equipment</v>
          </cell>
          <cell r="E227" t="str">
            <v>0</v>
          </cell>
        </row>
        <row r="228">
          <cell r="A228" t="str">
            <v>1603000523</v>
          </cell>
          <cell r="B228" t="str">
            <v>0</v>
          </cell>
          <cell r="C228" t="str">
            <v>00003000</v>
          </cell>
          <cell r="D228" t="str">
            <v>Plant &amp; Equipment</v>
          </cell>
          <cell r="E228" t="str">
            <v>0</v>
          </cell>
        </row>
        <row r="229">
          <cell r="A229" t="str">
            <v>1603000524</v>
          </cell>
          <cell r="B229" t="str">
            <v>0</v>
          </cell>
          <cell r="C229" t="str">
            <v>00003000</v>
          </cell>
          <cell r="D229" t="str">
            <v>Plant &amp; Equipment</v>
          </cell>
          <cell r="E229" t="str">
            <v>8</v>
          </cell>
        </row>
        <row r="230">
          <cell r="A230" t="str">
            <v>1603000525</v>
          </cell>
          <cell r="B230" t="str">
            <v>0</v>
          </cell>
          <cell r="C230" t="str">
            <v>00003000</v>
          </cell>
          <cell r="D230" t="str">
            <v>Plant &amp; Equipment</v>
          </cell>
          <cell r="E230" t="str">
            <v>8</v>
          </cell>
        </row>
        <row r="231">
          <cell r="A231" t="str">
            <v>1603000526</v>
          </cell>
          <cell r="B231" t="str">
            <v>0</v>
          </cell>
          <cell r="C231" t="str">
            <v>00003000</v>
          </cell>
          <cell r="D231" t="str">
            <v>Plant &amp; Equipment</v>
          </cell>
          <cell r="E231" t="str">
            <v>0</v>
          </cell>
        </row>
        <row r="232">
          <cell r="A232" t="str">
            <v>1603000527</v>
          </cell>
          <cell r="B232" t="str">
            <v>0</v>
          </cell>
          <cell r="C232" t="str">
            <v>00003000</v>
          </cell>
          <cell r="D232" t="str">
            <v>Plant &amp; Equipment</v>
          </cell>
          <cell r="E232" t="str">
            <v>0</v>
          </cell>
        </row>
        <row r="233">
          <cell r="A233" t="str">
            <v>1603000528</v>
          </cell>
          <cell r="B233" t="str">
            <v>0</v>
          </cell>
          <cell r="C233" t="str">
            <v>00003000</v>
          </cell>
          <cell r="D233" t="str">
            <v>Plant &amp; Equipment</v>
          </cell>
          <cell r="E233" t="str">
            <v>0</v>
          </cell>
        </row>
        <row r="234">
          <cell r="A234" t="str">
            <v>1603000529</v>
          </cell>
          <cell r="B234" t="str">
            <v>0</v>
          </cell>
          <cell r="C234" t="str">
            <v>00003000</v>
          </cell>
          <cell r="D234" t="str">
            <v>Plant &amp; Equipment</v>
          </cell>
          <cell r="E234" t="str">
            <v>8</v>
          </cell>
        </row>
        <row r="235">
          <cell r="A235" t="str">
            <v>1603000530</v>
          </cell>
          <cell r="B235" t="str">
            <v>0</v>
          </cell>
          <cell r="C235" t="str">
            <v>00003000</v>
          </cell>
          <cell r="D235" t="str">
            <v>Plant &amp; Equipment</v>
          </cell>
          <cell r="E235" t="str">
            <v>8</v>
          </cell>
        </row>
        <row r="236">
          <cell r="A236" t="str">
            <v>1603000531</v>
          </cell>
          <cell r="B236" t="str">
            <v>0</v>
          </cell>
          <cell r="C236" t="str">
            <v>00003000</v>
          </cell>
          <cell r="D236" t="str">
            <v>Plant &amp; Equipment</v>
          </cell>
          <cell r="E236" t="str">
            <v>8</v>
          </cell>
        </row>
        <row r="237">
          <cell r="A237" t="str">
            <v>1603000532</v>
          </cell>
          <cell r="B237" t="str">
            <v>0</v>
          </cell>
          <cell r="C237" t="str">
            <v>00003000</v>
          </cell>
          <cell r="D237" t="str">
            <v>Plant &amp; Equipment</v>
          </cell>
          <cell r="E237" t="str">
            <v>0</v>
          </cell>
        </row>
        <row r="238">
          <cell r="A238" t="str">
            <v>1603000533</v>
          </cell>
          <cell r="B238" t="str">
            <v>0</v>
          </cell>
          <cell r="C238" t="str">
            <v>00003000</v>
          </cell>
          <cell r="D238" t="str">
            <v>Plant &amp; Equipment</v>
          </cell>
          <cell r="E238" t="str">
            <v>8</v>
          </cell>
        </row>
        <row r="239">
          <cell r="A239" t="str">
            <v>1603000534</v>
          </cell>
          <cell r="B239" t="str">
            <v>0</v>
          </cell>
          <cell r="C239" t="str">
            <v>00003000</v>
          </cell>
          <cell r="D239" t="str">
            <v>Plant &amp; Equipment</v>
          </cell>
          <cell r="E239" t="str">
            <v>0</v>
          </cell>
        </row>
        <row r="240">
          <cell r="A240" t="str">
            <v>1603000535</v>
          </cell>
          <cell r="B240" t="str">
            <v>0</v>
          </cell>
          <cell r="C240" t="str">
            <v>00003000</v>
          </cell>
          <cell r="D240" t="str">
            <v>Plant &amp; Equipment</v>
          </cell>
          <cell r="E240" t="str">
            <v>0</v>
          </cell>
        </row>
        <row r="241">
          <cell r="A241" t="str">
            <v>1603000536</v>
          </cell>
          <cell r="B241" t="str">
            <v>0</v>
          </cell>
          <cell r="C241" t="str">
            <v>00003000</v>
          </cell>
          <cell r="D241" t="str">
            <v>Plant &amp; Equipment</v>
          </cell>
          <cell r="E241" t="str">
            <v>8</v>
          </cell>
        </row>
        <row r="242">
          <cell r="A242" t="str">
            <v>1603000537</v>
          </cell>
          <cell r="B242" t="str">
            <v>0</v>
          </cell>
          <cell r="C242" t="str">
            <v>00003000</v>
          </cell>
          <cell r="D242" t="str">
            <v>Plant &amp; Equipment</v>
          </cell>
          <cell r="E242" t="str">
            <v>0</v>
          </cell>
        </row>
        <row r="243">
          <cell r="A243" t="str">
            <v>1603000538</v>
          </cell>
          <cell r="B243" t="str">
            <v>0</v>
          </cell>
          <cell r="C243" t="str">
            <v>00003000</v>
          </cell>
          <cell r="D243" t="str">
            <v>Plant &amp; Equipment</v>
          </cell>
          <cell r="E243" t="str">
            <v>8</v>
          </cell>
        </row>
        <row r="244">
          <cell r="A244" t="str">
            <v>1603000539</v>
          </cell>
          <cell r="B244" t="str">
            <v>0</v>
          </cell>
          <cell r="C244" t="str">
            <v>00003000</v>
          </cell>
          <cell r="D244" t="str">
            <v>Plant &amp; Equipment</v>
          </cell>
          <cell r="E244" t="str">
            <v>8</v>
          </cell>
        </row>
        <row r="245">
          <cell r="A245" t="str">
            <v>1603000540</v>
          </cell>
          <cell r="B245" t="str">
            <v>0</v>
          </cell>
          <cell r="C245" t="str">
            <v>00003000</v>
          </cell>
          <cell r="D245" t="str">
            <v>Plant &amp; Equipment</v>
          </cell>
          <cell r="E245" t="str">
            <v>0</v>
          </cell>
        </row>
        <row r="246">
          <cell r="A246" t="str">
            <v>1603000541</v>
          </cell>
          <cell r="B246" t="str">
            <v>0</v>
          </cell>
          <cell r="C246" t="str">
            <v>00003000</v>
          </cell>
          <cell r="D246" t="str">
            <v>Plant &amp; Equipment</v>
          </cell>
          <cell r="E246" t="str">
            <v>8</v>
          </cell>
        </row>
        <row r="247">
          <cell r="A247" t="str">
            <v>1603000542</v>
          </cell>
          <cell r="B247" t="str">
            <v>0</v>
          </cell>
          <cell r="C247" t="str">
            <v>00003000</v>
          </cell>
          <cell r="D247" t="str">
            <v>Plant &amp; Equipment</v>
          </cell>
          <cell r="E247" t="str">
            <v>8</v>
          </cell>
        </row>
        <row r="248">
          <cell r="A248" t="str">
            <v>1603000543</v>
          </cell>
          <cell r="B248" t="str">
            <v>0</v>
          </cell>
          <cell r="C248" t="str">
            <v>00003000</v>
          </cell>
          <cell r="D248" t="str">
            <v>Plant &amp; Equipment</v>
          </cell>
          <cell r="E248" t="str">
            <v>8</v>
          </cell>
        </row>
        <row r="249">
          <cell r="A249" t="str">
            <v>1603000544</v>
          </cell>
          <cell r="B249" t="str">
            <v>0</v>
          </cell>
          <cell r="C249" t="str">
            <v>00003000</v>
          </cell>
          <cell r="D249" t="str">
            <v>Plant &amp; Equipment</v>
          </cell>
          <cell r="E249" t="str">
            <v>8</v>
          </cell>
        </row>
        <row r="250">
          <cell r="A250" t="str">
            <v>1603000545</v>
          </cell>
          <cell r="B250" t="str">
            <v>0</v>
          </cell>
          <cell r="C250" t="str">
            <v>00003000</v>
          </cell>
          <cell r="D250" t="str">
            <v>Plant &amp; Equipment</v>
          </cell>
          <cell r="E250" t="str">
            <v>8</v>
          </cell>
        </row>
        <row r="251">
          <cell r="A251" t="str">
            <v>1603000546</v>
          </cell>
          <cell r="B251" t="str">
            <v>0</v>
          </cell>
          <cell r="C251" t="str">
            <v>00003000</v>
          </cell>
          <cell r="D251" t="str">
            <v>Plant &amp; Equipment</v>
          </cell>
          <cell r="E251" t="str">
            <v>8</v>
          </cell>
        </row>
        <row r="252">
          <cell r="A252" t="str">
            <v>1603000547</v>
          </cell>
          <cell r="B252" t="str">
            <v>0</v>
          </cell>
          <cell r="C252" t="str">
            <v>00003000</v>
          </cell>
          <cell r="D252" t="str">
            <v>Plant &amp; Equipment</v>
          </cell>
          <cell r="E252" t="str">
            <v>8</v>
          </cell>
        </row>
        <row r="253">
          <cell r="A253" t="str">
            <v>1603000548</v>
          </cell>
          <cell r="B253" t="str">
            <v>0</v>
          </cell>
          <cell r="C253" t="str">
            <v>00003000</v>
          </cell>
          <cell r="D253" t="str">
            <v>Plant &amp; Equipment</v>
          </cell>
          <cell r="E253" t="str">
            <v>8</v>
          </cell>
        </row>
        <row r="254">
          <cell r="A254" t="str">
            <v>1603000549</v>
          </cell>
          <cell r="B254" t="str">
            <v>0</v>
          </cell>
          <cell r="C254" t="str">
            <v>00003000</v>
          </cell>
          <cell r="D254" t="str">
            <v>Plant &amp; Equipment</v>
          </cell>
          <cell r="E254" t="str">
            <v>8</v>
          </cell>
        </row>
        <row r="255">
          <cell r="A255" t="str">
            <v>1603000550</v>
          </cell>
          <cell r="B255" t="str">
            <v>0</v>
          </cell>
          <cell r="C255" t="str">
            <v>00003000</v>
          </cell>
          <cell r="D255" t="str">
            <v>Plant &amp; Equipment</v>
          </cell>
          <cell r="E255" t="str">
            <v>8</v>
          </cell>
        </row>
        <row r="256">
          <cell r="A256" t="str">
            <v>1603000551</v>
          </cell>
          <cell r="B256" t="str">
            <v>0</v>
          </cell>
          <cell r="C256" t="str">
            <v>00003000</v>
          </cell>
          <cell r="D256" t="str">
            <v>Plant &amp; Equipment</v>
          </cell>
          <cell r="E256" t="str">
            <v>8</v>
          </cell>
        </row>
        <row r="257">
          <cell r="A257" t="str">
            <v>1603000552</v>
          </cell>
          <cell r="B257" t="str">
            <v>0</v>
          </cell>
          <cell r="C257" t="str">
            <v>00003000</v>
          </cell>
          <cell r="D257" t="str">
            <v>Plant &amp; Equipment</v>
          </cell>
          <cell r="E257" t="str">
            <v>0</v>
          </cell>
        </row>
        <row r="258">
          <cell r="A258" t="str">
            <v>1603000553</v>
          </cell>
          <cell r="B258" t="str">
            <v>0</v>
          </cell>
          <cell r="C258" t="str">
            <v>00003000</v>
          </cell>
          <cell r="D258" t="str">
            <v>Plant &amp; Equipment</v>
          </cell>
          <cell r="E258" t="str">
            <v>8</v>
          </cell>
        </row>
        <row r="259">
          <cell r="A259" t="str">
            <v>1603000554</v>
          </cell>
          <cell r="B259" t="str">
            <v>0</v>
          </cell>
          <cell r="C259" t="str">
            <v>00003000</v>
          </cell>
          <cell r="D259" t="str">
            <v>Plant &amp; Equipment</v>
          </cell>
          <cell r="E259" t="str">
            <v>0</v>
          </cell>
        </row>
        <row r="260">
          <cell r="A260" t="str">
            <v>1603000555</v>
          </cell>
          <cell r="B260" t="str">
            <v>0</v>
          </cell>
          <cell r="C260" t="str">
            <v>00003000</v>
          </cell>
          <cell r="D260" t="str">
            <v>Plant &amp; Equipment</v>
          </cell>
          <cell r="E260" t="str">
            <v>0</v>
          </cell>
        </row>
        <row r="261">
          <cell r="A261" t="str">
            <v>1603000556</v>
          </cell>
          <cell r="B261" t="str">
            <v>0</v>
          </cell>
          <cell r="C261" t="str">
            <v>00003000</v>
          </cell>
          <cell r="D261" t="str">
            <v>Plant &amp; Equipment</v>
          </cell>
          <cell r="E261" t="str">
            <v>0</v>
          </cell>
        </row>
        <row r="262">
          <cell r="A262" t="str">
            <v>1603000557</v>
          </cell>
          <cell r="B262" t="str">
            <v>0</v>
          </cell>
          <cell r="C262" t="str">
            <v>00003000</v>
          </cell>
          <cell r="D262" t="str">
            <v>Plant &amp; Equipment</v>
          </cell>
          <cell r="E262" t="str">
            <v>0</v>
          </cell>
        </row>
        <row r="263">
          <cell r="A263" t="str">
            <v>1603000558</v>
          </cell>
          <cell r="B263" t="str">
            <v>0</v>
          </cell>
          <cell r="C263" t="str">
            <v>00003000</v>
          </cell>
          <cell r="D263" t="str">
            <v>Plant &amp; Equipment</v>
          </cell>
          <cell r="E263" t="str">
            <v>0</v>
          </cell>
        </row>
        <row r="264">
          <cell r="A264" t="str">
            <v>1603000559</v>
          </cell>
          <cell r="B264" t="str">
            <v>0</v>
          </cell>
          <cell r="C264" t="str">
            <v>00003000</v>
          </cell>
          <cell r="D264" t="str">
            <v>Plant &amp; Equipment</v>
          </cell>
          <cell r="E264" t="str">
            <v>0</v>
          </cell>
        </row>
        <row r="265">
          <cell r="A265" t="str">
            <v>1603000560</v>
          </cell>
          <cell r="B265" t="str">
            <v>0</v>
          </cell>
          <cell r="C265" t="str">
            <v>00003000</v>
          </cell>
          <cell r="D265" t="str">
            <v>Plant &amp; Equipment</v>
          </cell>
          <cell r="E265" t="str">
            <v>0</v>
          </cell>
        </row>
        <row r="266">
          <cell r="A266" t="str">
            <v>1603000561</v>
          </cell>
          <cell r="B266" t="str">
            <v>0</v>
          </cell>
          <cell r="C266" t="str">
            <v>00003000</v>
          </cell>
          <cell r="D266" t="str">
            <v>Plant &amp; Equipment</v>
          </cell>
          <cell r="E266" t="str">
            <v>8</v>
          </cell>
        </row>
        <row r="267">
          <cell r="A267" t="str">
            <v>1603000562</v>
          </cell>
          <cell r="B267" t="str">
            <v>0</v>
          </cell>
          <cell r="C267" t="str">
            <v>00003000</v>
          </cell>
          <cell r="D267" t="str">
            <v>Plant &amp; Equipment</v>
          </cell>
          <cell r="E267" t="str">
            <v>0</v>
          </cell>
        </row>
        <row r="268">
          <cell r="A268" t="str">
            <v>1603000563</v>
          </cell>
          <cell r="B268" t="str">
            <v>0</v>
          </cell>
          <cell r="C268" t="str">
            <v>00003000</v>
          </cell>
          <cell r="D268" t="str">
            <v>Plant &amp; Equipment</v>
          </cell>
          <cell r="E268" t="str">
            <v>0</v>
          </cell>
        </row>
        <row r="269">
          <cell r="A269" t="str">
            <v>1603000564</v>
          </cell>
          <cell r="B269" t="str">
            <v>0</v>
          </cell>
          <cell r="C269" t="str">
            <v>00003000</v>
          </cell>
          <cell r="D269" t="str">
            <v>Plant &amp; Equipment</v>
          </cell>
          <cell r="E269" t="str">
            <v>0</v>
          </cell>
        </row>
        <row r="270">
          <cell r="A270" t="str">
            <v>1603000565</v>
          </cell>
          <cell r="B270" t="str">
            <v>0</v>
          </cell>
          <cell r="C270" t="str">
            <v>00003000</v>
          </cell>
          <cell r="D270" t="str">
            <v>Plant &amp; Equipment</v>
          </cell>
          <cell r="E270" t="str">
            <v>6</v>
          </cell>
        </row>
        <row r="271">
          <cell r="A271" t="str">
            <v>1603000566</v>
          </cell>
          <cell r="B271" t="str">
            <v>0</v>
          </cell>
          <cell r="C271" t="str">
            <v>00003000</v>
          </cell>
          <cell r="D271" t="str">
            <v>Plant &amp; Equipment</v>
          </cell>
          <cell r="E271" t="str">
            <v>8</v>
          </cell>
        </row>
        <row r="272">
          <cell r="A272" t="str">
            <v>1603000567</v>
          </cell>
          <cell r="B272" t="str">
            <v>0</v>
          </cell>
          <cell r="C272" t="str">
            <v>00003000</v>
          </cell>
          <cell r="D272" t="str">
            <v>Plant &amp; Equipment</v>
          </cell>
          <cell r="E272" t="str">
            <v>0</v>
          </cell>
        </row>
        <row r="273">
          <cell r="A273" t="str">
            <v>1603000568</v>
          </cell>
          <cell r="B273" t="str">
            <v>0</v>
          </cell>
          <cell r="C273" t="str">
            <v>00003000</v>
          </cell>
          <cell r="D273" t="str">
            <v>Plant &amp; Equipment</v>
          </cell>
          <cell r="E273" t="str">
            <v>0</v>
          </cell>
        </row>
        <row r="274">
          <cell r="A274" t="str">
            <v>1603000569</v>
          </cell>
          <cell r="B274" t="str">
            <v>0</v>
          </cell>
          <cell r="C274" t="str">
            <v>00003000</v>
          </cell>
          <cell r="D274" t="str">
            <v>Plant &amp; Equipment</v>
          </cell>
          <cell r="E274" t="str">
            <v>0</v>
          </cell>
        </row>
        <row r="275">
          <cell r="A275" t="str">
            <v>1603000570</v>
          </cell>
          <cell r="B275" t="str">
            <v>0</v>
          </cell>
          <cell r="C275" t="str">
            <v>00003000</v>
          </cell>
          <cell r="D275" t="str">
            <v>Plant &amp; Equipment</v>
          </cell>
          <cell r="E275" t="str">
            <v>0</v>
          </cell>
        </row>
        <row r="276">
          <cell r="A276" t="str">
            <v>1603000571</v>
          </cell>
          <cell r="B276" t="str">
            <v>0</v>
          </cell>
          <cell r="C276" t="str">
            <v>00003000</v>
          </cell>
          <cell r="D276" t="str">
            <v>Plant &amp; Equipment</v>
          </cell>
          <cell r="E276" t="str">
            <v>0</v>
          </cell>
        </row>
        <row r="277">
          <cell r="A277" t="str">
            <v>1603000572</v>
          </cell>
          <cell r="B277" t="str">
            <v>0</v>
          </cell>
          <cell r="C277" t="str">
            <v>00003000</v>
          </cell>
          <cell r="D277" t="str">
            <v>Plant &amp; Equipment</v>
          </cell>
          <cell r="E277" t="str">
            <v>0</v>
          </cell>
        </row>
        <row r="278">
          <cell r="A278" t="str">
            <v>1603000573</v>
          </cell>
          <cell r="B278" t="str">
            <v>0</v>
          </cell>
          <cell r="C278" t="str">
            <v>00003000</v>
          </cell>
          <cell r="D278" t="str">
            <v>Plant &amp; Equipment</v>
          </cell>
          <cell r="E278" t="str">
            <v>0</v>
          </cell>
        </row>
        <row r="279">
          <cell r="A279" t="str">
            <v>1603000574</v>
          </cell>
          <cell r="B279" t="str">
            <v>0</v>
          </cell>
          <cell r="C279" t="str">
            <v>00003000</v>
          </cell>
          <cell r="D279" t="str">
            <v>Plant &amp; Equipment</v>
          </cell>
          <cell r="E279" t="str">
            <v>0</v>
          </cell>
        </row>
        <row r="280">
          <cell r="A280" t="str">
            <v>1603000575</v>
          </cell>
          <cell r="B280" t="str">
            <v>0</v>
          </cell>
          <cell r="C280" t="str">
            <v>00003000</v>
          </cell>
          <cell r="D280" t="str">
            <v>Plant &amp; Equipment</v>
          </cell>
          <cell r="E280" t="str">
            <v>0</v>
          </cell>
        </row>
        <row r="281">
          <cell r="A281" t="str">
            <v>1603000576</v>
          </cell>
          <cell r="B281" t="str">
            <v>0</v>
          </cell>
          <cell r="C281" t="str">
            <v>00003000</v>
          </cell>
          <cell r="D281" t="str">
            <v>Plant &amp; Equipment</v>
          </cell>
          <cell r="E281" t="str">
            <v>0</v>
          </cell>
        </row>
        <row r="282">
          <cell r="A282" t="str">
            <v>1603000577</v>
          </cell>
          <cell r="B282" t="str">
            <v>0</v>
          </cell>
          <cell r="C282" t="str">
            <v>00003000</v>
          </cell>
          <cell r="D282" t="str">
            <v>Plant &amp; Equipment</v>
          </cell>
          <cell r="E282" t="str">
            <v>8</v>
          </cell>
        </row>
        <row r="283">
          <cell r="A283" t="str">
            <v>1603000578</v>
          </cell>
          <cell r="B283" t="str">
            <v>0</v>
          </cell>
          <cell r="C283" t="str">
            <v>00003000</v>
          </cell>
          <cell r="D283" t="str">
            <v>Plant &amp; Equipment</v>
          </cell>
          <cell r="E283" t="str">
            <v>0</v>
          </cell>
        </row>
        <row r="284">
          <cell r="A284" t="str">
            <v>1603000579</v>
          </cell>
          <cell r="B284" t="str">
            <v>0</v>
          </cell>
          <cell r="C284" t="str">
            <v>00003000</v>
          </cell>
          <cell r="D284" t="str">
            <v>Plant &amp; Equipment</v>
          </cell>
          <cell r="E284" t="str">
            <v>0</v>
          </cell>
        </row>
        <row r="285">
          <cell r="A285" t="str">
            <v>1603000580</v>
          </cell>
          <cell r="B285" t="str">
            <v>0</v>
          </cell>
          <cell r="C285" t="str">
            <v>00003000</v>
          </cell>
          <cell r="D285" t="str">
            <v>Plant &amp; Equipment</v>
          </cell>
          <cell r="E285" t="str">
            <v>0</v>
          </cell>
        </row>
        <row r="286">
          <cell r="A286" t="str">
            <v>1603000581</v>
          </cell>
          <cell r="B286" t="str">
            <v>0</v>
          </cell>
          <cell r="C286" t="str">
            <v>00003000</v>
          </cell>
          <cell r="D286" t="str">
            <v>Plant &amp; Equipment</v>
          </cell>
          <cell r="E286" t="str">
            <v>0</v>
          </cell>
        </row>
        <row r="287">
          <cell r="A287" t="str">
            <v>1603000582</v>
          </cell>
          <cell r="B287" t="str">
            <v>0</v>
          </cell>
          <cell r="C287" t="str">
            <v>00003000</v>
          </cell>
          <cell r="D287" t="str">
            <v>Plant &amp; Equipment</v>
          </cell>
          <cell r="E287" t="str">
            <v>0</v>
          </cell>
        </row>
        <row r="288">
          <cell r="A288" t="str">
            <v>1603000583</v>
          </cell>
          <cell r="B288" t="str">
            <v>0</v>
          </cell>
          <cell r="C288" t="str">
            <v>00003000</v>
          </cell>
          <cell r="D288" t="str">
            <v>Plant &amp; Equipment</v>
          </cell>
          <cell r="E288" t="str">
            <v>0</v>
          </cell>
        </row>
        <row r="289">
          <cell r="A289" t="str">
            <v>1603000584</v>
          </cell>
          <cell r="B289" t="str">
            <v>0</v>
          </cell>
          <cell r="C289" t="str">
            <v>00003000</v>
          </cell>
          <cell r="D289" t="str">
            <v>Plant &amp; Equipment</v>
          </cell>
          <cell r="E289" t="str">
            <v>0</v>
          </cell>
        </row>
        <row r="290">
          <cell r="A290" t="str">
            <v>1603000585</v>
          </cell>
          <cell r="B290" t="str">
            <v>0</v>
          </cell>
          <cell r="C290" t="str">
            <v>00003000</v>
          </cell>
          <cell r="D290" t="str">
            <v>Plant &amp; Equipment</v>
          </cell>
          <cell r="E290" t="str">
            <v>0</v>
          </cell>
        </row>
        <row r="291">
          <cell r="A291" t="str">
            <v>1603000586</v>
          </cell>
          <cell r="B291" t="str">
            <v>0</v>
          </cell>
          <cell r="C291" t="str">
            <v>00003000</v>
          </cell>
          <cell r="D291" t="str">
            <v>Plant &amp; Equipment</v>
          </cell>
          <cell r="E291" t="str">
            <v>8</v>
          </cell>
        </row>
        <row r="292">
          <cell r="A292" t="str">
            <v>1603000587</v>
          </cell>
          <cell r="B292" t="str">
            <v>0</v>
          </cell>
          <cell r="C292" t="str">
            <v>00003000</v>
          </cell>
          <cell r="D292" t="str">
            <v>Plant &amp; Equipment</v>
          </cell>
          <cell r="E292" t="str">
            <v>0</v>
          </cell>
        </row>
        <row r="293">
          <cell r="A293" t="str">
            <v>1603000588</v>
          </cell>
          <cell r="B293" t="str">
            <v>0</v>
          </cell>
          <cell r="C293" t="str">
            <v>00003000</v>
          </cell>
          <cell r="D293" t="str">
            <v>Plant &amp; Equipment</v>
          </cell>
          <cell r="E293" t="str">
            <v>0</v>
          </cell>
        </row>
        <row r="294">
          <cell r="A294" t="str">
            <v>1603000589</v>
          </cell>
          <cell r="B294" t="str">
            <v>0</v>
          </cell>
          <cell r="C294" t="str">
            <v>00003000</v>
          </cell>
          <cell r="D294" t="str">
            <v>Plant &amp; Equipment</v>
          </cell>
          <cell r="E294" t="str">
            <v>8</v>
          </cell>
        </row>
        <row r="295">
          <cell r="A295" t="str">
            <v>1603000590</v>
          </cell>
          <cell r="B295" t="str">
            <v>0</v>
          </cell>
          <cell r="C295" t="str">
            <v>00003000</v>
          </cell>
          <cell r="D295" t="str">
            <v>Plant &amp; Equipment</v>
          </cell>
          <cell r="E295" t="str">
            <v>8</v>
          </cell>
        </row>
        <row r="296">
          <cell r="A296" t="str">
            <v>1603000591</v>
          </cell>
          <cell r="B296" t="str">
            <v>0</v>
          </cell>
          <cell r="C296" t="str">
            <v>00003000</v>
          </cell>
          <cell r="D296" t="str">
            <v>Plant &amp; Equipment</v>
          </cell>
          <cell r="E296" t="str">
            <v>8</v>
          </cell>
        </row>
        <row r="297">
          <cell r="A297" t="str">
            <v>1603000592</v>
          </cell>
          <cell r="B297" t="str">
            <v>0</v>
          </cell>
          <cell r="C297" t="str">
            <v>00003000</v>
          </cell>
          <cell r="D297" t="str">
            <v>Plant &amp; Equipment</v>
          </cell>
          <cell r="E297" t="str">
            <v>8</v>
          </cell>
        </row>
        <row r="298">
          <cell r="A298" t="str">
            <v>1603000593</v>
          </cell>
          <cell r="B298" t="str">
            <v>0</v>
          </cell>
          <cell r="C298" t="str">
            <v>00003000</v>
          </cell>
          <cell r="D298" t="str">
            <v>Plant &amp; Equipment</v>
          </cell>
          <cell r="E298" t="str">
            <v>8</v>
          </cell>
        </row>
        <row r="299">
          <cell r="A299" t="str">
            <v>1603000594</v>
          </cell>
          <cell r="B299" t="str">
            <v>0</v>
          </cell>
          <cell r="C299" t="str">
            <v>00003000</v>
          </cell>
          <cell r="D299" t="str">
            <v>Plant &amp; Equipment</v>
          </cell>
          <cell r="E299" t="str">
            <v>0</v>
          </cell>
        </row>
        <row r="300">
          <cell r="A300" t="str">
            <v>1603000595</v>
          </cell>
          <cell r="B300" t="str">
            <v>0</v>
          </cell>
          <cell r="C300" t="str">
            <v>00003000</v>
          </cell>
          <cell r="D300" t="str">
            <v>Plant &amp; Equipment</v>
          </cell>
          <cell r="E300" t="str">
            <v>8</v>
          </cell>
        </row>
        <row r="301">
          <cell r="A301" t="str">
            <v>1603000596</v>
          </cell>
          <cell r="B301" t="str">
            <v>0</v>
          </cell>
          <cell r="C301" t="str">
            <v>00003000</v>
          </cell>
          <cell r="D301" t="str">
            <v>Plant &amp; Equipment</v>
          </cell>
          <cell r="E301" t="str">
            <v>8</v>
          </cell>
        </row>
        <row r="302">
          <cell r="A302" t="str">
            <v>1603000597</v>
          </cell>
          <cell r="B302" t="str">
            <v>0</v>
          </cell>
          <cell r="C302" t="str">
            <v>00003000</v>
          </cell>
          <cell r="D302" t="str">
            <v>Plant &amp; Equipment</v>
          </cell>
          <cell r="E302" t="str">
            <v>0</v>
          </cell>
        </row>
        <row r="303">
          <cell r="A303" t="str">
            <v>1603000598</v>
          </cell>
          <cell r="B303" t="str">
            <v>0</v>
          </cell>
          <cell r="C303" t="str">
            <v>00003000</v>
          </cell>
          <cell r="D303" t="str">
            <v>Plant &amp; Equipment</v>
          </cell>
          <cell r="E303" t="str">
            <v>8</v>
          </cell>
        </row>
        <row r="304">
          <cell r="A304" t="str">
            <v>1603000599</v>
          </cell>
          <cell r="B304" t="str">
            <v>0</v>
          </cell>
          <cell r="C304" t="str">
            <v>00003000</v>
          </cell>
          <cell r="D304" t="str">
            <v>Plant &amp; Equipment</v>
          </cell>
          <cell r="E304" t="str">
            <v>8</v>
          </cell>
        </row>
        <row r="305">
          <cell r="A305" t="str">
            <v>1603000600</v>
          </cell>
          <cell r="B305" t="str">
            <v>0</v>
          </cell>
          <cell r="C305" t="str">
            <v>00003000</v>
          </cell>
          <cell r="D305" t="str">
            <v>Plant &amp; Equipment</v>
          </cell>
          <cell r="E305" t="str">
            <v>0</v>
          </cell>
        </row>
        <row r="306">
          <cell r="A306" t="str">
            <v>1603000601</v>
          </cell>
          <cell r="B306" t="str">
            <v>0</v>
          </cell>
          <cell r="C306" t="str">
            <v>00003000</v>
          </cell>
          <cell r="D306" t="str">
            <v>Plant &amp; Equipment</v>
          </cell>
          <cell r="E306" t="str">
            <v>8</v>
          </cell>
        </row>
        <row r="307">
          <cell r="A307" t="str">
            <v>1603000602</v>
          </cell>
          <cell r="B307" t="str">
            <v>0</v>
          </cell>
          <cell r="C307" t="str">
            <v>00003000</v>
          </cell>
          <cell r="D307" t="str">
            <v>Plant &amp; Equipment</v>
          </cell>
          <cell r="E307" t="str">
            <v>8</v>
          </cell>
        </row>
        <row r="308">
          <cell r="A308" t="str">
            <v>1603000603</v>
          </cell>
          <cell r="B308" t="str">
            <v>0</v>
          </cell>
          <cell r="C308" t="str">
            <v>00003000</v>
          </cell>
          <cell r="D308" t="str">
            <v>Plant &amp; Equipment</v>
          </cell>
          <cell r="E308" t="str">
            <v>8</v>
          </cell>
        </row>
        <row r="309">
          <cell r="A309" t="str">
            <v>1603000604</v>
          </cell>
          <cell r="B309" t="str">
            <v>0</v>
          </cell>
          <cell r="C309" t="str">
            <v>00003000</v>
          </cell>
          <cell r="D309" t="str">
            <v>Plant &amp; Equipment</v>
          </cell>
          <cell r="E309" t="str">
            <v>8</v>
          </cell>
        </row>
        <row r="310">
          <cell r="A310" t="str">
            <v>1603000605</v>
          </cell>
          <cell r="B310" t="str">
            <v>0</v>
          </cell>
          <cell r="C310" t="str">
            <v>00003000</v>
          </cell>
          <cell r="D310" t="str">
            <v>Plant &amp; Equipment</v>
          </cell>
          <cell r="E310" t="str">
            <v>8</v>
          </cell>
        </row>
        <row r="311">
          <cell r="A311" t="str">
            <v>1603000606</v>
          </cell>
          <cell r="B311" t="str">
            <v>0</v>
          </cell>
          <cell r="C311" t="str">
            <v>00003000</v>
          </cell>
          <cell r="D311" t="str">
            <v>Plant &amp; Equipment</v>
          </cell>
          <cell r="E311" t="str">
            <v>8</v>
          </cell>
        </row>
        <row r="312">
          <cell r="A312" t="str">
            <v>1603000607</v>
          </cell>
          <cell r="B312" t="str">
            <v>0</v>
          </cell>
          <cell r="C312" t="str">
            <v>00003000</v>
          </cell>
          <cell r="D312" t="str">
            <v>Plant &amp; Equipment</v>
          </cell>
          <cell r="E312" t="str">
            <v>8</v>
          </cell>
        </row>
        <row r="313">
          <cell r="A313" t="str">
            <v>1603000608</v>
          </cell>
          <cell r="B313" t="str">
            <v>0</v>
          </cell>
          <cell r="C313" t="str">
            <v>00003000</v>
          </cell>
          <cell r="D313" t="str">
            <v>Plant &amp; Equipment</v>
          </cell>
          <cell r="E313" t="str">
            <v>8</v>
          </cell>
        </row>
        <row r="314">
          <cell r="A314" t="str">
            <v>1603000609</v>
          </cell>
          <cell r="B314" t="str">
            <v>0</v>
          </cell>
          <cell r="C314" t="str">
            <v>00003000</v>
          </cell>
          <cell r="D314" t="str">
            <v>Plant &amp; Equipment</v>
          </cell>
          <cell r="E314" t="str">
            <v>8</v>
          </cell>
        </row>
        <row r="315">
          <cell r="A315" t="str">
            <v>1603000610</v>
          </cell>
          <cell r="B315" t="str">
            <v>0</v>
          </cell>
          <cell r="C315" t="str">
            <v>00003000</v>
          </cell>
          <cell r="D315" t="str">
            <v>Plant &amp; Equipment</v>
          </cell>
          <cell r="E315" t="str">
            <v>8</v>
          </cell>
        </row>
        <row r="316">
          <cell r="A316" t="str">
            <v>1603000611</v>
          </cell>
          <cell r="B316" t="str">
            <v>0</v>
          </cell>
          <cell r="C316" t="str">
            <v>00003000</v>
          </cell>
          <cell r="D316" t="str">
            <v>Plant &amp; Equipment</v>
          </cell>
          <cell r="E316" t="str">
            <v>8</v>
          </cell>
        </row>
        <row r="317">
          <cell r="A317" t="str">
            <v>1603000612</v>
          </cell>
          <cell r="B317" t="str">
            <v>0</v>
          </cell>
          <cell r="C317" t="str">
            <v>00003000</v>
          </cell>
          <cell r="D317" t="str">
            <v>Plant &amp; Equipment</v>
          </cell>
          <cell r="E317" t="str">
            <v>8</v>
          </cell>
        </row>
        <row r="318">
          <cell r="A318" t="str">
            <v>1603000613</v>
          </cell>
          <cell r="B318" t="str">
            <v>0</v>
          </cell>
          <cell r="C318" t="str">
            <v>00003000</v>
          </cell>
          <cell r="D318" t="str">
            <v>Plant &amp; Equipment</v>
          </cell>
          <cell r="E318" t="str">
            <v>8</v>
          </cell>
        </row>
        <row r="319">
          <cell r="A319" t="str">
            <v>1603000614</v>
          </cell>
          <cell r="B319" t="str">
            <v>0</v>
          </cell>
          <cell r="C319" t="str">
            <v>00003000</v>
          </cell>
          <cell r="D319" t="str">
            <v>Plant &amp; Equipment</v>
          </cell>
          <cell r="E319" t="str">
            <v>8</v>
          </cell>
        </row>
        <row r="320">
          <cell r="A320" t="str">
            <v>1603000615</v>
          </cell>
          <cell r="B320" t="str">
            <v>0</v>
          </cell>
          <cell r="C320" t="str">
            <v>00003000</v>
          </cell>
          <cell r="D320" t="str">
            <v>Plant &amp; Equipment</v>
          </cell>
          <cell r="E320" t="str">
            <v>0</v>
          </cell>
        </row>
        <row r="321">
          <cell r="A321" t="str">
            <v>1603000616</v>
          </cell>
          <cell r="B321" t="str">
            <v>0</v>
          </cell>
          <cell r="C321" t="str">
            <v>00003000</v>
          </cell>
          <cell r="D321" t="str">
            <v>Plant &amp; Equipment</v>
          </cell>
          <cell r="E321" t="str">
            <v>0</v>
          </cell>
        </row>
        <row r="322">
          <cell r="A322" t="str">
            <v>1603000617</v>
          </cell>
          <cell r="B322" t="str">
            <v>0</v>
          </cell>
          <cell r="C322" t="str">
            <v>00003000</v>
          </cell>
          <cell r="D322" t="str">
            <v>Plant &amp; Equipment</v>
          </cell>
          <cell r="E322" t="str">
            <v>0</v>
          </cell>
        </row>
        <row r="323">
          <cell r="A323" t="str">
            <v>1603000618</v>
          </cell>
          <cell r="B323" t="str">
            <v>0</v>
          </cell>
          <cell r="C323" t="str">
            <v>00003000</v>
          </cell>
          <cell r="D323" t="str">
            <v>Plant &amp; Equipment</v>
          </cell>
          <cell r="E323" t="str">
            <v>8</v>
          </cell>
        </row>
        <row r="324">
          <cell r="A324" t="str">
            <v>1603000619</v>
          </cell>
          <cell r="B324" t="str">
            <v>0</v>
          </cell>
          <cell r="C324" t="str">
            <v>00003000</v>
          </cell>
          <cell r="D324" t="str">
            <v>Plant &amp; Equipment</v>
          </cell>
          <cell r="E324" t="str">
            <v>0</v>
          </cell>
        </row>
        <row r="325">
          <cell r="A325" t="str">
            <v>1603000620</v>
          </cell>
          <cell r="B325" t="str">
            <v>0</v>
          </cell>
          <cell r="C325" t="str">
            <v>00003000</v>
          </cell>
          <cell r="D325" t="str">
            <v>Plant &amp; Equipment</v>
          </cell>
          <cell r="E325" t="str">
            <v>0</v>
          </cell>
        </row>
        <row r="326">
          <cell r="A326" t="str">
            <v>1603000621</v>
          </cell>
          <cell r="B326" t="str">
            <v>0</v>
          </cell>
          <cell r="C326" t="str">
            <v>00003000</v>
          </cell>
          <cell r="D326" t="str">
            <v>Plant &amp; Equipment</v>
          </cell>
          <cell r="E326" t="str">
            <v>0</v>
          </cell>
        </row>
        <row r="327">
          <cell r="A327" t="str">
            <v>1603000622</v>
          </cell>
          <cell r="B327" t="str">
            <v>0</v>
          </cell>
          <cell r="C327" t="str">
            <v>00003000</v>
          </cell>
          <cell r="D327" t="str">
            <v>Plant &amp; Equipment</v>
          </cell>
          <cell r="E327" t="str">
            <v>0</v>
          </cell>
        </row>
        <row r="328">
          <cell r="A328" t="str">
            <v>1603000623</v>
          </cell>
          <cell r="B328" t="str">
            <v>0</v>
          </cell>
          <cell r="C328" t="str">
            <v>00003000</v>
          </cell>
          <cell r="D328" t="str">
            <v>Plant &amp; Equipment</v>
          </cell>
          <cell r="E328" t="str">
            <v>0</v>
          </cell>
        </row>
        <row r="329">
          <cell r="A329" t="str">
            <v>1603000624</v>
          </cell>
          <cell r="B329" t="str">
            <v>0</v>
          </cell>
          <cell r="C329" t="str">
            <v>00003000</v>
          </cell>
          <cell r="D329" t="str">
            <v>Plant &amp; Equipment</v>
          </cell>
          <cell r="E329" t="str">
            <v>0</v>
          </cell>
        </row>
        <row r="330">
          <cell r="A330" t="str">
            <v>1603000625</v>
          </cell>
          <cell r="B330" t="str">
            <v>0</v>
          </cell>
          <cell r="C330" t="str">
            <v>00003000</v>
          </cell>
          <cell r="D330" t="str">
            <v>Plant &amp; Equipment</v>
          </cell>
          <cell r="E330" t="str">
            <v>0</v>
          </cell>
        </row>
        <row r="331">
          <cell r="A331" t="str">
            <v>1603000626</v>
          </cell>
          <cell r="B331" t="str">
            <v>0</v>
          </cell>
          <cell r="C331" t="str">
            <v>00003000</v>
          </cell>
          <cell r="D331" t="str">
            <v>Plant &amp; Equipment</v>
          </cell>
          <cell r="E331" t="str">
            <v>8</v>
          </cell>
        </row>
        <row r="332">
          <cell r="A332" t="str">
            <v>1603000627</v>
          </cell>
          <cell r="B332" t="str">
            <v>0</v>
          </cell>
          <cell r="C332" t="str">
            <v>00003000</v>
          </cell>
          <cell r="D332" t="str">
            <v>Plant &amp; Equipment</v>
          </cell>
          <cell r="E332" t="str">
            <v>0</v>
          </cell>
        </row>
        <row r="333">
          <cell r="A333" t="str">
            <v>1603000628</v>
          </cell>
          <cell r="B333" t="str">
            <v>0</v>
          </cell>
          <cell r="C333" t="str">
            <v>00003000</v>
          </cell>
          <cell r="D333" t="str">
            <v>Plant &amp; Equipment</v>
          </cell>
          <cell r="E333" t="str">
            <v>0</v>
          </cell>
        </row>
        <row r="334">
          <cell r="A334" t="str">
            <v>1603000629</v>
          </cell>
          <cell r="B334" t="str">
            <v>0</v>
          </cell>
          <cell r="C334" t="str">
            <v>00003000</v>
          </cell>
          <cell r="D334" t="str">
            <v>Plant &amp; Equipment</v>
          </cell>
          <cell r="E334" t="str">
            <v>0</v>
          </cell>
        </row>
        <row r="335">
          <cell r="A335" t="str">
            <v>1603000630</v>
          </cell>
          <cell r="B335" t="str">
            <v>0</v>
          </cell>
          <cell r="C335" t="str">
            <v>00003000</v>
          </cell>
          <cell r="D335" t="str">
            <v>Plant &amp; Equipment</v>
          </cell>
          <cell r="E335" t="str">
            <v>0</v>
          </cell>
        </row>
        <row r="336">
          <cell r="A336" t="str">
            <v>1603000631</v>
          </cell>
          <cell r="B336" t="str">
            <v>0</v>
          </cell>
          <cell r="C336" t="str">
            <v>00003000</v>
          </cell>
          <cell r="D336" t="str">
            <v>Plant &amp; Equipment</v>
          </cell>
          <cell r="E336" t="str">
            <v>0</v>
          </cell>
        </row>
        <row r="337">
          <cell r="A337" t="str">
            <v>1603000632</v>
          </cell>
          <cell r="B337" t="str">
            <v>0</v>
          </cell>
          <cell r="C337" t="str">
            <v>00003000</v>
          </cell>
          <cell r="D337" t="str">
            <v>Plant &amp; Equipment</v>
          </cell>
          <cell r="E337" t="str">
            <v>0</v>
          </cell>
        </row>
        <row r="338">
          <cell r="A338" t="str">
            <v>1603000633</v>
          </cell>
          <cell r="B338" t="str">
            <v>0</v>
          </cell>
          <cell r="C338" t="str">
            <v>00003000</v>
          </cell>
          <cell r="D338" t="str">
            <v>Plant &amp; Equipment</v>
          </cell>
          <cell r="E338" t="str">
            <v>0</v>
          </cell>
        </row>
        <row r="339">
          <cell r="A339" t="str">
            <v>1603000634</v>
          </cell>
          <cell r="B339" t="str">
            <v>0</v>
          </cell>
          <cell r="C339" t="str">
            <v>00003000</v>
          </cell>
          <cell r="D339" t="str">
            <v>Plant &amp; Equipment</v>
          </cell>
          <cell r="E339" t="str">
            <v>0</v>
          </cell>
        </row>
        <row r="340">
          <cell r="A340" t="str">
            <v>1603000635</v>
          </cell>
          <cell r="B340" t="str">
            <v>0</v>
          </cell>
          <cell r="C340" t="str">
            <v>00003000</v>
          </cell>
          <cell r="D340" t="str">
            <v>Plant &amp; Equipment</v>
          </cell>
          <cell r="E340" t="str">
            <v>0</v>
          </cell>
        </row>
        <row r="341">
          <cell r="A341" t="str">
            <v>1603000636</v>
          </cell>
          <cell r="B341" t="str">
            <v>0</v>
          </cell>
          <cell r="C341" t="str">
            <v>00003000</v>
          </cell>
          <cell r="D341" t="str">
            <v>Plant &amp; Equipment</v>
          </cell>
          <cell r="E341" t="str">
            <v>0</v>
          </cell>
        </row>
        <row r="342">
          <cell r="A342" t="str">
            <v>1603000637</v>
          </cell>
          <cell r="B342" t="str">
            <v>0</v>
          </cell>
          <cell r="C342" t="str">
            <v>00003000</v>
          </cell>
          <cell r="D342" t="str">
            <v>Plant &amp; Equipment</v>
          </cell>
          <cell r="E342" t="str">
            <v>0</v>
          </cell>
        </row>
        <row r="343">
          <cell r="A343" t="str">
            <v>1603000638</v>
          </cell>
          <cell r="B343" t="str">
            <v>0</v>
          </cell>
          <cell r="C343" t="str">
            <v>00003000</v>
          </cell>
          <cell r="D343" t="str">
            <v>Plant &amp; Equipment</v>
          </cell>
          <cell r="E343" t="str">
            <v>0</v>
          </cell>
        </row>
        <row r="344">
          <cell r="A344" t="str">
            <v>1603000639</v>
          </cell>
          <cell r="B344" t="str">
            <v>0</v>
          </cell>
          <cell r="C344" t="str">
            <v>00003000</v>
          </cell>
          <cell r="D344" t="str">
            <v>Plant &amp; Equipment</v>
          </cell>
          <cell r="E344" t="str">
            <v>0</v>
          </cell>
        </row>
        <row r="345">
          <cell r="A345" t="str">
            <v>1603000640</v>
          </cell>
          <cell r="B345" t="str">
            <v>0</v>
          </cell>
          <cell r="C345" t="str">
            <v>00003000</v>
          </cell>
          <cell r="D345" t="str">
            <v>Plant &amp; Equipment</v>
          </cell>
          <cell r="E345" t="str">
            <v>0</v>
          </cell>
        </row>
        <row r="346">
          <cell r="A346" t="str">
            <v>1603000641</v>
          </cell>
          <cell r="B346" t="str">
            <v>0</v>
          </cell>
          <cell r="C346" t="str">
            <v>00003000</v>
          </cell>
          <cell r="D346" t="str">
            <v>Plant &amp; Equipment</v>
          </cell>
          <cell r="E346" t="str">
            <v>8</v>
          </cell>
        </row>
        <row r="347">
          <cell r="A347" t="str">
            <v>1603000642</v>
          </cell>
          <cell r="B347" t="str">
            <v>0</v>
          </cell>
          <cell r="C347" t="str">
            <v>00003000</v>
          </cell>
          <cell r="D347" t="str">
            <v>Plant &amp; Equipment</v>
          </cell>
          <cell r="E347" t="str">
            <v>0</v>
          </cell>
        </row>
        <row r="348">
          <cell r="A348" t="str">
            <v>1603000643</v>
          </cell>
          <cell r="B348" t="str">
            <v>0</v>
          </cell>
          <cell r="C348" t="str">
            <v>00003000</v>
          </cell>
          <cell r="D348" t="str">
            <v>Plant &amp; Equipment</v>
          </cell>
          <cell r="E348" t="str">
            <v>0</v>
          </cell>
        </row>
        <row r="349">
          <cell r="A349" t="str">
            <v>1603000644</v>
          </cell>
          <cell r="B349" t="str">
            <v>0</v>
          </cell>
          <cell r="C349" t="str">
            <v>00003000</v>
          </cell>
          <cell r="D349" t="str">
            <v>Plant &amp; Equipment</v>
          </cell>
          <cell r="E349" t="str">
            <v>0</v>
          </cell>
        </row>
        <row r="350">
          <cell r="A350" t="str">
            <v>1603000645</v>
          </cell>
          <cell r="B350" t="str">
            <v>0</v>
          </cell>
          <cell r="C350" t="str">
            <v>00003000</v>
          </cell>
          <cell r="D350" t="str">
            <v>Plant &amp; Equipment</v>
          </cell>
          <cell r="E350" t="str">
            <v>0</v>
          </cell>
        </row>
        <row r="351">
          <cell r="A351" t="str">
            <v>1603000646</v>
          </cell>
          <cell r="B351" t="str">
            <v>0</v>
          </cell>
          <cell r="C351" t="str">
            <v>00003000</v>
          </cell>
          <cell r="D351" t="str">
            <v>Plant &amp; Equipment</v>
          </cell>
          <cell r="E351" t="str">
            <v>0</v>
          </cell>
        </row>
        <row r="352">
          <cell r="A352" t="str">
            <v>1603000647</v>
          </cell>
          <cell r="B352" t="str">
            <v>0</v>
          </cell>
          <cell r="C352" t="str">
            <v>00003000</v>
          </cell>
          <cell r="D352" t="str">
            <v>Plant &amp; Equipment</v>
          </cell>
          <cell r="E352" t="str">
            <v>0</v>
          </cell>
        </row>
        <row r="353">
          <cell r="A353" t="str">
            <v>1603000648</v>
          </cell>
          <cell r="B353" t="str">
            <v>0</v>
          </cell>
          <cell r="C353" t="str">
            <v>00003000</v>
          </cell>
          <cell r="D353" t="str">
            <v>Plant &amp; Equipment</v>
          </cell>
          <cell r="E353" t="str">
            <v>8</v>
          </cell>
        </row>
        <row r="354">
          <cell r="A354" t="str">
            <v>1603000649</v>
          </cell>
          <cell r="B354" t="str">
            <v>0</v>
          </cell>
          <cell r="C354" t="str">
            <v>00003000</v>
          </cell>
          <cell r="D354" t="str">
            <v>Plant &amp; Equipment</v>
          </cell>
          <cell r="E354" t="str">
            <v>0</v>
          </cell>
        </row>
        <row r="355">
          <cell r="A355" t="str">
            <v>1603000650</v>
          </cell>
          <cell r="B355" t="str">
            <v>0</v>
          </cell>
          <cell r="C355" t="str">
            <v>00003000</v>
          </cell>
          <cell r="D355" t="str">
            <v>Plant &amp; Equipment</v>
          </cell>
          <cell r="E355" t="str">
            <v>0</v>
          </cell>
        </row>
        <row r="356">
          <cell r="A356" t="str">
            <v>1603000651</v>
          </cell>
          <cell r="B356" t="str">
            <v>0</v>
          </cell>
          <cell r="C356" t="str">
            <v>00003000</v>
          </cell>
          <cell r="D356" t="str">
            <v>Plant &amp; Equipment</v>
          </cell>
          <cell r="E356" t="str">
            <v>0</v>
          </cell>
        </row>
        <row r="357">
          <cell r="A357" t="str">
            <v>1603000652</v>
          </cell>
          <cell r="B357" t="str">
            <v>0</v>
          </cell>
          <cell r="C357" t="str">
            <v>00003000</v>
          </cell>
          <cell r="D357" t="str">
            <v>Plant &amp; Equipment</v>
          </cell>
          <cell r="E357" t="str">
            <v>0</v>
          </cell>
        </row>
        <row r="358">
          <cell r="A358" t="str">
            <v>1603000653</v>
          </cell>
          <cell r="B358" t="str">
            <v>0</v>
          </cell>
          <cell r="C358" t="str">
            <v>00003000</v>
          </cell>
          <cell r="D358" t="str">
            <v>Plant &amp; Equipment</v>
          </cell>
          <cell r="E358" t="str">
            <v>0</v>
          </cell>
        </row>
        <row r="359">
          <cell r="A359" t="str">
            <v>1603000654</v>
          </cell>
          <cell r="B359" t="str">
            <v>0</v>
          </cell>
          <cell r="C359" t="str">
            <v>00003000</v>
          </cell>
          <cell r="D359" t="str">
            <v>Plant &amp; Equipment</v>
          </cell>
          <cell r="E359" t="str">
            <v>8</v>
          </cell>
        </row>
        <row r="360">
          <cell r="A360" t="str">
            <v>1603000655</v>
          </cell>
          <cell r="B360" t="str">
            <v>0</v>
          </cell>
          <cell r="C360" t="str">
            <v>00003000</v>
          </cell>
          <cell r="D360" t="str">
            <v>Plant &amp; Equipment</v>
          </cell>
          <cell r="E360" t="str">
            <v>0</v>
          </cell>
        </row>
        <row r="361">
          <cell r="A361" t="str">
            <v>1603000656</v>
          </cell>
          <cell r="B361" t="str">
            <v>0</v>
          </cell>
          <cell r="C361" t="str">
            <v>00003000</v>
          </cell>
          <cell r="D361" t="str">
            <v>Plant &amp; Equipment</v>
          </cell>
          <cell r="E361" t="str">
            <v>0</v>
          </cell>
        </row>
        <row r="362">
          <cell r="A362" t="str">
            <v>1603000657</v>
          </cell>
          <cell r="B362" t="str">
            <v>0</v>
          </cell>
          <cell r="C362" t="str">
            <v>00003000</v>
          </cell>
          <cell r="D362" t="str">
            <v>Plant &amp; Equipment</v>
          </cell>
          <cell r="E362" t="str">
            <v>0</v>
          </cell>
        </row>
        <row r="363">
          <cell r="A363" t="str">
            <v>1603000658</v>
          </cell>
          <cell r="B363" t="str">
            <v>0</v>
          </cell>
          <cell r="C363" t="str">
            <v>00003000</v>
          </cell>
          <cell r="D363" t="str">
            <v>Plant &amp; Equipment</v>
          </cell>
          <cell r="E363" t="str">
            <v>0</v>
          </cell>
        </row>
        <row r="364">
          <cell r="A364" t="str">
            <v>1603000659</v>
          </cell>
          <cell r="B364" t="str">
            <v>0</v>
          </cell>
          <cell r="C364" t="str">
            <v>00003000</v>
          </cell>
          <cell r="D364" t="str">
            <v>Plant &amp; Equipment</v>
          </cell>
          <cell r="E364" t="str">
            <v>8</v>
          </cell>
        </row>
        <row r="365">
          <cell r="A365" t="str">
            <v>1603000660</v>
          </cell>
          <cell r="B365" t="str">
            <v>0</v>
          </cell>
          <cell r="C365" t="str">
            <v>00003000</v>
          </cell>
          <cell r="D365" t="str">
            <v>Plant &amp; Equipment</v>
          </cell>
          <cell r="E365" t="str">
            <v>8</v>
          </cell>
        </row>
        <row r="366">
          <cell r="A366" t="str">
            <v>1603000661</v>
          </cell>
          <cell r="B366" t="str">
            <v>0</v>
          </cell>
          <cell r="C366" t="str">
            <v>00003000</v>
          </cell>
          <cell r="D366" t="str">
            <v>Plant &amp; Equipment</v>
          </cell>
          <cell r="E366" t="str">
            <v>0</v>
          </cell>
        </row>
        <row r="367">
          <cell r="A367" t="str">
            <v>1603000662</v>
          </cell>
          <cell r="B367" t="str">
            <v>0</v>
          </cell>
          <cell r="C367" t="str">
            <v>00003000</v>
          </cell>
          <cell r="D367" t="str">
            <v>Plant &amp; Equipment</v>
          </cell>
          <cell r="E367" t="str">
            <v>0</v>
          </cell>
        </row>
        <row r="368">
          <cell r="A368" t="str">
            <v>1603000663</v>
          </cell>
          <cell r="B368" t="str">
            <v>0</v>
          </cell>
          <cell r="C368" t="str">
            <v>00003000</v>
          </cell>
          <cell r="D368" t="str">
            <v>Plant &amp; Equipment</v>
          </cell>
          <cell r="E368" t="str">
            <v>8</v>
          </cell>
        </row>
        <row r="369">
          <cell r="A369" t="str">
            <v>1603000664</v>
          </cell>
          <cell r="B369" t="str">
            <v>0</v>
          </cell>
          <cell r="C369" t="str">
            <v>00003000</v>
          </cell>
          <cell r="D369" t="str">
            <v>Plant &amp; Equipment</v>
          </cell>
          <cell r="E369" t="str">
            <v>8</v>
          </cell>
        </row>
        <row r="370">
          <cell r="A370" t="str">
            <v>1603000665</v>
          </cell>
          <cell r="B370" t="str">
            <v>0</v>
          </cell>
          <cell r="C370" t="str">
            <v>00003000</v>
          </cell>
          <cell r="D370" t="str">
            <v>Plant &amp; Equipment</v>
          </cell>
          <cell r="E370" t="str">
            <v>0</v>
          </cell>
        </row>
        <row r="371">
          <cell r="A371" t="str">
            <v>1603000666</v>
          </cell>
          <cell r="B371" t="str">
            <v>0</v>
          </cell>
          <cell r="C371" t="str">
            <v>00003000</v>
          </cell>
          <cell r="D371" t="str">
            <v>Plant &amp; Equipment</v>
          </cell>
          <cell r="E371" t="str">
            <v>0</v>
          </cell>
        </row>
        <row r="372">
          <cell r="A372" t="str">
            <v>1603000667</v>
          </cell>
          <cell r="B372" t="str">
            <v>0</v>
          </cell>
          <cell r="C372" t="str">
            <v>00003000</v>
          </cell>
          <cell r="D372" t="str">
            <v>Plant &amp; Equipment</v>
          </cell>
          <cell r="E372" t="str">
            <v>8</v>
          </cell>
        </row>
        <row r="373">
          <cell r="A373" t="str">
            <v>1603000668</v>
          </cell>
          <cell r="B373" t="str">
            <v>0</v>
          </cell>
          <cell r="C373" t="str">
            <v>00003000</v>
          </cell>
          <cell r="D373" t="str">
            <v>Plant &amp; Equipment</v>
          </cell>
          <cell r="E373" t="str">
            <v>0</v>
          </cell>
        </row>
        <row r="374">
          <cell r="A374" t="str">
            <v>1603000669</v>
          </cell>
          <cell r="B374" t="str">
            <v>0</v>
          </cell>
          <cell r="C374" t="str">
            <v>00003000</v>
          </cell>
          <cell r="D374" t="str">
            <v>Plant &amp; Equipment</v>
          </cell>
          <cell r="E374" t="str">
            <v>8</v>
          </cell>
        </row>
        <row r="375">
          <cell r="A375" t="str">
            <v>1603000670</v>
          </cell>
          <cell r="B375" t="str">
            <v>0</v>
          </cell>
          <cell r="C375" t="str">
            <v>00003000</v>
          </cell>
          <cell r="D375" t="str">
            <v>Plant &amp; Equipment</v>
          </cell>
          <cell r="E375" t="str">
            <v>0</v>
          </cell>
        </row>
        <row r="376">
          <cell r="A376" t="str">
            <v>1603000671</v>
          </cell>
          <cell r="B376" t="str">
            <v>0</v>
          </cell>
          <cell r="C376" t="str">
            <v>00003000</v>
          </cell>
          <cell r="D376" t="str">
            <v>Plant &amp; Equipment</v>
          </cell>
          <cell r="E376" t="str">
            <v>0</v>
          </cell>
        </row>
        <row r="377">
          <cell r="A377" t="str">
            <v>1603000672</v>
          </cell>
          <cell r="B377" t="str">
            <v>0</v>
          </cell>
          <cell r="C377" t="str">
            <v>00003000</v>
          </cell>
          <cell r="D377" t="str">
            <v>Plant &amp; Equipment</v>
          </cell>
          <cell r="E377" t="str">
            <v>0</v>
          </cell>
        </row>
        <row r="378">
          <cell r="A378" t="str">
            <v>1603000673</v>
          </cell>
          <cell r="B378" t="str">
            <v>0</v>
          </cell>
          <cell r="C378" t="str">
            <v>00003000</v>
          </cell>
          <cell r="D378" t="str">
            <v>Plant &amp; Equipment</v>
          </cell>
          <cell r="E378" t="str">
            <v>8</v>
          </cell>
        </row>
        <row r="379">
          <cell r="A379" t="str">
            <v>1603000674</v>
          </cell>
          <cell r="B379" t="str">
            <v>0</v>
          </cell>
          <cell r="C379" t="str">
            <v>00003000</v>
          </cell>
          <cell r="D379" t="str">
            <v>Plant &amp; Equipment</v>
          </cell>
          <cell r="E379" t="str">
            <v>0</v>
          </cell>
        </row>
        <row r="380">
          <cell r="A380" t="str">
            <v>1603000675</v>
          </cell>
          <cell r="B380" t="str">
            <v>0</v>
          </cell>
          <cell r="C380" t="str">
            <v>00003000</v>
          </cell>
          <cell r="D380" t="str">
            <v>Plant &amp; Equipment</v>
          </cell>
          <cell r="E380" t="str">
            <v>8</v>
          </cell>
        </row>
        <row r="381">
          <cell r="A381" t="str">
            <v>1603000676</v>
          </cell>
          <cell r="B381" t="str">
            <v>0</v>
          </cell>
          <cell r="C381" t="str">
            <v>00003000</v>
          </cell>
          <cell r="D381" t="str">
            <v>Plant &amp; Equipment</v>
          </cell>
          <cell r="E381" t="str">
            <v>0</v>
          </cell>
        </row>
        <row r="382">
          <cell r="A382" t="str">
            <v>1603000677</v>
          </cell>
          <cell r="B382" t="str">
            <v>0</v>
          </cell>
          <cell r="C382" t="str">
            <v>00003000</v>
          </cell>
          <cell r="D382" t="str">
            <v>Plant &amp; Equipment</v>
          </cell>
          <cell r="E382" t="str">
            <v>8</v>
          </cell>
        </row>
        <row r="383">
          <cell r="A383" t="str">
            <v>1603000678</v>
          </cell>
          <cell r="B383" t="str">
            <v>0</v>
          </cell>
          <cell r="C383" t="str">
            <v>00003000</v>
          </cell>
          <cell r="D383" t="str">
            <v>Plant &amp; Equipment</v>
          </cell>
          <cell r="E383" t="str">
            <v>0</v>
          </cell>
        </row>
        <row r="384">
          <cell r="A384" t="str">
            <v>1603000679</v>
          </cell>
          <cell r="B384" t="str">
            <v>0</v>
          </cell>
          <cell r="C384" t="str">
            <v>00003000</v>
          </cell>
          <cell r="D384" t="str">
            <v>Plant &amp; Equipment</v>
          </cell>
          <cell r="E384" t="str">
            <v>0</v>
          </cell>
        </row>
        <row r="385">
          <cell r="A385" t="str">
            <v>1603000680</v>
          </cell>
          <cell r="B385" t="str">
            <v>0</v>
          </cell>
          <cell r="C385" t="str">
            <v>00003000</v>
          </cell>
          <cell r="D385" t="str">
            <v>Plant &amp; Equipment</v>
          </cell>
          <cell r="E385" t="str">
            <v>0</v>
          </cell>
        </row>
        <row r="386">
          <cell r="A386" t="str">
            <v>1603000681</v>
          </cell>
          <cell r="B386" t="str">
            <v>0</v>
          </cell>
          <cell r="C386" t="str">
            <v>00003000</v>
          </cell>
          <cell r="D386" t="str">
            <v>Plant &amp; Equipment</v>
          </cell>
          <cell r="E386" t="str">
            <v>0</v>
          </cell>
        </row>
        <row r="387">
          <cell r="A387" t="str">
            <v>1603000682</v>
          </cell>
          <cell r="B387" t="str">
            <v>0</v>
          </cell>
          <cell r="C387" t="str">
            <v>00003000</v>
          </cell>
          <cell r="D387" t="str">
            <v>Plant &amp; Equipment</v>
          </cell>
          <cell r="E387" t="str">
            <v>8</v>
          </cell>
        </row>
        <row r="388">
          <cell r="A388" t="str">
            <v>1603000683</v>
          </cell>
          <cell r="B388" t="str">
            <v>0</v>
          </cell>
          <cell r="C388" t="str">
            <v>00003000</v>
          </cell>
          <cell r="D388" t="str">
            <v>Plant &amp; Equipment</v>
          </cell>
          <cell r="E388" t="str">
            <v>0</v>
          </cell>
        </row>
        <row r="389">
          <cell r="A389" t="str">
            <v>1603000684</v>
          </cell>
          <cell r="B389" t="str">
            <v>0</v>
          </cell>
          <cell r="C389" t="str">
            <v>00003000</v>
          </cell>
          <cell r="D389" t="str">
            <v>Plant &amp; Equipment</v>
          </cell>
          <cell r="E389" t="str">
            <v>0</v>
          </cell>
        </row>
        <row r="390">
          <cell r="A390" t="str">
            <v>1603000685</v>
          </cell>
          <cell r="B390" t="str">
            <v>0</v>
          </cell>
          <cell r="C390" t="str">
            <v>00003000</v>
          </cell>
          <cell r="D390" t="str">
            <v>Plant &amp; Equipment</v>
          </cell>
          <cell r="E390" t="str">
            <v>0</v>
          </cell>
        </row>
        <row r="391">
          <cell r="A391" t="str">
            <v>1603000686</v>
          </cell>
          <cell r="B391" t="str">
            <v>0</v>
          </cell>
          <cell r="C391" t="str">
            <v>00003000</v>
          </cell>
          <cell r="D391" t="str">
            <v>Plant &amp; Equipment</v>
          </cell>
          <cell r="E391" t="str">
            <v>0</v>
          </cell>
        </row>
        <row r="392">
          <cell r="A392" t="str">
            <v>1603000687</v>
          </cell>
          <cell r="B392" t="str">
            <v>0</v>
          </cell>
          <cell r="C392" t="str">
            <v>00003000</v>
          </cell>
          <cell r="D392" t="str">
            <v>Plant &amp; Equipment</v>
          </cell>
          <cell r="E392" t="str">
            <v>0</v>
          </cell>
        </row>
        <row r="393">
          <cell r="A393" t="str">
            <v>1603000688</v>
          </cell>
          <cell r="B393" t="str">
            <v>0</v>
          </cell>
          <cell r="C393" t="str">
            <v>00003000</v>
          </cell>
          <cell r="D393" t="str">
            <v>Plant &amp; Equipment</v>
          </cell>
          <cell r="E393" t="str">
            <v>0</v>
          </cell>
        </row>
        <row r="394">
          <cell r="A394" t="str">
            <v>1603000689</v>
          </cell>
          <cell r="B394" t="str">
            <v>0</v>
          </cell>
          <cell r="C394" t="str">
            <v>00003000</v>
          </cell>
          <cell r="D394" t="str">
            <v>Plant &amp; Equipment</v>
          </cell>
          <cell r="E394" t="str">
            <v>0</v>
          </cell>
        </row>
        <row r="395">
          <cell r="A395" t="str">
            <v>1603000690</v>
          </cell>
          <cell r="B395" t="str">
            <v>0</v>
          </cell>
          <cell r="C395" t="str">
            <v>00003000</v>
          </cell>
          <cell r="D395" t="str">
            <v>Plant &amp; Equipment</v>
          </cell>
          <cell r="E395" t="str">
            <v>0</v>
          </cell>
        </row>
        <row r="396">
          <cell r="A396" t="str">
            <v>1603000691</v>
          </cell>
          <cell r="B396" t="str">
            <v>0</v>
          </cell>
          <cell r="C396" t="str">
            <v>00003000</v>
          </cell>
          <cell r="D396" t="str">
            <v>Plant &amp; Equipment</v>
          </cell>
          <cell r="E396" t="str">
            <v>0</v>
          </cell>
        </row>
        <row r="397">
          <cell r="A397" t="str">
            <v>1603000692</v>
          </cell>
          <cell r="B397" t="str">
            <v>0</v>
          </cell>
          <cell r="C397" t="str">
            <v>00003000</v>
          </cell>
          <cell r="D397" t="str">
            <v>Plant &amp; Equipment</v>
          </cell>
          <cell r="E397" t="str">
            <v>0</v>
          </cell>
        </row>
        <row r="398">
          <cell r="A398" t="str">
            <v>1603000693</v>
          </cell>
          <cell r="B398" t="str">
            <v>0</v>
          </cell>
          <cell r="C398" t="str">
            <v>00003000</v>
          </cell>
          <cell r="D398" t="str">
            <v>Plant &amp; Equipment</v>
          </cell>
          <cell r="E398" t="str">
            <v>0</v>
          </cell>
        </row>
        <row r="399">
          <cell r="A399" t="str">
            <v>1603000694</v>
          </cell>
          <cell r="B399" t="str">
            <v>0</v>
          </cell>
          <cell r="C399" t="str">
            <v>00003000</v>
          </cell>
          <cell r="D399" t="str">
            <v>Plant &amp; Equipment</v>
          </cell>
          <cell r="E399" t="str">
            <v>8</v>
          </cell>
        </row>
        <row r="400">
          <cell r="A400" t="str">
            <v>1603000695</v>
          </cell>
          <cell r="B400" t="str">
            <v>0</v>
          </cell>
          <cell r="C400" t="str">
            <v>00003000</v>
          </cell>
          <cell r="D400" t="str">
            <v>Plant &amp; Equipment</v>
          </cell>
          <cell r="E400" t="str">
            <v>0</v>
          </cell>
        </row>
        <row r="401">
          <cell r="A401" t="str">
            <v>1603000696</v>
          </cell>
          <cell r="B401" t="str">
            <v>0</v>
          </cell>
          <cell r="C401" t="str">
            <v>00003000</v>
          </cell>
          <cell r="D401" t="str">
            <v>Plant &amp; Equipment</v>
          </cell>
          <cell r="E401" t="str">
            <v>0</v>
          </cell>
        </row>
        <row r="402">
          <cell r="A402" t="str">
            <v>1603000697</v>
          </cell>
          <cell r="B402" t="str">
            <v>0</v>
          </cell>
          <cell r="C402" t="str">
            <v>00003000</v>
          </cell>
          <cell r="D402" t="str">
            <v>Plant &amp; Equipment</v>
          </cell>
          <cell r="E402" t="str">
            <v>0</v>
          </cell>
        </row>
        <row r="403">
          <cell r="A403" t="str">
            <v>1603000698</v>
          </cell>
          <cell r="B403" t="str">
            <v>0</v>
          </cell>
          <cell r="C403" t="str">
            <v>00003000</v>
          </cell>
          <cell r="D403" t="str">
            <v>Plant &amp; Equipment</v>
          </cell>
          <cell r="E403" t="str">
            <v>0</v>
          </cell>
        </row>
        <row r="404">
          <cell r="A404" t="str">
            <v>1603000699</v>
          </cell>
          <cell r="B404" t="str">
            <v>0</v>
          </cell>
          <cell r="C404" t="str">
            <v>00003000</v>
          </cell>
          <cell r="D404" t="str">
            <v>Plant &amp; Equipment</v>
          </cell>
          <cell r="E404" t="str">
            <v>0</v>
          </cell>
        </row>
        <row r="405">
          <cell r="A405" t="str">
            <v>1603000700</v>
          </cell>
          <cell r="B405" t="str">
            <v>0</v>
          </cell>
          <cell r="C405" t="str">
            <v>00003000</v>
          </cell>
          <cell r="D405" t="str">
            <v>Plant &amp; Equipment</v>
          </cell>
          <cell r="E405" t="str">
            <v>0</v>
          </cell>
        </row>
        <row r="406">
          <cell r="A406" t="str">
            <v>1603000701</v>
          </cell>
          <cell r="B406" t="str">
            <v>0</v>
          </cell>
          <cell r="C406" t="str">
            <v>00003000</v>
          </cell>
          <cell r="D406" t="str">
            <v>Plant &amp; Equipment</v>
          </cell>
          <cell r="E406" t="str">
            <v>0</v>
          </cell>
        </row>
        <row r="407">
          <cell r="A407" t="str">
            <v>1603000702</v>
          </cell>
          <cell r="B407" t="str">
            <v>0</v>
          </cell>
          <cell r="C407" t="str">
            <v>00003000</v>
          </cell>
          <cell r="D407" t="str">
            <v>Plant &amp; Equipment</v>
          </cell>
          <cell r="E407" t="str">
            <v>8</v>
          </cell>
        </row>
        <row r="408">
          <cell r="A408" t="str">
            <v>1603000703</v>
          </cell>
          <cell r="B408" t="str">
            <v>0</v>
          </cell>
          <cell r="C408" t="str">
            <v>00003000</v>
          </cell>
          <cell r="D408" t="str">
            <v>Plant &amp; Equipment</v>
          </cell>
          <cell r="E408" t="str">
            <v>0</v>
          </cell>
        </row>
        <row r="409">
          <cell r="A409" t="str">
            <v>1603000704</v>
          </cell>
          <cell r="B409" t="str">
            <v>0</v>
          </cell>
          <cell r="C409" t="str">
            <v>00003000</v>
          </cell>
          <cell r="D409" t="str">
            <v>Plant &amp; Equipment</v>
          </cell>
          <cell r="E409" t="str">
            <v>0</v>
          </cell>
        </row>
        <row r="410">
          <cell r="A410" t="str">
            <v>1603000705</v>
          </cell>
          <cell r="B410" t="str">
            <v>0</v>
          </cell>
          <cell r="C410" t="str">
            <v>00003000</v>
          </cell>
          <cell r="D410" t="str">
            <v>Plant &amp; Equipment</v>
          </cell>
          <cell r="E410" t="str">
            <v>0</v>
          </cell>
        </row>
        <row r="411">
          <cell r="A411" t="str">
            <v>1603000706</v>
          </cell>
          <cell r="B411" t="str">
            <v>0</v>
          </cell>
          <cell r="C411" t="str">
            <v>00003000</v>
          </cell>
          <cell r="D411" t="str">
            <v>Plant &amp; Equipment</v>
          </cell>
          <cell r="E411" t="str">
            <v>0</v>
          </cell>
        </row>
        <row r="412">
          <cell r="A412" t="str">
            <v>1603000707</v>
          </cell>
          <cell r="B412" t="str">
            <v>0</v>
          </cell>
          <cell r="C412" t="str">
            <v>00003000</v>
          </cell>
          <cell r="D412" t="str">
            <v>Plant &amp; Equipment</v>
          </cell>
          <cell r="E412" t="str">
            <v>0</v>
          </cell>
        </row>
        <row r="413">
          <cell r="A413" t="str">
            <v>1603000708</v>
          </cell>
          <cell r="B413" t="str">
            <v>0</v>
          </cell>
          <cell r="C413" t="str">
            <v>00003000</v>
          </cell>
          <cell r="D413" t="str">
            <v>Plant &amp; Equipment</v>
          </cell>
          <cell r="E413" t="str">
            <v>0</v>
          </cell>
        </row>
        <row r="414">
          <cell r="A414" t="str">
            <v>1603000709</v>
          </cell>
          <cell r="B414" t="str">
            <v>0</v>
          </cell>
          <cell r="C414" t="str">
            <v>00003000</v>
          </cell>
          <cell r="D414" t="str">
            <v>Plant &amp; Equipment</v>
          </cell>
          <cell r="E414" t="str">
            <v>0</v>
          </cell>
        </row>
        <row r="415">
          <cell r="A415" t="str">
            <v>1603000710</v>
          </cell>
          <cell r="B415" t="str">
            <v>0</v>
          </cell>
          <cell r="C415" t="str">
            <v>00003000</v>
          </cell>
          <cell r="D415" t="str">
            <v>Plant &amp; Equipment</v>
          </cell>
          <cell r="E415" t="str">
            <v>0</v>
          </cell>
        </row>
        <row r="416">
          <cell r="A416" t="str">
            <v>1603000711</v>
          </cell>
          <cell r="B416" t="str">
            <v>0</v>
          </cell>
          <cell r="C416" t="str">
            <v>00003000</v>
          </cell>
          <cell r="D416" t="str">
            <v>Plant &amp; Equipment</v>
          </cell>
          <cell r="E416" t="str">
            <v>0</v>
          </cell>
        </row>
        <row r="417">
          <cell r="A417" t="str">
            <v>1603000712</v>
          </cell>
          <cell r="B417" t="str">
            <v>0</v>
          </cell>
          <cell r="C417" t="str">
            <v>00003000</v>
          </cell>
          <cell r="D417" t="str">
            <v>Plant &amp; Equipment</v>
          </cell>
          <cell r="E417" t="str">
            <v>0</v>
          </cell>
        </row>
        <row r="418">
          <cell r="A418" t="str">
            <v>1603000713</v>
          </cell>
          <cell r="B418" t="str">
            <v>0</v>
          </cell>
          <cell r="C418" t="str">
            <v>00003000</v>
          </cell>
          <cell r="D418" t="str">
            <v>Plant &amp; Equipment</v>
          </cell>
          <cell r="E418" t="str">
            <v>0</v>
          </cell>
        </row>
        <row r="419">
          <cell r="A419" t="str">
            <v>1603000714</v>
          </cell>
          <cell r="B419" t="str">
            <v>0</v>
          </cell>
          <cell r="C419" t="str">
            <v>00003000</v>
          </cell>
          <cell r="D419" t="str">
            <v>Plant &amp; Equipment</v>
          </cell>
          <cell r="E419" t="str">
            <v>0</v>
          </cell>
        </row>
        <row r="420">
          <cell r="A420" t="str">
            <v>1603000715</v>
          </cell>
          <cell r="B420" t="str">
            <v>0</v>
          </cell>
          <cell r="C420" t="str">
            <v>00003000</v>
          </cell>
          <cell r="D420" t="str">
            <v>Plant &amp; Equipment</v>
          </cell>
          <cell r="E420" t="str">
            <v>0</v>
          </cell>
        </row>
        <row r="421">
          <cell r="A421" t="str">
            <v>1603000716</v>
          </cell>
          <cell r="B421" t="str">
            <v>0</v>
          </cell>
          <cell r="C421" t="str">
            <v>00003000</v>
          </cell>
          <cell r="D421" t="str">
            <v>Plant &amp; Equipment</v>
          </cell>
          <cell r="E421" t="str">
            <v>8</v>
          </cell>
        </row>
        <row r="422">
          <cell r="A422" t="str">
            <v>1603000717</v>
          </cell>
          <cell r="B422" t="str">
            <v>0</v>
          </cell>
          <cell r="C422" t="str">
            <v>00003000</v>
          </cell>
          <cell r="D422" t="str">
            <v>Plant &amp; Equipment</v>
          </cell>
          <cell r="E422" t="str">
            <v>0</v>
          </cell>
        </row>
        <row r="423">
          <cell r="A423" t="str">
            <v>1603000718</v>
          </cell>
          <cell r="B423" t="str">
            <v>0</v>
          </cell>
          <cell r="C423" t="str">
            <v>00003000</v>
          </cell>
          <cell r="D423" t="str">
            <v>Plant &amp; Equipment</v>
          </cell>
          <cell r="E423" t="str">
            <v>0</v>
          </cell>
        </row>
        <row r="424">
          <cell r="A424" t="str">
            <v>1603000719</v>
          </cell>
          <cell r="B424" t="str">
            <v>0</v>
          </cell>
          <cell r="C424" t="str">
            <v>00003000</v>
          </cell>
          <cell r="D424" t="str">
            <v>Plant &amp; Equipment</v>
          </cell>
          <cell r="E424" t="str">
            <v>0</v>
          </cell>
        </row>
        <row r="425">
          <cell r="A425" t="str">
            <v>1603000720</v>
          </cell>
          <cell r="B425" t="str">
            <v>0</v>
          </cell>
          <cell r="C425" t="str">
            <v>00003000</v>
          </cell>
          <cell r="D425" t="str">
            <v>Plant &amp; Equipment</v>
          </cell>
          <cell r="E425" t="str">
            <v>0</v>
          </cell>
        </row>
        <row r="426">
          <cell r="A426" t="str">
            <v>1603000721</v>
          </cell>
          <cell r="B426" t="str">
            <v>0</v>
          </cell>
          <cell r="C426" t="str">
            <v>00003000</v>
          </cell>
          <cell r="D426" t="str">
            <v>Plant &amp; Equipment</v>
          </cell>
          <cell r="E426" t="str">
            <v>0</v>
          </cell>
        </row>
        <row r="427">
          <cell r="A427" t="str">
            <v>1603000722</v>
          </cell>
          <cell r="B427" t="str">
            <v>0</v>
          </cell>
          <cell r="C427" t="str">
            <v>00003000</v>
          </cell>
          <cell r="D427" t="str">
            <v>Plant &amp; Equipment</v>
          </cell>
          <cell r="E427" t="str">
            <v>0</v>
          </cell>
        </row>
        <row r="428">
          <cell r="A428" t="str">
            <v>1603000723</v>
          </cell>
          <cell r="B428" t="str">
            <v>0</v>
          </cell>
          <cell r="C428" t="str">
            <v>00003000</v>
          </cell>
          <cell r="D428" t="str">
            <v>Plant &amp; Equipment</v>
          </cell>
          <cell r="E428" t="str">
            <v>0</v>
          </cell>
        </row>
        <row r="429">
          <cell r="A429" t="str">
            <v>1603000724</v>
          </cell>
          <cell r="B429" t="str">
            <v>0</v>
          </cell>
          <cell r="C429" t="str">
            <v>00003000</v>
          </cell>
          <cell r="D429" t="str">
            <v>Plant &amp; Equipment</v>
          </cell>
          <cell r="E429" t="str">
            <v>8</v>
          </cell>
        </row>
        <row r="430">
          <cell r="A430" t="str">
            <v>1603000725</v>
          </cell>
          <cell r="B430" t="str">
            <v>0</v>
          </cell>
          <cell r="C430" t="str">
            <v>00003000</v>
          </cell>
          <cell r="D430" t="str">
            <v>Plant &amp; Equipment</v>
          </cell>
          <cell r="E430" t="str">
            <v>8</v>
          </cell>
        </row>
        <row r="431">
          <cell r="A431" t="str">
            <v>1603000726</v>
          </cell>
          <cell r="B431" t="str">
            <v>0</v>
          </cell>
          <cell r="C431" t="str">
            <v>00003000</v>
          </cell>
          <cell r="D431" t="str">
            <v>Plant &amp; Equipment</v>
          </cell>
          <cell r="E431" t="str">
            <v>0</v>
          </cell>
        </row>
        <row r="432">
          <cell r="A432" t="str">
            <v>1603000727</v>
          </cell>
          <cell r="B432" t="str">
            <v>0</v>
          </cell>
          <cell r="C432" t="str">
            <v>00003000</v>
          </cell>
          <cell r="D432" t="str">
            <v>Plant &amp; Equipment</v>
          </cell>
          <cell r="E432" t="str">
            <v>0</v>
          </cell>
        </row>
        <row r="433">
          <cell r="A433" t="str">
            <v>1603000728</v>
          </cell>
          <cell r="B433" t="str">
            <v>0</v>
          </cell>
          <cell r="C433" t="str">
            <v>00003000</v>
          </cell>
          <cell r="D433" t="str">
            <v>Plant &amp; Equipment</v>
          </cell>
          <cell r="E433" t="str">
            <v>0</v>
          </cell>
        </row>
        <row r="434">
          <cell r="A434" t="str">
            <v>1603000729</v>
          </cell>
          <cell r="B434" t="str">
            <v>0</v>
          </cell>
          <cell r="C434" t="str">
            <v>00003000</v>
          </cell>
          <cell r="D434" t="str">
            <v>Plant &amp; Equipment</v>
          </cell>
          <cell r="E434" t="str">
            <v>0</v>
          </cell>
        </row>
        <row r="435">
          <cell r="A435" t="str">
            <v>1603000730</v>
          </cell>
          <cell r="B435" t="str">
            <v>0</v>
          </cell>
          <cell r="C435" t="str">
            <v>00003000</v>
          </cell>
          <cell r="D435" t="str">
            <v>Plant &amp; Equipment</v>
          </cell>
          <cell r="E435" t="str">
            <v>0</v>
          </cell>
        </row>
        <row r="436">
          <cell r="A436" t="str">
            <v>1603000731</v>
          </cell>
          <cell r="B436" t="str">
            <v>0</v>
          </cell>
          <cell r="C436" t="str">
            <v>00003000</v>
          </cell>
          <cell r="D436" t="str">
            <v>Plant &amp; Equipment</v>
          </cell>
          <cell r="E436" t="str">
            <v>0</v>
          </cell>
        </row>
        <row r="437">
          <cell r="A437" t="str">
            <v>1603000732</v>
          </cell>
          <cell r="B437" t="str">
            <v>0</v>
          </cell>
          <cell r="C437" t="str">
            <v>00003000</v>
          </cell>
          <cell r="D437" t="str">
            <v>Plant &amp; Equipment</v>
          </cell>
          <cell r="E437" t="str">
            <v>0</v>
          </cell>
        </row>
        <row r="438">
          <cell r="A438" t="str">
            <v>1603000733</v>
          </cell>
          <cell r="B438" t="str">
            <v>0</v>
          </cell>
          <cell r="C438" t="str">
            <v>00003000</v>
          </cell>
          <cell r="D438" t="str">
            <v>Plant &amp; Equipment</v>
          </cell>
          <cell r="E438" t="str">
            <v>0</v>
          </cell>
        </row>
        <row r="439">
          <cell r="A439" t="str">
            <v>1603000734</v>
          </cell>
          <cell r="B439" t="str">
            <v>0</v>
          </cell>
          <cell r="C439" t="str">
            <v>00003000</v>
          </cell>
          <cell r="D439" t="str">
            <v>Plant &amp; Equipment</v>
          </cell>
          <cell r="E439" t="str">
            <v>0</v>
          </cell>
        </row>
        <row r="440">
          <cell r="A440" t="str">
            <v>1603000735</v>
          </cell>
          <cell r="B440" t="str">
            <v>0</v>
          </cell>
          <cell r="C440" t="str">
            <v>00003000</v>
          </cell>
          <cell r="D440" t="str">
            <v>Plant &amp; Equipment</v>
          </cell>
          <cell r="E440" t="str">
            <v>0</v>
          </cell>
        </row>
        <row r="441">
          <cell r="A441" t="str">
            <v>1603000736</v>
          </cell>
          <cell r="B441" t="str">
            <v>0</v>
          </cell>
          <cell r="C441" t="str">
            <v>00003000</v>
          </cell>
          <cell r="D441" t="str">
            <v>Plant &amp; Equipment</v>
          </cell>
          <cell r="E441" t="str">
            <v>8</v>
          </cell>
        </row>
        <row r="442">
          <cell r="A442" t="str">
            <v>1603000737</v>
          </cell>
          <cell r="B442" t="str">
            <v>0</v>
          </cell>
          <cell r="C442" t="str">
            <v>00003000</v>
          </cell>
          <cell r="D442" t="str">
            <v>Plant &amp; Equipment</v>
          </cell>
          <cell r="E442" t="str">
            <v>0</v>
          </cell>
        </row>
        <row r="443">
          <cell r="A443" t="str">
            <v>1603000738</v>
          </cell>
          <cell r="B443" t="str">
            <v>0</v>
          </cell>
          <cell r="C443" t="str">
            <v>00003000</v>
          </cell>
          <cell r="D443" t="str">
            <v>Plant &amp; Equipment</v>
          </cell>
          <cell r="E443" t="str">
            <v>0</v>
          </cell>
        </row>
        <row r="444">
          <cell r="A444" t="str">
            <v>1603000739</v>
          </cell>
          <cell r="B444" t="str">
            <v>0</v>
          </cell>
          <cell r="C444" t="str">
            <v>00003000</v>
          </cell>
          <cell r="D444" t="str">
            <v>Plant &amp; Equipment</v>
          </cell>
          <cell r="E444" t="str">
            <v>2</v>
          </cell>
        </row>
        <row r="445">
          <cell r="A445" t="str">
            <v>1603000740</v>
          </cell>
          <cell r="B445" t="str">
            <v>0</v>
          </cell>
          <cell r="C445" t="str">
            <v>00003000</v>
          </cell>
          <cell r="D445" t="str">
            <v>Plant &amp; Equipment</v>
          </cell>
          <cell r="E445" t="str">
            <v>0</v>
          </cell>
        </row>
        <row r="446">
          <cell r="A446" t="str">
            <v>1603000741</v>
          </cell>
          <cell r="B446" t="str">
            <v>0</v>
          </cell>
          <cell r="C446" t="str">
            <v>00003000</v>
          </cell>
          <cell r="D446" t="str">
            <v>Plant &amp; Equipment</v>
          </cell>
          <cell r="E446" t="str">
            <v>0</v>
          </cell>
        </row>
        <row r="447">
          <cell r="A447" t="str">
            <v>1603000742</v>
          </cell>
          <cell r="B447" t="str">
            <v>0</v>
          </cell>
          <cell r="C447" t="str">
            <v>00003000</v>
          </cell>
          <cell r="D447" t="str">
            <v>Plant &amp; Equipment</v>
          </cell>
          <cell r="E447" t="str">
            <v>0</v>
          </cell>
        </row>
        <row r="448">
          <cell r="A448" t="str">
            <v>1603000743</v>
          </cell>
          <cell r="B448" t="str">
            <v>0</v>
          </cell>
          <cell r="C448" t="str">
            <v>00003000</v>
          </cell>
          <cell r="D448" t="str">
            <v>Plant &amp; Equipment</v>
          </cell>
          <cell r="E448" t="str">
            <v>8</v>
          </cell>
        </row>
        <row r="449">
          <cell r="A449" t="str">
            <v>1603000744</v>
          </cell>
          <cell r="B449" t="str">
            <v>0</v>
          </cell>
          <cell r="C449" t="str">
            <v>00003000</v>
          </cell>
          <cell r="D449" t="str">
            <v>Plant &amp; Equipment</v>
          </cell>
          <cell r="E449" t="str">
            <v>8</v>
          </cell>
        </row>
        <row r="450">
          <cell r="A450" t="str">
            <v>1603000745</v>
          </cell>
          <cell r="B450" t="str">
            <v>0</v>
          </cell>
          <cell r="C450" t="str">
            <v>00003000</v>
          </cell>
          <cell r="D450" t="str">
            <v>Plant &amp; Equipment</v>
          </cell>
          <cell r="E450" t="str">
            <v>0</v>
          </cell>
        </row>
        <row r="451">
          <cell r="A451" t="str">
            <v>1603000746</v>
          </cell>
          <cell r="B451" t="str">
            <v>0</v>
          </cell>
          <cell r="C451" t="str">
            <v>00003000</v>
          </cell>
          <cell r="D451" t="str">
            <v>Plant &amp; Equipment</v>
          </cell>
          <cell r="E451" t="str">
            <v>8</v>
          </cell>
        </row>
        <row r="452">
          <cell r="A452" t="str">
            <v>1603000747</v>
          </cell>
          <cell r="B452" t="str">
            <v>0</v>
          </cell>
          <cell r="C452" t="str">
            <v>00003000</v>
          </cell>
          <cell r="D452" t="str">
            <v>Plant &amp; Equipment</v>
          </cell>
          <cell r="E452" t="str">
            <v>0</v>
          </cell>
        </row>
        <row r="453">
          <cell r="A453" t="str">
            <v>1603000748</v>
          </cell>
          <cell r="B453" t="str">
            <v>0</v>
          </cell>
          <cell r="C453" t="str">
            <v>00003000</v>
          </cell>
          <cell r="D453" t="str">
            <v>Plant &amp; Equipment</v>
          </cell>
          <cell r="E453" t="str">
            <v>0</v>
          </cell>
        </row>
        <row r="454">
          <cell r="A454" t="str">
            <v>1603000749</v>
          </cell>
          <cell r="B454" t="str">
            <v>0</v>
          </cell>
          <cell r="C454" t="str">
            <v>00003000</v>
          </cell>
          <cell r="D454" t="str">
            <v>Plant &amp; Equipment</v>
          </cell>
          <cell r="E454" t="str">
            <v>0</v>
          </cell>
        </row>
        <row r="455">
          <cell r="A455" t="str">
            <v>1603000750</v>
          </cell>
          <cell r="B455" t="str">
            <v>0</v>
          </cell>
          <cell r="C455" t="str">
            <v>00003000</v>
          </cell>
          <cell r="D455" t="str">
            <v>Plant &amp; Equipment</v>
          </cell>
          <cell r="E455" t="str">
            <v>0</v>
          </cell>
        </row>
        <row r="456">
          <cell r="A456" t="str">
            <v>1603000751</v>
          </cell>
          <cell r="B456" t="str">
            <v>0</v>
          </cell>
          <cell r="C456" t="str">
            <v>00003000</v>
          </cell>
          <cell r="D456" t="str">
            <v>Plant &amp; Equipment</v>
          </cell>
          <cell r="E456" t="str">
            <v>8</v>
          </cell>
        </row>
        <row r="457">
          <cell r="A457" t="str">
            <v>1603000752</v>
          </cell>
          <cell r="B457" t="str">
            <v>0</v>
          </cell>
          <cell r="C457" t="str">
            <v>00003000</v>
          </cell>
          <cell r="D457" t="str">
            <v>Plant &amp; Equipment</v>
          </cell>
          <cell r="E457" t="str">
            <v>0</v>
          </cell>
        </row>
        <row r="458">
          <cell r="A458" t="str">
            <v>1603000753</v>
          </cell>
          <cell r="B458" t="str">
            <v>0</v>
          </cell>
          <cell r="C458" t="str">
            <v>00003000</v>
          </cell>
          <cell r="D458" t="str">
            <v>Plant &amp; Equipment</v>
          </cell>
          <cell r="E458" t="str">
            <v>8</v>
          </cell>
        </row>
        <row r="459">
          <cell r="A459" t="str">
            <v>1603000754</v>
          </cell>
          <cell r="B459" t="str">
            <v>0</v>
          </cell>
          <cell r="C459" t="str">
            <v>00003000</v>
          </cell>
          <cell r="D459" t="str">
            <v>Plant &amp; Equipment</v>
          </cell>
          <cell r="E459" t="str">
            <v>0</v>
          </cell>
        </row>
        <row r="460">
          <cell r="A460" t="str">
            <v>1603000755</v>
          </cell>
          <cell r="B460" t="str">
            <v>0</v>
          </cell>
          <cell r="C460" t="str">
            <v>00003000</v>
          </cell>
          <cell r="D460" t="str">
            <v>Plant &amp; Equipment</v>
          </cell>
          <cell r="E460" t="str">
            <v>8</v>
          </cell>
        </row>
        <row r="461">
          <cell r="A461" t="str">
            <v>1603000756</v>
          </cell>
          <cell r="B461" t="str">
            <v>0</v>
          </cell>
          <cell r="C461" t="str">
            <v>00003000</v>
          </cell>
          <cell r="D461" t="str">
            <v>Plant &amp; Equipment</v>
          </cell>
          <cell r="E461" t="str">
            <v>0</v>
          </cell>
        </row>
        <row r="462">
          <cell r="A462" t="str">
            <v>1603000757</v>
          </cell>
          <cell r="B462" t="str">
            <v>0</v>
          </cell>
          <cell r="C462" t="str">
            <v>00003000</v>
          </cell>
          <cell r="D462" t="str">
            <v>Plant &amp; Equipment</v>
          </cell>
          <cell r="E462" t="str">
            <v>0</v>
          </cell>
        </row>
        <row r="463">
          <cell r="A463" t="str">
            <v>1603000758</v>
          </cell>
          <cell r="B463" t="str">
            <v>0</v>
          </cell>
          <cell r="C463" t="str">
            <v>00003000</v>
          </cell>
          <cell r="D463" t="str">
            <v>Plant &amp; Equipment</v>
          </cell>
          <cell r="E463" t="str">
            <v>0</v>
          </cell>
        </row>
        <row r="464">
          <cell r="A464" t="str">
            <v>1603000759</v>
          </cell>
          <cell r="B464" t="str">
            <v>0</v>
          </cell>
          <cell r="C464" t="str">
            <v>00003000</v>
          </cell>
          <cell r="D464" t="str">
            <v>Plant &amp; Equipment</v>
          </cell>
          <cell r="E464" t="str">
            <v>8</v>
          </cell>
        </row>
        <row r="465">
          <cell r="A465" t="str">
            <v>1603000760</v>
          </cell>
          <cell r="B465" t="str">
            <v>0</v>
          </cell>
          <cell r="C465" t="str">
            <v>00003000</v>
          </cell>
          <cell r="D465" t="str">
            <v>Plant &amp; Equipment</v>
          </cell>
          <cell r="E465" t="str">
            <v>0</v>
          </cell>
        </row>
        <row r="466">
          <cell r="A466" t="str">
            <v>1603000761</v>
          </cell>
          <cell r="B466" t="str">
            <v>0</v>
          </cell>
          <cell r="C466" t="str">
            <v>00003000</v>
          </cell>
          <cell r="D466" t="str">
            <v>Plant &amp; Equipment</v>
          </cell>
          <cell r="E466" t="str">
            <v>0</v>
          </cell>
        </row>
        <row r="467">
          <cell r="A467" t="str">
            <v>1603000762</v>
          </cell>
          <cell r="B467" t="str">
            <v>0</v>
          </cell>
          <cell r="C467" t="str">
            <v>00003000</v>
          </cell>
          <cell r="D467" t="str">
            <v>Plant &amp; Equipment</v>
          </cell>
          <cell r="E467" t="str">
            <v>0</v>
          </cell>
        </row>
        <row r="468">
          <cell r="A468" t="str">
            <v>1603000763</v>
          </cell>
          <cell r="B468" t="str">
            <v>0</v>
          </cell>
          <cell r="C468" t="str">
            <v>00003000</v>
          </cell>
          <cell r="D468" t="str">
            <v>Plant &amp; Equipment</v>
          </cell>
          <cell r="E468" t="str">
            <v>0</v>
          </cell>
        </row>
        <row r="469">
          <cell r="A469" t="str">
            <v>1603000764</v>
          </cell>
          <cell r="B469" t="str">
            <v>0</v>
          </cell>
          <cell r="C469" t="str">
            <v>00003000</v>
          </cell>
          <cell r="D469" t="str">
            <v>Plant &amp; Equipment</v>
          </cell>
          <cell r="E469" t="str">
            <v>0</v>
          </cell>
        </row>
        <row r="470">
          <cell r="A470" t="str">
            <v>1603000765</v>
          </cell>
          <cell r="B470" t="str">
            <v>0</v>
          </cell>
          <cell r="C470" t="str">
            <v>00003000</v>
          </cell>
          <cell r="D470" t="str">
            <v>Plant &amp; Equipment</v>
          </cell>
          <cell r="E470" t="str">
            <v>0</v>
          </cell>
        </row>
        <row r="471">
          <cell r="A471" t="str">
            <v>1603000766</v>
          </cell>
          <cell r="B471" t="str">
            <v>0</v>
          </cell>
          <cell r="C471" t="str">
            <v>00003000</v>
          </cell>
          <cell r="D471" t="str">
            <v>Plant &amp; Equipment</v>
          </cell>
          <cell r="E471" t="str">
            <v>0</v>
          </cell>
        </row>
        <row r="472">
          <cell r="A472" t="str">
            <v>1603000767</v>
          </cell>
          <cell r="B472" t="str">
            <v>0</v>
          </cell>
          <cell r="C472" t="str">
            <v>00003000</v>
          </cell>
          <cell r="D472" t="str">
            <v>Plant &amp; Equipment</v>
          </cell>
          <cell r="E472" t="str">
            <v>0</v>
          </cell>
        </row>
        <row r="473">
          <cell r="A473" t="str">
            <v>1603000768</v>
          </cell>
          <cell r="B473" t="str">
            <v>0</v>
          </cell>
          <cell r="C473" t="str">
            <v>00003000</v>
          </cell>
          <cell r="D473" t="str">
            <v>Plant &amp; Equipment</v>
          </cell>
          <cell r="E473" t="str">
            <v>0</v>
          </cell>
        </row>
        <row r="474">
          <cell r="A474" t="str">
            <v>1603000769</v>
          </cell>
          <cell r="B474" t="str">
            <v>0</v>
          </cell>
          <cell r="C474" t="str">
            <v>00003000</v>
          </cell>
          <cell r="D474" t="str">
            <v>Plant &amp; Equipment</v>
          </cell>
          <cell r="E474" t="str">
            <v>0</v>
          </cell>
        </row>
        <row r="475">
          <cell r="A475" t="str">
            <v>1603000770</v>
          </cell>
          <cell r="B475" t="str">
            <v>0</v>
          </cell>
          <cell r="C475" t="str">
            <v>00003000</v>
          </cell>
          <cell r="D475" t="str">
            <v>Plant &amp; Equipment</v>
          </cell>
          <cell r="E475" t="str">
            <v>0</v>
          </cell>
        </row>
        <row r="476">
          <cell r="A476" t="str">
            <v>1603000771</v>
          </cell>
          <cell r="B476" t="str">
            <v>0</v>
          </cell>
          <cell r="C476" t="str">
            <v>00003000</v>
          </cell>
          <cell r="D476" t="str">
            <v>Plant &amp; Equipment</v>
          </cell>
          <cell r="E476" t="str">
            <v>8</v>
          </cell>
        </row>
        <row r="477">
          <cell r="A477" t="str">
            <v>1603000772</v>
          </cell>
          <cell r="B477" t="str">
            <v>0</v>
          </cell>
          <cell r="C477" t="str">
            <v>00003000</v>
          </cell>
          <cell r="D477" t="str">
            <v>Plant &amp; Equipment</v>
          </cell>
          <cell r="E477" t="str">
            <v>8</v>
          </cell>
        </row>
        <row r="478">
          <cell r="A478" t="str">
            <v>1603000773</v>
          </cell>
          <cell r="B478" t="str">
            <v>0</v>
          </cell>
          <cell r="C478" t="str">
            <v>00003000</v>
          </cell>
          <cell r="D478" t="str">
            <v>Plant &amp; Equipment</v>
          </cell>
          <cell r="E478" t="str">
            <v>8</v>
          </cell>
        </row>
        <row r="479">
          <cell r="A479" t="str">
            <v>1603000774</v>
          </cell>
          <cell r="B479" t="str">
            <v>0</v>
          </cell>
          <cell r="C479" t="str">
            <v>00003000</v>
          </cell>
          <cell r="D479" t="str">
            <v>Plant &amp; Equipment</v>
          </cell>
          <cell r="E479" t="str">
            <v>8</v>
          </cell>
        </row>
        <row r="480">
          <cell r="A480" t="str">
            <v>1603000775</v>
          </cell>
          <cell r="B480" t="str">
            <v>0</v>
          </cell>
          <cell r="C480" t="str">
            <v>00003000</v>
          </cell>
          <cell r="D480" t="str">
            <v>Plant &amp; Equipment</v>
          </cell>
          <cell r="E480" t="str">
            <v>8</v>
          </cell>
        </row>
        <row r="481">
          <cell r="A481" t="str">
            <v>1603000776</v>
          </cell>
          <cell r="B481" t="str">
            <v>0</v>
          </cell>
          <cell r="C481" t="str">
            <v>00003000</v>
          </cell>
          <cell r="D481" t="str">
            <v>Plant &amp; Equipment</v>
          </cell>
          <cell r="E481" t="str">
            <v>11</v>
          </cell>
        </row>
        <row r="482">
          <cell r="A482" t="str">
            <v>1603000777</v>
          </cell>
          <cell r="B482" t="str">
            <v>0</v>
          </cell>
          <cell r="C482" t="str">
            <v>00003000</v>
          </cell>
          <cell r="D482" t="str">
            <v>Plant &amp; Equipment</v>
          </cell>
          <cell r="E482" t="str">
            <v>8</v>
          </cell>
        </row>
        <row r="483">
          <cell r="A483" t="str">
            <v>1603000778</v>
          </cell>
          <cell r="B483" t="str">
            <v>0</v>
          </cell>
          <cell r="C483" t="str">
            <v>00003000</v>
          </cell>
          <cell r="D483" t="str">
            <v>Plant &amp; Equipment</v>
          </cell>
          <cell r="E483" t="str">
            <v>8</v>
          </cell>
        </row>
        <row r="484">
          <cell r="A484" t="str">
            <v>1603000779</v>
          </cell>
          <cell r="B484" t="str">
            <v>0</v>
          </cell>
          <cell r="C484" t="str">
            <v>00003000</v>
          </cell>
          <cell r="D484" t="str">
            <v>Plant &amp; Equipment</v>
          </cell>
          <cell r="E484" t="str">
            <v>7</v>
          </cell>
        </row>
        <row r="485">
          <cell r="A485" t="str">
            <v>1603000780</v>
          </cell>
          <cell r="B485" t="str">
            <v>0</v>
          </cell>
          <cell r="C485" t="str">
            <v>00003000</v>
          </cell>
          <cell r="D485" t="str">
            <v>Plant &amp; Equipment</v>
          </cell>
          <cell r="E485" t="str">
            <v>7</v>
          </cell>
        </row>
        <row r="486">
          <cell r="A486" t="str">
            <v>1603000781</v>
          </cell>
          <cell r="B486" t="str">
            <v>0</v>
          </cell>
          <cell r="C486" t="str">
            <v>00003000</v>
          </cell>
          <cell r="D486" t="str">
            <v>Plant &amp; Equipment</v>
          </cell>
          <cell r="E486" t="str">
            <v>7</v>
          </cell>
        </row>
        <row r="487">
          <cell r="A487" t="str">
            <v>1603000782</v>
          </cell>
          <cell r="B487" t="str">
            <v>0</v>
          </cell>
          <cell r="C487" t="str">
            <v>00003000</v>
          </cell>
          <cell r="D487" t="str">
            <v>Plant &amp; Equipment</v>
          </cell>
          <cell r="E487" t="str">
            <v>7</v>
          </cell>
        </row>
        <row r="488">
          <cell r="A488" t="str">
            <v>1603000783</v>
          </cell>
          <cell r="B488" t="str">
            <v>0</v>
          </cell>
          <cell r="C488" t="str">
            <v>00003000</v>
          </cell>
          <cell r="D488" t="str">
            <v>Plant &amp; Equipment</v>
          </cell>
          <cell r="E488" t="str">
            <v>7</v>
          </cell>
        </row>
        <row r="489">
          <cell r="A489" t="str">
            <v>1603000784</v>
          </cell>
          <cell r="B489" t="str">
            <v>0</v>
          </cell>
          <cell r="C489" t="str">
            <v>00003000</v>
          </cell>
          <cell r="D489" t="str">
            <v>Plant &amp; Equipment</v>
          </cell>
          <cell r="E489" t="str">
            <v>7</v>
          </cell>
        </row>
        <row r="490">
          <cell r="A490" t="str">
            <v>1603000785</v>
          </cell>
          <cell r="B490" t="str">
            <v>0</v>
          </cell>
          <cell r="C490" t="str">
            <v>00003000</v>
          </cell>
          <cell r="D490" t="str">
            <v>Plant &amp; Equipment</v>
          </cell>
          <cell r="E490" t="str">
            <v>7</v>
          </cell>
        </row>
        <row r="491">
          <cell r="A491" t="str">
            <v>1603000786</v>
          </cell>
          <cell r="B491" t="str">
            <v>0</v>
          </cell>
          <cell r="C491" t="str">
            <v>00003000</v>
          </cell>
          <cell r="D491" t="str">
            <v>Plant &amp; Equipment</v>
          </cell>
          <cell r="E491" t="str">
            <v>7</v>
          </cell>
        </row>
        <row r="492">
          <cell r="A492" t="str">
            <v>1603000787</v>
          </cell>
          <cell r="B492" t="str">
            <v>0</v>
          </cell>
          <cell r="C492" t="str">
            <v>00003000</v>
          </cell>
          <cell r="D492" t="str">
            <v>Plant &amp; Equipment</v>
          </cell>
          <cell r="E492" t="str">
            <v>7</v>
          </cell>
        </row>
        <row r="493">
          <cell r="A493" t="str">
            <v>1603000788</v>
          </cell>
          <cell r="B493" t="str">
            <v>0</v>
          </cell>
          <cell r="C493" t="str">
            <v>00003000</v>
          </cell>
          <cell r="D493" t="str">
            <v>Plant &amp; Equipment</v>
          </cell>
          <cell r="E493" t="str">
            <v>7</v>
          </cell>
        </row>
        <row r="494">
          <cell r="A494" t="str">
            <v>1603000789</v>
          </cell>
          <cell r="B494" t="str">
            <v>0</v>
          </cell>
          <cell r="C494" t="str">
            <v>00003000</v>
          </cell>
          <cell r="D494" t="str">
            <v>Plant &amp; Equipment</v>
          </cell>
          <cell r="E494" t="str">
            <v>7</v>
          </cell>
        </row>
        <row r="495">
          <cell r="A495" t="str">
            <v>1603000790</v>
          </cell>
          <cell r="B495" t="str">
            <v>0</v>
          </cell>
          <cell r="C495" t="str">
            <v>00003000</v>
          </cell>
          <cell r="D495" t="str">
            <v>Plant &amp; Equipment</v>
          </cell>
          <cell r="E495" t="str">
            <v>7</v>
          </cell>
        </row>
        <row r="496">
          <cell r="A496" t="str">
            <v>1603000791</v>
          </cell>
          <cell r="B496" t="str">
            <v>0</v>
          </cell>
          <cell r="C496" t="str">
            <v>00003000</v>
          </cell>
          <cell r="D496" t="str">
            <v>Plant &amp; Equipment</v>
          </cell>
          <cell r="E496" t="str">
            <v>7</v>
          </cell>
        </row>
        <row r="497">
          <cell r="A497" t="str">
            <v>1603000792</v>
          </cell>
          <cell r="B497" t="str">
            <v>0</v>
          </cell>
          <cell r="C497" t="str">
            <v>00003000</v>
          </cell>
          <cell r="D497" t="str">
            <v>Plant &amp; Equipment</v>
          </cell>
          <cell r="E497" t="str">
            <v>8</v>
          </cell>
        </row>
        <row r="498">
          <cell r="A498" t="str">
            <v>1603000793</v>
          </cell>
          <cell r="B498" t="str">
            <v>0</v>
          </cell>
          <cell r="C498" t="str">
            <v>00003000</v>
          </cell>
          <cell r="D498" t="str">
            <v>Plant &amp; Equipment</v>
          </cell>
          <cell r="E498" t="str">
            <v>8</v>
          </cell>
        </row>
        <row r="499">
          <cell r="A499" t="str">
            <v>1603000794</v>
          </cell>
          <cell r="B499" t="str">
            <v>0</v>
          </cell>
          <cell r="C499" t="str">
            <v>00003000</v>
          </cell>
          <cell r="D499" t="str">
            <v>Plant &amp; Equipment</v>
          </cell>
          <cell r="E499" t="str">
            <v>8</v>
          </cell>
        </row>
        <row r="500">
          <cell r="A500" t="str">
            <v>1603000795</v>
          </cell>
          <cell r="B500" t="str">
            <v>0</v>
          </cell>
          <cell r="C500" t="str">
            <v>00003000</v>
          </cell>
          <cell r="D500" t="str">
            <v>Plant &amp; Equipment</v>
          </cell>
          <cell r="E500" t="str">
            <v>8</v>
          </cell>
        </row>
        <row r="501">
          <cell r="A501" t="str">
            <v>1603000796</v>
          </cell>
          <cell r="B501" t="str">
            <v>0</v>
          </cell>
          <cell r="C501" t="str">
            <v>00003000</v>
          </cell>
          <cell r="D501" t="str">
            <v>Plant &amp; Equipment</v>
          </cell>
          <cell r="E501" t="str">
            <v>8</v>
          </cell>
        </row>
        <row r="502">
          <cell r="A502" t="str">
            <v>1603000797</v>
          </cell>
          <cell r="B502" t="str">
            <v>0</v>
          </cell>
          <cell r="C502" t="str">
            <v>00003000</v>
          </cell>
          <cell r="D502" t="str">
            <v>Plant &amp; Equipment</v>
          </cell>
          <cell r="E502" t="str">
            <v>7</v>
          </cell>
        </row>
        <row r="503">
          <cell r="A503" t="str">
            <v>1603000798</v>
          </cell>
          <cell r="B503" t="str">
            <v>0</v>
          </cell>
          <cell r="C503" t="str">
            <v>00003000</v>
          </cell>
          <cell r="D503" t="str">
            <v>Plant &amp; Equipment</v>
          </cell>
          <cell r="E503" t="str">
            <v>7</v>
          </cell>
        </row>
        <row r="504">
          <cell r="A504" t="str">
            <v>1603000799</v>
          </cell>
          <cell r="B504" t="str">
            <v>0</v>
          </cell>
          <cell r="C504" t="str">
            <v>00003000</v>
          </cell>
          <cell r="D504" t="str">
            <v>Plant &amp; Equipment</v>
          </cell>
          <cell r="E504" t="str">
            <v>7</v>
          </cell>
        </row>
        <row r="505">
          <cell r="A505" t="str">
            <v>1603000800</v>
          </cell>
          <cell r="B505" t="str">
            <v>0</v>
          </cell>
          <cell r="C505" t="str">
            <v>00003000</v>
          </cell>
          <cell r="D505" t="str">
            <v>Plant &amp; Equipment</v>
          </cell>
          <cell r="E505" t="str">
            <v>7</v>
          </cell>
        </row>
        <row r="506">
          <cell r="A506" t="str">
            <v>1603000801</v>
          </cell>
          <cell r="B506" t="str">
            <v>0</v>
          </cell>
          <cell r="C506" t="str">
            <v>00003000</v>
          </cell>
          <cell r="D506" t="str">
            <v>Plant &amp; Equipment</v>
          </cell>
          <cell r="E506" t="str">
            <v>7</v>
          </cell>
        </row>
        <row r="507">
          <cell r="A507" t="str">
            <v>1603000802</v>
          </cell>
          <cell r="B507" t="str">
            <v>0</v>
          </cell>
          <cell r="C507" t="str">
            <v>00003000</v>
          </cell>
          <cell r="D507" t="str">
            <v>Plant &amp; Equipment</v>
          </cell>
          <cell r="E507" t="str">
            <v>7</v>
          </cell>
        </row>
        <row r="508">
          <cell r="A508" t="str">
            <v>1603000803</v>
          </cell>
          <cell r="B508" t="str">
            <v>0</v>
          </cell>
          <cell r="C508" t="str">
            <v>00003000</v>
          </cell>
          <cell r="D508" t="str">
            <v>Plant &amp; Equipment</v>
          </cell>
          <cell r="E508" t="str">
            <v>7</v>
          </cell>
        </row>
        <row r="509">
          <cell r="A509" t="str">
            <v>1603000804</v>
          </cell>
          <cell r="B509" t="str">
            <v>0</v>
          </cell>
          <cell r="C509" t="str">
            <v>00003000</v>
          </cell>
          <cell r="D509" t="str">
            <v>Plant &amp; Equipment</v>
          </cell>
          <cell r="E509" t="str">
            <v>7</v>
          </cell>
        </row>
        <row r="510">
          <cell r="A510" t="str">
            <v>1603000805</v>
          </cell>
          <cell r="B510" t="str">
            <v>0</v>
          </cell>
          <cell r="C510" t="str">
            <v>00003000</v>
          </cell>
          <cell r="D510" t="str">
            <v>Plant &amp; Equipment</v>
          </cell>
          <cell r="E510" t="str">
            <v>7</v>
          </cell>
        </row>
        <row r="511">
          <cell r="A511" t="str">
            <v>1603000806</v>
          </cell>
          <cell r="B511" t="str">
            <v>0</v>
          </cell>
          <cell r="C511" t="str">
            <v>00003000</v>
          </cell>
          <cell r="D511" t="str">
            <v>Plant &amp; Equipment</v>
          </cell>
          <cell r="E511" t="str">
            <v>7</v>
          </cell>
        </row>
        <row r="512">
          <cell r="A512" t="str">
            <v>1603000807</v>
          </cell>
          <cell r="B512" t="str">
            <v>0</v>
          </cell>
          <cell r="C512" t="str">
            <v>00003000</v>
          </cell>
          <cell r="D512" t="str">
            <v>Plant &amp; Equipment</v>
          </cell>
          <cell r="E512" t="str">
            <v>7</v>
          </cell>
        </row>
        <row r="513">
          <cell r="A513" t="str">
            <v>1603000808</v>
          </cell>
          <cell r="B513" t="str">
            <v>0</v>
          </cell>
          <cell r="C513" t="str">
            <v>00003000</v>
          </cell>
          <cell r="D513" t="str">
            <v>Plant &amp; Equipment</v>
          </cell>
          <cell r="E513" t="str">
            <v>7</v>
          </cell>
        </row>
        <row r="514">
          <cell r="A514" t="str">
            <v>1603000809</v>
          </cell>
          <cell r="B514" t="str">
            <v>0</v>
          </cell>
          <cell r="C514" t="str">
            <v>00003000</v>
          </cell>
          <cell r="D514" t="str">
            <v>Plant &amp; Equipment</v>
          </cell>
          <cell r="E514" t="str">
            <v>7</v>
          </cell>
        </row>
        <row r="515">
          <cell r="A515" t="str">
            <v>1603000810</v>
          </cell>
          <cell r="B515" t="str">
            <v>0</v>
          </cell>
          <cell r="C515" t="str">
            <v>00003000</v>
          </cell>
          <cell r="D515" t="str">
            <v>Plant &amp; Equipment</v>
          </cell>
          <cell r="E515" t="str">
            <v>7</v>
          </cell>
        </row>
        <row r="516">
          <cell r="A516" t="str">
            <v>1603000811</v>
          </cell>
          <cell r="B516" t="str">
            <v>0</v>
          </cell>
          <cell r="C516" t="str">
            <v>00003000</v>
          </cell>
          <cell r="D516" t="str">
            <v>Plant &amp; Equipment</v>
          </cell>
          <cell r="E516" t="str">
            <v>7</v>
          </cell>
        </row>
        <row r="517">
          <cell r="A517" t="str">
            <v>1603000812</v>
          </cell>
          <cell r="B517" t="str">
            <v>0</v>
          </cell>
          <cell r="C517" t="str">
            <v>00003000</v>
          </cell>
          <cell r="D517" t="str">
            <v>Plant &amp; Equipment</v>
          </cell>
          <cell r="E517" t="str">
            <v>7</v>
          </cell>
        </row>
        <row r="518">
          <cell r="A518" t="str">
            <v>1603000813</v>
          </cell>
          <cell r="B518" t="str">
            <v>0</v>
          </cell>
          <cell r="C518" t="str">
            <v>00003000</v>
          </cell>
          <cell r="D518" t="str">
            <v>Plant &amp; Equipment</v>
          </cell>
          <cell r="E518" t="str">
            <v>7</v>
          </cell>
        </row>
        <row r="519">
          <cell r="A519" t="str">
            <v>1603000814</v>
          </cell>
          <cell r="B519" t="str">
            <v>0</v>
          </cell>
          <cell r="C519" t="str">
            <v>00003000</v>
          </cell>
          <cell r="D519" t="str">
            <v>Plant &amp; Equipment</v>
          </cell>
          <cell r="E519" t="str">
            <v>7</v>
          </cell>
        </row>
        <row r="520">
          <cell r="A520" t="str">
            <v>1603000815</v>
          </cell>
          <cell r="B520" t="str">
            <v>0</v>
          </cell>
          <cell r="C520" t="str">
            <v>00003000</v>
          </cell>
          <cell r="D520" t="str">
            <v>Plant &amp; Equipment</v>
          </cell>
          <cell r="E520" t="str">
            <v>7</v>
          </cell>
        </row>
        <row r="521">
          <cell r="A521" t="str">
            <v>1603000816</v>
          </cell>
          <cell r="B521" t="str">
            <v>0</v>
          </cell>
          <cell r="C521" t="str">
            <v>00003000</v>
          </cell>
          <cell r="D521" t="str">
            <v>Plant &amp; Equipment</v>
          </cell>
          <cell r="E521" t="str">
            <v>7</v>
          </cell>
        </row>
        <row r="522">
          <cell r="A522" t="str">
            <v>1603000817</v>
          </cell>
          <cell r="B522" t="str">
            <v>0</v>
          </cell>
          <cell r="C522" t="str">
            <v>00003000</v>
          </cell>
          <cell r="D522" t="str">
            <v>Plant &amp; Equipment</v>
          </cell>
          <cell r="E522" t="str">
            <v>7</v>
          </cell>
        </row>
        <row r="523">
          <cell r="A523" t="str">
            <v>1603000818</v>
          </cell>
          <cell r="B523" t="str">
            <v>0</v>
          </cell>
          <cell r="C523" t="str">
            <v>00003000</v>
          </cell>
          <cell r="D523" t="str">
            <v>Plant &amp; Equipment</v>
          </cell>
          <cell r="E523" t="str">
            <v>7</v>
          </cell>
        </row>
        <row r="524">
          <cell r="A524" t="str">
            <v>1603000819</v>
          </cell>
          <cell r="B524" t="str">
            <v>0</v>
          </cell>
          <cell r="C524" t="str">
            <v>00003000</v>
          </cell>
          <cell r="D524" t="str">
            <v>Plant &amp; Equipment</v>
          </cell>
          <cell r="E524" t="str">
            <v>7</v>
          </cell>
        </row>
        <row r="525">
          <cell r="A525" t="str">
            <v>1603000820</v>
          </cell>
          <cell r="B525" t="str">
            <v>0</v>
          </cell>
          <cell r="C525" t="str">
            <v>00003000</v>
          </cell>
          <cell r="D525" t="str">
            <v>Plant &amp; Equipment</v>
          </cell>
          <cell r="E525" t="str">
            <v>7</v>
          </cell>
        </row>
        <row r="526">
          <cell r="A526" t="str">
            <v>1603000821</v>
          </cell>
          <cell r="B526" t="str">
            <v>0</v>
          </cell>
          <cell r="C526" t="str">
            <v>00003000</v>
          </cell>
          <cell r="D526" t="str">
            <v>Plant &amp; Equipment</v>
          </cell>
          <cell r="E526" t="str">
            <v>7</v>
          </cell>
        </row>
        <row r="527">
          <cell r="A527" t="str">
            <v>1603000822</v>
          </cell>
          <cell r="B527" t="str">
            <v>0</v>
          </cell>
          <cell r="C527" t="str">
            <v>00003000</v>
          </cell>
          <cell r="D527" t="str">
            <v>Plant &amp; Equipment</v>
          </cell>
          <cell r="E527" t="str">
            <v>7</v>
          </cell>
        </row>
        <row r="528">
          <cell r="A528" t="str">
            <v>1603000823</v>
          </cell>
          <cell r="B528" t="str">
            <v>0</v>
          </cell>
          <cell r="C528" t="str">
            <v>00003000</v>
          </cell>
          <cell r="D528" t="str">
            <v>Plant &amp; Equipment</v>
          </cell>
          <cell r="E528" t="str">
            <v>7</v>
          </cell>
        </row>
        <row r="529">
          <cell r="A529" t="str">
            <v>1603000824</v>
          </cell>
          <cell r="B529" t="str">
            <v>0</v>
          </cell>
          <cell r="C529" t="str">
            <v>00003000</v>
          </cell>
          <cell r="D529" t="str">
            <v>Plant &amp; Equipment</v>
          </cell>
          <cell r="E529" t="str">
            <v>7</v>
          </cell>
        </row>
        <row r="530">
          <cell r="A530" t="str">
            <v>1603000825</v>
          </cell>
          <cell r="B530" t="str">
            <v>0</v>
          </cell>
          <cell r="C530" t="str">
            <v>00003000</v>
          </cell>
          <cell r="D530" t="str">
            <v>Plant &amp; Equipment</v>
          </cell>
          <cell r="E530" t="str">
            <v>7</v>
          </cell>
        </row>
        <row r="531">
          <cell r="A531" t="str">
            <v>1603000826</v>
          </cell>
          <cell r="B531" t="str">
            <v>0</v>
          </cell>
          <cell r="C531" t="str">
            <v>00003000</v>
          </cell>
          <cell r="D531" t="str">
            <v>Plant &amp; Equipment</v>
          </cell>
          <cell r="E531" t="str">
            <v>7</v>
          </cell>
        </row>
        <row r="532">
          <cell r="A532" t="str">
            <v>1603000827</v>
          </cell>
          <cell r="B532" t="str">
            <v>0</v>
          </cell>
          <cell r="C532" t="str">
            <v>00003000</v>
          </cell>
          <cell r="D532" t="str">
            <v>Plant &amp; Equipment</v>
          </cell>
          <cell r="E532" t="str">
            <v>7</v>
          </cell>
        </row>
        <row r="533">
          <cell r="A533" t="str">
            <v>1603000828</v>
          </cell>
          <cell r="B533" t="str">
            <v>0</v>
          </cell>
          <cell r="C533" t="str">
            <v>00003000</v>
          </cell>
          <cell r="D533" t="str">
            <v>Plant &amp; Equipment</v>
          </cell>
          <cell r="E533" t="str">
            <v>7</v>
          </cell>
        </row>
        <row r="534">
          <cell r="A534" t="str">
            <v>1603000829</v>
          </cell>
          <cell r="B534" t="str">
            <v>0</v>
          </cell>
          <cell r="C534" t="str">
            <v>00003000</v>
          </cell>
          <cell r="D534" t="str">
            <v>Plant &amp; Equipment</v>
          </cell>
          <cell r="E534" t="str">
            <v>7</v>
          </cell>
        </row>
        <row r="535">
          <cell r="A535" t="str">
            <v>1603000830</v>
          </cell>
          <cell r="B535" t="str">
            <v>0</v>
          </cell>
          <cell r="C535" t="str">
            <v>00003000</v>
          </cell>
          <cell r="D535" t="str">
            <v>Plant &amp; Equipment</v>
          </cell>
          <cell r="E535" t="str">
            <v>7</v>
          </cell>
        </row>
        <row r="536">
          <cell r="A536" t="str">
            <v>1603000831</v>
          </cell>
          <cell r="B536" t="str">
            <v>0</v>
          </cell>
          <cell r="C536" t="str">
            <v>00003000</v>
          </cell>
          <cell r="D536" t="str">
            <v>Plant &amp; Equipment</v>
          </cell>
          <cell r="E536" t="str">
            <v>7</v>
          </cell>
        </row>
        <row r="537">
          <cell r="A537" t="str">
            <v>1603000832</v>
          </cell>
          <cell r="B537" t="str">
            <v>0</v>
          </cell>
          <cell r="C537" t="str">
            <v>00003000</v>
          </cell>
          <cell r="D537" t="str">
            <v>Plant &amp; Equipment</v>
          </cell>
          <cell r="E537" t="str">
            <v>7</v>
          </cell>
        </row>
        <row r="538">
          <cell r="A538" t="str">
            <v>1603000833</v>
          </cell>
          <cell r="B538" t="str">
            <v>0</v>
          </cell>
          <cell r="C538" t="str">
            <v>00003000</v>
          </cell>
          <cell r="D538" t="str">
            <v>Plant &amp; Equipment</v>
          </cell>
          <cell r="E538" t="str">
            <v>7</v>
          </cell>
        </row>
        <row r="539">
          <cell r="A539" t="str">
            <v>1603000834</v>
          </cell>
          <cell r="B539" t="str">
            <v>0</v>
          </cell>
          <cell r="C539" t="str">
            <v>00003000</v>
          </cell>
          <cell r="D539" t="str">
            <v>Plant &amp; Equipment</v>
          </cell>
          <cell r="E539" t="str">
            <v>7</v>
          </cell>
        </row>
        <row r="540">
          <cell r="A540" t="str">
            <v>1603000835</v>
          </cell>
          <cell r="B540" t="str">
            <v>0</v>
          </cell>
          <cell r="C540" t="str">
            <v>00003000</v>
          </cell>
          <cell r="D540" t="str">
            <v>Plant &amp; Equipment</v>
          </cell>
          <cell r="E540" t="str">
            <v>7</v>
          </cell>
        </row>
        <row r="541">
          <cell r="A541" t="str">
            <v>1603000836</v>
          </cell>
          <cell r="B541" t="str">
            <v>0</v>
          </cell>
          <cell r="C541" t="str">
            <v>00003000</v>
          </cell>
          <cell r="D541" t="str">
            <v>Plant &amp; Equipment</v>
          </cell>
          <cell r="E541" t="str">
            <v>7</v>
          </cell>
        </row>
        <row r="542">
          <cell r="A542" t="str">
            <v>1603000837</v>
          </cell>
          <cell r="B542" t="str">
            <v>0</v>
          </cell>
          <cell r="C542" t="str">
            <v>00003000</v>
          </cell>
          <cell r="D542" t="str">
            <v>Plant &amp; Equipment</v>
          </cell>
          <cell r="E542" t="str">
            <v>7</v>
          </cell>
        </row>
        <row r="543">
          <cell r="A543" t="str">
            <v>1603000838</v>
          </cell>
          <cell r="B543" t="str">
            <v>0</v>
          </cell>
          <cell r="C543" t="str">
            <v>00003000</v>
          </cell>
          <cell r="D543" t="str">
            <v>Plant &amp; Equipment</v>
          </cell>
          <cell r="E543" t="str">
            <v>7</v>
          </cell>
        </row>
        <row r="544">
          <cell r="A544" t="str">
            <v>1603000839</v>
          </cell>
          <cell r="B544" t="str">
            <v>0</v>
          </cell>
          <cell r="C544" t="str">
            <v>00003000</v>
          </cell>
          <cell r="D544" t="str">
            <v>Plant &amp; Equipment</v>
          </cell>
          <cell r="E544" t="str">
            <v>7</v>
          </cell>
        </row>
        <row r="545">
          <cell r="A545" t="str">
            <v>1603000840</v>
          </cell>
          <cell r="B545" t="str">
            <v>0</v>
          </cell>
          <cell r="C545" t="str">
            <v>00003000</v>
          </cell>
          <cell r="D545" t="str">
            <v>Plant &amp; Equipment</v>
          </cell>
          <cell r="E545" t="str">
            <v>7</v>
          </cell>
        </row>
        <row r="546">
          <cell r="A546" t="str">
            <v>1603000841</v>
          </cell>
          <cell r="B546" t="str">
            <v>0</v>
          </cell>
          <cell r="C546" t="str">
            <v>00003000</v>
          </cell>
          <cell r="D546" t="str">
            <v>Plant &amp; Equipment</v>
          </cell>
          <cell r="E546" t="str">
            <v>7</v>
          </cell>
        </row>
        <row r="547">
          <cell r="A547" t="str">
            <v>1603000842</v>
          </cell>
          <cell r="B547" t="str">
            <v>0</v>
          </cell>
          <cell r="C547" t="str">
            <v>00003000</v>
          </cell>
          <cell r="D547" t="str">
            <v>Plant &amp; Equipment</v>
          </cell>
          <cell r="E547" t="str">
            <v>7</v>
          </cell>
        </row>
        <row r="548">
          <cell r="A548" t="str">
            <v>1603000843</v>
          </cell>
          <cell r="B548" t="str">
            <v>0</v>
          </cell>
          <cell r="C548" t="str">
            <v>00003000</v>
          </cell>
          <cell r="D548" t="str">
            <v>Plant &amp; Equipment</v>
          </cell>
          <cell r="E548" t="str">
            <v>7</v>
          </cell>
        </row>
        <row r="549">
          <cell r="A549" t="str">
            <v>1603000844</v>
          </cell>
          <cell r="B549" t="str">
            <v>0</v>
          </cell>
          <cell r="C549" t="str">
            <v>00003000</v>
          </cell>
          <cell r="D549" t="str">
            <v>Plant &amp; Equipment</v>
          </cell>
          <cell r="E549" t="str">
            <v>7</v>
          </cell>
        </row>
        <row r="550">
          <cell r="A550" t="str">
            <v>1603000845</v>
          </cell>
          <cell r="B550" t="str">
            <v>0</v>
          </cell>
          <cell r="C550" t="str">
            <v>00003000</v>
          </cell>
          <cell r="D550" t="str">
            <v>Plant &amp; Equipment</v>
          </cell>
          <cell r="E550" t="str">
            <v>7</v>
          </cell>
        </row>
        <row r="551">
          <cell r="A551" t="str">
            <v>1603000846</v>
          </cell>
          <cell r="B551" t="str">
            <v>0</v>
          </cell>
          <cell r="C551" t="str">
            <v>00003000</v>
          </cell>
          <cell r="D551" t="str">
            <v>Plant &amp; Equipment</v>
          </cell>
          <cell r="E551" t="str">
            <v>7</v>
          </cell>
        </row>
        <row r="552">
          <cell r="A552" t="str">
            <v>1603000847</v>
          </cell>
          <cell r="B552" t="str">
            <v>0</v>
          </cell>
          <cell r="C552" t="str">
            <v>00003000</v>
          </cell>
          <cell r="D552" t="str">
            <v>Plant &amp; Equipment</v>
          </cell>
          <cell r="E552" t="str">
            <v>7</v>
          </cell>
        </row>
        <row r="553">
          <cell r="A553" t="str">
            <v>1603000848</v>
          </cell>
          <cell r="B553" t="str">
            <v>0</v>
          </cell>
          <cell r="C553" t="str">
            <v>00003000</v>
          </cell>
          <cell r="D553" t="str">
            <v>Plant &amp; Equipment</v>
          </cell>
          <cell r="E553" t="str">
            <v>7</v>
          </cell>
        </row>
        <row r="554">
          <cell r="A554" t="str">
            <v>1603000849</v>
          </cell>
          <cell r="B554" t="str">
            <v>0</v>
          </cell>
          <cell r="C554" t="str">
            <v>00003000</v>
          </cell>
          <cell r="D554" t="str">
            <v>Plant &amp; Equipment</v>
          </cell>
          <cell r="E554" t="str">
            <v>7</v>
          </cell>
        </row>
        <row r="555">
          <cell r="A555" t="str">
            <v>1603000850</v>
          </cell>
          <cell r="B555" t="str">
            <v>0</v>
          </cell>
          <cell r="C555" t="str">
            <v>00003000</v>
          </cell>
          <cell r="D555" t="str">
            <v>Plant &amp; Equipment</v>
          </cell>
          <cell r="E555" t="str">
            <v>7</v>
          </cell>
        </row>
        <row r="556">
          <cell r="A556" t="str">
            <v>1603000851</v>
          </cell>
          <cell r="B556" t="str">
            <v>0</v>
          </cell>
          <cell r="C556" t="str">
            <v>00003000</v>
          </cell>
          <cell r="D556" t="str">
            <v>Plant &amp; Equipment</v>
          </cell>
          <cell r="E556" t="str">
            <v>7</v>
          </cell>
        </row>
        <row r="557">
          <cell r="A557" t="str">
            <v>1603000852</v>
          </cell>
          <cell r="B557" t="str">
            <v>0</v>
          </cell>
          <cell r="C557" t="str">
            <v>00003000</v>
          </cell>
          <cell r="D557" t="str">
            <v>Plant &amp; Equipment</v>
          </cell>
          <cell r="E557" t="str">
            <v>7</v>
          </cell>
        </row>
        <row r="558">
          <cell r="A558" t="str">
            <v>1603000853</v>
          </cell>
          <cell r="B558" t="str">
            <v>0</v>
          </cell>
          <cell r="C558" t="str">
            <v>00003000</v>
          </cell>
          <cell r="D558" t="str">
            <v>Plant &amp; Equipment</v>
          </cell>
          <cell r="E558" t="str">
            <v>7</v>
          </cell>
        </row>
        <row r="559">
          <cell r="A559" t="str">
            <v>1603000854</v>
          </cell>
          <cell r="B559" t="str">
            <v>0</v>
          </cell>
          <cell r="C559" t="str">
            <v>00003000</v>
          </cell>
          <cell r="D559" t="str">
            <v>Plant &amp; Equipment</v>
          </cell>
          <cell r="E559" t="str">
            <v>7</v>
          </cell>
        </row>
        <row r="560">
          <cell r="A560" t="str">
            <v>1603000855</v>
          </cell>
          <cell r="B560" t="str">
            <v>0</v>
          </cell>
          <cell r="C560" t="str">
            <v>00003000</v>
          </cell>
          <cell r="D560" t="str">
            <v>Plant &amp; Equipment</v>
          </cell>
          <cell r="E560" t="str">
            <v>7</v>
          </cell>
        </row>
        <row r="561">
          <cell r="A561" t="str">
            <v>1603000856</v>
          </cell>
          <cell r="B561" t="str">
            <v>0</v>
          </cell>
          <cell r="C561" t="str">
            <v>00003000</v>
          </cell>
          <cell r="D561" t="str">
            <v>Plant &amp; Equipment</v>
          </cell>
          <cell r="E561" t="str">
            <v>7</v>
          </cell>
        </row>
        <row r="562">
          <cell r="A562" t="str">
            <v>1603000857</v>
          </cell>
          <cell r="B562" t="str">
            <v>0</v>
          </cell>
          <cell r="C562" t="str">
            <v>00003000</v>
          </cell>
          <cell r="D562" t="str">
            <v>Plant &amp; Equipment</v>
          </cell>
          <cell r="E562" t="str">
            <v>7</v>
          </cell>
        </row>
        <row r="563">
          <cell r="A563" t="str">
            <v>1603000858</v>
          </cell>
          <cell r="B563" t="str">
            <v>0</v>
          </cell>
          <cell r="C563" t="str">
            <v>00003000</v>
          </cell>
          <cell r="D563" t="str">
            <v>Plant &amp; Equipment</v>
          </cell>
          <cell r="E563" t="str">
            <v>7</v>
          </cell>
        </row>
        <row r="564">
          <cell r="A564" t="str">
            <v>1603000859</v>
          </cell>
          <cell r="B564" t="str">
            <v>0</v>
          </cell>
          <cell r="C564" t="str">
            <v>00003000</v>
          </cell>
          <cell r="D564" t="str">
            <v>Plant &amp; Equipment</v>
          </cell>
          <cell r="E564" t="str">
            <v>7</v>
          </cell>
        </row>
        <row r="565">
          <cell r="A565" t="str">
            <v>1603000860</v>
          </cell>
          <cell r="B565" t="str">
            <v>0</v>
          </cell>
          <cell r="C565" t="str">
            <v>00003000</v>
          </cell>
          <cell r="D565" t="str">
            <v>Plant &amp; Equipment</v>
          </cell>
          <cell r="E565" t="str">
            <v>7</v>
          </cell>
        </row>
        <row r="566">
          <cell r="A566" t="str">
            <v>1603000861</v>
          </cell>
          <cell r="B566" t="str">
            <v>0</v>
          </cell>
          <cell r="C566" t="str">
            <v>00003000</v>
          </cell>
          <cell r="D566" t="str">
            <v>Plant &amp; Equipment</v>
          </cell>
          <cell r="E566" t="str">
            <v>7</v>
          </cell>
        </row>
        <row r="567">
          <cell r="A567" t="str">
            <v>1603000862</v>
          </cell>
          <cell r="B567" t="str">
            <v>0</v>
          </cell>
          <cell r="C567" t="str">
            <v>00003000</v>
          </cell>
          <cell r="D567" t="str">
            <v>Plant &amp; Equipment</v>
          </cell>
          <cell r="E567" t="str">
            <v>7</v>
          </cell>
        </row>
        <row r="568">
          <cell r="A568" t="str">
            <v>1603000863</v>
          </cell>
          <cell r="B568" t="str">
            <v>0</v>
          </cell>
          <cell r="C568" t="str">
            <v>00003000</v>
          </cell>
          <cell r="D568" t="str">
            <v>Plant &amp; Equipment</v>
          </cell>
          <cell r="E568" t="str">
            <v>7</v>
          </cell>
        </row>
        <row r="569">
          <cell r="A569" t="str">
            <v>1603000864</v>
          </cell>
          <cell r="B569" t="str">
            <v>0</v>
          </cell>
          <cell r="C569" t="str">
            <v>00003000</v>
          </cell>
          <cell r="D569" t="str">
            <v>Plant &amp; Equipment</v>
          </cell>
          <cell r="E569" t="str">
            <v>1</v>
          </cell>
        </row>
        <row r="570">
          <cell r="A570" t="str">
            <v>1603000865</v>
          </cell>
          <cell r="B570" t="str">
            <v>0</v>
          </cell>
          <cell r="C570" t="str">
            <v>00003000</v>
          </cell>
          <cell r="D570" t="str">
            <v>Plant &amp; Equipment</v>
          </cell>
          <cell r="E570" t="str">
            <v>7</v>
          </cell>
        </row>
        <row r="571">
          <cell r="A571" t="str">
            <v>1603000866</v>
          </cell>
          <cell r="B571" t="str">
            <v>0</v>
          </cell>
          <cell r="C571" t="str">
            <v>00003000</v>
          </cell>
          <cell r="D571" t="str">
            <v>Plant &amp; Equipment</v>
          </cell>
          <cell r="E571" t="str">
            <v>10</v>
          </cell>
        </row>
        <row r="572">
          <cell r="A572" t="str">
            <v>1603000867</v>
          </cell>
          <cell r="B572" t="str">
            <v>0</v>
          </cell>
          <cell r="C572" t="str">
            <v>00003000</v>
          </cell>
          <cell r="D572" t="str">
            <v>Plant &amp; Equipment</v>
          </cell>
          <cell r="E572" t="str">
            <v>10</v>
          </cell>
        </row>
        <row r="573">
          <cell r="A573" t="str">
            <v>1603000868</v>
          </cell>
          <cell r="B573" t="str">
            <v>0</v>
          </cell>
          <cell r="C573" t="str">
            <v>00003000</v>
          </cell>
          <cell r="D573" t="str">
            <v>Plant &amp; Equipment</v>
          </cell>
          <cell r="E573" t="str">
            <v>10</v>
          </cell>
        </row>
        <row r="574">
          <cell r="A574" t="str">
            <v>1603000869</v>
          </cell>
          <cell r="B574" t="str">
            <v>0</v>
          </cell>
          <cell r="C574" t="str">
            <v>00003000</v>
          </cell>
          <cell r="D574" t="str">
            <v>Plant &amp; Equipment</v>
          </cell>
          <cell r="E574" t="str">
            <v>10</v>
          </cell>
        </row>
        <row r="575">
          <cell r="A575" t="str">
            <v>1603000870</v>
          </cell>
          <cell r="B575" t="str">
            <v>0</v>
          </cell>
          <cell r="C575" t="str">
            <v>00003000</v>
          </cell>
          <cell r="D575" t="str">
            <v>Plant &amp; Equipment</v>
          </cell>
          <cell r="E575" t="str">
            <v>10</v>
          </cell>
        </row>
        <row r="576">
          <cell r="A576" t="str">
            <v>1603000871</v>
          </cell>
          <cell r="B576" t="str">
            <v>0</v>
          </cell>
          <cell r="C576" t="str">
            <v>00003000</v>
          </cell>
          <cell r="D576" t="str">
            <v>Plant &amp; Equipment</v>
          </cell>
          <cell r="E576" t="str">
            <v>6</v>
          </cell>
        </row>
        <row r="577">
          <cell r="A577" t="str">
            <v>1603000872</v>
          </cell>
          <cell r="B577" t="str">
            <v>0</v>
          </cell>
          <cell r="C577" t="str">
            <v>00003000</v>
          </cell>
          <cell r="D577" t="str">
            <v>Plant &amp; Equipment</v>
          </cell>
          <cell r="E577" t="str">
            <v>10</v>
          </cell>
        </row>
        <row r="578">
          <cell r="A578" t="str">
            <v>1603000873</v>
          </cell>
          <cell r="B578" t="str">
            <v>0</v>
          </cell>
          <cell r="C578" t="str">
            <v>00003000</v>
          </cell>
          <cell r="D578" t="str">
            <v>Plant &amp; Equipment</v>
          </cell>
          <cell r="E578" t="str">
            <v>8</v>
          </cell>
        </row>
        <row r="579">
          <cell r="A579" t="str">
            <v>1603000874</v>
          </cell>
          <cell r="B579" t="str">
            <v>0</v>
          </cell>
          <cell r="C579" t="str">
            <v>00003000</v>
          </cell>
          <cell r="D579" t="str">
            <v>Plant &amp; Equipment</v>
          </cell>
          <cell r="E579" t="str">
            <v>8</v>
          </cell>
        </row>
        <row r="580">
          <cell r="A580" t="str">
            <v>1603000875</v>
          </cell>
          <cell r="B580" t="str">
            <v>0</v>
          </cell>
          <cell r="C580" t="str">
            <v>00003000</v>
          </cell>
          <cell r="D580" t="str">
            <v>Plant &amp; Equipment</v>
          </cell>
          <cell r="E580" t="str">
            <v>5</v>
          </cell>
        </row>
        <row r="581">
          <cell r="A581" t="str">
            <v>1603000876</v>
          </cell>
          <cell r="B581" t="str">
            <v>0</v>
          </cell>
          <cell r="C581" t="str">
            <v>00003000</v>
          </cell>
          <cell r="D581" t="str">
            <v>Plant &amp; Equipment</v>
          </cell>
          <cell r="E581" t="str">
            <v>15</v>
          </cell>
        </row>
        <row r="582">
          <cell r="A582" t="str">
            <v>1603000876</v>
          </cell>
          <cell r="B582" t="str">
            <v>1</v>
          </cell>
          <cell r="C582" t="str">
            <v>00003000</v>
          </cell>
          <cell r="D582" t="str">
            <v>Plant &amp; Equipment</v>
          </cell>
          <cell r="E582" t="str">
            <v>15</v>
          </cell>
        </row>
        <row r="583">
          <cell r="A583" t="str">
            <v>1603000876</v>
          </cell>
          <cell r="B583" t="str">
            <v>2</v>
          </cell>
          <cell r="C583" t="str">
            <v>00003000</v>
          </cell>
          <cell r="D583" t="str">
            <v>Plant &amp; Equipment</v>
          </cell>
          <cell r="E583" t="str">
            <v>10</v>
          </cell>
        </row>
        <row r="584">
          <cell r="A584" t="str">
            <v>1603000877</v>
          </cell>
          <cell r="B584" t="str">
            <v>0</v>
          </cell>
          <cell r="C584" t="str">
            <v>00003000</v>
          </cell>
          <cell r="D584" t="str">
            <v>Plant &amp; Equipment</v>
          </cell>
          <cell r="E584" t="str">
            <v>15</v>
          </cell>
        </row>
        <row r="585">
          <cell r="A585" t="str">
            <v>1603000877</v>
          </cell>
          <cell r="B585" t="str">
            <v>1</v>
          </cell>
          <cell r="C585" t="str">
            <v>00003000</v>
          </cell>
          <cell r="D585" t="str">
            <v>Plant &amp; Equipment</v>
          </cell>
          <cell r="E585" t="str">
            <v>25</v>
          </cell>
        </row>
        <row r="586">
          <cell r="A586" t="str">
            <v>1603000877</v>
          </cell>
          <cell r="B586" t="str">
            <v>2</v>
          </cell>
          <cell r="C586" t="str">
            <v>00003000</v>
          </cell>
          <cell r="D586" t="str">
            <v>Plant &amp; Equipment</v>
          </cell>
          <cell r="E586" t="str">
            <v>15</v>
          </cell>
        </row>
        <row r="587">
          <cell r="A587" t="str">
            <v>1603000877</v>
          </cell>
          <cell r="B587" t="str">
            <v>3</v>
          </cell>
          <cell r="C587" t="str">
            <v>00003000</v>
          </cell>
          <cell r="D587" t="str">
            <v>Plant &amp; Equipment</v>
          </cell>
          <cell r="E587" t="str">
            <v>10</v>
          </cell>
        </row>
        <row r="588">
          <cell r="A588" t="str">
            <v>1603000877</v>
          </cell>
          <cell r="B588" t="str">
            <v>4</v>
          </cell>
          <cell r="C588" t="str">
            <v>00003000</v>
          </cell>
          <cell r="D588" t="str">
            <v>Plant &amp; Equipment</v>
          </cell>
          <cell r="E588" t="str">
            <v>20</v>
          </cell>
        </row>
        <row r="589">
          <cell r="A589" t="str">
            <v>1603000878</v>
          </cell>
          <cell r="B589" t="str">
            <v>0</v>
          </cell>
          <cell r="C589" t="str">
            <v>00003000</v>
          </cell>
          <cell r="D589" t="str">
            <v>Plant &amp; Equipment</v>
          </cell>
          <cell r="E589" t="str">
            <v>15</v>
          </cell>
        </row>
        <row r="590">
          <cell r="A590" t="str">
            <v>1603000878</v>
          </cell>
          <cell r="B590" t="str">
            <v>1</v>
          </cell>
          <cell r="C590" t="str">
            <v>00003000</v>
          </cell>
          <cell r="D590" t="str">
            <v>Plant &amp; Equipment</v>
          </cell>
          <cell r="E590" t="str">
            <v>25</v>
          </cell>
        </row>
        <row r="591">
          <cell r="A591" t="str">
            <v>1603000878</v>
          </cell>
          <cell r="B591" t="str">
            <v>2</v>
          </cell>
          <cell r="C591" t="str">
            <v>00003000</v>
          </cell>
          <cell r="D591" t="str">
            <v>Plant &amp; Equipment</v>
          </cell>
          <cell r="E591" t="str">
            <v>15</v>
          </cell>
        </row>
        <row r="592">
          <cell r="A592" t="str">
            <v>1603000878</v>
          </cell>
          <cell r="B592" t="str">
            <v>3</v>
          </cell>
          <cell r="C592" t="str">
            <v>00003000</v>
          </cell>
          <cell r="D592" t="str">
            <v>Plant &amp; Equipment</v>
          </cell>
          <cell r="E592" t="str">
            <v>10</v>
          </cell>
        </row>
        <row r="593">
          <cell r="A593" t="str">
            <v>1603000878</v>
          </cell>
          <cell r="B593" t="str">
            <v>4</v>
          </cell>
          <cell r="C593" t="str">
            <v>00003000</v>
          </cell>
          <cell r="D593" t="str">
            <v>Plant &amp; Equipment</v>
          </cell>
          <cell r="E593" t="str">
            <v>20</v>
          </cell>
        </row>
        <row r="594">
          <cell r="A594" t="str">
            <v>1603000879</v>
          </cell>
          <cell r="B594" t="str">
            <v>0</v>
          </cell>
          <cell r="C594" t="str">
            <v>00003000</v>
          </cell>
          <cell r="D594" t="str">
            <v>Plant &amp; Equipment</v>
          </cell>
          <cell r="E594" t="str">
            <v>15</v>
          </cell>
        </row>
        <row r="595">
          <cell r="A595" t="str">
            <v>1603000879</v>
          </cell>
          <cell r="B595" t="str">
            <v>1</v>
          </cell>
          <cell r="C595" t="str">
            <v>00003000</v>
          </cell>
          <cell r="D595" t="str">
            <v>Plant &amp; Equipment</v>
          </cell>
          <cell r="E595" t="str">
            <v>25</v>
          </cell>
        </row>
        <row r="596">
          <cell r="A596" t="str">
            <v>1603000879</v>
          </cell>
          <cell r="B596" t="str">
            <v>2</v>
          </cell>
          <cell r="C596" t="str">
            <v>00003000</v>
          </cell>
          <cell r="D596" t="str">
            <v>Plant &amp; Equipment</v>
          </cell>
          <cell r="E596" t="str">
            <v>15</v>
          </cell>
        </row>
        <row r="597">
          <cell r="A597" t="str">
            <v>1603000879</v>
          </cell>
          <cell r="B597" t="str">
            <v>3</v>
          </cell>
          <cell r="C597" t="str">
            <v>00003000</v>
          </cell>
          <cell r="D597" t="str">
            <v>Plant &amp; Equipment</v>
          </cell>
          <cell r="E597" t="str">
            <v>10</v>
          </cell>
        </row>
        <row r="598">
          <cell r="A598" t="str">
            <v>1603000879</v>
          </cell>
          <cell r="B598" t="str">
            <v>4</v>
          </cell>
          <cell r="C598" t="str">
            <v>00003000</v>
          </cell>
          <cell r="D598" t="str">
            <v>Plant &amp; Equipment</v>
          </cell>
          <cell r="E598" t="str">
            <v>20</v>
          </cell>
        </row>
        <row r="599">
          <cell r="A599" t="str">
            <v>1603000880</v>
          </cell>
          <cell r="B599" t="str">
            <v>0</v>
          </cell>
          <cell r="C599" t="str">
            <v>00003000</v>
          </cell>
          <cell r="D599" t="str">
            <v>Plant &amp; Equipment</v>
          </cell>
          <cell r="E599" t="str">
            <v>15</v>
          </cell>
        </row>
        <row r="600">
          <cell r="A600" t="str">
            <v>1603000880</v>
          </cell>
          <cell r="B600" t="str">
            <v>1</v>
          </cell>
          <cell r="C600" t="str">
            <v>00003000</v>
          </cell>
          <cell r="D600" t="str">
            <v>Plant &amp; Equipment</v>
          </cell>
          <cell r="E600" t="str">
            <v>25</v>
          </cell>
        </row>
        <row r="601">
          <cell r="A601" t="str">
            <v>1603000880</v>
          </cell>
          <cell r="B601" t="str">
            <v>2</v>
          </cell>
          <cell r="C601" t="str">
            <v>00003000</v>
          </cell>
          <cell r="D601" t="str">
            <v>Plant &amp; Equipment</v>
          </cell>
          <cell r="E601" t="str">
            <v>15</v>
          </cell>
        </row>
        <row r="602">
          <cell r="A602" t="str">
            <v>1603000880</v>
          </cell>
          <cell r="B602" t="str">
            <v>3</v>
          </cell>
          <cell r="C602" t="str">
            <v>00003000</v>
          </cell>
          <cell r="D602" t="str">
            <v>Plant &amp; Equipment</v>
          </cell>
          <cell r="E602" t="str">
            <v>10</v>
          </cell>
        </row>
        <row r="603">
          <cell r="A603" t="str">
            <v>1603000880</v>
          </cell>
          <cell r="B603" t="str">
            <v>4</v>
          </cell>
          <cell r="C603" t="str">
            <v>00003000</v>
          </cell>
          <cell r="D603" t="str">
            <v>Plant &amp; Equipment</v>
          </cell>
          <cell r="E603" t="str">
            <v>20</v>
          </cell>
        </row>
        <row r="604">
          <cell r="A604" t="str">
            <v>1603000881</v>
          </cell>
          <cell r="B604" t="str">
            <v>0</v>
          </cell>
          <cell r="C604" t="str">
            <v>00003000</v>
          </cell>
          <cell r="D604" t="str">
            <v>Plant &amp; Equipment</v>
          </cell>
          <cell r="E604" t="str">
            <v>15</v>
          </cell>
        </row>
        <row r="605">
          <cell r="A605" t="str">
            <v>1603000881</v>
          </cell>
          <cell r="B605" t="str">
            <v>1</v>
          </cell>
          <cell r="C605" t="str">
            <v>00003000</v>
          </cell>
          <cell r="D605" t="str">
            <v>Plant &amp; Equipment</v>
          </cell>
          <cell r="E605" t="str">
            <v>25</v>
          </cell>
        </row>
        <row r="606">
          <cell r="A606" t="str">
            <v>1603000881</v>
          </cell>
          <cell r="B606" t="str">
            <v>2</v>
          </cell>
          <cell r="C606" t="str">
            <v>00003000</v>
          </cell>
          <cell r="D606" t="str">
            <v>Plant &amp; Equipment</v>
          </cell>
          <cell r="E606" t="str">
            <v>15</v>
          </cell>
        </row>
        <row r="607">
          <cell r="A607" t="str">
            <v>1603000881</v>
          </cell>
          <cell r="B607" t="str">
            <v>3</v>
          </cell>
          <cell r="C607" t="str">
            <v>00003000</v>
          </cell>
          <cell r="D607" t="str">
            <v>Plant &amp; Equipment</v>
          </cell>
          <cell r="E607" t="str">
            <v>10</v>
          </cell>
        </row>
        <row r="608">
          <cell r="A608" t="str">
            <v>1603000881</v>
          </cell>
          <cell r="B608" t="str">
            <v>4</v>
          </cell>
          <cell r="C608" t="str">
            <v>00003000</v>
          </cell>
          <cell r="D608" t="str">
            <v>Plant &amp; Equipment</v>
          </cell>
          <cell r="E608" t="str">
            <v>20</v>
          </cell>
        </row>
        <row r="609">
          <cell r="A609" t="str">
            <v>1603000882</v>
          </cell>
          <cell r="B609" t="str">
            <v>0</v>
          </cell>
          <cell r="C609" t="str">
            <v>00003000</v>
          </cell>
          <cell r="D609" t="str">
            <v>Plant &amp; Equipment</v>
          </cell>
          <cell r="E609" t="str">
            <v>15</v>
          </cell>
        </row>
        <row r="610">
          <cell r="A610" t="str">
            <v>1603000882</v>
          </cell>
          <cell r="B610" t="str">
            <v>1</v>
          </cell>
          <cell r="C610" t="str">
            <v>00003000</v>
          </cell>
          <cell r="D610" t="str">
            <v>Plant &amp; Equipment</v>
          </cell>
          <cell r="E610" t="str">
            <v>25</v>
          </cell>
        </row>
        <row r="611">
          <cell r="A611" t="str">
            <v>1603000882</v>
          </cell>
          <cell r="B611" t="str">
            <v>2</v>
          </cell>
          <cell r="C611" t="str">
            <v>00003000</v>
          </cell>
          <cell r="D611" t="str">
            <v>Plant &amp; Equipment</v>
          </cell>
          <cell r="E611" t="str">
            <v>15</v>
          </cell>
        </row>
        <row r="612">
          <cell r="A612" t="str">
            <v>1603000882</v>
          </cell>
          <cell r="B612" t="str">
            <v>3</v>
          </cell>
          <cell r="C612" t="str">
            <v>00003000</v>
          </cell>
          <cell r="D612" t="str">
            <v>Plant &amp; Equipment</v>
          </cell>
          <cell r="E612" t="str">
            <v>10</v>
          </cell>
        </row>
        <row r="613">
          <cell r="A613" t="str">
            <v>1603000882</v>
          </cell>
          <cell r="B613" t="str">
            <v>4</v>
          </cell>
          <cell r="C613" t="str">
            <v>00003000</v>
          </cell>
          <cell r="D613" t="str">
            <v>Plant &amp; Equipment</v>
          </cell>
          <cell r="E613" t="str">
            <v>20</v>
          </cell>
        </row>
        <row r="614">
          <cell r="A614" t="str">
            <v>1603000883</v>
          </cell>
          <cell r="B614" t="str">
            <v>0</v>
          </cell>
          <cell r="C614" t="str">
            <v>00003000</v>
          </cell>
          <cell r="D614" t="str">
            <v>Plant &amp; Equipment</v>
          </cell>
          <cell r="E614" t="str">
            <v>15</v>
          </cell>
        </row>
        <row r="615">
          <cell r="A615" t="str">
            <v>1603000883</v>
          </cell>
          <cell r="B615" t="str">
            <v>1</v>
          </cell>
          <cell r="C615" t="str">
            <v>00003000</v>
          </cell>
          <cell r="D615" t="str">
            <v>Plant &amp; Equipment</v>
          </cell>
          <cell r="E615" t="str">
            <v>25</v>
          </cell>
        </row>
        <row r="616">
          <cell r="A616" t="str">
            <v>1603000883</v>
          </cell>
          <cell r="B616" t="str">
            <v>2</v>
          </cell>
          <cell r="C616" t="str">
            <v>00003000</v>
          </cell>
          <cell r="D616" t="str">
            <v>Plant &amp; Equipment</v>
          </cell>
          <cell r="E616" t="str">
            <v>15</v>
          </cell>
        </row>
        <row r="617">
          <cell r="A617" t="str">
            <v>1603000883</v>
          </cell>
          <cell r="B617" t="str">
            <v>3</v>
          </cell>
          <cell r="C617" t="str">
            <v>00003000</v>
          </cell>
          <cell r="D617" t="str">
            <v>Plant &amp; Equipment</v>
          </cell>
          <cell r="E617" t="str">
            <v>10</v>
          </cell>
        </row>
        <row r="618">
          <cell r="A618" t="str">
            <v>1603000883</v>
          </cell>
          <cell r="B618" t="str">
            <v>4</v>
          </cell>
          <cell r="C618" t="str">
            <v>00003000</v>
          </cell>
          <cell r="D618" t="str">
            <v>Plant &amp; Equipment</v>
          </cell>
          <cell r="E618" t="str">
            <v>20</v>
          </cell>
        </row>
        <row r="619">
          <cell r="A619" t="str">
            <v>1603000884</v>
          </cell>
          <cell r="B619" t="str">
            <v>0</v>
          </cell>
          <cell r="C619" t="str">
            <v>00003000</v>
          </cell>
          <cell r="D619" t="str">
            <v>Plant &amp; Equipment</v>
          </cell>
          <cell r="E619" t="str">
            <v>15</v>
          </cell>
        </row>
        <row r="620">
          <cell r="A620" t="str">
            <v>1603000884</v>
          </cell>
          <cell r="B620" t="str">
            <v>1</v>
          </cell>
          <cell r="C620" t="str">
            <v>00003000</v>
          </cell>
          <cell r="D620" t="str">
            <v>Plant &amp; Equipment</v>
          </cell>
          <cell r="E620" t="str">
            <v>25</v>
          </cell>
        </row>
        <row r="621">
          <cell r="A621" t="str">
            <v>1603000884</v>
          </cell>
          <cell r="B621" t="str">
            <v>2</v>
          </cell>
          <cell r="C621" t="str">
            <v>00003000</v>
          </cell>
          <cell r="D621" t="str">
            <v>Plant &amp; Equipment</v>
          </cell>
          <cell r="E621" t="str">
            <v>15</v>
          </cell>
        </row>
        <row r="622">
          <cell r="A622" t="str">
            <v>1603000884</v>
          </cell>
          <cell r="B622" t="str">
            <v>3</v>
          </cell>
          <cell r="C622" t="str">
            <v>00003000</v>
          </cell>
          <cell r="D622" t="str">
            <v>Plant &amp; Equipment</v>
          </cell>
          <cell r="E622" t="str">
            <v>10</v>
          </cell>
        </row>
        <row r="623">
          <cell r="A623" t="str">
            <v>1603000884</v>
          </cell>
          <cell r="B623" t="str">
            <v>4</v>
          </cell>
          <cell r="C623" t="str">
            <v>00003000</v>
          </cell>
          <cell r="D623" t="str">
            <v>Plant &amp; Equipment</v>
          </cell>
          <cell r="E623" t="str">
            <v>20</v>
          </cell>
        </row>
        <row r="624">
          <cell r="A624" t="str">
            <v>1603000885</v>
          </cell>
          <cell r="B624" t="str">
            <v>0</v>
          </cell>
          <cell r="C624" t="str">
            <v>00003000</v>
          </cell>
          <cell r="D624" t="str">
            <v>Plant &amp; Equipment</v>
          </cell>
          <cell r="E624" t="str">
            <v>15</v>
          </cell>
        </row>
        <row r="625">
          <cell r="A625" t="str">
            <v>1603000885</v>
          </cell>
          <cell r="B625" t="str">
            <v>1</v>
          </cell>
          <cell r="C625" t="str">
            <v>00003000</v>
          </cell>
          <cell r="D625" t="str">
            <v>Plant &amp; Equipment</v>
          </cell>
          <cell r="E625" t="str">
            <v>25</v>
          </cell>
        </row>
        <row r="626">
          <cell r="A626" t="str">
            <v>1603000885</v>
          </cell>
          <cell r="B626" t="str">
            <v>2</v>
          </cell>
          <cell r="C626" t="str">
            <v>00003000</v>
          </cell>
          <cell r="D626" t="str">
            <v>Plant &amp; Equipment</v>
          </cell>
          <cell r="E626" t="str">
            <v>15</v>
          </cell>
        </row>
        <row r="627">
          <cell r="A627" t="str">
            <v>1603000885</v>
          </cell>
          <cell r="B627" t="str">
            <v>3</v>
          </cell>
          <cell r="C627" t="str">
            <v>00003000</v>
          </cell>
          <cell r="D627" t="str">
            <v>Plant &amp; Equipment</v>
          </cell>
          <cell r="E627" t="str">
            <v>10</v>
          </cell>
        </row>
        <row r="628">
          <cell r="A628" t="str">
            <v>1603000885</v>
          </cell>
          <cell r="B628" t="str">
            <v>4</v>
          </cell>
          <cell r="C628" t="str">
            <v>00003000</v>
          </cell>
          <cell r="D628" t="str">
            <v>Plant &amp; Equipment</v>
          </cell>
          <cell r="E628" t="str">
            <v>20</v>
          </cell>
        </row>
        <row r="629">
          <cell r="A629" t="str">
            <v>1603000886</v>
          </cell>
          <cell r="B629" t="str">
            <v>0</v>
          </cell>
          <cell r="C629" t="str">
            <v>00003000</v>
          </cell>
          <cell r="D629" t="str">
            <v>Plant &amp; Equipment</v>
          </cell>
          <cell r="E629" t="str">
            <v>15</v>
          </cell>
        </row>
        <row r="630">
          <cell r="A630" t="str">
            <v>1603000886</v>
          </cell>
          <cell r="B630" t="str">
            <v>1</v>
          </cell>
          <cell r="C630" t="str">
            <v>00003000</v>
          </cell>
          <cell r="D630" t="str">
            <v>Plant &amp; Equipment</v>
          </cell>
          <cell r="E630" t="str">
            <v>25</v>
          </cell>
        </row>
        <row r="631">
          <cell r="A631" t="str">
            <v>1603000886</v>
          </cell>
          <cell r="B631" t="str">
            <v>2</v>
          </cell>
          <cell r="C631" t="str">
            <v>00003000</v>
          </cell>
          <cell r="D631" t="str">
            <v>Plant &amp; Equipment</v>
          </cell>
          <cell r="E631" t="str">
            <v>15</v>
          </cell>
        </row>
        <row r="632">
          <cell r="A632" t="str">
            <v>1603000886</v>
          </cell>
          <cell r="B632" t="str">
            <v>3</v>
          </cell>
          <cell r="C632" t="str">
            <v>00003000</v>
          </cell>
          <cell r="D632" t="str">
            <v>Plant &amp; Equipment</v>
          </cell>
          <cell r="E632" t="str">
            <v>10</v>
          </cell>
        </row>
        <row r="633">
          <cell r="A633" t="str">
            <v>1603000886</v>
          </cell>
          <cell r="B633" t="str">
            <v>4</v>
          </cell>
          <cell r="C633" t="str">
            <v>00003000</v>
          </cell>
          <cell r="D633" t="str">
            <v>Plant &amp; Equipment</v>
          </cell>
          <cell r="E633" t="str">
            <v>20</v>
          </cell>
        </row>
        <row r="634">
          <cell r="A634" t="str">
            <v>1603000887</v>
          </cell>
          <cell r="B634" t="str">
            <v>0</v>
          </cell>
          <cell r="C634" t="str">
            <v>00003000</v>
          </cell>
          <cell r="D634" t="str">
            <v>Plant &amp; Equipment</v>
          </cell>
          <cell r="E634" t="str">
            <v>15</v>
          </cell>
        </row>
        <row r="635">
          <cell r="A635" t="str">
            <v>1603000887</v>
          </cell>
          <cell r="B635" t="str">
            <v>1</v>
          </cell>
          <cell r="C635" t="str">
            <v>00003000</v>
          </cell>
          <cell r="D635" t="str">
            <v>Plant &amp; Equipment</v>
          </cell>
          <cell r="E635" t="str">
            <v>20</v>
          </cell>
        </row>
        <row r="636">
          <cell r="A636" t="str">
            <v>1603000887</v>
          </cell>
          <cell r="B636" t="str">
            <v>2</v>
          </cell>
          <cell r="C636" t="str">
            <v>00003000</v>
          </cell>
          <cell r="D636" t="str">
            <v>Plant &amp; Equipment</v>
          </cell>
          <cell r="E636" t="str">
            <v>15</v>
          </cell>
        </row>
        <row r="637">
          <cell r="A637" t="str">
            <v>1603000887</v>
          </cell>
          <cell r="B637" t="str">
            <v>3</v>
          </cell>
          <cell r="C637" t="str">
            <v>00003000</v>
          </cell>
          <cell r="D637" t="str">
            <v>Plant &amp; Equipment</v>
          </cell>
          <cell r="E637" t="str">
            <v>20</v>
          </cell>
        </row>
        <row r="638">
          <cell r="A638" t="str">
            <v>1603000887</v>
          </cell>
          <cell r="B638" t="str">
            <v>4</v>
          </cell>
          <cell r="C638" t="str">
            <v>00003000</v>
          </cell>
          <cell r="D638" t="str">
            <v>Plant &amp; Equipment</v>
          </cell>
          <cell r="E638" t="str">
            <v>10</v>
          </cell>
        </row>
        <row r="639">
          <cell r="A639" t="str">
            <v>1603000887</v>
          </cell>
          <cell r="B639" t="str">
            <v>5</v>
          </cell>
          <cell r="C639" t="str">
            <v>00003000</v>
          </cell>
          <cell r="D639" t="str">
            <v>Plant &amp; Equipment</v>
          </cell>
          <cell r="E639" t="str">
            <v>10</v>
          </cell>
        </row>
        <row r="640">
          <cell r="A640" t="str">
            <v>1603000888</v>
          </cell>
          <cell r="B640" t="str">
            <v>0</v>
          </cell>
          <cell r="C640" t="str">
            <v>00003000</v>
          </cell>
          <cell r="D640" t="str">
            <v>Plant &amp; Equipment</v>
          </cell>
          <cell r="E640" t="str">
            <v>15</v>
          </cell>
        </row>
        <row r="641">
          <cell r="A641" t="str">
            <v>1603000888</v>
          </cell>
          <cell r="B641" t="str">
            <v>1</v>
          </cell>
          <cell r="C641" t="str">
            <v>00003000</v>
          </cell>
          <cell r="D641" t="str">
            <v>Plant &amp; Equipment</v>
          </cell>
          <cell r="E641" t="str">
            <v>20</v>
          </cell>
        </row>
        <row r="642">
          <cell r="A642" t="str">
            <v>1603000888</v>
          </cell>
          <cell r="B642" t="str">
            <v>2</v>
          </cell>
          <cell r="C642" t="str">
            <v>00003000</v>
          </cell>
          <cell r="D642" t="str">
            <v>Plant &amp; Equipment</v>
          </cell>
          <cell r="E642" t="str">
            <v>15</v>
          </cell>
        </row>
        <row r="643">
          <cell r="A643" t="str">
            <v>1603000888</v>
          </cell>
          <cell r="B643" t="str">
            <v>3</v>
          </cell>
          <cell r="C643" t="str">
            <v>00003000</v>
          </cell>
          <cell r="D643" t="str">
            <v>Plant &amp; Equipment</v>
          </cell>
          <cell r="E643" t="str">
            <v>20</v>
          </cell>
        </row>
        <row r="644">
          <cell r="A644" t="str">
            <v>1603000888</v>
          </cell>
          <cell r="B644" t="str">
            <v>4</v>
          </cell>
          <cell r="C644" t="str">
            <v>00003000</v>
          </cell>
          <cell r="D644" t="str">
            <v>Plant &amp; Equipment</v>
          </cell>
          <cell r="E644" t="str">
            <v>10</v>
          </cell>
        </row>
        <row r="645">
          <cell r="A645" t="str">
            <v>1603000888</v>
          </cell>
          <cell r="B645" t="str">
            <v>5</v>
          </cell>
          <cell r="C645" t="str">
            <v>00003000</v>
          </cell>
          <cell r="D645" t="str">
            <v>Plant &amp; Equipment</v>
          </cell>
          <cell r="E645" t="str">
            <v>10</v>
          </cell>
        </row>
        <row r="646">
          <cell r="A646" t="str">
            <v>1603000889</v>
          </cell>
          <cell r="B646" t="str">
            <v>0</v>
          </cell>
          <cell r="C646" t="str">
            <v>00003000</v>
          </cell>
          <cell r="D646" t="str">
            <v>Plant &amp; Equipment</v>
          </cell>
          <cell r="E646" t="str">
            <v>15</v>
          </cell>
        </row>
        <row r="647">
          <cell r="A647" t="str">
            <v>1603000889</v>
          </cell>
          <cell r="B647" t="str">
            <v>1</v>
          </cell>
          <cell r="C647" t="str">
            <v>00003000</v>
          </cell>
          <cell r="D647" t="str">
            <v>Plant &amp; Equipment</v>
          </cell>
          <cell r="E647" t="str">
            <v>20</v>
          </cell>
        </row>
        <row r="648">
          <cell r="A648" t="str">
            <v>1603000889</v>
          </cell>
          <cell r="B648" t="str">
            <v>2</v>
          </cell>
          <cell r="C648" t="str">
            <v>00003000</v>
          </cell>
          <cell r="D648" t="str">
            <v>Plant &amp; Equipment</v>
          </cell>
          <cell r="E648" t="str">
            <v>15</v>
          </cell>
        </row>
        <row r="649">
          <cell r="A649" t="str">
            <v>1603000889</v>
          </cell>
          <cell r="B649" t="str">
            <v>3</v>
          </cell>
          <cell r="C649" t="str">
            <v>00003000</v>
          </cell>
          <cell r="D649" t="str">
            <v>Plant &amp; Equipment</v>
          </cell>
          <cell r="E649" t="str">
            <v>20</v>
          </cell>
        </row>
        <row r="650">
          <cell r="A650" t="str">
            <v>1603000889</v>
          </cell>
          <cell r="B650" t="str">
            <v>4</v>
          </cell>
          <cell r="C650" t="str">
            <v>00003000</v>
          </cell>
          <cell r="D650" t="str">
            <v>Plant &amp; Equipment</v>
          </cell>
          <cell r="E650" t="str">
            <v>10</v>
          </cell>
        </row>
        <row r="651">
          <cell r="A651" t="str">
            <v>1603000889</v>
          </cell>
          <cell r="B651" t="str">
            <v>5</v>
          </cell>
          <cell r="C651" t="str">
            <v>00003000</v>
          </cell>
          <cell r="D651" t="str">
            <v>Plant &amp; Equipment</v>
          </cell>
          <cell r="E651" t="str">
            <v>10</v>
          </cell>
        </row>
        <row r="652">
          <cell r="A652" t="str">
            <v>1603000890</v>
          </cell>
          <cell r="B652" t="str">
            <v>0</v>
          </cell>
          <cell r="C652" t="str">
            <v>00003000</v>
          </cell>
          <cell r="D652" t="str">
            <v>Plant &amp; Equipment</v>
          </cell>
          <cell r="E652" t="str">
            <v>15</v>
          </cell>
        </row>
        <row r="653">
          <cell r="A653" t="str">
            <v>1603000890</v>
          </cell>
          <cell r="B653" t="str">
            <v>1</v>
          </cell>
          <cell r="C653" t="str">
            <v>00003000</v>
          </cell>
          <cell r="D653" t="str">
            <v>Plant &amp; Equipment</v>
          </cell>
          <cell r="E653" t="str">
            <v>20</v>
          </cell>
        </row>
        <row r="654">
          <cell r="A654" t="str">
            <v>1603000890</v>
          </cell>
          <cell r="B654" t="str">
            <v>2</v>
          </cell>
          <cell r="C654" t="str">
            <v>00003000</v>
          </cell>
          <cell r="D654" t="str">
            <v>Plant &amp; Equipment</v>
          </cell>
          <cell r="E654" t="str">
            <v>15</v>
          </cell>
        </row>
        <row r="655">
          <cell r="A655" t="str">
            <v>1603000890</v>
          </cell>
          <cell r="B655" t="str">
            <v>3</v>
          </cell>
          <cell r="C655" t="str">
            <v>00003000</v>
          </cell>
          <cell r="D655" t="str">
            <v>Plant &amp; Equipment</v>
          </cell>
          <cell r="E655" t="str">
            <v>20</v>
          </cell>
        </row>
        <row r="656">
          <cell r="A656" t="str">
            <v>1603000890</v>
          </cell>
          <cell r="B656" t="str">
            <v>4</v>
          </cell>
          <cell r="C656" t="str">
            <v>00003000</v>
          </cell>
          <cell r="D656" t="str">
            <v>Plant &amp; Equipment</v>
          </cell>
          <cell r="E656" t="str">
            <v>10</v>
          </cell>
        </row>
        <row r="657">
          <cell r="A657" t="str">
            <v>1603000890</v>
          </cell>
          <cell r="B657" t="str">
            <v>5</v>
          </cell>
          <cell r="C657" t="str">
            <v>00003000</v>
          </cell>
          <cell r="D657" t="str">
            <v>Plant &amp; Equipment</v>
          </cell>
          <cell r="E657" t="str">
            <v>10</v>
          </cell>
        </row>
        <row r="658">
          <cell r="A658" t="str">
            <v>1603000891</v>
          </cell>
          <cell r="B658" t="str">
            <v>0</v>
          </cell>
          <cell r="C658" t="str">
            <v>00003000</v>
          </cell>
          <cell r="D658" t="str">
            <v>Plant &amp; Equipment</v>
          </cell>
          <cell r="E658" t="str">
            <v>15</v>
          </cell>
        </row>
        <row r="659">
          <cell r="A659" t="str">
            <v>1603000891</v>
          </cell>
          <cell r="B659" t="str">
            <v>1</v>
          </cell>
          <cell r="C659" t="str">
            <v>00003000</v>
          </cell>
          <cell r="D659" t="str">
            <v>Plant &amp; Equipment</v>
          </cell>
          <cell r="E659" t="str">
            <v>20</v>
          </cell>
        </row>
        <row r="660">
          <cell r="A660" t="str">
            <v>1603000891</v>
          </cell>
          <cell r="B660" t="str">
            <v>2</v>
          </cell>
          <cell r="C660" t="str">
            <v>00003000</v>
          </cell>
          <cell r="D660" t="str">
            <v>Plant &amp; Equipment</v>
          </cell>
          <cell r="E660" t="str">
            <v>15</v>
          </cell>
        </row>
        <row r="661">
          <cell r="A661" t="str">
            <v>1603000891</v>
          </cell>
          <cell r="B661" t="str">
            <v>3</v>
          </cell>
          <cell r="C661" t="str">
            <v>00003000</v>
          </cell>
          <cell r="D661" t="str">
            <v>Plant &amp; Equipment</v>
          </cell>
          <cell r="E661" t="str">
            <v>20</v>
          </cell>
        </row>
        <row r="662">
          <cell r="A662" t="str">
            <v>1603000891</v>
          </cell>
          <cell r="B662" t="str">
            <v>4</v>
          </cell>
          <cell r="C662" t="str">
            <v>00003000</v>
          </cell>
          <cell r="D662" t="str">
            <v>Plant &amp; Equipment</v>
          </cell>
          <cell r="E662" t="str">
            <v>10</v>
          </cell>
        </row>
        <row r="663">
          <cell r="A663" t="str">
            <v>1603000891</v>
          </cell>
          <cell r="B663" t="str">
            <v>5</v>
          </cell>
          <cell r="C663" t="str">
            <v>00003000</v>
          </cell>
          <cell r="D663" t="str">
            <v>Plant &amp; Equipment</v>
          </cell>
          <cell r="E663" t="str">
            <v>10</v>
          </cell>
        </row>
        <row r="664">
          <cell r="A664" t="str">
            <v>1603000892</v>
          </cell>
          <cell r="B664" t="str">
            <v>0</v>
          </cell>
          <cell r="C664" t="str">
            <v>00003000</v>
          </cell>
          <cell r="D664" t="str">
            <v>Plant &amp; Equipment</v>
          </cell>
          <cell r="E664" t="str">
            <v>15</v>
          </cell>
        </row>
        <row r="665">
          <cell r="A665" t="str">
            <v>1603000892</v>
          </cell>
          <cell r="B665" t="str">
            <v>1</v>
          </cell>
          <cell r="C665" t="str">
            <v>00003000</v>
          </cell>
          <cell r="D665" t="str">
            <v>Plant &amp; Equipment</v>
          </cell>
          <cell r="E665" t="str">
            <v>20</v>
          </cell>
        </row>
        <row r="666">
          <cell r="A666" t="str">
            <v>1603000892</v>
          </cell>
          <cell r="B666" t="str">
            <v>2</v>
          </cell>
          <cell r="C666" t="str">
            <v>00003000</v>
          </cell>
          <cell r="D666" t="str">
            <v>Plant &amp; Equipment</v>
          </cell>
          <cell r="E666" t="str">
            <v>15</v>
          </cell>
        </row>
        <row r="667">
          <cell r="A667" t="str">
            <v>1603000892</v>
          </cell>
          <cell r="B667" t="str">
            <v>3</v>
          </cell>
          <cell r="C667" t="str">
            <v>00003000</v>
          </cell>
          <cell r="D667" t="str">
            <v>Plant &amp; Equipment</v>
          </cell>
          <cell r="E667" t="str">
            <v>20</v>
          </cell>
        </row>
        <row r="668">
          <cell r="A668" t="str">
            <v>1603000892</v>
          </cell>
          <cell r="B668" t="str">
            <v>4</v>
          </cell>
          <cell r="C668" t="str">
            <v>00003000</v>
          </cell>
          <cell r="D668" t="str">
            <v>Plant &amp; Equipment</v>
          </cell>
          <cell r="E668" t="str">
            <v>10</v>
          </cell>
        </row>
        <row r="669">
          <cell r="A669" t="str">
            <v>1603000892</v>
          </cell>
          <cell r="B669" t="str">
            <v>5</v>
          </cell>
          <cell r="C669" t="str">
            <v>00003000</v>
          </cell>
          <cell r="D669" t="str">
            <v>Plant &amp; Equipment</v>
          </cell>
          <cell r="E669" t="str">
            <v>10</v>
          </cell>
        </row>
        <row r="670">
          <cell r="A670" t="str">
            <v>1603000893</v>
          </cell>
          <cell r="B670" t="str">
            <v>0</v>
          </cell>
          <cell r="C670" t="str">
            <v>00003000</v>
          </cell>
          <cell r="D670" t="str">
            <v>Plant &amp; Equipment</v>
          </cell>
          <cell r="E670" t="str">
            <v>15</v>
          </cell>
        </row>
        <row r="671">
          <cell r="A671" t="str">
            <v>1603000893</v>
          </cell>
          <cell r="B671" t="str">
            <v>1</v>
          </cell>
          <cell r="C671" t="str">
            <v>00003000</v>
          </cell>
          <cell r="D671" t="str">
            <v>Plant &amp; Equipment</v>
          </cell>
          <cell r="E671" t="str">
            <v>20</v>
          </cell>
        </row>
        <row r="672">
          <cell r="A672" t="str">
            <v>1603000893</v>
          </cell>
          <cell r="B672" t="str">
            <v>2</v>
          </cell>
          <cell r="C672" t="str">
            <v>00003000</v>
          </cell>
          <cell r="D672" t="str">
            <v>Plant &amp; Equipment</v>
          </cell>
          <cell r="E672" t="str">
            <v>15</v>
          </cell>
        </row>
        <row r="673">
          <cell r="A673" t="str">
            <v>1603000893</v>
          </cell>
          <cell r="B673" t="str">
            <v>3</v>
          </cell>
          <cell r="C673" t="str">
            <v>00003000</v>
          </cell>
          <cell r="D673" t="str">
            <v>Plant &amp; Equipment</v>
          </cell>
          <cell r="E673" t="str">
            <v>20</v>
          </cell>
        </row>
        <row r="674">
          <cell r="A674" t="str">
            <v>1603000893</v>
          </cell>
          <cell r="B674" t="str">
            <v>4</v>
          </cell>
          <cell r="C674" t="str">
            <v>00003000</v>
          </cell>
          <cell r="D674" t="str">
            <v>Plant &amp; Equipment</v>
          </cell>
          <cell r="E674" t="str">
            <v>10</v>
          </cell>
        </row>
        <row r="675">
          <cell r="A675" t="str">
            <v>1603000893</v>
          </cell>
          <cell r="B675" t="str">
            <v>5</v>
          </cell>
          <cell r="C675" t="str">
            <v>00003000</v>
          </cell>
          <cell r="D675" t="str">
            <v>Plant &amp; Equipment</v>
          </cell>
          <cell r="E675" t="str">
            <v>10</v>
          </cell>
        </row>
        <row r="676">
          <cell r="A676" t="str">
            <v>1603000894</v>
          </cell>
          <cell r="B676" t="str">
            <v>0</v>
          </cell>
          <cell r="C676" t="str">
            <v>00003000</v>
          </cell>
          <cell r="D676" t="str">
            <v>Plant &amp; Equipment</v>
          </cell>
          <cell r="E676" t="str">
            <v>15</v>
          </cell>
        </row>
        <row r="677">
          <cell r="A677" t="str">
            <v>1603000894</v>
          </cell>
          <cell r="B677" t="str">
            <v>1</v>
          </cell>
          <cell r="C677" t="str">
            <v>00003000</v>
          </cell>
          <cell r="D677" t="str">
            <v>Plant &amp; Equipment</v>
          </cell>
          <cell r="E677" t="str">
            <v>20</v>
          </cell>
        </row>
        <row r="678">
          <cell r="A678" t="str">
            <v>1603000894</v>
          </cell>
          <cell r="B678" t="str">
            <v>2</v>
          </cell>
          <cell r="C678" t="str">
            <v>00003000</v>
          </cell>
          <cell r="D678" t="str">
            <v>Plant &amp; Equipment</v>
          </cell>
          <cell r="E678" t="str">
            <v>15</v>
          </cell>
        </row>
        <row r="679">
          <cell r="A679" t="str">
            <v>1603000894</v>
          </cell>
          <cell r="B679" t="str">
            <v>3</v>
          </cell>
          <cell r="C679" t="str">
            <v>00003000</v>
          </cell>
          <cell r="D679" t="str">
            <v>Plant &amp; Equipment</v>
          </cell>
          <cell r="E679" t="str">
            <v>20</v>
          </cell>
        </row>
        <row r="680">
          <cell r="A680" t="str">
            <v>1603000894</v>
          </cell>
          <cell r="B680" t="str">
            <v>4</v>
          </cell>
          <cell r="C680" t="str">
            <v>00003000</v>
          </cell>
          <cell r="D680" t="str">
            <v>Plant &amp; Equipment</v>
          </cell>
          <cell r="E680" t="str">
            <v>10</v>
          </cell>
        </row>
        <row r="681">
          <cell r="A681" t="str">
            <v>1603000894</v>
          </cell>
          <cell r="B681" t="str">
            <v>5</v>
          </cell>
          <cell r="C681" t="str">
            <v>00003000</v>
          </cell>
          <cell r="D681" t="str">
            <v>Plant &amp; Equipment</v>
          </cell>
          <cell r="E681" t="str">
            <v>10</v>
          </cell>
        </row>
        <row r="682">
          <cell r="A682" t="str">
            <v>1603000895</v>
          </cell>
          <cell r="B682" t="str">
            <v>0</v>
          </cell>
          <cell r="C682" t="str">
            <v>00003000</v>
          </cell>
          <cell r="D682" t="str">
            <v>Plant &amp; Equipment</v>
          </cell>
          <cell r="E682" t="str">
            <v>15</v>
          </cell>
        </row>
        <row r="683">
          <cell r="A683" t="str">
            <v>1603000895</v>
          </cell>
          <cell r="B683" t="str">
            <v>1</v>
          </cell>
          <cell r="C683" t="str">
            <v>00003000</v>
          </cell>
          <cell r="D683" t="str">
            <v>Plant &amp; Equipment</v>
          </cell>
          <cell r="E683" t="str">
            <v>20</v>
          </cell>
        </row>
        <row r="684">
          <cell r="A684" t="str">
            <v>1603000895</v>
          </cell>
          <cell r="B684" t="str">
            <v>2</v>
          </cell>
          <cell r="C684" t="str">
            <v>00003000</v>
          </cell>
          <cell r="D684" t="str">
            <v>Plant &amp; Equipment</v>
          </cell>
          <cell r="E684" t="str">
            <v>15</v>
          </cell>
        </row>
        <row r="685">
          <cell r="A685" t="str">
            <v>1603000895</v>
          </cell>
          <cell r="B685" t="str">
            <v>3</v>
          </cell>
          <cell r="C685" t="str">
            <v>00003000</v>
          </cell>
          <cell r="D685" t="str">
            <v>Plant &amp; Equipment</v>
          </cell>
          <cell r="E685" t="str">
            <v>20</v>
          </cell>
        </row>
        <row r="686">
          <cell r="A686" t="str">
            <v>1603000895</v>
          </cell>
          <cell r="B686" t="str">
            <v>4</v>
          </cell>
          <cell r="C686" t="str">
            <v>00003000</v>
          </cell>
          <cell r="D686" t="str">
            <v>Plant &amp; Equipment</v>
          </cell>
          <cell r="E686" t="str">
            <v>10</v>
          </cell>
        </row>
        <row r="687">
          <cell r="A687" t="str">
            <v>1603000895</v>
          </cell>
          <cell r="B687" t="str">
            <v>5</v>
          </cell>
          <cell r="C687" t="str">
            <v>00003000</v>
          </cell>
          <cell r="D687" t="str">
            <v>Plant &amp; Equipment</v>
          </cell>
          <cell r="E687" t="str">
            <v>10</v>
          </cell>
        </row>
        <row r="688">
          <cell r="A688" t="str">
            <v>1603000896</v>
          </cell>
          <cell r="B688" t="str">
            <v>0</v>
          </cell>
          <cell r="C688" t="str">
            <v>00003000</v>
          </cell>
          <cell r="D688" t="str">
            <v>Plant &amp; Equipment</v>
          </cell>
          <cell r="E688" t="str">
            <v>15</v>
          </cell>
        </row>
        <row r="689">
          <cell r="A689" t="str">
            <v>1603000896</v>
          </cell>
          <cell r="B689" t="str">
            <v>1</v>
          </cell>
          <cell r="C689" t="str">
            <v>00003000</v>
          </cell>
          <cell r="D689" t="str">
            <v>Plant &amp; Equipment</v>
          </cell>
          <cell r="E689" t="str">
            <v>20</v>
          </cell>
        </row>
        <row r="690">
          <cell r="A690" t="str">
            <v>1603000896</v>
          </cell>
          <cell r="B690" t="str">
            <v>2</v>
          </cell>
          <cell r="C690" t="str">
            <v>00003000</v>
          </cell>
          <cell r="D690" t="str">
            <v>Plant &amp; Equipment</v>
          </cell>
          <cell r="E690" t="str">
            <v>15</v>
          </cell>
        </row>
        <row r="691">
          <cell r="A691" t="str">
            <v>1603000896</v>
          </cell>
          <cell r="B691" t="str">
            <v>3</v>
          </cell>
          <cell r="C691" t="str">
            <v>00003000</v>
          </cell>
          <cell r="D691" t="str">
            <v>Plant &amp; Equipment</v>
          </cell>
          <cell r="E691" t="str">
            <v>20</v>
          </cell>
        </row>
        <row r="692">
          <cell r="A692" t="str">
            <v>1603000896</v>
          </cell>
          <cell r="B692" t="str">
            <v>4</v>
          </cell>
          <cell r="C692" t="str">
            <v>00003000</v>
          </cell>
          <cell r="D692" t="str">
            <v>Plant &amp; Equipment</v>
          </cell>
          <cell r="E692" t="str">
            <v>10</v>
          </cell>
        </row>
        <row r="693">
          <cell r="A693" t="str">
            <v>1603000896</v>
          </cell>
          <cell r="B693" t="str">
            <v>5</v>
          </cell>
          <cell r="C693" t="str">
            <v>00003000</v>
          </cell>
          <cell r="D693" t="str">
            <v>Plant &amp; Equipment</v>
          </cell>
          <cell r="E693" t="str">
            <v>10</v>
          </cell>
        </row>
        <row r="694">
          <cell r="A694" t="str">
            <v>1603000897</v>
          </cell>
          <cell r="B694" t="str">
            <v>0</v>
          </cell>
          <cell r="C694" t="str">
            <v>00003000</v>
          </cell>
          <cell r="D694" t="str">
            <v>Plant &amp; Equipment</v>
          </cell>
          <cell r="E694" t="str">
            <v>15</v>
          </cell>
        </row>
        <row r="695">
          <cell r="A695" t="str">
            <v>1603000897</v>
          </cell>
          <cell r="B695" t="str">
            <v>1</v>
          </cell>
          <cell r="C695" t="str">
            <v>00003000</v>
          </cell>
          <cell r="D695" t="str">
            <v>Plant &amp; Equipment</v>
          </cell>
          <cell r="E695" t="str">
            <v>20</v>
          </cell>
        </row>
        <row r="696">
          <cell r="A696" t="str">
            <v>1603000897</v>
          </cell>
          <cell r="B696" t="str">
            <v>2</v>
          </cell>
          <cell r="C696" t="str">
            <v>00003000</v>
          </cell>
          <cell r="D696" t="str">
            <v>Plant &amp; Equipment</v>
          </cell>
          <cell r="E696" t="str">
            <v>15</v>
          </cell>
        </row>
        <row r="697">
          <cell r="A697" t="str">
            <v>1603000897</v>
          </cell>
          <cell r="B697" t="str">
            <v>3</v>
          </cell>
          <cell r="C697" t="str">
            <v>00003000</v>
          </cell>
          <cell r="D697" t="str">
            <v>Plant &amp; Equipment</v>
          </cell>
          <cell r="E697" t="str">
            <v>20</v>
          </cell>
        </row>
        <row r="698">
          <cell r="A698" t="str">
            <v>1603000897</v>
          </cell>
          <cell r="B698" t="str">
            <v>4</v>
          </cell>
          <cell r="C698" t="str">
            <v>00003000</v>
          </cell>
          <cell r="D698" t="str">
            <v>Plant &amp; Equipment</v>
          </cell>
          <cell r="E698" t="str">
            <v>10</v>
          </cell>
        </row>
        <row r="699">
          <cell r="A699" t="str">
            <v>1603000897</v>
          </cell>
          <cell r="B699" t="str">
            <v>5</v>
          </cell>
          <cell r="C699" t="str">
            <v>00003000</v>
          </cell>
          <cell r="D699" t="str">
            <v>Plant &amp; Equipment</v>
          </cell>
          <cell r="E699" t="str">
            <v>10</v>
          </cell>
        </row>
        <row r="700">
          <cell r="A700" t="str">
            <v>1603000898</v>
          </cell>
          <cell r="B700" t="str">
            <v>0</v>
          </cell>
          <cell r="C700" t="str">
            <v>00003000</v>
          </cell>
          <cell r="D700" t="str">
            <v>Plant &amp; Equipment</v>
          </cell>
          <cell r="E700" t="str">
            <v>15</v>
          </cell>
        </row>
        <row r="701">
          <cell r="A701" t="str">
            <v>1603000898</v>
          </cell>
          <cell r="B701" t="str">
            <v>1</v>
          </cell>
          <cell r="C701" t="str">
            <v>00003000</v>
          </cell>
          <cell r="D701" t="str">
            <v>Plant &amp; Equipment</v>
          </cell>
          <cell r="E701" t="str">
            <v>20</v>
          </cell>
        </row>
        <row r="702">
          <cell r="A702" t="str">
            <v>1603000898</v>
          </cell>
          <cell r="B702" t="str">
            <v>2</v>
          </cell>
          <cell r="C702" t="str">
            <v>00003000</v>
          </cell>
          <cell r="D702" t="str">
            <v>Plant &amp; Equipment</v>
          </cell>
          <cell r="E702" t="str">
            <v>15</v>
          </cell>
        </row>
        <row r="703">
          <cell r="A703" t="str">
            <v>1603000898</v>
          </cell>
          <cell r="B703" t="str">
            <v>3</v>
          </cell>
          <cell r="C703" t="str">
            <v>00003000</v>
          </cell>
          <cell r="D703" t="str">
            <v>Plant &amp; Equipment</v>
          </cell>
          <cell r="E703" t="str">
            <v>20</v>
          </cell>
        </row>
        <row r="704">
          <cell r="A704" t="str">
            <v>1603000898</v>
          </cell>
          <cell r="B704" t="str">
            <v>4</v>
          </cell>
          <cell r="C704" t="str">
            <v>00003000</v>
          </cell>
          <cell r="D704" t="str">
            <v>Plant &amp; Equipment</v>
          </cell>
          <cell r="E704" t="str">
            <v>10</v>
          </cell>
        </row>
        <row r="705">
          <cell r="A705" t="str">
            <v>1603000898</v>
          </cell>
          <cell r="B705" t="str">
            <v>5</v>
          </cell>
          <cell r="C705" t="str">
            <v>00003000</v>
          </cell>
          <cell r="D705" t="str">
            <v>Plant &amp; Equipment</v>
          </cell>
          <cell r="E705" t="str">
            <v>10</v>
          </cell>
        </row>
        <row r="706">
          <cell r="A706" t="str">
            <v>1603000899</v>
          </cell>
          <cell r="B706" t="str">
            <v>0</v>
          </cell>
          <cell r="C706" t="str">
            <v>00003000</v>
          </cell>
          <cell r="D706" t="str">
            <v>Plant &amp; Equipment</v>
          </cell>
          <cell r="E706" t="str">
            <v>15</v>
          </cell>
        </row>
        <row r="707">
          <cell r="A707" t="str">
            <v>1603000899</v>
          </cell>
          <cell r="B707" t="str">
            <v>1</v>
          </cell>
          <cell r="C707" t="str">
            <v>00003000</v>
          </cell>
          <cell r="D707" t="str">
            <v>Plant &amp; Equipment</v>
          </cell>
          <cell r="E707" t="str">
            <v>20</v>
          </cell>
        </row>
        <row r="708">
          <cell r="A708" t="str">
            <v>1603000899</v>
          </cell>
          <cell r="B708" t="str">
            <v>2</v>
          </cell>
          <cell r="C708" t="str">
            <v>00003000</v>
          </cell>
          <cell r="D708" t="str">
            <v>Plant &amp; Equipment</v>
          </cell>
          <cell r="E708" t="str">
            <v>15</v>
          </cell>
        </row>
        <row r="709">
          <cell r="A709" t="str">
            <v>1603000899</v>
          </cell>
          <cell r="B709" t="str">
            <v>3</v>
          </cell>
          <cell r="C709" t="str">
            <v>00003000</v>
          </cell>
          <cell r="D709" t="str">
            <v>Plant &amp; Equipment</v>
          </cell>
          <cell r="E709" t="str">
            <v>20</v>
          </cell>
        </row>
        <row r="710">
          <cell r="A710" t="str">
            <v>1603000899</v>
          </cell>
          <cell r="B710" t="str">
            <v>4</v>
          </cell>
          <cell r="C710" t="str">
            <v>00003000</v>
          </cell>
          <cell r="D710" t="str">
            <v>Plant &amp; Equipment</v>
          </cell>
          <cell r="E710" t="str">
            <v>10</v>
          </cell>
        </row>
        <row r="711">
          <cell r="A711" t="str">
            <v>1603000899</v>
          </cell>
          <cell r="B711" t="str">
            <v>5</v>
          </cell>
          <cell r="C711" t="str">
            <v>00003000</v>
          </cell>
          <cell r="D711" t="str">
            <v>Plant &amp; Equipment</v>
          </cell>
          <cell r="E711" t="str">
            <v>10</v>
          </cell>
        </row>
        <row r="712">
          <cell r="A712" t="str">
            <v>1603000900</v>
          </cell>
          <cell r="B712" t="str">
            <v>0</v>
          </cell>
          <cell r="C712" t="str">
            <v>00003000</v>
          </cell>
          <cell r="D712" t="str">
            <v>Plant &amp; Equipment</v>
          </cell>
          <cell r="E712" t="str">
            <v>15</v>
          </cell>
        </row>
        <row r="713">
          <cell r="A713" t="str">
            <v>1603000900</v>
          </cell>
          <cell r="B713" t="str">
            <v>1</v>
          </cell>
          <cell r="C713" t="str">
            <v>00003000</v>
          </cell>
          <cell r="D713" t="str">
            <v>Plant &amp; Equipment</v>
          </cell>
          <cell r="E713" t="str">
            <v>20</v>
          </cell>
        </row>
        <row r="714">
          <cell r="A714" t="str">
            <v>1603000900</v>
          </cell>
          <cell r="B714" t="str">
            <v>2</v>
          </cell>
          <cell r="C714" t="str">
            <v>00003000</v>
          </cell>
          <cell r="D714" t="str">
            <v>Plant &amp; Equipment</v>
          </cell>
          <cell r="E714" t="str">
            <v>15</v>
          </cell>
        </row>
        <row r="715">
          <cell r="A715" t="str">
            <v>1603000900</v>
          </cell>
          <cell r="B715" t="str">
            <v>3</v>
          </cell>
          <cell r="C715" t="str">
            <v>00003000</v>
          </cell>
          <cell r="D715" t="str">
            <v>Plant &amp; Equipment</v>
          </cell>
          <cell r="E715" t="str">
            <v>20</v>
          </cell>
        </row>
        <row r="716">
          <cell r="A716" t="str">
            <v>1603000900</v>
          </cell>
          <cell r="B716" t="str">
            <v>4</v>
          </cell>
          <cell r="C716" t="str">
            <v>00003000</v>
          </cell>
          <cell r="D716" t="str">
            <v>Plant &amp; Equipment</v>
          </cell>
          <cell r="E716" t="str">
            <v>10</v>
          </cell>
        </row>
        <row r="717">
          <cell r="A717" t="str">
            <v>1603000900</v>
          </cell>
          <cell r="B717" t="str">
            <v>5</v>
          </cell>
          <cell r="C717" t="str">
            <v>00003000</v>
          </cell>
          <cell r="D717" t="str">
            <v>Plant &amp; Equipment</v>
          </cell>
          <cell r="E717" t="str">
            <v>10</v>
          </cell>
        </row>
        <row r="718">
          <cell r="A718" t="str">
            <v>1603000901</v>
          </cell>
          <cell r="B718" t="str">
            <v>0</v>
          </cell>
          <cell r="C718" t="str">
            <v>00003000</v>
          </cell>
          <cell r="D718" t="str">
            <v>Plant &amp; Equipment</v>
          </cell>
          <cell r="E718" t="str">
            <v>15</v>
          </cell>
        </row>
        <row r="719">
          <cell r="A719" t="str">
            <v>1603000901</v>
          </cell>
          <cell r="B719" t="str">
            <v>1</v>
          </cell>
          <cell r="C719" t="str">
            <v>00003000</v>
          </cell>
          <cell r="D719" t="str">
            <v>Plant &amp; Equipment</v>
          </cell>
          <cell r="E719" t="str">
            <v>20</v>
          </cell>
        </row>
        <row r="720">
          <cell r="A720" t="str">
            <v>1603000901</v>
          </cell>
          <cell r="B720" t="str">
            <v>2</v>
          </cell>
          <cell r="C720" t="str">
            <v>00003000</v>
          </cell>
          <cell r="D720" t="str">
            <v>Plant &amp; Equipment</v>
          </cell>
          <cell r="E720" t="str">
            <v>15</v>
          </cell>
        </row>
        <row r="721">
          <cell r="A721" t="str">
            <v>1603000901</v>
          </cell>
          <cell r="B721" t="str">
            <v>3</v>
          </cell>
          <cell r="C721" t="str">
            <v>00003000</v>
          </cell>
          <cell r="D721" t="str">
            <v>Plant &amp; Equipment</v>
          </cell>
          <cell r="E721" t="str">
            <v>20</v>
          </cell>
        </row>
        <row r="722">
          <cell r="A722" t="str">
            <v>1603000901</v>
          </cell>
          <cell r="B722" t="str">
            <v>4</v>
          </cell>
          <cell r="C722" t="str">
            <v>00003000</v>
          </cell>
          <cell r="D722" t="str">
            <v>Plant &amp; Equipment</v>
          </cell>
          <cell r="E722" t="str">
            <v>10</v>
          </cell>
        </row>
        <row r="723">
          <cell r="A723" t="str">
            <v>1603000901</v>
          </cell>
          <cell r="B723" t="str">
            <v>5</v>
          </cell>
          <cell r="C723" t="str">
            <v>00003000</v>
          </cell>
          <cell r="D723" t="str">
            <v>Plant &amp; Equipment</v>
          </cell>
          <cell r="E723" t="str">
            <v>10</v>
          </cell>
        </row>
        <row r="724">
          <cell r="A724" t="str">
            <v>1603000902</v>
          </cell>
          <cell r="B724" t="str">
            <v>0</v>
          </cell>
          <cell r="C724" t="str">
            <v>00003000</v>
          </cell>
          <cell r="D724" t="str">
            <v>Plant &amp; Equipment</v>
          </cell>
          <cell r="E724" t="str">
            <v>15</v>
          </cell>
        </row>
        <row r="725">
          <cell r="A725" t="str">
            <v>1603000902</v>
          </cell>
          <cell r="B725" t="str">
            <v>1</v>
          </cell>
          <cell r="C725" t="str">
            <v>00003000</v>
          </cell>
          <cell r="D725" t="str">
            <v>Plant &amp; Equipment</v>
          </cell>
          <cell r="E725" t="str">
            <v>25</v>
          </cell>
        </row>
        <row r="726">
          <cell r="A726" t="str">
            <v>1603000902</v>
          </cell>
          <cell r="B726" t="str">
            <v>2</v>
          </cell>
          <cell r="C726" t="str">
            <v>00003000</v>
          </cell>
          <cell r="D726" t="str">
            <v>Plant &amp; Equipment</v>
          </cell>
          <cell r="E726" t="str">
            <v>20</v>
          </cell>
        </row>
        <row r="727">
          <cell r="A727" t="str">
            <v>1603000902</v>
          </cell>
          <cell r="B727" t="str">
            <v>3</v>
          </cell>
          <cell r="C727" t="str">
            <v>00003000</v>
          </cell>
          <cell r="D727" t="str">
            <v>Plant &amp; Equipment</v>
          </cell>
          <cell r="E727" t="str">
            <v>10</v>
          </cell>
        </row>
        <row r="728">
          <cell r="A728" t="str">
            <v>1603000902</v>
          </cell>
          <cell r="B728" t="str">
            <v>4</v>
          </cell>
          <cell r="C728" t="str">
            <v>00003000</v>
          </cell>
          <cell r="D728" t="str">
            <v>Plant &amp; Equipment</v>
          </cell>
          <cell r="E728" t="str">
            <v>10</v>
          </cell>
        </row>
        <row r="729">
          <cell r="A729" t="str">
            <v>1603000903</v>
          </cell>
          <cell r="B729" t="str">
            <v>0</v>
          </cell>
          <cell r="C729" t="str">
            <v>00003000</v>
          </cell>
          <cell r="D729" t="str">
            <v>Plant &amp; Equipment</v>
          </cell>
          <cell r="E729" t="str">
            <v>15</v>
          </cell>
        </row>
        <row r="730">
          <cell r="A730" t="str">
            <v>1603000903</v>
          </cell>
          <cell r="B730" t="str">
            <v>1</v>
          </cell>
          <cell r="C730" t="str">
            <v>00003000</v>
          </cell>
          <cell r="D730" t="str">
            <v>Plant &amp; Equipment</v>
          </cell>
          <cell r="E730" t="str">
            <v>25</v>
          </cell>
        </row>
        <row r="731">
          <cell r="A731" t="str">
            <v>1603000903</v>
          </cell>
          <cell r="B731" t="str">
            <v>2</v>
          </cell>
          <cell r="C731" t="str">
            <v>00003000</v>
          </cell>
          <cell r="D731" t="str">
            <v>Plant &amp; Equipment</v>
          </cell>
          <cell r="E731" t="str">
            <v>20</v>
          </cell>
        </row>
        <row r="732">
          <cell r="A732" t="str">
            <v>1603000903</v>
          </cell>
          <cell r="B732" t="str">
            <v>3</v>
          </cell>
          <cell r="C732" t="str">
            <v>00003000</v>
          </cell>
          <cell r="D732" t="str">
            <v>Plant &amp; Equipment</v>
          </cell>
          <cell r="E732" t="str">
            <v>10</v>
          </cell>
        </row>
        <row r="733">
          <cell r="A733" t="str">
            <v>1603000903</v>
          </cell>
          <cell r="B733" t="str">
            <v>4</v>
          </cell>
          <cell r="C733" t="str">
            <v>00003000</v>
          </cell>
          <cell r="D733" t="str">
            <v>Plant &amp; Equipment</v>
          </cell>
          <cell r="E733" t="str">
            <v>10</v>
          </cell>
        </row>
        <row r="734">
          <cell r="A734" t="str">
            <v>1603000904</v>
          </cell>
          <cell r="B734" t="str">
            <v>0</v>
          </cell>
          <cell r="C734" t="str">
            <v>00003000</v>
          </cell>
          <cell r="D734" t="str">
            <v>Plant &amp; Equipment</v>
          </cell>
          <cell r="E734" t="str">
            <v>15</v>
          </cell>
        </row>
        <row r="735">
          <cell r="A735" t="str">
            <v>1603000904</v>
          </cell>
          <cell r="B735" t="str">
            <v>1</v>
          </cell>
          <cell r="C735" t="str">
            <v>00003000</v>
          </cell>
          <cell r="D735" t="str">
            <v>Plant &amp; Equipment</v>
          </cell>
          <cell r="E735" t="str">
            <v>25</v>
          </cell>
        </row>
        <row r="736">
          <cell r="A736" t="str">
            <v>1603000904</v>
          </cell>
          <cell r="B736" t="str">
            <v>2</v>
          </cell>
          <cell r="C736" t="str">
            <v>00003000</v>
          </cell>
          <cell r="D736" t="str">
            <v>Plant &amp; Equipment</v>
          </cell>
          <cell r="E736" t="str">
            <v>20</v>
          </cell>
        </row>
        <row r="737">
          <cell r="A737" t="str">
            <v>1603000904</v>
          </cell>
          <cell r="B737" t="str">
            <v>3</v>
          </cell>
          <cell r="C737" t="str">
            <v>00003000</v>
          </cell>
          <cell r="D737" t="str">
            <v>Plant &amp; Equipment</v>
          </cell>
          <cell r="E737" t="str">
            <v>10</v>
          </cell>
        </row>
        <row r="738">
          <cell r="A738" t="str">
            <v>1603000904</v>
          </cell>
          <cell r="B738" t="str">
            <v>4</v>
          </cell>
          <cell r="C738" t="str">
            <v>00003000</v>
          </cell>
          <cell r="D738" t="str">
            <v>Plant &amp; Equipment</v>
          </cell>
          <cell r="E738" t="str">
            <v>10</v>
          </cell>
        </row>
        <row r="739">
          <cell r="A739" t="str">
            <v>1603000905</v>
          </cell>
          <cell r="B739" t="str">
            <v>0</v>
          </cell>
          <cell r="C739" t="str">
            <v>00003000</v>
          </cell>
          <cell r="D739" t="str">
            <v>Plant &amp; Equipment</v>
          </cell>
          <cell r="E739" t="str">
            <v>15</v>
          </cell>
        </row>
        <row r="740">
          <cell r="A740" t="str">
            <v>1603000905</v>
          </cell>
          <cell r="B740" t="str">
            <v>1</v>
          </cell>
          <cell r="C740" t="str">
            <v>00003000</v>
          </cell>
          <cell r="D740" t="str">
            <v>Plant &amp; Equipment</v>
          </cell>
          <cell r="E740" t="str">
            <v>25</v>
          </cell>
        </row>
        <row r="741">
          <cell r="A741" t="str">
            <v>1603000905</v>
          </cell>
          <cell r="B741" t="str">
            <v>2</v>
          </cell>
          <cell r="C741" t="str">
            <v>00003000</v>
          </cell>
          <cell r="D741" t="str">
            <v>Plant &amp; Equipment</v>
          </cell>
          <cell r="E741" t="str">
            <v>20</v>
          </cell>
        </row>
        <row r="742">
          <cell r="A742" t="str">
            <v>1603000905</v>
          </cell>
          <cell r="B742" t="str">
            <v>3</v>
          </cell>
          <cell r="C742" t="str">
            <v>00003000</v>
          </cell>
          <cell r="D742" t="str">
            <v>Plant &amp; Equipment</v>
          </cell>
          <cell r="E742" t="str">
            <v>10</v>
          </cell>
        </row>
        <row r="743">
          <cell r="A743" t="str">
            <v>1603000905</v>
          </cell>
          <cell r="B743" t="str">
            <v>4</v>
          </cell>
          <cell r="C743" t="str">
            <v>00003000</v>
          </cell>
          <cell r="D743" t="str">
            <v>Plant &amp; Equipment</v>
          </cell>
          <cell r="E743" t="str">
            <v>10</v>
          </cell>
        </row>
        <row r="744">
          <cell r="A744" t="str">
            <v>1603000906</v>
          </cell>
          <cell r="B744" t="str">
            <v>0</v>
          </cell>
          <cell r="C744" t="str">
            <v>00003000</v>
          </cell>
          <cell r="D744" t="str">
            <v>Plant &amp; Equipment</v>
          </cell>
          <cell r="E744" t="str">
            <v>15</v>
          </cell>
        </row>
        <row r="745">
          <cell r="A745" t="str">
            <v>1603000906</v>
          </cell>
          <cell r="B745" t="str">
            <v>3</v>
          </cell>
          <cell r="C745" t="str">
            <v>00003000</v>
          </cell>
          <cell r="D745" t="str">
            <v>Plant &amp; Equipment</v>
          </cell>
          <cell r="E745" t="str">
            <v>10</v>
          </cell>
        </row>
        <row r="746">
          <cell r="A746" t="str">
            <v>1603000906</v>
          </cell>
          <cell r="B746" t="str">
            <v>1</v>
          </cell>
          <cell r="C746" t="str">
            <v>00003000</v>
          </cell>
          <cell r="D746" t="str">
            <v>Plant &amp; Equipment</v>
          </cell>
          <cell r="E746" t="str">
            <v>25</v>
          </cell>
        </row>
        <row r="747">
          <cell r="A747" t="str">
            <v>1603000906</v>
          </cell>
          <cell r="B747" t="str">
            <v>2</v>
          </cell>
          <cell r="C747" t="str">
            <v>00003000</v>
          </cell>
          <cell r="D747" t="str">
            <v>Plant &amp; Equipment</v>
          </cell>
          <cell r="E747" t="str">
            <v>20</v>
          </cell>
        </row>
        <row r="748">
          <cell r="A748" t="str">
            <v>1603000906</v>
          </cell>
          <cell r="B748" t="str">
            <v>4</v>
          </cell>
          <cell r="C748" t="str">
            <v>00003000</v>
          </cell>
          <cell r="D748" t="str">
            <v>Plant &amp; Equipment</v>
          </cell>
          <cell r="E748" t="str">
            <v>10</v>
          </cell>
        </row>
        <row r="749">
          <cell r="A749" t="str">
            <v>1603000907</v>
          </cell>
          <cell r="B749" t="str">
            <v>0</v>
          </cell>
          <cell r="C749" t="str">
            <v>00003000</v>
          </cell>
          <cell r="D749" t="str">
            <v>Plant &amp; Equipment</v>
          </cell>
          <cell r="E749" t="str">
            <v>15</v>
          </cell>
        </row>
        <row r="750">
          <cell r="A750" t="str">
            <v>1603000907</v>
          </cell>
          <cell r="B750" t="str">
            <v>1</v>
          </cell>
          <cell r="C750" t="str">
            <v>00003000</v>
          </cell>
          <cell r="D750" t="str">
            <v>Plant &amp; Equipment</v>
          </cell>
          <cell r="E750" t="str">
            <v>25</v>
          </cell>
        </row>
        <row r="751">
          <cell r="A751" t="str">
            <v>1603000907</v>
          </cell>
          <cell r="B751" t="str">
            <v>2</v>
          </cell>
          <cell r="C751" t="str">
            <v>00003000</v>
          </cell>
          <cell r="D751" t="str">
            <v>Plant &amp; Equipment</v>
          </cell>
          <cell r="E751" t="str">
            <v>20</v>
          </cell>
        </row>
        <row r="752">
          <cell r="A752" t="str">
            <v>1603000907</v>
          </cell>
          <cell r="B752" t="str">
            <v>3</v>
          </cell>
          <cell r="C752" t="str">
            <v>00003000</v>
          </cell>
          <cell r="D752" t="str">
            <v>Plant &amp; Equipment</v>
          </cell>
          <cell r="E752" t="str">
            <v>10</v>
          </cell>
        </row>
        <row r="753">
          <cell r="A753" t="str">
            <v>1603000907</v>
          </cell>
          <cell r="B753" t="str">
            <v>4</v>
          </cell>
          <cell r="C753" t="str">
            <v>00003000</v>
          </cell>
          <cell r="D753" t="str">
            <v>Plant &amp; Equipment</v>
          </cell>
          <cell r="E753" t="str">
            <v>10</v>
          </cell>
        </row>
        <row r="754">
          <cell r="A754" t="str">
            <v>1603000908</v>
          </cell>
          <cell r="B754" t="str">
            <v>0</v>
          </cell>
          <cell r="C754" t="str">
            <v>00003000</v>
          </cell>
          <cell r="D754" t="str">
            <v>Plant &amp; Equipment</v>
          </cell>
          <cell r="E754" t="str">
            <v>15</v>
          </cell>
        </row>
        <row r="755">
          <cell r="A755" t="str">
            <v>1603000908</v>
          </cell>
          <cell r="B755" t="str">
            <v>1</v>
          </cell>
          <cell r="C755" t="str">
            <v>00003000</v>
          </cell>
          <cell r="D755" t="str">
            <v>Plant &amp; Equipment</v>
          </cell>
          <cell r="E755" t="str">
            <v>25</v>
          </cell>
        </row>
        <row r="756">
          <cell r="A756" t="str">
            <v>1603000908</v>
          </cell>
          <cell r="B756" t="str">
            <v>2</v>
          </cell>
          <cell r="C756" t="str">
            <v>00003000</v>
          </cell>
          <cell r="D756" t="str">
            <v>Plant &amp; Equipment</v>
          </cell>
          <cell r="E756" t="str">
            <v>20</v>
          </cell>
        </row>
        <row r="757">
          <cell r="A757" t="str">
            <v>1603000908</v>
          </cell>
          <cell r="B757" t="str">
            <v>3</v>
          </cell>
          <cell r="C757" t="str">
            <v>00003000</v>
          </cell>
          <cell r="D757" t="str">
            <v>Plant &amp; Equipment</v>
          </cell>
          <cell r="E757" t="str">
            <v>10</v>
          </cell>
        </row>
        <row r="758">
          <cell r="A758" t="str">
            <v>1603000908</v>
          </cell>
          <cell r="B758" t="str">
            <v>4</v>
          </cell>
          <cell r="C758" t="str">
            <v>00003000</v>
          </cell>
          <cell r="D758" t="str">
            <v>Plant &amp; Equipment</v>
          </cell>
          <cell r="E758" t="str">
            <v>10</v>
          </cell>
        </row>
        <row r="759">
          <cell r="A759" t="str">
            <v>1603000909</v>
          </cell>
          <cell r="B759" t="str">
            <v>0</v>
          </cell>
          <cell r="C759" t="str">
            <v>00003000</v>
          </cell>
          <cell r="D759" t="str">
            <v>Plant &amp; Equipment</v>
          </cell>
          <cell r="E759" t="str">
            <v>15</v>
          </cell>
        </row>
        <row r="760">
          <cell r="A760" t="str">
            <v>1603000909</v>
          </cell>
          <cell r="B760" t="str">
            <v>1</v>
          </cell>
          <cell r="C760" t="str">
            <v>00003000</v>
          </cell>
          <cell r="D760" t="str">
            <v>Plant &amp; Equipment</v>
          </cell>
          <cell r="E760" t="str">
            <v>25</v>
          </cell>
        </row>
        <row r="761">
          <cell r="A761" t="str">
            <v>1603000909</v>
          </cell>
          <cell r="B761" t="str">
            <v>2</v>
          </cell>
          <cell r="C761" t="str">
            <v>00003000</v>
          </cell>
          <cell r="D761" t="str">
            <v>Plant &amp; Equipment</v>
          </cell>
          <cell r="E761" t="str">
            <v>20</v>
          </cell>
        </row>
        <row r="762">
          <cell r="A762" t="str">
            <v>1603000909</v>
          </cell>
          <cell r="B762" t="str">
            <v>3</v>
          </cell>
          <cell r="C762" t="str">
            <v>00003000</v>
          </cell>
          <cell r="D762" t="str">
            <v>Plant &amp; Equipment</v>
          </cell>
          <cell r="E762" t="str">
            <v>10</v>
          </cell>
        </row>
        <row r="763">
          <cell r="A763" t="str">
            <v>1603000909</v>
          </cell>
          <cell r="B763" t="str">
            <v>4</v>
          </cell>
          <cell r="C763" t="str">
            <v>00003000</v>
          </cell>
          <cell r="D763" t="str">
            <v>Plant &amp; Equipment</v>
          </cell>
          <cell r="E763" t="str">
            <v>10</v>
          </cell>
        </row>
        <row r="764">
          <cell r="A764" t="str">
            <v>1603000910</v>
          </cell>
          <cell r="B764" t="str">
            <v>0</v>
          </cell>
          <cell r="C764" t="str">
            <v>00003000</v>
          </cell>
          <cell r="D764" t="str">
            <v>Plant &amp; Equipment</v>
          </cell>
          <cell r="E764" t="str">
            <v>15</v>
          </cell>
        </row>
        <row r="765">
          <cell r="A765" t="str">
            <v>1603000910</v>
          </cell>
          <cell r="B765" t="str">
            <v>1</v>
          </cell>
          <cell r="C765" t="str">
            <v>00003000</v>
          </cell>
          <cell r="D765" t="str">
            <v>Plant &amp; Equipment</v>
          </cell>
          <cell r="E765" t="str">
            <v>25</v>
          </cell>
        </row>
        <row r="766">
          <cell r="A766" t="str">
            <v>1603000910</v>
          </cell>
          <cell r="B766" t="str">
            <v>2</v>
          </cell>
          <cell r="C766" t="str">
            <v>00003000</v>
          </cell>
          <cell r="D766" t="str">
            <v>Plant &amp; Equipment</v>
          </cell>
          <cell r="E766" t="str">
            <v>20</v>
          </cell>
        </row>
        <row r="767">
          <cell r="A767" t="str">
            <v>1603000910</v>
          </cell>
          <cell r="B767" t="str">
            <v>3</v>
          </cell>
          <cell r="C767" t="str">
            <v>00003000</v>
          </cell>
          <cell r="D767" t="str">
            <v>Plant &amp; Equipment</v>
          </cell>
          <cell r="E767" t="str">
            <v>10</v>
          </cell>
        </row>
        <row r="768">
          <cell r="A768" t="str">
            <v>1603000910</v>
          </cell>
          <cell r="B768" t="str">
            <v>4</v>
          </cell>
          <cell r="C768" t="str">
            <v>00003000</v>
          </cell>
          <cell r="D768" t="str">
            <v>Plant &amp; Equipment</v>
          </cell>
          <cell r="E768" t="str">
            <v>10</v>
          </cell>
        </row>
        <row r="769">
          <cell r="A769" t="str">
            <v>1603000911</v>
          </cell>
          <cell r="B769" t="str">
            <v>0</v>
          </cell>
          <cell r="C769" t="str">
            <v>00003000</v>
          </cell>
          <cell r="D769" t="str">
            <v>Plant &amp; Equipment</v>
          </cell>
          <cell r="E769" t="str">
            <v>15</v>
          </cell>
        </row>
        <row r="770">
          <cell r="A770" t="str">
            <v>1603000911</v>
          </cell>
          <cell r="B770" t="str">
            <v>1</v>
          </cell>
          <cell r="C770" t="str">
            <v>00003000</v>
          </cell>
          <cell r="D770" t="str">
            <v>Plant &amp; Equipment</v>
          </cell>
          <cell r="E770" t="str">
            <v>25</v>
          </cell>
        </row>
        <row r="771">
          <cell r="A771" t="str">
            <v>1603000911</v>
          </cell>
          <cell r="B771" t="str">
            <v>2</v>
          </cell>
          <cell r="C771" t="str">
            <v>00003000</v>
          </cell>
          <cell r="D771" t="str">
            <v>Plant &amp; Equipment</v>
          </cell>
          <cell r="E771" t="str">
            <v>20</v>
          </cell>
        </row>
        <row r="772">
          <cell r="A772" t="str">
            <v>1603000911</v>
          </cell>
          <cell r="B772" t="str">
            <v>3</v>
          </cell>
          <cell r="C772" t="str">
            <v>00003000</v>
          </cell>
          <cell r="D772" t="str">
            <v>Plant &amp; Equipment</v>
          </cell>
          <cell r="E772" t="str">
            <v>10</v>
          </cell>
        </row>
        <row r="773">
          <cell r="A773" t="str">
            <v>1603000911</v>
          </cell>
          <cell r="B773" t="str">
            <v>4</v>
          </cell>
          <cell r="C773" t="str">
            <v>00003000</v>
          </cell>
          <cell r="D773" t="str">
            <v>Plant &amp; Equipment</v>
          </cell>
          <cell r="E773" t="str">
            <v>10</v>
          </cell>
        </row>
        <row r="774">
          <cell r="A774" t="str">
            <v>1603000912</v>
          </cell>
          <cell r="B774" t="str">
            <v>0</v>
          </cell>
          <cell r="C774" t="str">
            <v>00003000</v>
          </cell>
          <cell r="D774" t="str">
            <v>Plant &amp; Equipment</v>
          </cell>
          <cell r="E774" t="str">
            <v>15</v>
          </cell>
        </row>
        <row r="775">
          <cell r="A775" t="str">
            <v>1603000912</v>
          </cell>
          <cell r="B775" t="str">
            <v>1</v>
          </cell>
          <cell r="C775" t="str">
            <v>00003000</v>
          </cell>
          <cell r="D775" t="str">
            <v>Plant &amp; Equipment</v>
          </cell>
          <cell r="E775" t="str">
            <v>25</v>
          </cell>
        </row>
        <row r="776">
          <cell r="A776" t="str">
            <v>1603000912</v>
          </cell>
          <cell r="B776" t="str">
            <v>2</v>
          </cell>
          <cell r="C776" t="str">
            <v>00003000</v>
          </cell>
          <cell r="D776" t="str">
            <v>Plant &amp; Equipment</v>
          </cell>
          <cell r="E776" t="str">
            <v>20</v>
          </cell>
        </row>
        <row r="777">
          <cell r="A777" t="str">
            <v>1603000912</v>
          </cell>
          <cell r="B777" t="str">
            <v>3</v>
          </cell>
          <cell r="C777" t="str">
            <v>00003000</v>
          </cell>
          <cell r="D777" t="str">
            <v>Plant &amp; Equipment</v>
          </cell>
          <cell r="E777" t="str">
            <v>10</v>
          </cell>
        </row>
        <row r="778">
          <cell r="A778" t="str">
            <v>1603000912</v>
          </cell>
          <cell r="B778" t="str">
            <v>4</v>
          </cell>
          <cell r="C778" t="str">
            <v>00003000</v>
          </cell>
          <cell r="D778" t="str">
            <v>Plant &amp; Equipment</v>
          </cell>
          <cell r="E778" t="str">
            <v>10</v>
          </cell>
        </row>
        <row r="779">
          <cell r="A779" t="str">
            <v>1603000913</v>
          </cell>
          <cell r="B779" t="str">
            <v>0</v>
          </cell>
          <cell r="C779" t="str">
            <v>00003000</v>
          </cell>
          <cell r="D779" t="str">
            <v>Plant &amp; Equipment</v>
          </cell>
          <cell r="E779" t="str">
            <v>15</v>
          </cell>
        </row>
        <row r="780">
          <cell r="A780" t="str">
            <v>1603000913</v>
          </cell>
          <cell r="B780" t="str">
            <v>1</v>
          </cell>
          <cell r="C780" t="str">
            <v>00003000</v>
          </cell>
          <cell r="D780" t="str">
            <v>Plant &amp; Equipment</v>
          </cell>
          <cell r="E780" t="str">
            <v>25</v>
          </cell>
        </row>
        <row r="781">
          <cell r="A781" t="str">
            <v>1603000913</v>
          </cell>
          <cell r="B781" t="str">
            <v>2</v>
          </cell>
          <cell r="C781" t="str">
            <v>00003000</v>
          </cell>
          <cell r="D781" t="str">
            <v>Plant &amp; Equipment</v>
          </cell>
          <cell r="E781" t="str">
            <v>20</v>
          </cell>
        </row>
        <row r="782">
          <cell r="A782" t="str">
            <v>1603000913</v>
          </cell>
          <cell r="B782" t="str">
            <v>3</v>
          </cell>
          <cell r="C782" t="str">
            <v>00003000</v>
          </cell>
          <cell r="D782" t="str">
            <v>Plant &amp; Equipment</v>
          </cell>
          <cell r="E782" t="str">
            <v>10</v>
          </cell>
        </row>
        <row r="783">
          <cell r="A783" t="str">
            <v>1603000913</v>
          </cell>
          <cell r="B783" t="str">
            <v>4</v>
          </cell>
          <cell r="C783" t="str">
            <v>00003000</v>
          </cell>
          <cell r="D783" t="str">
            <v>Plant &amp; Equipment</v>
          </cell>
          <cell r="E783" t="str">
            <v>10</v>
          </cell>
        </row>
        <row r="784">
          <cell r="A784" t="str">
            <v>1603000914</v>
          </cell>
          <cell r="B784" t="str">
            <v>0</v>
          </cell>
          <cell r="C784" t="str">
            <v>00003000</v>
          </cell>
          <cell r="D784" t="str">
            <v>Plant &amp; Equipment</v>
          </cell>
          <cell r="E784" t="str">
            <v>15</v>
          </cell>
        </row>
        <row r="785">
          <cell r="A785" t="str">
            <v>1603000914</v>
          </cell>
          <cell r="B785" t="str">
            <v>1</v>
          </cell>
          <cell r="C785" t="str">
            <v>00003000</v>
          </cell>
          <cell r="D785" t="str">
            <v>Plant &amp; Equipment</v>
          </cell>
          <cell r="E785" t="str">
            <v>25</v>
          </cell>
        </row>
        <row r="786">
          <cell r="A786" t="str">
            <v>1603000914</v>
          </cell>
          <cell r="B786" t="str">
            <v>2</v>
          </cell>
          <cell r="C786" t="str">
            <v>00003000</v>
          </cell>
          <cell r="D786" t="str">
            <v>Plant &amp; Equipment</v>
          </cell>
          <cell r="E786" t="str">
            <v>15</v>
          </cell>
        </row>
        <row r="787">
          <cell r="A787" t="str">
            <v>1603000914</v>
          </cell>
          <cell r="B787" t="str">
            <v>3</v>
          </cell>
          <cell r="C787" t="str">
            <v>00003000</v>
          </cell>
          <cell r="D787" t="str">
            <v>Plant &amp; Equipment</v>
          </cell>
          <cell r="E787" t="str">
            <v>10</v>
          </cell>
        </row>
        <row r="788">
          <cell r="A788" t="str">
            <v>1603000914</v>
          </cell>
          <cell r="B788" t="str">
            <v>4</v>
          </cell>
          <cell r="C788" t="str">
            <v>00003000</v>
          </cell>
          <cell r="D788" t="str">
            <v>Plant &amp; Equipment</v>
          </cell>
          <cell r="E788" t="str">
            <v>15</v>
          </cell>
        </row>
        <row r="789">
          <cell r="A789" t="str">
            <v>1603000915</v>
          </cell>
          <cell r="B789" t="str">
            <v>0</v>
          </cell>
          <cell r="C789" t="str">
            <v>00003000</v>
          </cell>
          <cell r="D789" t="str">
            <v>Plant &amp; Equipment</v>
          </cell>
          <cell r="E789" t="str">
            <v>15</v>
          </cell>
        </row>
        <row r="790">
          <cell r="A790" t="str">
            <v>1603000915</v>
          </cell>
          <cell r="B790" t="str">
            <v>1</v>
          </cell>
          <cell r="C790" t="str">
            <v>00003000</v>
          </cell>
          <cell r="D790" t="str">
            <v>Plant &amp; Equipment</v>
          </cell>
          <cell r="E790" t="str">
            <v>25</v>
          </cell>
        </row>
        <row r="791">
          <cell r="A791" t="str">
            <v>1603000915</v>
          </cell>
          <cell r="B791" t="str">
            <v>2</v>
          </cell>
          <cell r="C791" t="str">
            <v>00003000</v>
          </cell>
          <cell r="D791" t="str">
            <v>Plant &amp; Equipment</v>
          </cell>
          <cell r="E791" t="str">
            <v>15</v>
          </cell>
        </row>
        <row r="792">
          <cell r="A792" t="str">
            <v>1603000915</v>
          </cell>
          <cell r="B792" t="str">
            <v>3</v>
          </cell>
          <cell r="C792" t="str">
            <v>00003000</v>
          </cell>
          <cell r="D792" t="str">
            <v>Plant &amp; Equipment</v>
          </cell>
          <cell r="E792" t="str">
            <v>10</v>
          </cell>
        </row>
        <row r="793">
          <cell r="A793" t="str">
            <v>1603000915</v>
          </cell>
          <cell r="B793" t="str">
            <v>4</v>
          </cell>
          <cell r="C793" t="str">
            <v>00003000</v>
          </cell>
          <cell r="D793" t="str">
            <v>Plant &amp; Equipment</v>
          </cell>
          <cell r="E793" t="str">
            <v>15</v>
          </cell>
        </row>
        <row r="794">
          <cell r="A794" t="str">
            <v>1603000916</v>
          </cell>
          <cell r="B794" t="str">
            <v>0</v>
          </cell>
          <cell r="C794" t="str">
            <v>00003000</v>
          </cell>
          <cell r="D794" t="str">
            <v>Plant &amp; Equipment</v>
          </cell>
          <cell r="E794" t="str">
            <v>15</v>
          </cell>
        </row>
        <row r="795">
          <cell r="A795" t="str">
            <v>1603000916</v>
          </cell>
          <cell r="B795" t="str">
            <v>1</v>
          </cell>
          <cell r="C795" t="str">
            <v>00003000</v>
          </cell>
          <cell r="D795" t="str">
            <v>Plant &amp; Equipment</v>
          </cell>
          <cell r="E795" t="str">
            <v>25</v>
          </cell>
        </row>
        <row r="796">
          <cell r="A796" t="str">
            <v>1603000916</v>
          </cell>
          <cell r="B796" t="str">
            <v>2</v>
          </cell>
          <cell r="C796" t="str">
            <v>00003000</v>
          </cell>
          <cell r="D796" t="str">
            <v>Plant &amp; Equipment</v>
          </cell>
          <cell r="E796" t="str">
            <v>15</v>
          </cell>
        </row>
        <row r="797">
          <cell r="A797" t="str">
            <v>1603000916</v>
          </cell>
          <cell r="B797" t="str">
            <v>3</v>
          </cell>
          <cell r="C797" t="str">
            <v>00003000</v>
          </cell>
          <cell r="D797" t="str">
            <v>Plant &amp; Equipment</v>
          </cell>
          <cell r="E797" t="str">
            <v>10</v>
          </cell>
        </row>
        <row r="798">
          <cell r="A798" t="str">
            <v>1603000916</v>
          </cell>
          <cell r="B798" t="str">
            <v>4</v>
          </cell>
          <cell r="C798" t="str">
            <v>00003000</v>
          </cell>
          <cell r="D798" t="str">
            <v>Plant &amp; Equipment</v>
          </cell>
          <cell r="E798" t="str">
            <v>15</v>
          </cell>
        </row>
        <row r="799">
          <cell r="A799" t="str">
            <v>1603000917</v>
          </cell>
          <cell r="B799" t="str">
            <v>0</v>
          </cell>
          <cell r="C799" t="str">
            <v>00003000</v>
          </cell>
          <cell r="D799" t="str">
            <v>Plant &amp; Equipment</v>
          </cell>
          <cell r="E799" t="str">
            <v>15</v>
          </cell>
        </row>
        <row r="800">
          <cell r="A800" t="str">
            <v>1603000917</v>
          </cell>
          <cell r="B800" t="str">
            <v>1</v>
          </cell>
          <cell r="C800" t="str">
            <v>00003000</v>
          </cell>
          <cell r="D800" t="str">
            <v>Plant &amp; Equipment</v>
          </cell>
          <cell r="E800" t="str">
            <v>25</v>
          </cell>
        </row>
        <row r="801">
          <cell r="A801" t="str">
            <v>1603000917</v>
          </cell>
          <cell r="B801" t="str">
            <v>2</v>
          </cell>
          <cell r="C801" t="str">
            <v>00003000</v>
          </cell>
          <cell r="D801" t="str">
            <v>Plant &amp; Equipment</v>
          </cell>
          <cell r="E801" t="str">
            <v>15</v>
          </cell>
        </row>
        <row r="802">
          <cell r="A802" t="str">
            <v>1603000917</v>
          </cell>
          <cell r="B802" t="str">
            <v>3</v>
          </cell>
          <cell r="C802" t="str">
            <v>00003000</v>
          </cell>
          <cell r="D802" t="str">
            <v>Plant &amp; Equipment</v>
          </cell>
          <cell r="E802" t="str">
            <v>10</v>
          </cell>
        </row>
        <row r="803">
          <cell r="A803" t="str">
            <v>1603000917</v>
          </cell>
          <cell r="B803" t="str">
            <v>4</v>
          </cell>
          <cell r="C803" t="str">
            <v>00003000</v>
          </cell>
          <cell r="D803" t="str">
            <v>Plant &amp; Equipment</v>
          </cell>
          <cell r="E803" t="str">
            <v>15</v>
          </cell>
        </row>
        <row r="804">
          <cell r="A804" t="str">
            <v>1603000918</v>
          </cell>
          <cell r="B804" t="str">
            <v>0</v>
          </cell>
          <cell r="C804" t="str">
            <v>00003000</v>
          </cell>
          <cell r="D804" t="str">
            <v>Plant &amp; Equipment</v>
          </cell>
          <cell r="E804" t="str">
            <v>15</v>
          </cell>
        </row>
        <row r="805">
          <cell r="A805" t="str">
            <v>1603000918</v>
          </cell>
          <cell r="B805" t="str">
            <v>1</v>
          </cell>
          <cell r="C805" t="str">
            <v>00003000</v>
          </cell>
          <cell r="D805" t="str">
            <v>Plant &amp; Equipment</v>
          </cell>
          <cell r="E805" t="str">
            <v>25</v>
          </cell>
        </row>
        <row r="806">
          <cell r="A806" t="str">
            <v>1603000918</v>
          </cell>
          <cell r="B806" t="str">
            <v>2</v>
          </cell>
          <cell r="C806" t="str">
            <v>00003000</v>
          </cell>
          <cell r="D806" t="str">
            <v>Plant &amp; Equipment</v>
          </cell>
          <cell r="E806" t="str">
            <v>15</v>
          </cell>
        </row>
        <row r="807">
          <cell r="A807" t="str">
            <v>1603000918</v>
          </cell>
          <cell r="B807" t="str">
            <v>3</v>
          </cell>
          <cell r="C807" t="str">
            <v>00003000</v>
          </cell>
          <cell r="D807" t="str">
            <v>Plant &amp; Equipment</v>
          </cell>
          <cell r="E807" t="str">
            <v>10</v>
          </cell>
        </row>
        <row r="808">
          <cell r="A808" t="str">
            <v>1603000918</v>
          </cell>
          <cell r="B808" t="str">
            <v>4</v>
          </cell>
          <cell r="C808" t="str">
            <v>00003000</v>
          </cell>
          <cell r="D808" t="str">
            <v>Plant &amp; Equipment</v>
          </cell>
          <cell r="E808" t="str">
            <v>15</v>
          </cell>
        </row>
        <row r="809">
          <cell r="A809" t="str">
            <v>1603000919</v>
          </cell>
          <cell r="B809" t="str">
            <v>0</v>
          </cell>
          <cell r="C809" t="str">
            <v>00003000</v>
          </cell>
          <cell r="D809" t="str">
            <v>Plant &amp; Equipment</v>
          </cell>
          <cell r="E809" t="str">
            <v>15</v>
          </cell>
        </row>
        <row r="810">
          <cell r="A810" t="str">
            <v>1603000919</v>
          </cell>
          <cell r="B810" t="str">
            <v>1</v>
          </cell>
          <cell r="C810" t="str">
            <v>00003000</v>
          </cell>
          <cell r="D810" t="str">
            <v>Plant &amp; Equipment</v>
          </cell>
          <cell r="E810" t="str">
            <v>25</v>
          </cell>
        </row>
        <row r="811">
          <cell r="A811" t="str">
            <v>1603000919</v>
          </cell>
          <cell r="B811" t="str">
            <v>2</v>
          </cell>
          <cell r="C811" t="str">
            <v>00003000</v>
          </cell>
          <cell r="D811" t="str">
            <v>Plant &amp; Equipment</v>
          </cell>
          <cell r="E811" t="str">
            <v>15</v>
          </cell>
        </row>
        <row r="812">
          <cell r="A812" t="str">
            <v>1603000919</v>
          </cell>
          <cell r="B812" t="str">
            <v>3</v>
          </cell>
          <cell r="C812" t="str">
            <v>00003000</v>
          </cell>
          <cell r="D812" t="str">
            <v>Plant &amp; Equipment</v>
          </cell>
          <cell r="E812" t="str">
            <v>10</v>
          </cell>
        </row>
        <row r="813">
          <cell r="A813" t="str">
            <v>1603000919</v>
          </cell>
          <cell r="B813" t="str">
            <v>4</v>
          </cell>
          <cell r="C813" t="str">
            <v>00003000</v>
          </cell>
          <cell r="D813" t="str">
            <v>Plant &amp; Equipment</v>
          </cell>
          <cell r="E813" t="str">
            <v>15</v>
          </cell>
        </row>
        <row r="814">
          <cell r="A814" t="str">
            <v>1603000920</v>
          </cell>
          <cell r="B814" t="str">
            <v>0</v>
          </cell>
          <cell r="C814" t="str">
            <v>00003000</v>
          </cell>
          <cell r="D814" t="str">
            <v>Plant &amp; Equipment</v>
          </cell>
          <cell r="E814" t="str">
            <v>15</v>
          </cell>
        </row>
        <row r="815">
          <cell r="A815" t="str">
            <v>1603000920</v>
          </cell>
          <cell r="B815" t="str">
            <v>1</v>
          </cell>
          <cell r="C815" t="str">
            <v>00003000</v>
          </cell>
          <cell r="D815" t="str">
            <v>Plant &amp; Equipment</v>
          </cell>
          <cell r="E815" t="str">
            <v>25</v>
          </cell>
        </row>
        <row r="816">
          <cell r="A816" t="str">
            <v>1603000920</v>
          </cell>
          <cell r="B816" t="str">
            <v>2</v>
          </cell>
          <cell r="C816" t="str">
            <v>00003000</v>
          </cell>
          <cell r="D816" t="str">
            <v>Plant &amp; Equipment</v>
          </cell>
          <cell r="E816" t="str">
            <v>15</v>
          </cell>
        </row>
        <row r="817">
          <cell r="A817" t="str">
            <v>1603000920</v>
          </cell>
          <cell r="B817" t="str">
            <v>3</v>
          </cell>
          <cell r="C817" t="str">
            <v>00003000</v>
          </cell>
          <cell r="D817" t="str">
            <v>Plant &amp; Equipment</v>
          </cell>
          <cell r="E817" t="str">
            <v>10</v>
          </cell>
        </row>
        <row r="818">
          <cell r="A818" t="str">
            <v>1603000920</v>
          </cell>
          <cell r="B818" t="str">
            <v>4</v>
          </cell>
          <cell r="C818" t="str">
            <v>00003000</v>
          </cell>
          <cell r="D818" t="str">
            <v>Plant &amp; Equipment</v>
          </cell>
          <cell r="E818" t="str">
            <v>15</v>
          </cell>
        </row>
        <row r="819">
          <cell r="A819" t="str">
            <v>1603000921</v>
          </cell>
          <cell r="B819" t="str">
            <v>0</v>
          </cell>
          <cell r="C819" t="str">
            <v>00003000</v>
          </cell>
          <cell r="D819" t="str">
            <v>Plant &amp; Equipment</v>
          </cell>
          <cell r="E819" t="str">
            <v>15</v>
          </cell>
        </row>
        <row r="820">
          <cell r="A820" t="str">
            <v>1603000921</v>
          </cell>
          <cell r="B820" t="str">
            <v>1</v>
          </cell>
          <cell r="C820" t="str">
            <v>00003000</v>
          </cell>
          <cell r="D820" t="str">
            <v>Plant &amp; Equipment</v>
          </cell>
          <cell r="E820" t="str">
            <v>25</v>
          </cell>
        </row>
        <row r="821">
          <cell r="A821" t="str">
            <v>1603000921</v>
          </cell>
          <cell r="B821" t="str">
            <v>2</v>
          </cell>
          <cell r="C821" t="str">
            <v>00003000</v>
          </cell>
          <cell r="D821" t="str">
            <v>Plant &amp; Equipment</v>
          </cell>
          <cell r="E821" t="str">
            <v>15</v>
          </cell>
        </row>
        <row r="822">
          <cell r="A822" t="str">
            <v>1603000921</v>
          </cell>
          <cell r="B822" t="str">
            <v>3</v>
          </cell>
          <cell r="C822" t="str">
            <v>00003000</v>
          </cell>
          <cell r="D822" t="str">
            <v>Plant &amp; Equipment</v>
          </cell>
          <cell r="E822" t="str">
            <v>10</v>
          </cell>
        </row>
        <row r="823">
          <cell r="A823" t="str">
            <v>1603000921</v>
          </cell>
          <cell r="B823" t="str">
            <v>4</v>
          </cell>
          <cell r="C823" t="str">
            <v>00003000</v>
          </cell>
          <cell r="D823" t="str">
            <v>Plant &amp; Equipment</v>
          </cell>
          <cell r="E823" t="str">
            <v>15</v>
          </cell>
        </row>
        <row r="824">
          <cell r="A824" t="str">
            <v>1603000922</v>
          </cell>
          <cell r="B824" t="str">
            <v>0</v>
          </cell>
          <cell r="C824" t="str">
            <v>00003000</v>
          </cell>
          <cell r="D824" t="str">
            <v>Plant &amp; Equipment</v>
          </cell>
          <cell r="E824" t="str">
            <v>15</v>
          </cell>
        </row>
        <row r="825">
          <cell r="A825" t="str">
            <v>1603000922</v>
          </cell>
          <cell r="B825" t="str">
            <v>1</v>
          </cell>
          <cell r="C825" t="str">
            <v>00003000</v>
          </cell>
          <cell r="D825" t="str">
            <v>Plant &amp; Equipment</v>
          </cell>
          <cell r="E825" t="str">
            <v>25</v>
          </cell>
        </row>
        <row r="826">
          <cell r="A826" t="str">
            <v>1603000922</v>
          </cell>
          <cell r="B826" t="str">
            <v>2</v>
          </cell>
          <cell r="C826" t="str">
            <v>00003000</v>
          </cell>
          <cell r="D826" t="str">
            <v>Plant &amp; Equipment</v>
          </cell>
          <cell r="E826" t="str">
            <v>15</v>
          </cell>
        </row>
        <row r="827">
          <cell r="A827" t="str">
            <v>1603000922</v>
          </cell>
          <cell r="B827" t="str">
            <v>3</v>
          </cell>
          <cell r="C827" t="str">
            <v>00003000</v>
          </cell>
          <cell r="D827" t="str">
            <v>Plant &amp; Equipment</v>
          </cell>
          <cell r="E827" t="str">
            <v>10</v>
          </cell>
        </row>
        <row r="828">
          <cell r="A828" t="str">
            <v>1603000922</v>
          </cell>
          <cell r="B828" t="str">
            <v>4</v>
          </cell>
          <cell r="C828" t="str">
            <v>00003000</v>
          </cell>
          <cell r="D828" t="str">
            <v>Plant &amp; Equipment</v>
          </cell>
          <cell r="E828" t="str">
            <v>15</v>
          </cell>
        </row>
        <row r="829">
          <cell r="A829" t="str">
            <v>1603000923</v>
          </cell>
          <cell r="B829" t="str">
            <v>0</v>
          </cell>
          <cell r="C829" t="str">
            <v>00003000</v>
          </cell>
          <cell r="D829" t="str">
            <v>Plant &amp; Equipment</v>
          </cell>
          <cell r="E829" t="str">
            <v>15</v>
          </cell>
        </row>
        <row r="830">
          <cell r="A830" t="str">
            <v>1603000923</v>
          </cell>
          <cell r="B830" t="str">
            <v>1</v>
          </cell>
          <cell r="C830" t="str">
            <v>00003000</v>
          </cell>
          <cell r="D830" t="str">
            <v>Plant &amp; Equipment</v>
          </cell>
          <cell r="E830" t="str">
            <v>25</v>
          </cell>
        </row>
        <row r="831">
          <cell r="A831" t="str">
            <v>1603000923</v>
          </cell>
          <cell r="B831" t="str">
            <v>2</v>
          </cell>
          <cell r="C831" t="str">
            <v>00003000</v>
          </cell>
          <cell r="D831" t="str">
            <v>Plant &amp; Equipment</v>
          </cell>
          <cell r="E831" t="str">
            <v>15</v>
          </cell>
        </row>
        <row r="832">
          <cell r="A832" t="str">
            <v>1603000923</v>
          </cell>
          <cell r="B832" t="str">
            <v>3</v>
          </cell>
          <cell r="C832" t="str">
            <v>00003000</v>
          </cell>
          <cell r="D832" t="str">
            <v>Plant &amp; Equipment</v>
          </cell>
          <cell r="E832" t="str">
            <v>10</v>
          </cell>
        </row>
        <row r="833">
          <cell r="A833" t="str">
            <v>1603000923</v>
          </cell>
          <cell r="B833" t="str">
            <v>4</v>
          </cell>
          <cell r="C833" t="str">
            <v>00003000</v>
          </cell>
          <cell r="D833" t="str">
            <v>Plant &amp; Equipment</v>
          </cell>
          <cell r="E833" t="str">
            <v>15</v>
          </cell>
        </row>
        <row r="834">
          <cell r="A834" t="str">
            <v>1603000924</v>
          </cell>
          <cell r="B834" t="str">
            <v>0</v>
          </cell>
          <cell r="C834" t="str">
            <v>00003000</v>
          </cell>
          <cell r="D834" t="str">
            <v>Plant &amp; Equipment</v>
          </cell>
          <cell r="E834" t="str">
            <v>15</v>
          </cell>
        </row>
        <row r="835">
          <cell r="A835" t="str">
            <v>1603000924</v>
          </cell>
          <cell r="B835" t="str">
            <v>1</v>
          </cell>
          <cell r="C835" t="str">
            <v>00003000</v>
          </cell>
          <cell r="D835" t="str">
            <v>Plant &amp; Equipment</v>
          </cell>
          <cell r="E835" t="str">
            <v>25</v>
          </cell>
        </row>
        <row r="836">
          <cell r="A836" t="str">
            <v>1603000924</v>
          </cell>
          <cell r="B836" t="str">
            <v>2</v>
          </cell>
          <cell r="C836" t="str">
            <v>00003000</v>
          </cell>
          <cell r="D836" t="str">
            <v>Plant &amp; Equipment</v>
          </cell>
          <cell r="E836" t="str">
            <v>15</v>
          </cell>
        </row>
        <row r="837">
          <cell r="A837" t="str">
            <v>1603000924</v>
          </cell>
          <cell r="B837" t="str">
            <v>3</v>
          </cell>
          <cell r="C837" t="str">
            <v>00003000</v>
          </cell>
          <cell r="D837" t="str">
            <v>Plant &amp; Equipment</v>
          </cell>
          <cell r="E837" t="str">
            <v>10</v>
          </cell>
        </row>
        <row r="838">
          <cell r="A838" t="str">
            <v>1603000924</v>
          </cell>
          <cell r="B838" t="str">
            <v>4</v>
          </cell>
          <cell r="C838" t="str">
            <v>00003000</v>
          </cell>
          <cell r="D838" t="str">
            <v>Plant &amp; Equipment</v>
          </cell>
          <cell r="E838" t="str">
            <v>15</v>
          </cell>
        </row>
        <row r="839">
          <cell r="A839" t="str">
            <v>1603000925</v>
          </cell>
          <cell r="B839" t="str">
            <v>0</v>
          </cell>
          <cell r="C839" t="str">
            <v>00003000</v>
          </cell>
          <cell r="D839" t="str">
            <v>Plant &amp; Equipment</v>
          </cell>
          <cell r="E839" t="str">
            <v>15</v>
          </cell>
        </row>
        <row r="840">
          <cell r="A840" t="str">
            <v>1603000925</v>
          </cell>
          <cell r="B840" t="str">
            <v>1</v>
          </cell>
          <cell r="C840" t="str">
            <v>00003000</v>
          </cell>
          <cell r="D840" t="str">
            <v>Plant &amp; Equipment</v>
          </cell>
          <cell r="E840" t="str">
            <v>25</v>
          </cell>
        </row>
        <row r="841">
          <cell r="A841" t="str">
            <v>1603000925</v>
          </cell>
          <cell r="B841" t="str">
            <v>2</v>
          </cell>
          <cell r="C841" t="str">
            <v>00003000</v>
          </cell>
          <cell r="D841" t="str">
            <v>Plant &amp; Equipment</v>
          </cell>
          <cell r="E841" t="str">
            <v>15</v>
          </cell>
        </row>
        <row r="842">
          <cell r="A842" t="str">
            <v>1603000925</v>
          </cell>
          <cell r="B842" t="str">
            <v>3</v>
          </cell>
          <cell r="C842" t="str">
            <v>00003000</v>
          </cell>
          <cell r="D842" t="str">
            <v>Plant &amp; Equipment</v>
          </cell>
          <cell r="E842" t="str">
            <v>10</v>
          </cell>
        </row>
        <row r="843">
          <cell r="A843" t="str">
            <v>1603000925</v>
          </cell>
          <cell r="B843" t="str">
            <v>4</v>
          </cell>
          <cell r="C843" t="str">
            <v>00003000</v>
          </cell>
          <cell r="D843" t="str">
            <v>Plant &amp; Equipment</v>
          </cell>
          <cell r="E843" t="str">
            <v>15</v>
          </cell>
        </row>
        <row r="844">
          <cell r="A844" t="str">
            <v>1603000926</v>
          </cell>
          <cell r="B844" t="str">
            <v>0</v>
          </cell>
          <cell r="C844" t="str">
            <v>00003000</v>
          </cell>
          <cell r="D844" t="str">
            <v>Plant &amp; Equipment</v>
          </cell>
          <cell r="E844" t="str">
            <v>15</v>
          </cell>
        </row>
        <row r="845">
          <cell r="A845" t="str">
            <v>1603000926</v>
          </cell>
          <cell r="B845" t="str">
            <v>1</v>
          </cell>
          <cell r="C845" t="str">
            <v>00003000</v>
          </cell>
          <cell r="D845" t="str">
            <v>Plant &amp; Equipment</v>
          </cell>
          <cell r="E845" t="str">
            <v>25</v>
          </cell>
        </row>
        <row r="846">
          <cell r="A846" t="str">
            <v>1603000926</v>
          </cell>
          <cell r="B846" t="str">
            <v>2</v>
          </cell>
          <cell r="C846" t="str">
            <v>00003000</v>
          </cell>
          <cell r="D846" t="str">
            <v>Plant &amp; Equipment</v>
          </cell>
          <cell r="E846" t="str">
            <v>15</v>
          </cell>
        </row>
        <row r="847">
          <cell r="A847" t="str">
            <v>1603000926</v>
          </cell>
          <cell r="B847" t="str">
            <v>3</v>
          </cell>
          <cell r="C847" t="str">
            <v>00003000</v>
          </cell>
          <cell r="D847" t="str">
            <v>Plant &amp; Equipment</v>
          </cell>
          <cell r="E847" t="str">
            <v>10</v>
          </cell>
        </row>
        <row r="848">
          <cell r="A848" t="str">
            <v>1603000926</v>
          </cell>
          <cell r="B848" t="str">
            <v>4</v>
          </cell>
          <cell r="C848" t="str">
            <v>00003000</v>
          </cell>
          <cell r="D848" t="str">
            <v>Plant &amp; Equipment</v>
          </cell>
          <cell r="E848" t="str">
            <v>15</v>
          </cell>
        </row>
        <row r="849">
          <cell r="A849" t="str">
            <v>1603000927</v>
          </cell>
          <cell r="B849" t="str">
            <v>0</v>
          </cell>
          <cell r="C849" t="str">
            <v>00003000</v>
          </cell>
          <cell r="D849" t="str">
            <v>Plant &amp; Equipment</v>
          </cell>
          <cell r="E849" t="str">
            <v>15</v>
          </cell>
        </row>
        <row r="850">
          <cell r="A850" t="str">
            <v>1603000927</v>
          </cell>
          <cell r="B850" t="str">
            <v>1</v>
          </cell>
          <cell r="C850" t="str">
            <v>00003000</v>
          </cell>
          <cell r="D850" t="str">
            <v>Plant &amp; Equipment</v>
          </cell>
          <cell r="E850" t="str">
            <v>25</v>
          </cell>
        </row>
        <row r="851">
          <cell r="A851" t="str">
            <v>1603000927</v>
          </cell>
          <cell r="B851" t="str">
            <v>2</v>
          </cell>
          <cell r="C851" t="str">
            <v>00003000</v>
          </cell>
          <cell r="D851" t="str">
            <v>Plant &amp; Equipment</v>
          </cell>
          <cell r="E851" t="str">
            <v>15</v>
          </cell>
        </row>
        <row r="852">
          <cell r="A852" t="str">
            <v>1603000927</v>
          </cell>
          <cell r="B852" t="str">
            <v>3</v>
          </cell>
          <cell r="C852" t="str">
            <v>00003000</v>
          </cell>
          <cell r="D852" t="str">
            <v>Plant &amp; Equipment</v>
          </cell>
          <cell r="E852" t="str">
            <v>10</v>
          </cell>
        </row>
        <row r="853">
          <cell r="A853" t="str">
            <v>1603000927</v>
          </cell>
          <cell r="B853" t="str">
            <v>4</v>
          </cell>
          <cell r="C853" t="str">
            <v>00003000</v>
          </cell>
          <cell r="D853" t="str">
            <v>Plant &amp; Equipment</v>
          </cell>
          <cell r="E853" t="str">
            <v>15</v>
          </cell>
        </row>
        <row r="854">
          <cell r="A854" t="str">
            <v>1603000928</v>
          </cell>
          <cell r="B854" t="str">
            <v>0</v>
          </cell>
          <cell r="C854" t="str">
            <v>00003000</v>
          </cell>
          <cell r="D854" t="str">
            <v>Plant &amp; Equipment</v>
          </cell>
          <cell r="E854" t="str">
            <v>15</v>
          </cell>
        </row>
        <row r="855">
          <cell r="A855" t="str">
            <v>1603000928</v>
          </cell>
          <cell r="B855" t="str">
            <v>1</v>
          </cell>
          <cell r="C855" t="str">
            <v>00003000</v>
          </cell>
          <cell r="D855" t="str">
            <v>Plant &amp; Equipment</v>
          </cell>
          <cell r="E855" t="str">
            <v>25</v>
          </cell>
        </row>
        <row r="856">
          <cell r="A856" t="str">
            <v>1603000928</v>
          </cell>
          <cell r="B856" t="str">
            <v>2</v>
          </cell>
          <cell r="C856" t="str">
            <v>00003000</v>
          </cell>
          <cell r="D856" t="str">
            <v>Plant &amp; Equipment</v>
          </cell>
          <cell r="E856" t="str">
            <v>15</v>
          </cell>
        </row>
        <row r="857">
          <cell r="A857" t="str">
            <v>1603000928</v>
          </cell>
          <cell r="B857" t="str">
            <v>3</v>
          </cell>
          <cell r="C857" t="str">
            <v>00003000</v>
          </cell>
          <cell r="D857" t="str">
            <v>Plant &amp; Equipment</v>
          </cell>
          <cell r="E857" t="str">
            <v>10</v>
          </cell>
        </row>
        <row r="858">
          <cell r="A858" t="str">
            <v>1603000928</v>
          </cell>
          <cell r="B858" t="str">
            <v>4</v>
          </cell>
          <cell r="C858" t="str">
            <v>00003000</v>
          </cell>
          <cell r="D858" t="str">
            <v>Plant &amp; Equipment</v>
          </cell>
          <cell r="E858" t="str">
            <v>15</v>
          </cell>
        </row>
        <row r="859">
          <cell r="A859" t="str">
            <v>1603000929</v>
          </cell>
          <cell r="B859" t="str">
            <v>0</v>
          </cell>
          <cell r="C859" t="str">
            <v>00003000</v>
          </cell>
          <cell r="D859" t="str">
            <v>Plant &amp; Equipment</v>
          </cell>
          <cell r="E859" t="str">
            <v>15</v>
          </cell>
        </row>
        <row r="860">
          <cell r="A860" t="str">
            <v>1603000929</v>
          </cell>
          <cell r="B860" t="str">
            <v>1</v>
          </cell>
          <cell r="C860" t="str">
            <v>00003000</v>
          </cell>
          <cell r="D860" t="str">
            <v>Plant &amp; Equipment</v>
          </cell>
          <cell r="E860" t="str">
            <v>20</v>
          </cell>
        </row>
        <row r="861">
          <cell r="A861" t="str">
            <v>1603000929</v>
          </cell>
          <cell r="B861" t="str">
            <v>2</v>
          </cell>
          <cell r="C861" t="str">
            <v>00003000</v>
          </cell>
          <cell r="D861" t="str">
            <v>Plant &amp; Equipment</v>
          </cell>
          <cell r="E861" t="str">
            <v>20</v>
          </cell>
        </row>
        <row r="862">
          <cell r="A862" t="str">
            <v>1603000929</v>
          </cell>
          <cell r="B862" t="str">
            <v>3</v>
          </cell>
          <cell r="C862" t="str">
            <v>00003000</v>
          </cell>
          <cell r="D862" t="str">
            <v>Plant &amp; Equipment</v>
          </cell>
          <cell r="E862" t="str">
            <v>20</v>
          </cell>
        </row>
        <row r="863">
          <cell r="A863" t="str">
            <v>1603000929</v>
          </cell>
          <cell r="B863" t="str">
            <v>4</v>
          </cell>
          <cell r="C863" t="str">
            <v>00003000</v>
          </cell>
          <cell r="D863" t="str">
            <v>Plant &amp; Equipment</v>
          </cell>
          <cell r="E863" t="str">
            <v>10</v>
          </cell>
        </row>
        <row r="864">
          <cell r="A864" t="str">
            <v>1603000930</v>
          </cell>
          <cell r="B864" t="str">
            <v>0</v>
          </cell>
          <cell r="C864" t="str">
            <v>00003000</v>
          </cell>
          <cell r="D864" t="str">
            <v>Plant &amp; Equipment</v>
          </cell>
          <cell r="E864" t="str">
            <v>15</v>
          </cell>
        </row>
        <row r="865">
          <cell r="A865" t="str">
            <v>1603000930</v>
          </cell>
          <cell r="B865" t="str">
            <v>1</v>
          </cell>
          <cell r="C865" t="str">
            <v>00003000</v>
          </cell>
          <cell r="D865" t="str">
            <v>Plant &amp; Equipment</v>
          </cell>
          <cell r="E865" t="str">
            <v>20</v>
          </cell>
        </row>
        <row r="866">
          <cell r="A866" t="str">
            <v>1603000930</v>
          </cell>
          <cell r="B866" t="str">
            <v>2</v>
          </cell>
          <cell r="C866" t="str">
            <v>00003000</v>
          </cell>
          <cell r="D866" t="str">
            <v>Plant &amp; Equipment</v>
          </cell>
          <cell r="E866" t="str">
            <v>20</v>
          </cell>
        </row>
        <row r="867">
          <cell r="A867" t="str">
            <v>1603000930</v>
          </cell>
          <cell r="B867" t="str">
            <v>3</v>
          </cell>
          <cell r="C867" t="str">
            <v>00003000</v>
          </cell>
          <cell r="D867" t="str">
            <v>Plant &amp; Equipment</v>
          </cell>
          <cell r="E867" t="str">
            <v>20</v>
          </cell>
        </row>
        <row r="868">
          <cell r="A868" t="str">
            <v>1603000930</v>
          </cell>
          <cell r="B868" t="str">
            <v>4</v>
          </cell>
          <cell r="C868" t="str">
            <v>00003000</v>
          </cell>
          <cell r="D868" t="str">
            <v>Plant &amp; Equipment</v>
          </cell>
          <cell r="E868" t="str">
            <v>10</v>
          </cell>
        </row>
        <row r="869">
          <cell r="A869" t="str">
            <v>1603000931</v>
          </cell>
          <cell r="B869" t="str">
            <v>0</v>
          </cell>
          <cell r="C869" t="str">
            <v>00003000</v>
          </cell>
          <cell r="D869" t="str">
            <v>Plant &amp; Equipment</v>
          </cell>
          <cell r="E869" t="str">
            <v>15</v>
          </cell>
        </row>
        <row r="870">
          <cell r="A870" t="str">
            <v>1603000931</v>
          </cell>
          <cell r="B870" t="str">
            <v>1</v>
          </cell>
          <cell r="C870" t="str">
            <v>00003000</v>
          </cell>
          <cell r="D870" t="str">
            <v>Plant &amp; Equipment</v>
          </cell>
          <cell r="E870" t="str">
            <v>20</v>
          </cell>
        </row>
        <row r="871">
          <cell r="A871" t="str">
            <v>1603000931</v>
          </cell>
          <cell r="B871" t="str">
            <v>2</v>
          </cell>
          <cell r="C871" t="str">
            <v>00003000</v>
          </cell>
          <cell r="D871" t="str">
            <v>Plant &amp; Equipment</v>
          </cell>
          <cell r="E871" t="str">
            <v>20</v>
          </cell>
        </row>
        <row r="872">
          <cell r="A872" t="str">
            <v>1603000931</v>
          </cell>
          <cell r="B872" t="str">
            <v>3</v>
          </cell>
          <cell r="C872" t="str">
            <v>00003000</v>
          </cell>
          <cell r="D872" t="str">
            <v>Plant &amp; Equipment</v>
          </cell>
          <cell r="E872" t="str">
            <v>20</v>
          </cell>
        </row>
        <row r="873">
          <cell r="A873" t="str">
            <v>1603000931</v>
          </cell>
          <cell r="B873" t="str">
            <v>4</v>
          </cell>
          <cell r="C873" t="str">
            <v>00003000</v>
          </cell>
          <cell r="D873" t="str">
            <v>Plant &amp; Equipment</v>
          </cell>
          <cell r="E873" t="str">
            <v>10</v>
          </cell>
        </row>
        <row r="874">
          <cell r="A874" t="str">
            <v>1603000932</v>
          </cell>
          <cell r="B874" t="str">
            <v>0</v>
          </cell>
          <cell r="C874" t="str">
            <v>00003000</v>
          </cell>
          <cell r="D874" t="str">
            <v>Plant &amp; Equipment</v>
          </cell>
          <cell r="E874" t="str">
            <v>15</v>
          </cell>
        </row>
        <row r="875">
          <cell r="A875" t="str">
            <v>1603000932</v>
          </cell>
          <cell r="B875" t="str">
            <v>1</v>
          </cell>
          <cell r="C875" t="str">
            <v>00003000</v>
          </cell>
          <cell r="D875" t="str">
            <v>Plant &amp; Equipment</v>
          </cell>
          <cell r="E875" t="str">
            <v>20</v>
          </cell>
        </row>
        <row r="876">
          <cell r="A876" t="str">
            <v>1603000932</v>
          </cell>
          <cell r="B876" t="str">
            <v>2</v>
          </cell>
          <cell r="C876" t="str">
            <v>00003000</v>
          </cell>
          <cell r="D876" t="str">
            <v>Plant &amp; Equipment</v>
          </cell>
          <cell r="E876" t="str">
            <v>20</v>
          </cell>
        </row>
        <row r="877">
          <cell r="A877" t="str">
            <v>1603000932</v>
          </cell>
          <cell r="B877" t="str">
            <v>3</v>
          </cell>
          <cell r="C877" t="str">
            <v>00003000</v>
          </cell>
          <cell r="D877" t="str">
            <v>Plant &amp; Equipment</v>
          </cell>
          <cell r="E877" t="str">
            <v>20</v>
          </cell>
        </row>
        <row r="878">
          <cell r="A878" t="str">
            <v>1603000932</v>
          </cell>
          <cell r="B878" t="str">
            <v>4</v>
          </cell>
          <cell r="C878" t="str">
            <v>00003000</v>
          </cell>
          <cell r="D878" t="str">
            <v>Plant &amp; Equipment</v>
          </cell>
          <cell r="E878" t="str">
            <v>10</v>
          </cell>
        </row>
        <row r="879">
          <cell r="A879" t="str">
            <v>1603000933</v>
          </cell>
          <cell r="B879" t="str">
            <v>0</v>
          </cell>
          <cell r="C879" t="str">
            <v>00003000</v>
          </cell>
          <cell r="D879" t="str">
            <v>Plant &amp; Equipment</v>
          </cell>
          <cell r="E879" t="str">
            <v>15</v>
          </cell>
        </row>
        <row r="880">
          <cell r="A880" t="str">
            <v>1603000933</v>
          </cell>
          <cell r="B880" t="str">
            <v>1</v>
          </cell>
          <cell r="C880" t="str">
            <v>00003000</v>
          </cell>
          <cell r="D880" t="str">
            <v>Plant &amp; Equipment</v>
          </cell>
          <cell r="E880" t="str">
            <v>20</v>
          </cell>
        </row>
        <row r="881">
          <cell r="A881" t="str">
            <v>1603000933</v>
          </cell>
          <cell r="B881" t="str">
            <v>2</v>
          </cell>
          <cell r="C881" t="str">
            <v>00003000</v>
          </cell>
          <cell r="D881" t="str">
            <v>Plant &amp; Equipment</v>
          </cell>
          <cell r="E881" t="str">
            <v>20</v>
          </cell>
        </row>
        <row r="882">
          <cell r="A882" t="str">
            <v>1603000933</v>
          </cell>
          <cell r="B882" t="str">
            <v>3</v>
          </cell>
          <cell r="C882" t="str">
            <v>00003000</v>
          </cell>
          <cell r="D882" t="str">
            <v>Plant &amp; Equipment</v>
          </cell>
          <cell r="E882" t="str">
            <v>20</v>
          </cell>
        </row>
        <row r="883">
          <cell r="A883" t="str">
            <v>1603000933</v>
          </cell>
          <cell r="B883" t="str">
            <v>4</v>
          </cell>
          <cell r="C883" t="str">
            <v>00003000</v>
          </cell>
          <cell r="D883" t="str">
            <v>Plant &amp; Equipment</v>
          </cell>
          <cell r="E883" t="str">
            <v>10</v>
          </cell>
        </row>
        <row r="884">
          <cell r="A884" t="str">
            <v>1603000934</v>
          </cell>
          <cell r="B884" t="str">
            <v>0</v>
          </cell>
          <cell r="C884" t="str">
            <v>00003000</v>
          </cell>
          <cell r="D884" t="str">
            <v>Plant &amp; Equipment</v>
          </cell>
          <cell r="E884" t="str">
            <v>15</v>
          </cell>
        </row>
        <row r="885">
          <cell r="A885" t="str">
            <v>1603000934</v>
          </cell>
          <cell r="B885" t="str">
            <v>1</v>
          </cell>
          <cell r="C885" t="str">
            <v>00003000</v>
          </cell>
          <cell r="D885" t="str">
            <v>Plant &amp; Equipment</v>
          </cell>
          <cell r="E885" t="str">
            <v>15</v>
          </cell>
        </row>
        <row r="886">
          <cell r="A886" t="str">
            <v>1603000935</v>
          </cell>
          <cell r="B886" t="str">
            <v>0</v>
          </cell>
          <cell r="C886" t="str">
            <v>00003000</v>
          </cell>
          <cell r="D886" t="str">
            <v>Plant &amp; Equipment</v>
          </cell>
          <cell r="E886" t="str">
            <v>15</v>
          </cell>
        </row>
        <row r="887">
          <cell r="A887" t="str">
            <v>1603000935</v>
          </cell>
          <cell r="B887" t="str">
            <v>1</v>
          </cell>
          <cell r="C887" t="str">
            <v>00003000</v>
          </cell>
          <cell r="D887" t="str">
            <v>Plant &amp; Equipment</v>
          </cell>
          <cell r="E887" t="str">
            <v>15</v>
          </cell>
        </row>
        <row r="888">
          <cell r="A888" t="str">
            <v>1603000936</v>
          </cell>
          <cell r="B888" t="str">
            <v>0</v>
          </cell>
          <cell r="C888" t="str">
            <v>00003000</v>
          </cell>
          <cell r="D888" t="str">
            <v>Plant &amp; Equipment</v>
          </cell>
          <cell r="E888" t="str">
            <v>15</v>
          </cell>
        </row>
        <row r="889">
          <cell r="A889" t="str">
            <v>1603000936</v>
          </cell>
          <cell r="B889" t="str">
            <v>1</v>
          </cell>
          <cell r="C889" t="str">
            <v>00003000</v>
          </cell>
          <cell r="D889" t="str">
            <v>Plant &amp; Equipment</v>
          </cell>
          <cell r="E889" t="str">
            <v>15</v>
          </cell>
        </row>
        <row r="890">
          <cell r="A890" t="str">
            <v>1603000937</v>
          </cell>
          <cell r="B890" t="str">
            <v>0</v>
          </cell>
          <cell r="C890" t="str">
            <v>00003000</v>
          </cell>
          <cell r="D890" t="str">
            <v>Plant &amp; Equipment</v>
          </cell>
          <cell r="E890" t="str">
            <v>15</v>
          </cell>
        </row>
        <row r="891">
          <cell r="A891" t="str">
            <v>1603000937</v>
          </cell>
          <cell r="B891" t="str">
            <v>1</v>
          </cell>
          <cell r="C891" t="str">
            <v>00003000</v>
          </cell>
          <cell r="D891" t="str">
            <v>Plant &amp; Equipment</v>
          </cell>
          <cell r="E891" t="str">
            <v>15</v>
          </cell>
        </row>
        <row r="892">
          <cell r="A892" t="str">
            <v>1603000938</v>
          </cell>
          <cell r="B892" t="str">
            <v>0</v>
          </cell>
          <cell r="C892" t="str">
            <v>00003000</v>
          </cell>
          <cell r="D892" t="str">
            <v>Plant &amp; Equipment</v>
          </cell>
          <cell r="E892" t="str">
            <v>15</v>
          </cell>
        </row>
        <row r="893">
          <cell r="A893" t="str">
            <v>1603000938</v>
          </cell>
          <cell r="B893" t="str">
            <v>1</v>
          </cell>
          <cell r="C893" t="str">
            <v>00003000</v>
          </cell>
          <cell r="D893" t="str">
            <v>Plant &amp; Equipment</v>
          </cell>
          <cell r="E893" t="str">
            <v>15</v>
          </cell>
        </row>
        <row r="894">
          <cell r="A894" t="str">
            <v>1603000939</v>
          </cell>
          <cell r="B894" t="str">
            <v>0</v>
          </cell>
          <cell r="C894" t="str">
            <v>00003000</v>
          </cell>
          <cell r="D894" t="str">
            <v>Plant &amp; Equipment</v>
          </cell>
          <cell r="E894" t="str">
            <v>15</v>
          </cell>
        </row>
        <row r="895">
          <cell r="A895" t="str">
            <v>1603000939</v>
          </cell>
          <cell r="B895" t="str">
            <v>1</v>
          </cell>
          <cell r="C895" t="str">
            <v>00003000</v>
          </cell>
          <cell r="D895" t="str">
            <v>Plant &amp; Equipment</v>
          </cell>
          <cell r="E895" t="str">
            <v>15</v>
          </cell>
        </row>
        <row r="896">
          <cell r="A896" t="str">
            <v>1603000940</v>
          </cell>
          <cell r="B896" t="str">
            <v>0</v>
          </cell>
          <cell r="C896" t="str">
            <v>00003000</v>
          </cell>
          <cell r="D896" t="str">
            <v>Plant &amp; Equipment</v>
          </cell>
          <cell r="E896" t="str">
            <v>15</v>
          </cell>
        </row>
        <row r="897">
          <cell r="A897" t="str">
            <v>1603000940</v>
          </cell>
          <cell r="B897" t="str">
            <v>1</v>
          </cell>
          <cell r="C897" t="str">
            <v>00003000</v>
          </cell>
          <cell r="D897" t="str">
            <v>Plant &amp; Equipment</v>
          </cell>
          <cell r="E897" t="str">
            <v>15</v>
          </cell>
        </row>
        <row r="898">
          <cell r="A898" t="str">
            <v>1603000941</v>
          </cell>
          <cell r="B898" t="str">
            <v>0</v>
          </cell>
          <cell r="C898" t="str">
            <v>00003000</v>
          </cell>
          <cell r="D898" t="str">
            <v>Plant &amp; Equipment</v>
          </cell>
          <cell r="E898" t="str">
            <v>15</v>
          </cell>
        </row>
        <row r="899">
          <cell r="A899" t="str">
            <v>1603000941</v>
          </cell>
          <cell r="B899" t="str">
            <v>1</v>
          </cell>
          <cell r="C899" t="str">
            <v>00003000</v>
          </cell>
          <cell r="D899" t="str">
            <v>Plant &amp; Equipment</v>
          </cell>
          <cell r="E899" t="str">
            <v>15</v>
          </cell>
        </row>
        <row r="900">
          <cell r="A900" t="str">
            <v>1603000942</v>
          </cell>
          <cell r="B900" t="str">
            <v>0</v>
          </cell>
          <cell r="C900" t="str">
            <v>00003000</v>
          </cell>
          <cell r="D900" t="str">
            <v>Plant &amp; Equipment</v>
          </cell>
          <cell r="E900" t="str">
            <v>15</v>
          </cell>
        </row>
        <row r="901">
          <cell r="A901" t="str">
            <v>1603000942</v>
          </cell>
          <cell r="B901" t="str">
            <v>1</v>
          </cell>
          <cell r="C901" t="str">
            <v>00003000</v>
          </cell>
          <cell r="D901" t="str">
            <v>Plant &amp; Equipment</v>
          </cell>
          <cell r="E901" t="str">
            <v>15</v>
          </cell>
        </row>
        <row r="902">
          <cell r="A902" t="str">
            <v>1603000943</v>
          </cell>
          <cell r="B902" t="str">
            <v>0</v>
          </cell>
          <cell r="C902" t="str">
            <v>00003000</v>
          </cell>
          <cell r="D902" t="str">
            <v>Plant &amp; Equipment</v>
          </cell>
          <cell r="E902" t="str">
            <v>15</v>
          </cell>
        </row>
        <row r="903">
          <cell r="A903" t="str">
            <v>1603000943</v>
          </cell>
          <cell r="B903" t="str">
            <v>1</v>
          </cell>
          <cell r="C903" t="str">
            <v>00003000</v>
          </cell>
          <cell r="D903" t="str">
            <v>Plant &amp; Equipment</v>
          </cell>
          <cell r="E903" t="str">
            <v>15</v>
          </cell>
        </row>
        <row r="904">
          <cell r="A904" t="str">
            <v>1603000944</v>
          </cell>
          <cell r="B904" t="str">
            <v>0</v>
          </cell>
          <cell r="C904" t="str">
            <v>00003000</v>
          </cell>
          <cell r="D904" t="str">
            <v>Plant &amp; Equipment</v>
          </cell>
          <cell r="E904" t="str">
            <v>15</v>
          </cell>
        </row>
        <row r="905">
          <cell r="A905" t="str">
            <v>1603000944</v>
          </cell>
          <cell r="B905" t="str">
            <v>1</v>
          </cell>
          <cell r="C905" t="str">
            <v>00003000</v>
          </cell>
          <cell r="D905" t="str">
            <v>Plant &amp; Equipment</v>
          </cell>
          <cell r="E905" t="str">
            <v>15</v>
          </cell>
        </row>
        <row r="906">
          <cell r="A906" t="str">
            <v>1603000945</v>
          </cell>
          <cell r="B906" t="str">
            <v>0</v>
          </cell>
          <cell r="C906" t="str">
            <v>00003000</v>
          </cell>
          <cell r="D906" t="str">
            <v>Plant &amp; Equipment</v>
          </cell>
          <cell r="E906" t="str">
            <v>15</v>
          </cell>
        </row>
        <row r="907">
          <cell r="A907" t="str">
            <v>1603000945</v>
          </cell>
          <cell r="B907" t="str">
            <v>1</v>
          </cell>
          <cell r="C907" t="str">
            <v>00003000</v>
          </cell>
          <cell r="D907" t="str">
            <v>Plant &amp; Equipment</v>
          </cell>
          <cell r="E907" t="str">
            <v>15</v>
          </cell>
        </row>
        <row r="908">
          <cell r="A908" t="str">
            <v>1603000946</v>
          </cell>
          <cell r="B908" t="str">
            <v>0</v>
          </cell>
          <cell r="C908" t="str">
            <v>00003000</v>
          </cell>
          <cell r="D908" t="str">
            <v>Plant &amp; Equipment</v>
          </cell>
          <cell r="E908" t="str">
            <v>15</v>
          </cell>
        </row>
        <row r="909">
          <cell r="A909" t="str">
            <v>1603000946</v>
          </cell>
          <cell r="B909" t="str">
            <v>1</v>
          </cell>
          <cell r="C909" t="str">
            <v>00003000</v>
          </cell>
          <cell r="D909" t="str">
            <v>Plant &amp; Equipment</v>
          </cell>
          <cell r="E909" t="str">
            <v>15</v>
          </cell>
        </row>
        <row r="910">
          <cell r="A910" t="str">
            <v>1603000947</v>
          </cell>
          <cell r="B910" t="str">
            <v>0</v>
          </cell>
          <cell r="C910" t="str">
            <v>00003000</v>
          </cell>
          <cell r="D910" t="str">
            <v>Plant &amp; Equipment</v>
          </cell>
          <cell r="E910" t="str">
            <v>15</v>
          </cell>
        </row>
        <row r="911">
          <cell r="A911" t="str">
            <v>1603000947</v>
          </cell>
          <cell r="B911" t="str">
            <v>1</v>
          </cell>
          <cell r="C911" t="str">
            <v>00003000</v>
          </cell>
          <cell r="D911" t="str">
            <v>Plant &amp; Equipment</v>
          </cell>
          <cell r="E911" t="str">
            <v>15</v>
          </cell>
        </row>
        <row r="912">
          <cell r="A912" t="str">
            <v>1603000948</v>
          </cell>
          <cell r="B912" t="str">
            <v>0</v>
          </cell>
          <cell r="C912" t="str">
            <v>00003000</v>
          </cell>
          <cell r="D912" t="str">
            <v>Plant &amp; Equipment</v>
          </cell>
          <cell r="E912" t="str">
            <v>15</v>
          </cell>
        </row>
        <row r="913">
          <cell r="A913" t="str">
            <v>1603000948</v>
          </cell>
          <cell r="B913" t="str">
            <v>1</v>
          </cell>
          <cell r="C913" t="str">
            <v>00003000</v>
          </cell>
          <cell r="D913" t="str">
            <v>Plant &amp; Equipment</v>
          </cell>
          <cell r="E913" t="str">
            <v>15</v>
          </cell>
        </row>
        <row r="914">
          <cell r="A914" t="str">
            <v>1603000949</v>
          </cell>
          <cell r="B914" t="str">
            <v>0</v>
          </cell>
          <cell r="C914" t="str">
            <v>00003000</v>
          </cell>
          <cell r="D914" t="str">
            <v>Plant &amp; Equipment</v>
          </cell>
          <cell r="E914" t="str">
            <v>15</v>
          </cell>
        </row>
        <row r="915">
          <cell r="A915" t="str">
            <v>1603000949</v>
          </cell>
          <cell r="B915" t="str">
            <v>1</v>
          </cell>
          <cell r="C915" t="str">
            <v>00003000</v>
          </cell>
          <cell r="D915" t="str">
            <v>Plant &amp; Equipment</v>
          </cell>
          <cell r="E915" t="str">
            <v>15</v>
          </cell>
        </row>
        <row r="916">
          <cell r="A916" t="str">
            <v>1603000950</v>
          </cell>
          <cell r="B916" t="str">
            <v>0</v>
          </cell>
          <cell r="C916" t="str">
            <v>00003000</v>
          </cell>
          <cell r="D916" t="str">
            <v>Plant &amp; Equipment</v>
          </cell>
          <cell r="E916" t="str">
            <v>15</v>
          </cell>
        </row>
        <row r="917">
          <cell r="A917" t="str">
            <v>1603000950</v>
          </cell>
          <cell r="B917" t="str">
            <v>1</v>
          </cell>
          <cell r="C917" t="str">
            <v>00003000</v>
          </cell>
          <cell r="D917" t="str">
            <v>Plant &amp; Equipment</v>
          </cell>
          <cell r="E917" t="str">
            <v>15</v>
          </cell>
        </row>
        <row r="918">
          <cell r="A918" t="str">
            <v>1603000951</v>
          </cell>
          <cell r="B918" t="str">
            <v>0</v>
          </cell>
          <cell r="C918" t="str">
            <v>00003000</v>
          </cell>
          <cell r="D918" t="str">
            <v>Plant &amp; Equipment</v>
          </cell>
          <cell r="E918" t="str">
            <v>15</v>
          </cell>
        </row>
        <row r="919">
          <cell r="A919" t="str">
            <v>1603000951</v>
          </cell>
          <cell r="B919" t="str">
            <v>1</v>
          </cell>
          <cell r="C919" t="str">
            <v>00003000</v>
          </cell>
          <cell r="D919" t="str">
            <v>Plant &amp; Equipment</v>
          </cell>
          <cell r="E919" t="str">
            <v>15</v>
          </cell>
        </row>
        <row r="920">
          <cell r="A920" t="str">
            <v>1603000952</v>
          </cell>
          <cell r="B920" t="str">
            <v>0</v>
          </cell>
          <cell r="C920" t="str">
            <v>00003000</v>
          </cell>
          <cell r="D920" t="str">
            <v>Plant &amp; Equipment</v>
          </cell>
          <cell r="E920" t="str">
            <v>15</v>
          </cell>
        </row>
        <row r="921">
          <cell r="A921" t="str">
            <v>1603000952</v>
          </cell>
          <cell r="B921" t="str">
            <v>1</v>
          </cell>
          <cell r="C921" t="str">
            <v>00003000</v>
          </cell>
          <cell r="D921" t="str">
            <v>Plant &amp; Equipment</v>
          </cell>
          <cell r="E921" t="str">
            <v>15</v>
          </cell>
        </row>
        <row r="922">
          <cell r="A922" t="str">
            <v>1603000953</v>
          </cell>
          <cell r="B922" t="str">
            <v>0</v>
          </cell>
          <cell r="C922" t="str">
            <v>00003000</v>
          </cell>
          <cell r="D922" t="str">
            <v>Plant &amp; Equipment</v>
          </cell>
          <cell r="E922" t="str">
            <v>15</v>
          </cell>
        </row>
        <row r="923">
          <cell r="A923" t="str">
            <v>1603000953</v>
          </cell>
          <cell r="B923" t="str">
            <v>1</v>
          </cell>
          <cell r="C923" t="str">
            <v>00003000</v>
          </cell>
          <cell r="D923" t="str">
            <v>Plant &amp; Equipment</v>
          </cell>
          <cell r="E923" t="str">
            <v>15</v>
          </cell>
        </row>
        <row r="924">
          <cell r="A924" t="str">
            <v>1603000954</v>
          </cell>
          <cell r="B924" t="str">
            <v>0</v>
          </cell>
          <cell r="C924" t="str">
            <v>00003000</v>
          </cell>
          <cell r="D924" t="str">
            <v>Plant &amp; Equipment</v>
          </cell>
          <cell r="E924" t="str">
            <v>15</v>
          </cell>
        </row>
        <row r="925">
          <cell r="A925" t="str">
            <v>1603000954</v>
          </cell>
          <cell r="B925" t="str">
            <v>1</v>
          </cell>
          <cell r="C925" t="str">
            <v>00003000</v>
          </cell>
          <cell r="D925" t="str">
            <v>Plant &amp; Equipment</v>
          </cell>
          <cell r="E925" t="str">
            <v>15</v>
          </cell>
        </row>
        <row r="926">
          <cell r="A926" t="str">
            <v>1603000955</v>
          </cell>
          <cell r="B926" t="str">
            <v>0</v>
          </cell>
          <cell r="C926" t="str">
            <v>00003000</v>
          </cell>
          <cell r="D926" t="str">
            <v>Plant &amp; Equipment</v>
          </cell>
          <cell r="E926" t="str">
            <v>15</v>
          </cell>
        </row>
        <row r="927">
          <cell r="A927" t="str">
            <v>1603000955</v>
          </cell>
          <cell r="B927" t="str">
            <v>1</v>
          </cell>
          <cell r="C927" t="str">
            <v>00003000</v>
          </cell>
          <cell r="D927" t="str">
            <v>Plant &amp; Equipment</v>
          </cell>
          <cell r="E927" t="str">
            <v>15</v>
          </cell>
        </row>
        <row r="928">
          <cell r="A928" t="str">
            <v>1603000956</v>
          </cell>
          <cell r="B928" t="str">
            <v>0</v>
          </cell>
          <cell r="C928" t="str">
            <v>00003000</v>
          </cell>
          <cell r="D928" t="str">
            <v>Plant &amp; Equipment</v>
          </cell>
          <cell r="E928" t="str">
            <v>15</v>
          </cell>
        </row>
        <row r="929">
          <cell r="A929" t="str">
            <v>1603000956</v>
          </cell>
          <cell r="B929" t="str">
            <v>1</v>
          </cell>
          <cell r="C929" t="str">
            <v>00003000</v>
          </cell>
          <cell r="D929" t="str">
            <v>Plant &amp; Equipment</v>
          </cell>
          <cell r="E929" t="str">
            <v>15</v>
          </cell>
        </row>
        <row r="930">
          <cell r="A930" t="str">
            <v>1603000957</v>
          </cell>
          <cell r="B930" t="str">
            <v>0</v>
          </cell>
          <cell r="C930" t="str">
            <v>00003000</v>
          </cell>
          <cell r="D930" t="str">
            <v>Plant &amp; Equipment</v>
          </cell>
          <cell r="E930" t="str">
            <v>15</v>
          </cell>
        </row>
        <row r="931">
          <cell r="A931" t="str">
            <v>1603000957</v>
          </cell>
          <cell r="B931" t="str">
            <v>1</v>
          </cell>
          <cell r="C931" t="str">
            <v>00003000</v>
          </cell>
          <cell r="D931" t="str">
            <v>Plant &amp; Equipment</v>
          </cell>
          <cell r="E931" t="str">
            <v>15</v>
          </cell>
        </row>
        <row r="932">
          <cell r="A932" t="str">
            <v>1603000958</v>
          </cell>
          <cell r="B932" t="str">
            <v>0</v>
          </cell>
          <cell r="C932" t="str">
            <v>00003000</v>
          </cell>
          <cell r="D932" t="str">
            <v>Plant &amp; Equipment</v>
          </cell>
          <cell r="E932" t="str">
            <v>15</v>
          </cell>
        </row>
        <row r="933">
          <cell r="A933" t="str">
            <v>1603000958</v>
          </cell>
          <cell r="B933" t="str">
            <v>1</v>
          </cell>
          <cell r="C933" t="str">
            <v>00003000</v>
          </cell>
          <cell r="D933" t="str">
            <v>Plant &amp; Equipment</v>
          </cell>
          <cell r="E933" t="str">
            <v>15</v>
          </cell>
        </row>
        <row r="934">
          <cell r="A934" t="str">
            <v>1603000959</v>
          </cell>
          <cell r="B934" t="str">
            <v>0</v>
          </cell>
          <cell r="C934" t="str">
            <v>00003000</v>
          </cell>
          <cell r="D934" t="str">
            <v>Plant &amp; Equipment</v>
          </cell>
          <cell r="E934" t="str">
            <v>15</v>
          </cell>
        </row>
        <row r="935">
          <cell r="A935" t="str">
            <v>1603000959</v>
          </cell>
          <cell r="B935" t="str">
            <v>1</v>
          </cell>
          <cell r="C935" t="str">
            <v>00003000</v>
          </cell>
          <cell r="D935" t="str">
            <v>Plant &amp; Equipment</v>
          </cell>
          <cell r="E935" t="str">
            <v>15</v>
          </cell>
        </row>
        <row r="936">
          <cell r="A936" t="str">
            <v>1603000960</v>
          </cell>
          <cell r="B936" t="str">
            <v>0</v>
          </cell>
          <cell r="C936" t="str">
            <v>00003000</v>
          </cell>
          <cell r="D936" t="str">
            <v>Plant &amp; Equipment</v>
          </cell>
          <cell r="E936" t="str">
            <v>15</v>
          </cell>
        </row>
        <row r="937">
          <cell r="A937" t="str">
            <v>1603000960</v>
          </cell>
          <cell r="B937" t="str">
            <v>1</v>
          </cell>
          <cell r="C937" t="str">
            <v>00003000</v>
          </cell>
          <cell r="D937" t="str">
            <v>Plant &amp; Equipment</v>
          </cell>
          <cell r="E937" t="str">
            <v>15</v>
          </cell>
        </row>
        <row r="938">
          <cell r="A938" t="str">
            <v>1603000961</v>
          </cell>
          <cell r="B938" t="str">
            <v>0</v>
          </cell>
          <cell r="C938" t="str">
            <v>00003000</v>
          </cell>
          <cell r="D938" t="str">
            <v>Plant &amp; Equipment</v>
          </cell>
          <cell r="E938" t="str">
            <v>15</v>
          </cell>
        </row>
        <row r="939">
          <cell r="A939" t="str">
            <v>1603000961</v>
          </cell>
          <cell r="B939" t="str">
            <v>1</v>
          </cell>
          <cell r="C939" t="str">
            <v>00003000</v>
          </cell>
          <cell r="D939" t="str">
            <v>Plant &amp; Equipment</v>
          </cell>
          <cell r="E939" t="str">
            <v>15</v>
          </cell>
        </row>
        <row r="940">
          <cell r="A940" t="str">
            <v>1603000962</v>
          </cell>
          <cell r="B940" t="str">
            <v>0</v>
          </cell>
          <cell r="C940" t="str">
            <v>00003000</v>
          </cell>
          <cell r="D940" t="str">
            <v>Plant &amp; Equipment</v>
          </cell>
          <cell r="E940" t="str">
            <v>15</v>
          </cell>
        </row>
        <row r="941">
          <cell r="A941" t="str">
            <v>1603000962</v>
          </cell>
          <cell r="B941" t="str">
            <v>1</v>
          </cell>
          <cell r="C941" t="str">
            <v>00003000</v>
          </cell>
          <cell r="D941" t="str">
            <v>Plant &amp; Equipment</v>
          </cell>
          <cell r="E941" t="str">
            <v>15</v>
          </cell>
        </row>
        <row r="942">
          <cell r="A942" t="str">
            <v>1603000963</v>
          </cell>
          <cell r="B942" t="str">
            <v>0</v>
          </cell>
          <cell r="C942" t="str">
            <v>00003000</v>
          </cell>
          <cell r="D942" t="str">
            <v>Plant &amp; Equipment</v>
          </cell>
          <cell r="E942" t="str">
            <v>15</v>
          </cell>
        </row>
        <row r="943">
          <cell r="A943" t="str">
            <v>1603000963</v>
          </cell>
          <cell r="B943" t="str">
            <v>1</v>
          </cell>
          <cell r="C943" t="str">
            <v>00003000</v>
          </cell>
          <cell r="D943" t="str">
            <v>Plant &amp; Equipment</v>
          </cell>
          <cell r="E943" t="str">
            <v>15</v>
          </cell>
        </row>
        <row r="944">
          <cell r="A944" t="str">
            <v>1603000964</v>
          </cell>
          <cell r="B944" t="str">
            <v>0</v>
          </cell>
          <cell r="C944" t="str">
            <v>00003000</v>
          </cell>
          <cell r="D944" t="str">
            <v>Plant &amp; Equipment</v>
          </cell>
          <cell r="E944" t="str">
            <v>15</v>
          </cell>
        </row>
        <row r="945">
          <cell r="A945" t="str">
            <v>1603000964</v>
          </cell>
          <cell r="B945" t="str">
            <v>1</v>
          </cell>
          <cell r="C945" t="str">
            <v>00003000</v>
          </cell>
          <cell r="D945" t="str">
            <v>Plant &amp; Equipment</v>
          </cell>
          <cell r="E945" t="str">
            <v>15</v>
          </cell>
        </row>
        <row r="946">
          <cell r="A946" t="str">
            <v>1603000965</v>
          </cell>
          <cell r="B946" t="str">
            <v>0</v>
          </cell>
          <cell r="C946" t="str">
            <v>00003000</v>
          </cell>
          <cell r="D946" t="str">
            <v>Plant &amp; Equipment</v>
          </cell>
          <cell r="E946" t="str">
            <v>15</v>
          </cell>
        </row>
        <row r="947">
          <cell r="A947" t="str">
            <v>1603000965</v>
          </cell>
          <cell r="B947" t="str">
            <v>1</v>
          </cell>
          <cell r="C947" t="str">
            <v>00003000</v>
          </cell>
          <cell r="D947" t="str">
            <v>Plant &amp; Equipment</v>
          </cell>
          <cell r="E947" t="str">
            <v>15</v>
          </cell>
        </row>
        <row r="948">
          <cell r="A948" t="str">
            <v>1603000966</v>
          </cell>
          <cell r="B948" t="str">
            <v>0</v>
          </cell>
          <cell r="C948" t="str">
            <v>00003000</v>
          </cell>
          <cell r="D948" t="str">
            <v>Plant &amp; Equipment</v>
          </cell>
          <cell r="E948" t="str">
            <v>15</v>
          </cell>
        </row>
        <row r="949">
          <cell r="A949" t="str">
            <v>1603000966</v>
          </cell>
          <cell r="B949" t="str">
            <v>1</v>
          </cell>
          <cell r="C949" t="str">
            <v>00003000</v>
          </cell>
          <cell r="D949" t="str">
            <v>Plant &amp; Equipment</v>
          </cell>
          <cell r="E949" t="str">
            <v>15</v>
          </cell>
        </row>
        <row r="950">
          <cell r="A950" t="str">
            <v>1603000967</v>
          </cell>
          <cell r="B950" t="str">
            <v>0</v>
          </cell>
          <cell r="C950" t="str">
            <v>00003000</v>
          </cell>
          <cell r="D950" t="str">
            <v>Plant &amp; Equipment</v>
          </cell>
          <cell r="E950" t="str">
            <v>15</v>
          </cell>
        </row>
        <row r="951">
          <cell r="A951" t="str">
            <v>1603000967</v>
          </cell>
          <cell r="B951" t="str">
            <v>1</v>
          </cell>
          <cell r="C951" t="str">
            <v>00003000</v>
          </cell>
          <cell r="D951" t="str">
            <v>Plant &amp; Equipment</v>
          </cell>
          <cell r="E951" t="str">
            <v>15</v>
          </cell>
        </row>
        <row r="952">
          <cell r="A952" t="str">
            <v>1603000968</v>
          </cell>
          <cell r="B952" t="str">
            <v>0</v>
          </cell>
          <cell r="C952" t="str">
            <v>00003000</v>
          </cell>
          <cell r="D952" t="str">
            <v>Plant &amp; Equipment</v>
          </cell>
          <cell r="E952" t="str">
            <v>15</v>
          </cell>
        </row>
        <row r="953">
          <cell r="A953" t="str">
            <v>1603000968</v>
          </cell>
          <cell r="B953" t="str">
            <v>1</v>
          </cell>
          <cell r="C953" t="str">
            <v>00003000</v>
          </cell>
          <cell r="D953" t="str">
            <v>Plant &amp; Equipment</v>
          </cell>
          <cell r="E953" t="str">
            <v>15</v>
          </cell>
        </row>
        <row r="954">
          <cell r="A954" t="str">
            <v>1603000969</v>
          </cell>
          <cell r="B954" t="str">
            <v>0</v>
          </cell>
          <cell r="C954" t="str">
            <v>00003000</v>
          </cell>
          <cell r="D954" t="str">
            <v>Plant &amp; Equipment</v>
          </cell>
          <cell r="E954" t="str">
            <v>15</v>
          </cell>
        </row>
        <row r="955">
          <cell r="A955" t="str">
            <v>1603000969</v>
          </cell>
          <cell r="B955" t="str">
            <v>1</v>
          </cell>
          <cell r="C955" t="str">
            <v>00003000</v>
          </cell>
          <cell r="D955" t="str">
            <v>Plant &amp; Equipment</v>
          </cell>
          <cell r="E955" t="str">
            <v>15</v>
          </cell>
        </row>
        <row r="956">
          <cell r="A956" t="str">
            <v>1603000970</v>
          </cell>
          <cell r="B956" t="str">
            <v>0</v>
          </cell>
          <cell r="C956" t="str">
            <v>00003000</v>
          </cell>
          <cell r="D956" t="str">
            <v>Plant &amp; Equipment</v>
          </cell>
          <cell r="E956" t="str">
            <v>15</v>
          </cell>
        </row>
        <row r="957">
          <cell r="A957" t="str">
            <v>1603000970</v>
          </cell>
          <cell r="B957" t="str">
            <v>1</v>
          </cell>
          <cell r="C957" t="str">
            <v>00003000</v>
          </cell>
          <cell r="D957" t="str">
            <v>Plant &amp; Equipment</v>
          </cell>
          <cell r="E957" t="str">
            <v>15</v>
          </cell>
        </row>
        <row r="958">
          <cell r="A958" t="str">
            <v>1603000971</v>
          </cell>
          <cell r="B958" t="str">
            <v>0</v>
          </cell>
          <cell r="C958" t="str">
            <v>00003000</v>
          </cell>
          <cell r="D958" t="str">
            <v>Plant &amp; Equipment</v>
          </cell>
          <cell r="E958" t="str">
            <v>15</v>
          </cell>
        </row>
        <row r="959">
          <cell r="A959" t="str">
            <v>1603000971</v>
          </cell>
          <cell r="B959" t="str">
            <v>1</v>
          </cell>
          <cell r="C959" t="str">
            <v>00003000</v>
          </cell>
          <cell r="D959" t="str">
            <v>Plant &amp; Equipment</v>
          </cell>
          <cell r="E959" t="str">
            <v>15</v>
          </cell>
        </row>
        <row r="960">
          <cell r="A960" t="str">
            <v>1603000972</v>
          </cell>
          <cell r="B960" t="str">
            <v>0</v>
          </cell>
          <cell r="C960" t="str">
            <v>00003000</v>
          </cell>
          <cell r="D960" t="str">
            <v>Plant &amp; Equipment</v>
          </cell>
          <cell r="E960" t="str">
            <v>15</v>
          </cell>
        </row>
        <row r="961">
          <cell r="A961" t="str">
            <v>1603000972</v>
          </cell>
          <cell r="B961" t="str">
            <v>1</v>
          </cell>
          <cell r="C961" t="str">
            <v>00003000</v>
          </cell>
          <cell r="D961" t="str">
            <v>Plant &amp; Equipment</v>
          </cell>
          <cell r="E961" t="str">
            <v>15</v>
          </cell>
        </row>
        <row r="962">
          <cell r="A962" t="str">
            <v>1603000973</v>
          </cell>
          <cell r="B962" t="str">
            <v>0</v>
          </cell>
          <cell r="C962" t="str">
            <v>00003000</v>
          </cell>
          <cell r="D962" t="str">
            <v>Plant &amp; Equipment</v>
          </cell>
          <cell r="E962" t="str">
            <v>15</v>
          </cell>
        </row>
        <row r="963">
          <cell r="A963" t="str">
            <v>1603000973</v>
          </cell>
          <cell r="B963" t="str">
            <v>1</v>
          </cell>
          <cell r="C963" t="str">
            <v>00003000</v>
          </cell>
          <cell r="D963" t="str">
            <v>Plant &amp; Equipment</v>
          </cell>
          <cell r="E963" t="str">
            <v>15</v>
          </cell>
        </row>
        <row r="964">
          <cell r="A964" t="str">
            <v>1603000974</v>
          </cell>
          <cell r="B964" t="str">
            <v>0</v>
          </cell>
          <cell r="C964" t="str">
            <v>00003000</v>
          </cell>
          <cell r="D964" t="str">
            <v>Plant &amp; Equipment</v>
          </cell>
          <cell r="E964" t="str">
            <v>15</v>
          </cell>
        </row>
        <row r="965">
          <cell r="A965" t="str">
            <v>1603000974</v>
          </cell>
          <cell r="B965" t="str">
            <v>1</v>
          </cell>
          <cell r="C965" t="str">
            <v>00003000</v>
          </cell>
          <cell r="D965" t="str">
            <v>Plant &amp; Equipment</v>
          </cell>
          <cell r="E965" t="str">
            <v>15</v>
          </cell>
        </row>
        <row r="966">
          <cell r="A966" t="str">
            <v>1603000975</v>
          </cell>
          <cell r="B966" t="str">
            <v>0</v>
          </cell>
          <cell r="C966" t="str">
            <v>00003000</v>
          </cell>
          <cell r="D966" t="str">
            <v>Plant &amp; Equipment</v>
          </cell>
          <cell r="E966" t="str">
            <v>15</v>
          </cell>
        </row>
        <row r="967">
          <cell r="A967" t="str">
            <v>1603000975</v>
          </cell>
          <cell r="B967" t="str">
            <v>1</v>
          </cell>
          <cell r="C967" t="str">
            <v>00003000</v>
          </cell>
          <cell r="D967" t="str">
            <v>Plant &amp; Equipment</v>
          </cell>
          <cell r="E967" t="str">
            <v>15</v>
          </cell>
        </row>
        <row r="968">
          <cell r="A968" t="str">
            <v>1603000976</v>
          </cell>
          <cell r="B968" t="str">
            <v>0</v>
          </cell>
          <cell r="C968" t="str">
            <v>00003000</v>
          </cell>
          <cell r="D968" t="str">
            <v>Plant &amp; Equipment</v>
          </cell>
          <cell r="E968" t="str">
            <v>15</v>
          </cell>
        </row>
        <row r="969">
          <cell r="A969" t="str">
            <v>1603000976</v>
          </cell>
          <cell r="B969" t="str">
            <v>1</v>
          </cell>
          <cell r="C969" t="str">
            <v>00003000</v>
          </cell>
          <cell r="D969" t="str">
            <v>Plant &amp; Equipment</v>
          </cell>
          <cell r="E969" t="str">
            <v>15</v>
          </cell>
        </row>
        <row r="970">
          <cell r="A970" t="str">
            <v>1603000977</v>
          </cell>
          <cell r="B970" t="str">
            <v>0</v>
          </cell>
          <cell r="C970" t="str">
            <v>00003000</v>
          </cell>
          <cell r="D970" t="str">
            <v>Plant &amp; Equipment</v>
          </cell>
          <cell r="E970" t="str">
            <v>15</v>
          </cell>
        </row>
        <row r="971">
          <cell r="A971" t="str">
            <v>1603000977</v>
          </cell>
          <cell r="B971" t="str">
            <v>1</v>
          </cell>
          <cell r="C971" t="str">
            <v>00003000</v>
          </cell>
          <cell r="D971" t="str">
            <v>Plant &amp; Equipment</v>
          </cell>
          <cell r="E971" t="str">
            <v>15</v>
          </cell>
        </row>
        <row r="972">
          <cell r="A972" t="str">
            <v>1603000978</v>
          </cell>
          <cell r="B972" t="str">
            <v>0</v>
          </cell>
          <cell r="C972" t="str">
            <v>00003000</v>
          </cell>
          <cell r="D972" t="str">
            <v>Plant &amp; Equipment</v>
          </cell>
          <cell r="E972" t="str">
            <v>15</v>
          </cell>
        </row>
        <row r="973">
          <cell r="A973" t="str">
            <v>1603000978</v>
          </cell>
          <cell r="B973" t="str">
            <v>1</v>
          </cell>
          <cell r="C973" t="str">
            <v>00003000</v>
          </cell>
          <cell r="D973" t="str">
            <v>Plant &amp; Equipment</v>
          </cell>
          <cell r="E973" t="str">
            <v>15</v>
          </cell>
        </row>
        <row r="974">
          <cell r="A974" t="str">
            <v>1603000979</v>
          </cell>
          <cell r="B974" t="str">
            <v>0</v>
          </cell>
          <cell r="C974" t="str">
            <v>00003000</v>
          </cell>
          <cell r="D974" t="str">
            <v>Plant &amp; Equipment</v>
          </cell>
          <cell r="E974" t="str">
            <v>15</v>
          </cell>
        </row>
        <row r="975">
          <cell r="A975" t="str">
            <v>1603000979</v>
          </cell>
          <cell r="B975" t="str">
            <v>1</v>
          </cell>
          <cell r="C975" t="str">
            <v>00003000</v>
          </cell>
          <cell r="D975" t="str">
            <v>Plant &amp; Equipment</v>
          </cell>
          <cell r="E975" t="str">
            <v>15</v>
          </cell>
        </row>
        <row r="976">
          <cell r="A976" t="str">
            <v>1603000980</v>
          </cell>
          <cell r="B976" t="str">
            <v>0</v>
          </cell>
          <cell r="C976" t="str">
            <v>00003000</v>
          </cell>
          <cell r="D976" t="str">
            <v>Plant &amp; Equipment</v>
          </cell>
          <cell r="E976" t="str">
            <v>15</v>
          </cell>
        </row>
        <row r="977">
          <cell r="A977" t="str">
            <v>1603000980</v>
          </cell>
          <cell r="B977" t="str">
            <v>1</v>
          </cell>
          <cell r="C977" t="str">
            <v>00003000</v>
          </cell>
          <cell r="D977" t="str">
            <v>Plant &amp; Equipment</v>
          </cell>
          <cell r="E977" t="str">
            <v>15</v>
          </cell>
        </row>
        <row r="978">
          <cell r="A978" t="str">
            <v>1603000981</v>
          </cell>
          <cell r="B978" t="str">
            <v>0</v>
          </cell>
          <cell r="C978" t="str">
            <v>00003000</v>
          </cell>
          <cell r="D978" t="str">
            <v>Plant &amp; Equipment</v>
          </cell>
          <cell r="E978" t="str">
            <v>15</v>
          </cell>
        </row>
        <row r="979">
          <cell r="A979" t="str">
            <v>1603000981</v>
          </cell>
          <cell r="B979" t="str">
            <v>1</v>
          </cell>
          <cell r="C979" t="str">
            <v>00003000</v>
          </cell>
          <cell r="D979" t="str">
            <v>Plant &amp; Equipment</v>
          </cell>
          <cell r="E979" t="str">
            <v>15</v>
          </cell>
        </row>
        <row r="980">
          <cell r="A980" t="str">
            <v>1603000982</v>
          </cell>
          <cell r="B980" t="str">
            <v>0</v>
          </cell>
          <cell r="C980" t="str">
            <v>00003000</v>
          </cell>
          <cell r="D980" t="str">
            <v>Plant &amp; Equipment</v>
          </cell>
          <cell r="E980" t="str">
            <v>15</v>
          </cell>
        </row>
        <row r="981">
          <cell r="A981" t="str">
            <v>1603000982</v>
          </cell>
          <cell r="B981" t="str">
            <v>1</v>
          </cell>
          <cell r="C981" t="str">
            <v>00003000</v>
          </cell>
          <cell r="D981" t="str">
            <v>Plant &amp; Equipment</v>
          </cell>
          <cell r="E981" t="str">
            <v>15</v>
          </cell>
        </row>
        <row r="982">
          <cell r="A982" t="str">
            <v>1603000983</v>
          </cell>
          <cell r="B982" t="str">
            <v>0</v>
          </cell>
          <cell r="C982" t="str">
            <v>00003000</v>
          </cell>
          <cell r="D982" t="str">
            <v>Plant &amp; Equipment</v>
          </cell>
          <cell r="E982" t="str">
            <v>15</v>
          </cell>
        </row>
        <row r="983">
          <cell r="A983" t="str">
            <v>1603000983</v>
          </cell>
          <cell r="B983" t="str">
            <v>1</v>
          </cell>
          <cell r="C983" t="str">
            <v>00003000</v>
          </cell>
          <cell r="D983" t="str">
            <v>Plant &amp; Equipment</v>
          </cell>
          <cell r="E983" t="str">
            <v>15</v>
          </cell>
        </row>
        <row r="984">
          <cell r="A984" t="str">
            <v>1603000984</v>
          </cell>
          <cell r="B984" t="str">
            <v>0</v>
          </cell>
          <cell r="C984" t="str">
            <v>00003000</v>
          </cell>
          <cell r="D984" t="str">
            <v>Plant &amp; Equipment</v>
          </cell>
          <cell r="E984" t="str">
            <v>15</v>
          </cell>
        </row>
        <row r="985">
          <cell r="A985" t="str">
            <v>1603000984</v>
          </cell>
          <cell r="B985" t="str">
            <v>1</v>
          </cell>
          <cell r="C985" t="str">
            <v>00003000</v>
          </cell>
          <cell r="D985" t="str">
            <v>Plant &amp; Equipment</v>
          </cell>
          <cell r="E985" t="str">
            <v>15</v>
          </cell>
        </row>
        <row r="986">
          <cell r="A986" t="str">
            <v>1603000985</v>
          </cell>
          <cell r="B986" t="str">
            <v>0</v>
          </cell>
          <cell r="C986" t="str">
            <v>00003000</v>
          </cell>
          <cell r="D986" t="str">
            <v>Plant &amp; Equipment</v>
          </cell>
          <cell r="E986" t="str">
            <v>15</v>
          </cell>
        </row>
        <row r="987">
          <cell r="A987" t="str">
            <v>1603000985</v>
          </cell>
          <cell r="B987" t="str">
            <v>1</v>
          </cell>
          <cell r="C987" t="str">
            <v>00003000</v>
          </cell>
          <cell r="D987" t="str">
            <v>Plant &amp; Equipment</v>
          </cell>
          <cell r="E987" t="str">
            <v>15</v>
          </cell>
        </row>
        <row r="988">
          <cell r="A988" t="str">
            <v>1603000986</v>
          </cell>
          <cell r="B988" t="str">
            <v>0</v>
          </cell>
          <cell r="C988" t="str">
            <v>00003000</v>
          </cell>
          <cell r="D988" t="str">
            <v>Plant &amp; Equipment</v>
          </cell>
          <cell r="E988" t="str">
            <v>15</v>
          </cell>
        </row>
        <row r="989">
          <cell r="A989" t="str">
            <v>1603000986</v>
          </cell>
          <cell r="B989" t="str">
            <v>1</v>
          </cell>
          <cell r="C989" t="str">
            <v>00003000</v>
          </cell>
          <cell r="D989" t="str">
            <v>Plant &amp; Equipment</v>
          </cell>
          <cell r="E989" t="str">
            <v>15</v>
          </cell>
        </row>
        <row r="990">
          <cell r="A990" t="str">
            <v>1603000987</v>
          </cell>
          <cell r="B990" t="str">
            <v>0</v>
          </cell>
          <cell r="C990" t="str">
            <v>00003000</v>
          </cell>
          <cell r="D990" t="str">
            <v>Plant &amp; Equipment</v>
          </cell>
          <cell r="E990" t="str">
            <v>15</v>
          </cell>
        </row>
        <row r="991">
          <cell r="A991" t="str">
            <v>1603000987</v>
          </cell>
          <cell r="B991" t="str">
            <v>1</v>
          </cell>
          <cell r="C991" t="str">
            <v>00003000</v>
          </cell>
          <cell r="D991" t="str">
            <v>Plant &amp; Equipment</v>
          </cell>
          <cell r="E991" t="str">
            <v>15</v>
          </cell>
        </row>
        <row r="992">
          <cell r="A992" t="str">
            <v>1603000988</v>
          </cell>
          <cell r="B992" t="str">
            <v>0</v>
          </cell>
          <cell r="C992" t="str">
            <v>00003000</v>
          </cell>
          <cell r="D992" t="str">
            <v>Plant &amp; Equipment</v>
          </cell>
          <cell r="E992" t="str">
            <v>15</v>
          </cell>
        </row>
        <row r="993">
          <cell r="A993" t="str">
            <v>1603000988</v>
          </cell>
          <cell r="B993" t="str">
            <v>1</v>
          </cell>
          <cell r="C993" t="str">
            <v>00003000</v>
          </cell>
          <cell r="D993" t="str">
            <v>Plant &amp; Equipment</v>
          </cell>
          <cell r="E993" t="str">
            <v>15</v>
          </cell>
        </row>
        <row r="994">
          <cell r="A994" t="str">
            <v>1603000989</v>
          </cell>
          <cell r="B994" t="str">
            <v>0</v>
          </cell>
          <cell r="C994" t="str">
            <v>00003000</v>
          </cell>
          <cell r="D994" t="str">
            <v>Plant &amp; Equipment</v>
          </cell>
          <cell r="E994" t="str">
            <v>15</v>
          </cell>
        </row>
        <row r="995">
          <cell r="A995" t="str">
            <v>1603000989</v>
          </cell>
          <cell r="B995" t="str">
            <v>1</v>
          </cell>
          <cell r="C995" t="str">
            <v>00003000</v>
          </cell>
          <cell r="D995" t="str">
            <v>Plant &amp; Equipment</v>
          </cell>
          <cell r="E995" t="str">
            <v>15</v>
          </cell>
        </row>
        <row r="996">
          <cell r="A996" t="str">
            <v>1603000990</v>
          </cell>
          <cell r="B996" t="str">
            <v>0</v>
          </cell>
          <cell r="C996" t="str">
            <v>00003000</v>
          </cell>
          <cell r="D996" t="str">
            <v>Plant &amp; Equipment</v>
          </cell>
          <cell r="E996" t="str">
            <v>15</v>
          </cell>
        </row>
        <row r="997">
          <cell r="A997" t="str">
            <v>1603000990</v>
          </cell>
          <cell r="B997" t="str">
            <v>1</v>
          </cell>
          <cell r="C997" t="str">
            <v>00003000</v>
          </cell>
          <cell r="D997" t="str">
            <v>Plant &amp; Equipment</v>
          </cell>
          <cell r="E997" t="str">
            <v>15</v>
          </cell>
        </row>
        <row r="998">
          <cell r="A998" t="str">
            <v>1603000991</v>
          </cell>
          <cell r="B998" t="str">
            <v>0</v>
          </cell>
          <cell r="C998" t="str">
            <v>00003000</v>
          </cell>
          <cell r="D998" t="str">
            <v>Plant &amp; Equipment</v>
          </cell>
          <cell r="E998" t="str">
            <v>15</v>
          </cell>
        </row>
        <row r="999">
          <cell r="A999" t="str">
            <v>1603000991</v>
          </cell>
          <cell r="B999" t="str">
            <v>1</v>
          </cell>
          <cell r="C999" t="str">
            <v>00003000</v>
          </cell>
          <cell r="D999" t="str">
            <v>Plant &amp; Equipment</v>
          </cell>
          <cell r="E999" t="str">
            <v>15</v>
          </cell>
        </row>
        <row r="1000">
          <cell r="A1000" t="str">
            <v>1603000992</v>
          </cell>
          <cell r="B1000" t="str">
            <v>0</v>
          </cell>
          <cell r="C1000" t="str">
            <v>00003000</v>
          </cell>
          <cell r="D1000" t="str">
            <v>Plant &amp; Equipment</v>
          </cell>
          <cell r="E1000" t="str">
            <v>15</v>
          </cell>
        </row>
        <row r="1001">
          <cell r="A1001" t="str">
            <v>1603000992</v>
          </cell>
          <cell r="B1001" t="str">
            <v>1</v>
          </cell>
          <cell r="C1001" t="str">
            <v>00003000</v>
          </cell>
          <cell r="D1001" t="str">
            <v>Plant &amp; Equipment</v>
          </cell>
          <cell r="E1001" t="str">
            <v>15</v>
          </cell>
        </row>
        <row r="1002">
          <cell r="A1002" t="str">
            <v>1603000993</v>
          </cell>
          <cell r="B1002" t="str">
            <v>0</v>
          </cell>
          <cell r="C1002" t="str">
            <v>00003000</v>
          </cell>
          <cell r="D1002" t="str">
            <v>Plant &amp; Equipment</v>
          </cell>
          <cell r="E1002" t="str">
            <v>15</v>
          </cell>
        </row>
        <row r="1003">
          <cell r="A1003" t="str">
            <v>1603000993</v>
          </cell>
          <cell r="B1003" t="str">
            <v>1</v>
          </cell>
          <cell r="C1003" t="str">
            <v>00003000</v>
          </cell>
          <cell r="D1003" t="str">
            <v>Plant &amp; Equipment</v>
          </cell>
          <cell r="E1003" t="str">
            <v>15</v>
          </cell>
        </row>
        <row r="1004">
          <cell r="A1004" t="str">
            <v>1603000994</v>
          </cell>
          <cell r="B1004" t="str">
            <v>0</v>
          </cell>
          <cell r="C1004" t="str">
            <v>00003000</v>
          </cell>
          <cell r="D1004" t="str">
            <v>Plant &amp; Equipment</v>
          </cell>
          <cell r="E1004" t="str">
            <v>15</v>
          </cell>
        </row>
        <row r="1005">
          <cell r="A1005" t="str">
            <v>1603000994</v>
          </cell>
          <cell r="B1005" t="str">
            <v>1</v>
          </cell>
          <cell r="C1005" t="str">
            <v>00003000</v>
          </cell>
          <cell r="D1005" t="str">
            <v>Plant &amp; Equipment</v>
          </cell>
          <cell r="E1005" t="str">
            <v>15</v>
          </cell>
        </row>
        <row r="1006">
          <cell r="A1006" t="str">
            <v>1603000995</v>
          </cell>
          <cell r="B1006" t="str">
            <v>0</v>
          </cell>
          <cell r="C1006" t="str">
            <v>00003000</v>
          </cell>
          <cell r="D1006" t="str">
            <v>Plant &amp; Equipment</v>
          </cell>
          <cell r="E1006" t="str">
            <v>15</v>
          </cell>
        </row>
        <row r="1007">
          <cell r="A1007" t="str">
            <v>1603000995</v>
          </cell>
          <cell r="B1007" t="str">
            <v>1</v>
          </cell>
          <cell r="C1007" t="str">
            <v>00003000</v>
          </cell>
          <cell r="D1007" t="str">
            <v>Plant &amp; Equipment</v>
          </cell>
          <cell r="E1007" t="str">
            <v>15</v>
          </cell>
        </row>
        <row r="1008">
          <cell r="A1008" t="str">
            <v>1603000996</v>
          </cell>
          <cell r="B1008" t="str">
            <v>0</v>
          </cell>
          <cell r="C1008" t="str">
            <v>00003000</v>
          </cell>
          <cell r="D1008" t="str">
            <v>Plant &amp; Equipment</v>
          </cell>
          <cell r="E1008" t="str">
            <v>15</v>
          </cell>
        </row>
        <row r="1009">
          <cell r="A1009" t="str">
            <v>1603000996</v>
          </cell>
          <cell r="B1009" t="str">
            <v>1</v>
          </cell>
          <cell r="C1009" t="str">
            <v>00003000</v>
          </cell>
          <cell r="D1009" t="str">
            <v>Plant &amp; Equipment</v>
          </cell>
          <cell r="E1009" t="str">
            <v>15</v>
          </cell>
        </row>
        <row r="1010">
          <cell r="A1010" t="str">
            <v>1603000997</v>
          </cell>
          <cell r="B1010" t="str">
            <v>0</v>
          </cell>
          <cell r="C1010" t="str">
            <v>00003000</v>
          </cell>
          <cell r="D1010" t="str">
            <v>Plant &amp; Equipment</v>
          </cell>
          <cell r="E1010" t="str">
            <v>15</v>
          </cell>
        </row>
        <row r="1011">
          <cell r="A1011" t="str">
            <v>1603000997</v>
          </cell>
          <cell r="B1011" t="str">
            <v>1</v>
          </cell>
          <cell r="C1011" t="str">
            <v>00003000</v>
          </cell>
          <cell r="D1011" t="str">
            <v>Plant &amp; Equipment</v>
          </cell>
          <cell r="E1011" t="str">
            <v>15</v>
          </cell>
        </row>
        <row r="1012">
          <cell r="A1012" t="str">
            <v>1603000998</v>
          </cell>
          <cell r="B1012" t="str">
            <v>0</v>
          </cell>
          <cell r="C1012" t="str">
            <v>00003000</v>
          </cell>
          <cell r="D1012" t="str">
            <v>Plant &amp; Equipment</v>
          </cell>
          <cell r="E1012" t="str">
            <v>15</v>
          </cell>
        </row>
        <row r="1013">
          <cell r="A1013" t="str">
            <v>1603000998</v>
          </cell>
          <cell r="B1013" t="str">
            <v>1</v>
          </cell>
          <cell r="C1013" t="str">
            <v>00003000</v>
          </cell>
          <cell r="D1013" t="str">
            <v>Plant &amp; Equipment</v>
          </cell>
          <cell r="E1013" t="str">
            <v>15</v>
          </cell>
        </row>
        <row r="1014">
          <cell r="A1014" t="str">
            <v>1603000999</v>
          </cell>
          <cell r="B1014" t="str">
            <v>0</v>
          </cell>
          <cell r="C1014" t="str">
            <v>00003000</v>
          </cell>
          <cell r="D1014" t="str">
            <v>Plant &amp; Equipment</v>
          </cell>
          <cell r="E1014" t="str">
            <v>15</v>
          </cell>
        </row>
        <row r="1015">
          <cell r="A1015" t="str">
            <v>1603000999</v>
          </cell>
          <cell r="B1015" t="str">
            <v>1</v>
          </cell>
          <cell r="C1015" t="str">
            <v>00003000</v>
          </cell>
          <cell r="D1015" t="str">
            <v>Plant &amp; Equipment</v>
          </cell>
          <cell r="E1015" t="str">
            <v>15</v>
          </cell>
        </row>
        <row r="1016">
          <cell r="A1016" t="str">
            <v>1603001000</v>
          </cell>
          <cell r="B1016" t="str">
            <v>0</v>
          </cell>
          <cell r="C1016" t="str">
            <v>00003000</v>
          </cell>
          <cell r="D1016" t="str">
            <v>Plant &amp; Equipment</v>
          </cell>
          <cell r="E1016" t="str">
            <v>15</v>
          </cell>
        </row>
        <row r="1017">
          <cell r="A1017" t="str">
            <v>1603001000</v>
          </cell>
          <cell r="B1017" t="str">
            <v>1</v>
          </cell>
          <cell r="C1017" t="str">
            <v>00003000</v>
          </cell>
          <cell r="D1017" t="str">
            <v>Plant &amp; Equipment</v>
          </cell>
          <cell r="E1017" t="str">
            <v>15</v>
          </cell>
        </row>
        <row r="1018">
          <cell r="A1018" t="str">
            <v>1603001001</v>
          </cell>
          <cell r="B1018" t="str">
            <v>0</v>
          </cell>
          <cell r="C1018" t="str">
            <v>00003000</v>
          </cell>
          <cell r="D1018" t="str">
            <v>Plant &amp; Equipment</v>
          </cell>
          <cell r="E1018" t="str">
            <v>15</v>
          </cell>
        </row>
        <row r="1019">
          <cell r="A1019" t="str">
            <v>1603001001</v>
          </cell>
          <cell r="B1019" t="str">
            <v>1</v>
          </cell>
          <cell r="C1019" t="str">
            <v>00003000</v>
          </cell>
          <cell r="D1019" t="str">
            <v>Plant &amp; Equipment</v>
          </cell>
          <cell r="E1019" t="str">
            <v>15</v>
          </cell>
        </row>
        <row r="1020">
          <cell r="A1020" t="str">
            <v>1603001002</v>
          </cell>
          <cell r="B1020" t="str">
            <v>0</v>
          </cell>
          <cell r="C1020" t="str">
            <v>00003000</v>
          </cell>
          <cell r="D1020" t="str">
            <v>Plant &amp; Equipment</v>
          </cell>
          <cell r="E1020" t="str">
            <v>15</v>
          </cell>
        </row>
        <row r="1021">
          <cell r="A1021" t="str">
            <v>1603001002</v>
          </cell>
          <cell r="B1021" t="str">
            <v>1</v>
          </cell>
          <cell r="C1021" t="str">
            <v>00003000</v>
          </cell>
          <cell r="D1021" t="str">
            <v>Plant &amp; Equipment</v>
          </cell>
          <cell r="E1021" t="str">
            <v>15</v>
          </cell>
        </row>
        <row r="1022">
          <cell r="A1022" t="str">
            <v>1603001003</v>
          </cell>
          <cell r="B1022" t="str">
            <v>0</v>
          </cell>
          <cell r="C1022" t="str">
            <v>00003000</v>
          </cell>
          <cell r="D1022" t="str">
            <v>Plant &amp; Equipment</v>
          </cell>
          <cell r="E1022" t="str">
            <v>15</v>
          </cell>
        </row>
        <row r="1023">
          <cell r="A1023" t="str">
            <v>1603001003</v>
          </cell>
          <cell r="B1023" t="str">
            <v>1</v>
          </cell>
          <cell r="C1023" t="str">
            <v>00003000</v>
          </cell>
          <cell r="D1023" t="str">
            <v>Plant &amp; Equipment</v>
          </cell>
          <cell r="E1023" t="str">
            <v>15</v>
          </cell>
        </row>
        <row r="1024">
          <cell r="A1024" t="str">
            <v>1603001004</v>
          </cell>
          <cell r="B1024" t="str">
            <v>0</v>
          </cell>
          <cell r="C1024" t="str">
            <v>00003000</v>
          </cell>
          <cell r="D1024" t="str">
            <v>Plant &amp; Equipment</v>
          </cell>
          <cell r="E1024" t="str">
            <v>15</v>
          </cell>
        </row>
        <row r="1025">
          <cell r="A1025" t="str">
            <v>1603001004</v>
          </cell>
          <cell r="B1025" t="str">
            <v>1</v>
          </cell>
          <cell r="C1025" t="str">
            <v>00003000</v>
          </cell>
          <cell r="D1025" t="str">
            <v>Plant &amp; Equipment</v>
          </cell>
          <cell r="E1025" t="str">
            <v>15</v>
          </cell>
        </row>
        <row r="1026">
          <cell r="A1026" t="str">
            <v>1603001005</v>
          </cell>
          <cell r="B1026" t="str">
            <v>0</v>
          </cell>
          <cell r="C1026" t="str">
            <v>00003000</v>
          </cell>
          <cell r="D1026" t="str">
            <v>Plant &amp; Equipment</v>
          </cell>
          <cell r="E1026" t="str">
            <v>15</v>
          </cell>
        </row>
        <row r="1027">
          <cell r="A1027" t="str">
            <v>1603001005</v>
          </cell>
          <cell r="B1027" t="str">
            <v>1</v>
          </cell>
          <cell r="C1027" t="str">
            <v>00003000</v>
          </cell>
          <cell r="D1027" t="str">
            <v>Plant &amp; Equipment</v>
          </cell>
          <cell r="E1027" t="str">
            <v>15</v>
          </cell>
        </row>
        <row r="1028">
          <cell r="A1028" t="str">
            <v>1603001006</v>
          </cell>
          <cell r="B1028" t="str">
            <v>0</v>
          </cell>
          <cell r="C1028" t="str">
            <v>00003000</v>
          </cell>
          <cell r="D1028" t="str">
            <v>Plant &amp; Equipment</v>
          </cell>
          <cell r="E1028" t="str">
            <v>15</v>
          </cell>
        </row>
        <row r="1029">
          <cell r="A1029" t="str">
            <v>1603001006</v>
          </cell>
          <cell r="B1029" t="str">
            <v>1</v>
          </cell>
          <cell r="C1029" t="str">
            <v>00003000</v>
          </cell>
          <cell r="D1029" t="str">
            <v>Plant &amp; Equipment</v>
          </cell>
          <cell r="E1029" t="str">
            <v>15</v>
          </cell>
        </row>
        <row r="1030">
          <cell r="A1030" t="str">
            <v>1603001007</v>
          </cell>
          <cell r="B1030" t="str">
            <v>0</v>
          </cell>
          <cell r="C1030" t="str">
            <v>00003000</v>
          </cell>
          <cell r="D1030" t="str">
            <v>Plant &amp; Equipment</v>
          </cell>
          <cell r="E1030" t="str">
            <v>15</v>
          </cell>
        </row>
        <row r="1031">
          <cell r="A1031" t="str">
            <v>1603001007</v>
          </cell>
          <cell r="B1031" t="str">
            <v>1</v>
          </cell>
          <cell r="C1031" t="str">
            <v>00003000</v>
          </cell>
          <cell r="D1031" t="str">
            <v>Plant &amp; Equipment</v>
          </cell>
          <cell r="E1031" t="str">
            <v>15</v>
          </cell>
        </row>
        <row r="1032">
          <cell r="A1032" t="str">
            <v>1603001008</v>
          </cell>
          <cell r="B1032" t="str">
            <v>0</v>
          </cell>
          <cell r="C1032" t="str">
            <v>00003000</v>
          </cell>
          <cell r="D1032" t="str">
            <v>Plant &amp; Equipment</v>
          </cell>
          <cell r="E1032" t="str">
            <v>15</v>
          </cell>
        </row>
        <row r="1033">
          <cell r="A1033" t="str">
            <v>1603001008</v>
          </cell>
          <cell r="B1033" t="str">
            <v>1</v>
          </cell>
          <cell r="C1033" t="str">
            <v>00003000</v>
          </cell>
          <cell r="D1033" t="str">
            <v>Plant &amp; Equipment</v>
          </cell>
          <cell r="E1033" t="str">
            <v>15</v>
          </cell>
        </row>
        <row r="1034">
          <cell r="A1034" t="str">
            <v>1603001009</v>
          </cell>
          <cell r="B1034" t="str">
            <v>0</v>
          </cell>
          <cell r="C1034" t="str">
            <v>00003000</v>
          </cell>
          <cell r="D1034" t="str">
            <v>Plant &amp; Equipment</v>
          </cell>
          <cell r="E1034" t="str">
            <v>15</v>
          </cell>
        </row>
        <row r="1035">
          <cell r="A1035" t="str">
            <v>1603001009</v>
          </cell>
          <cell r="B1035" t="str">
            <v>1</v>
          </cell>
          <cell r="C1035" t="str">
            <v>00003000</v>
          </cell>
          <cell r="D1035" t="str">
            <v>Plant &amp; Equipment</v>
          </cell>
          <cell r="E1035" t="str">
            <v>15</v>
          </cell>
        </row>
        <row r="1036">
          <cell r="A1036" t="str">
            <v>1603001010</v>
          </cell>
          <cell r="B1036" t="str">
            <v>0</v>
          </cell>
          <cell r="C1036" t="str">
            <v>00003000</v>
          </cell>
          <cell r="D1036" t="str">
            <v>Plant &amp; Equipment</v>
          </cell>
          <cell r="E1036" t="str">
            <v>15</v>
          </cell>
        </row>
        <row r="1037">
          <cell r="A1037" t="str">
            <v>1603001010</v>
          </cell>
          <cell r="B1037" t="str">
            <v>1</v>
          </cell>
          <cell r="C1037" t="str">
            <v>00003000</v>
          </cell>
          <cell r="D1037" t="str">
            <v>Plant &amp; Equipment</v>
          </cell>
          <cell r="E1037" t="str">
            <v>15</v>
          </cell>
        </row>
        <row r="1038">
          <cell r="A1038" t="str">
            <v>1603001011</v>
          </cell>
          <cell r="B1038" t="str">
            <v>0</v>
          </cell>
          <cell r="C1038" t="str">
            <v>00003000</v>
          </cell>
          <cell r="D1038" t="str">
            <v>Plant &amp; Equipment</v>
          </cell>
          <cell r="E1038" t="str">
            <v>15</v>
          </cell>
        </row>
        <row r="1039">
          <cell r="A1039" t="str">
            <v>1603001011</v>
          </cell>
          <cell r="B1039" t="str">
            <v>1</v>
          </cell>
          <cell r="C1039" t="str">
            <v>00003000</v>
          </cell>
          <cell r="D1039" t="str">
            <v>Plant &amp; Equipment</v>
          </cell>
          <cell r="E1039" t="str">
            <v>15</v>
          </cell>
        </row>
        <row r="1040">
          <cell r="A1040" t="str">
            <v>1603001012</v>
          </cell>
          <cell r="B1040" t="str">
            <v>0</v>
          </cell>
          <cell r="C1040" t="str">
            <v>00003000</v>
          </cell>
          <cell r="D1040" t="str">
            <v>Plant &amp; Equipment</v>
          </cell>
          <cell r="E1040" t="str">
            <v>15</v>
          </cell>
        </row>
        <row r="1041">
          <cell r="A1041" t="str">
            <v>1603001012</v>
          </cell>
          <cell r="B1041" t="str">
            <v>1</v>
          </cell>
          <cell r="C1041" t="str">
            <v>00003000</v>
          </cell>
          <cell r="D1041" t="str">
            <v>Plant &amp; Equipment</v>
          </cell>
          <cell r="E1041" t="str">
            <v>15</v>
          </cell>
        </row>
        <row r="1042">
          <cell r="A1042" t="str">
            <v>1603001013</v>
          </cell>
          <cell r="B1042" t="str">
            <v>0</v>
          </cell>
          <cell r="C1042" t="str">
            <v>00003000</v>
          </cell>
          <cell r="D1042" t="str">
            <v>Plant &amp; Equipment</v>
          </cell>
          <cell r="E1042" t="str">
            <v>15</v>
          </cell>
        </row>
        <row r="1043">
          <cell r="A1043" t="str">
            <v>1603001013</v>
          </cell>
          <cell r="B1043" t="str">
            <v>1</v>
          </cell>
          <cell r="C1043" t="str">
            <v>00003000</v>
          </cell>
          <cell r="D1043" t="str">
            <v>Plant &amp; Equipment</v>
          </cell>
          <cell r="E1043" t="str">
            <v>15</v>
          </cell>
        </row>
        <row r="1044">
          <cell r="A1044" t="str">
            <v>1603001014</v>
          </cell>
          <cell r="B1044" t="str">
            <v>0</v>
          </cell>
          <cell r="C1044" t="str">
            <v>00003000</v>
          </cell>
          <cell r="D1044" t="str">
            <v>Plant &amp; Equipment</v>
          </cell>
          <cell r="E1044" t="str">
            <v>15</v>
          </cell>
        </row>
        <row r="1045">
          <cell r="A1045" t="str">
            <v>1603001014</v>
          </cell>
          <cell r="B1045" t="str">
            <v>1</v>
          </cell>
          <cell r="C1045" t="str">
            <v>00003000</v>
          </cell>
          <cell r="D1045" t="str">
            <v>Plant &amp; Equipment</v>
          </cell>
          <cell r="E1045" t="str">
            <v>15</v>
          </cell>
        </row>
        <row r="1046">
          <cell r="A1046" t="str">
            <v>1603001015</v>
          </cell>
          <cell r="B1046" t="str">
            <v>0</v>
          </cell>
          <cell r="C1046" t="str">
            <v>00003000</v>
          </cell>
          <cell r="D1046" t="str">
            <v>Plant &amp; Equipment</v>
          </cell>
          <cell r="E1046" t="str">
            <v>15</v>
          </cell>
        </row>
        <row r="1047">
          <cell r="A1047" t="str">
            <v>1603001015</v>
          </cell>
          <cell r="B1047" t="str">
            <v>1</v>
          </cell>
          <cell r="C1047" t="str">
            <v>00003000</v>
          </cell>
          <cell r="D1047" t="str">
            <v>Plant &amp; Equipment</v>
          </cell>
          <cell r="E1047" t="str">
            <v>15</v>
          </cell>
        </row>
        <row r="1048">
          <cell r="A1048" t="str">
            <v>1603001016</v>
          </cell>
          <cell r="B1048" t="str">
            <v>0</v>
          </cell>
          <cell r="C1048" t="str">
            <v>00003000</v>
          </cell>
          <cell r="D1048" t="str">
            <v>Plant &amp; Equipment</v>
          </cell>
          <cell r="E1048" t="str">
            <v>15</v>
          </cell>
        </row>
        <row r="1049">
          <cell r="A1049" t="str">
            <v>1603001016</v>
          </cell>
          <cell r="B1049" t="str">
            <v>1</v>
          </cell>
          <cell r="C1049" t="str">
            <v>00003000</v>
          </cell>
          <cell r="D1049" t="str">
            <v>Plant &amp; Equipment</v>
          </cell>
          <cell r="E1049" t="str">
            <v>15</v>
          </cell>
        </row>
        <row r="1050">
          <cell r="A1050" t="str">
            <v>1603001017</v>
          </cell>
          <cell r="B1050" t="str">
            <v>0</v>
          </cell>
          <cell r="C1050" t="str">
            <v>00003000</v>
          </cell>
          <cell r="D1050" t="str">
            <v>Plant &amp; Equipment</v>
          </cell>
          <cell r="E1050" t="str">
            <v>15</v>
          </cell>
        </row>
        <row r="1051">
          <cell r="A1051" t="str">
            <v>1603001017</v>
          </cell>
          <cell r="B1051" t="str">
            <v>1</v>
          </cell>
          <cell r="C1051" t="str">
            <v>00003000</v>
          </cell>
          <cell r="D1051" t="str">
            <v>Plant &amp; Equipment</v>
          </cell>
          <cell r="E1051" t="str">
            <v>15</v>
          </cell>
        </row>
        <row r="1052">
          <cell r="A1052" t="str">
            <v>1603001018</v>
          </cell>
          <cell r="B1052" t="str">
            <v>0</v>
          </cell>
          <cell r="C1052" t="str">
            <v>00003000</v>
          </cell>
          <cell r="D1052" t="str">
            <v>Plant &amp; Equipment</v>
          </cell>
          <cell r="E1052" t="str">
            <v>15</v>
          </cell>
        </row>
        <row r="1053">
          <cell r="A1053" t="str">
            <v>1603001018</v>
          </cell>
          <cell r="B1053" t="str">
            <v>1</v>
          </cell>
          <cell r="C1053" t="str">
            <v>00003000</v>
          </cell>
          <cell r="D1053" t="str">
            <v>Plant &amp; Equipment</v>
          </cell>
          <cell r="E1053" t="str">
            <v>15</v>
          </cell>
        </row>
        <row r="1054">
          <cell r="A1054" t="str">
            <v>1603001019</v>
          </cell>
          <cell r="B1054" t="str">
            <v>0</v>
          </cell>
          <cell r="C1054" t="str">
            <v>00003000</v>
          </cell>
          <cell r="D1054" t="str">
            <v>Plant &amp; Equipment</v>
          </cell>
          <cell r="E1054" t="str">
            <v>15</v>
          </cell>
        </row>
        <row r="1055">
          <cell r="A1055" t="str">
            <v>1603001019</v>
          </cell>
          <cell r="B1055" t="str">
            <v>1</v>
          </cell>
          <cell r="C1055" t="str">
            <v>00003000</v>
          </cell>
          <cell r="D1055" t="str">
            <v>Plant &amp; Equipment</v>
          </cell>
          <cell r="E1055" t="str">
            <v>15</v>
          </cell>
        </row>
        <row r="1056">
          <cell r="A1056" t="str">
            <v>1603001020</v>
          </cell>
          <cell r="B1056" t="str">
            <v>0</v>
          </cell>
          <cell r="C1056" t="str">
            <v>00003000</v>
          </cell>
          <cell r="D1056" t="str">
            <v>Plant &amp; Equipment</v>
          </cell>
          <cell r="E1056" t="str">
            <v>15</v>
          </cell>
        </row>
        <row r="1057">
          <cell r="A1057" t="str">
            <v>1603001020</v>
          </cell>
          <cell r="B1057" t="str">
            <v>1</v>
          </cell>
          <cell r="C1057" t="str">
            <v>00003000</v>
          </cell>
          <cell r="D1057" t="str">
            <v>Plant &amp; Equipment</v>
          </cell>
          <cell r="E1057" t="str">
            <v>15</v>
          </cell>
        </row>
        <row r="1058">
          <cell r="A1058" t="str">
            <v>1603001021</v>
          </cell>
          <cell r="B1058" t="str">
            <v>0</v>
          </cell>
          <cell r="C1058" t="str">
            <v>00003000</v>
          </cell>
          <cell r="D1058" t="str">
            <v>Plant &amp; Equipment</v>
          </cell>
          <cell r="E1058" t="str">
            <v>15</v>
          </cell>
        </row>
        <row r="1059">
          <cell r="A1059" t="str">
            <v>1603001021</v>
          </cell>
          <cell r="B1059" t="str">
            <v>1</v>
          </cell>
          <cell r="C1059" t="str">
            <v>00003000</v>
          </cell>
          <cell r="D1059" t="str">
            <v>Plant &amp; Equipment</v>
          </cell>
          <cell r="E1059" t="str">
            <v>15</v>
          </cell>
        </row>
        <row r="1060">
          <cell r="A1060" t="str">
            <v>1603001022</v>
          </cell>
          <cell r="B1060" t="str">
            <v>0</v>
          </cell>
          <cell r="C1060" t="str">
            <v>00003000</v>
          </cell>
          <cell r="D1060" t="str">
            <v>Plant &amp; Equipment</v>
          </cell>
          <cell r="E1060" t="str">
            <v>15</v>
          </cell>
        </row>
        <row r="1061">
          <cell r="A1061" t="str">
            <v>1603001022</v>
          </cell>
          <cell r="B1061" t="str">
            <v>1</v>
          </cell>
          <cell r="C1061" t="str">
            <v>00003000</v>
          </cell>
          <cell r="D1061" t="str">
            <v>Plant &amp; Equipment</v>
          </cell>
          <cell r="E1061" t="str">
            <v>15</v>
          </cell>
        </row>
        <row r="1062">
          <cell r="A1062" t="str">
            <v>1603001023</v>
          </cell>
          <cell r="B1062" t="str">
            <v>0</v>
          </cell>
          <cell r="C1062" t="str">
            <v>00003000</v>
          </cell>
          <cell r="D1062" t="str">
            <v>Plant &amp; Equipment</v>
          </cell>
          <cell r="E1062" t="str">
            <v>15</v>
          </cell>
        </row>
        <row r="1063">
          <cell r="A1063" t="str">
            <v>1603001023</v>
          </cell>
          <cell r="B1063" t="str">
            <v>1</v>
          </cell>
          <cell r="C1063" t="str">
            <v>00003000</v>
          </cell>
          <cell r="D1063" t="str">
            <v>Plant &amp; Equipment</v>
          </cell>
          <cell r="E1063" t="str">
            <v>15</v>
          </cell>
        </row>
        <row r="1064">
          <cell r="A1064" t="str">
            <v>1603001024</v>
          </cell>
          <cell r="B1064" t="str">
            <v>0</v>
          </cell>
          <cell r="C1064" t="str">
            <v>00003000</v>
          </cell>
          <cell r="D1064" t="str">
            <v>Plant &amp; Equipment</v>
          </cell>
          <cell r="E1064" t="str">
            <v>15</v>
          </cell>
        </row>
        <row r="1065">
          <cell r="A1065" t="str">
            <v>1603001024</v>
          </cell>
          <cell r="B1065" t="str">
            <v>1</v>
          </cell>
          <cell r="C1065" t="str">
            <v>00003000</v>
          </cell>
          <cell r="D1065" t="str">
            <v>Plant &amp; Equipment</v>
          </cell>
          <cell r="E1065" t="str">
            <v>15</v>
          </cell>
        </row>
        <row r="1066">
          <cell r="A1066" t="str">
            <v>1603001025</v>
          </cell>
          <cell r="B1066" t="str">
            <v>0</v>
          </cell>
          <cell r="C1066" t="str">
            <v>00003000</v>
          </cell>
          <cell r="D1066" t="str">
            <v>Plant &amp; Equipment</v>
          </cell>
          <cell r="E1066" t="str">
            <v>15</v>
          </cell>
        </row>
        <row r="1067">
          <cell r="A1067" t="str">
            <v>1603001025</v>
          </cell>
          <cell r="B1067" t="str">
            <v>1</v>
          </cell>
          <cell r="C1067" t="str">
            <v>00003000</v>
          </cell>
          <cell r="D1067" t="str">
            <v>Plant &amp; Equipment</v>
          </cell>
          <cell r="E1067" t="str">
            <v>15</v>
          </cell>
        </row>
        <row r="1068">
          <cell r="A1068" t="str">
            <v>1603001026</v>
          </cell>
          <cell r="B1068" t="str">
            <v>0</v>
          </cell>
          <cell r="C1068" t="str">
            <v>00003000</v>
          </cell>
          <cell r="D1068" t="str">
            <v>Plant &amp; Equipment</v>
          </cell>
          <cell r="E1068" t="str">
            <v>15</v>
          </cell>
        </row>
        <row r="1069">
          <cell r="A1069" t="str">
            <v>1603001026</v>
          </cell>
          <cell r="B1069" t="str">
            <v>1</v>
          </cell>
          <cell r="C1069" t="str">
            <v>00003000</v>
          </cell>
          <cell r="D1069" t="str">
            <v>Plant &amp; Equipment</v>
          </cell>
          <cell r="E1069" t="str">
            <v>15</v>
          </cell>
        </row>
        <row r="1070">
          <cell r="A1070" t="str">
            <v>1603001027</v>
          </cell>
          <cell r="B1070" t="str">
            <v>0</v>
          </cell>
          <cell r="C1070" t="str">
            <v>00003000</v>
          </cell>
          <cell r="D1070" t="str">
            <v>Plant &amp; Equipment</v>
          </cell>
          <cell r="E1070" t="str">
            <v>15</v>
          </cell>
        </row>
        <row r="1071">
          <cell r="A1071" t="str">
            <v>1603001027</v>
          </cell>
          <cell r="B1071" t="str">
            <v>1</v>
          </cell>
          <cell r="C1071" t="str">
            <v>00003000</v>
          </cell>
          <cell r="D1071" t="str">
            <v>Plant &amp; Equipment</v>
          </cell>
          <cell r="E1071" t="str">
            <v>15</v>
          </cell>
        </row>
        <row r="1072">
          <cell r="A1072" t="str">
            <v>1603001028</v>
          </cell>
          <cell r="B1072" t="str">
            <v>0</v>
          </cell>
          <cell r="C1072" t="str">
            <v>00003000</v>
          </cell>
          <cell r="D1072" t="str">
            <v>Plant &amp; Equipment</v>
          </cell>
          <cell r="E1072" t="str">
            <v>15</v>
          </cell>
        </row>
        <row r="1073">
          <cell r="A1073" t="str">
            <v>1603001028</v>
          </cell>
          <cell r="B1073" t="str">
            <v>1</v>
          </cell>
          <cell r="C1073" t="str">
            <v>00003000</v>
          </cell>
          <cell r="D1073" t="str">
            <v>Plant &amp; Equipment</v>
          </cell>
          <cell r="E1073" t="str">
            <v>15</v>
          </cell>
        </row>
        <row r="1074">
          <cell r="A1074" t="str">
            <v>1603001029</v>
          </cell>
          <cell r="B1074" t="str">
            <v>0</v>
          </cell>
          <cell r="C1074" t="str">
            <v>00003000</v>
          </cell>
          <cell r="D1074" t="str">
            <v>Plant &amp; Equipment</v>
          </cell>
          <cell r="E1074" t="str">
            <v>15</v>
          </cell>
        </row>
        <row r="1075">
          <cell r="A1075" t="str">
            <v>1603001029</v>
          </cell>
          <cell r="B1075" t="str">
            <v>1</v>
          </cell>
          <cell r="C1075" t="str">
            <v>00003000</v>
          </cell>
          <cell r="D1075" t="str">
            <v>Plant &amp; Equipment</v>
          </cell>
          <cell r="E1075" t="str">
            <v>15</v>
          </cell>
        </row>
        <row r="1076">
          <cell r="A1076" t="str">
            <v>1603001030</v>
          </cell>
          <cell r="B1076" t="str">
            <v>0</v>
          </cell>
          <cell r="C1076" t="str">
            <v>00003000</v>
          </cell>
          <cell r="D1076" t="str">
            <v>Plant &amp; Equipment</v>
          </cell>
          <cell r="E1076" t="str">
            <v>15</v>
          </cell>
        </row>
        <row r="1077">
          <cell r="A1077" t="str">
            <v>1603001030</v>
          </cell>
          <cell r="B1077" t="str">
            <v>1</v>
          </cell>
          <cell r="C1077" t="str">
            <v>00003000</v>
          </cell>
          <cell r="D1077" t="str">
            <v>Plant &amp; Equipment</v>
          </cell>
          <cell r="E1077" t="str">
            <v>15</v>
          </cell>
        </row>
        <row r="1078">
          <cell r="A1078" t="str">
            <v>1603001031</v>
          </cell>
          <cell r="B1078" t="str">
            <v>0</v>
          </cell>
          <cell r="C1078" t="str">
            <v>00003000</v>
          </cell>
          <cell r="D1078" t="str">
            <v>Plant &amp; Equipment</v>
          </cell>
          <cell r="E1078" t="str">
            <v>15</v>
          </cell>
        </row>
        <row r="1079">
          <cell r="A1079" t="str">
            <v>1603001031</v>
          </cell>
          <cell r="B1079" t="str">
            <v>1</v>
          </cell>
          <cell r="C1079" t="str">
            <v>00003000</v>
          </cell>
          <cell r="D1079" t="str">
            <v>Plant &amp; Equipment</v>
          </cell>
          <cell r="E1079" t="str">
            <v>15</v>
          </cell>
        </row>
        <row r="1080">
          <cell r="A1080" t="str">
            <v>1603001032</v>
          </cell>
          <cell r="B1080" t="str">
            <v>0</v>
          </cell>
          <cell r="C1080" t="str">
            <v>00003000</v>
          </cell>
          <cell r="D1080" t="str">
            <v>Plant &amp; Equipment</v>
          </cell>
          <cell r="E1080" t="str">
            <v>15</v>
          </cell>
        </row>
        <row r="1081">
          <cell r="A1081" t="str">
            <v>1603001032</v>
          </cell>
          <cell r="B1081" t="str">
            <v>1</v>
          </cell>
          <cell r="C1081" t="str">
            <v>00003000</v>
          </cell>
          <cell r="D1081" t="str">
            <v>Plant &amp; Equipment</v>
          </cell>
          <cell r="E1081" t="str">
            <v>15</v>
          </cell>
        </row>
        <row r="1082">
          <cell r="A1082" t="str">
            <v>1603001033</v>
          </cell>
          <cell r="B1082" t="str">
            <v>0</v>
          </cell>
          <cell r="C1082" t="str">
            <v>00003000</v>
          </cell>
          <cell r="D1082" t="str">
            <v>Plant &amp; Equipment</v>
          </cell>
          <cell r="E1082" t="str">
            <v>15</v>
          </cell>
        </row>
        <row r="1083">
          <cell r="A1083" t="str">
            <v>1603001033</v>
          </cell>
          <cell r="B1083" t="str">
            <v>1</v>
          </cell>
          <cell r="C1083" t="str">
            <v>00003000</v>
          </cell>
          <cell r="D1083" t="str">
            <v>Plant &amp; Equipment</v>
          </cell>
          <cell r="E1083" t="str">
            <v>15</v>
          </cell>
        </row>
        <row r="1084">
          <cell r="A1084" t="str">
            <v>1603001034</v>
          </cell>
          <cell r="B1084" t="str">
            <v>0</v>
          </cell>
          <cell r="C1084" t="str">
            <v>00003000</v>
          </cell>
          <cell r="D1084" t="str">
            <v>Plant &amp; Equipment</v>
          </cell>
          <cell r="E1084" t="str">
            <v>15</v>
          </cell>
        </row>
        <row r="1085">
          <cell r="A1085" t="str">
            <v>1603001034</v>
          </cell>
          <cell r="B1085" t="str">
            <v>1</v>
          </cell>
          <cell r="C1085" t="str">
            <v>00003000</v>
          </cell>
          <cell r="D1085" t="str">
            <v>Plant &amp; Equipment</v>
          </cell>
          <cell r="E1085" t="str">
            <v>15</v>
          </cell>
        </row>
        <row r="1086">
          <cell r="A1086" t="str">
            <v>1603001035</v>
          </cell>
          <cell r="B1086" t="str">
            <v>0</v>
          </cell>
          <cell r="C1086" t="str">
            <v>00003000</v>
          </cell>
          <cell r="D1086" t="str">
            <v>Plant &amp; Equipment</v>
          </cell>
          <cell r="E1086" t="str">
            <v>15</v>
          </cell>
        </row>
        <row r="1087">
          <cell r="A1087" t="str">
            <v>1603001035</v>
          </cell>
          <cell r="B1087" t="str">
            <v>1</v>
          </cell>
          <cell r="C1087" t="str">
            <v>00003000</v>
          </cell>
          <cell r="D1087" t="str">
            <v>Plant &amp; Equipment</v>
          </cell>
          <cell r="E1087" t="str">
            <v>15</v>
          </cell>
        </row>
        <row r="1088">
          <cell r="A1088" t="str">
            <v>1603001036</v>
          </cell>
          <cell r="B1088" t="str">
            <v>0</v>
          </cell>
          <cell r="C1088" t="str">
            <v>00003000</v>
          </cell>
          <cell r="D1088" t="str">
            <v>Plant &amp; Equipment</v>
          </cell>
          <cell r="E1088" t="str">
            <v>15</v>
          </cell>
        </row>
        <row r="1089">
          <cell r="A1089" t="str">
            <v>1603001036</v>
          </cell>
          <cell r="B1089" t="str">
            <v>1</v>
          </cell>
          <cell r="C1089" t="str">
            <v>00003000</v>
          </cell>
          <cell r="D1089" t="str">
            <v>Plant &amp; Equipment</v>
          </cell>
          <cell r="E1089" t="str">
            <v>15</v>
          </cell>
        </row>
        <row r="1090">
          <cell r="A1090" t="str">
            <v>1603001037</v>
          </cell>
          <cell r="B1090" t="str">
            <v>0</v>
          </cell>
          <cell r="C1090" t="str">
            <v>00003000</v>
          </cell>
          <cell r="D1090" t="str">
            <v>Plant &amp; Equipment</v>
          </cell>
          <cell r="E1090" t="str">
            <v>15</v>
          </cell>
        </row>
        <row r="1091">
          <cell r="A1091" t="str">
            <v>1603001037</v>
          </cell>
          <cell r="B1091" t="str">
            <v>1</v>
          </cell>
          <cell r="C1091" t="str">
            <v>00003000</v>
          </cell>
          <cell r="D1091" t="str">
            <v>Plant &amp; Equipment</v>
          </cell>
          <cell r="E1091" t="str">
            <v>15</v>
          </cell>
        </row>
        <row r="1092">
          <cell r="A1092" t="str">
            <v>1603001038</v>
          </cell>
          <cell r="B1092" t="str">
            <v>0</v>
          </cell>
          <cell r="C1092" t="str">
            <v>00003000</v>
          </cell>
          <cell r="D1092" t="str">
            <v>Plant &amp; Equipment</v>
          </cell>
          <cell r="E1092" t="str">
            <v>15</v>
          </cell>
        </row>
        <row r="1093">
          <cell r="A1093" t="str">
            <v>1603001038</v>
          </cell>
          <cell r="B1093" t="str">
            <v>1</v>
          </cell>
          <cell r="C1093" t="str">
            <v>00003000</v>
          </cell>
          <cell r="D1093" t="str">
            <v>Plant &amp; Equipment</v>
          </cell>
          <cell r="E1093" t="str">
            <v>15</v>
          </cell>
        </row>
        <row r="1094">
          <cell r="A1094" t="str">
            <v>1603004687</v>
          </cell>
          <cell r="B1094" t="str">
            <v>0</v>
          </cell>
          <cell r="C1094" t="str">
            <v>00003000</v>
          </cell>
          <cell r="D1094" t="str">
            <v>Plant &amp; Equipment</v>
          </cell>
          <cell r="E1094" t="str">
            <v>10</v>
          </cell>
        </row>
        <row r="1095">
          <cell r="A1095" t="str">
            <v>1603004688</v>
          </cell>
          <cell r="B1095" t="str">
            <v>0</v>
          </cell>
          <cell r="C1095" t="str">
            <v>00003000</v>
          </cell>
          <cell r="D1095" t="str">
            <v>Plant &amp; Equipment</v>
          </cell>
          <cell r="E1095" t="str">
            <v>10</v>
          </cell>
        </row>
        <row r="1096">
          <cell r="A1096" t="str">
            <v>1603004689</v>
          </cell>
          <cell r="B1096" t="str">
            <v>0</v>
          </cell>
          <cell r="C1096" t="str">
            <v>00003000</v>
          </cell>
          <cell r="D1096" t="str">
            <v>Plant &amp; Equipment</v>
          </cell>
          <cell r="E1096" t="str">
            <v>10</v>
          </cell>
        </row>
        <row r="1097">
          <cell r="A1097" t="str">
            <v>1603004690</v>
          </cell>
          <cell r="B1097" t="str">
            <v>0</v>
          </cell>
          <cell r="C1097" t="str">
            <v>00003000</v>
          </cell>
          <cell r="D1097" t="str">
            <v>Plant &amp; Equipment</v>
          </cell>
          <cell r="E1097" t="str">
            <v>10</v>
          </cell>
        </row>
        <row r="1098">
          <cell r="A1098" t="str">
            <v>1603004691</v>
          </cell>
          <cell r="B1098" t="str">
            <v>0</v>
          </cell>
          <cell r="C1098" t="str">
            <v>00003000</v>
          </cell>
          <cell r="D1098" t="str">
            <v>Plant &amp; Equipment</v>
          </cell>
          <cell r="E1098" t="str">
            <v>10</v>
          </cell>
        </row>
        <row r="1099">
          <cell r="A1099" t="str">
            <v>1603004692</v>
          </cell>
          <cell r="B1099" t="str">
            <v>0</v>
          </cell>
          <cell r="C1099" t="str">
            <v>00003000</v>
          </cell>
          <cell r="D1099" t="str">
            <v>Plant &amp; Equipment</v>
          </cell>
          <cell r="E1099" t="str">
            <v>10</v>
          </cell>
        </row>
        <row r="1100">
          <cell r="A1100" t="str">
            <v>1603004693</v>
          </cell>
          <cell r="B1100" t="str">
            <v>0</v>
          </cell>
          <cell r="C1100" t="str">
            <v>00003000</v>
          </cell>
          <cell r="D1100" t="str">
            <v>Plant &amp; Equipment</v>
          </cell>
          <cell r="E1100" t="str">
            <v>10</v>
          </cell>
        </row>
        <row r="1101">
          <cell r="A1101" t="str">
            <v>1603004694</v>
          </cell>
          <cell r="B1101" t="str">
            <v>0</v>
          </cell>
          <cell r="C1101" t="str">
            <v>00003000</v>
          </cell>
          <cell r="D1101" t="str">
            <v>Plant &amp; Equipment</v>
          </cell>
          <cell r="E1101" t="str">
            <v>10</v>
          </cell>
        </row>
        <row r="1102">
          <cell r="A1102" t="str">
            <v>1603004695</v>
          </cell>
          <cell r="B1102" t="str">
            <v>0</v>
          </cell>
          <cell r="C1102" t="str">
            <v>00003000</v>
          </cell>
          <cell r="D1102" t="str">
            <v>Plant &amp; Equipment</v>
          </cell>
          <cell r="E1102" t="str">
            <v>10</v>
          </cell>
        </row>
        <row r="1103">
          <cell r="A1103" t="str">
            <v>1603004696</v>
          </cell>
          <cell r="B1103" t="str">
            <v>0</v>
          </cell>
          <cell r="C1103" t="str">
            <v>00003000</v>
          </cell>
          <cell r="D1103" t="str">
            <v>Plant &amp; Equipment</v>
          </cell>
          <cell r="E1103" t="str">
            <v>10</v>
          </cell>
        </row>
        <row r="1104">
          <cell r="A1104" t="str">
            <v>1603004697</v>
          </cell>
          <cell r="B1104" t="str">
            <v>0</v>
          </cell>
          <cell r="C1104" t="str">
            <v>00003000</v>
          </cell>
          <cell r="D1104" t="str">
            <v>Plant &amp; Equipment</v>
          </cell>
          <cell r="E1104" t="str">
            <v>10</v>
          </cell>
        </row>
        <row r="1105">
          <cell r="A1105" t="str">
            <v>1603004698</v>
          </cell>
          <cell r="B1105" t="str">
            <v>0</v>
          </cell>
          <cell r="C1105" t="str">
            <v>00003000</v>
          </cell>
          <cell r="D1105" t="str">
            <v>Plant &amp; Equipment</v>
          </cell>
          <cell r="E1105" t="str">
            <v>10</v>
          </cell>
        </row>
        <row r="1106">
          <cell r="A1106" t="str">
            <v>1603004699</v>
          </cell>
          <cell r="B1106" t="str">
            <v>0</v>
          </cell>
          <cell r="C1106" t="str">
            <v>00003000</v>
          </cell>
          <cell r="D1106" t="str">
            <v>Plant &amp; Equipment</v>
          </cell>
          <cell r="E1106" t="str">
            <v>10</v>
          </cell>
        </row>
        <row r="1107">
          <cell r="A1107" t="str">
            <v>1603004700</v>
          </cell>
          <cell r="B1107" t="str">
            <v>0</v>
          </cell>
          <cell r="C1107" t="str">
            <v>00003000</v>
          </cell>
          <cell r="D1107" t="str">
            <v>Plant &amp; Equipment</v>
          </cell>
          <cell r="E1107" t="str">
            <v>10</v>
          </cell>
        </row>
        <row r="1108">
          <cell r="A1108" t="str">
            <v>1603004701</v>
          </cell>
          <cell r="B1108" t="str">
            <v>0</v>
          </cell>
          <cell r="C1108" t="str">
            <v>00003000</v>
          </cell>
          <cell r="D1108" t="str">
            <v>Plant &amp; Equipment</v>
          </cell>
          <cell r="E1108" t="str">
            <v>10</v>
          </cell>
        </row>
        <row r="1109">
          <cell r="A1109" t="str">
            <v>1603004702</v>
          </cell>
          <cell r="B1109" t="str">
            <v>0</v>
          </cell>
          <cell r="C1109" t="str">
            <v>00003000</v>
          </cell>
          <cell r="D1109" t="str">
            <v>Plant &amp; Equipment</v>
          </cell>
          <cell r="E1109" t="str">
            <v>10</v>
          </cell>
        </row>
        <row r="1110">
          <cell r="A1110" t="str">
            <v>1603004703</v>
          </cell>
          <cell r="B1110" t="str">
            <v>0</v>
          </cell>
          <cell r="C1110" t="str">
            <v>00003000</v>
          </cell>
          <cell r="D1110" t="str">
            <v>Plant &amp; Equipment</v>
          </cell>
          <cell r="E1110" t="str">
            <v>10</v>
          </cell>
        </row>
        <row r="1111">
          <cell r="A1111" t="str">
            <v>1603004704</v>
          </cell>
          <cell r="B1111" t="str">
            <v>0</v>
          </cell>
          <cell r="C1111" t="str">
            <v>00003000</v>
          </cell>
          <cell r="D1111" t="str">
            <v>Plant &amp; Equipment</v>
          </cell>
          <cell r="E1111" t="str">
            <v>10</v>
          </cell>
        </row>
        <row r="1112">
          <cell r="A1112" t="str">
            <v>1603004705</v>
          </cell>
          <cell r="B1112" t="str">
            <v>0</v>
          </cell>
          <cell r="C1112" t="str">
            <v>00003000</v>
          </cell>
          <cell r="D1112" t="str">
            <v>Plant &amp; Equipment</v>
          </cell>
          <cell r="E1112" t="str">
            <v>10</v>
          </cell>
        </row>
        <row r="1113">
          <cell r="A1113" t="str">
            <v>1603004706</v>
          </cell>
          <cell r="B1113" t="str">
            <v>0</v>
          </cell>
          <cell r="C1113" t="str">
            <v>00003000</v>
          </cell>
          <cell r="D1113" t="str">
            <v>Plant &amp; Equipment</v>
          </cell>
          <cell r="E1113" t="str">
            <v>10</v>
          </cell>
        </row>
        <row r="1114">
          <cell r="A1114" t="str">
            <v>1603004707</v>
          </cell>
          <cell r="B1114" t="str">
            <v>0</v>
          </cell>
          <cell r="C1114" t="str">
            <v>00003000</v>
          </cell>
          <cell r="D1114" t="str">
            <v>Plant &amp; Equipment</v>
          </cell>
          <cell r="E1114" t="str">
            <v>10</v>
          </cell>
        </row>
        <row r="1115">
          <cell r="A1115" t="str">
            <v>1603004708</v>
          </cell>
          <cell r="B1115" t="str">
            <v>0</v>
          </cell>
          <cell r="C1115" t="str">
            <v>00003000</v>
          </cell>
          <cell r="D1115" t="str">
            <v>Plant &amp; Equipment</v>
          </cell>
          <cell r="E1115" t="str">
            <v>10</v>
          </cell>
        </row>
        <row r="1116">
          <cell r="A1116" t="str">
            <v>1603004709</v>
          </cell>
          <cell r="B1116" t="str">
            <v>0</v>
          </cell>
          <cell r="C1116" t="str">
            <v>00003000</v>
          </cell>
          <cell r="D1116" t="str">
            <v>Plant &amp; Equipment</v>
          </cell>
          <cell r="E1116" t="str">
            <v>10</v>
          </cell>
        </row>
        <row r="1117">
          <cell r="A1117" t="str">
            <v>1603004710</v>
          </cell>
          <cell r="B1117" t="str">
            <v>0</v>
          </cell>
          <cell r="C1117" t="str">
            <v>00003000</v>
          </cell>
          <cell r="D1117" t="str">
            <v>Plant &amp; Equipment</v>
          </cell>
          <cell r="E1117" t="str">
            <v>10</v>
          </cell>
        </row>
        <row r="1118">
          <cell r="A1118" t="str">
            <v>1603004711</v>
          </cell>
          <cell r="B1118" t="str">
            <v>0</v>
          </cell>
          <cell r="C1118" t="str">
            <v>00003000</v>
          </cell>
          <cell r="D1118" t="str">
            <v>Plant &amp; Equipment</v>
          </cell>
          <cell r="E1118" t="str">
            <v>10</v>
          </cell>
        </row>
        <row r="1119">
          <cell r="A1119" t="str">
            <v>1603004712</v>
          </cell>
          <cell r="B1119" t="str">
            <v>0</v>
          </cell>
          <cell r="C1119" t="str">
            <v>00003000</v>
          </cell>
          <cell r="D1119" t="str">
            <v>Plant &amp; Equipment</v>
          </cell>
          <cell r="E1119" t="str">
            <v>10</v>
          </cell>
        </row>
        <row r="1120">
          <cell r="A1120" t="str">
            <v>1603004713</v>
          </cell>
          <cell r="B1120" t="str">
            <v>0</v>
          </cell>
          <cell r="C1120" t="str">
            <v>00003000</v>
          </cell>
          <cell r="D1120" t="str">
            <v>Plant &amp; Equipment</v>
          </cell>
          <cell r="E1120" t="str">
            <v>10</v>
          </cell>
        </row>
        <row r="1121">
          <cell r="A1121" t="str">
            <v>1603004714</v>
          </cell>
          <cell r="B1121" t="str">
            <v>0</v>
          </cell>
          <cell r="C1121" t="str">
            <v>00003000</v>
          </cell>
          <cell r="D1121" t="str">
            <v>Plant &amp; Equipment</v>
          </cell>
          <cell r="E1121" t="str">
            <v>10</v>
          </cell>
        </row>
        <row r="1122">
          <cell r="A1122" t="str">
            <v>1603004715</v>
          </cell>
          <cell r="B1122" t="str">
            <v>0</v>
          </cell>
          <cell r="C1122" t="str">
            <v>00003000</v>
          </cell>
          <cell r="D1122" t="str">
            <v>Plant &amp; Equipment</v>
          </cell>
          <cell r="E1122" t="str">
            <v>10</v>
          </cell>
        </row>
        <row r="1123">
          <cell r="A1123" t="str">
            <v>1603004716</v>
          </cell>
          <cell r="B1123" t="str">
            <v>0</v>
          </cell>
          <cell r="C1123" t="str">
            <v>00003000</v>
          </cell>
          <cell r="D1123" t="str">
            <v>Plant &amp; Equipment</v>
          </cell>
          <cell r="E1123" t="str">
            <v>10</v>
          </cell>
        </row>
        <row r="1124">
          <cell r="A1124" t="str">
            <v>1603004744</v>
          </cell>
          <cell r="B1124" t="str">
            <v>0</v>
          </cell>
          <cell r="C1124" t="str">
            <v>00003000</v>
          </cell>
          <cell r="D1124" t="str">
            <v>Plant &amp; Equipment</v>
          </cell>
          <cell r="E1124" t="str">
            <v>10</v>
          </cell>
        </row>
        <row r="1125">
          <cell r="A1125" t="str">
            <v>1603004745</v>
          </cell>
          <cell r="B1125" t="str">
            <v>0</v>
          </cell>
          <cell r="C1125" t="str">
            <v>00003000</v>
          </cell>
          <cell r="D1125" t="str">
            <v>Plant &amp; Equipment</v>
          </cell>
          <cell r="E1125" t="str">
            <v>10</v>
          </cell>
        </row>
        <row r="1126">
          <cell r="A1126" t="str">
            <v>1603004770</v>
          </cell>
          <cell r="B1126" t="str">
            <v>0</v>
          </cell>
          <cell r="C1126" t="str">
            <v>00003000</v>
          </cell>
          <cell r="D1126" t="str">
            <v>Plant &amp; Equipment</v>
          </cell>
          <cell r="E1126" t="str">
            <v>10</v>
          </cell>
        </row>
        <row r="1127">
          <cell r="A1127" t="str">
            <v>1603004918</v>
          </cell>
          <cell r="B1127" t="str">
            <v>0</v>
          </cell>
          <cell r="C1127" t="str">
            <v>00003000</v>
          </cell>
          <cell r="D1127" t="str">
            <v>Plant &amp; Equipment</v>
          </cell>
          <cell r="E1127" t="str">
            <v>10</v>
          </cell>
        </row>
        <row r="1128">
          <cell r="A1128" t="str">
            <v>1603004919</v>
          </cell>
          <cell r="B1128" t="str">
            <v>0</v>
          </cell>
          <cell r="C1128" t="str">
            <v>00003000</v>
          </cell>
          <cell r="D1128" t="str">
            <v>Plant &amp; Equipment</v>
          </cell>
          <cell r="E1128" t="str">
            <v>10</v>
          </cell>
        </row>
        <row r="1129">
          <cell r="A1129" t="str">
            <v>1603005005</v>
          </cell>
          <cell r="B1129" t="str">
            <v>0</v>
          </cell>
          <cell r="C1129" t="str">
            <v>00003000</v>
          </cell>
          <cell r="D1129" t="str">
            <v>Plant &amp; Equipment</v>
          </cell>
          <cell r="E1129" t="str">
            <v>10</v>
          </cell>
        </row>
        <row r="1130">
          <cell r="A1130" t="str">
            <v>1603005006</v>
          </cell>
          <cell r="B1130" t="str">
            <v>0</v>
          </cell>
          <cell r="C1130" t="str">
            <v>00003000</v>
          </cell>
          <cell r="D1130" t="str">
            <v>Plant &amp; Equipment</v>
          </cell>
          <cell r="E1130" t="str">
            <v>10</v>
          </cell>
        </row>
        <row r="1131">
          <cell r="A1131" t="str">
            <v>1603005007</v>
          </cell>
          <cell r="B1131" t="str">
            <v>0</v>
          </cell>
          <cell r="C1131" t="str">
            <v>00003000</v>
          </cell>
          <cell r="D1131" t="str">
            <v>Plant &amp; Equipment</v>
          </cell>
          <cell r="E1131" t="str">
            <v>10</v>
          </cell>
        </row>
        <row r="1132">
          <cell r="A1132" t="str">
            <v>1603005008</v>
          </cell>
          <cell r="B1132" t="str">
            <v>0</v>
          </cell>
          <cell r="C1132" t="str">
            <v>00003000</v>
          </cell>
          <cell r="D1132" t="str">
            <v>Plant &amp; Equipment</v>
          </cell>
          <cell r="E1132" t="str">
            <v>10</v>
          </cell>
        </row>
        <row r="1133">
          <cell r="A1133" t="str">
            <v>1603005132</v>
          </cell>
          <cell r="B1133" t="str">
            <v>0</v>
          </cell>
          <cell r="C1133" t="str">
            <v>00003000</v>
          </cell>
          <cell r="D1133" t="str">
            <v>Plant &amp; Equipment</v>
          </cell>
          <cell r="E1133" t="str">
            <v>10</v>
          </cell>
        </row>
        <row r="1134">
          <cell r="A1134" t="str">
            <v>1603005141</v>
          </cell>
          <cell r="B1134" t="str">
            <v>3</v>
          </cell>
          <cell r="C1134" t="str">
            <v>00003000</v>
          </cell>
          <cell r="D1134" t="str">
            <v>Plant &amp; Equipment</v>
          </cell>
          <cell r="E1134" t="str">
            <v>10</v>
          </cell>
        </row>
        <row r="1135">
          <cell r="A1135" t="str">
            <v>1603005141</v>
          </cell>
          <cell r="B1135" t="str">
            <v>0</v>
          </cell>
          <cell r="C1135" t="str">
            <v>00003000</v>
          </cell>
          <cell r="D1135" t="str">
            <v>Plant &amp; Equipment</v>
          </cell>
          <cell r="E1135" t="str">
            <v>10</v>
          </cell>
        </row>
        <row r="1136">
          <cell r="A1136" t="str">
            <v>1603005141</v>
          </cell>
          <cell r="B1136" t="str">
            <v>1</v>
          </cell>
          <cell r="C1136" t="str">
            <v>00003000</v>
          </cell>
          <cell r="D1136" t="str">
            <v>Plant &amp; Equipment</v>
          </cell>
          <cell r="E1136" t="str">
            <v>10</v>
          </cell>
        </row>
        <row r="1137">
          <cell r="A1137" t="str">
            <v>1603005141</v>
          </cell>
          <cell r="B1137" t="str">
            <v>2</v>
          </cell>
          <cell r="C1137" t="str">
            <v>00003000</v>
          </cell>
          <cell r="D1137" t="str">
            <v>Plant &amp; Equipment</v>
          </cell>
          <cell r="E1137" t="str">
            <v>10</v>
          </cell>
        </row>
        <row r="1138">
          <cell r="A1138" t="str">
            <v>1603005142</v>
          </cell>
          <cell r="B1138" t="str">
            <v>0</v>
          </cell>
          <cell r="C1138" t="str">
            <v>00003000</v>
          </cell>
          <cell r="D1138" t="str">
            <v>Plant &amp; Equipment</v>
          </cell>
          <cell r="E1138" t="str">
            <v>10</v>
          </cell>
        </row>
        <row r="1139">
          <cell r="A1139" t="str">
            <v>1603005143</v>
          </cell>
          <cell r="B1139" t="str">
            <v>0</v>
          </cell>
          <cell r="C1139" t="str">
            <v>00003000</v>
          </cell>
          <cell r="D1139" t="str">
            <v>Plant &amp; Equipment</v>
          </cell>
          <cell r="E1139" t="str">
            <v>10</v>
          </cell>
        </row>
        <row r="1140">
          <cell r="A1140" t="str">
            <v>1603005178</v>
          </cell>
          <cell r="B1140" t="str">
            <v>0</v>
          </cell>
          <cell r="C1140" t="str">
            <v>00003000</v>
          </cell>
          <cell r="D1140" t="str">
            <v>Plant &amp; Equipment</v>
          </cell>
          <cell r="E1140" t="str">
            <v>15</v>
          </cell>
        </row>
        <row r="1141">
          <cell r="A1141" t="str">
            <v>1603005180</v>
          </cell>
          <cell r="B1141" t="str">
            <v>0</v>
          </cell>
          <cell r="C1141" t="str">
            <v>00003000</v>
          </cell>
          <cell r="D1141" t="str">
            <v>Plant &amp; Equipment</v>
          </cell>
          <cell r="E1141" t="str">
            <v>10</v>
          </cell>
        </row>
        <row r="1142">
          <cell r="A1142" t="str">
            <v>1603005185</v>
          </cell>
          <cell r="B1142" t="str">
            <v>0</v>
          </cell>
          <cell r="C1142" t="str">
            <v>00003000</v>
          </cell>
          <cell r="D1142" t="str">
            <v>Plant &amp; Equipment</v>
          </cell>
          <cell r="E1142" t="str">
            <v>15</v>
          </cell>
        </row>
        <row r="1143">
          <cell r="A1143" t="str">
            <v>1603005205</v>
          </cell>
          <cell r="B1143" t="str">
            <v>0</v>
          </cell>
          <cell r="C1143" t="str">
            <v>00003000</v>
          </cell>
          <cell r="D1143" t="str">
            <v>Plant &amp; Equipment</v>
          </cell>
          <cell r="E1143" t="str">
            <v>15</v>
          </cell>
        </row>
        <row r="1144">
          <cell r="A1144" t="str">
            <v>1603005206</v>
          </cell>
          <cell r="B1144" t="str">
            <v>0</v>
          </cell>
          <cell r="C1144" t="str">
            <v>00003000</v>
          </cell>
          <cell r="D1144" t="str">
            <v>Plant &amp; Equipment</v>
          </cell>
          <cell r="E1144" t="str">
            <v>10</v>
          </cell>
        </row>
        <row r="1145">
          <cell r="A1145" t="str">
            <v>1603005207</v>
          </cell>
          <cell r="B1145" t="str">
            <v>0</v>
          </cell>
          <cell r="C1145" t="str">
            <v>00003000</v>
          </cell>
          <cell r="D1145" t="str">
            <v>Plant &amp; Equipment</v>
          </cell>
          <cell r="E1145" t="str">
            <v>10</v>
          </cell>
        </row>
        <row r="1146">
          <cell r="A1146" t="str">
            <v>1603005208</v>
          </cell>
          <cell r="B1146" t="str">
            <v>0</v>
          </cell>
          <cell r="C1146" t="str">
            <v>00003000</v>
          </cell>
          <cell r="D1146" t="str">
            <v>Plant &amp; Equipment</v>
          </cell>
          <cell r="E1146" t="str">
            <v>15</v>
          </cell>
        </row>
        <row r="1147">
          <cell r="A1147" t="str">
            <v>1603005215</v>
          </cell>
          <cell r="B1147" t="str">
            <v>0</v>
          </cell>
          <cell r="C1147" t="str">
            <v>00003000</v>
          </cell>
          <cell r="D1147" t="str">
            <v>Plant &amp; Equipment</v>
          </cell>
          <cell r="E1147" t="str">
            <v>10</v>
          </cell>
        </row>
        <row r="1148">
          <cell r="A1148" t="str">
            <v>1603005275</v>
          </cell>
          <cell r="B1148" t="str">
            <v>0</v>
          </cell>
          <cell r="C1148" t="str">
            <v>00003000</v>
          </cell>
          <cell r="D1148" t="str">
            <v>Plant &amp; Equipment</v>
          </cell>
          <cell r="E1148" t="str">
            <v>3</v>
          </cell>
        </row>
        <row r="1149">
          <cell r="A1149" t="str">
            <v>1603005276</v>
          </cell>
          <cell r="B1149" t="str">
            <v>0</v>
          </cell>
          <cell r="C1149" t="str">
            <v>00003000</v>
          </cell>
          <cell r="D1149" t="str">
            <v>Plant &amp; Equipment</v>
          </cell>
          <cell r="E1149" t="str">
            <v>15</v>
          </cell>
        </row>
        <row r="1150">
          <cell r="A1150" t="str">
            <v>1603005276</v>
          </cell>
          <cell r="B1150" t="str">
            <v>1</v>
          </cell>
          <cell r="C1150" t="str">
            <v>00003000</v>
          </cell>
          <cell r="D1150" t="str">
            <v>Plant &amp; Equipment</v>
          </cell>
          <cell r="E1150" t="str">
            <v>15</v>
          </cell>
        </row>
        <row r="1151">
          <cell r="A1151" t="str">
            <v>1603005277</v>
          </cell>
          <cell r="B1151" t="str">
            <v>0</v>
          </cell>
          <cell r="C1151" t="str">
            <v>00003000</v>
          </cell>
          <cell r="D1151" t="str">
            <v>Plant &amp; Equipment</v>
          </cell>
          <cell r="E1151" t="str">
            <v>15</v>
          </cell>
        </row>
        <row r="1152">
          <cell r="A1152" t="str">
            <v>1603005277</v>
          </cell>
          <cell r="B1152" t="str">
            <v>1</v>
          </cell>
          <cell r="C1152" t="str">
            <v>00003000</v>
          </cell>
          <cell r="D1152" t="str">
            <v>Plant &amp; Equipment</v>
          </cell>
          <cell r="E1152" t="str">
            <v>15</v>
          </cell>
        </row>
        <row r="1153">
          <cell r="A1153" t="str">
            <v>1603005281</v>
          </cell>
          <cell r="B1153" t="str">
            <v>0</v>
          </cell>
          <cell r="C1153" t="str">
            <v>00003000</v>
          </cell>
          <cell r="D1153" t="str">
            <v>Plant &amp; Equipment</v>
          </cell>
          <cell r="E1153" t="str">
            <v>10</v>
          </cell>
        </row>
        <row r="1154">
          <cell r="A1154" t="str">
            <v>1603005282</v>
          </cell>
          <cell r="B1154" t="str">
            <v>0</v>
          </cell>
          <cell r="C1154" t="str">
            <v>00003000</v>
          </cell>
          <cell r="D1154" t="str">
            <v>Plant &amp; Equipment</v>
          </cell>
          <cell r="E1154" t="str">
            <v>10</v>
          </cell>
        </row>
        <row r="1155">
          <cell r="A1155" t="str">
            <v>1603005292</v>
          </cell>
          <cell r="B1155" t="str">
            <v>0</v>
          </cell>
          <cell r="C1155" t="str">
            <v>00003000</v>
          </cell>
          <cell r="D1155" t="str">
            <v>Plant &amp; Equipment</v>
          </cell>
          <cell r="E1155" t="str">
            <v>10</v>
          </cell>
        </row>
        <row r="1156">
          <cell r="A1156" t="str">
            <v>1603005293</v>
          </cell>
          <cell r="B1156" t="str">
            <v>0</v>
          </cell>
          <cell r="C1156" t="str">
            <v>00003000</v>
          </cell>
          <cell r="D1156" t="str">
            <v>Plant &amp; Equipment</v>
          </cell>
          <cell r="E1156" t="str">
            <v>10</v>
          </cell>
        </row>
        <row r="1157">
          <cell r="A1157" t="str">
            <v>1603005296</v>
          </cell>
          <cell r="B1157" t="str">
            <v>0</v>
          </cell>
          <cell r="C1157" t="str">
            <v>00003000</v>
          </cell>
          <cell r="D1157" t="str">
            <v>Plant &amp; Equipment</v>
          </cell>
          <cell r="E1157" t="str">
            <v>10</v>
          </cell>
        </row>
        <row r="1158">
          <cell r="A1158" t="str">
            <v>1603005297</v>
          </cell>
          <cell r="B1158" t="str">
            <v>0</v>
          </cell>
          <cell r="C1158" t="str">
            <v>00003000</v>
          </cell>
          <cell r="D1158" t="str">
            <v>Plant &amp; Equipment</v>
          </cell>
          <cell r="E1158" t="str">
            <v>10</v>
          </cell>
        </row>
        <row r="1159">
          <cell r="A1159" t="str">
            <v>1603005298</v>
          </cell>
          <cell r="B1159" t="str">
            <v>0</v>
          </cell>
          <cell r="C1159" t="str">
            <v>00003000</v>
          </cell>
          <cell r="D1159" t="str">
            <v>Plant &amp; Equipment</v>
          </cell>
          <cell r="E1159" t="str">
            <v>15</v>
          </cell>
        </row>
        <row r="1160">
          <cell r="A1160" t="str">
            <v>1603005299</v>
          </cell>
          <cell r="B1160" t="str">
            <v>0</v>
          </cell>
          <cell r="C1160" t="str">
            <v>00003000</v>
          </cell>
          <cell r="D1160" t="str">
            <v>Plant &amp; Equipment</v>
          </cell>
          <cell r="E1160" t="str">
            <v>8</v>
          </cell>
        </row>
        <row r="1161">
          <cell r="A1161" t="str">
            <v>1603005300</v>
          </cell>
          <cell r="B1161" t="str">
            <v>0</v>
          </cell>
          <cell r="C1161" t="str">
            <v>00003000</v>
          </cell>
          <cell r="D1161" t="str">
            <v>Plant &amp; Equipment</v>
          </cell>
          <cell r="E1161" t="str">
            <v>10</v>
          </cell>
        </row>
        <row r="1162">
          <cell r="A1162" t="str">
            <v>1603005308</v>
          </cell>
          <cell r="B1162" t="str">
            <v>0</v>
          </cell>
          <cell r="C1162" t="str">
            <v>00003000</v>
          </cell>
          <cell r="D1162" t="str">
            <v>Plant &amp; Equipment</v>
          </cell>
          <cell r="E1162" t="str">
            <v>10</v>
          </cell>
        </row>
        <row r="1163">
          <cell r="A1163" t="str">
            <v>1603005309</v>
          </cell>
          <cell r="B1163" t="str">
            <v>0</v>
          </cell>
          <cell r="C1163" t="str">
            <v>00003000</v>
          </cell>
          <cell r="D1163" t="str">
            <v>Plant &amp; Equipment</v>
          </cell>
          <cell r="E1163" t="str">
            <v>10</v>
          </cell>
        </row>
        <row r="1164">
          <cell r="A1164" t="str">
            <v>1603005310</v>
          </cell>
          <cell r="B1164" t="str">
            <v>0</v>
          </cell>
          <cell r="C1164" t="str">
            <v>00003000</v>
          </cell>
          <cell r="D1164" t="str">
            <v>Plant &amp; Equipment</v>
          </cell>
          <cell r="E1164" t="str">
            <v>15</v>
          </cell>
        </row>
        <row r="1165">
          <cell r="A1165" t="str">
            <v>1603005311</v>
          </cell>
          <cell r="B1165" t="str">
            <v>0</v>
          </cell>
          <cell r="C1165" t="str">
            <v>00003000</v>
          </cell>
          <cell r="D1165" t="str">
            <v>Plant &amp; Equipment</v>
          </cell>
          <cell r="E1165" t="str">
            <v>10</v>
          </cell>
        </row>
        <row r="1166">
          <cell r="A1166" t="str">
            <v>1603005312</v>
          </cell>
          <cell r="B1166" t="str">
            <v>0</v>
          </cell>
          <cell r="C1166" t="str">
            <v>00003000</v>
          </cell>
          <cell r="D1166" t="str">
            <v>Plant &amp; Equipment</v>
          </cell>
          <cell r="E1166" t="str">
            <v>15</v>
          </cell>
        </row>
        <row r="1167">
          <cell r="A1167" t="str">
            <v>1603005317</v>
          </cell>
          <cell r="B1167" t="str">
            <v>0</v>
          </cell>
          <cell r="C1167" t="str">
            <v>00003000</v>
          </cell>
          <cell r="D1167" t="str">
            <v>Plant &amp; Equipment</v>
          </cell>
          <cell r="E1167" t="str">
            <v>10</v>
          </cell>
        </row>
        <row r="1168">
          <cell r="A1168" t="str">
            <v>1603005318</v>
          </cell>
          <cell r="B1168" t="str">
            <v>0</v>
          </cell>
          <cell r="C1168" t="str">
            <v>00003000</v>
          </cell>
          <cell r="D1168" t="str">
            <v>Plant &amp; Equipment</v>
          </cell>
          <cell r="E1168" t="str">
            <v>10</v>
          </cell>
        </row>
        <row r="1169">
          <cell r="A1169" t="str">
            <v>1603005319</v>
          </cell>
          <cell r="B1169" t="str">
            <v>0</v>
          </cell>
          <cell r="C1169" t="str">
            <v>00003000</v>
          </cell>
          <cell r="D1169" t="str">
            <v>Plant &amp; Equipment</v>
          </cell>
          <cell r="E1169" t="str">
            <v>10</v>
          </cell>
        </row>
        <row r="1170">
          <cell r="A1170" t="str">
            <v>1603005320</v>
          </cell>
          <cell r="B1170" t="str">
            <v>0</v>
          </cell>
          <cell r="C1170" t="str">
            <v>00003000</v>
          </cell>
          <cell r="D1170" t="str">
            <v>Plant &amp; Equipment</v>
          </cell>
          <cell r="E1170" t="str">
            <v>10</v>
          </cell>
        </row>
        <row r="1171">
          <cell r="A1171" t="str">
            <v>1603005321</v>
          </cell>
          <cell r="B1171" t="str">
            <v>0</v>
          </cell>
          <cell r="C1171" t="str">
            <v>00003000</v>
          </cell>
          <cell r="D1171" t="str">
            <v>Plant &amp; Equipment</v>
          </cell>
          <cell r="E1171" t="str">
            <v>10</v>
          </cell>
        </row>
        <row r="1172">
          <cell r="A1172" t="str">
            <v>1603005339</v>
          </cell>
          <cell r="B1172" t="str">
            <v>0</v>
          </cell>
          <cell r="C1172" t="str">
            <v>00003000</v>
          </cell>
          <cell r="D1172" t="str">
            <v>Plant &amp; Equipment</v>
          </cell>
          <cell r="E1172" t="str">
            <v>10</v>
          </cell>
        </row>
        <row r="1173">
          <cell r="A1173" t="str">
            <v>1603005340</v>
          </cell>
          <cell r="B1173" t="str">
            <v>0</v>
          </cell>
          <cell r="C1173" t="str">
            <v>00003000</v>
          </cell>
          <cell r="D1173" t="str">
            <v>Plant &amp; Equipment</v>
          </cell>
          <cell r="E1173" t="str">
            <v>10</v>
          </cell>
        </row>
        <row r="1174">
          <cell r="A1174" t="str">
            <v>1603005340</v>
          </cell>
          <cell r="B1174" t="str">
            <v>1</v>
          </cell>
          <cell r="C1174" t="str">
            <v>00003000</v>
          </cell>
          <cell r="D1174" t="str">
            <v>Plant &amp; Equipment</v>
          </cell>
          <cell r="E1174" t="str">
            <v>10</v>
          </cell>
        </row>
        <row r="1175">
          <cell r="A1175" t="str">
            <v>1603005369</v>
          </cell>
          <cell r="B1175" t="str">
            <v>0</v>
          </cell>
          <cell r="C1175" t="str">
            <v>00003000</v>
          </cell>
          <cell r="D1175" t="str">
            <v>Plant &amp; Equipment</v>
          </cell>
          <cell r="E1175" t="str">
            <v>7</v>
          </cell>
        </row>
        <row r="1176">
          <cell r="A1176" t="str">
            <v>1603005370</v>
          </cell>
          <cell r="B1176" t="str">
            <v>0</v>
          </cell>
          <cell r="C1176" t="str">
            <v>00003000</v>
          </cell>
          <cell r="D1176" t="str">
            <v>Plant &amp; Equipment</v>
          </cell>
          <cell r="E1176" t="str">
            <v>1</v>
          </cell>
        </row>
        <row r="1177">
          <cell r="A1177" t="str">
            <v>1603005383</v>
          </cell>
          <cell r="B1177" t="str">
            <v>0</v>
          </cell>
          <cell r="C1177" t="str">
            <v>00003000</v>
          </cell>
          <cell r="D1177" t="str">
            <v>Plant &amp; Equipment</v>
          </cell>
          <cell r="E1177" t="str">
            <v>7</v>
          </cell>
        </row>
        <row r="1178">
          <cell r="A1178" t="str">
            <v>1603005384</v>
          </cell>
          <cell r="B1178" t="str">
            <v>0</v>
          </cell>
          <cell r="C1178" t="str">
            <v>00003000</v>
          </cell>
          <cell r="D1178" t="str">
            <v>Plant &amp; Equipment</v>
          </cell>
          <cell r="E1178" t="str">
            <v>15</v>
          </cell>
        </row>
        <row r="1179">
          <cell r="A1179" t="str">
            <v>1603005385</v>
          </cell>
          <cell r="B1179" t="str">
            <v>0</v>
          </cell>
          <cell r="C1179" t="str">
            <v>00003000</v>
          </cell>
          <cell r="D1179" t="str">
            <v>Plant &amp; Equipment</v>
          </cell>
          <cell r="E1179" t="str">
            <v>15</v>
          </cell>
        </row>
        <row r="1180">
          <cell r="A1180" t="str">
            <v>1603005388</v>
          </cell>
          <cell r="B1180" t="str">
            <v>0</v>
          </cell>
          <cell r="C1180" t="str">
            <v>00003000</v>
          </cell>
          <cell r="D1180" t="str">
            <v>Plant &amp; Equipment</v>
          </cell>
          <cell r="E1180" t="str">
            <v>10</v>
          </cell>
        </row>
        <row r="1181">
          <cell r="A1181" t="str">
            <v>1603005389</v>
          </cell>
          <cell r="B1181" t="str">
            <v>0</v>
          </cell>
          <cell r="C1181" t="str">
            <v>00003000</v>
          </cell>
          <cell r="D1181" t="str">
            <v>Plant &amp; Equipment</v>
          </cell>
          <cell r="E1181" t="str">
            <v>10</v>
          </cell>
        </row>
        <row r="1182">
          <cell r="A1182" t="str">
            <v>1603005390</v>
          </cell>
          <cell r="B1182" t="str">
            <v>0</v>
          </cell>
          <cell r="C1182" t="str">
            <v>00003000</v>
          </cell>
          <cell r="D1182" t="str">
            <v>Plant &amp; Equipment</v>
          </cell>
          <cell r="E1182" t="str">
            <v>10</v>
          </cell>
        </row>
        <row r="1183">
          <cell r="A1183" t="str">
            <v>1603005402</v>
          </cell>
          <cell r="B1183" t="str">
            <v>0</v>
          </cell>
          <cell r="C1183" t="str">
            <v>00003000</v>
          </cell>
          <cell r="D1183" t="str">
            <v>Plant &amp; Equipment</v>
          </cell>
          <cell r="E1183" t="str">
            <v>10</v>
          </cell>
        </row>
        <row r="1184">
          <cell r="A1184" t="str">
            <v>1603005403</v>
          </cell>
          <cell r="B1184" t="str">
            <v>0</v>
          </cell>
          <cell r="C1184" t="str">
            <v>00003000</v>
          </cell>
          <cell r="D1184" t="str">
            <v>Plant &amp; Equipment</v>
          </cell>
          <cell r="E1184" t="str">
            <v>20</v>
          </cell>
        </row>
        <row r="1185">
          <cell r="A1185" t="str">
            <v>1603005404</v>
          </cell>
          <cell r="B1185" t="str">
            <v>0</v>
          </cell>
          <cell r="C1185" t="str">
            <v>00003000</v>
          </cell>
          <cell r="D1185" t="str">
            <v>Plant &amp; Equipment</v>
          </cell>
          <cell r="E1185" t="str">
            <v>10</v>
          </cell>
        </row>
        <row r="1186">
          <cell r="A1186" t="str">
            <v>1603005405</v>
          </cell>
          <cell r="B1186" t="str">
            <v>0</v>
          </cell>
          <cell r="C1186" t="str">
            <v>00003000</v>
          </cell>
          <cell r="D1186" t="str">
            <v>Plant &amp; Equipment</v>
          </cell>
          <cell r="E1186" t="str">
            <v>10</v>
          </cell>
        </row>
        <row r="1187">
          <cell r="A1187" t="str">
            <v>1603005425</v>
          </cell>
          <cell r="B1187" t="str">
            <v>0</v>
          </cell>
          <cell r="C1187" t="str">
            <v>00003000</v>
          </cell>
          <cell r="D1187" t="str">
            <v>Plant &amp; Equipment</v>
          </cell>
          <cell r="E1187" t="str">
            <v>10</v>
          </cell>
        </row>
        <row r="1188">
          <cell r="A1188" t="str">
            <v>1603005426</v>
          </cell>
          <cell r="B1188" t="str">
            <v>0</v>
          </cell>
          <cell r="C1188" t="str">
            <v>00003000</v>
          </cell>
          <cell r="D1188" t="str">
            <v>Plant &amp; Equipment</v>
          </cell>
          <cell r="E1188" t="str">
            <v>10</v>
          </cell>
        </row>
        <row r="1189">
          <cell r="A1189" t="str">
            <v>1603005427</v>
          </cell>
          <cell r="B1189" t="str">
            <v>0</v>
          </cell>
          <cell r="C1189" t="str">
            <v>00003000</v>
          </cell>
          <cell r="D1189" t="str">
            <v>Plant &amp; Equipment</v>
          </cell>
          <cell r="E1189" t="str">
            <v>10</v>
          </cell>
        </row>
        <row r="1190">
          <cell r="A1190" t="str">
            <v>1603005443</v>
          </cell>
          <cell r="B1190" t="str">
            <v>0</v>
          </cell>
          <cell r="C1190" t="str">
            <v>00003000</v>
          </cell>
          <cell r="D1190" t="str">
            <v>Plant &amp; Equipment</v>
          </cell>
          <cell r="E1190" t="str">
            <v>10</v>
          </cell>
        </row>
        <row r="1191">
          <cell r="A1191" t="str">
            <v>1603005444</v>
          </cell>
          <cell r="B1191" t="str">
            <v>0</v>
          </cell>
          <cell r="C1191" t="str">
            <v>00003000</v>
          </cell>
          <cell r="D1191" t="str">
            <v>Plant &amp; Equipment</v>
          </cell>
          <cell r="E1191" t="str">
            <v>7</v>
          </cell>
        </row>
        <row r="1192">
          <cell r="A1192" t="str">
            <v>1603005444</v>
          </cell>
          <cell r="B1192" t="str">
            <v>1</v>
          </cell>
          <cell r="C1192" t="str">
            <v>00003000</v>
          </cell>
          <cell r="D1192" t="str">
            <v>Plant &amp; Equipment</v>
          </cell>
          <cell r="E1192" t="str">
            <v>7</v>
          </cell>
        </row>
        <row r="1193">
          <cell r="A1193" t="str">
            <v>1603005454</v>
          </cell>
          <cell r="B1193" t="str">
            <v>0</v>
          </cell>
          <cell r="C1193" t="str">
            <v>00003000</v>
          </cell>
          <cell r="D1193" t="str">
            <v>Plant &amp; Equipment</v>
          </cell>
          <cell r="E1193" t="str">
            <v>10</v>
          </cell>
        </row>
        <row r="1194">
          <cell r="A1194" t="str">
            <v>1603005454</v>
          </cell>
          <cell r="B1194" t="str">
            <v>1</v>
          </cell>
          <cell r="C1194" t="str">
            <v>00003000</v>
          </cell>
          <cell r="D1194" t="str">
            <v>Plant &amp; Equipment</v>
          </cell>
          <cell r="E1194" t="str">
            <v>10</v>
          </cell>
        </row>
        <row r="1195">
          <cell r="A1195" t="str">
            <v>1603005454</v>
          </cell>
          <cell r="B1195" t="str">
            <v>2</v>
          </cell>
          <cell r="C1195" t="str">
            <v>00003000</v>
          </cell>
          <cell r="D1195" t="str">
            <v>Plant &amp; Equipment</v>
          </cell>
          <cell r="E1195" t="str">
            <v>10</v>
          </cell>
        </row>
        <row r="1196">
          <cell r="A1196" t="str">
            <v>1603005465</v>
          </cell>
          <cell r="B1196" t="str">
            <v>0</v>
          </cell>
          <cell r="C1196" t="str">
            <v>00003000</v>
          </cell>
          <cell r="D1196" t="str">
            <v>Plant &amp; Equipment</v>
          </cell>
          <cell r="E1196" t="str">
            <v>10</v>
          </cell>
        </row>
        <row r="1197">
          <cell r="A1197" t="str">
            <v>1603005466</v>
          </cell>
          <cell r="B1197" t="str">
            <v>0</v>
          </cell>
          <cell r="C1197" t="str">
            <v>00003000</v>
          </cell>
          <cell r="D1197" t="str">
            <v>Plant &amp; Equipment</v>
          </cell>
          <cell r="E1197" t="str">
            <v>10</v>
          </cell>
        </row>
        <row r="1198">
          <cell r="A1198" t="str">
            <v>1603005467</v>
          </cell>
          <cell r="B1198" t="str">
            <v>0</v>
          </cell>
          <cell r="C1198" t="str">
            <v>00003000</v>
          </cell>
          <cell r="D1198" t="str">
            <v>Plant &amp; Equipment</v>
          </cell>
          <cell r="E1198" t="str">
            <v>10</v>
          </cell>
        </row>
        <row r="1199">
          <cell r="A1199" t="str">
            <v>1603005487</v>
          </cell>
          <cell r="B1199" t="str">
            <v>0</v>
          </cell>
          <cell r="C1199" t="str">
            <v>00003000</v>
          </cell>
          <cell r="D1199" t="str">
            <v>Plant &amp; Equipment</v>
          </cell>
          <cell r="E1199" t="str">
            <v>20</v>
          </cell>
        </row>
        <row r="1200">
          <cell r="A1200" t="str">
            <v>1603005488</v>
          </cell>
          <cell r="B1200" t="str">
            <v>0</v>
          </cell>
          <cell r="C1200" t="str">
            <v>00003000</v>
          </cell>
          <cell r="D1200" t="str">
            <v>Plant &amp; Equipment</v>
          </cell>
          <cell r="E1200" t="str">
            <v>10</v>
          </cell>
        </row>
        <row r="1201">
          <cell r="A1201" t="str">
            <v>1603005489</v>
          </cell>
          <cell r="B1201" t="str">
            <v>0</v>
          </cell>
          <cell r="C1201" t="str">
            <v>00003000</v>
          </cell>
          <cell r="D1201" t="str">
            <v>Plant &amp; Equipment</v>
          </cell>
          <cell r="E1201" t="str">
            <v>10</v>
          </cell>
        </row>
        <row r="1202">
          <cell r="A1202" t="str">
            <v>1603005490</v>
          </cell>
          <cell r="B1202" t="str">
            <v>0</v>
          </cell>
          <cell r="C1202" t="str">
            <v>00003000</v>
          </cell>
          <cell r="D1202" t="str">
            <v>Plant &amp; Equipment</v>
          </cell>
          <cell r="E1202" t="str">
            <v>10</v>
          </cell>
        </row>
        <row r="1203">
          <cell r="A1203" t="str">
            <v>1603005497</v>
          </cell>
          <cell r="B1203" t="str">
            <v>0</v>
          </cell>
          <cell r="C1203" t="str">
            <v>00003000</v>
          </cell>
          <cell r="D1203" t="str">
            <v>Plant &amp; Equipment</v>
          </cell>
          <cell r="E1203" t="str">
            <v>5</v>
          </cell>
        </row>
        <row r="1204">
          <cell r="A1204" t="str">
            <v>1603005498</v>
          </cell>
          <cell r="B1204" t="str">
            <v>0</v>
          </cell>
          <cell r="C1204" t="str">
            <v>00003000</v>
          </cell>
          <cell r="D1204" t="str">
            <v>Plant &amp; Equipment</v>
          </cell>
          <cell r="E1204" t="str">
            <v>5</v>
          </cell>
        </row>
        <row r="1205">
          <cell r="A1205" t="str">
            <v>1603005499</v>
          </cell>
          <cell r="B1205" t="str">
            <v>0</v>
          </cell>
          <cell r="C1205" t="str">
            <v>00003000</v>
          </cell>
          <cell r="D1205" t="str">
            <v>Plant &amp; Equipment</v>
          </cell>
          <cell r="E1205" t="str">
            <v>5</v>
          </cell>
        </row>
        <row r="1206">
          <cell r="A1206" t="str">
            <v>1603005500</v>
          </cell>
          <cell r="B1206" t="str">
            <v>0</v>
          </cell>
          <cell r="C1206" t="str">
            <v>00003000</v>
          </cell>
          <cell r="D1206" t="str">
            <v>Plant &amp; Equipment</v>
          </cell>
          <cell r="E1206" t="str">
            <v>10</v>
          </cell>
        </row>
        <row r="1207">
          <cell r="A1207" t="str">
            <v>1603005501</v>
          </cell>
          <cell r="B1207" t="str">
            <v>0</v>
          </cell>
          <cell r="C1207" t="str">
            <v>00003000</v>
          </cell>
          <cell r="D1207" t="str">
            <v>Plant &amp; Equipment</v>
          </cell>
          <cell r="E1207" t="str">
            <v>10</v>
          </cell>
        </row>
        <row r="1208">
          <cell r="A1208" t="str">
            <v>1603005516</v>
          </cell>
          <cell r="B1208" t="str">
            <v>0</v>
          </cell>
          <cell r="C1208" t="str">
            <v>00003000</v>
          </cell>
          <cell r="D1208" t="str">
            <v>Plant &amp; Equipment</v>
          </cell>
          <cell r="E1208" t="str">
            <v>15</v>
          </cell>
        </row>
        <row r="1209">
          <cell r="A1209" t="str">
            <v>1603005517</v>
          </cell>
          <cell r="B1209" t="str">
            <v>0</v>
          </cell>
          <cell r="C1209" t="str">
            <v>00003000</v>
          </cell>
          <cell r="D1209" t="str">
            <v>Plant &amp; Equipment</v>
          </cell>
          <cell r="E1209" t="str">
            <v>10</v>
          </cell>
        </row>
        <row r="1210">
          <cell r="A1210" t="str">
            <v>1603005540</v>
          </cell>
          <cell r="B1210" t="str">
            <v>0</v>
          </cell>
          <cell r="C1210" t="str">
            <v>00003000</v>
          </cell>
          <cell r="D1210" t="str">
            <v>Plant &amp; Equipment</v>
          </cell>
          <cell r="E1210" t="str">
            <v>15</v>
          </cell>
        </row>
        <row r="1211">
          <cell r="A1211" t="str">
            <v>1603005541</v>
          </cell>
          <cell r="B1211" t="str">
            <v>0</v>
          </cell>
          <cell r="C1211" t="str">
            <v>00003000</v>
          </cell>
          <cell r="D1211" t="str">
            <v>Plant &amp; Equipment</v>
          </cell>
          <cell r="E1211" t="str">
            <v>8</v>
          </cell>
        </row>
        <row r="1212">
          <cell r="A1212" t="str">
            <v>1604000076</v>
          </cell>
          <cell r="B1212" t="str">
            <v>0</v>
          </cell>
          <cell r="C1212" t="str">
            <v>00004000</v>
          </cell>
          <cell r="D1212" t="str">
            <v>Electrical installations</v>
          </cell>
          <cell r="E1212" t="str">
            <v>0</v>
          </cell>
        </row>
        <row r="1213">
          <cell r="A1213" t="str">
            <v>1604000077</v>
          </cell>
          <cell r="B1213" t="str">
            <v>0</v>
          </cell>
          <cell r="C1213" t="str">
            <v>00004000</v>
          </cell>
          <cell r="D1213" t="str">
            <v>Electrical installations</v>
          </cell>
          <cell r="E1213" t="str">
            <v>0</v>
          </cell>
        </row>
        <row r="1214">
          <cell r="A1214" t="str">
            <v>1604000078</v>
          </cell>
          <cell r="B1214" t="str">
            <v>0</v>
          </cell>
          <cell r="C1214" t="str">
            <v>00004000</v>
          </cell>
          <cell r="D1214" t="str">
            <v>Electrical installations</v>
          </cell>
          <cell r="E1214" t="str">
            <v>0</v>
          </cell>
        </row>
        <row r="1215">
          <cell r="A1215" t="str">
            <v>1604000079</v>
          </cell>
          <cell r="B1215" t="str">
            <v>0</v>
          </cell>
          <cell r="C1215" t="str">
            <v>00004000</v>
          </cell>
          <cell r="D1215" t="str">
            <v>Electrical installations</v>
          </cell>
          <cell r="E1215" t="str">
            <v>0</v>
          </cell>
        </row>
        <row r="1216">
          <cell r="A1216" t="str">
            <v>1604000080</v>
          </cell>
          <cell r="B1216" t="str">
            <v>0</v>
          </cell>
          <cell r="C1216" t="str">
            <v>00004000</v>
          </cell>
          <cell r="D1216" t="str">
            <v>Electrical installations</v>
          </cell>
          <cell r="E1216" t="str">
            <v>0</v>
          </cell>
        </row>
        <row r="1217">
          <cell r="A1217" t="str">
            <v>1604000081</v>
          </cell>
          <cell r="B1217" t="str">
            <v>0</v>
          </cell>
          <cell r="C1217" t="str">
            <v>00004000</v>
          </cell>
          <cell r="D1217" t="str">
            <v>Electrical installations</v>
          </cell>
          <cell r="E1217" t="str">
            <v>0</v>
          </cell>
        </row>
        <row r="1218">
          <cell r="A1218" t="str">
            <v>1604000082</v>
          </cell>
          <cell r="B1218" t="str">
            <v>0</v>
          </cell>
          <cell r="C1218" t="str">
            <v>00004000</v>
          </cell>
          <cell r="D1218" t="str">
            <v>Electrical installations</v>
          </cell>
          <cell r="E1218" t="str">
            <v>0</v>
          </cell>
        </row>
        <row r="1219">
          <cell r="A1219" t="str">
            <v>1604000083</v>
          </cell>
          <cell r="B1219" t="str">
            <v>0</v>
          </cell>
          <cell r="C1219" t="str">
            <v>00004000</v>
          </cell>
          <cell r="D1219" t="str">
            <v>Electrical installations</v>
          </cell>
          <cell r="E1219" t="str">
            <v>0</v>
          </cell>
        </row>
        <row r="1220">
          <cell r="A1220" t="str">
            <v>1604000084</v>
          </cell>
          <cell r="B1220" t="str">
            <v>0</v>
          </cell>
          <cell r="C1220" t="str">
            <v>00004000</v>
          </cell>
          <cell r="D1220" t="str">
            <v>Electrical installations</v>
          </cell>
          <cell r="E1220" t="str">
            <v>0</v>
          </cell>
        </row>
        <row r="1221">
          <cell r="A1221" t="str">
            <v>1604000085</v>
          </cell>
          <cell r="B1221" t="str">
            <v>0</v>
          </cell>
          <cell r="C1221" t="str">
            <v>00004000</v>
          </cell>
          <cell r="D1221" t="str">
            <v>Electrical installations</v>
          </cell>
          <cell r="E1221" t="str">
            <v>0</v>
          </cell>
        </row>
        <row r="1222">
          <cell r="A1222" t="str">
            <v>1604000086</v>
          </cell>
          <cell r="B1222" t="str">
            <v>0</v>
          </cell>
          <cell r="C1222" t="str">
            <v>00004000</v>
          </cell>
          <cell r="D1222" t="str">
            <v>Electrical installations</v>
          </cell>
          <cell r="E1222" t="str">
            <v>0</v>
          </cell>
        </row>
        <row r="1223">
          <cell r="A1223" t="str">
            <v>1604000087</v>
          </cell>
          <cell r="B1223" t="str">
            <v>0</v>
          </cell>
          <cell r="C1223" t="str">
            <v>00004000</v>
          </cell>
          <cell r="D1223" t="str">
            <v>Electrical installations</v>
          </cell>
          <cell r="E1223" t="str">
            <v>0</v>
          </cell>
        </row>
        <row r="1224">
          <cell r="A1224" t="str">
            <v>1604000088</v>
          </cell>
          <cell r="B1224" t="str">
            <v>0</v>
          </cell>
          <cell r="C1224" t="str">
            <v>00004000</v>
          </cell>
          <cell r="D1224" t="str">
            <v>Electrical installations</v>
          </cell>
          <cell r="E1224" t="str">
            <v>0</v>
          </cell>
        </row>
        <row r="1225">
          <cell r="A1225" t="str">
            <v>1604000089</v>
          </cell>
          <cell r="B1225" t="str">
            <v>0</v>
          </cell>
          <cell r="C1225" t="str">
            <v>00004000</v>
          </cell>
          <cell r="D1225" t="str">
            <v>Electrical installations</v>
          </cell>
          <cell r="E1225" t="str">
            <v>0</v>
          </cell>
        </row>
        <row r="1226">
          <cell r="A1226" t="str">
            <v>1604000090</v>
          </cell>
          <cell r="B1226" t="str">
            <v>0</v>
          </cell>
          <cell r="C1226" t="str">
            <v>00004000</v>
          </cell>
          <cell r="D1226" t="str">
            <v>Electrical installations</v>
          </cell>
          <cell r="E1226" t="str">
            <v>0</v>
          </cell>
        </row>
        <row r="1227">
          <cell r="A1227" t="str">
            <v>1604000091</v>
          </cell>
          <cell r="B1227" t="str">
            <v>0</v>
          </cell>
          <cell r="C1227" t="str">
            <v>00004000</v>
          </cell>
          <cell r="D1227" t="str">
            <v>Electrical installations</v>
          </cell>
          <cell r="E1227" t="str">
            <v>0</v>
          </cell>
        </row>
        <row r="1228">
          <cell r="A1228" t="str">
            <v>1604000092</v>
          </cell>
          <cell r="B1228" t="str">
            <v>0</v>
          </cell>
          <cell r="C1228" t="str">
            <v>00004000</v>
          </cell>
          <cell r="D1228" t="str">
            <v>Electrical installations</v>
          </cell>
          <cell r="E1228" t="str">
            <v>0</v>
          </cell>
        </row>
        <row r="1229">
          <cell r="A1229" t="str">
            <v>1604000093</v>
          </cell>
          <cell r="B1229" t="str">
            <v>0</v>
          </cell>
          <cell r="C1229" t="str">
            <v>00004000</v>
          </cell>
          <cell r="D1229" t="str">
            <v>Electrical installations</v>
          </cell>
          <cell r="E1229" t="str">
            <v>0</v>
          </cell>
        </row>
        <row r="1230">
          <cell r="A1230" t="str">
            <v>1604000094</v>
          </cell>
          <cell r="B1230" t="str">
            <v>0</v>
          </cell>
          <cell r="C1230" t="str">
            <v>00004000</v>
          </cell>
          <cell r="D1230" t="str">
            <v>Electrical installations</v>
          </cell>
          <cell r="E1230" t="str">
            <v>0</v>
          </cell>
        </row>
        <row r="1231">
          <cell r="A1231" t="str">
            <v>1604000095</v>
          </cell>
          <cell r="B1231" t="str">
            <v>0</v>
          </cell>
          <cell r="C1231" t="str">
            <v>00004000</v>
          </cell>
          <cell r="D1231" t="str">
            <v>Electrical installations</v>
          </cell>
          <cell r="E1231" t="str">
            <v>0</v>
          </cell>
        </row>
        <row r="1232">
          <cell r="A1232" t="str">
            <v>1604000096</v>
          </cell>
          <cell r="B1232" t="str">
            <v>0</v>
          </cell>
          <cell r="C1232" t="str">
            <v>00004000</v>
          </cell>
          <cell r="D1232" t="str">
            <v>Electrical installations</v>
          </cell>
          <cell r="E1232" t="str">
            <v>0</v>
          </cell>
        </row>
        <row r="1233">
          <cell r="A1233" t="str">
            <v>1604000097</v>
          </cell>
          <cell r="B1233" t="str">
            <v>0</v>
          </cell>
          <cell r="C1233" t="str">
            <v>00004000</v>
          </cell>
          <cell r="D1233" t="str">
            <v>Electrical installations</v>
          </cell>
          <cell r="E1233" t="str">
            <v>0</v>
          </cell>
        </row>
        <row r="1234">
          <cell r="A1234" t="str">
            <v>1604000098</v>
          </cell>
          <cell r="B1234" t="str">
            <v>0</v>
          </cell>
          <cell r="C1234" t="str">
            <v>00004000</v>
          </cell>
          <cell r="D1234" t="str">
            <v>Electrical installations</v>
          </cell>
          <cell r="E1234" t="str">
            <v>0</v>
          </cell>
        </row>
        <row r="1235">
          <cell r="A1235" t="str">
            <v>1604000099</v>
          </cell>
          <cell r="B1235" t="str">
            <v>0</v>
          </cell>
          <cell r="C1235" t="str">
            <v>00004000</v>
          </cell>
          <cell r="D1235" t="str">
            <v>Electrical installations</v>
          </cell>
          <cell r="E1235" t="str">
            <v>0</v>
          </cell>
        </row>
        <row r="1236">
          <cell r="A1236" t="str">
            <v>1604000100</v>
          </cell>
          <cell r="B1236" t="str">
            <v>0</v>
          </cell>
          <cell r="C1236" t="str">
            <v>00004000</v>
          </cell>
          <cell r="D1236" t="str">
            <v>Electrical installations</v>
          </cell>
          <cell r="E1236" t="str">
            <v>0</v>
          </cell>
        </row>
        <row r="1237">
          <cell r="A1237" t="str">
            <v>1604000101</v>
          </cell>
          <cell r="B1237" t="str">
            <v>0</v>
          </cell>
          <cell r="C1237" t="str">
            <v>00004000</v>
          </cell>
          <cell r="D1237" t="str">
            <v>Electrical installations</v>
          </cell>
          <cell r="E1237" t="str">
            <v>0</v>
          </cell>
        </row>
        <row r="1238">
          <cell r="A1238" t="str">
            <v>1604000102</v>
          </cell>
          <cell r="B1238" t="str">
            <v>0</v>
          </cell>
          <cell r="C1238" t="str">
            <v>00004000</v>
          </cell>
          <cell r="D1238" t="str">
            <v>Electrical installations</v>
          </cell>
          <cell r="E1238" t="str">
            <v>0</v>
          </cell>
        </row>
        <row r="1239">
          <cell r="A1239" t="str">
            <v>1604000103</v>
          </cell>
          <cell r="B1239" t="str">
            <v>0</v>
          </cell>
          <cell r="C1239" t="str">
            <v>00004000</v>
          </cell>
          <cell r="D1239" t="str">
            <v>Electrical installations</v>
          </cell>
          <cell r="E1239" t="str">
            <v>0</v>
          </cell>
        </row>
        <row r="1240">
          <cell r="A1240" t="str">
            <v>1604000104</v>
          </cell>
          <cell r="B1240" t="str">
            <v>0</v>
          </cell>
          <cell r="C1240" t="str">
            <v>00004000</v>
          </cell>
          <cell r="D1240" t="str">
            <v>Electrical installations</v>
          </cell>
          <cell r="E1240" t="str">
            <v>0</v>
          </cell>
        </row>
        <row r="1241">
          <cell r="A1241" t="str">
            <v>1604000105</v>
          </cell>
          <cell r="B1241" t="str">
            <v>0</v>
          </cell>
          <cell r="C1241" t="str">
            <v>00004000</v>
          </cell>
          <cell r="D1241" t="str">
            <v>Electrical installations</v>
          </cell>
          <cell r="E1241" t="str">
            <v>0</v>
          </cell>
        </row>
        <row r="1242">
          <cell r="A1242" t="str">
            <v>1604000106</v>
          </cell>
          <cell r="B1242" t="str">
            <v>0</v>
          </cell>
          <cell r="C1242" t="str">
            <v>00004000</v>
          </cell>
          <cell r="D1242" t="str">
            <v>Electrical installations</v>
          </cell>
          <cell r="E1242" t="str">
            <v>0</v>
          </cell>
        </row>
        <row r="1243">
          <cell r="A1243" t="str">
            <v>1604000107</v>
          </cell>
          <cell r="B1243" t="str">
            <v>0</v>
          </cell>
          <cell r="C1243" t="str">
            <v>00004000</v>
          </cell>
          <cell r="D1243" t="str">
            <v>Electrical installations</v>
          </cell>
          <cell r="E1243" t="str">
            <v>0</v>
          </cell>
        </row>
        <row r="1244">
          <cell r="A1244" t="str">
            <v>1604000108</v>
          </cell>
          <cell r="B1244" t="str">
            <v>0</v>
          </cell>
          <cell r="C1244" t="str">
            <v>00004000</v>
          </cell>
          <cell r="D1244" t="str">
            <v>Electrical installations</v>
          </cell>
          <cell r="E1244" t="str">
            <v>0</v>
          </cell>
        </row>
        <row r="1245">
          <cell r="A1245" t="str">
            <v>1604000109</v>
          </cell>
          <cell r="B1245" t="str">
            <v>0</v>
          </cell>
          <cell r="C1245" t="str">
            <v>00004000</v>
          </cell>
          <cell r="D1245" t="str">
            <v>Electrical installations</v>
          </cell>
          <cell r="E1245" t="str">
            <v>0</v>
          </cell>
        </row>
        <row r="1246">
          <cell r="A1246" t="str">
            <v>1604000110</v>
          </cell>
          <cell r="B1246" t="str">
            <v>0</v>
          </cell>
          <cell r="C1246" t="str">
            <v>00004000</v>
          </cell>
          <cell r="D1246" t="str">
            <v>Electrical installations</v>
          </cell>
          <cell r="E1246" t="str">
            <v>0</v>
          </cell>
        </row>
        <row r="1247">
          <cell r="A1247" t="str">
            <v>1604000111</v>
          </cell>
          <cell r="B1247" t="str">
            <v>0</v>
          </cell>
          <cell r="C1247" t="str">
            <v>00004000</v>
          </cell>
          <cell r="D1247" t="str">
            <v>Electrical installations</v>
          </cell>
          <cell r="E1247" t="str">
            <v>0</v>
          </cell>
        </row>
        <row r="1248">
          <cell r="A1248" t="str">
            <v>1604000112</v>
          </cell>
          <cell r="B1248" t="str">
            <v>0</v>
          </cell>
          <cell r="C1248" t="str">
            <v>00004000</v>
          </cell>
          <cell r="D1248" t="str">
            <v>Electrical installations</v>
          </cell>
          <cell r="E1248" t="str">
            <v>0</v>
          </cell>
        </row>
        <row r="1249">
          <cell r="A1249" t="str">
            <v>1604000113</v>
          </cell>
          <cell r="B1249" t="str">
            <v>0</v>
          </cell>
          <cell r="C1249" t="str">
            <v>00004000</v>
          </cell>
          <cell r="D1249" t="str">
            <v>Electrical installations</v>
          </cell>
          <cell r="E1249" t="str">
            <v>0</v>
          </cell>
        </row>
        <row r="1250">
          <cell r="A1250" t="str">
            <v>1604000114</v>
          </cell>
          <cell r="B1250" t="str">
            <v>0</v>
          </cell>
          <cell r="C1250" t="str">
            <v>00004000</v>
          </cell>
          <cell r="D1250" t="str">
            <v>Electrical installations</v>
          </cell>
          <cell r="E1250" t="str">
            <v>0</v>
          </cell>
        </row>
        <row r="1251">
          <cell r="A1251" t="str">
            <v>1604000115</v>
          </cell>
          <cell r="B1251" t="str">
            <v>0</v>
          </cell>
          <cell r="C1251" t="str">
            <v>00004000</v>
          </cell>
          <cell r="D1251" t="str">
            <v>Electrical installations</v>
          </cell>
          <cell r="E1251" t="str">
            <v>0</v>
          </cell>
        </row>
        <row r="1252">
          <cell r="A1252" t="str">
            <v>1604000116</v>
          </cell>
          <cell r="B1252" t="str">
            <v>0</v>
          </cell>
          <cell r="C1252" t="str">
            <v>00004000</v>
          </cell>
          <cell r="D1252" t="str">
            <v>Electrical installations</v>
          </cell>
          <cell r="E1252" t="str">
            <v>0</v>
          </cell>
        </row>
        <row r="1253">
          <cell r="A1253" t="str">
            <v>1604000117</v>
          </cell>
          <cell r="B1253" t="str">
            <v>0</v>
          </cell>
          <cell r="C1253" t="str">
            <v>00004000</v>
          </cell>
          <cell r="D1253" t="str">
            <v>Electrical installations</v>
          </cell>
          <cell r="E1253" t="str">
            <v>0</v>
          </cell>
        </row>
        <row r="1254">
          <cell r="A1254" t="str">
            <v>1604000118</v>
          </cell>
          <cell r="B1254" t="str">
            <v>0</v>
          </cell>
          <cell r="C1254" t="str">
            <v>00004000</v>
          </cell>
          <cell r="D1254" t="str">
            <v>Electrical installations</v>
          </cell>
          <cell r="E1254" t="str">
            <v>0</v>
          </cell>
        </row>
        <row r="1255">
          <cell r="A1255" t="str">
            <v>1604000119</v>
          </cell>
          <cell r="B1255" t="str">
            <v>0</v>
          </cell>
          <cell r="C1255" t="str">
            <v>00004000</v>
          </cell>
          <cell r="D1255" t="str">
            <v>Electrical installations</v>
          </cell>
          <cell r="E1255" t="str">
            <v>0</v>
          </cell>
        </row>
        <row r="1256">
          <cell r="A1256" t="str">
            <v>1604000120</v>
          </cell>
          <cell r="B1256" t="str">
            <v>0</v>
          </cell>
          <cell r="C1256" t="str">
            <v>00004000</v>
          </cell>
          <cell r="D1256" t="str">
            <v>Electrical installations</v>
          </cell>
          <cell r="E1256" t="str">
            <v>0</v>
          </cell>
        </row>
        <row r="1257">
          <cell r="A1257" t="str">
            <v>1604000121</v>
          </cell>
          <cell r="B1257" t="str">
            <v>0</v>
          </cell>
          <cell r="C1257" t="str">
            <v>00004000</v>
          </cell>
          <cell r="D1257" t="str">
            <v>Electrical installations</v>
          </cell>
          <cell r="E1257" t="str">
            <v>0</v>
          </cell>
        </row>
        <row r="1258">
          <cell r="A1258" t="str">
            <v>1604000122</v>
          </cell>
          <cell r="B1258" t="str">
            <v>0</v>
          </cell>
          <cell r="C1258" t="str">
            <v>00004000</v>
          </cell>
          <cell r="D1258" t="str">
            <v>Electrical installations</v>
          </cell>
          <cell r="E1258" t="str">
            <v>0</v>
          </cell>
        </row>
        <row r="1259">
          <cell r="A1259" t="str">
            <v>1604000123</v>
          </cell>
          <cell r="B1259" t="str">
            <v>0</v>
          </cell>
          <cell r="C1259" t="str">
            <v>00004000</v>
          </cell>
          <cell r="D1259" t="str">
            <v>Electrical installations</v>
          </cell>
          <cell r="E1259" t="str">
            <v>0</v>
          </cell>
        </row>
        <row r="1260">
          <cell r="A1260" t="str">
            <v>1604000124</v>
          </cell>
          <cell r="B1260" t="str">
            <v>0</v>
          </cell>
          <cell r="C1260" t="str">
            <v>00004000</v>
          </cell>
          <cell r="D1260" t="str">
            <v>Electrical installations</v>
          </cell>
          <cell r="E1260" t="str">
            <v>0</v>
          </cell>
        </row>
        <row r="1261">
          <cell r="A1261" t="str">
            <v>1604000125</v>
          </cell>
          <cell r="B1261" t="str">
            <v>0</v>
          </cell>
          <cell r="C1261" t="str">
            <v>00004000</v>
          </cell>
          <cell r="D1261" t="str">
            <v>Electrical installations</v>
          </cell>
          <cell r="E1261" t="str">
            <v>0</v>
          </cell>
        </row>
        <row r="1262">
          <cell r="A1262" t="str">
            <v>1604000126</v>
          </cell>
          <cell r="B1262" t="str">
            <v>0</v>
          </cell>
          <cell r="C1262" t="str">
            <v>00004000</v>
          </cell>
          <cell r="D1262" t="str">
            <v>Electrical installations</v>
          </cell>
          <cell r="E1262" t="str">
            <v>0</v>
          </cell>
        </row>
        <row r="1263">
          <cell r="A1263" t="str">
            <v>1604000127</v>
          </cell>
          <cell r="B1263" t="str">
            <v>0</v>
          </cell>
          <cell r="C1263" t="str">
            <v>00004000</v>
          </cell>
          <cell r="D1263" t="str">
            <v>Electrical installations</v>
          </cell>
          <cell r="E1263" t="str">
            <v>0</v>
          </cell>
        </row>
        <row r="1264">
          <cell r="A1264" t="str">
            <v>1604000128</v>
          </cell>
          <cell r="B1264" t="str">
            <v>0</v>
          </cell>
          <cell r="C1264" t="str">
            <v>00004000</v>
          </cell>
          <cell r="D1264" t="str">
            <v>Electrical installations</v>
          </cell>
          <cell r="E1264" t="str">
            <v>0</v>
          </cell>
        </row>
        <row r="1265">
          <cell r="A1265" t="str">
            <v>1604000129</v>
          </cell>
          <cell r="B1265" t="str">
            <v>0</v>
          </cell>
          <cell r="C1265" t="str">
            <v>00004000</v>
          </cell>
          <cell r="D1265" t="str">
            <v>Electrical installations</v>
          </cell>
          <cell r="E1265" t="str">
            <v>0</v>
          </cell>
        </row>
        <row r="1266">
          <cell r="A1266" t="str">
            <v>1604000130</v>
          </cell>
          <cell r="B1266" t="str">
            <v>0</v>
          </cell>
          <cell r="C1266" t="str">
            <v>00004000</v>
          </cell>
          <cell r="D1266" t="str">
            <v>Electrical installations</v>
          </cell>
          <cell r="E1266" t="str">
            <v>0</v>
          </cell>
        </row>
        <row r="1267">
          <cell r="A1267" t="str">
            <v>1604000131</v>
          </cell>
          <cell r="B1267" t="str">
            <v>0</v>
          </cell>
          <cell r="C1267" t="str">
            <v>00004000</v>
          </cell>
          <cell r="D1267" t="str">
            <v>Electrical installations</v>
          </cell>
          <cell r="E1267" t="str">
            <v>0</v>
          </cell>
        </row>
        <row r="1268">
          <cell r="A1268" t="str">
            <v>1604000132</v>
          </cell>
          <cell r="B1268" t="str">
            <v>0</v>
          </cell>
          <cell r="C1268" t="str">
            <v>00004000</v>
          </cell>
          <cell r="D1268" t="str">
            <v>Electrical installations</v>
          </cell>
          <cell r="E1268" t="str">
            <v>0</v>
          </cell>
        </row>
        <row r="1269">
          <cell r="A1269" t="str">
            <v>1604000133</v>
          </cell>
          <cell r="B1269" t="str">
            <v>0</v>
          </cell>
          <cell r="C1269" t="str">
            <v>00004000</v>
          </cell>
          <cell r="D1269" t="str">
            <v>Electrical installations</v>
          </cell>
          <cell r="E1269" t="str">
            <v>0</v>
          </cell>
        </row>
        <row r="1270">
          <cell r="A1270" t="str">
            <v>1604000134</v>
          </cell>
          <cell r="B1270" t="str">
            <v>0</v>
          </cell>
          <cell r="C1270" t="str">
            <v>00004000</v>
          </cell>
          <cell r="D1270" t="str">
            <v>Electrical installations</v>
          </cell>
          <cell r="E1270" t="str">
            <v>0</v>
          </cell>
        </row>
        <row r="1271">
          <cell r="A1271" t="str">
            <v>1604000135</v>
          </cell>
          <cell r="B1271" t="str">
            <v>0</v>
          </cell>
          <cell r="C1271" t="str">
            <v>00004000</v>
          </cell>
          <cell r="D1271" t="str">
            <v>Electrical installations</v>
          </cell>
          <cell r="E1271" t="str">
            <v>0</v>
          </cell>
        </row>
        <row r="1272">
          <cell r="A1272" t="str">
            <v>1604000136</v>
          </cell>
          <cell r="B1272" t="str">
            <v>0</v>
          </cell>
          <cell r="C1272" t="str">
            <v>00004000</v>
          </cell>
          <cell r="D1272" t="str">
            <v>Electrical installations</v>
          </cell>
          <cell r="E1272" t="str">
            <v>0</v>
          </cell>
        </row>
        <row r="1273">
          <cell r="A1273" t="str">
            <v>1604000137</v>
          </cell>
          <cell r="B1273" t="str">
            <v>0</v>
          </cell>
          <cell r="C1273" t="str">
            <v>00004000</v>
          </cell>
          <cell r="D1273" t="str">
            <v>Electrical installations</v>
          </cell>
          <cell r="E1273" t="str">
            <v>0</v>
          </cell>
        </row>
        <row r="1274">
          <cell r="A1274" t="str">
            <v>1604000138</v>
          </cell>
          <cell r="B1274" t="str">
            <v>0</v>
          </cell>
          <cell r="C1274" t="str">
            <v>00004000</v>
          </cell>
          <cell r="D1274" t="str">
            <v>Electrical installations</v>
          </cell>
          <cell r="E1274" t="str">
            <v>0</v>
          </cell>
        </row>
        <row r="1275">
          <cell r="A1275" t="str">
            <v>1604000139</v>
          </cell>
          <cell r="B1275" t="str">
            <v>0</v>
          </cell>
          <cell r="C1275" t="str">
            <v>00004000</v>
          </cell>
          <cell r="D1275" t="str">
            <v>Electrical installations</v>
          </cell>
          <cell r="E1275" t="str">
            <v>0</v>
          </cell>
        </row>
        <row r="1276">
          <cell r="A1276" t="str">
            <v>1604000140</v>
          </cell>
          <cell r="B1276" t="str">
            <v>0</v>
          </cell>
          <cell r="C1276" t="str">
            <v>00004000</v>
          </cell>
          <cell r="D1276" t="str">
            <v>Electrical installations</v>
          </cell>
          <cell r="E1276" t="str">
            <v>0</v>
          </cell>
        </row>
        <row r="1277">
          <cell r="A1277" t="str">
            <v>1604000141</v>
          </cell>
          <cell r="B1277" t="str">
            <v>0</v>
          </cell>
          <cell r="C1277" t="str">
            <v>00004000</v>
          </cell>
          <cell r="D1277" t="str">
            <v>Electrical installations</v>
          </cell>
          <cell r="E1277" t="str">
            <v>0</v>
          </cell>
        </row>
        <row r="1278">
          <cell r="A1278" t="str">
            <v>1604000142</v>
          </cell>
          <cell r="B1278" t="str">
            <v>0</v>
          </cell>
          <cell r="C1278" t="str">
            <v>00004000</v>
          </cell>
          <cell r="D1278" t="str">
            <v>Electrical installations</v>
          </cell>
          <cell r="E1278" t="str">
            <v>0</v>
          </cell>
        </row>
        <row r="1279">
          <cell r="A1279" t="str">
            <v>1604000143</v>
          </cell>
          <cell r="B1279" t="str">
            <v>0</v>
          </cell>
          <cell r="C1279" t="str">
            <v>00004000</v>
          </cell>
          <cell r="D1279" t="str">
            <v>Electrical installations</v>
          </cell>
          <cell r="E1279" t="str">
            <v>0</v>
          </cell>
        </row>
        <row r="1280">
          <cell r="A1280" t="str">
            <v>1604000144</v>
          </cell>
          <cell r="B1280" t="str">
            <v>0</v>
          </cell>
          <cell r="C1280" t="str">
            <v>00004000</v>
          </cell>
          <cell r="D1280" t="str">
            <v>Electrical installations</v>
          </cell>
          <cell r="E1280" t="str">
            <v>0</v>
          </cell>
        </row>
        <row r="1281">
          <cell r="A1281" t="str">
            <v>1604000145</v>
          </cell>
          <cell r="B1281" t="str">
            <v>0</v>
          </cell>
          <cell r="C1281" t="str">
            <v>00004000</v>
          </cell>
          <cell r="D1281" t="str">
            <v>Electrical installations</v>
          </cell>
          <cell r="E1281" t="str">
            <v>0</v>
          </cell>
        </row>
        <row r="1282">
          <cell r="A1282" t="str">
            <v>1604000146</v>
          </cell>
          <cell r="B1282" t="str">
            <v>0</v>
          </cell>
          <cell r="C1282" t="str">
            <v>00004000</v>
          </cell>
          <cell r="D1282" t="str">
            <v>Electrical installations</v>
          </cell>
          <cell r="E1282" t="str">
            <v>0</v>
          </cell>
        </row>
        <row r="1283">
          <cell r="A1283" t="str">
            <v>1604000147</v>
          </cell>
          <cell r="B1283" t="str">
            <v>0</v>
          </cell>
          <cell r="C1283" t="str">
            <v>00004000</v>
          </cell>
          <cell r="D1283" t="str">
            <v>Electrical installations</v>
          </cell>
          <cell r="E1283" t="str">
            <v>0</v>
          </cell>
        </row>
        <row r="1284">
          <cell r="A1284" t="str">
            <v>1604000148</v>
          </cell>
          <cell r="B1284" t="str">
            <v>0</v>
          </cell>
          <cell r="C1284" t="str">
            <v>00004000</v>
          </cell>
          <cell r="D1284" t="str">
            <v>Electrical installations</v>
          </cell>
          <cell r="E1284" t="str">
            <v>0</v>
          </cell>
        </row>
        <row r="1285">
          <cell r="A1285" t="str">
            <v>1604000149</v>
          </cell>
          <cell r="B1285" t="str">
            <v>0</v>
          </cell>
          <cell r="C1285" t="str">
            <v>00004000</v>
          </cell>
          <cell r="D1285" t="str">
            <v>Electrical installations</v>
          </cell>
          <cell r="E1285" t="str">
            <v>0</v>
          </cell>
        </row>
        <row r="1286">
          <cell r="A1286" t="str">
            <v>1604000150</v>
          </cell>
          <cell r="B1286" t="str">
            <v>0</v>
          </cell>
          <cell r="C1286" t="str">
            <v>00004000</v>
          </cell>
          <cell r="D1286" t="str">
            <v>Electrical installations</v>
          </cell>
          <cell r="E1286" t="str">
            <v>0</v>
          </cell>
        </row>
        <row r="1287">
          <cell r="A1287" t="str">
            <v>1604000151</v>
          </cell>
          <cell r="B1287" t="str">
            <v>0</v>
          </cell>
          <cell r="C1287" t="str">
            <v>00004000</v>
          </cell>
          <cell r="D1287" t="str">
            <v>Electrical installations</v>
          </cell>
          <cell r="E1287" t="str">
            <v>0</v>
          </cell>
        </row>
        <row r="1288">
          <cell r="A1288" t="str">
            <v>1604000152</v>
          </cell>
          <cell r="B1288" t="str">
            <v>0</v>
          </cell>
          <cell r="C1288" t="str">
            <v>00004000</v>
          </cell>
          <cell r="D1288" t="str">
            <v>Electrical installations</v>
          </cell>
          <cell r="E1288" t="str">
            <v>0</v>
          </cell>
        </row>
        <row r="1289">
          <cell r="A1289" t="str">
            <v>1604000153</v>
          </cell>
          <cell r="B1289" t="str">
            <v>0</v>
          </cell>
          <cell r="C1289" t="str">
            <v>00004000</v>
          </cell>
          <cell r="D1289" t="str">
            <v>Electrical installations</v>
          </cell>
          <cell r="E1289" t="str">
            <v>0</v>
          </cell>
        </row>
        <row r="1290">
          <cell r="A1290" t="str">
            <v>1604000154</v>
          </cell>
          <cell r="B1290" t="str">
            <v>0</v>
          </cell>
          <cell r="C1290" t="str">
            <v>00004000</v>
          </cell>
          <cell r="D1290" t="str">
            <v>Electrical installations</v>
          </cell>
          <cell r="E1290" t="str">
            <v>0</v>
          </cell>
        </row>
        <row r="1291">
          <cell r="A1291" t="str">
            <v>1604000155</v>
          </cell>
          <cell r="B1291" t="str">
            <v>0</v>
          </cell>
          <cell r="C1291" t="str">
            <v>00004000</v>
          </cell>
          <cell r="D1291" t="str">
            <v>Electrical installations</v>
          </cell>
          <cell r="E1291" t="str">
            <v>0</v>
          </cell>
        </row>
        <row r="1292">
          <cell r="A1292" t="str">
            <v>1604000156</v>
          </cell>
          <cell r="B1292" t="str">
            <v>0</v>
          </cell>
          <cell r="C1292" t="str">
            <v>00004000</v>
          </cell>
          <cell r="D1292" t="str">
            <v>Electrical installations</v>
          </cell>
          <cell r="E1292" t="str">
            <v>0</v>
          </cell>
        </row>
        <row r="1293">
          <cell r="A1293" t="str">
            <v>1604000157</v>
          </cell>
          <cell r="B1293" t="str">
            <v>0</v>
          </cell>
          <cell r="C1293" t="str">
            <v>00004000</v>
          </cell>
          <cell r="D1293" t="str">
            <v>Electrical installations</v>
          </cell>
          <cell r="E1293" t="str">
            <v>0</v>
          </cell>
        </row>
        <row r="1294">
          <cell r="A1294" t="str">
            <v>1604000158</v>
          </cell>
          <cell r="B1294" t="str">
            <v>0</v>
          </cell>
          <cell r="C1294" t="str">
            <v>00004000</v>
          </cell>
          <cell r="D1294" t="str">
            <v>Electrical installations</v>
          </cell>
          <cell r="E1294" t="str">
            <v>0</v>
          </cell>
        </row>
        <row r="1295">
          <cell r="A1295" t="str">
            <v>1604000159</v>
          </cell>
          <cell r="B1295" t="str">
            <v>0</v>
          </cell>
          <cell r="C1295" t="str">
            <v>00004000</v>
          </cell>
          <cell r="D1295" t="str">
            <v>Electrical installations</v>
          </cell>
          <cell r="E1295" t="str">
            <v>0</v>
          </cell>
        </row>
        <row r="1296">
          <cell r="A1296" t="str">
            <v>1604000160</v>
          </cell>
          <cell r="B1296" t="str">
            <v>0</v>
          </cell>
          <cell r="C1296" t="str">
            <v>00004000</v>
          </cell>
          <cell r="D1296" t="str">
            <v>Electrical installations</v>
          </cell>
          <cell r="E1296" t="str">
            <v>0</v>
          </cell>
        </row>
        <row r="1297">
          <cell r="A1297" t="str">
            <v>1604000161</v>
          </cell>
          <cell r="B1297" t="str">
            <v>0</v>
          </cell>
          <cell r="C1297" t="str">
            <v>00004000</v>
          </cell>
          <cell r="D1297" t="str">
            <v>Electrical installations</v>
          </cell>
          <cell r="E1297" t="str">
            <v>0</v>
          </cell>
        </row>
        <row r="1298">
          <cell r="A1298" t="str">
            <v>1604000162</v>
          </cell>
          <cell r="B1298" t="str">
            <v>0</v>
          </cell>
          <cell r="C1298" t="str">
            <v>00004000</v>
          </cell>
          <cell r="D1298" t="str">
            <v>Electrical installations</v>
          </cell>
          <cell r="E1298" t="str">
            <v>0</v>
          </cell>
        </row>
        <row r="1299">
          <cell r="A1299" t="str">
            <v>1604000163</v>
          </cell>
          <cell r="B1299" t="str">
            <v>0</v>
          </cell>
          <cell r="C1299" t="str">
            <v>00004000</v>
          </cell>
          <cell r="D1299" t="str">
            <v>Electrical installations</v>
          </cell>
          <cell r="E1299" t="str">
            <v>0</v>
          </cell>
        </row>
        <row r="1300">
          <cell r="A1300" t="str">
            <v>1604000164</v>
          </cell>
          <cell r="B1300" t="str">
            <v>0</v>
          </cell>
          <cell r="C1300" t="str">
            <v>00004000</v>
          </cell>
          <cell r="D1300" t="str">
            <v>Electrical installations</v>
          </cell>
          <cell r="E1300" t="str">
            <v>0</v>
          </cell>
        </row>
        <row r="1301">
          <cell r="A1301" t="str">
            <v>1604000165</v>
          </cell>
          <cell r="B1301" t="str">
            <v>0</v>
          </cell>
          <cell r="C1301" t="str">
            <v>00004000</v>
          </cell>
          <cell r="D1301" t="str">
            <v>Electrical installations</v>
          </cell>
          <cell r="E1301" t="str">
            <v>0</v>
          </cell>
        </row>
        <row r="1302">
          <cell r="A1302" t="str">
            <v>1604000166</v>
          </cell>
          <cell r="B1302" t="str">
            <v>0</v>
          </cell>
          <cell r="C1302" t="str">
            <v>00004000</v>
          </cell>
          <cell r="D1302" t="str">
            <v>Electrical installations</v>
          </cell>
          <cell r="E1302" t="str">
            <v>0</v>
          </cell>
        </row>
        <row r="1303">
          <cell r="A1303" t="str">
            <v>1604000167</v>
          </cell>
          <cell r="B1303" t="str">
            <v>0</v>
          </cell>
          <cell r="C1303" t="str">
            <v>00004000</v>
          </cell>
          <cell r="D1303" t="str">
            <v>Electrical installations</v>
          </cell>
          <cell r="E1303" t="str">
            <v>0</v>
          </cell>
        </row>
        <row r="1304">
          <cell r="A1304" t="str">
            <v>1604000168</v>
          </cell>
          <cell r="B1304" t="str">
            <v>0</v>
          </cell>
          <cell r="C1304" t="str">
            <v>00004000</v>
          </cell>
          <cell r="D1304" t="str">
            <v>Electrical installations</v>
          </cell>
          <cell r="E1304" t="str">
            <v>0</v>
          </cell>
        </row>
        <row r="1305">
          <cell r="A1305" t="str">
            <v>1604000169</v>
          </cell>
          <cell r="B1305" t="str">
            <v>0</v>
          </cell>
          <cell r="C1305" t="str">
            <v>00004000</v>
          </cell>
          <cell r="D1305" t="str">
            <v>Electrical installations</v>
          </cell>
          <cell r="E1305" t="str">
            <v>0</v>
          </cell>
        </row>
        <row r="1306">
          <cell r="A1306" t="str">
            <v>1604000170</v>
          </cell>
          <cell r="B1306" t="str">
            <v>0</v>
          </cell>
          <cell r="C1306" t="str">
            <v>00004000</v>
          </cell>
          <cell r="D1306" t="str">
            <v>Electrical installations</v>
          </cell>
          <cell r="E1306" t="str">
            <v>0</v>
          </cell>
        </row>
        <row r="1307">
          <cell r="A1307" t="str">
            <v>1604000171</v>
          </cell>
          <cell r="B1307" t="str">
            <v>0</v>
          </cell>
          <cell r="C1307" t="str">
            <v>00004000</v>
          </cell>
          <cell r="D1307" t="str">
            <v>Electrical installations</v>
          </cell>
          <cell r="E1307" t="str">
            <v>0</v>
          </cell>
        </row>
        <row r="1308">
          <cell r="A1308" t="str">
            <v>1604000172</v>
          </cell>
          <cell r="B1308" t="str">
            <v>0</v>
          </cell>
          <cell r="C1308" t="str">
            <v>00004000</v>
          </cell>
          <cell r="D1308" t="str">
            <v>Electrical installations</v>
          </cell>
          <cell r="E1308" t="str">
            <v>0</v>
          </cell>
        </row>
        <row r="1309">
          <cell r="A1309" t="str">
            <v>1604000173</v>
          </cell>
          <cell r="B1309" t="str">
            <v>0</v>
          </cell>
          <cell r="C1309" t="str">
            <v>00004000</v>
          </cell>
          <cell r="D1309" t="str">
            <v>Electrical installations</v>
          </cell>
          <cell r="E1309" t="str">
            <v>0</v>
          </cell>
        </row>
        <row r="1310">
          <cell r="A1310" t="str">
            <v>1604000174</v>
          </cell>
          <cell r="B1310" t="str">
            <v>0</v>
          </cell>
          <cell r="C1310" t="str">
            <v>00004000</v>
          </cell>
          <cell r="D1310" t="str">
            <v>Electrical installations</v>
          </cell>
          <cell r="E1310" t="str">
            <v>0</v>
          </cell>
        </row>
        <row r="1311">
          <cell r="A1311" t="str">
            <v>1604000175</v>
          </cell>
          <cell r="B1311" t="str">
            <v>0</v>
          </cell>
          <cell r="C1311" t="str">
            <v>00004000</v>
          </cell>
          <cell r="D1311" t="str">
            <v>Electrical installations</v>
          </cell>
          <cell r="E1311" t="str">
            <v>0</v>
          </cell>
        </row>
        <row r="1312">
          <cell r="A1312" t="str">
            <v>1604000176</v>
          </cell>
          <cell r="B1312" t="str">
            <v>0</v>
          </cell>
          <cell r="C1312" t="str">
            <v>00004000</v>
          </cell>
          <cell r="D1312" t="str">
            <v>Electrical installations</v>
          </cell>
          <cell r="E1312" t="str">
            <v>0</v>
          </cell>
        </row>
        <row r="1313">
          <cell r="A1313" t="str">
            <v>1604000177</v>
          </cell>
          <cell r="B1313" t="str">
            <v>0</v>
          </cell>
          <cell r="C1313" t="str">
            <v>00004000</v>
          </cell>
          <cell r="D1313" t="str">
            <v>Electrical installations</v>
          </cell>
          <cell r="E1313" t="str">
            <v>0</v>
          </cell>
        </row>
        <row r="1314">
          <cell r="A1314" t="str">
            <v>1604000178</v>
          </cell>
          <cell r="B1314" t="str">
            <v>0</v>
          </cell>
          <cell r="C1314" t="str">
            <v>00004000</v>
          </cell>
          <cell r="D1314" t="str">
            <v>Electrical installations</v>
          </cell>
          <cell r="E1314" t="str">
            <v>0</v>
          </cell>
        </row>
        <row r="1315">
          <cell r="A1315" t="str">
            <v>1604000179</v>
          </cell>
          <cell r="B1315" t="str">
            <v>0</v>
          </cell>
          <cell r="C1315" t="str">
            <v>00004000</v>
          </cell>
          <cell r="D1315" t="str">
            <v>Electrical installations</v>
          </cell>
          <cell r="E1315" t="str">
            <v>0</v>
          </cell>
        </row>
        <row r="1316">
          <cell r="A1316" t="str">
            <v>1604000180</v>
          </cell>
          <cell r="B1316" t="str">
            <v>0</v>
          </cell>
          <cell r="C1316" t="str">
            <v>00004000</v>
          </cell>
          <cell r="D1316" t="str">
            <v>Electrical installations</v>
          </cell>
          <cell r="E1316" t="str">
            <v>0</v>
          </cell>
        </row>
        <row r="1317">
          <cell r="A1317" t="str">
            <v>1604000181</v>
          </cell>
          <cell r="B1317" t="str">
            <v>0</v>
          </cell>
          <cell r="C1317" t="str">
            <v>00004000</v>
          </cell>
          <cell r="D1317" t="str">
            <v>Electrical installations</v>
          </cell>
          <cell r="E1317" t="str">
            <v>0</v>
          </cell>
        </row>
        <row r="1318">
          <cell r="A1318" t="str">
            <v>1604000182</v>
          </cell>
          <cell r="B1318" t="str">
            <v>0</v>
          </cell>
          <cell r="C1318" t="str">
            <v>00004000</v>
          </cell>
          <cell r="D1318" t="str">
            <v>Electrical installations</v>
          </cell>
          <cell r="E1318" t="str">
            <v>0</v>
          </cell>
        </row>
        <row r="1319">
          <cell r="A1319" t="str">
            <v>1604000183</v>
          </cell>
          <cell r="B1319" t="str">
            <v>0</v>
          </cell>
          <cell r="C1319" t="str">
            <v>00004000</v>
          </cell>
          <cell r="D1319" t="str">
            <v>Electrical installations</v>
          </cell>
          <cell r="E1319" t="str">
            <v>0</v>
          </cell>
        </row>
        <row r="1320">
          <cell r="A1320" t="str">
            <v>1604000184</v>
          </cell>
          <cell r="B1320" t="str">
            <v>0</v>
          </cell>
          <cell r="C1320" t="str">
            <v>00004000</v>
          </cell>
          <cell r="D1320" t="str">
            <v>Electrical installations</v>
          </cell>
          <cell r="E1320" t="str">
            <v>0</v>
          </cell>
        </row>
        <row r="1321">
          <cell r="A1321" t="str">
            <v>1604000185</v>
          </cell>
          <cell r="B1321" t="str">
            <v>0</v>
          </cell>
          <cell r="C1321" t="str">
            <v>00004000</v>
          </cell>
          <cell r="D1321" t="str">
            <v>Electrical installations</v>
          </cell>
          <cell r="E1321" t="str">
            <v>0</v>
          </cell>
        </row>
        <row r="1322">
          <cell r="A1322" t="str">
            <v>1604000186</v>
          </cell>
          <cell r="B1322" t="str">
            <v>0</v>
          </cell>
          <cell r="C1322" t="str">
            <v>00004000</v>
          </cell>
          <cell r="D1322" t="str">
            <v>Electrical installations</v>
          </cell>
          <cell r="E1322" t="str">
            <v>0</v>
          </cell>
        </row>
        <row r="1323">
          <cell r="A1323" t="str">
            <v>1604000187</v>
          </cell>
          <cell r="B1323" t="str">
            <v>0</v>
          </cell>
          <cell r="C1323" t="str">
            <v>00004000</v>
          </cell>
          <cell r="D1323" t="str">
            <v>Electrical installations</v>
          </cell>
          <cell r="E1323" t="str">
            <v>0</v>
          </cell>
        </row>
        <row r="1324">
          <cell r="A1324" t="str">
            <v>1604000188</v>
          </cell>
          <cell r="B1324" t="str">
            <v>0</v>
          </cell>
          <cell r="C1324" t="str">
            <v>00004000</v>
          </cell>
          <cell r="D1324" t="str">
            <v>Electrical installations</v>
          </cell>
          <cell r="E1324" t="str">
            <v>0</v>
          </cell>
        </row>
        <row r="1325">
          <cell r="A1325" t="str">
            <v>1604000189</v>
          </cell>
          <cell r="B1325" t="str">
            <v>0</v>
          </cell>
          <cell r="C1325" t="str">
            <v>00004000</v>
          </cell>
          <cell r="D1325" t="str">
            <v>Electrical installations</v>
          </cell>
          <cell r="E1325" t="str">
            <v>0</v>
          </cell>
        </row>
        <row r="1326">
          <cell r="A1326" t="str">
            <v>1604000190</v>
          </cell>
          <cell r="B1326" t="str">
            <v>0</v>
          </cell>
          <cell r="C1326" t="str">
            <v>00004000</v>
          </cell>
          <cell r="D1326" t="str">
            <v>Electrical installations</v>
          </cell>
          <cell r="E1326" t="str">
            <v>0</v>
          </cell>
        </row>
        <row r="1327">
          <cell r="A1327" t="str">
            <v>1604000191</v>
          </cell>
          <cell r="B1327" t="str">
            <v>0</v>
          </cell>
          <cell r="C1327" t="str">
            <v>00004000</v>
          </cell>
          <cell r="D1327" t="str">
            <v>Electrical installations</v>
          </cell>
          <cell r="E1327" t="str">
            <v>0</v>
          </cell>
        </row>
        <row r="1328">
          <cell r="A1328" t="str">
            <v>1604000192</v>
          </cell>
          <cell r="B1328" t="str">
            <v>0</v>
          </cell>
          <cell r="C1328" t="str">
            <v>00004000</v>
          </cell>
          <cell r="D1328" t="str">
            <v>Electrical installations</v>
          </cell>
          <cell r="E1328" t="str">
            <v>0</v>
          </cell>
        </row>
        <row r="1329">
          <cell r="A1329" t="str">
            <v>1604000193</v>
          </cell>
          <cell r="B1329" t="str">
            <v>0</v>
          </cell>
          <cell r="C1329" t="str">
            <v>00004000</v>
          </cell>
          <cell r="D1329" t="str">
            <v>Electrical installations</v>
          </cell>
          <cell r="E1329" t="str">
            <v>0</v>
          </cell>
        </row>
        <row r="1330">
          <cell r="A1330" t="str">
            <v>1604000194</v>
          </cell>
          <cell r="B1330" t="str">
            <v>0</v>
          </cell>
          <cell r="C1330" t="str">
            <v>00004000</v>
          </cell>
          <cell r="D1330" t="str">
            <v>Electrical installations</v>
          </cell>
          <cell r="E1330" t="str">
            <v>0</v>
          </cell>
        </row>
        <row r="1331">
          <cell r="A1331" t="str">
            <v>1604000195</v>
          </cell>
          <cell r="B1331" t="str">
            <v>0</v>
          </cell>
          <cell r="C1331" t="str">
            <v>00004000</v>
          </cell>
          <cell r="D1331" t="str">
            <v>Electrical installations</v>
          </cell>
          <cell r="E1331" t="str">
            <v>0</v>
          </cell>
        </row>
        <row r="1332">
          <cell r="A1332" t="str">
            <v>1604000196</v>
          </cell>
          <cell r="B1332" t="str">
            <v>0</v>
          </cell>
          <cell r="C1332" t="str">
            <v>00004000</v>
          </cell>
          <cell r="D1332" t="str">
            <v>Electrical installations</v>
          </cell>
          <cell r="E1332" t="str">
            <v>0</v>
          </cell>
        </row>
        <row r="1333">
          <cell r="A1333" t="str">
            <v>1604000197</v>
          </cell>
          <cell r="B1333" t="str">
            <v>0</v>
          </cell>
          <cell r="C1333" t="str">
            <v>00004000</v>
          </cell>
          <cell r="D1333" t="str">
            <v>Electrical installations</v>
          </cell>
          <cell r="E1333" t="str">
            <v>0</v>
          </cell>
        </row>
        <row r="1334">
          <cell r="A1334" t="str">
            <v>1604000198</v>
          </cell>
          <cell r="B1334" t="str">
            <v>0</v>
          </cell>
          <cell r="C1334" t="str">
            <v>00004000</v>
          </cell>
          <cell r="D1334" t="str">
            <v>Electrical installations</v>
          </cell>
          <cell r="E1334" t="str">
            <v>0</v>
          </cell>
        </row>
        <row r="1335">
          <cell r="A1335" t="str">
            <v>1604000199</v>
          </cell>
          <cell r="B1335" t="str">
            <v>0</v>
          </cell>
          <cell r="C1335" t="str">
            <v>00004000</v>
          </cell>
          <cell r="D1335" t="str">
            <v>Electrical installations</v>
          </cell>
          <cell r="E1335" t="str">
            <v>0</v>
          </cell>
        </row>
        <row r="1336">
          <cell r="A1336" t="str">
            <v>1604000200</v>
          </cell>
          <cell r="B1336" t="str">
            <v>0</v>
          </cell>
          <cell r="C1336" t="str">
            <v>00004000</v>
          </cell>
          <cell r="D1336" t="str">
            <v>Electrical installations</v>
          </cell>
          <cell r="E1336" t="str">
            <v>0</v>
          </cell>
        </row>
        <row r="1337">
          <cell r="A1337" t="str">
            <v>1604000201</v>
          </cell>
          <cell r="B1337" t="str">
            <v>0</v>
          </cell>
          <cell r="C1337" t="str">
            <v>00004000</v>
          </cell>
          <cell r="D1337" t="str">
            <v>Electrical installations</v>
          </cell>
          <cell r="E1337" t="str">
            <v>0</v>
          </cell>
        </row>
        <row r="1338">
          <cell r="A1338" t="str">
            <v>1604000202</v>
          </cell>
          <cell r="B1338" t="str">
            <v>0</v>
          </cell>
          <cell r="C1338" t="str">
            <v>00004000</v>
          </cell>
          <cell r="D1338" t="str">
            <v>Electrical installations</v>
          </cell>
          <cell r="E1338" t="str">
            <v>0</v>
          </cell>
        </row>
        <row r="1339">
          <cell r="A1339" t="str">
            <v>1604000203</v>
          </cell>
          <cell r="B1339" t="str">
            <v>0</v>
          </cell>
          <cell r="C1339" t="str">
            <v>00004000</v>
          </cell>
          <cell r="D1339" t="str">
            <v>Electrical installations</v>
          </cell>
          <cell r="E1339" t="str">
            <v>0</v>
          </cell>
        </row>
        <row r="1340">
          <cell r="A1340" t="str">
            <v>1604000204</v>
          </cell>
          <cell r="B1340" t="str">
            <v>0</v>
          </cell>
          <cell r="C1340" t="str">
            <v>00004000</v>
          </cell>
          <cell r="D1340" t="str">
            <v>Electrical installations</v>
          </cell>
          <cell r="E1340" t="str">
            <v>0</v>
          </cell>
        </row>
        <row r="1341">
          <cell r="A1341" t="str">
            <v>1604000205</v>
          </cell>
          <cell r="B1341" t="str">
            <v>0</v>
          </cell>
          <cell r="C1341" t="str">
            <v>00004000</v>
          </cell>
          <cell r="D1341" t="str">
            <v>Electrical installations</v>
          </cell>
          <cell r="E1341" t="str">
            <v>0</v>
          </cell>
        </row>
        <row r="1342">
          <cell r="A1342" t="str">
            <v>1604000206</v>
          </cell>
          <cell r="B1342" t="str">
            <v>0</v>
          </cell>
          <cell r="C1342" t="str">
            <v>00004000</v>
          </cell>
          <cell r="D1342" t="str">
            <v>Electrical installations</v>
          </cell>
          <cell r="E1342" t="str">
            <v>0</v>
          </cell>
        </row>
        <row r="1343">
          <cell r="A1343" t="str">
            <v>1604000207</v>
          </cell>
          <cell r="B1343" t="str">
            <v>0</v>
          </cell>
          <cell r="C1343" t="str">
            <v>00004000</v>
          </cell>
          <cell r="D1343" t="str">
            <v>Electrical installations</v>
          </cell>
          <cell r="E1343" t="str">
            <v>0</v>
          </cell>
        </row>
        <row r="1344">
          <cell r="A1344" t="str">
            <v>1604000208</v>
          </cell>
          <cell r="B1344" t="str">
            <v>0</v>
          </cell>
          <cell r="C1344" t="str">
            <v>00004000</v>
          </cell>
          <cell r="D1344" t="str">
            <v>Electrical installations</v>
          </cell>
          <cell r="E1344" t="str">
            <v>0</v>
          </cell>
        </row>
        <row r="1345">
          <cell r="A1345" t="str">
            <v>1604000209</v>
          </cell>
          <cell r="B1345" t="str">
            <v>0</v>
          </cell>
          <cell r="C1345" t="str">
            <v>00004000</v>
          </cell>
          <cell r="D1345" t="str">
            <v>Electrical installations</v>
          </cell>
          <cell r="E1345" t="str">
            <v>0</v>
          </cell>
        </row>
        <row r="1346">
          <cell r="A1346" t="str">
            <v>1604000210</v>
          </cell>
          <cell r="B1346" t="str">
            <v>0</v>
          </cell>
          <cell r="C1346" t="str">
            <v>00004000</v>
          </cell>
          <cell r="D1346" t="str">
            <v>Electrical installations</v>
          </cell>
          <cell r="E1346" t="str">
            <v>0</v>
          </cell>
        </row>
        <row r="1347">
          <cell r="A1347" t="str">
            <v>1604000211</v>
          </cell>
          <cell r="B1347" t="str">
            <v>0</v>
          </cell>
          <cell r="C1347" t="str">
            <v>00004000</v>
          </cell>
          <cell r="D1347" t="str">
            <v>Electrical installations</v>
          </cell>
          <cell r="E1347" t="str">
            <v>0</v>
          </cell>
        </row>
        <row r="1348">
          <cell r="A1348" t="str">
            <v>1604000212</v>
          </cell>
          <cell r="B1348" t="str">
            <v>0</v>
          </cell>
          <cell r="C1348" t="str">
            <v>00004000</v>
          </cell>
          <cell r="D1348" t="str">
            <v>Electrical installations</v>
          </cell>
          <cell r="E1348" t="str">
            <v>0</v>
          </cell>
        </row>
        <row r="1349">
          <cell r="A1349" t="str">
            <v>1604000213</v>
          </cell>
          <cell r="B1349" t="str">
            <v>0</v>
          </cell>
          <cell r="C1349" t="str">
            <v>00004000</v>
          </cell>
          <cell r="D1349" t="str">
            <v>Electrical installations</v>
          </cell>
          <cell r="E1349" t="str">
            <v>0</v>
          </cell>
        </row>
        <row r="1350">
          <cell r="A1350" t="str">
            <v>1604000214</v>
          </cell>
          <cell r="B1350" t="str">
            <v>0</v>
          </cell>
          <cell r="C1350" t="str">
            <v>00004000</v>
          </cell>
          <cell r="D1350" t="str">
            <v>Electrical installations</v>
          </cell>
          <cell r="E1350" t="str">
            <v>0</v>
          </cell>
        </row>
        <row r="1351">
          <cell r="A1351" t="str">
            <v>1604000215</v>
          </cell>
          <cell r="B1351" t="str">
            <v>0</v>
          </cell>
          <cell r="C1351" t="str">
            <v>00004000</v>
          </cell>
          <cell r="D1351" t="str">
            <v>Electrical installations</v>
          </cell>
          <cell r="E1351" t="str">
            <v>0</v>
          </cell>
        </row>
        <row r="1352">
          <cell r="A1352" t="str">
            <v>1604000216</v>
          </cell>
          <cell r="B1352" t="str">
            <v>0</v>
          </cell>
          <cell r="C1352" t="str">
            <v>00004000</v>
          </cell>
          <cell r="D1352" t="str">
            <v>Electrical installations</v>
          </cell>
          <cell r="E1352" t="str">
            <v>0</v>
          </cell>
        </row>
        <row r="1353">
          <cell r="A1353" t="str">
            <v>1604000217</v>
          </cell>
          <cell r="B1353" t="str">
            <v>0</v>
          </cell>
          <cell r="C1353" t="str">
            <v>00004000</v>
          </cell>
          <cell r="D1353" t="str">
            <v>Electrical installations</v>
          </cell>
          <cell r="E1353" t="str">
            <v>0</v>
          </cell>
        </row>
        <row r="1354">
          <cell r="A1354" t="str">
            <v>1604000218</v>
          </cell>
          <cell r="B1354" t="str">
            <v>0</v>
          </cell>
          <cell r="C1354" t="str">
            <v>00004000</v>
          </cell>
          <cell r="D1354" t="str">
            <v>Electrical installations</v>
          </cell>
          <cell r="E1354" t="str">
            <v>0</v>
          </cell>
        </row>
        <row r="1355">
          <cell r="A1355" t="str">
            <v>1604000219</v>
          </cell>
          <cell r="B1355" t="str">
            <v>0</v>
          </cell>
          <cell r="C1355" t="str">
            <v>00004000</v>
          </cell>
          <cell r="D1355" t="str">
            <v>Electrical installations</v>
          </cell>
          <cell r="E1355" t="str">
            <v>0</v>
          </cell>
        </row>
        <row r="1356">
          <cell r="A1356" t="str">
            <v>1604000220</v>
          </cell>
          <cell r="B1356" t="str">
            <v>0</v>
          </cell>
          <cell r="C1356" t="str">
            <v>00004000</v>
          </cell>
          <cell r="D1356" t="str">
            <v>Electrical installations</v>
          </cell>
          <cell r="E1356" t="str">
            <v>0</v>
          </cell>
        </row>
        <row r="1357">
          <cell r="A1357" t="str">
            <v>1604000221</v>
          </cell>
          <cell r="B1357" t="str">
            <v>0</v>
          </cell>
          <cell r="C1357" t="str">
            <v>00004000</v>
          </cell>
          <cell r="D1357" t="str">
            <v>Electrical installations</v>
          </cell>
          <cell r="E1357" t="str">
            <v>0</v>
          </cell>
        </row>
        <row r="1358">
          <cell r="A1358" t="str">
            <v>1604000222</v>
          </cell>
          <cell r="B1358" t="str">
            <v>0</v>
          </cell>
          <cell r="C1358" t="str">
            <v>00004000</v>
          </cell>
          <cell r="D1358" t="str">
            <v>Electrical installations</v>
          </cell>
          <cell r="E1358" t="str">
            <v>0</v>
          </cell>
        </row>
        <row r="1359">
          <cell r="A1359" t="str">
            <v>1604000223</v>
          </cell>
          <cell r="B1359" t="str">
            <v>0</v>
          </cell>
          <cell r="C1359" t="str">
            <v>00004000</v>
          </cell>
          <cell r="D1359" t="str">
            <v>Electrical installations</v>
          </cell>
          <cell r="E1359" t="str">
            <v>0</v>
          </cell>
        </row>
        <row r="1360">
          <cell r="A1360" t="str">
            <v>1604000224</v>
          </cell>
          <cell r="B1360" t="str">
            <v>0</v>
          </cell>
          <cell r="C1360" t="str">
            <v>00004000</v>
          </cell>
          <cell r="D1360" t="str">
            <v>Electrical installations</v>
          </cell>
          <cell r="E1360" t="str">
            <v>0</v>
          </cell>
        </row>
        <row r="1361">
          <cell r="A1361" t="str">
            <v>1604000225</v>
          </cell>
          <cell r="B1361" t="str">
            <v>0</v>
          </cell>
          <cell r="C1361" t="str">
            <v>00004000</v>
          </cell>
          <cell r="D1361" t="str">
            <v>Electrical installations</v>
          </cell>
          <cell r="E1361" t="str">
            <v>0</v>
          </cell>
        </row>
        <row r="1362">
          <cell r="A1362" t="str">
            <v>1604000226</v>
          </cell>
          <cell r="B1362" t="str">
            <v>0</v>
          </cell>
          <cell r="C1362" t="str">
            <v>00004000</v>
          </cell>
          <cell r="D1362" t="str">
            <v>Electrical installations</v>
          </cell>
          <cell r="E1362" t="str">
            <v>0</v>
          </cell>
        </row>
        <row r="1363">
          <cell r="A1363" t="str">
            <v>1604000227</v>
          </cell>
          <cell r="B1363" t="str">
            <v>0</v>
          </cell>
          <cell r="C1363" t="str">
            <v>00004000</v>
          </cell>
          <cell r="D1363" t="str">
            <v>Electrical installations</v>
          </cell>
          <cell r="E1363" t="str">
            <v>0</v>
          </cell>
        </row>
        <row r="1364">
          <cell r="A1364" t="str">
            <v>1604000228</v>
          </cell>
          <cell r="B1364" t="str">
            <v>0</v>
          </cell>
          <cell r="C1364" t="str">
            <v>00004000</v>
          </cell>
          <cell r="D1364" t="str">
            <v>Electrical installations</v>
          </cell>
          <cell r="E1364" t="str">
            <v>8</v>
          </cell>
        </row>
        <row r="1365">
          <cell r="A1365" t="str">
            <v>1604000229</v>
          </cell>
          <cell r="B1365" t="str">
            <v>0</v>
          </cell>
          <cell r="C1365" t="str">
            <v>00004000</v>
          </cell>
          <cell r="D1365" t="str">
            <v>Electrical installations</v>
          </cell>
          <cell r="E1365" t="str">
            <v>7</v>
          </cell>
        </row>
        <row r="1366">
          <cell r="A1366" t="str">
            <v>1604000230</v>
          </cell>
          <cell r="B1366" t="str">
            <v>0</v>
          </cell>
          <cell r="C1366" t="str">
            <v>00004000</v>
          </cell>
          <cell r="D1366" t="str">
            <v>Electrical installations</v>
          </cell>
          <cell r="E1366" t="str">
            <v>7</v>
          </cell>
        </row>
        <row r="1367">
          <cell r="A1367" t="str">
            <v>1604000231</v>
          </cell>
          <cell r="B1367" t="str">
            <v>0</v>
          </cell>
          <cell r="C1367" t="str">
            <v>00004000</v>
          </cell>
          <cell r="D1367" t="str">
            <v>Electrical installations</v>
          </cell>
          <cell r="E1367" t="str">
            <v>7</v>
          </cell>
        </row>
        <row r="1368">
          <cell r="A1368" t="str">
            <v>1604000232</v>
          </cell>
          <cell r="B1368" t="str">
            <v>0</v>
          </cell>
          <cell r="C1368" t="str">
            <v>00004000</v>
          </cell>
          <cell r="D1368" t="str">
            <v>Electrical installations</v>
          </cell>
          <cell r="E1368" t="str">
            <v>8</v>
          </cell>
        </row>
        <row r="1369">
          <cell r="A1369" t="str">
            <v>1604000233</v>
          </cell>
          <cell r="B1369" t="str">
            <v>0</v>
          </cell>
          <cell r="C1369" t="str">
            <v>00004000</v>
          </cell>
          <cell r="D1369" t="str">
            <v>Electrical installations</v>
          </cell>
          <cell r="E1369" t="str">
            <v>5</v>
          </cell>
        </row>
        <row r="1370">
          <cell r="A1370" t="str">
            <v>1604000234</v>
          </cell>
          <cell r="B1370" t="str">
            <v>0</v>
          </cell>
          <cell r="C1370" t="str">
            <v>00004000</v>
          </cell>
          <cell r="D1370" t="str">
            <v>Electrical installations</v>
          </cell>
          <cell r="E1370" t="str">
            <v>5</v>
          </cell>
        </row>
        <row r="1371">
          <cell r="A1371" t="str">
            <v>1604000235</v>
          </cell>
          <cell r="B1371" t="str">
            <v>0</v>
          </cell>
          <cell r="C1371" t="str">
            <v>00004000</v>
          </cell>
          <cell r="D1371" t="str">
            <v>Electrical installations</v>
          </cell>
          <cell r="E1371" t="str">
            <v>5</v>
          </cell>
        </row>
        <row r="1372">
          <cell r="A1372" t="str">
            <v>1604000236</v>
          </cell>
          <cell r="B1372" t="str">
            <v>0</v>
          </cell>
          <cell r="C1372" t="str">
            <v>00004000</v>
          </cell>
          <cell r="D1372" t="str">
            <v>Electrical installations</v>
          </cell>
          <cell r="E1372" t="str">
            <v>7</v>
          </cell>
        </row>
        <row r="1373">
          <cell r="A1373" t="str">
            <v>1604000237</v>
          </cell>
          <cell r="B1373" t="str">
            <v>0</v>
          </cell>
          <cell r="C1373" t="str">
            <v>00004000</v>
          </cell>
          <cell r="D1373" t="str">
            <v>Electrical installations</v>
          </cell>
          <cell r="E1373" t="str">
            <v>7</v>
          </cell>
        </row>
        <row r="1374">
          <cell r="A1374" t="str">
            <v>1604000238</v>
          </cell>
          <cell r="B1374" t="str">
            <v>0</v>
          </cell>
          <cell r="C1374" t="str">
            <v>00004000</v>
          </cell>
          <cell r="D1374" t="str">
            <v>Electrical installations</v>
          </cell>
          <cell r="E1374" t="str">
            <v>7</v>
          </cell>
        </row>
        <row r="1375">
          <cell r="A1375" t="str">
            <v>1604000239</v>
          </cell>
          <cell r="B1375" t="str">
            <v>0</v>
          </cell>
          <cell r="C1375" t="str">
            <v>00004000</v>
          </cell>
          <cell r="D1375" t="str">
            <v>Electrical installations</v>
          </cell>
          <cell r="E1375" t="str">
            <v>7</v>
          </cell>
        </row>
        <row r="1376">
          <cell r="A1376" t="str">
            <v>1604000240</v>
          </cell>
          <cell r="B1376" t="str">
            <v>0</v>
          </cell>
          <cell r="C1376" t="str">
            <v>00004000</v>
          </cell>
          <cell r="D1376" t="str">
            <v>Electrical installations</v>
          </cell>
          <cell r="E1376" t="str">
            <v>7</v>
          </cell>
        </row>
        <row r="1377">
          <cell r="A1377" t="str">
            <v>1604000241</v>
          </cell>
          <cell r="B1377" t="str">
            <v>0</v>
          </cell>
          <cell r="C1377" t="str">
            <v>00004000</v>
          </cell>
          <cell r="D1377" t="str">
            <v>Electrical installations</v>
          </cell>
          <cell r="E1377" t="str">
            <v>1</v>
          </cell>
        </row>
        <row r="1378">
          <cell r="A1378" t="str">
            <v>1604000242</v>
          </cell>
          <cell r="B1378" t="str">
            <v>0</v>
          </cell>
          <cell r="C1378" t="str">
            <v>00004000</v>
          </cell>
          <cell r="D1378" t="str">
            <v>Electrical installations</v>
          </cell>
          <cell r="E1378" t="str">
            <v>1</v>
          </cell>
        </row>
        <row r="1379">
          <cell r="A1379" t="str">
            <v>1604000243</v>
          </cell>
          <cell r="B1379" t="str">
            <v>0</v>
          </cell>
          <cell r="C1379" t="str">
            <v>00004000</v>
          </cell>
          <cell r="D1379" t="str">
            <v>Electrical installations</v>
          </cell>
          <cell r="E1379" t="str">
            <v>1</v>
          </cell>
        </row>
        <row r="1380">
          <cell r="A1380" t="str">
            <v>1604000244</v>
          </cell>
          <cell r="B1380" t="str">
            <v>0</v>
          </cell>
          <cell r="C1380" t="str">
            <v>00004000</v>
          </cell>
          <cell r="D1380" t="str">
            <v>Electrical installations</v>
          </cell>
          <cell r="E1380" t="str">
            <v>7</v>
          </cell>
        </row>
        <row r="1381">
          <cell r="A1381" t="str">
            <v>1604000245</v>
          </cell>
          <cell r="B1381" t="str">
            <v>0</v>
          </cell>
          <cell r="C1381" t="str">
            <v>00004000</v>
          </cell>
          <cell r="D1381" t="str">
            <v>Electrical installations</v>
          </cell>
          <cell r="E1381" t="str">
            <v>7</v>
          </cell>
        </row>
        <row r="1382">
          <cell r="A1382" t="str">
            <v>1604000246</v>
          </cell>
          <cell r="B1382" t="str">
            <v>0</v>
          </cell>
          <cell r="C1382" t="str">
            <v>00004000</v>
          </cell>
          <cell r="D1382" t="str">
            <v>Electrical installations</v>
          </cell>
          <cell r="E1382" t="str">
            <v>7</v>
          </cell>
        </row>
        <row r="1383">
          <cell r="A1383" t="str">
            <v>1604000247</v>
          </cell>
          <cell r="B1383" t="str">
            <v>0</v>
          </cell>
          <cell r="C1383" t="str">
            <v>00004000</v>
          </cell>
          <cell r="D1383" t="str">
            <v>Electrical installations</v>
          </cell>
          <cell r="E1383" t="str">
            <v>7</v>
          </cell>
        </row>
        <row r="1384">
          <cell r="A1384" t="str">
            <v>1604000248</v>
          </cell>
          <cell r="B1384" t="str">
            <v>0</v>
          </cell>
          <cell r="C1384" t="str">
            <v>00004000</v>
          </cell>
          <cell r="D1384" t="str">
            <v>Electrical installations</v>
          </cell>
          <cell r="E1384" t="str">
            <v>7</v>
          </cell>
        </row>
        <row r="1385">
          <cell r="A1385" t="str">
            <v>1604000249</v>
          </cell>
          <cell r="B1385" t="str">
            <v>0</v>
          </cell>
          <cell r="C1385" t="str">
            <v>00004000</v>
          </cell>
          <cell r="D1385" t="str">
            <v>Electrical installations</v>
          </cell>
          <cell r="E1385" t="str">
            <v>7</v>
          </cell>
        </row>
        <row r="1386">
          <cell r="A1386" t="str">
            <v>1604000250</v>
          </cell>
          <cell r="B1386" t="str">
            <v>0</v>
          </cell>
          <cell r="C1386" t="str">
            <v>00004000</v>
          </cell>
          <cell r="D1386" t="str">
            <v>Electrical installations</v>
          </cell>
          <cell r="E1386" t="str">
            <v>7</v>
          </cell>
        </row>
        <row r="1387">
          <cell r="A1387" t="str">
            <v>1604000251</v>
          </cell>
          <cell r="B1387" t="str">
            <v>0</v>
          </cell>
          <cell r="C1387" t="str">
            <v>00004000</v>
          </cell>
          <cell r="D1387" t="str">
            <v>Electrical installations</v>
          </cell>
          <cell r="E1387" t="str">
            <v>5</v>
          </cell>
        </row>
        <row r="1388">
          <cell r="A1388" t="str">
            <v>1604000252</v>
          </cell>
          <cell r="B1388" t="str">
            <v>0</v>
          </cell>
          <cell r="C1388" t="str">
            <v>00004000</v>
          </cell>
          <cell r="D1388" t="str">
            <v>Electrical installations</v>
          </cell>
          <cell r="E1388" t="str">
            <v>7</v>
          </cell>
        </row>
        <row r="1389">
          <cell r="A1389" t="str">
            <v>1604000253</v>
          </cell>
          <cell r="B1389" t="str">
            <v>0</v>
          </cell>
          <cell r="C1389" t="str">
            <v>00004000</v>
          </cell>
          <cell r="D1389" t="str">
            <v>Electrical installations</v>
          </cell>
          <cell r="E1389" t="str">
            <v>6</v>
          </cell>
        </row>
        <row r="1390">
          <cell r="A1390" t="str">
            <v>1604000254</v>
          </cell>
          <cell r="B1390" t="str">
            <v>0</v>
          </cell>
          <cell r="C1390" t="str">
            <v>00004000</v>
          </cell>
          <cell r="D1390" t="str">
            <v>Electrical installations</v>
          </cell>
          <cell r="E1390" t="str">
            <v>5</v>
          </cell>
        </row>
        <row r="1391">
          <cell r="A1391" t="str">
            <v>1604000255</v>
          </cell>
          <cell r="B1391" t="str">
            <v>0</v>
          </cell>
          <cell r="C1391" t="str">
            <v>00004000</v>
          </cell>
          <cell r="D1391" t="str">
            <v>Electrical installations</v>
          </cell>
          <cell r="E1391" t="str">
            <v>7</v>
          </cell>
        </row>
        <row r="1392">
          <cell r="A1392" t="str">
            <v>1604000256</v>
          </cell>
          <cell r="B1392" t="str">
            <v>0</v>
          </cell>
          <cell r="C1392" t="str">
            <v>00004000</v>
          </cell>
          <cell r="D1392" t="str">
            <v>Electrical installations</v>
          </cell>
          <cell r="E1392" t="str">
            <v>7</v>
          </cell>
        </row>
        <row r="1393">
          <cell r="A1393" t="str">
            <v>1604000257</v>
          </cell>
          <cell r="B1393" t="str">
            <v>0</v>
          </cell>
          <cell r="C1393" t="str">
            <v>00004000</v>
          </cell>
          <cell r="D1393" t="str">
            <v>Electrical installations</v>
          </cell>
          <cell r="E1393" t="str">
            <v>7</v>
          </cell>
        </row>
        <row r="1394">
          <cell r="A1394" t="str">
            <v>1604000258</v>
          </cell>
          <cell r="B1394" t="str">
            <v>0</v>
          </cell>
          <cell r="C1394" t="str">
            <v>00004000</v>
          </cell>
          <cell r="D1394" t="str">
            <v>Electrical installations</v>
          </cell>
          <cell r="E1394" t="str">
            <v>6</v>
          </cell>
        </row>
        <row r="1395">
          <cell r="A1395" t="str">
            <v>1604000259</v>
          </cell>
          <cell r="B1395" t="str">
            <v>0</v>
          </cell>
          <cell r="C1395" t="str">
            <v>00004000</v>
          </cell>
          <cell r="D1395" t="str">
            <v>Electrical installations</v>
          </cell>
          <cell r="E1395" t="str">
            <v>6</v>
          </cell>
        </row>
        <row r="1396">
          <cell r="A1396" t="str">
            <v>1604000260</v>
          </cell>
          <cell r="B1396" t="str">
            <v>0</v>
          </cell>
          <cell r="C1396" t="str">
            <v>00004000</v>
          </cell>
          <cell r="D1396" t="str">
            <v>Electrical installations</v>
          </cell>
          <cell r="E1396" t="str">
            <v>5</v>
          </cell>
        </row>
        <row r="1397">
          <cell r="A1397" t="str">
            <v>1604000261</v>
          </cell>
          <cell r="B1397" t="str">
            <v>0</v>
          </cell>
          <cell r="C1397" t="str">
            <v>00004000</v>
          </cell>
          <cell r="D1397" t="str">
            <v>Electrical installations</v>
          </cell>
          <cell r="E1397" t="str">
            <v>5</v>
          </cell>
        </row>
        <row r="1398">
          <cell r="A1398" t="str">
            <v>1604000262</v>
          </cell>
          <cell r="B1398" t="str">
            <v>0</v>
          </cell>
          <cell r="C1398" t="str">
            <v>00004000</v>
          </cell>
          <cell r="D1398" t="str">
            <v>Electrical installations</v>
          </cell>
          <cell r="E1398" t="str">
            <v>5</v>
          </cell>
        </row>
        <row r="1399">
          <cell r="A1399" t="str">
            <v>1604000263</v>
          </cell>
          <cell r="B1399" t="str">
            <v>0</v>
          </cell>
          <cell r="C1399" t="str">
            <v>00004000</v>
          </cell>
          <cell r="D1399" t="str">
            <v>Electrical installations</v>
          </cell>
          <cell r="E1399" t="str">
            <v>5</v>
          </cell>
        </row>
        <row r="1400">
          <cell r="A1400" t="str">
            <v>1604000264</v>
          </cell>
          <cell r="B1400" t="str">
            <v>0</v>
          </cell>
          <cell r="C1400" t="str">
            <v>00004000</v>
          </cell>
          <cell r="D1400" t="str">
            <v>Electrical installations</v>
          </cell>
          <cell r="E1400" t="str">
            <v>7</v>
          </cell>
        </row>
        <row r="1401">
          <cell r="A1401" t="str">
            <v>1604000265</v>
          </cell>
          <cell r="B1401" t="str">
            <v>0</v>
          </cell>
          <cell r="C1401" t="str">
            <v>00004000</v>
          </cell>
          <cell r="D1401" t="str">
            <v>Electrical installations</v>
          </cell>
          <cell r="E1401" t="str">
            <v>5</v>
          </cell>
        </row>
        <row r="1402">
          <cell r="A1402" t="str">
            <v>1604000266</v>
          </cell>
          <cell r="B1402" t="str">
            <v>0</v>
          </cell>
          <cell r="C1402" t="str">
            <v>00004000</v>
          </cell>
          <cell r="D1402" t="str">
            <v>Electrical installations</v>
          </cell>
          <cell r="E1402" t="str">
            <v>5</v>
          </cell>
        </row>
        <row r="1403">
          <cell r="A1403" t="str">
            <v>1604000267</v>
          </cell>
          <cell r="B1403" t="str">
            <v>0</v>
          </cell>
          <cell r="C1403" t="str">
            <v>00004000</v>
          </cell>
          <cell r="D1403" t="str">
            <v>Electrical installations</v>
          </cell>
          <cell r="E1403" t="str">
            <v>5</v>
          </cell>
        </row>
        <row r="1404">
          <cell r="A1404" t="str">
            <v>1604000632</v>
          </cell>
          <cell r="B1404" t="str">
            <v>0</v>
          </cell>
          <cell r="C1404" t="str">
            <v>00004000</v>
          </cell>
          <cell r="D1404" t="str">
            <v>Electrical installations</v>
          </cell>
          <cell r="E1404" t="str">
            <v>5</v>
          </cell>
        </row>
        <row r="1405">
          <cell r="A1405" t="str">
            <v>1604000633</v>
          </cell>
          <cell r="B1405" t="str">
            <v>0</v>
          </cell>
          <cell r="C1405" t="str">
            <v>00004000</v>
          </cell>
          <cell r="D1405" t="str">
            <v>Electrical installations</v>
          </cell>
          <cell r="E1405" t="str">
            <v>5</v>
          </cell>
        </row>
        <row r="1406">
          <cell r="A1406" t="str">
            <v>1604000642</v>
          </cell>
          <cell r="B1406" t="str">
            <v>0</v>
          </cell>
          <cell r="C1406" t="str">
            <v>00004000</v>
          </cell>
          <cell r="D1406" t="str">
            <v>Electrical installations</v>
          </cell>
          <cell r="E1406" t="str">
            <v>5</v>
          </cell>
        </row>
        <row r="1407">
          <cell r="A1407" t="str">
            <v>1604000643</v>
          </cell>
          <cell r="B1407" t="str">
            <v>0</v>
          </cell>
          <cell r="C1407" t="str">
            <v>00004000</v>
          </cell>
          <cell r="D1407" t="str">
            <v>Electrical installations</v>
          </cell>
          <cell r="E1407" t="str">
            <v>5</v>
          </cell>
        </row>
        <row r="1408">
          <cell r="A1408" t="str">
            <v>1604000644</v>
          </cell>
          <cell r="B1408" t="str">
            <v>0</v>
          </cell>
          <cell r="C1408" t="str">
            <v>00004000</v>
          </cell>
          <cell r="D1408" t="str">
            <v>Electrical installations</v>
          </cell>
          <cell r="E1408" t="str">
            <v>5</v>
          </cell>
        </row>
        <row r="1409">
          <cell r="A1409" t="str">
            <v>1604000645</v>
          </cell>
          <cell r="B1409" t="str">
            <v>0</v>
          </cell>
          <cell r="C1409" t="str">
            <v>00004000</v>
          </cell>
          <cell r="D1409" t="str">
            <v>Electrical installations</v>
          </cell>
          <cell r="E1409" t="str">
            <v>5</v>
          </cell>
        </row>
        <row r="1410">
          <cell r="A1410" t="str">
            <v>1604000646</v>
          </cell>
          <cell r="B1410" t="str">
            <v>0</v>
          </cell>
          <cell r="C1410" t="str">
            <v>00004000</v>
          </cell>
          <cell r="D1410" t="str">
            <v>Electrical installations</v>
          </cell>
          <cell r="E1410" t="str">
            <v>7</v>
          </cell>
        </row>
        <row r="1411">
          <cell r="A1411" t="str">
            <v>1604000647</v>
          </cell>
          <cell r="B1411" t="str">
            <v>0</v>
          </cell>
          <cell r="C1411" t="str">
            <v>00004000</v>
          </cell>
          <cell r="D1411" t="str">
            <v>Electrical installations</v>
          </cell>
          <cell r="E1411" t="str">
            <v>7</v>
          </cell>
        </row>
        <row r="1412">
          <cell r="A1412" t="str">
            <v>1604000647</v>
          </cell>
          <cell r="B1412" t="str">
            <v>1</v>
          </cell>
          <cell r="C1412" t="str">
            <v>00004000</v>
          </cell>
          <cell r="D1412" t="str">
            <v>Electrical installations</v>
          </cell>
          <cell r="E1412" t="str">
            <v>7</v>
          </cell>
        </row>
        <row r="1413">
          <cell r="A1413" t="str">
            <v>1604000647</v>
          </cell>
          <cell r="B1413" t="str">
            <v>2</v>
          </cell>
          <cell r="C1413" t="str">
            <v>00004000</v>
          </cell>
          <cell r="D1413" t="str">
            <v>Electrical installations</v>
          </cell>
          <cell r="E1413" t="str">
            <v>7</v>
          </cell>
        </row>
        <row r="1414">
          <cell r="A1414" t="str">
            <v>1604000648</v>
          </cell>
          <cell r="B1414" t="str">
            <v>0</v>
          </cell>
          <cell r="C1414" t="str">
            <v>00004000</v>
          </cell>
          <cell r="D1414" t="str">
            <v>Electrical installations</v>
          </cell>
          <cell r="E1414" t="str">
            <v>10</v>
          </cell>
        </row>
        <row r="1415">
          <cell r="A1415" t="str">
            <v>1604000652</v>
          </cell>
          <cell r="B1415" t="str">
            <v>0</v>
          </cell>
          <cell r="C1415" t="str">
            <v>00004000</v>
          </cell>
          <cell r="D1415" t="str">
            <v>Electrical installations</v>
          </cell>
          <cell r="E1415" t="str">
            <v>5</v>
          </cell>
        </row>
        <row r="1416">
          <cell r="A1416" t="str">
            <v>1604000652</v>
          </cell>
          <cell r="B1416" t="str">
            <v>1</v>
          </cell>
          <cell r="C1416" t="str">
            <v>00004000</v>
          </cell>
          <cell r="D1416" t="str">
            <v>Electrical installations</v>
          </cell>
          <cell r="E1416" t="str">
            <v>5</v>
          </cell>
        </row>
        <row r="1417">
          <cell r="A1417" t="str">
            <v>1604000652</v>
          </cell>
          <cell r="B1417" t="str">
            <v>2</v>
          </cell>
          <cell r="C1417" t="str">
            <v>00004000</v>
          </cell>
          <cell r="D1417" t="str">
            <v>Electrical installations</v>
          </cell>
          <cell r="E1417" t="str">
            <v>5</v>
          </cell>
        </row>
        <row r="1418">
          <cell r="A1418" t="str">
            <v>1604000652</v>
          </cell>
          <cell r="B1418" t="str">
            <v>3</v>
          </cell>
          <cell r="C1418" t="str">
            <v>00004000</v>
          </cell>
          <cell r="D1418" t="str">
            <v>Electrical installations</v>
          </cell>
          <cell r="E1418" t="str">
            <v>5</v>
          </cell>
        </row>
        <row r="1419">
          <cell r="A1419" t="str">
            <v>1604000653</v>
          </cell>
          <cell r="B1419" t="str">
            <v>3</v>
          </cell>
          <cell r="C1419" t="str">
            <v>00004000</v>
          </cell>
          <cell r="D1419" t="str">
            <v>Electrical installations</v>
          </cell>
          <cell r="E1419" t="str">
            <v>7</v>
          </cell>
        </row>
        <row r="1420">
          <cell r="A1420" t="str">
            <v>1604000653</v>
          </cell>
          <cell r="B1420" t="str">
            <v>0</v>
          </cell>
          <cell r="C1420" t="str">
            <v>00004000</v>
          </cell>
          <cell r="D1420" t="str">
            <v>Electrical installations</v>
          </cell>
          <cell r="E1420" t="str">
            <v>7</v>
          </cell>
        </row>
        <row r="1421">
          <cell r="A1421" t="str">
            <v>1604000653</v>
          </cell>
          <cell r="B1421" t="str">
            <v>1</v>
          </cell>
          <cell r="C1421" t="str">
            <v>00004000</v>
          </cell>
          <cell r="D1421" t="str">
            <v>Electrical installations</v>
          </cell>
          <cell r="E1421" t="str">
            <v>7</v>
          </cell>
        </row>
        <row r="1422">
          <cell r="A1422" t="str">
            <v>1604000653</v>
          </cell>
          <cell r="B1422" t="str">
            <v>2</v>
          </cell>
          <cell r="C1422" t="str">
            <v>00004000</v>
          </cell>
          <cell r="D1422" t="str">
            <v>Electrical installations</v>
          </cell>
          <cell r="E1422" t="str">
            <v>7</v>
          </cell>
        </row>
        <row r="1423">
          <cell r="A1423" t="str">
            <v>1604000654</v>
          </cell>
          <cell r="B1423" t="str">
            <v>0</v>
          </cell>
          <cell r="C1423" t="str">
            <v>00004000</v>
          </cell>
          <cell r="D1423" t="str">
            <v>Electrical installations</v>
          </cell>
          <cell r="E1423" t="str">
            <v>10</v>
          </cell>
        </row>
        <row r="1424">
          <cell r="A1424" t="str">
            <v>1604000654</v>
          </cell>
          <cell r="B1424" t="str">
            <v>1</v>
          </cell>
          <cell r="C1424" t="str">
            <v>00004000</v>
          </cell>
          <cell r="D1424" t="str">
            <v>Electrical installations</v>
          </cell>
          <cell r="E1424" t="str">
            <v>10</v>
          </cell>
        </row>
        <row r="1425">
          <cell r="A1425" t="str">
            <v>1604000654</v>
          </cell>
          <cell r="B1425" t="str">
            <v>2</v>
          </cell>
          <cell r="C1425" t="str">
            <v>00004000</v>
          </cell>
          <cell r="D1425" t="str">
            <v>Electrical installations</v>
          </cell>
          <cell r="E1425" t="str">
            <v>10</v>
          </cell>
        </row>
        <row r="1426">
          <cell r="A1426" t="str">
            <v>1604000654</v>
          </cell>
          <cell r="B1426" t="str">
            <v>3</v>
          </cell>
          <cell r="C1426" t="str">
            <v>00004000</v>
          </cell>
          <cell r="D1426" t="str">
            <v>Electrical installations</v>
          </cell>
          <cell r="E1426" t="str">
            <v>10</v>
          </cell>
        </row>
        <row r="1427">
          <cell r="A1427" t="str">
            <v>1604000654</v>
          </cell>
          <cell r="B1427" t="str">
            <v>4</v>
          </cell>
          <cell r="C1427" t="str">
            <v>00004000</v>
          </cell>
          <cell r="D1427" t="str">
            <v>Electrical installations</v>
          </cell>
          <cell r="E1427" t="str">
            <v>10</v>
          </cell>
        </row>
        <row r="1428">
          <cell r="A1428" t="str">
            <v>1604000656</v>
          </cell>
          <cell r="B1428" t="str">
            <v>5</v>
          </cell>
          <cell r="C1428" t="str">
            <v>00004000</v>
          </cell>
          <cell r="D1428" t="str">
            <v>Electrical installations</v>
          </cell>
          <cell r="E1428" t="str">
            <v>10</v>
          </cell>
        </row>
        <row r="1429">
          <cell r="A1429" t="str">
            <v>1604000656</v>
          </cell>
          <cell r="B1429" t="str">
            <v>6</v>
          </cell>
          <cell r="C1429" t="str">
            <v>00004000</v>
          </cell>
          <cell r="D1429" t="str">
            <v>Electrical installations</v>
          </cell>
          <cell r="E1429" t="str">
            <v>10</v>
          </cell>
        </row>
        <row r="1430">
          <cell r="A1430" t="str">
            <v>1604000656</v>
          </cell>
          <cell r="B1430" t="str">
            <v>7</v>
          </cell>
          <cell r="C1430" t="str">
            <v>00004000</v>
          </cell>
          <cell r="D1430" t="str">
            <v>Electrical installations</v>
          </cell>
          <cell r="E1430" t="str">
            <v>10</v>
          </cell>
        </row>
        <row r="1431">
          <cell r="A1431" t="str">
            <v>1604000656</v>
          </cell>
          <cell r="B1431" t="str">
            <v>0</v>
          </cell>
          <cell r="C1431" t="str">
            <v>00004000</v>
          </cell>
          <cell r="D1431" t="str">
            <v>Electrical installations</v>
          </cell>
          <cell r="E1431" t="str">
            <v>10</v>
          </cell>
        </row>
        <row r="1432">
          <cell r="A1432" t="str">
            <v>1604000656</v>
          </cell>
          <cell r="B1432" t="str">
            <v>1</v>
          </cell>
          <cell r="C1432" t="str">
            <v>00004000</v>
          </cell>
          <cell r="D1432" t="str">
            <v>Electrical installations</v>
          </cell>
          <cell r="E1432" t="str">
            <v>10</v>
          </cell>
        </row>
        <row r="1433">
          <cell r="A1433" t="str">
            <v>1604000656</v>
          </cell>
          <cell r="B1433" t="str">
            <v>2</v>
          </cell>
          <cell r="C1433" t="str">
            <v>00004000</v>
          </cell>
          <cell r="D1433" t="str">
            <v>Electrical installations</v>
          </cell>
          <cell r="E1433" t="str">
            <v>10</v>
          </cell>
        </row>
        <row r="1434">
          <cell r="A1434" t="str">
            <v>1604000656</v>
          </cell>
          <cell r="B1434" t="str">
            <v>3</v>
          </cell>
          <cell r="C1434" t="str">
            <v>00004000</v>
          </cell>
          <cell r="D1434" t="str">
            <v>Electrical installations</v>
          </cell>
          <cell r="E1434" t="str">
            <v>10</v>
          </cell>
        </row>
        <row r="1435">
          <cell r="A1435" t="str">
            <v>1604000656</v>
          </cell>
          <cell r="B1435" t="str">
            <v>4</v>
          </cell>
          <cell r="C1435" t="str">
            <v>00004000</v>
          </cell>
          <cell r="D1435" t="str">
            <v>Electrical installations</v>
          </cell>
          <cell r="E1435" t="str">
            <v>10</v>
          </cell>
        </row>
        <row r="1436">
          <cell r="A1436" t="str">
            <v>1604000657</v>
          </cell>
          <cell r="B1436" t="str">
            <v>0</v>
          </cell>
          <cell r="C1436" t="str">
            <v>00004000</v>
          </cell>
          <cell r="D1436" t="str">
            <v>Electrical installations</v>
          </cell>
          <cell r="E1436" t="str">
            <v>7</v>
          </cell>
        </row>
        <row r="1437">
          <cell r="A1437" t="str">
            <v>1604000658</v>
          </cell>
          <cell r="B1437" t="str">
            <v>0</v>
          </cell>
          <cell r="C1437" t="str">
            <v>00004000</v>
          </cell>
          <cell r="D1437" t="str">
            <v>Electrical installations</v>
          </cell>
          <cell r="E1437" t="str">
            <v>7</v>
          </cell>
        </row>
        <row r="1438">
          <cell r="A1438" t="str">
            <v>1604000659</v>
          </cell>
          <cell r="B1438" t="str">
            <v>0</v>
          </cell>
          <cell r="C1438" t="str">
            <v>00004000</v>
          </cell>
          <cell r="D1438" t="str">
            <v>Electrical installations</v>
          </cell>
          <cell r="E1438" t="str">
            <v>7</v>
          </cell>
        </row>
        <row r="1439">
          <cell r="A1439" t="str">
            <v>1604000660</v>
          </cell>
          <cell r="B1439" t="str">
            <v>0</v>
          </cell>
          <cell r="C1439" t="str">
            <v>00004000</v>
          </cell>
          <cell r="D1439" t="str">
            <v>Electrical installations</v>
          </cell>
          <cell r="E1439" t="str">
            <v>10</v>
          </cell>
        </row>
        <row r="1440">
          <cell r="A1440" t="str">
            <v>1604000661</v>
          </cell>
          <cell r="B1440" t="str">
            <v>0</v>
          </cell>
          <cell r="C1440" t="str">
            <v>00004000</v>
          </cell>
          <cell r="D1440" t="str">
            <v>Electrical installations</v>
          </cell>
          <cell r="E1440" t="str">
            <v>20</v>
          </cell>
        </row>
        <row r="1441">
          <cell r="A1441" t="str">
            <v>1604000662</v>
          </cell>
          <cell r="B1441" t="str">
            <v>0</v>
          </cell>
          <cell r="C1441" t="str">
            <v>00004000</v>
          </cell>
          <cell r="D1441" t="str">
            <v>Electrical installations</v>
          </cell>
          <cell r="E1441" t="str">
            <v>20</v>
          </cell>
        </row>
        <row r="1442">
          <cell r="A1442" t="str">
            <v>1604000663</v>
          </cell>
          <cell r="B1442" t="str">
            <v>0</v>
          </cell>
          <cell r="C1442" t="str">
            <v>00004000</v>
          </cell>
          <cell r="D1442" t="str">
            <v>Electrical installations</v>
          </cell>
          <cell r="E1442" t="str">
            <v>20</v>
          </cell>
        </row>
        <row r="1443">
          <cell r="A1443" t="str">
            <v>1605000985</v>
          </cell>
          <cell r="B1443" t="str">
            <v>0</v>
          </cell>
          <cell r="C1443" t="str">
            <v>00005000</v>
          </cell>
          <cell r="D1443" t="str">
            <v>Office Equipments</v>
          </cell>
          <cell r="E1443" t="str">
            <v>0</v>
          </cell>
        </row>
        <row r="1444">
          <cell r="A1444" t="str">
            <v>1605000986</v>
          </cell>
          <cell r="B1444" t="str">
            <v>0</v>
          </cell>
          <cell r="C1444" t="str">
            <v>00005000</v>
          </cell>
          <cell r="D1444" t="str">
            <v>Office Equipments</v>
          </cell>
          <cell r="E1444" t="str">
            <v>0</v>
          </cell>
        </row>
        <row r="1445">
          <cell r="A1445" t="str">
            <v>1605000987</v>
          </cell>
          <cell r="B1445" t="str">
            <v>0</v>
          </cell>
          <cell r="C1445" t="str">
            <v>00005000</v>
          </cell>
          <cell r="D1445" t="str">
            <v>Office Equipments</v>
          </cell>
          <cell r="E1445" t="str">
            <v>0</v>
          </cell>
        </row>
        <row r="1446">
          <cell r="A1446" t="str">
            <v>1605000988</v>
          </cell>
          <cell r="B1446" t="str">
            <v>0</v>
          </cell>
          <cell r="C1446" t="str">
            <v>00005000</v>
          </cell>
          <cell r="D1446" t="str">
            <v>Office Equipments</v>
          </cell>
          <cell r="E1446" t="str">
            <v>0</v>
          </cell>
        </row>
        <row r="1447">
          <cell r="A1447" t="str">
            <v>1605000989</v>
          </cell>
          <cell r="B1447" t="str">
            <v>0</v>
          </cell>
          <cell r="C1447" t="str">
            <v>00005000</v>
          </cell>
          <cell r="D1447" t="str">
            <v>Office Equipments</v>
          </cell>
          <cell r="E1447" t="str">
            <v>0</v>
          </cell>
        </row>
        <row r="1448">
          <cell r="A1448" t="str">
            <v>1605000990</v>
          </cell>
          <cell r="B1448" t="str">
            <v>0</v>
          </cell>
          <cell r="C1448" t="str">
            <v>00005000</v>
          </cell>
          <cell r="D1448" t="str">
            <v>Office Equipments</v>
          </cell>
          <cell r="E1448" t="str">
            <v>0</v>
          </cell>
        </row>
        <row r="1449">
          <cell r="A1449" t="str">
            <v>1605000991</v>
          </cell>
          <cell r="B1449" t="str">
            <v>0</v>
          </cell>
          <cell r="C1449" t="str">
            <v>00005000</v>
          </cell>
          <cell r="D1449" t="str">
            <v>Office Equipments</v>
          </cell>
          <cell r="E1449" t="str">
            <v>0</v>
          </cell>
        </row>
        <row r="1450">
          <cell r="A1450" t="str">
            <v>1605000992</v>
          </cell>
          <cell r="B1450" t="str">
            <v>0</v>
          </cell>
          <cell r="C1450" t="str">
            <v>00005000</v>
          </cell>
          <cell r="D1450" t="str">
            <v>Office Equipments</v>
          </cell>
          <cell r="E1450" t="str">
            <v>0</v>
          </cell>
        </row>
        <row r="1451">
          <cell r="A1451" t="str">
            <v>1605000993</v>
          </cell>
          <cell r="B1451" t="str">
            <v>0</v>
          </cell>
          <cell r="C1451" t="str">
            <v>00005000</v>
          </cell>
          <cell r="D1451" t="str">
            <v>Office Equipments</v>
          </cell>
          <cell r="E1451" t="str">
            <v>0</v>
          </cell>
        </row>
        <row r="1452">
          <cell r="A1452" t="str">
            <v>1605000994</v>
          </cell>
          <cell r="B1452" t="str">
            <v>0</v>
          </cell>
          <cell r="C1452" t="str">
            <v>00005000</v>
          </cell>
          <cell r="D1452" t="str">
            <v>Office Equipments</v>
          </cell>
          <cell r="E1452" t="str">
            <v>0</v>
          </cell>
        </row>
        <row r="1453">
          <cell r="A1453" t="str">
            <v>1605000995</v>
          </cell>
          <cell r="B1453" t="str">
            <v>0</v>
          </cell>
          <cell r="C1453" t="str">
            <v>00005000</v>
          </cell>
          <cell r="D1453" t="str">
            <v>Office Equipments</v>
          </cell>
          <cell r="E1453" t="str">
            <v>0</v>
          </cell>
        </row>
        <row r="1454">
          <cell r="A1454" t="str">
            <v>1605000996</v>
          </cell>
          <cell r="B1454" t="str">
            <v>0</v>
          </cell>
          <cell r="C1454" t="str">
            <v>00005000</v>
          </cell>
          <cell r="D1454" t="str">
            <v>Office Equipments</v>
          </cell>
          <cell r="E1454" t="str">
            <v>0</v>
          </cell>
        </row>
        <row r="1455">
          <cell r="A1455" t="str">
            <v>1605000997</v>
          </cell>
          <cell r="B1455" t="str">
            <v>0</v>
          </cell>
          <cell r="C1455" t="str">
            <v>00005000</v>
          </cell>
          <cell r="D1455" t="str">
            <v>Office Equipments</v>
          </cell>
          <cell r="E1455" t="str">
            <v>0</v>
          </cell>
        </row>
        <row r="1456">
          <cell r="A1456" t="str">
            <v>1605000998</v>
          </cell>
          <cell r="B1456" t="str">
            <v>0</v>
          </cell>
          <cell r="C1456" t="str">
            <v>00005000</v>
          </cell>
          <cell r="D1456" t="str">
            <v>Office Equipments</v>
          </cell>
          <cell r="E1456" t="str">
            <v>0</v>
          </cell>
        </row>
        <row r="1457">
          <cell r="A1457" t="str">
            <v>1605000999</v>
          </cell>
          <cell r="B1457" t="str">
            <v>0</v>
          </cell>
          <cell r="C1457" t="str">
            <v>00005000</v>
          </cell>
          <cell r="D1457" t="str">
            <v>Office Equipments</v>
          </cell>
          <cell r="E1457" t="str">
            <v>0</v>
          </cell>
        </row>
        <row r="1458">
          <cell r="A1458" t="str">
            <v>1605001000</v>
          </cell>
          <cell r="B1458" t="str">
            <v>0</v>
          </cell>
          <cell r="C1458" t="str">
            <v>00005000</v>
          </cell>
          <cell r="D1458" t="str">
            <v>Office Equipments</v>
          </cell>
          <cell r="E1458" t="str">
            <v>0</v>
          </cell>
        </row>
        <row r="1459">
          <cell r="A1459" t="str">
            <v>1605001001</v>
          </cell>
          <cell r="B1459" t="str">
            <v>0</v>
          </cell>
          <cell r="C1459" t="str">
            <v>00005000</v>
          </cell>
          <cell r="D1459" t="str">
            <v>Office Equipments</v>
          </cell>
          <cell r="E1459" t="str">
            <v>0</v>
          </cell>
        </row>
        <row r="1460">
          <cell r="A1460" t="str">
            <v>1605001002</v>
          </cell>
          <cell r="B1460" t="str">
            <v>0</v>
          </cell>
          <cell r="C1460" t="str">
            <v>00005000</v>
          </cell>
          <cell r="D1460" t="str">
            <v>Office Equipments</v>
          </cell>
          <cell r="E1460" t="str">
            <v>0</v>
          </cell>
        </row>
        <row r="1461">
          <cell r="A1461" t="str">
            <v>1605001003</v>
          </cell>
          <cell r="B1461" t="str">
            <v>0</v>
          </cell>
          <cell r="C1461" t="str">
            <v>00005000</v>
          </cell>
          <cell r="D1461" t="str">
            <v>Office Equipments</v>
          </cell>
          <cell r="E1461" t="str">
            <v>0</v>
          </cell>
        </row>
        <row r="1462">
          <cell r="A1462" t="str">
            <v>1605001004</v>
          </cell>
          <cell r="B1462" t="str">
            <v>0</v>
          </cell>
          <cell r="C1462" t="str">
            <v>00005000</v>
          </cell>
          <cell r="D1462" t="str">
            <v>Office Equipments</v>
          </cell>
          <cell r="E1462" t="str">
            <v>0</v>
          </cell>
        </row>
        <row r="1463">
          <cell r="A1463" t="str">
            <v>1605001005</v>
          </cell>
          <cell r="B1463" t="str">
            <v>0</v>
          </cell>
          <cell r="C1463" t="str">
            <v>00005000</v>
          </cell>
          <cell r="D1463" t="str">
            <v>Office Equipments</v>
          </cell>
          <cell r="E1463" t="str">
            <v>0</v>
          </cell>
        </row>
        <row r="1464">
          <cell r="A1464" t="str">
            <v>1605001006</v>
          </cell>
          <cell r="B1464" t="str">
            <v>0</v>
          </cell>
          <cell r="C1464" t="str">
            <v>00005000</v>
          </cell>
          <cell r="D1464" t="str">
            <v>Office Equipments</v>
          </cell>
          <cell r="E1464" t="str">
            <v>0</v>
          </cell>
        </row>
        <row r="1465">
          <cell r="A1465" t="str">
            <v>1605001007</v>
          </cell>
          <cell r="B1465" t="str">
            <v>0</v>
          </cell>
          <cell r="C1465" t="str">
            <v>00005000</v>
          </cell>
          <cell r="D1465" t="str">
            <v>Office Equipments</v>
          </cell>
          <cell r="E1465" t="str">
            <v>0</v>
          </cell>
        </row>
        <row r="1466">
          <cell r="A1466" t="str">
            <v>1605001008</v>
          </cell>
          <cell r="B1466" t="str">
            <v>0</v>
          </cell>
          <cell r="C1466" t="str">
            <v>00005000</v>
          </cell>
          <cell r="D1466" t="str">
            <v>Office Equipments</v>
          </cell>
          <cell r="E1466" t="str">
            <v>0</v>
          </cell>
        </row>
        <row r="1467">
          <cell r="A1467" t="str">
            <v>1605001009</v>
          </cell>
          <cell r="B1467" t="str">
            <v>0</v>
          </cell>
          <cell r="C1467" t="str">
            <v>00005000</v>
          </cell>
          <cell r="D1467" t="str">
            <v>Office Equipments</v>
          </cell>
          <cell r="E1467" t="str">
            <v>0</v>
          </cell>
        </row>
        <row r="1468">
          <cell r="A1468" t="str">
            <v>1605001010</v>
          </cell>
          <cell r="B1468" t="str">
            <v>0</v>
          </cell>
          <cell r="C1468" t="str">
            <v>00005000</v>
          </cell>
          <cell r="D1468" t="str">
            <v>Office Equipments</v>
          </cell>
          <cell r="E1468" t="str">
            <v>0</v>
          </cell>
        </row>
        <row r="1469">
          <cell r="A1469" t="str">
            <v>1605001011</v>
          </cell>
          <cell r="B1469" t="str">
            <v>0</v>
          </cell>
          <cell r="C1469" t="str">
            <v>00005000</v>
          </cell>
          <cell r="D1469" t="str">
            <v>Office Equipments</v>
          </cell>
          <cell r="E1469" t="str">
            <v>0</v>
          </cell>
        </row>
        <row r="1470">
          <cell r="A1470" t="str">
            <v>1605001012</v>
          </cell>
          <cell r="B1470" t="str">
            <v>0</v>
          </cell>
          <cell r="C1470" t="str">
            <v>00005000</v>
          </cell>
          <cell r="D1470" t="str">
            <v>Office Equipments</v>
          </cell>
          <cell r="E1470" t="str">
            <v>0</v>
          </cell>
        </row>
        <row r="1471">
          <cell r="A1471" t="str">
            <v>1605001013</v>
          </cell>
          <cell r="B1471" t="str">
            <v>0</v>
          </cell>
          <cell r="C1471" t="str">
            <v>00005000</v>
          </cell>
          <cell r="D1471" t="str">
            <v>Office Equipments</v>
          </cell>
          <cell r="E1471" t="str">
            <v>0</v>
          </cell>
        </row>
        <row r="1472">
          <cell r="A1472" t="str">
            <v>1605001014</v>
          </cell>
          <cell r="B1472" t="str">
            <v>0</v>
          </cell>
          <cell r="C1472" t="str">
            <v>00005000</v>
          </cell>
          <cell r="D1472" t="str">
            <v>Office Equipments</v>
          </cell>
          <cell r="E1472" t="str">
            <v>0</v>
          </cell>
        </row>
        <row r="1473">
          <cell r="A1473" t="str">
            <v>1605001015</v>
          </cell>
          <cell r="B1473" t="str">
            <v>0</v>
          </cell>
          <cell r="C1473" t="str">
            <v>00005000</v>
          </cell>
          <cell r="D1473" t="str">
            <v>Office Equipments</v>
          </cell>
          <cell r="E1473" t="str">
            <v>0</v>
          </cell>
        </row>
        <row r="1474">
          <cell r="A1474" t="str">
            <v>1605001016</v>
          </cell>
          <cell r="B1474" t="str">
            <v>0</v>
          </cell>
          <cell r="C1474" t="str">
            <v>00005000</v>
          </cell>
          <cell r="D1474" t="str">
            <v>Office Equipments</v>
          </cell>
          <cell r="E1474" t="str">
            <v>0</v>
          </cell>
        </row>
        <row r="1475">
          <cell r="A1475" t="str">
            <v>1605001017</v>
          </cell>
          <cell r="B1475" t="str">
            <v>0</v>
          </cell>
          <cell r="C1475" t="str">
            <v>00005000</v>
          </cell>
          <cell r="D1475" t="str">
            <v>Office Equipments</v>
          </cell>
          <cell r="E1475" t="str">
            <v>0</v>
          </cell>
        </row>
        <row r="1476">
          <cell r="A1476" t="str">
            <v>1605001018</v>
          </cell>
          <cell r="B1476" t="str">
            <v>0</v>
          </cell>
          <cell r="C1476" t="str">
            <v>00005000</v>
          </cell>
          <cell r="D1476" t="str">
            <v>Office Equipments</v>
          </cell>
          <cell r="E1476" t="str">
            <v>0</v>
          </cell>
        </row>
        <row r="1477">
          <cell r="A1477" t="str">
            <v>1605001019</v>
          </cell>
          <cell r="B1477" t="str">
            <v>0</v>
          </cell>
          <cell r="C1477" t="str">
            <v>00005000</v>
          </cell>
          <cell r="D1477" t="str">
            <v>Office Equipments</v>
          </cell>
          <cell r="E1477" t="str">
            <v>0</v>
          </cell>
        </row>
        <row r="1478">
          <cell r="A1478" t="str">
            <v>1605001020</v>
          </cell>
          <cell r="B1478" t="str">
            <v>0</v>
          </cell>
          <cell r="C1478" t="str">
            <v>00005000</v>
          </cell>
          <cell r="D1478" t="str">
            <v>Office Equipments</v>
          </cell>
          <cell r="E1478" t="str">
            <v>0</v>
          </cell>
        </row>
        <row r="1479">
          <cell r="A1479" t="str">
            <v>1605001021</v>
          </cell>
          <cell r="B1479" t="str">
            <v>0</v>
          </cell>
          <cell r="C1479" t="str">
            <v>00005000</v>
          </cell>
          <cell r="D1479" t="str">
            <v>Office Equipments</v>
          </cell>
          <cell r="E1479" t="str">
            <v>0</v>
          </cell>
        </row>
        <row r="1480">
          <cell r="A1480" t="str">
            <v>1605001022</v>
          </cell>
          <cell r="B1480" t="str">
            <v>0</v>
          </cell>
          <cell r="C1480" t="str">
            <v>00005000</v>
          </cell>
          <cell r="D1480" t="str">
            <v>Office Equipments</v>
          </cell>
          <cell r="E1480" t="str">
            <v>0</v>
          </cell>
        </row>
        <row r="1481">
          <cell r="A1481" t="str">
            <v>1605001023</v>
          </cell>
          <cell r="B1481" t="str">
            <v>0</v>
          </cell>
          <cell r="C1481" t="str">
            <v>00005000</v>
          </cell>
          <cell r="D1481" t="str">
            <v>Office Equipments</v>
          </cell>
          <cell r="E1481" t="str">
            <v>0</v>
          </cell>
        </row>
        <row r="1482">
          <cell r="A1482" t="str">
            <v>1605001024</v>
          </cell>
          <cell r="B1482" t="str">
            <v>0</v>
          </cell>
          <cell r="C1482" t="str">
            <v>00005000</v>
          </cell>
          <cell r="D1482" t="str">
            <v>Office Equipments</v>
          </cell>
          <cell r="E1482" t="str">
            <v>0</v>
          </cell>
        </row>
        <row r="1483">
          <cell r="A1483" t="str">
            <v>1605001025</v>
          </cell>
          <cell r="B1483" t="str">
            <v>0</v>
          </cell>
          <cell r="C1483" t="str">
            <v>00005000</v>
          </cell>
          <cell r="D1483" t="str">
            <v>Office Equipments</v>
          </cell>
          <cell r="E1483" t="str">
            <v>5</v>
          </cell>
        </row>
        <row r="1484">
          <cell r="A1484" t="str">
            <v>1605001026</v>
          </cell>
          <cell r="B1484" t="str">
            <v>0</v>
          </cell>
          <cell r="C1484" t="str">
            <v>00005000</v>
          </cell>
          <cell r="D1484" t="str">
            <v>Office Equipments</v>
          </cell>
          <cell r="E1484" t="str">
            <v>5</v>
          </cell>
        </row>
        <row r="1485">
          <cell r="A1485" t="str">
            <v>1605001027</v>
          </cell>
          <cell r="B1485" t="str">
            <v>0</v>
          </cell>
          <cell r="C1485" t="str">
            <v>00005000</v>
          </cell>
          <cell r="D1485" t="str">
            <v>Office Equipments</v>
          </cell>
          <cell r="E1485" t="str">
            <v>5</v>
          </cell>
        </row>
        <row r="1486">
          <cell r="A1486" t="str">
            <v>1605001028</v>
          </cell>
          <cell r="B1486" t="str">
            <v>0</v>
          </cell>
          <cell r="C1486" t="str">
            <v>00005000</v>
          </cell>
          <cell r="D1486" t="str">
            <v>Office Equipments</v>
          </cell>
          <cell r="E1486" t="str">
            <v>5</v>
          </cell>
        </row>
        <row r="1487">
          <cell r="A1487" t="str">
            <v>1605001029</v>
          </cell>
          <cell r="B1487" t="str">
            <v>0</v>
          </cell>
          <cell r="C1487" t="str">
            <v>00005000</v>
          </cell>
          <cell r="D1487" t="str">
            <v>Office Equipments</v>
          </cell>
          <cell r="E1487" t="str">
            <v>5</v>
          </cell>
        </row>
        <row r="1488">
          <cell r="A1488" t="str">
            <v>1605001030</v>
          </cell>
          <cell r="B1488" t="str">
            <v>0</v>
          </cell>
          <cell r="C1488" t="str">
            <v>00005000</v>
          </cell>
          <cell r="D1488" t="str">
            <v>Office Equipments</v>
          </cell>
          <cell r="E1488" t="str">
            <v>5</v>
          </cell>
        </row>
        <row r="1489">
          <cell r="A1489" t="str">
            <v>1605001031</v>
          </cell>
          <cell r="B1489" t="str">
            <v>0</v>
          </cell>
          <cell r="C1489" t="str">
            <v>00005000</v>
          </cell>
          <cell r="D1489" t="str">
            <v>Office Equipments</v>
          </cell>
          <cell r="E1489" t="str">
            <v>5</v>
          </cell>
        </row>
        <row r="1490">
          <cell r="A1490" t="str">
            <v>1605001032</v>
          </cell>
          <cell r="B1490" t="str">
            <v>0</v>
          </cell>
          <cell r="C1490" t="str">
            <v>00005000</v>
          </cell>
          <cell r="D1490" t="str">
            <v>Office Equipments</v>
          </cell>
          <cell r="E1490" t="str">
            <v>5</v>
          </cell>
        </row>
        <row r="1491">
          <cell r="A1491" t="str">
            <v>1605001033</v>
          </cell>
          <cell r="B1491" t="str">
            <v>0</v>
          </cell>
          <cell r="C1491" t="str">
            <v>00005000</v>
          </cell>
          <cell r="D1491" t="str">
            <v>Office Equipments</v>
          </cell>
          <cell r="E1491" t="str">
            <v>5</v>
          </cell>
        </row>
        <row r="1492">
          <cell r="A1492" t="str">
            <v>1605001034</v>
          </cell>
          <cell r="B1492" t="str">
            <v>0</v>
          </cell>
          <cell r="C1492" t="str">
            <v>00005000</v>
          </cell>
          <cell r="D1492" t="str">
            <v>Office Equipments</v>
          </cell>
          <cell r="E1492" t="str">
            <v>5</v>
          </cell>
        </row>
        <row r="1493">
          <cell r="A1493" t="str">
            <v>1605001035</v>
          </cell>
          <cell r="B1493" t="str">
            <v>0</v>
          </cell>
          <cell r="C1493" t="str">
            <v>00005000</v>
          </cell>
          <cell r="D1493" t="str">
            <v>Office Equipments</v>
          </cell>
          <cell r="E1493" t="str">
            <v>5</v>
          </cell>
        </row>
        <row r="1494">
          <cell r="A1494" t="str">
            <v>1605001036</v>
          </cell>
          <cell r="B1494" t="str">
            <v>0</v>
          </cell>
          <cell r="C1494" t="str">
            <v>00005000</v>
          </cell>
          <cell r="D1494" t="str">
            <v>Office Equipments</v>
          </cell>
          <cell r="E1494" t="str">
            <v>5</v>
          </cell>
        </row>
        <row r="1495">
          <cell r="A1495" t="str">
            <v>1605002128</v>
          </cell>
          <cell r="B1495" t="str">
            <v>0</v>
          </cell>
          <cell r="C1495" t="str">
            <v>00005000</v>
          </cell>
          <cell r="D1495" t="str">
            <v>Office Equipments</v>
          </cell>
          <cell r="E1495" t="str">
            <v>5</v>
          </cell>
        </row>
        <row r="1496">
          <cell r="A1496" t="str">
            <v>1605002153</v>
          </cell>
          <cell r="B1496" t="str">
            <v>0</v>
          </cell>
          <cell r="C1496" t="str">
            <v>00005000</v>
          </cell>
          <cell r="D1496" t="str">
            <v>Office Equipments</v>
          </cell>
          <cell r="E1496" t="str">
            <v>5</v>
          </cell>
        </row>
        <row r="1497">
          <cell r="A1497" t="str">
            <v>1605002273</v>
          </cell>
          <cell r="B1497" t="str">
            <v>0</v>
          </cell>
          <cell r="C1497" t="str">
            <v>00005000</v>
          </cell>
          <cell r="D1497" t="str">
            <v>Office Equipments</v>
          </cell>
          <cell r="E1497" t="str">
            <v>5</v>
          </cell>
        </row>
        <row r="1498">
          <cell r="A1498" t="str">
            <v>1605002366</v>
          </cell>
          <cell r="B1498" t="str">
            <v>0</v>
          </cell>
          <cell r="C1498" t="str">
            <v>00005000</v>
          </cell>
          <cell r="D1498" t="str">
            <v>Office Equipments</v>
          </cell>
          <cell r="E1498" t="str">
            <v>5</v>
          </cell>
        </row>
        <row r="1499">
          <cell r="A1499" t="str">
            <v>1605002375</v>
          </cell>
          <cell r="B1499" t="str">
            <v>0</v>
          </cell>
          <cell r="C1499" t="str">
            <v>00005000</v>
          </cell>
          <cell r="D1499" t="str">
            <v>Office Equipments</v>
          </cell>
          <cell r="E1499" t="str">
            <v>1</v>
          </cell>
        </row>
        <row r="1500">
          <cell r="A1500" t="str">
            <v>1605002381</v>
          </cell>
          <cell r="B1500" t="str">
            <v>0</v>
          </cell>
          <cell r="C1500" t="str">
            <v>00005000</v>
          </cell>
          <cell r="D1500" t="str">
            <v>Office Equipments</v>
          </cell>
          <cell r="E1500" t="str">
            <v>5</v>
          </cell>
        </row>
        <row r="1501">
          <cell r="A1501" t="str">
            <v>1605002390</v>
          </cell>
          <cell r="B1501" t="str">
            <v>0</v>
          </cell>
          <cell r="C1501" t="str">
            <v>00005000</v>
          </cell>
          <cell r="D1501" t="str">
            <v>Office Equipments</v>
          </cell>
          <cell r="E1501" t="str">
            <v>5</v>
          </cell>
        </row>
        <row r="1502">
          <cell r="A1502" t="str">
            <v>1605002391</v>
          </cell>
          <cell r="B1502" t="str">
            <v>0</v>
          </cell>
          <cell r="C1502" t="str">
            <v>00005000</v>
          </cell>
          <cell r="D1502" t="str">
            <v>Office Equipments</v>
          </cell>
          <cell r="E1502" t="str">
            <v>5</v>
          </cell>
        </row>
        <row r="1503">
          <cell r="A1503" t="str">
            <v>1605002412</v>
          </cell>
          <cell r="B1503" t="str">
            <v>0</v>
          </cell>
          <cell r="C1503" t="str">
            <v>00005000</v>
          </cell>
          <cell r="D1503" t="str">
            <v>Office Equipments</v>
          </cell>
          <cell r="E1503" t="str">
            <v>5</v>
          </cell>
        </row>
        <row r="1504">
          <cell r="A1504" t="str">
            <v>1606001471</v>
          </cell>
          <cell r="B1504" t="str">
            <v>0</v>
          </cell>
          <cell r="C1504" t="str">
            <v>00006000</v>
          </cell>
          <cell r="D1504" t="str">
            <v>Furniture &amp; Fixture</v>
          </cell>
          <cell r="E1504" t="str">
            <v>0</v>
          </cell>
        </row>
        <row r="1505">
          <cell r="A1505" t="str">
            <v>1606001472</v>
          </cell>
          <cell r="B1505" t="str">
            <v>0</v>
          </cell>
          <cell r="C1505" t="str">
            <v>00006000</v>
          </cell>
          <cell r="D1505" t="str">
            <v>Furniture &amp; Fixture</v>
          </cell>
          <cell r="E1505" t="str">
            <v>0</v>
          </cell>
        </row>
        <row r="1506">
          <cell r="A1506" t="str">
            <v>1606001473</v>
          </cell>
          <cell r="B1506" t="str">
            <v>0</v>
          </cell>
          <cell r="C1506" t="str">
            <v>00006000</v>
          </cell>
          <cell r="D1506" t="str">
            <v>Furniture &amp; Fixture</v>
          </cell>
          <cell r="E1506" t="str">
            <v>0</v>
          </cell>
        </row>
        <row r="1507">
          <cell r="A1507" t="str">
            <v>1606001474</v>
          </cell>
          <cell r="B1507" t="str">
            <v>0</v>
          </cell>
          <cell r="C1507" t="str">
            <v>00006000</v>
          </cell>
          <cell r="D1507" t="str">
            <v>Furniture &amp; Fixture</v>
          </cell>
          <cell r="E1507" t="str">
            <v>0</v>
          </cell>
        </row>
        <row r="1508">
          <cell r="A1508" t="str">
            <v>1606001475</v>
          </cell>
          <cell r="B1508" t="str">
            <v>0</v>
          </cell>
          <cell r="C1508" t="str">
            <v>00006000</v>
          </cell>
          <cell r="D1508" t="str">
            <v>Furniture &amp; Fixture</v>
          </cell>
          <cell r="E1508" t="str">
            <v>0</v>
          </cell>
        </row>
        <row r="1509">
          <cell r="A1509" t="str">
            <v>1606001476</v>
          </cell>
          <cell r="B1509" t="str">
            <v>0</v>
          </cell>
          <cell r="C1509" t="str">
            <v>00006000</v>
          </cell>
          <cell r="D1509" t="str">
            <v>Furniture &amp; Fixture</v>
          </cell>
          <cell r="E1509" t="str">
            <v>0</v>
          </cell>
        </row>
        <row r="1510">
          <cell r="A1510" t="str">
            <v>1606001477</v>
          </cell>
          <cell r="B1510" t="str">
            <v>0</v>
          </cell>
          <cell r="C1510" t="str">
            <v>00006000</v>
          </cell>
          <cell r="D1510" t="str">
            <v>Furniture &amp; Fixture</v>
          </cell>
          <cell r="E1510" t="str">
            <v>0</v>
          </cell>
        </row>
        <row r="1511">
          <cell r="A1511" t="str">
            <v>1606001478</v>
          </cell>
          <cell r="B1511" t="str">
            <v>0</v>
          </cell>
          <cell r="C1511" t="str">
            <v>00006000</v>
          </cell>
          <cell r="D1511" t="str">
            <v>Furniture &amp; Fixture</v>
          </cell>
          <cell r="E1511" t="str">
            <v>0</v>
          </cell>
        </row>
        <row r="1512">
          <cell r="A1512" t="str">
            <v>1606001479</v>
          </cell>
          <cell r="B1512" t="str">
            <v>0</v>
          </cell>
          <cell r="C1512" t="str">
            <v>00006000</v>
          </cell>
          <cell r="D1512" t="str">
            <v>Furniture &amp; Fixture</v>
          </cell>
          <cell r="E1512" t="str">
            <v>0</v>
          </cell>
        </row>
        <row r="1513">
          <cell r="A1513" t="str">
            <v>1606001480</v>
          </cell>
          <cell r="B1513" t="str">
            <v>0</v>
          </cell>
          <cell r="C1513" t="str">
            <v>00006000</v>
          </cell>
          <cell r="D1513" t="str">
            <v>Furniture &amp; Fixture</v>
          </cell>
          <cell r="E1513" t="str">
            <v>0</v>
          </cell>
        </row>
        <row r="1514">
          <cell r="A1514" t="str">
            <v>1606001481</v>
          </cell>
          <cell r="B1514" t="str">
            <v>0</v>
          </cell>
          <cell r="C1514" t="str">
            <v>00006000</v>
          </cell>
          <cell r="D1514" t="str">
            <v>Furniture &amp; Fixture</v>
          </cell>
          <cell r="E1514" t="str">
            <v>0</v>
          </cell>
        </row>
        <row r="1515">
          <cell r="A1515" t="str">
            <v>1606001482</v>
          </cell>
          <cell r="B1515" t="str">
            <v>0</v>
          </cell>
          <cell r="C1515" t="str">
            <v>00006000</v>
          </cell>
          <cell r="D1515" t="str">
            <v>Furniture &amp; Fixture</v>
          </cell>
          <cell r="E1515" t="str">
            <v>0</v>
          </cell>
        </row>
        <row r="1516">
          <cell r="A1516" t="str">
            <v>1606001483</v>
          </cell>
          <cell r="B1516" t="str">
            <v>0</v>
          </cell>
          <cell r="C1516" t="str">
            <v>00006000</v>
          </cell>
          <cell r="D1516" t="str">
            <v>Furniture &amp; Fixture</v>
          </cell>
          <cell r="E1516" t="str">
            <v>0</v>
          </cell>
        </row>
        <row r="1517">
          <cell r="A1517" t="str">
            <v>1606001484</v>
          </cell>
          <cell r="B1517" t="str">
            <v>0</v>
          </cell>
          <cell r="C1517" t="str">
            <v>00006000</v>
          </cell>
          <cell r="D1517" t="str">
            <v>Furniture &amp; Fixture</v>
          </cell>
          <cell r="E1517" t="str">
            <v>0</v>
          </cell>
        </row>
        <row r="1518">
          <cell r="A1518" t="str">
            <v>1606001485</v>
          </cell>
          <cell r="B1518" t="str">
            <v>0</v>
          </cell>
          <cell r="C1518" t="str">
            <v>00006000</v>
          </cell>
          <cell r="D1518" t="str">
            <v>Furniture &amp; Fixture</v>
          </cell>
          <cell r="E1518" t="str">
            <v>0</v>
          </cell>
        </row>
        <row r="1519">
          <cell r="A1519" t="str">
            <v>1606001486</v>
          </cell>
          <cell r="B1519" t="str">
            <v>0</v>
          </cell>
          <cell r="C1519" t="str">
            <v>00006000</v>
          </cell>
          <cell r="D1519" t="str">
            <v>Furniture &amp; Fixture</v>
          </cell>
          <cell r="E1519" t="str">
            <v>0</v>
          </cell>
        </row>
        <row r="1520">
          <cell r="A1520" t="str">
            <v>1606001487</v>
          </cell>
          <cell r="B1520" t="str">
            <v>0</v>
          </cell>
          <cell r="C1520" t="str">
            <v>00006000</v>
          </cell>
          <cell r="D1520" t="str">
            <v>Furniture &amp; Fixture</v>
          </cell>
          <cell r="E1520" t="str">
            <v>0</v>
          </cell>
        </row>
        <row r="1521">
          <cell r="A1521" t="str">
            <v>1606001488</v>
          </cell>
          <cell r="B1521" t="str">
            <v>0</v>
          </cell>
          <cell r="C1521" t="str">
            <v>00006000</v>
          </cell>
          <cell r="D1521" t="str">
            <v>Furniture &amp; Fixture</v>
          </cell>
          <cell r="E1521" t="str">
            <v>0</v>
          </cell>
        </row>
        <row r="1522">
          <cell r="A1522" t="str">
            <v>1606001489</v>
          </cell>
          <cell r="B1522" t="str">
            <v>0</v>
          </cell>
          <cell r="C1522" t="str">
            <v>00006000</v>
          </cell>
          <cell r="D1522" t="str">
            <v>Furniture &amp; Fixture</v>
          </cell>
          <cell r="E1522" t="str">
            <v>0</v>
          </cell>
        </row>
        <row r="1523">
          <cell r="A1523" t="str">
            <v>1606001490</v>
          </cell>
          <cell r="B1523" t="str">
            <v>0</v>
          </cell>
          <cell r="C1523" t="str">
            <v>00006000</v>
          </cell>
          <cell r="D1523" t="str">
            <v>Furniture &amp; Fixture</v>
          </cell>
          <cell r="E1523" t="str">
            <v>0</v>
          </cell>
        </row>
        <row r="1524">
          <cell r="A1524" t="str">
            <v>1606001491</v>
          </cell>
          <cell r="B1524" t="str">
            <v>0</v>
          </cell>
          <cell r="C1524" t="str">
            <v>00006000</v>
          </cell>
          <cell r="D1524" t="str">
            <v>Furniture &amp; Fixture</v>
          </cell>
          <cell r="E1524" t="str">
            <v>0</v>
          </cell>
        </row>
        <row r="1525">
          <cell r="A1525" t="str">
            <v>1606001492</v>
          </cell>
          <cell r="B1525" t="str">
            <v>0</v>
          </cell>
          <cell r="C1525" t="str">
            <v>00006000</v>
          </cell>
          <cell r="D1525" t="str">
            <v>Furniture &amp; Fixture</v>
          </cell>
          <cell r="E1525" t="str">
            <v>0</v>
          </cell>
        </row>
        <row r="1526">
          <cell r="A1526" t="str">
            <v>1606001493</v>
          </cell>
          <cell r="B1526" t="str">
            <v>0</v>
          </cell>
          <cell r="C1526" t="str">
            <v>00006000</v>
          </cell>
          <cell r="D1526" t="str">
            <v>Furniture &amp; Fixture</v>
          </cell>
          <cell r="E1526" t="str">
            <v>0</v>
          </cell>
        </row>
        <row r="1527">
          <cell r="A1527" t="str">
            <v>1606001494</v>
          </cell>
          <cell r="B1527" t="str">
            <v>0</v>
          </cell>
          <cell r="C1527" t="str">
            <v>00006000</v>
          </cell>
          <cell r="D1527" t="str">
            <v>Furniture &amp; Fixture</v>
          </cell>
          <cell r="E1527" t="str">
            <v>0</v>
          </cell>
        </row>
        <row r="1528">
          <cell r="A1528" t="str">
            <v>1606001495</v>
          </cell>
          <cell r="B1528" t="str">
            <v>0</v>
          </cell>
          <cell r="C1528" t="str">
            <v>00006000</v>
          </cell>
          <cell r="D1528" t="str">
            <v>Furniture &amp; Fixture</v>
          </cell>
          <cell r="E1528" t="str">
            <v>0</v>
          </cell>
        </row>
        <row r="1529">
          <cell r="A1529" t="str">
            <v>1606001496</v>
          </cell>
          <cell r="B1529" t="str">
            <v>0</v>
          </cell>
          <cell r="C1529" t="str">
            <v>00006000</v>
          </cell>
          <cell r="D1529" t="str">
            <v>Furniture &amp; Fixture</v>
          </cell>
          <cell r="E1529" t="str">
            <v>0</v>
          </cell>
        </row>
        <row r="1530">
          <cell r="A1530" t="str">
            <v>1606001497</v>
          </cell>
          <cell r="B1530" t="str">
            <v>0</v>
          </cell>
          <cell r="C1530" t="str">
            <v>00006000</v>
          </cell>
          <cell r="D1530" t="str">
            <v>Furniture &amp; Fixture</v>
          </cell>
          <cell r="E1530" t="str">
            <v>0</v>
          </cell>
        </row>
        <row r="1531">
          <cell r="A1531" t="str">
            <v>1606001498</v>
          </cell>
          <cell r="B1531" t="str">
            <v>0</v>
          </cell>
          <cell r="C1531" t="str">
            <v>00006000</v>
          </cell>
          <cell r="D1531" t="str">
            <v>Furniture &amp; Fixture</v>
          </cell>
          <cell r="E1531" t="str">
            <v>0</v>
          </cell>
        </row>
        <row r="1532">
          <cell r="A1532" t="str">
            <v>1606001499</v>
          </cell>
          <cell r="B1532" t="str">
            <v>0</v>
          </cell>
          <cell r="C1532" t="str">
            <v>00006000</v>
          </cell>
          <cell r="D1532" t="str">
            <v>Furniture &amp; Fixture</v>
          </cell>
          <cell r="E1532" t="str">
            <v>0</v>
          </cell>
        </row>
        <row r="1533">
          <cell r="A1533" t="str">
            <v>1606001500</v>
          </cell>
          <cell r="B1533" t="str">
            <v>0</v>
          </cell>
          <cell r="C1533" t="str">
            <v>00006000</v>
          </cell>
          <cell r="D1533" t="str">
            <v>Furniture &amp; Fixture</v>
          </cell>
          <cell r="E1533" t="str">
            <v>0</v>
          </cell>
        </row>
        <row r="1534">
          <cell r="A1534" t="str">
            <v>1606001501</v>
          </cell>
          <cell r="B1534" t="str">
            <v>0</v>
          </cell>
          <cell r="C1534" t="str">
            <v>00006000</v>
          </cell>
          <cell r="D1534" t="str">
            <v>Furniture &amp; Fixture</v>
          </cell>
          <cell r="E1534" t="str">
            <v>0</v>
          </cell>
        </row>
        <row r="1535">
          <cell r="A1535" t="str">
            <v>1606001502</v>
          </cell>
          <cell r="B1535" t="str">
            <v>0</v>
          </cell>
          <cell r="C1535" t="str">
            <v>00006000</v>
          </cell>
          <cell r="D1535" t="str">
            <v>Furniture &amp; Fixture</v>
          </cell>
          <cell r="E1535" t="str">
            <v>0</v>
          </cell>
        </row>
        <row r="1536">
          <cell r="A1536" t="str">
            <v>1606001503</v>
          </cell>
          <cell r="B1536" t="str">
            <v>0</v>
          </cell>
          <cell r="C1536" t="str">
            <v>00006000</v>
          </cell>
          <cell r="D1536" t="str">
            <v>Furniture &amp; Fixture</v>
          </cell>
          <cell r="E1536" t="str">
            <v>0</v>
          </cell>
        </row>
        <row r="1537">
          <cell r="A1537" t="str">
            <v>1606001504</v>
          </cell>
          <cell r="B1537" t="str">
            <v>0</v>
          </cell>
          <cell r="C1537" t="str">
            <v>00006000</v>
          </cell>
          <cell r="D1537" t="str">
            <v>Furniture &amp; Fixture</v>
          </cell>
          <cell r="E1537" t="str">
            <v>0</v>
          </cell>
        </row>
        <row r="1538">
          <cell r="A1538" t="str">
            <v>1606001505</v>
          </cell>
          <cell r="B1538" t="str">
            <v>0</v>
          </cell>
          <cell r="C1538" t="str">
            <v>00006000</v>
          </cell>
          <cell r="D1538" t="str">
            <v>Furniture &amp; Fixture</v>
          </cell>
          <cell r="E1538" t="str">
            <v>0</v>
          </cell>
        </row>
        <row r="1539">
          <cell r="A1539" t="str">
            <v>1606001506</v>
          </cell>
          <cell r="B1539" t="str">
            <v>0</v>
          </cell>
          <cell r="C1539" t="str">
            <v>00006000</v>
          </cell>
          <cell r="D1539" t="str">
            <v>Furniture &amp; Fixture</v>
          </cell>
          <cell r="E1539" t="str">
            <v>0</v>
          </cell>
        </row>
        <row r="1540">
          <cell r="A1540" t="str">
            <v>1606001507</v>
          </cell>
          <cell r="B1540" t="str">
            <v>0</v>
          </cell>
          <cell r="C1540" t="str">
            <v>00006000</v>
          </cell>
          <cell r="D1540" t="str">
            <v>Furniture &amp; Fixture</v>
          </cell>
          <cell r="E1540" t="str">
            <v>0</v>
          </cell>
        </row>
        <row r="1541">
          <cell r="A1541" t="str">
            <v>1606001508</v>
          </cell>
          <cell r="B1541" t="str">
            <v>0</v>
          </cell>
          <cell r="C1541" t="str">
            <v>00006000</v>
          </cell>
          <cell r="D1541" t="str">
            <v>Furniture &amp; Fixture</v>
          </cell>
          <cell r="E1541" t="str">
            <v>0</v>
          </cell>
        </row>
        <row r="1542">
          <cell r="A1542" t="str">
            <v>1606001509</v>
          </cell>
          <cell r="B1542" t="str">
            <v>0</v>
          </cell>
          <cell r="C1542" t="str">
            <v>00006000</v>
          </cell>
          <cell r="D1542" t="str">
            <v>Furniture &amp; Fixture</v>
          </cell>
          <cell r="E1542" t="str">
            <v>0</v>
          </cell>
        </row>
        <row r="1543">
          <cell r="A1543" t="str">
            <v>1606001510</v>
          </cell>
          <cell r="B1543" t="str">
            <v>0</v>
          </cell>
          <cell r="C1543" t="str">
            <v>00006000</v>
          </cell>
          <cell r="D1543" t="str">
            <v>Furniture &amp; Fixture</v>
          </cell>
          <cell r="E1543" t="str">
            <v>0</v>
          </cell>
        </row>
        <row r="1544">
          <cell r="A1544" t="str">
            <v>1606001511</v>
          </cell>
          <cell r="B1544" t="str">
            <v>0</v>
          </cell>
          <cell r="C1544" t="str">
            <v>00006000</v>
          </cell>
          <cell r="D1544" t="str">
            <v>Furniture &amp; Fixture</v>
          </cell>
          <cell r="E1544" t="str">
            <v>0</v>
          </cell>
        </row>
        <row r="1545">
          <cell r="A1545" t="str">
            <v>1606001512</v>
          </cell>
          <cell r="B1545" t="str">
            <v>0</v>
          </cell>
          <cell r="C1545" t="str">
            <v>00006000</v>
          </cell>
          <cell r="D1545" t="str">
            <v>Furniture &amp; Fixture</v>
          </cell>
          <cell r="E1545" t="str">
            <v>0</v>
          </cell>
        </row>
        <row r="1546">
          <cell r="A1546" t="str">
            <v>1606001513</v>
          </cell>
          <cell r="B1546" t="str">
            <v>0</v>
          </cell>
          <cell r="C1546" t="str">
            <v>00006000</v>
          </cell>
          <cell r="D1546" t="str">
            <v>Furniture &amp; Fixture</v>
          </cell>
          <cell r="E1546" t="str">
            <v>0</v>
          </cell>
        </row>
        <row r="1547">
          <cell r="A1547" t="str">
            <v>1606001514</v>
          </cell>
          <cell r="B1547" t="str">
            <v>0</v>
          </cell>
          <cell r="C1547" t="str">
            <v>00006000</v>
          </cell>
          <cell r="D1547" t="str">
            <v>Furniture &amp; Fixture</v>
          </cell>
          <cell r="E1547" t="str">
            <v>0</v>
          </cell>
        </row>
        <row r="1548">
          <cell r="A1548" t="str">
            <v>1606001515</v>
          </cell>
          <cell r="B1548" t="str">
            <v>0</v>
          </cell>
          <cell r="C1548" t="str">
            <v>00006000</v>
          </cell>
          <cell r="D1548" t="str">
            <v>Furniture &amp; Fixture</v>
          </cell>
          <cell r="E1548" t="str">
            <v>0</v>
          </cell>
        </row>
        <row r="1549">
          <cell r="A1549" t="str">
            <v>1606001516</v>
          </cell>
          <cell r="B1549" t="str">
            <v>0</v>
          </cell>
          <cell r="C1549" t="str">
            <v>00006000</v>
          </cell>
          <cell r="D1549" t="str">
            <v>Furniture &amp; Fixture</v>
          </cell>
          <cell r="E1549" t="str">
            <v>0</v>
          </cell>
        </row>
        <row r="1550">
          <cell r="A1550" t="str">
            <v>1606001517</v>
          </cell>
          <cell r="B1550" t="str">
            <v>0</v>
          </cell>
          <cell r="C1550" t="str">
            <v>00006000</v>
          </cell>
          <cell r="D1550" t="str">
            <v>Furniture &amp; Fixture</v>
          </cell>
          <cell r="E1550" t="str">
            <v>0</v>
          </cell>
        </row>
        <row r="1551">
          <cell r="A1551" t="str">
            <v>1606001518</v>
          </cell>
          <cell r="B1551" t="str">
            <v>0</v>
          </cell>
          <cell r="C1551" t="str">
            <v>00006000</v>
          </cell>
          <cell r="D1551" t="str">
            <v>Furniture &amp; Fixture</v>
          </cell>
          <cell r="E1551" t="str">
            <v>0</v>
          </cell>
        </row>
        <row r="1552">
          <cell r="A1552" t="str">
            <v>1606001519</v>
          </cell>
          <cell r="B1552" t="str">
            <v>0</v>
          </cell>
          <cell r="C1552" t="str">
            <v>00006000</v>
          </cell>
          <cell r="D1552" t="str">
            <v>Furniture &amp; Fixture</v>
          </cell>
          <cell r="E1552" t="str">
            <v>0</v>
          </cell>
        </row>
        <row r="1553">
          <cell r="A1553" t="str">
            <v>1606001520</v>
          </cell>
          <cell r="B1553" t="str">
            <v>0</v>
          </cell>
          <cell r="C1553" t="str">
            <v>00006000</v>
          </cell>
          <cell r="D1553" t="str">
            <v>Furniture &amp; Fixture</v>
          </cell>
          <cell r="E1553" t="str">
            <v>0</v>
          </cell>
        </row>
        <row r="1554">
          <cell r="A1554" t="str">
            <v>1606001521</v>
          </cell>
          <cell r="B1554" t="str">
            <v>0</v>
          </cell>
          <cell r="C1554" t="str">
            <v>00006000</v>
          </cell>
          <cell r="D1554" t="str">
            <v>Furniture &amp; Fixture</v>
          </cell>
          <cell r="E1554" t="str">
            <v>0</v>
          </cell>
        </row>
        <row r="1555">
          <cell r="A1555" t="str">
            <v>1606001522</v>
          </cell>
          <cell r="B1555" t="str">
            <v>0</v>
          </cell>
          <cell r="C1555" t="str">
            <v>00006000</v>
          </cell>
          <cell r="D1555" t="str">
            <v>Furniture &amp; Fixture</v>
          </cell>
          <cell r="E1555" t="str">
            <v>0</v>
          </cell>
        </row>
        <row r="1556">
          <cell r="A1556" t="str">
            <v>1606001523</v>
          </cell>
          <cell r="B1556" t="str">
            <v>0</v>
          </cell>
          <cell r="C1556" t="str">
            <v>00006000</v>
          </cell>
          <cell r="D1556" t="str">
            <v>Furniture &amp; Fixture</v>
          </cell>
          <cell r="E1556" t="str">
            <v>0</v>
          </cell>
        </row>
        <row r="1557">
          <cell r="A1557" t="str">
            <v>1606001524</v>
          </cell>
          <cell r="B1557" t="str">
            <v>0</v>
          </cell>
          <cell r="C1557" t="str">
            <v>00006000</v>
          </cell>
          <cell r="D1557" t="str">
            <v>Furniture &amp; Fixture</v>
          </cell>
          <cell r="E1557" t="str">
            <v>0</v>
          </cell>
        </row>
        <row r="1558">
          <cell r="A1558" t="str">
            <v>1606001525</v>
          </cell>
          <cell r="B1558" t="str">
            <v>0</v>
          </cell>
          <cell r="C1558" t="str">
            <v>00006000</v>
          </cell>
          <cell r="D1558" t="str">
            <v>Furniture &amp; Fixture</v>
          </cell>
          <cell r="E1558" t="str">
            <v>1</v>
          </cell>
        </row>
        <row r="1559">
          <cell r="A1559" t="str">
            <v>1606001526</v>
          </cell>
          <cell r="B1559" t="str">
            <v>0</v>
          </cell>
          <cell r="C1559" t="str">
            <v>00006000</v>
          </cell>
          <cell r="D1559" t="str">
            <v>Furniture &amp; Fixture</v>
          </cell>
          <cell r="E1559" t="str">
            <v>1</v>
          </cell>
        </row>
        <row r="1560">
          <cell r="A1560" t="str">
            <v>1606001527</v>
          </cell>
          <cell r="B1560" t="str">
            <v>0</v>
          </cell>
          <cell r="C1560" t="str">
            <v>00006000</v>
          </cell>
          <cell r="D1560" t="str">
            <v>Furniture &amp; Fixture</v>
          </cell>
          <cell r="E1560" t="str">
            <v>10</v>
          </cell>
        </row>
        <row r="1561">
          <cell r="A1561" t="str">
            <v>1606001528</v>
          </cell>
          <cell r="B1561" t="str">
            <v>0</v>
          </cell>
          <cell r="C1561" t="str">
            <v>00006000</v>
          </cell>
          <cell r="D1561" t="str">
            <v>Furniture &amp; Fixture</v>
          </cell>
          <cell r="E1561" t="str">
            <v>1</v>
          </cell>
        </row>
        <row r="1562">
          <cell r="A1562" t="str">
            <v>1606001529</v>
          </cell>
          <cell r="B1562" t="str">
            <v>0</v>
          </cell>
          <cell r="C1562" t="str">
            <v>00006000</v>
          </cell>
          <cell r="D1562" t="str">
            <v>Furniture &amp; Fixture</v>
          </cell>
          <cell r="E1562" t="str">
            <v>10</v>
          </cell>
        </row>
        <row r="1563">
          <cell r="A1563" t="str">
            <v>1606001530</v>
          </cell>
          <cell r="B1563" t="str">
            <v>0</v>
          </cell>
          <cell r="C1563" t="str">
            <v>00006000</v>
          </cell>
          <cell r="D1563" t="str">
            <v>Furniture &amp; Fixture</v>
          </cell>
          <cell r="E1563" t="str">
            <v>10</v>
          </cell>
        </row>
        <row r="1564">
          <cell r="A1564" t="str">
            <v>1606001531</v>
          </cell>
          <cell r="B1564" t="str">
            <v>0</v>
          </cell>
          <cell r="C1564" t="str">
            <v>00006000</v>
          </cell>
          <cell r="D1564" t="str">
            <v>Furniture &amp; Fixture</v>
          </cell>
          <cell r="E1564" t="str">
            <v>1</v>
          </cell>
        </row>
        <row r="1565">
          <cell r="A1565" t="str">
            <v>1606001532</v>
          </cell>
          <cell r="B1565" t="str">
            <v>0</v>
          </cell>
          <cell r="C1565" t="str">
            <v>00006000</v>
          </cell>
          <cell r="D1565" t="str">
            <v>Furniture &amp; Fixture</v>
          </cell>
          <cell r="E1565" t="str">
            <v>1</v>
          </cell>
        </row>
        <row r="1566">
          <cell r="A1566" t="str">
            <v>1606001533</v>
          </cell>
          <cell r="B1566" t="str">
            <v>0</v>
          </cell>
          <cell r="C1566" t="str">
            <v>00006000</v>
          </cell>
          <cell r="D1566" t="str">
            <v>Furniture &amp; Fixture</v>
          </cell>
          <cell r="E1566" t="str">
            <v>1</v>
          </cell>
        </row>
        <row r="1567">
          <cell r="A1567" t="str">
            <v>1606001534</v>
          </cell>
          <cell r="B1567" t="str">
            <v>0</v>
          </cell>
          <cell r="C1567" t="str">
            <v>00006000</v>
          </cell>
          <cell r="D1567" t="str">
            <v>Furniture &amp; Fixture</v>
          </cell>
          <cell r="E1567" t="str">
            <v>10</v>
          </cell>
        </row>
        <row r="1568">
          <cell r="A1568" t="str">
            <v>1606001535</v>
          </cell>
          <cell r="B1568" t="str">
            <v>0</v>
          </cell>
          <cell r="C1568" t="str">
            <v>00006000</v>
          </cell>
          <cell r="D1568" t="str">
            <v>Furniture &amp; Fixture</v>
          </cell>
          <cell r="E1568" t="str">
            <v>10</v>
          </cell>
        </row>
        <row r="1569">
          <cell r="A1569" t="str">
            <v>1606001536</v>
          </cell>
          <cell r="B1569" t="str">
            <v>0</v>
          </cell>
          <cell r="C1569" t="str">
            <v>00006000</v>
          </cell>
          <cell r="D1569" t="str">
            <v>Furniture &amp; Fixture</v>
          </cell>
          <cell r="E1569" t="str">
            <v>10</v>
          </cell>
        </row>
        <row r="1570">
          <cell r="A1570" t="str">
            <v>1606001537</v>
          </cell>
          <cell r="B1570" t="str">
            <v>0</v>
          </cell>
          <cell r="C1570" t="str">
            <v>00006000</v>
          </cell>
          <cell r="D1570" t="str">
            <v>Furniture &amp; Fixture</v>
          </cell>
          <cell r="E1570" t="str">
            <v>10</v>
          </cell>
        </row>
        <row r="1571">
          <cell r="A1571" t="str">
            <v>1606001538</v>
          </cell>
          <cell r="B1571" t="str">
            <v>0</v>
          </cell>
          <cell r="C1571" t="str">
            <v>00006000</v>
          </cell>
          <cell r="D1571" t="str">
            <v>Furniture &amp; Fixture</v>
          </cell>
          <cell r="E1571" t="str">
            <v>10</v>
          </cell>
        </row>
        <row r="1572">
          <cell r="A1572" t="str">
            <v>1606001539</v>
          </cell>
          <cell r="B1572" t="str">
            <v>0</v>
          </cell>
          <cell r="C1572" t="str">
            <v>00006000</v>
          </cell>
          <cell r="D1572" t="str">
            <v>Furniture &amp; Fixture</v>
          </cell>
          <cell r="E1572" t="str">
            <v>10</v>
          </cell>
        </row>
        <row r="1573">
          <cell r="A1573" t="str">
            <v>1606001540</v>
          </cell>
          <cell r="B1573" t="str">
            <v>0</v>
          </cell>
          <cell r="C1573" t="str">
            <v>00006000</v>
          </cell>
          <cell r="D1573" t="str">
            <v>Furniture &amp; Fixture</v>
          </cell>
          <cell r="E1573" t="str">
            <v>10</v>
          </cell>
        </row>
        <row r="1574">
          <cell r="A1574" t="str">
            <v>1606001541</v>
          </cell>
          <cell r="B1574" t="str">
            <v>0</v>
          </cell>
          <cell r="C1574" t="str">
            <v>00006000</v>
          </cell>
          <cell r="D1574" t="str">
            <v>Furniture &amp; Fixture</v>
          </cell>
          <cell r="E1574" t="str">
            <v>10</v>
          </cell>
        </row>
        <row r="1575">
          <cell r="A1575" t="str">
            <v>1606001542</v>
          </cell>
          <cell r="B1575" t="str">
            <v>0</v>
          </cell>
          <cell r="C1575" t="str">
            <v>00006000</v>
          </cell>
          <cell r="D1575" t="str">
            <v>Furniture &amp; Fixture</v>
          </cell>
          <cell r="E1575" t="str">
            <v>10</v>
          </cell>
        </row>
        <row r="1576">
          <cell r="A1576" t="str">
            <v>1606001543</v>
          </cell>
          <cell r="B1576" t="str">
            <v>0</v>
          </cell>
          <cell r="C1576" t="str">
            <v>00006000</v>
          </cell>
          <cell r="D1576" t="str">
            <v>Furniture &amp; Fixture</v>
          </cell>
          <cell r="E1576" t="str">
            <v>10</v>
          </cell>
        </row>
        <row r="1577">
          <cell r="A1577" t="str">
            <v>1606003841</v>
          </cell>
          <cell r="B1577" t="str">
            <v>0</v>
          </cell>
          <cell r="C1577" t="str">
            <v>00006000</v>
          </cell>
          <cell r="D1577" t="str">
            <v>Furniture &amp; Fixture</v>
          </cell>
          <cell r="E1577" t="str">
            <v>10</v>
          </cell>
        </row>
        <row r="1578">
          <cell r="A1578" t="str">
            <v>1606003907</v>
          </cell>
          <cell r="B1578" t="str">
            <v>0</v>
          </cell>
          <cell r="C1578" t="str">
            <v>00006000</v>
          </cell>
          <cell r="D1578" t="str">
            <v>Furniture &amp; Fixture</v>
          </cell>
          <cell r="E1578" t="str">
            <v>10</v>
          </cell>
        </row>
        <row r="1579">
          <cell r="A1579" t="str">
            <v>1606003908</v>
          </cell>
          <cell r="B1579" t="str">
            <v>0</v>
          </cell>
          <cell r="C1579" t="str">
            <v>00006000</v>
          </cell>
          <cell r="D1579" t="str">
            <v>Furniture &amp; Fixture</v>
          </cell>
          <cell r="E1579" t="str">
            <v>10</v>
          </cell>
        </row>
        <row r="1580">
          <cell r="A1580" t="str">
            <v>1606003909</v>
          </cell>
          <cell r="B1580" t="str">
            <v>0</v>
          </cell>
          <cell r="C1580" t="str">
            <v>00006000</v>
          </cell>
          <cell r="D1580" t="str">
            <v>Furniture &amp; Fixture</v>
          </cell>
          <cell r="E1580" t="str">
            <v>10</v>
          </cell>
        </row>
        <row r="1581">
          <cell r="A1581" t="str">
            <v>1607000103</v>
          </cell>
          <cell r="B1581" t="str">
            <v>0</v>
          </cell>
          <cell r="C1581" t="str">
            <v>00007000</v>
          </cell>
          <cell r="D1581" t="str">
            <v>Vehicles</v>
          </cell>
          <cell r="E1581" t="str">
            <v>8</v>
          </cell>
        </row>
        <row r="1582">
          <cell r="A1582" t="str">
            <v>1607000104</v>
          </cell>
          <cell r="B1582" t="str">
            <v>0</v>
          </cell>
          <cell r="C1582" t="str">
            <v>00007000</v>
          </cell>
          <cell r="D1582" t="str">
            <v>Vehicles</v>
          </cell>
          <cell r="E1582" t="str">
            <v>8</v>
          </cell>
        </row>
        <row r="1583">
          <cell r="A1583" t="str">
            <v>1607000105</v>
          </cell>
          <cell r="B1583" t="str">
            <v>0</v>
          </cell>
          <cell r="C1583" t="str">
            <v>00007000</v>
          </cell>
          <cell r="D1583" t="str">
            <v>Vehicles</v>
          </cell>
          <cell r="E1583" t="str">
            <v>8</v>
          </cell>
        </row>
        <row r="1584">
          <cell r="A1584" t="str">
            <v>1607000106</v>
          </cell>
          <cell r="B1584" t="str">
            <v>0</v>
          </cell>
          <cell r="C1584" t="str">
            <v>00007000</v>
          </cell>
          <cell r="D1584" t="str">
            <v>Vehicles</v>
          </cell>
          <cell r="E1584" t="str">
            <v>8</v>
          </cell>
        </row>
        <row r="1585">
          <cell r="A1585" t="str">
            <v>1607000107</v>
          </cell>
          <cell r="B1585" t="str">
            <v>0</v>
          </cell>
          <cell r="C1585" t="str">
            <v>00007000</v>
          </cell>
          <cell r="D1585" t="str">
            <v>Vehicles</v>
          </cell>
          <cell r="E1585" t="str">
            <v>8</v>
          </cell>
        </row>
        <row r="1586">
          <cell r="A1586" t="str">
            <v>1607000108</v>
          </cell>
          <cell r="B1586" t="str">
            <v>0</v>
          </cell>
          <cell r="C1586" t="str">
            <v>00007000</v>
          </cell>
          <cell r="D1586" t="str">
            <v>Vehicles</v>
          </cell>
          <cell r="E1586" t="str">
            <v>8</v>
          </cell>
        </row>
        <row r="1587">
          <cell r="A1587" t="str">
            <v>1607000109</v>
          </cell>
          <cell r="B1587" t="str">
            <v>0</v>
          </cell>
          <cell r="C1587" t="str">
            <v>00007000</v>
          </cell>
          <cell r="D1587" t="str">
            <v>Vehicles</v>
          </cell>
          <cell r="E1587" t="str">
            <v>8</v>
          </cell>
        </row>
        <row r="1588">
          <cell r="A1588" t="str">
            <v>1607000110</v>
          </cell>
          <cell r="B1588" t="str">
            <v>0</v>
          </cell>
          <cell r="C1588" t="str">
            <v>00007000</v>
          </cell>
          <cell r="D1588" t="str">
            <v>Vehicles</v>
          </cell>
          <cell r="E1588" t="str">
            <v>8</v>
          </cell>
        </row>
        <row r="1589">
          <cell r="A1589" t="str">
            <v>1607000111</v>
          </cell>
          <cell r="B1589" t="str">
            <v>0</v>
          </cell>
          <cell r="C1589" t="str">
            <v>00007000</v>
          </cell>
          <cell r="D1589" t="str">
            <v>Vehicles</v>
          </cell>
          <cell r="E1589" t="str">
            <v>8</v>
          </cell>
        </row>
        <row r="1590">
          <cell r="A1590" t="str">
            <v>1607000112</v>
          </cell>
          <cell r="B1590" t="str">
            <v>0</v>
          </cell>
          <cell r="C1590" t="str">
            <v>00007000</v>
          </cell>
          <cell r="D1590" t="str">
            <v>Vehicles</v>
          </cell>
          <cell r="E1590" t="str">
            <v>8</v>
          </cell>
        </row>
        <row r="1591">
          <cell r="A1591" t="str">
            <v>1607000253</v>
          </cell>
          <cell r="B1591" t="str">
            <v>0</v>
          </cell>
          <cell r="C1591" t="str">
            <v>00007000</v>
          </cell>
          <cell r="D1591" t="str">
            <v>Vehicles</v>
          </cell>
          <cell r="E1591" t="str">
            <v>8</v>
          </cell>
        </row>
        <row r="1592">
          <cell r="A1592" t="str">
            <v>1607000256</v>
          </cell>
          <cell r="B1592" t="str">
            <v>0</v>
          </cell>
          <cell r="C1592" t="str">
            <v>00007000</v>
          </cell>
          <cell r="D1592" t="str">
            <v>Vehicles</v>
          </cell>
          <cell r="E1592" t="str">
            <v>8</v>
          </cell>
        </row>
        <row r="1593">
          <cell r="A1593" t="str">
            <v>1607000258</v>
          </cell>
          <cell r="B1593" t="str">
            <v>0</v>
          </cell>
          <cell r="C1593" t="str">
            <v>00007000</v>
          </cell>
          <cell r="D1593" t="str">
            <v>Vehicles</v>
          </cell>
          <cell r="E1593" t="str">
            <v>8</v>
          </cell>
        </row>
        <row r="1594">
          <cell r="A1594" t="str">
            <v>1607000262</v>
          </cell>
          <cell r="B1594" t="str">
            <v>0</v>
          </cell>
          <cell r="C1594" t="str">
            <v>00007000</v>
          </cell>
          <cell r="D1594" t="str">
            <v>Vehicles</v>
          </cell>
          <cell r="E1594" t="str">
            <v>8</v>
          </cell>
        </row>
        <row r="1595">
          <cell r="A1595" t="str">
            <v>1607000263</v>
          </cell>
          <cell r="B1595" t="str">
            <v>0</v>
          </cell>
          <cell r="C1595" t="str">
            <v>00007000</v>
          </cell>
          <cell r="D1595" t="str">
            <v>Vehicles</v>
          </cell>
          <cell r="E1595" t="str">
            <v>8</v>
          </cell>
        </row>
        <row r="1596">
          <cell r="A1596" t="str">
            <v>1607000265</v>
          </cell>
          <cell r="B1596" t="str">
            <v>0</v>
          </cell>
          <cell r="C1596" t="str">
            <v>00007000</v>
          </cell>
          <cell r="D1596" t="str">
            <v>Vehicles</v>
          </cell>
          <cell r="E1596" t="str">
            <v>8</v>
          </cell>
        </row>
        <row r="1597">
          <cell r="A1597" t="str">
            <v>1608000025</v>
          </cell>
          <cell r="B1597" t="str">
            <v>0</v>
          </cell>
          <cell r="C1597" t="str">
            <v>00008000</v>
          </cell>
          <cell r="D1597" t="str">
            <v>Computer Software</v>
          </cell>
          <cell r="E1597" t="str">
            <v>6</v>
          </cell>
        </row>
        <row r="1598">
          <cell r="A1598" t="str">
            <v>1608000050</v>
          </cell>
          <cell r="B1598" t="str">
            <v>0</v>
          </cell>
          <cell r="C1598" t="str">
            <v>00008000</v>
          </cell>
          <cell r="D1598" t="str">
            <v>Computer Software</v>
          </cell>
          <cell r="E1598" t="str">
            <v>5</v>
          </cell>
        </row>
        <row r="1599">
          <cell r="A1599" t="str">
            <v>1608000060</v>
          </cell>
          <cell r="B1599" t="str">
            <v>0</v>
          </cell>
          <cell r="C1599" t="str">
            <v>00008000</v>
          </cell>
          <cell r="D1599" t="str">
            <v>Computer Software</v>
          </cell>
          <cell r="E1599" t="str">
            <v>6</v>
          </cell>
        </row>
        <row r="1600">
          <cell r="A1600" t="str">
            <v>1608000067</v>
          </cell>
          <cell r="B1600" t="str">
            <v>0</v>
          </cell>
          <cell r="C1600" t="str">
            <v>00008000</v>
          </cell>
          <cell r="D1600" t="str">
            <v>Computer Software</v>
          </cell>
          <cell r="E1600" t="str">
            <v>3</v>
          </cell>
        </row>
        <row r="1601">
          <cell r="A1601" t="str">
            <v>1608000071</v>
          </cell>
          <cell r="B1601" t="str">
            <v>5</v>
          </cell>
          <cell r="C1601" t="str">
            <v>00008000</v>
          </cell>
          <cell r="D1601" t="str">
            <v>Computer Software</v>
          </cell>
          <cell r="E1601" t="str">
            <v>5</v>
          </cell>
        </row>
        <row r="1602">
          <cell r="A1602" t="str">
            <v>1608000071</v>
          </cell>
          <cell r="B1602" t="str">
            <v>6</v>
          </cell>
          <cell r="C1602" t="str">
            <v>00008000</v>
          </cell>
          <cell r="D1602" t="str">
            <v>Computer Software</v>
          </cell>
          <cell r="E1602" t="str">
            <v>5</v>
          </cell>
        </row>
        <row r="1603">
          <cell r="A1603" t="str">
            <v>1608000071</v>
          </cell>
          <cell r="B1603" t="str">
            <v>7</v>
          </cell>
          <cell r="C1603" t="str">
            <v>00008000</v>
          </cell>
          <cell r="D1603" t="str">
            <v>Computer Software</v>
          </cell>
          <cell r="E1603" t="str">
            <v>5</v>
          </cell>
        </row>
        <row r="1604">
          <cell r="A1604" t="str">
            <v>1608000071</v>
          </cell>
          <cell r="B1604" t="str">
            <v>0</v>
          </cell>
          <cell r="C1604" t="str">
            <v>00008000</v>
          </cell>
          <cell r="D1604" t="str">
            <v>Computer Software</v>
          </cell>
          <cell r="E1604" t="str">
            <v>5</v>
          </cell>
        </row>
        <row r="1605">
          <cell r="A1605" t="str">
            <v>1608000071</v>
          </cell>
          <cell r="B1605" t="str">
            <v>1</v>
          </cell>
          <cell r="C1605" t="str">
            <v>00008000</v>
          </cell>
          <cell r="D1605" t="str">
            <v>Computer Software</v>
          </cell>
          <cell r="E1605" t="str">
            <v>5</v>
          </cell>
        </row>
        <row r="1606">
          <cell r="A1606" t="str">
            <v>1608000071</v>
          </cell>
          <cell r="B1606" t="str">
            <v>2</v>
          </cell>
          <cell r="C1606" t="str">
            <v>00008000</v>
          </cell>
          <cell r="D1606" t="str">
            <v>Computer Software</v>
          </cell>
          <cell r="E1606" t="str">
            <v>5</v>
          </cell>
        </row>
        <row r="1607">
          <cell r="A1607" t="str">
            <v>1608000071</v>
          </cell>
          <cell r="B1607" t="str">
            <v>3</v>
          </cell>
          <cell r="C1607" t="str">
            <v>00008000</v>
          </cell>
          <cell r="D1607" t="str">
            <v>Computer Software</v>
          </cell>
          <cell r="E1607" t="str">
            <v>5</v>
          </cell>
        </row>
        <row r="1608">
          <cell r="A1608" t="str">
            <v>1608000071</v>
          </cell>
          <cell r="B1608" t="str">
            <v>4</v>
          </cell>
          <cell r="C1608" t="str">
            <v>00008000</v>
          </cell>
          <cell r="D1608" t="str">
            <v>Computer Software</v>
          </cell>
          <cell r="E1608" t="str">
            <v>5</v>
          </cell>
        </row>
        <row r="1609">
          <cell r="A1609" t="str">
            <v>1608000078</v>
          </cell>
          <cell r="B1609" t="str">
            <v>0</v>
          </cell>
          <cell r="C1609" t="str">
            <v>00008000</v>
          </cell>
          <cell r="D1609" t="str">
            <v>Computer Software</v>
          </cell>
          <cell r="E1609" t="str">
            <v>6</v>
          </cell>
        </row>
        <row r="1610">
          <cell r="A1610" t="str">
            <v>1651000620</v>
          </cell>
          <cell r="B1610" t="str">
            <v>0</v>
          </cell>
          <cell r="C1610" t="str">
            <v>00005100</v>
          </cell>
          <cell r="D1610" t="str">
            <v>Computer and Data Processing</v>
          </cell>
          <cell r="E1610" t="str">
            <v>0</v>
          </cell>
        </row>
        <row r="1611">
          <cell r="A1611" t="str">
            <v>1651000621</v>
          </cell>
          <cell r="B1611" t="str">
            <v>0</v>
          </cell>
          <cell r="C1611" t="str">
            <v>00005100</v>
          </cell>
          <cell r="D1611" t="str">
            <v>Computer and Data Processing</v>
          </cell>
          <cell r="E1611" t="str">
            <v>0</v>
          </cell>
        </row>
        <row r="1612">
          <cell r="A1612" t="str">
            <v>1651000622</v>
          </cell>
          <cell r="B1612" t="str">
            <v>0</v>
          </cell>
          <cell r="C1612" t="str">
            <v>00005100</v>
          </cell>
          <cell r="D1612" t="str">
            <v>Computer and Data Processing</v>
          </cell>
          <cell r="E1612" t="str">
            <v>0</v>
          </cell>
        </row>
        <row r="1613">
          <cell r="A1613" t="str">
            <v>1651000623</v>
          </cell>
          <cell r="B1613" t="str">
            <v>0</v>
          </cell>
          <cell r="C1613" t="str">
            <v>00005100</v>
          </cell>
          <cell r="D1613" t="str">
            <v>Computer and Data Processing</v>
          </cell>
          <cell r="E1613" t="str">
            <v>0</v>
          </cell>
        </row>
        <row r="1614">
          <cell r="A1614" t="str">
            <v>1651000624</v>
          </cell>
          <cell r="B1614" t="str">
            <v>0</v>
          </cell>
          <cell r="C1614" t="str">
            <v>00005100</v>
          </cell>
          <cell r="D1614" t="str">
            <v>Computer and Data Processing</v>
          </cell>
          <cell r="E1614" t="str">
            <v>0</v>
          </cell>
        </row>
        <row r="1615">
          <cell r="A1615" t="str">
            <v>1651000625</v>
          </cell>
          <cell r="B1615" t="str">
            <v>0</v>
          </cell>
          <cell r="C1615" t="str">
            <v>00005100</v>
          </cell>
          <cell r="D1615" t="str">
            <v>Computer and Data Processing</v>
          </cell>
          <cell r="E1615" t="str">
            <v>0</v>
          </cell>
        </row>
        <row r="1616">
          <cell r="A1616" t="str">
            <v>1651000626</v>
          </cell>
          <cell r="B1616" t="str">
            <v>0</v>
          </cell>
          <cell r="C1616" t="str">
            <v>00005100</v>
          </cell>
          <cell r="D1616" t="str">
            <v>Computer and Data Processing</v>
          </cell>
          <cell r="E1616" t="str">
            <v>0</v>
          </cell>
        </row>
        <row r="1617">
          <cell r="A1617" t="str">
            <v>1651000627</v>
          </cell>
          <cell r="B1617" t="str">
            <v>0</v>
          </cell>
          <cell r="C1617" t="str">
            <v>00005100</v>
          </cell>
          <cell r="D1617" t="str">
            <v>Computer and Data Processing</v>
          </cell>
          <cell r="E1617" t="str">
            <v>0</v>
          </cell>
        </row>
        <row r="1618">
          <cell r="A1618" t="str">
            <v>1651000628</v>
          </cell>
          <cell r="B1618" t="str">
            <v>0</v>
          </cell>
          <cell r="C1618" t="str">
            <v>00005100</v>
          </cell>
          <cell r="D1618" t="str">
            <v>Computer and Data Processing</v>
          </cell>
          <cell r="E1618" t="str">
            <v>0</v>
          </cell>
        </row>
        <row r="1619">
          <cell r="A1619" t="str">
            <v>1651000629</v>
          </cell>
          <cell r="B1619" t="str">
            <v>0</v>
          </cell>
          <cell r="C1619" t="str">
            <v>00005100</v>
          </cell>
          <cell r="D1619" t="str">
            <v>Computer and Data Processing</v>
          </cell>
          <cell r="E1619" t="str">
            <v>0</v>
          </cell>
        </row>
        <row r="1620">
          <cell r="A1620" t="str">
            <v>1651000630</v>
          </cell>
          <cell r="B1620" t="str">
            <v>0</v>
          </cell>
          <cell r="C1620" t="str">
            <v>00005100</v>
          </cell>
          <cell r="D1620" t="str">
            <v>Computer and Data Processing</v>
          </cell>
          <cell r="E1620" t="str">
            <v>0</v>
          </cell>
        </row>
        <row r="1621">
          <cell r="A1621" t="str">
            <v>1651000631</v>
          </cell>
          <cell r="B1621" t="str">
            <v>0</v>
          </cell>
          <cell r="C1621" t="str">
            <v>00005100</v>
          </cell>
          <cell r="D1621" t="str">
            <v>Computer and Data Processing</v>
          </cell>
          <cell r="E1621" t="str">
            <v>0</v>
          </cell>
        </row>
        <row r="1622">
          <cell r="A1622" t="str">
            <v>1651000632</v>
          </cell>
          <cell r="B1622" t="str">
            <v>0</v>
          </cell>
          <cell r="C1622" t="str">
            <v>00005100</v>
          </cell>
          <cell r="D1622" t="str">
            <v>Computer and Data Processing</v>
          </cell>
          <cell r="E1622" t="str">
            <v>7</v>
          </cell>
        </row>
        <row r="1623">
          <cell r="A1623" t="str">
            <v>1651000633</v>
          </cell>
          <cell r="B1623" t="str">
            <v>0</v>
          </cell>
          <cell r="C1623" t="str">
            <v>00005100</v>
          </cell>
          <cell r="D1623" t="str">
            <v>Computer and Data Processing</v>
          </cell>
          <cell r="E1623" t="str">
            <v>7</v>
          </cell>
        </row>
        <row r="1624">
          <cell r="A1624" t="str">
            <v>1651000634</v>
          </cell>
          <cell r="B1624" t="str">
            <v>0</v>
          </cell>
          <cell r="C1624" t="str">
            <v>00005100</v>
          </cell>
          <cell r="D1624" t="str">
            <v>Computer and Data Processing</v>
          </cell>
          <cell r="E1624" t="str">
            <v>7</v>
          </cell>
        </row>
        <row r="1625">
          <cell r="A1625" t="str">
            <v>1651000635</v>
          </cell>
          <cell r="B1625" t="str">
            <v>0</v>
          </cell>
          <cell r="C1625" t="str">
            <v>00005100</v>
          </cell>
          <cell r="D1625" t="str">
            <v>Computer and Data Processing</v>
          </cell>
          <cell r="E1625" t="str">
            <v>7</v>
          </cell>
        </row>
        <row r="1626">
          <cell r="A1626" t="str">
            <v>1651000636</v>
          </cell>
          <cell r="B1626" t="str">
            <v>0</v>
          </cell>
          <cell r="C1626" t="str">
            <v>00005100</v>
          </cell>
          <cell r="D1626" t="str">
            <v>Computer and Data Processing</v>
          </cell>
          <cell r="E1626" t="str">
            <v>7</v>
          </cell>
        </row>
        <row r="1627">
          <cell r="A1627" t="str">
            <v>1651000637</v>
          </cell>
          <cell r="B1627" t="str">
            <v>0</v>
          </cell>
          <cell r="C1627" t="str">
            <v>00005100</v>
          </cell>
          <cell r="D1627" t="str">
            <v>Computer and Data Processing</v>
          </cell>
          <cell r="E1627" t="str">
            <v>7</v>
          </cell>
        </row>
        <row r="1628">
          <cell r="A1628" t="str">
            <v>1651000638</v>
          </cell>
          <cell r="B1628" t="str">
            <v>0</v>
          </cell>
          <cell r="C1628" t="str">
            <v>00005100</v>
          </cell>
          <cell r="D1628" t="str">
            <v>Computer and Data Processing</v>
          </cell>
          <cell r="E1628" t="str">
            <v>7</v>
          </cell>
        </row>
        <row r="1629">
          <cell r="A1629" t="str">
            <v>1651000639</v>
          </cell>
          <cell r="B1629" t="str">
            <v>0</v>
          </cell>
          <cell r="C1629" t="str">
            <v>00005100</v>
          </cell>
          <cell r="D1629" t="str">
            <v>Computer and Data Processing</v>
          </cell>
          <cell r="E1629" t="str">
            <v>7</v>
          </cell>
        </row>
        <row r="1630">
          <cell r="A1630" t="str">
            <v>1651000640</v>
          </cell>
          <cell r="B1630" t="str">
            <v>0</v>
          </cell>
          <cell r="C1630" t="str">
            <v>00005100</v>
          </cell>
          <cell r="D1630" t="str">
            <v>Computer and Data Processing</v>
          </cell>
          <cell r="E1630" t="str">
            <v>7</v>
          </cell>
        </row>
        <row r="1631">
          <cell r="A1631" t="str">
            <v>1651000641</v>
          </cell>
          <cell r="B1631" t="str">
            <v>0</v>
          </cell>
          <cell r="C1631" t="str">
            <v>00005100</v>
          </cell>
          <cell r="D1631" t="str">
            <v>Computer and Data Processing</v>
          </cell>
          <cell r="E1631" t="str">
            <v>7</v>
          </cell>
        </row>
        <row r="1632">
          <cell r="A1632" t="str">
            <v>1651000642</v>
          </cell>
          <cell r="B1632" t="str">
            <v>0</v>
          </cell>
          <cell r="C1632" t="str">
            <v>00005100</v>
          </cell>
          <cell r="D1632" t="str">
            <v>Computer and Data Processing</v>
          </cell>
          <cell r="E1632" t="str">
            <v>7</v>
          </cell>
        </row>
        <row r="1633">
          <cell r="A1633" t="str">
            <v>1651000643</v>
          </cell>
          <cell r="B1633" t="str">
            <v>0</v>
          </cell>
          <cell r="C1633" t="str">
            <v>00005100</v>
          </cell>
          <cell r="D1633" t="str">
            <v>Computer and Data Processing</v>
          </cell>
          <cell r="E1633" t="str">
            <v>7</v>
          </cell>
        </row>
        <row r="1634">
          <cell r="A1634" t="str">
            <v>1651000644</v>
          </cell>
          <cell r="B1634" t="str">
            <v>0</v>
          </cell>
          <cell r="C1634" t="str">
            <v>00005100</v>
          </cell>
          <cell r="D1634" t="str">
            <v>Computer and Data Processing</v>
          </cell>
          <cell r="E1634" t="str">
            <v>7</v>
          </cell>
        </row>
        <row r="1635">
          <cell r="A1635" t="str">
            <v>1651000645</v>
          </cell>
          <cell r="B1635" t="str">
            <v>0</v>
          </cell>
          <cell r="C1635" t="str">
            <v>00005100</v>
          </cell>
          <cell r="D1635" t="str">
            <v>Computer and Data Processing</v>
          </cell>
          <cell r="E1635" t="str">
            <v>6</v>
          </cell>
        </row>
        <row r="1636">
          <cell r="A1636" t="str">
            <v>1651000646</v>
          </cell>
          <cell r="B1636" t="str">
            <v>0</v>
          </cell>
          <cell r="C1636" t="str">
            <v>00005100</v>
          </cell>
          <cell r="D1636" t="str">
            <v>Computer and Data Processing</v>
          </cell>
          <cell r="E1636" t="str">
            <v>6</v>
          </cell>
        </row>
        <row r="1637">
          <cell r="A1637" t="str">
            <v>1651000647</v>
          </cell>
          <cell r="B1637" t="str">
            <v>0</v>
          </cell>
          <cell r="C1637" t="str">
            <v>00005100</v>
          </cell>
          <cell r="D1637" t="str">
            <v>Computer and Data Processing</v>
          </cell>
          <cell r="E1637" t="str">
            <v>6</v>
          </cell>
        </row>
        <row r="1638">
          <cell r="A1638" t="str">
            <v>1651000648</v>
          </cell>
          <cell r="B1638" t="str">
            <v>0</v>
          </cell>
          <cell r="C1638" t="str">
            <v>00005100</v>
          </cell>
          <cell r="D1638" t="str">
            <v>Computer and Data Processing</v>
          </cell>
          <cell r="E1638" t="str">
            <v>6</v>
          </cell>
        </row>
        <row r="1639">
          <cell r="A1639" t="str">
            <v>1651000649</v>
          </cell>
          <cell r="B1639" t="str">
            <v>0</v>
          </cell>
          <cell r="C1639" t="str">
            <v>00005100</v>
          </cell>
          <cell r="D1639" t="str">
            <v>Computer and Data Processing</v>
          </cell>
          <cell r="E1639" t="str">
            <v>6</v>
          </cell>
        </row>
        <row r="1640">
          <cell r="A1640" t="str">
            <v>1651000650</v>
          </cell>
          <cell r="B1640" t="str">
            <v>0</v>
          </cell>
          <cell r="C1640" t="str">
            <v>00005100</v>
          </cell>
          <cell r="D1640" t="str">
            <v>Computer and Data Processing</v>
          </cell>
          <cell r="E1640" t="str">
            <v>5</v>
          </cell>
        </row>
        <row r="1641">
          <cell r="A1641" t="str">
            <v>1651000651</v>
          </cell>
          <cell r="B1641" t="str">
            <v>0</v>
          </cell>
          <cell r="C1641" t="str">
            <v>00005100</v>
          </cell>
          <cell r="D1641" t="str">
            <v>Computer and Data Processing</v>
          </cell>
          <cell r="E1641" t="str">
            <v>4</v>
          </cell>
        </row>
        <row r="1642">
          <cell r="A1642" t="str">
            <v>1651000652</v>
          </cell>
          <cell r="B1642" t="str">
            <v>0</v>
          </cell>
          <cell r="C1642" t="str">
            <v>00005100</v>
          </cell>
          <cell r="D1642" t="str">
            <v>Computer and Data Processing</v>
          </cell>
          <cell r="E1642" t="str">
            <v>4</v>
          </cell>
        </row>
        <row r="1643">
          <cell r="A1643" t="str">
            <v>1651000653</v>
          </cell>
          <cell r="B1643" t="str">
            <v>0</v>
          </cell>
          <cell r="C1643" t="str">
            <v>00005100</v>
          </cell>
          <cell r="D1643" t="str">
            <v>Computer and Data Processing</v>
          </cell>
          <cell r="E1643" t="str">
            <v>4</v>
          </cell>
        </row>
        <row r="1644">
          <cell r="A1644" t="str">
            <v>1651000654</v>
          </cell>
          <cell r="B1644" t="str">
            <v>0</v>
          </cell>
          <cell r="C1644" t="str">
            <v>00005100</v>
          </cell>
          <cell r="D1644" t="str">
            <v>Computer and Data Processing</v>
          </cell>
          <cell r="E1644" t="str">
            <v>4</v>
          </cell>
        </row>
        <row r="1645">
          <cell r="A1645" t="str">
            <v>1651000655</v>
          </cell>
          <cell r="B1645" t="str">
            <v>0</v>
          </cell>
          <cell r="C1645" t="str">
            <v>00005100</v>
          </cell>
          <cell r="D1645" t="str">
            <v>Computer and Data Processing</v>
          </cell>
          <cell r="E1645" t="str">
            <v>4</v>
          </cell>
        </row>
        <row r="1646">
          <cell r="A1646" t="str">
            <v>1651000656</v>
          </cell>
          <cell r="B1646" t="str">
            <v>0</v>
          </cell>
          <cell r="C1646" t="str">
            <v>00005100</v>
          </cell>
          <cell r="D1646" t="str">
            <v>Computer and Data Processing</v>
          </cell>
          <cell r="E1646" t="str">
            <v>4</v>
          </cell>
        </row>
        <row r="1647">
          <cell r="A1647" t="str">
            <v>1651000657</v>
          </cell>
          <cell r="B1647" t="str">
            <v>0</v>
          </cell>
          <cell r="C1647" t="str">
            <v>00005100</v>
          </cell>
          <cell r="D1647" t="str">
            <v>Computer and Data Processing</v>
          </cell>
          <cell r="E1647" t="str">
            <v>4</v>
          </cell>
        </row>
        <row r="1648">
          <cell r="A1648" t="str">
            <v>1651000658</v>
          </cell>
          <cell r="B1648" t="str">
            <v>0</v>
          </cell>
          <cell r="C1648" t="str">
            <v>00005100</v>
          </cell>
          <cell r="D1648" t="str">
            <v>Computer and Data Processing</v>
          </cell>
          <cell r="E1648" t="str">
            <v>3</v>
          </cell>
        </row>
        <row r="1649">
          <cell r="A1649" t="str">
            <v>1651000659</v>
          </cell>
          <cell r="B1649" t="str">
            <v>0</v>
          </cell>
          <cell r="C1649" t="str">
            <v>00005100</v>
          </cell>
          <cell r="D1649" t="str">
            <v>Computer and Data Processing</v>
          </cell>
          <cell r="E1649" t="str">
            <v>4</v>
          </cell>
        </row>
        <row r="1650">
          <cell r="A1650" t="str">
            <v>1651000660</v>
          </cell>
          <cell r="B1650" t="str">
            <v>0</v>
          </cell>
          <cell r="C1650" t="str">
            <v>00005100</v>
          </cell>
          <cell r="D1650" t="str">
            <v>Computer and Data Processing</v>
          </cell>
          <cell r="E1650" t="str">
            <v>3</v>
          </cell>
        </row>
        <row r="1651">
          <cell r="A1651" t="str">
            <v>1651000661</v>
          </cell>
          <cell r="B1651" t="str">
            <v>0</v>
          </cell>
          <cell r="C1651" t="str">
            <v>00005100</v>
          </cell>
          <cell r="D1651" t="str">
            <v>Computer and Data Processing</v>
          </cell>
          <cell r="E1651" t="str">
            <v>3</v>
          </cell>
        </row>
        <row r="1652">
          <cell r="A1652" t="str">
            <v>1651000662</v>
          </cell>
          <cell r="B1652" t="str">
            <v>0</v>
          </cell>
          <cell r="C1652" t="str">
            <v>00005100</v>
          </cell>
          <cell r="D1652" t="str">
            <v>Computer and Data Processing</v>
          </cell>
          <cell r="E1652" t="str">
            <v>3</v>
          </cell>
        </row>
        <row r="1653">
          <cell r="A1653" t="str">
            <v>1651000663</v>
          </cell>
          <cell r="B1653" t="str">
            <v>0</v>
          </cell>
          <cell r="C1653" t="str">
            <v>00005100</v>
          </cell>
          <cell r="D1653" t="str">
            <v>Computer and Data Processing</v>
          </cell>
          <cell r="E1653" t="str">
            <v>4</v>
          </cell>
        </row>
        <row r="1654">
          <cell r="A1654" t="str">
            <v>1651000664</v>
          </cell>
          <cell r="B1654" t="str">
            <v>0</v>
          </cell>
          <cell r="C1654" t="str">
            <v>00005100</v>
          </cell>
          <cell r="D1654" t="str">
            <v>Computer and Data Processing</v>
          </cell>
          <cell r="E1654" t="str">
            <v>3</v>
          </cell>
        </row>
        <row r="1655">
          <cell r="A1655" t="str">
            <v>1651000665</v>
          </cell>
          <cell r="B1655" t="str">
            <v>0</v>
          </cell>
          <cell r="C1655" t="str">
            <v>00005100</v>
          </cell>
          <cell r="D1655" t="str">
            <v>Computer and Data Processing</v>
          </cell>
          <cell r="E1655" t="str">
            <v>3</v>
          </cell>
        </row>
        <row r="1656">
          <cell r="A1656" t="str">
            <v>1651000666</v>
          </cell>
          <cell r="B1656" t="str">
            <v>0</v>
          </cell>
          <cell r="C1656" t="str">
            <v>00005100</v>
          </cell>
          <cell r="D1656" t="str">
            <v>Computer and Data Processing</v>
          </cell>
          <cell r="E1656" t="str">
            <v>3</v>
          </cell>
        </row>
        <row r="1657">
          <cell r="A1657" t="str">
            <v>1651000667</v>
          </cell>
          <cell r="B1657" t="str">
            <v>0</v>
          </cell>
          <cell r="C1657" t="str">
            <v>00005100</v>
          </cell>
          <cell r="D1657" t="str">
            <v>Computer and Data Processing</v>
          </cell>
          <cell r="E1657" t="str">
            <v>3</v>
          </cell>
        </row>
        <row r="1658">
          <cell r="A1658" t="str">
            <v>1651000668</v>
          </cell>
          <cell r="B1658" t="str">
            <v>0</v>
          </cell>
          <cell r="C1658" t="str">
            <v>00005100</v>
          </cell>
          <cell r="D1658" t="str">
            <v>Computer and Data Processing</v>
          </cell>
          <cell r="E1658" t="str">
            <v>3</v>
          </cell>
        </row>
        <row r="1659">
          <cell r="A1659" t="str">
            <v>1651000669</v>
          </cell>
          <cell r="B1659" t="str">
            <v>0</v>
          </cell>
          <cell r="C1659" t="str">
            <v>00005100</v>
          </cell>
          <cell r="D1659" t="str">
            <v>Computer and Data Processing</v>
          </cell>
          <cell r="E1659" t="str">
            <v>3</v>
          </cell>
        </row>
        <row r="1660">
          <cell r="A1660" t="str">
            <v>1651000670</v>
          </cell>
          <cell r="B1660" t="str">
            <v>0</v>
          </cell>
          <cell r="C1660" t="str">
            <v>00005100</v>
          </cell>
          <cell r="D1660" t="str">
            <v>Computer and Data Processing</v>
          </cell>
          <cell r="E1660" t="str">
            <v>3</v>
          </cell>
        </row>
        <row r="1661">
          <cell r="A1661" t="str">
            <v>1651000671</v>
          </cell>
          <cell r="B1661" t="str">
            <v>0</v>
          </cell>
          <cell r="C1661" t="str">
            <v>00005100</v>
          </cell>
          <cell r="D1661" t="str">
            <v>Computer and Data Processing</v>
          </cell>
          <cell r="E1661" t="str">
            <v>3</v>
          </cell>
        </row>
        <row r="1662">
          <cell r="A1662" t="str">
            <v>1651000672</v>
          </cell>
          <cell r="B1662" t="str">
            <v>0</v>
          </cell>
          <cell r="C1662" t="str">
            <v>00005100</v>
          </cell>
          <cell r="D1662" t="str">
            <v>Computer and Data Processing</v>
          </cell>
          <cell r="E1662" t="str">
            <v>1</v>
          </cell>
        </row>
        <row r="1663">
          <cell r="A1663" t="str">
            <v>1651000673</v>
          </cell>
          <cell r="B1663" t="str">
            <v>0</v>
          </cell>
          <cell r="C1663" t="str">
            <v>00005100</v>
          </cell>
          <cell r="D1663" t="str">
            <v>Computer and Data Processing</v>
          </cell>
          <cell r="E1663" t="str">
            <v>4</v>
          </cell>
        </row>
        <row r="1664">
          <cell r="A1664" t="str">
            <v>1651000674</v>
          </cell>
          <cell r="B1664" t="str">
            <v>0</v>
          </cell>
          <cell r="C1664" t="str">
            <v>00005100</v>
          </cell>
          <cell r="D1664" t="str">
            <v>Computer and Data Processing</v>
          </cell>
          <cell r="E1664" t="str">
            <v>4</v>
          </cell>
        </row>
        <row r="1665">
          <cell r="A1665" t="str">
            <v>1651000675</v>
          </cell>
          <cell r="B1665" t="str">
            <v>0</v>
          </cell>
          <cell r="C1665" t="str">
            <v>00005100</v>
          </cell>
          <cell r="D1665" t="str">
            <v>Computer and Data Processing</v>
          </cell>
          <cell r="E1665" t="str">
            <v>4</v>
          </cell>
        </row>
        <row r="1666">
          <cell r="A1666" t="str">
            <v>1651000676</v>
          </cell>
          <cell r="B1666" t="str">
            <v>0</v>
          </cell>
          <cell r="C1666" t="str">
            <v>00005100</v>
          </cell>
          <cell r="D1666" t="str">
            <v>Computer and Data Processing</v>
          </cell>
          <cell r="E1666" t="str">
            <v>4</v>
          </cell>
        </row>
        <row r="1667">
          <cell r="A1667" t="str">
            <v>1651000677</v>
          </cell>
          <cell r="B1667" t="str">
            <v>0</v>
          </cell>
          <cell r="C1667" t="str">
            <v>00005100</v>
          </cell>
          <cell r="D1667" t="str">
            <v>Computer and Data Processing</v>
          </cell>
          <cell r="E1667" t="str">
            <v>4</v>
          </cell>
        </row>
        <row r="1668">
          <cell r="A1668" t="str">
            <v>1651000678</v>
          </cell>
          <cell r="B1668" t="str">
            <v>0</v>
          </cell>
          <cell r="C1668" t="str">
            <v>00005100</v>
          </cell>
          <cell r="D1668" t="str">
            <v>Computer and Data Processing</v>
          </cell>
          <cell r="E1668" t="str">
            <v>4</v>
          </cell>
        </row>
        <row r="1669">
          <cell r="A1669" t="str">
            <v>1651000679</v>
          </cell>
          <cell r="B1669" t="str">
            <v>0</v>
          </cell>
          <cell r="C1669" t="str">
            <v>00005100</v>
          </cell>
          <cell r="D1669" t="str">
            <v>Computer and Data Processing</v>
          </cell>
          <cell r="E1669" t="str">
            <v>3</v>
          </cell>
        </row>
        <row r="1670">
          <cell r="A1670" t="str">
            <v>1651000680</v>
          </cell>
          <cell r="B1670" t="str">
            <v>0</v>
          </cell>
          <cell r="C1670" t="str">
            <v>00005100</v>
          </cell>
          <cell r="D1670" t="str">
            <v>Computer and Data Processing</v>
          </cell>
          <cell r="E1670" t="str">
            <v>2</v>
          </cell>
        </row>
        <row r="1671">
          <cell r="A1671" t="str">
            <v>1651000681</v>
          </cell>
          <cell r="B1671" t="str">
            <v>0</v>
          </cell>
          <cell r="C1671" t="str">
            <v>00005100</v>
          </cell>
          <cell r="D1671" t="str">
            <v>Computer and Data Processing</v>
          </cell>
          <cell r="E1671" t="str">
            <v>2</v>
          </cell>
        </row>
        <row r="1672">
          <cell r="A1672" t="str">
            <v>1651000682</v>
          </cell>
          <cell r="B1672" t="str">
            <v>0</v>
          </cell>
          <cell r="C1672" t="str">
            <v>00005100</v>
          </cell>
          <cell r="D1672" t="str">
            <v>Computer and Data Processing</v>
          </cell>
          <cell r="E1672" t="str">
            <v>2</v>
          </cell>
        </row>
        <row r="1673">
          <cell r="A1673" t="str">
            <v>1651000683</v>
          </cell>
          <cell r="B1673" t="str">
            <v>0</v>
          </cell>
          <cell r="C1673" t="str">
            <v>00005100</v>
          </cell>
          <cell r="D1673" t="str">
            <v>Computer and Data Processing</v>
          </cell>
          <cell r="E1673" t="str">
            <v>1</v>
          </cell>
        </row>
        <row r="1674">
          <cell r="A1674" t="str">
            <v>1651000684</v>
          </cell>
          <cell r="B1674" t="str">
            <v>0</v>
          </cell>
          <cell r="C1674" t="str">
            <v>00005100</v>
          </cell>
          <cell r="D1674" t="str">
            <v>Computer and Data Processing</v>
          </cell>
          <cell r="E1674" t="str">
            <v>1</v>
          </cell>
        </row>
        <row r="1675">
          <cell r="A1675" t="str">
            <v>1651000685</v>
          </cell>
          <cell r="B1675" t="str">
            <v>0</v>
          </cell>
          <cell r="C1675" t="str">
            <v>00005100</v>
          </cell>
          <cell r="D1675" t="str">
            <v>Computer and Data Processing</v>
          </cell>
          <cell r="E1675" t="str">
            <v>3</v>
          </cell>
        </row>
        <row r="1676">
          <cell r="A1676" t="str">
            <v>1651000686</v>
          </cell>
          <cell r="B1676" t="str">
            <v>0</v>
          </cell>
          <cell r="C1676" t="str">
            <v>00005100</v>
          </cell>
          <cell r="D1676" t="str">
            <v>Computer and Data Processing</v>
          </cell>
          <cell r="E1676" t="str">
            <v>3</v>
          </cell>
        </row>
        <row r="1677">
          <cell r="A1677" t="str">
            <v>1651000687</v>
          </cell>
          <cell r="B1677" t="str">
            <v>0</v>
          </cell>
          <cell r="C1677" t="str">
            <v>00005100</v>
          </cell>
          <cell r="D1677" t="str">
            <v>Computer and Data Processing</v>
          </cell>
          <cell r="E1677" t="str">
            <v>3</v>
          </cell>
        </row>
        <row r="1678">
          <cell r="A1678" t="str">
            <v>1651001082</v>
          </cell>
          <cell r="B1678" t="str">
            <v>0</v>
          </cell>
          <cell r="C1678" t="str">
            <v>00005100</v>
          </cell>
          <cell r="D1678" t="str">
            <v>Computer and Data Processing</v>
          </cell>
          <cell r="E1678" t="str">
            <v>6</v>
          </cell>
        </row>
        <row r="1679">
          <cell r="A1679" t="str">
            <v>1651001086</v>
          </cell>
          <cell r="B1679" t="str">
            <v>0</v>
          </cell>
          <cell r="C1679" t="str">
            <v>00005100</v>
          </cell>
          <cell r="D1679" t="str">
            <v>Computer and Data Processing</v>
          </cell>
          <cell r="E1679" t="str">
            <v>4</v>
          </cell>
        </row>
        <row r="1680">
          <cell r="A1680" t="str">
            <v>1651001087</v>
          </cell>
          <cell r="B1680" t="str">
            <v>0</v>
          </cell>
          <cell r="C1680" t="str">
            <v>00005100</v>
          </cell>
          <cell r="D1680" t="str">
            <v>Computer and Data Processing</v>
          </cell>
          <cell r="E1680" t="str">
            <v>4</v>
          </cell>
        </row>
        <row r="1681">
          <cell r="A1681" t="str">
            <v>1651001096</v>
          </cell>
          <cell r="B1681" t="str">
            <v>0</v>
          </cell>
          <cell r="C1681" t="str">
            <v>00005100</v>
          </cell>
          <cell r="D1681" t="str">
            <v>Computer and Data Processing</v>
          </cell>
          <cell r="E1681" t="str">
            <v>5</v>
          </cell>
        </row>
        <row r="1682">
          <cell r="A1682" t="str">
            <v>1651001097</v>
          </cell>
          <cell r="B1682" t="str">
            <v>0</v>
          </cell>
          <cell r="C1682" t="str">
            <v>00005100</v>
          </cell>
          <cell r="D1682" t="str">
            <v>Computer and Data Processing</v>
          </cell>
          <cell r="E1682" t="str">
            <v>5</v>
          </cell>
        </row>
        <row r="1683">
          <cell r="A1683" t="str">
            <v>1651001104</v>
          </cell>
          <cell r="B1683" t="str">
            <v>0</v>
          </cell>
          <cell r="C1683" t="str">
            <v>00005100</v>
          </cell>
          <cell r="D1683" t="str">
            <v>Computer and Data Processing</v>
          </cell>
          <cell r="E1683" t="str">
            <v>5</v>
          </cell>
        </row>
        <row r="1684">
          <cell r="A1684" t="str">
            <v>1651001130</v>
          </cell>
          <cell r="B1684" t="str">
            <v>0</v>
          </cell>
          <cell r="C1684" t="str">
            <v>00005100</v>
          </cell>
          <cell r="D1684" t="str">
            <v>Computer and Data Processing</v>
          </cell>
          <cell r="E1684" t="str">
            <v>5</v>
          </cell>
        </row>
        <row r="1685">
          <cell r="A1685" t="str">
            <v>1651001131</v>
          </cell>
          <cell r="B1685" t="str">
            <v>0</v>
          </cell>
          <cell r="C1685" t="str">
            <v>00005100</v>
          </cell>
          <cell r="D1685" t="str">
            <v>Computer and Data Processing</v>
          </cell>
          <cell r="E1685" t="str">
            <v>5</v>
          </cell>
        </row>
        <row r="1686">
          <cell r="A1686" t="str">
            <v>1651001132</v>
          </cell>
          <cell r="B1686" t="str">
            <v>0</v>
          </cell>
          <cell r="C1686" t="str">
            <v>00005100</v>
          </cell>
          <cell r="D1686" t="str">
            <v>Computer and Data Processing</v>
          </cell>
          <cell r="E1686" t="str">
            <v>5</v>
          </cell>
        </row>
        <row r="1687">
          <cell r="A1687" t="str">
            <v>1651001148</v>
          </cell>
          <cell r="B1687" t="str">
            <v>0</v>
          </cell>
          <cell r="C1687" t="str">
            <v>00005100</v>
          </cell>
          <cell r="D1687" t="str">
            <v>Computer and Data Processing</v>
          </cell>
          <cell r="E1687" t="str">
            <v>5</v>
          </cell>
        </row>
        <row r="1688">
          <cell r="A1688" t="str">
            <v>1651001148</v>
          </cell>
          <cell r="B1688" t="str">
            <v>1</v>
          </cell>
          <cell r="C1688" t="str">
            <v>00005100</v>
          </cell>
          <cell r="D1688" t="str">
            <v>Computer and Data Processing</v>
          </cell>
          <cell r="E1688" t="str">
            <v>5</v>
          </cell>
        </row>
        <row r="1689">
          <cell r="A1689" t="str">
            <v>1651001148</v>
          </cell>
          <cell r="B1689" t="str">
            <v>2</v>
          </cell>
          <cell r="C1689" t="str">
            <v>00005100</v>
          </cell>
          <cell r="D1689" t="str">
            <v>Computer and Data Processing</v>
          </cell>
          <cell r="E1689" t="str">
            <v>7</v>
          </cell>
        </row>
        <row r="1690">
          <cell r="A1690" t="str">
            <v>1651001148</v>
          </cell>
          <cell r="B1690" t="str">
            <v>3</v>
          </cell>
          <cell r="C1690" t="str">
            <v>00005100</v>
          </cell>
          <cell r="D1690" t="str">
            <v>Computer and Data Processing</v>
          </cell>
          <cell r="E1690" t="str">
            <v>7</v>
          </cell>
        </row>
        <row r="1691">
          <cell r="A1691" t="str">
            <v>1651001148</v>
          </cell>
          <cell r="B1691" t="str">
            <v>4</v>
          </cell>
          <cell r="C1691" t="str">
            <v>00005100</v>
          </cell>
          <cell r="D1691" t="str">
            <v>Computer and Data Processing</v>
          </cell>
          <cell r="E1691" t="str">
            <v>7</v>
          </cell>
        </row>
        <row r="1692">
          <cell r="A1692" t="str">
            <v>1651001149</v>
          </cell>
          <cell r="B1692" t="str">
            <v>0</v>
          </cell>
          <cell r="C1692" t="str">
            <v>00005100</v>
          </cell>
          <cell r="D1692" t="str">
            <v>Computer and Data Processing</v>
          </cell>
          <cell r="E1692" t="str">
            <v>7</v>
          </cell>
        </row>
        <row r="1693">
          <cell r="A1693" t="str">
            <v>1651001149</v>
          </cell>
          <cell r="B1693" t="str">
            <v>1</v>
          </cell>
          <cell r="C1693" t="str">
            <v>00005100</v>
          </cell>
          <cell r="D1693" t="str">
            <v>Computer and Data Processing</v>
          </cell>
          <cell r="E1693" t="str">
            <v>7</v>
          </cell>
        </row>
        <row r="1694">
          <cell r="A1694" t="str">
            <v>1651001149</v>
          </cell>
          <cell r="B1694" t="str">
            <v>2</v>
          </cell>
          <cell r="C1694" t="str">
            <v>00005100</v>
          </cell>
          <cell r="D1694" t="str">
            <v>Computer and Data Processing</v>
          </cell>
          <cell r="E1694" t="str">
            <v>7</v>
          </cell>
        </row>
        <row r="1695">
          <cell r="A1695" t="str">
            <v>1651001149</v>
          </cell>
          <cell r="B1695" t="str">
            <v>3</v>
          </cell>
          <cell r="C1695" t="str">
            <v>00005100</v>
          </cell>
          <cell r="D1695" t="str">
            <v>Computer and Data Processing</v>
          </cell>
          <cell r="E1695" t="str">
            <v>7</v>
          </cell>
        </row>
        <row r="1696">
          <cell r="A1696" t="str">
            <v>1651001149</v>
          </cell>
          <cell r="B1696" t="str">
            <v>4</v>
          </cell>
          <cell r="C1696" t="str">
            <v>00005100</v>
          </cell>
          <cell r="D1696" t="str">
            <v>Computer and Data Processing</v>
          </cell>
          <cell r="E1696" t="str">
            <v>7</v>
          </cell>
        </row>
        <row r="1697">
          <cell r="A1697" t="str">
            <v>1651001150</v>
          </cell>
          <cell r="B1697" t="str">
            <v>0</v>
          </cell>
          <cell r="C1697" t="str">
            <v>00005100</v>
          </cell>
          <cell r="D1697" t="str">
            <v>Computer and Data Processing</v>
          </cell>
          <cell r="E1697" t="str">
            <v>6</v>
          </cell>
        </row>
        <row r="1698">
          <cell r="A1698" t="str">
            <v>1651001176</v>
          </cell>
          <cell r="B1698" t="str">
            <v>0</v>
          </cell>
          <cell r="C1698" t="str">
            <v>00005100</v>
          </cell>
          <cell r="D1698" t="str">
            <v>Computer and Data Processing</v>
          </cell>
          <cell r="E1698" t="str">
            <v>5</v>
          </cell>
        </row>
        <row r="1699">
          <cell r="A1699" t="str">
            <v>1651001193</v>
          </cell>
          <cell r="B1699" t="str">
            <v>0</v>
          </cell>
          <cell r="C1699" t="str">
            <v>00005100</v>
          </cell>
          <cell r="D1699" t="str">
            <v>Computer and Data Processing</v>
          </cell>
          <cell r="E1699" t="str">
            <v>5</v>
          </cell>
        </row>
        <row r="1700">
          <cell r="A1700" t="str">
            <v>1651001220</v>
          </cell>
          <cell r="B1700" t="str">
            <v>0</v>
          </cell>
          <cell r="C1700" t="str">
            <v>00005100</v>
          </cell>
          <cell r="D1700" t="str">
            <v>Computer and Data Processing</v>
          </cell>
          <cell r="E1700" t="str">
            <v>3</v>
          </cell>
        </row>
        <row r="1701">
          <cell r="A1701" t="str">
            <v>1651001221</v>
          </cell>
          <cell r="B1701" t="str">
            <v>0</v>
          </cell>
          <cell r="C1701" t="str">
            <v>00005100</v>
          </cell>
          <cell r="D1701" t="str">
            <v>Computer and Data Processing</v>
          </cell>
          <cell r="E1701" t="str">
            <v>3</v>
          </cell>
        </row>
        <row r="1702">
          <cell r="A1702" t="str">
            <v>1651001222</v>
          </cell>
          <cell r="B1702" t="str">
            <v>0</v>
          </cell>
          <cell r="C1702" t="str">
            <v>00005100</v>
          </cell>
          <cell r="D1702" t="str">
            <v>Computer and Data Processing</v>
          </cell>
          <cell r="E1702" t="str">
            <v>3</v>
          </cell>
        </row>
        <row r="1703">
          <cell r="A1703" t="str">
            <v>1651001223</v>
          </cell>
          <cell r="B1703" t="str">
            <v>0</v>
          </cell>
          <cell r="C1703" t="str">
            <v>00005100</v>
          </cell>
          <cell r="D1703" t="str">
            <v>Computer and Data Processing</v>
          </cell>
          <cell r="E1703" t="str">
            <v>3</v>
          </cell>
        </row>
        <row r="1704">
          <cell r="A1704" t="str">
            <v>1651001232</v>
          </cell>
          <cell r="B1704" t="str">
            <v>0</v>
          </cell>
          <cell r="C1704" t="str">
            <v>00005100</v>
          </cell>
          <cell r="D1704" t="str">
            <v>Computer and Data Processing</v>
          </cell>
          <cell r="E1704" t="str">
            <v>3</v>
          </cell>
        </row>
        <row r="1705">
          <cell r="A1705" t="str">
            <v>1651001233</v>
          </cell>
          <cell r="B1705" t="str">
            <v>0</v>
          </cell>
          <cell r="C1705" t="str">
            <v>00005100</v>
          </cell>
          <cell r="D1705" t="str">
            <v>Computer and Data Processing</v>
          </cell>
          <cell r="E1705" t="str">
            <v>3</v>
          </cell>
        </row>
        <row r="1706">
          <cell r="A1706" t="str">
            <v>1651001234</v>
          </cell>
          <cell r="B1706" t="str">
            <v>0</v>
          </cell>
          <cell r="C1706" t="str">
            <v>00005100</v>
          </cell>
          <cell r="D1706" t="str">
            <v>Computer and Data Processing</v>
          </cell>
          <cell r="E1706" t="str">
            <v>3</v>
          </cell>
        </row>
        <row r="1707">
          <cell r="A1707" t="str">
            <v>1651001235</v>
          </cell>
          <cell r="B1707" t="str">
            <v>0</v>
          </cell>
          <cell r="C1707" t="str">
            <v>00005100</v>
          </cell>
          <cell r="D1707" t="str">
            <v>Computer and Data Processing</v>
          </cell>
          <cell r="E1707" t="str">
            <v>3</v>
          </cell>
        </row>
        <row r="1708">
          <cell r="A1708" t="str">
            <v>1651001245</v>
          </cell>
          <cell r="B1708" t="str">
            <v>0</v>
          </cell>
          <cell r="C1708" t="str">
            <v>00005100</v>
          </cell>
          <cell r="D1708" t="str">
            <v>Computer and Data Processing</v>
          </cell>
          <cell r="E1708" t="str">
            <v>3</v>
          </cell>
        </row>
        <row r="1709">
          <cell r="A1709" t="str">
            <v>1651001246</v>
          </cell>
          <cell r="B1709" t="str">
            <v>1</v>
          </cell>
          <cell r="C1709" t="str">
            <v>00005100</v>
          </cell>
          <cell r="D1709" t="str">
            <v>Computer and Data Processing</v>
          </cell>
          <cell r="E1709" t="str">
            <v>3</v>
          </cell>
        </row>
        <row r="1710">
          <cell r="A1710" t="str">
            <v>1651001246</v>
          </cell>
          <cell r="B1710" t="str">
            <v>0</v>
          </cell>
          <cell r="C1710" t="str">
            <v>00005100</v>
          </cell>
          <cell r="D1710" t="str">
            <v>Computer and Data Processing</v>
          </cell>
          <cell r="E1710" t="str">
            <v>3</v>
          </cell>
        </row>
        <row r="1711">
          <cell r="A1711" t="str">
            <v>1651001262</v>
          </cell>
          <cell r="B1711" t="str">
            <v>0</v>
          </cell>
          <cell r="C1711" t="str">
            <v>00005100</v>
          </cell>
          <cell r="D1711" t="str">
            <v>Computer and Data Processing</v>
          </cell>
          <cell r="E1711" t="str">
            <v>3</v>
          </cell>
        </row>
        <row r="1712">
          <cell r="A1712" t="str">
            <v>1651001265</v>
          </cell>
          <cell r="B1712" t="str">
            <v>0</v>
          </cell>
          <cell r="C1712" t="str">
            <v>00005100</v>
          </cell>
          <cell r="D1712" t="str">
            <v>Computer and Data Processing</v>
          </cell>
          <cell r="E1712" t="str">
            <v>3</v>
          </cell>
        </row>
        <row r="1713">
          <cell r="A1713" t="str">
            <v>1651001278</v>
          </cell>
          <cell r="B1713" t="str">
            <v>0</v>
          </cell>
          <cell r="C1713" t="str">
            <v>00005100</v>
          </cell>
          <cell r="D1713" t="str">
            <v>Computer and Data Processing</v>
          </cell>
          <cell r="E1713" t="str">
            <v>3</v>
          </cell>
        </row>
        <row r="1714">
          <cell r="A1714" t="str">
            <v>1651001279</v>
          </cell>
          <cell r="B1714" t="str">
            <v>0</v>
          </cell>
          <cell r="C1714" t="str">
            <v>00005100</v>
          </cell>
          <cell r="D1714" t="str">
            <v>Computer and Data Processing</v>
          </cell>
          <cell r="E1714" t="str">
            <v>3</v>
          </cell>
        </row>
        <row r="1715">
          <cell r="A1715" t="str">
            <v>1651001280</v>
          </cell>
          <cell r="B1715" t="str">
            <v>0</v>
          </cell>
          <cell r="C1715" t="str">
            <v>00005100</v>
          </cell>
          <cell r="D1715" t="str">
            <v>Computer and Data Processing</v>
          </cell>
          <cell r="E1715" t="str">
            <v>3</v>
          </cell>
        </row>
        <row r="1716">
          <cell r="A1716" t="str">
            <v>1651001294</v>
          </cell>
          <cell r="B1716" t="str">
            <v>0</v>
          </cell>
          <cell r="C1716" t="str">
            <v>00005100</v>
          </cell>
          <cell r="D1716" t="str">
            <v>Computer and Data Processing</v>
          </cell>
          <cell r="E1716" t="str">
            <v>3</v>
          </cell>
        </row>
        <row r="1717">
          <cell r="A1717" t="str">
            <v>1651001295</v>
          </cell>
          <cell r="B1717" t="str">
            <v>0</v>
          </cell>
          <cell r="C1717" t="str">
            <v>00005100</v>
          </cell>
          <cell r="D1717" t="str">
            <v>Computer and Data Processing</v>
          </cell>
          <cell r="E1717" t="str">
            <v>3</v>
          </cell>
        </row>
        <row r="1718">
          <cell r="A1718" t="str">
            <v>1651001296</v>
          </cell>
          <cell r="B1718" t="str">
            <v>0</v>
          </cell>
          <cell r="C1718" t="str">
            <v>00005100</v>
          </cell>
          <cell r="D1718" t="str">
            <v>Computer and Data Processing</v>
          </cell>
          <cell r="E1718" t="str">
            <v>3</v>
          </cell>
        </row>
        <row r="1719">
          <cell r="A1719" t="str">
            <v>1651001297</v>
          </cell>
          <cell r="B1719" t="str">
            <v>0</v>
          </cell>
          <cell r="C1719" t="str">
            <v>00005100</v>
          </cell>
          <cell r="D1719" t="str">
            <v>Computer and Data Processing</v>
          </cell>
          <cell r="E1719" t="str">
            <v>3</v>
          </cell>
        </row>
        <row r="1720">
          <cell r="A1720" t="str">
            <v>1651001302</v>
          </cell>
          <cell r="B1720" t="str">
            <v>0</v>
          </cell>
          <cell r="C1720" t="str">
            <v>00005100</v>
          </cell>
          <cell r="D1720" t="str">
            <v>Computer and Data Processing</v>
          </cell>
          <cell r="E1720" t="str">
            <v>5</v>
          </cell>
        </row>
        <row r="1721">
          <cell r="A1721" t="str">
            <v>1651001303</v>
          </cell>
          <cell r="B1721" t="str">
            <v>0</v>
          </cell>
          <cell r="C1721" t="str">
            <v>00005100</v>
          </cell>
          <cell r="D1721" t="str">
            <v>Computer and Data Processing</v>
          </cell>
          <cell r="E1721" t="str">
            <v>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ISTER DETAIL 31.01.21"/>
      <sheetName val="FA -BUILDING 31.01.201"/>
      <sheetName val="FA PLANT-&amp; ELECT INSLATION"/>
      <sheetName val="US"/>
      <sheetName val="Computer Data Eqp. &amp; Software"/>
      <sheetName val="Office Eqp &amp; Furniture "/>
    </sheetNames>
    <sheetDataSet>
      <sheetData sheetId="0"/>
      <sheetData sheetId="1"/>
      <sheetData sheetId="2">
        <row r="6">
          <cell r="A6" t="str">
            <v>1603000414</v>
          </cell>
          <cell r="B6" t="str">
            <v>0</v>
          </cell>
          <cell r="C6" t="str">
            <v>3000</v>
          </cell>
          <cell r="D6" t="str">
            <v>EFFLUENT TREATMENT PLANT</v>
          </cell>
        </row>
        <row r="7">
          <cell r="A7" t="str">
            <v>1603000415</v>
          </cell>
          <cell r="B7" t="str">
            <v>0</v>
          </cell>
          <cell r="C7" t="str">
            <v>3000</v>
          </cell>
          <cell r="D7" t="str">
            <v>EFFLUENT TREATMENT PLANT</v>
          </cell>
        </row>
        <row r="8">
          <cell r="A8" t="str">
            <v>1603000416</v>
          </cell>
          <cell r="B8" t="str">
            <v>0</v>
          </cell>
          <cell r="C8" t="str">
            <v>3000</v>
          </cell>
          <cell r="D8" t="str">
            <v>NEW ETP MODIFICATION</v>
          </cell>
        </row>
        <row r="9">
          <cell r="A9" t="str">
            <v>1603000417</v>
          </cell>
          <cell r="B9" t="str">
            <v>0</v>
          </cell>
          <cell r="C9" t="str">
            <v>3000</v>
          </cell>
          <cell r="D9" t="str">
            <v>5 BLOCKER W/D MACHINE AMCO MAK</v>
          </cell>
          <cell r="E9">
            <v>639</v>
          </cell>
        </row>
        <row r="10">
          <cell r="A10" t="str">
            <v>1603000418</v>
          </cell>
          <cell r="B10" t="str">
            <v>0</v>
          </cell>
          <cell r="C10" t="str">
            <v>3000</v>
          </cell>
          <cell r="D10" t="str">
            <v>600MM DIA SINGLE BLOCKER AMCO</v>
          </cell>
          <cell r="E10">
            <v>626</v>
          </cell>
        </row>
        <row r="11">
          <cell r="A11" t="str">
            <v>1603000419</v>
          </cell>
          <cell r="B11" t="str">
            <v>0</v>
          </cell>
          <cell r="C11" t="str">
            <v>3000</v>
          </cell>
          <cell r="D11" t="str">
            <v>7 BLOCKER ALLIND MAKE 636 MACH</v>
          </cell>
          <cell r="E11">
            <v>636</v>
          </cell>
        </row>
        <row r="12">
          <cell r="A12" t="str">
            <v>1603000420</v>
          </cell>
          <cell r="B12" t="str">
            <v>0</v>
          </cell>
          <cell r="C12" t="str">
            <v>3000</v>
          </cell>
          <cell r="D12" t="str">
            <v>8 BLOCKER W/D MACHINE MODEL SS</v>
          </cell>
          <cell r="E12">
            <v>635</v>
          </cell>
        </row>
        <row r="13">
          <cell r="A13" t="str">
            <v>1603000421</v>
          </cell>
          <cell r="B13" t="str">
            <v>0</v>
          </cell>
          <cell r="C13" t="str">
            <v>3000</v>
          </cell>
          <cell r="D13" t="str">
            <v>BUT WELDING SET</v>
          </cell>
        </row>
        <row r="14">
          <cell r="A14" t="str">
            <v>1603000422</v>
          </cell>
          <cell r="B14" t="str">
            <v>0</v>
          </cell>
          <cell r="C14" t="str">
            <v>3000</v>
          </cell>
          <cell r="D14" t="str">
            <v>BUTT WELDING M/C 50KVA</v>
          </cell>
        </row>
        <row r="15">
          <cell r="A15" t="str">
            <v>1603000423</v>
          </cell>
          <cell r="B15" t="str">
            <v>0</v>
          </cell>
          <cell r="C15" t="str">
            <v>3000</v>
          </cell>
          <cell r="D15" t="str">
            <v>BUTT WELDING M/C ELECTROWELD B</v>
          </cell>
        </row>
        <row r="16">
          <cell r="A16" t="str">
            <v>1603000424</v>
          </cell>
          <cell r="B16" t="str">
            <v>0</v>
          </cell>
          <cell r="C16" t="str">
            <v>3000</v>
          </cell>
          <cell r="D16" t="str">
            <v>BUTT WELDING M/C WITH TROLLY 3</v>
          </cell>
        </row>
        <row r="17">
          <cell r="A17" t="str">
            <v>1603000425</v>
          </cell>
          <cell r="B17" t="str">
            <v>0</v>
          </cell>
          <cell r="C17" t="str">
            <v>3000</v>
          </cell>
          <cell r="D17" t="str">
            <v>BUTT WELDING M/C WITH TROLLY 3</v>
          </cell>
        </row>
        <row r="18">
          <cell r="A18" t="str">
            <v>1603000426</v>
          </cell>
          <cell r="B18" t="str">
            <v>0</v>
          </cell>
          <cell r="C18" t="str">
            <v>3000</v>
          </cell>
          <cell r="D18" t="str">
            <v>BUTT WELDING SET</v>
          </cell>
        </row>
        <row r="19">
          <cell r="A19" t="str">
            <v>1603000427</v>
          </cell>
          <cell r="B19" t="str">
            <v>0</v>
          </cell>
          <cell r="C19" t="str">
            <v>3000</v>
          </cell>
          <cell r="D19" t="str">
            <v>BUTT WELDING SET</v>
          </cell>
        </row>
        <row r="20">
          <cell r="A20" t="str">
            <v>1603000428</v>
          </cell>
          <cell r="B20" t="str">
            <v>0</v>
          </cell>
          <cell r="C20" t="str">
            <v>3000</v>
          </cell>
          <cell r="D20" t="str">
            <v>BUTT WELDING SET</v>
          </cell>
        </row>
        <row r="21">
          <cell r="A21" t="str">
            <v>1603000429</v>
          </cell>
          <cell r="B21" t="str">
            <v>0</v>
          </cell>
          <cell r="C21" t="str">
            <v>3000</v>
          </cell>
          <cell r="D21" t="str">
            <v>BUTT WELDING SET</v>
          </cell>
        </row>
        <row r="22">
          <cell r="A22" t="str">
            <v>1603000430</v>
          </cell>
          <cell r="B22" t="str">
            <v>0</v>
          </cell>
          <cell r="C22" t="str">
            <v>3000</v>
          </cell>
          <cell r="D22" t="str">
            <v>BUTT WELDING SET</v>
          </cell>
        </row>
        <row r="23">
          <cell r="A23" t="str">
            <v>1603000431</v>
          </cell>
          <cell r="B23" t="str">
            <v>0</v>
          </cell>
          <cell r="C23" t="str">
            <v>3000</v>
          </cell>
          <cell r="D23" t="str">
            <v>BUTT WELDING SET</v>
          </cell>
        </row>
        <row r="24">
          <cell r="A24" t="str">
            <v>1603000432</v>
          </cell>
          <cell r="B24" t="str">
            <v>0</v>
          </cell>
          <cell r="C24" t="str">
            <v>3000</v>
          </cell>
          <cell r="D24" t="str">
            <v>BUTT WELDING SET (MICRO)</v>
          </cell>
        </row>
        <row r="25">
          <cell r="A25" t="str">
            <v>1603000433</v>
          </cell>
          <cell r="B25" t="str">
            <v>0</v>
          </cell>
          <cell r="C25" t="str">
            <v>3000</v>
          </cell>
          <cell r="D25" t="str">
            <v>BUTT WELDING SET (MICRO)</v>
          </cell>
        </row>
        <row r="26">
          <cell r="A26" t="str">
            <v>1603000434</v>
          </cell>
          <cell r="B26" t="str">
            <v>0</v>
          </cell>
          <cell r="C26" t="str">
            <v>3000</v>
          </cell>
          <cell r="D26" t="str">
            <v>BUTT WELDING SET 35KVA STERCO</v>
          </cell>
        </row>
        <row r="27">
          <cell r="A27" t="str">
            <v>1603000435</v>
          </cell>
          <cell r="B27" t="str">
            <v>0</v>
          </cell>
          <cell r="C27" t="str">
            <v>3000</v>
          </cell>
          <cell r="D27" t="str">
            <v>BUTT WELDING SET 3KVA</v>
          </cell>
        </row>
        <row r="28">
          <cell r="A28" t="str">
            <v>1603000436</v>
          </cell>
          <cell r="B28" t="str">
            <v>0</v>
          </cell>
          <cell r="C28" t="str">
            <v>3000</v>
          </cell>
          <cell r="D28" t="str">
            <v>BUTT WELDING SET 8 KVA</v>
          </cell>
        </row>
        <row r="29">
          <cell r="A29" t="str">
            <v>1603000437</v>
          </cell>
          <cell r="B29" t="str">
            <v>0</v>
          </cell>
          <cell r="C29" t="str">
            <v>3000</v>
          </cell>
          <cell r="D29" t="str">
            <v>CHAIN PULLY BLOCK CAP. 1.2.3..</v>
          </cell>
        </row>
        <row r="30">
          <cell r="A30" t="str">
            <v>1603000438</v>
          </cell>
          <cell r="B30" t="str">
            <v>0</v>
          </cell>
          <cell r="C30" t="str">
            <v>3000</v>
          </cell>
          <cell r="D30" t="str">
            <v>CHAIN PULLY BLOCK CAP. 5 MT</v>
          </cell>
        </row>
        <row r="31">
          <cell r="A31" t="str">
            <v>1603000439</v>
          </cell>
          <cell r="B31" t="str">
            <v>0</v>
          </cell>
          <cell r="C31" t="str">
            <v>3000</v>
          </cell>
          <cell r="D31" t="str">
            <v>CHAIN PULLY BLOCK CAP.1MT</v>
          </cell>
        </row>
        <row r="32">
          <cell r="A32" t="str">
            <v>1603000440</v>
          </cell>
          <cell r="B32" t="str">
            <v>0</v>
          </cell>
          <cell r="C32" t="str">
            <v>3000</v>
          </cell>
          <cell r="D32" t="str">
            <v>CHIAN PULLY BLOCK 2 TONNES CAP</v>
          </cell>
        </row>
        <row r="33">
          <cell r="A33" t="str">
            <v>1603000441</v>
          </cell>
          <cell r="B33" t="str">
            <v>0</v>
          </cell>
          <cell r="C33" t="str">
            <v>3000</v>
          </cell>
          <cell r="D33" t="str">
            <v>CO2 WIRE DRAWING MACHINE : M/C</v>
          </cell>
          <cell r="E33" t="str">
            <v>668/669</v>
          </cell>
        </row>
        <row r="34">
          <cell r="A34" t="str">
            <v>1603000442</v>
          </cell>
          <cell r="B34" t="str">
            <v>0</v>
          </cell>
          <cell r="C34" t="str">
            <v>3000</v>
          </cell>
          <cell r="D34" t="str">
            <v>CONV. OF BULL BLOCK 621</v>
          </cell>
          <cell r="E34">
            <v>621</v>
          </cell>
        </row>
        <row r="35">
          <cell r="A35" t="str">
            <v>1603000443</v>
          </cell>
          <cell r="B35" t="str">
            <v>0</v>
          </cell>
          <cell r="C35" t="str">
            <v>3000</v>
          </cell>
          <cell r="D35" t="str">
            <v>DIGITAL COUNTER METER ON W/D M</v>
          </cell>
        </row>
        <row r="36">
          <cell r="A36" t="str">
            <v>1603000444</v>
          </cell>
          <cell r="B36" t="str">
            <v>0</v>
          </cell>
          <cell r="C36" t="str">
            <v>3000</v>
          </cell>
          <cell r="D36" t="str">
            <v>DIGITAL ON/OFF COUNTER METER</v>
          </cell>
        </row>
        <row r="37">
          <cell r="A37" t="str">
            <v>1603000445</v>
          </cell>
          <cell r="B37" t="str">
            <v>0</v>
          </cell>
          <cell r="C37" t="str">
            <v>3000</v>
          </cell>
          <cell r="D37" t="str">
            <v>DIMER STATE COTINUOUS VARIA. A</v>
          </cell>
        </row>
        <row r="38">
          <cell r="A38" t="str">
            <v>1603000446</v>
          </cell>
          <cell r="B38" t="str">
            <v>0</v>
          </cell>
          <cell r="C38" t="str">
            <v>3000</v>
          </cell>
          <cell r="D38" t="str">
            <v>DOUB.DACKER DRY BLOCK 300/250</v>
          </cell>
        </row>
        <row r="39">
          <cell r="A39" t="str">
            <v>1603000447</v>
          </cell>
          <cell r="B39" t="str">
            <v>0</v>
          </cell>
          <cell r="C39" t="str">
            <v>3000</v>
          </cell>
          <cell r="D39" t="str">
            <v>DRY BLOCK GEAR BOX</v>
          </cell>
        </row>
        <row r="40">
          <cell r="A40" t="str">
            <v>1603000448</v>
          </cell>
          <cell r="B40" t="str">
            <v>0</v>
          </cell>
          <cell r="C40" t="str">
            <v>3000</v>
          </cell>
          <cell r="D40" t="str">
            <v>DRY BLOCK OF M/C 1035</v>
          </cell>
        </row>
        <row r="41">
          <cell r="A41" t="str">
            <v>1603000449</v>
          </cell>
          <cell r="B41" t="str">
            <v>0</v>
          </cell>
          <cell r="C41" t="str">
            <v>3000</v>
          </cell>
          <cell r="D41" t="str">
            <v>EIGHT  BLOCKER (M/C NO.633) AL</v>
          </cell>
          <cell r="E41">
            <v>633</v>
          </cell>
        </row>
        <row r="42">
          <cell r="A42" t="str">
            <v>1603000450</v>
          </cell>
          <cell r="B42" t="str">
            <v>0</v>
          </cell>
          <cell r="C42" t="str">
            <v>3000</v>
          </cell>
          <cell r="D42" t="str">
            <v>EIGHT BLOCKER  MACHINE NO: 646</v>
          </cell>
          <cell r="E42">
            <v>646</v>
          </cell>
        </row>
        <row r="43">
          <cell r="A43" t="str">
            <v>1603000451</v>
          </cell>
          <cell r="B43" t="str">
            <v>0</v>
          </cell>
          <cell r="C43" t="str">
            <v>3000</v>
          </cell>
          <cell r="D43" t="str">
            <v>ELECTRIC HOIST</v>
          </cell>
        </row>
        <row r="44">
          <cell r="A44" t="str">
            <v>1603000452</v>
          </cell>
          <cell r="B44" t="str">
            <v>0</v>
          </cell>
          <cell r="C44" t="str">
            <v>3000</v>
          </cell>
          <cell r="D44" t="str">
            <v>ELECTRIC HOIST</v>
          </cell>
        </row>
        <row r="45">
          <cell r="A45" t="str">
            <v>1603000453</v>
          </cell>
          <cell r="B45" t="str">
            <v>0</v>
          </cell>
          <cell r="C45" t="str">
            <v>3000</v>
          </cell>
          <cell r="D45" t="str">
            <v>ELECTRIC HOIST</v>
          </cell>
        </row>
        <row r="46">
          <cell r="A46" t="str">
            <v>1603000454</v>
          </cell>
          <cell r="B46" t="str">
            <v>0</v>
          </cell>
          <cell r="C46" t="str">
            <v>3000</v>
          </cell>
          <cell r="D46" t="str">
            <v>ELECTRIC HOIST</v>
          </cell>
        </row>
        <row r="47">
          <cell r="A47" t="str">
            <v>1603000455</v>
          </cell>
          <cell r="B47" t="str">
            <v>0</v>
          </cell>
          <cell r="C47" t="str">
            <v>3000</v>
          </cell>
          <cell r="D47" t="str">
            <v>ELECTRIC HOIST 1MT</v>
          </cell>
        </row>
        <row r="48">
          <cell r="A48" t="str">
            <v>1603000456</v>
          </cell>
          <cell r="B48" t="str">
            <v>0</v>
          </cell>
          <cell r="C48" t="str">
            <v>3000</v>
          </cell>
          <cell r="D48" t="str">
            <v>ELECTRIC HOIST 1MT</v>
          </cell>
        </row>
        <row r="49">
          <cell r="A49" t="str">
            <v>1603000457</v>
          </cell>
          <cell r="B49" t="str">
            <v>0</v>
          </cell>
          <cell r="C49" t="str">
            <v>3000</v>
          </cell>
          <cell r="D49" t="str">
            <v>ELECTRIC HOIST 1TON CAP.</v>
          </cell>
        </row>
        <row r="50">
          <cell r="A50" t="str">
            <v>1603000458</v>
          </cell>
          <cell r="B50" t="str">
            <v>0</v>
          </cell>
          <cell r="C50" t="str">
            <v>3000</v>
          </cell>
          <cell r="D50" t="str">
            <v>ELECTRIC HOIST 2 TON CAP.</v>
          </cell>
        </row>
        <row r="51">
          <cell r="A51" t="str">
            <v>1603000459</v>
          </cell>
          <cell r="B51" t="str">
            <v>0</v>
          </cell>
          <cell r="C51" t="str">
            <v>3000</v>
          </cell>
          <cell r="D51" t="str">
            <v>ELECTRIC HOIST 2MT</v>
          </cell>
        </row>
        <row r="52">
          <cell r="A52" t="str">
            <v>1603000460</v>
          </cell>
          <cell r="B52" t="str">
            <v>0</v>
          </cell>
          <cell r="C52" t="str">
            <v>3000</v>
          </cell>
          <cell r="D52" t="str">
            <v>ELECTRIC HOIST 2TON CAP.</v>
          </cell>
        </row>
        <row r="53">
          <cell r="A53" t="str">
            <v>1603000461</v>
          </cell>
          <cell r="B53" t="str">
            <v>0</v>
          </cell>
          <cell r="C53" t="str">
            <v>3000</v>
          </cell>
          <cell r="D53" t="str">
            <v>ELECTRIC HOIST 3 MT CAP.</v>
          </cell>
        </row>
        <row r="54">
          <cell r="A54" t="str">
            <v>1603000462</v>
          </cell>
          <cell r="B54" t="str">
            <v>0</v>
          </cell>
          <cell r="C54" t="str">
            <v>3000</v>
          </cell>
          <cell r="D54" t="str">
            <v>ELECTRIC HOIST 3MT</v>
          </cell>
        </row>
        <row r="55">
          <cell r="A55" t="str">
            <v>1603000463</v>
          </cell>
          <cell r="B55" t="str">
            <v>0</v>
          </cell>
          <cell r="C55" t="str">
            <v>3000</v>
          </cell>
          <cell r="D55" t="str">
            <v>ELECTRIC HOIST CAP. 1MT TYPE M</v>
          </cell>
        </row>
        <row r="56">
          <cell r="A56" t="str">
            <v>1603000464</v>
          </cell>
          <cell r="B56" t="str">
            <v>0</v>
          </cell>
          <cell r="C56" t="str">
            <v>3000</v>
          </cell>
          <cell r="D56" t="str">
            <v>ELECTRIC HOIST MODEL 102MD 100</v>
          </cell>
        </row>
        <row r="57">
          <cell r="A57" t="str">
            <v>1603000465</v>
          </cell>
          <cell r="B57" t="str">
            <v>0</v>
          </cell>
          <cell r="C57" t="str">
            <v>3000</v>
          </cell>
          <cell r="D57" t="str">
            <v>ELECTRIC WIRE ROPE HOIST 3TON</v>
          </cell>
        </row>
        <row r="58">
          <cell r="A58" t="str">
            <v>1603000466</v>
          </cell>
          <cell r="B58" t="str">
            <v>0</v>
          </cell>
          <cell r="C58" t="str">
            <v>3000</v>
          </cell>
          <cell r="D58" t="str">
            <v>EMBOSSING MACHINE 'BRADMA'</v>
          </cell>
        </row>
        <row r="59">
          <cell r="A59" t="str">
            <v>1603000467</v>
          </cell>
          <cell r="B59" t="str">
            <v>0</v>
          </cell>
          <cell r="C59" t="str">
            <v>3000</v>
          </cell>
          <cell r="D59" t="str">
            <v>ENERGY SAVING CIRCUIT ON W/D</v>
          </cell>
        </row>
        <row r="60">
          <cell r="A60" t="str">
            <v>1603000468</v>
          </cell>
          <cell r="B60" t="str">
            <v>0</v>
          </cell>
          <cell r="C60" t="str">
            <v>3000</v>
          </cell>
          <cell r="D60" t="str">
            <v>ENGEL GRINDER 180MM MODEL GWS</v>
          </cell>
        </row>
        <row r="61">
          <cell r="A61" t="str">
            <v>1603000469</v>
          </cell>
          <cell r="B61" t="str">
            <v>0</v>
          </cell>
          <cell r="C61" t="str">
            <v>3000</v>
          </cell>
          <cell r="D61" t="str">
            <v>EOT CRANE</v>
          </cell>
        </row>
        <row r="62">
          <cell r="A62" t="str">
            <v>1603000470</v>
          </cell>
          <cell r="B62" t="str">
            <v>0</v>
          </cell>
          <cell r="C62" t="str">
            <v>3000</v>
          </cell>
          <cell r="D62" t="str">
            <v>EOT CRANE</v>
          </cell>
        </row>
        <row r="63">
          <cell r="A63" t="str">
            <v>1603000471</v>
          </cell>
          <cell r="B63" t="str">
            <v>0</v>
          </cell>
          <cell r="C63" t="str">
            <v>3000</v>
          </cell>
          <cell r="D63" t="str">
            <v>ERECTION &amp; FOUNDATION OF CO2 M</v>
          </cell>
        </row>
        <row r="64">
          <cell r="A64" t="str">
            <v>1603000472</v>
          </cell>
          <cell r="B64" t="str">
            <v>0</v>
          </cell>
          <cell r="C64" t="str">
            <v>3000</v>
          </cell>
          <cell r="D64" t="str">
            <v>FAB.OF GIRDER LINE FOR HOIST I</v>
          </cell>
        </row>
        <row r="65">
          <cell r="A65" t="str">
            <v>1603000473</v>
          </cell>
          <cell r="B65" t="str">
            <v>0</v>
          </cell>
          <cell r="C65" t="str">
            <v>3000</v>
          </cell>
          <cell r="D65" t="str">
            <v>GEN.TROLLY CAP.2MT.PUSH PULL T</v>
          </cell>
        </row>
        <row r="66">
          <cell r="A66" t="str">
            <v>1603000474</v>
          </cell>
          <cell r="B66" t="str">
            <v>0</v>
          </cell>
          <cell r="C66" t="str">
            <v>3000</v>
          </cell>
          <cell r="D66" t="str">
            <v>GRINDER PORTABLE</v>
          </cell>
        </row>
        <row r="67">
          <cell r="A67" t="str">
            <v>1603000475</v>
          </cell>
          <cell r="B67" t="str">
            <v>0</v>
          </cell>
          <cell r="C67" t="str">
            <v>3000</v>
          </cell>
          <cell r="D67" t="str">
            <v>GRINDING MACHINE</v>
          </cell>
        </row>
        <row r="68">
          <cell r="A68" t="str">
            <v>1603000476</v>
          </cell>
          <cell r="B68" t="str">
            <v>0</v>
          </cell>
          <cell r="C68" t="str">
            <v>3000</v>
          </cell>
          <cell r="D68" t="str">
            <v>H.D. OVER HEAD TAKE OFF(OTO) 3</v>
          </cell>
        </row>
        <row r="69">
          <cell r="A69" t="str">
            <v>1603000477</v>
          </cell>
          <cell r="B69" t="str">
            <v>0</v>
          </cell>
          <cell r="C69" t="str">
            <v>3000</v>
          </cell>
          <cell r="D69" t="str">
            <v>HEAVY DUTY W/D MACHINE MODEL S</v>
          </cell>
        </row>
        <row r="70">
          <cell r="A70" t="str">
            <v>1603000478</v>
          </cell>
          <cell r="B70" t="str">
            <v>0</v>
          </cell>
          <cell r="C70" t="str">
            <v>3000</v>
          </cell>
          <cell r="D70" t="str">
            <v>HOT AIR GUN</v>
          </cell>
        </row>
        <row r="71">
          <cell r="A71" t="str">
            <v>1603000479</v>
          </cell>
          <cell r="B71" t="str">
            <v>0</v>
          </cell>
          <cell r="C71" t="str">
            <v>3000</v>
          </cell>
          <cell r="D71" t="str">
            <v>INDENTING M/C VOH ROLLER: WITH</v>
          </cell>
        </row>
        <row r="72">
          <cell r="A72" t="str">
            <v>1603000480</v>
          </cell>
          <cell r="B72" t="str">
            <v>0</v>
          </cell>
          <cell r="C72" t="str">
            <v>3000</v>
          </cell>
          <cell r="D72" t="str">
            <v>INSTALLATION OF AIR BLOWER ON</v>
          </cell>
        </row>
        <row r="73">
          <cell r="A73" t="str">
            <v>1603000481</v>
          </cell>
          <cell r="B73" t="str">
            <v>0</v>
          </cell>
          <cell r="C73" t="str">
            <v>3000</v>
          </cell>
          <cell r="D73" t="str">
            <v>LAYER WINDING M/C: 1091.1092.1</v>
          </cell>
          <cell r="E73">
            <v>1093</v>
          </cell>
        </row>
        <row r="74">
          <cell r="A74" t="str">
            <v>1603000482</v>
          </cell>
          <cell r="B74" t="str">
            <v>0</v>
          </cell>
          <cell r="C74" t="str">
            <v>3000</v>
          </cell>
          <cell r="D74" t="str">
            <v>MICRO BUT WELDING M/C CAP.2KVA</v>
          </cell>
        </row>
        <row r="75">
          <cell r="A75" t="str">
            <v>1603000483</v>
          </cell>
          <cell r="B75" t="str">
            <v>0</v>
          </cell>
          <cell r="C75" t="str">
            <v>3000</v>
          </cell>
          <cell r="D75" t="str">
            <v>MICRO BUTT WELDING M/C 3KV</v>
          </cell>
        </row>
        <row r="76">
          <cell r="A76" t="str">
            <v>1603000484</v>
          </cell>
          <cell r="B76" t="str">
            <v>0</v>
          </cell>
          <cell r="C76" t="str">
            <v>3000</v>
          </cell>
          <cell r="D76" t="str">
            <v>MICRO BUTT WELDING SET 2.25.10</v>
          </cell>
        </row>
        <row r="77">
          <cell r="A77" t="str">
            <v>1603000485</v>
          </cell>
          <cell r="B77" t="str">
            <v>0</v>
          </cell>
          <cell r="C77" t="str">
            <v>3000</v>
          </cell>
          <cell r="D77" t="str">
            <v>MICRO BUTT WELDING SET 2KVA.MO</v>
          </cell>
        </row>
        <row r="78">
          <cell r="A78" t="str">
            <v>1603000486</v>
          </cell>
          <cell r="B78" t="str">
            <v>0</v>
          </cell>
          <cell r="C78" t="str">
            <v>3000</v>
          </cell>
          <cell r="D78" t="str">
            <v>MICRO BUTT WELDING SET 3 KVA</v>
          </cell>
        </row>
        <row r="79">
          <cell r="A79" t="str">
            <v>1603000487</v>
          </cell>
          <cell r="B79" t="str">
            <v>0</v>
          </cell>
          <cell r="C79" t="str">
            <v>3000</v>
          </cell>
          <cell r="D79" t="str">
            <v>MICRO WIRE BUTT WELDING M/C</v>
          </cell>
        </row>
        <row r="80">
          <cell r="A80" t="str">
            <v>1603000488</v>
          </cell>
          <cell r="B80" t="str">
            <v>0</v>
          </cell>
          <cell r="C80" t="str">
            <v>3000</v>
          </cell>
          <cell r="D80" t="str">
            <v>MICRO WIRE BUTT WELDING M/C</v>
          </cell>
        </row>
        <row r="81">
          <cell r="A81" t="str">
            <v>1603000489</v>
          </cell>
          <cell r="B81" t="str">
            <v>0</v>
          </cell>
          <cell r="C81" t="str">
            <v>3000</v>
          </cell>
          <cell r="D81" t="str">
            <v>MICRO WIRE BUTT WELDING M/C</v>
          </cell>
        </row>
        <row r="82">
          <cell r="A82" t="str">
            <v>1603000490</v>
          </cell>
          <cell r="B82" t="str">
            <v>0</v>
          </cell>
          <cell r="C82" t="str">
            <v>3000</v>
          </cell>
          <cell r="D82" t="str">
            <v>MICRO WIRE BUTT WELDING M/C  3</v>
          </cell>
        </row>
        <row r="83">
          <cell r="A83" t="str">
            <v>1603000491</v>
          </cell>
          <cell r="B83" t="str">
            <v>0</v>
          </cell>
          <cell r="C83" t="str">
            <v>3000</v>
          </cell>
          <cell r="D83" t="str">
            <v>MICRO WIRE BUTT WELDING M/C OF</v>
          </cell>
        </row>
        <row r="84">
          <cell r="A84" t="str">
            <v>1603000492</v>
          </cell>
          <cell r="B84" t="str">
            <v>0</v>
          </cell>
          <cell r="C84" t="str">
            <v>3000</v>
          </cell>
          <cell r="D84" t="str">
            <v>MICRO WIRE BUTT WELDING M/C OF</v>
          </cell>
        </row>
        <row r="85">
          <cell r="A85" t="str">
            <v>1603000493</v>
          </cell>
          <cell r="B85" t="str">
            <v>0</v>
          </cell>
          <cell r="C85" t="str">
            <v>3000</v>
          </cell>
          <cell r="D85" t="str">
            <v>MOTORISED POINTING MACHINE ALL</v>
          </cell>
        </row>
        <row r="86">
          <cell r="A86" t="str">
            <v>1603000494</v>
          </cell>
          <cell r="B86" t="str">
            <v>0</v>
          </cell>
          <cell r="C86" t="str">
            <v>3000</v>
          </cell>
          <cell r="D86" t="str">
            <v>MULTIMETER ELECTRONIC</v>
          </cell>
        </row>
        <row r="87">
          <cell r="A87" t="str">
            <v>1603000495</v>
          </cell>
          <cell r="B87" t="str">
            <v>0</v>
          </cell>
          <cell r="C87" t="str">
            <v>3000</v>
          </cell>
          <cell r="D87" t="str">
            <v>NEEDLE W/D M/C SINGLE BLOC. M/</v>
          </cell>
          <cell r="E87">
            <v>619</v>
          </cell>
        </row>
        <row r="88">
          <cell r="A88" t="str">
            <v>1603000496</v>
          </cell>
          <cell r="B88" t="str">
            <v>0</v>
          </cell>
          <cell r="C88" t="str">
            <v>3000</v>
          </cell>
          <cell r="D88" t="str">
            <v>NINE   BLOCKER (M/C NO.632) UM</v>
          </cell>
          <cell r="E88">
            <v>632</v>
          </cell>
        </row>
        <row r="89">
          <cell r="A89" t="str">
            <v>1603000497</v>
          </cell>
          <cell r="B89" t="str">
            <v>0</v>
          </cell>
          <cell r="C89" t="str">
            <v>3000</v>
          </cell>
          <cell r="D89" t="str">
            <v>NINE   BLOCKER (M/C NO.641.642</v>
          </cell>
          <cell r="E89" t="str">
            <v>641/642</v>
          </cell>
        </row>
        <row r="90">
          <cell r="A90" t="str">
            <v>1603000498</v>
          </cell>
          <cell r="B90" t="str">
            <v>0</v>
          </cell>
          <cell r="C90" t="str">
            <v>3000</v>
          </cell>
          <cell r="D90" t="str">
            <v>PNEUMATIC GRINDER</v>
          </cell>
        </row>
        <row r="91">
          <cell r="A91" t="str">
            <v>1603000499</v>
          </cell>
          <cell r="B91" t="str">
            <v>0</v>
          </cell>
          <cell r="C91" t="str">
            <v>3000</v>
          </cell>
          <cell r="D91" t="str">
            <v>PNEUMATIC GRINDER .ELECTRIC GR</v>
          </cell>
        </row>
        <row r="92">
          <cell r="A92" t="str">
            <v>1603000500</v>
          </cell>
          <cell r="B92" t="str">
            <v>0</v>
          </cell>
          <cell r="C92" t="str">
            <v>3000</v>
          </cell>
          <cell r="D92" t="str">
            <v>PNEUMATIC GRINDER MODEL HG-2-5</v>
          </cell>
        </row>
        <row r="93">
          <cell r="A93" t="str">
            <v>1603000501</v>
          </cell>
          <cell r="B93" t="str">
            <v>0</v>
          </cell>
          <cell r="C93" t="str">
            <v>3000</v>
          </cell>
          <cell r="D93" t="str">
            <v>PNEUMATIC HAND GRINDER</v>
          </cell>
        </row>
        <row r="94">
          <cell r="A94" t="str">
            <v>1603000502</v>
          </cell>
          <cell r="B94" t="str">
            <v>0</v>
          </cell>
          <cell r="C94" t="str">
            <v>3000</v>
          </cell>
          <cell r="D94" t="str">
            <v>PNEUMATIC HAND GRINDER</v>
          </cell>
        </row>
        <row r="95">
          <cell r="A95" t="str">
            <v>1603000503</v>
          </cell>
          <cell r="B95" t="str">
            <v>0</v>
          </cell>
          <cell r="C95" t="str">
            <v>3000</v>
          </cell>
          <cell r="D95" t="str">
            <v>PNEUMATIC HAND GRINDER H-60</v>
          </cell>
        </row>
        <row r="96">
          <cell r="A96" t="str">
            <v>1603000504</v>
          </cell>
          <cell r="B96" t="str">
            <v>0</v>
          </cell>
          <cell r="C96" t="str">
            <v>3000</v>
          </cell>
          <cell r="D96" t="str">
            <v>PNEUMATIC HAND GRINDER H-60 @</v>
          </cell>
        </row>
        <row r="97">
          <cell r="A97" t="str">
            <v>1603000505</v>
          </cell>
          <cell r="B97" t="str">
            <v>0</v>
          </cell>
          <cell r="C97" t="str">
            <v>3000</v>
          </cell>
          <cell r="D97" t="str">
            <v>POINTING M/C ROLLER</v>
          </cell>
        </row>
        <row r="98">
          <cell r="A98" t="str">
            <v>1603000506</v>
          </cell>
          <cell r="B98" t="str">
            <v>0</v>
          </cell>
          <cell r="C98" t="str">
            <v>3000</v>
          </cell>
          <cell r="D98" t="str">
            <v>POINTING M/C ROLLER POINTING R</v>
          </cell>
        </row>
        <row r="99">
          <cell r="A99" t="str">
            <v>1603000507</v>
          </cell>
          <cell r="B99" t="str">
            <v>0</v>
          </cell>
          <cell r="C99" t="str">
            <v>3000</v>
          </cell>
          <cell r="D99" t="str">
            <v>POINTING M/C'S FOR WIRE DRAWIN</v>
          </cell>
        </row>
        <row r="100">
          <cell r="A100" t="str">
            <v>1603000508</v>
          </cell>
          <cell r="B100" t="str">
            <v>0</v>
          </cell>
          <cell r="C100" t="str">
            <v>3000</v>
          </cell>
          <cell r="D100" t="str">
            <v>POINTING MACHINE</v>
          </cell>
        </row>
        <row r="101">
          <cell r="A101" t="str">
            <v>1603000509</v>
          </cell>
          <cell r="B101" t="str">
            <v>0</v>
          </cell>
          <cell r="C101" t="str">
            <v>3000</v>
          </cell>
          <cell r="D101" t="str">
            <v>POINTING MACHINE</v>
          </cell>
        </row>
        <row r="102">
          <cell r="A102" t="str">
            <v>1603000510</v>
          </cell>
          <cell r="B102" t="str">
            <v>0</v>
          </cell>
          <cell r="C102" t="str">
            <v>3000</v>
          </cell>
          <cell r="D102" t="str">
            <v>POINTING MACHINE</v>
          </cell>
        </row>
        <row r="103">
          <cell r="A103" t="str">
            <v>1603000511</v>
          </cell>
          <cell r="B103" t="str">
            <v>0</v>
          </cell>
          <cell r="C103" t="str">
            <v>3000</v>
          </cell>
          <cell r="D103" t="str">
            <v>POINTING MACHINE HDR-50</v>
          </cell>
        </row>
        <row r="104">
          <cell r="A104" t="str">
            <v>1603000512</v>
          </cell>
          <cell r="B104" t="str">
            <v>0</v>
          </cell>
          <cell r="C104" t="str">
            <v>3000</v>
          </cell>
          <cell r="D104" t="str">
            <v>POINTING MACHINE HPM-75 (HAND)</v>
          </cell>
        </row>
        <row r="105">
          <cell r="A105" t="str">
            <v>1603000513</v>
          </cell>
          <cell r="B105" t="str">
            <v>0</v>
          </cell>
          <cell r="C105" t="str">
            <v>3000</v>
          </cell>
          <cell r="D105" t="str">
            <v>POINTING MACHINE MEDIUM DUTY</v>
          </cell>
        </row>
        <row r="106">
          <cell r="A106" t="str">
            <v>1603000514</v>
          </cell>
          <cell r="B106" t="str">
            <v>0</v>
          </cell>
          <cell r="C106" t="str">
            <v>3000</v>
          </cell>
          <cell r="D106" t="str">
            <v>POINTING MACHINE NDR-5 (HAND)</v>
          </cell>
        </row>
        <row r="107">
          <cell r="A107" t="str">
            <v>1603000515</v>
          </cell>
          <cell r="B107" t="str">
            <v>0</v>
          </cell>
          <cell r="C107" t="str">
            <v>3000</v>
          </cell>
          <cell r="D107" t="str">
            <v>PORTABLE GRINDER WOLF MAKE</v>
          </cell>
        </row>
        <row r="108">
          <cell r="A108" t="str">
            <v>1603000516</v>
          </cell>
          <cell r="B108" t="str">
            <v>0</v>
          </cell>
          <cell r="C108" t="str">
            <v>3000</v>
          </cell>
          <cell r="D108" t="str">
            <v>REWINDING MACHINE KWM-460</v>
          </cell>
        </row>
        <row r="109">
          <cell r="A109" t="str">
            <v>1603000517</v>
          </cell>
          <cell r="B109" t="str">
            <v>0</v>
          </cell>
          <cell r="C109" t="str">
            <v>3000</v>
          </cell>
          <cell r="D109" t="str">
            <v>REWINDING MACHINE KWM-810</v>
          </cell>
        </row>
        <row r="110">
          <cell r="A110" t="str">
            <v>1603000518</v>
          </cell>
          <cell r="B110" t="str">
            <v>0</v>
          </cell>
          <cell r="C110" t="str">
            <v>3000</v>
          </cell>
          <cell r="D110" t="str">
            <v>SEVEN  BLOCKER (M/C NO.631) AM</v>
          </cell>
          <cell r="E110">
            <v>631</v>
          </cell>
        </row>
        <row r="111">
          <cell r="A111" t="str">
            <v>1603000519</v>
          </cell>
          <cell r="B111" t="str">
            <v>0</v>
          </cell>
          <cell r="C111" t="str">
            <v>3000</v>
          </cell>
          <cell r="D111" t="str">
            <v>SINGLE BLOCK  SSE M\C NO 618 A</v>
          </cell>
          <cell r="E111">
            <v>618</v>
          </cell>
        </row>
        <row r="112">
          <cell r="A112" t="str">
            <v>1603000520</v>
          </cell>
          <cell r="B112" t="str">
            <v>0</v>
          </cell>
          <cell r="C112" t="str">
            <v>3000</v>
          </cell>
          <cell r="D112" t="str">
            <v>SINGLE BLOCK SEPRATED FROM SSR</v>
          </cell>
          <cell r="E112">
            <v>622</v>
          </cell>
        </row>
        <row r="113">
          <cell r="A113" t="str">
            <v>1603000521</v>
          </cell>
          <cell r="B113" t="str">
            <v>0</v>
          </cell>
          <cell r="C113" t="str">
            <v>3000</v>
          </cell>
          <cell r="D113" t="str">
            <v>SINGLE BLOCKER (M/C NO.624) AL</v>
          </cell>
          <cell r="E113">
            <v>624</v>
          </cell>
        </row>
        <row r="114">
          <cell r="A114" t="str">
            <v>1603000522</v>
          </cell>
          <cell r="B114" t="str">
            <v>0</v>
          </cell>
          <cell r="C114" t="str">
            <v>3000</v>
          </cell>
          <cell r="D114" t="str">
            <v>SINGLE BLOCKER (M/C NO.624) OW</v>
          </cell>
          <cell r="E114">
            <v>625</v>
          </cell>
        </row>
        <row r="115">
          <cell r="A115" t="str">
            <v>1603000523</v>
          </cell>
          <cell r="B115" t="str">
            <v>0</v>
          </cell>
          <cell r="C115" t="str">
            <v>3000</v>
          </cell>
          <cell r="D115" t="str">
            <v>SINGLE BLOCKER (M/C NO.627)AMC</v>
          </cell>
          <cell r="E115">
            <v>627</v>
          </cell>
        </row>
        <row r="116">
          <cell r="A116" t="str">
            <v>1603000524</v>
          </cell>
          <cell r="B116" t="str">
            <v>0</v>
          </cell>
          <cell r="C116" t="str">
            <v>3000</v>
          </cell>
          <cell r="D116" t="str">
            <v>SINGLE BLOCKER (M/C NO.628)ALI</v>
          </cell>
          <cell r="E116">
            <v>628</v>
          </cell>
        </row>
        <row r="117">
          <cell r="A117" t="str">
            <v>1603000525</v>
          </cell>
          <cell r="B117" t="str">
            <v>0</v>
          </cell>
          <cell r="C117" t="str">
            <v>3000</v>
          </cell>
          <cell r="D117" t="str">
            <v>SINGLE BLOCKER (MDR) (M\C NO.</v>
          </cell>
          <cell r="E117">
            <v>623</v>
          </cell>
        </row>
        <row r="118">
          <cell r="A118" t="str">
            <v>1603000526</v>
          </cell>
          <cell r="B118" t="str">
            <v>0</v>
          </cell>
          <cell r="C118" t="str">
            <v>3000</v>
          </cell>
          <cell r="D118" t="str">
            <v>SINGLE BLOCKER W/D M/C 900MM:</v>
          </cell>
          <cell r="E118">
            <v>620</v>
          </cell>
        </row>
        <row r="119">
          <cell r="A119" t="str">
            <v>1603000527</v>
          </cell>
          <cell r="B119" t="str">
            <v>0</v>
          </cell>
          <cell r="C119" t="str">
            <v>3000</v>
          </cell>
          <cell r="D119" t="str">
            <v>SINGLE BLOCKER W/D MACHINE 300</v>
          </cell>
          <cell r="E119">
            <v>615</v>
          </cell>
        </row>
        <row r="120">
          <cell r="A120" t="str">
            <v>1603000528</v>
          </cell>
          <cell r="B120" t="str">
            <v>0</v>
          </cell>
          <cell r="C120" t="str">
            <v>3000</v>
          </cell>
          <cell r="D120" t="str">
            <v>SINGLE BLOCKER W/D MACHINE 610</v>
          </cell>
          <cell r="E120">
            <v>629</v>
          </cell>
        </row>
        <row r="121">
          <cell r="A121" t="str">
            <v>1603000529</v>
          </cell>
          <cell r="B121" t="str">
            <v>0</v>
          </cell>
          <cell r="C121" t="str">
            <v>3000</v>
          </cell>
          <cell r="D121" t="str">
            <v>SIX    BLOCKER (M/C NO.634) AL</v>
          </cell>
          <cell r="E121">
            <v>634</v>
          </cell>
        </row>
        <row r="122">
          <cell r="A122" t="str">
            <v>1603000530</v>
          </cell>
          <cell r="B122" t="str">
            <v>0</v>
          </cell>
          <cell r="C122" t="str">
            <v>3000</v>
          </cell>
          <cell r="D122" t="str">
            <v>SPOOLING UNIT FOR LWS FOR CO2</v>
          </cell>
        </row>
        <row r="123">
          <cell r="A123" t="str">
            <v>1603000531</v>
          </cell>
          <cell r="B123" t="str">
            <v>0</v>
          </cell>
          <cell r="C123" t="str">
            <v>3000</v>
          </cell>
          <cell r="D123" t="str">
            <v>"SPOOLING UNIT: FOR M/CS 644.6</v>
          </cell>
          <cell r="E123" t="str">
            <v>644-46</v>
          </cell>
        </row>
        <row r="124">
          <cell r="A124" t="str">
            <v>1603000532</v>
          </cell>
          <cell r="B124" t="str">
            <v>0</v>
          </cell>
          <cell r="C124" t="str">
            <v>3000</v>
          </cell>
          <cell r="D124" t="str">
            <v>SPUR CHAIN PULLEY BLOCK CAP.1T</v>
          </cell>
        </row>
        <row r="125">
          <cell r="A125" t="str">
            <v>1603000533</v>
          </cell>
          <cell r="B125" t="str">
            <v>0</v>
          </cell>
          <cell r="C125" t="str">
            <v>3000</v>
          </cell>
          <cell r="D125" t="str">
            <v>SS WET/D M/C ALLIND MAKE: 654.</v>
          </cell>
          <cell r="E125">
            <v>671</v>
          </cell>
        </row>
        <row r="126">
          <cell r="A126" t="str">
            <v>1603000534</v>
          </cell>
          <cell r="B126" t="str">
            <v>0</v>
          </cell>
          <cell r="C126" t="str">
            <v>3000</v>
          </cell>
          <cell r="D126" t="str">
            <v>SWIFT MAKE ELECTRIC HOIST MODE</v>
          </cell>
        </row>
        <row r="127">
          <cell r="A127" t="str">
            <v>1603000535</v>
          </cell>
          <cell r="B127" t="str">
            <v>0</v>
          </cell>
          <cell r="C127" t="str">
            <v>3000</v>
          </cell>
          <cell r="D127" t="str">
            <v>TROLLY ITON CAP.FOR BABY HOIST</v>
          </cell>
        </row>
        <row r="128">
          <cell r="A128" t="str">
            <v>1603000536</v>
          </cell>
          <cell r="B128" t="str">
            <v>0</v>
          </cell>
          <cell r="C128" t="str">
            <v>3000</v>
          </cell>
          <cell r="D128" t="str">
            <v>TWO    BLOCKER (M/C NO.638) UM</v>
          </cell>
          <cell r="E128">
            <v>638</v>
          </cell>
        </row>
        <row r="129">
          <cell r="A129" t="str">
            <v>1603000537</v>
          </cell>
          <cell r="B129" t="str">
            <v>0</v>
          </cell>
          <cell r="C129" t="str">
            <v>3000</v>
          </cell>
          <cell r="D129" t="str">
            <v>UNDER SLUNG CRANE</v>
          </cell>
        </row>
        <row r="130">
          <cell r="A130" t="str">
            <v>1603000538</v>
          </cell>
          <cell r="B130" t="str">
            <v>0</v>
          </cell>
          <cell r="C130" t="str">
            <v>3000</v>
          </cell>
          <cell r="D130" t="str">
            <v>W/D M/C 600 DIAX5H+COILER: 102</v>
          </cell>
          <cell r="E130">
            <v>1022</v>
          </cell>
        </row>
        <row r="131">
          <cell r="A131" t="str">
            <v>1603000539</v>
          </cell>
          <cell r="B131" t="str">
            <v>0</v>
          </cell>
          <cell r="C131" t="str">
            <v>3000</v>
          </cell>
          <cell r="D131" t="str">
            <v>W/D MACHINE 600 DIAX7H+COILER:</v>
          </cell>
          <cell r="E131">
            <v>1021</v>
          </cell>
        </row>
        <row r="132">
          <cell r="A132" t="str">
            <v>1603000540</v>
          </cell>
          <cell r="B132" t="str">
            <v>0</v>
          </cell>
          <cell r="C132" t="str">
            <v>3000</v>
          </cell>
          <cell r="D132" t="str">
            <v>WELDING SET FORCED AIR COOLED</v>
          </cell>
        </row>
        <row r="133">
          <cell r="A133" t="str">
            <v>1603000541</v>
          </cell>
          <cell r="B133" t="str">
            <v>0</v>
          </cell>
          <cell r="C133" t="str">
            <v>3000</v>
          </cell>
          <cell r="D133" t="str">
            <v>WET DRAW.M/C ALIND MAKE: 664-6</v>
          </cell>
          <cell r="E133" t="str">
            <v>664/667</v>
          </cell>
        </row>
        <row r="134">
          <cell r="A134" t="str">
            <v>1603000542</v>
          </cell>
          <cell r="B134" t="str">
            <v>0</v>
          </cell>
          <cell r="C134" t="str">
            <v>3000</v>
          </cell>
          <cell r="D134" t="str">
            <v>WET MACHINE (M/C NO 656-661)</v>
          </cell>
          <cell r="E134" t="str">
            <v>656/661</v>
          </cell>
        </row>
        <row r="135">
          <cell r="A135" t="str">
            <v>1603000543</v>
          </cell>
          <cell r="B135" t="str">
            <v>0</v>
          </cell>
          <cell r="C135" t="str">
            <v>3000</v>
          </cell>
          <cell r="D135" t="str">
            <v>WET MACHINE (M/C NO.651) ALIND</v>
          </cell>
          <cell r="E135">
            <v>651</v>
          </cell>
        </row>
        <row r="136">
          <cell r="A136" t="str">
            <v>1603000544</v>
          </cell>
          <cell r="B136" t="str">
            <v>0</v>
          </cell>
          <cell r="C136" t="str">
            <v>3000</v>
          </cell>
          <cell r="D136" t="str">
            <v>WET MACHINE (M/C NO.652) ALIND</v>
          </cell>
          <cell r="E136">
            <v>652</v>
          </cell>
        </row>
        <row r="137">
          <cell r="A137" t="str">
            <v>1603000545</v>
          </cell>
          <cell r="B137" t="str">
            <v>0</v>
          </cell>
          <cell r="C137" t="str">
            <v>3000</v>
          </cell>
          <cell r="D137" t="str">
            <v>WET MACHINE (M/C NO.653) ALIND</v>
          </cell>
          <cell r="E137">
            <v>653</v>
          </cell>
        </row>
        <row r="138">
          <cell r="A138" t="str">
            <v>1603000546</v>
          </cell>
          <cell r="B138" t="str">
            <v>0</v>
          </cell>
          <cell r="C138" t="str">
            <v>3000</v>
          </cell>
          <cell r="D138" t="str">
            <v>WET MACHINE (M/C NO.654) ALIND</v>
          </cell>
          <cell r="E138">
            <v>654</v>
          </cell>
        </row>
        <row r="139">
          <cell r="A139" t="str">
            <v>1603000547</v>
          </cell>
          <cell r="B139" t="str">
            <v>0</v>
          </cell>
          <cell r="C139" t="str">
            <v>3000</v>
          </cell>
          <cell r="D139" t="str">
            <v>WET MACHINE (M/C NO.655) ALIND</v>
          </cell>
          <cell r="E139">
            <v>1076</v>
          </cell>
        </row>
        <row r="140">
          <cell r="A140" t="str">
            <v>1603000548</v>
          </cell>
          <cell r="B140" t="str">
            <v>0</v>
          </cell>
          <cell r="C140" t="str">
            <v>3000</v>
          </cell>
          <cell r="D140" t="str">
            <v>WET MACHINE (M/C NO.662)UMB MA</v>
          </cell>
          <cell r="E140">
            <v>662</v>
          </cell>
        </row>
        <row r="141">
          <cell r="A141" t="str">
            <v>1603000549</v>
          </cell>
          <cell r="B141" t="str">
            <v>0</v>
          </cell>
          <cell r="C141" t="str">
            <v>3000</v>
          </cell>
          <cell r="D141" t="str">
            <v>WET W/D M/C 672 &amp; 673 INSTALLE</v>
          </cell>
          <cell r="E141">
            <v>672</v>
          </cell>
        </row>
        <row r="142">
          <cell r="A142" t="str">
            <v>1603000550</v>
          </cell>
          <cell r="B142" t="str">
            <v>0</v>
          </cell>
          <cell r="C142" t="str">
            <v>3000</v>
          </cell>
          <cell r="D142" t="str">
            <v>WET W/D M/C KWD 270 DIA 17D: 1</v>
          </cell>
          <cell r="E142">
            <v>1052</v>
          </cell>
        </row>
        <row r="143">
          <cell r="A143" t="str">
            <v>1603000551</v>
          </cell>
          <cell r="B143" t="str">
            <v>0</v>
          </cell>
          <cell r="C143" t="str">
            <v>3000</v>
          </cell>
          <cell r="D143" t="str">
            <v>WET W/D M/C KWD 270 DIA 19D:10</v>
          </cell>
          <cell r="E143">
            <v>1051</v>
          </cell>
        </row>
        <row r="144">
          <cell r="A144" t="str">
            <v>1603000552</v>
          </cell>
          <cell r="B144" t="str">
            <v>0</v>
          </cell>
          <cell r="C144" t="str">
            <v>3000</v>
          </cell>
          <cell r="D144" t="str">
            <v>WIRE ROPE HOIST 3 TON CAP.</v>
          </cell>
        </row>
        <row r="145">
          <cell r="A145" t="str">
            <v>1603000553</v>
          </cell>
          <cell r="B145" t="str">
            <v>0</v>
          </cell>
          <cell r="C145" t="str">
            <v>3000</v>
          </cell>
          <cell r="D145" t="str">
            <v>WIRE ROPE HOIST 3TON CAP.</v>
          </cell>
        </row>
        <row r="146">
          <cell r="A146" t="str">
            <v>1603000554</v>
          </cell>
          <cell r="B146" t="str">
            <v>0</v>
          </cell>
          <cell r="C146" t="str">
            <v>3000</v>
          </cell>
          <cell r="D146" t="str">
            <v>COOLING TOWER PLANT</v>
          </cell>
        </row>
        <row r="147">
          <cell r="A147" t="str">
            <v>1603000555</v>
          </cell>
          <cell r="B147" t="str">
            <v>0</v>
          </cell>
          <cell r="C147" t="str">
            <v>3000</v>
          </cell>
          <cell r="D147" t="str">
            <v>LUBRICANT TANK</v>
          </cell>
        </row>
        <row r="148">
          <cell r="A148" t="str">
            <v>1603000556</v>
          </cell>
          <cell r="B148" t="str">
            <v>0</v>
          </cell>
          <cell r="C148" t="str">
            <v>3000</v>
          </cell>
          <cell r="D148" t="str">
            <v>MONO BLOCK PUMP WITH 5 H.P.MOT</v>
          </cell>
        </row>
        <row r="149">
          <cell r="A149" t="str">
            <v>1603000557</v>
          </cell>
          <cell r="B149" t="str">
            <v>0</v>
          </cell>
          <cell r="C149" t="str">
            <v>3000</v>
          </cell>
          <cell r="D149" t="str">
            <v>RECIRCULATION MOTOR  7.5 HP</v>
          </cell>
        </row>
        <row r="150">
          <cell r="A150" t="str">
            <v>1603000558</v>
          </cell>
          <cell r="B150" t="str">
            <v>0</v>
          </cell>
          <cell r="C150" t="str">
            <v>3000</v>
          </cell>
          <cell r="D150" t="str">
            <v>RECIRCULATION MOTOR 15HP</v>
          </cell>
        </row>
        <row r="151">
          <cell r="A151" t="str">
            <v>1603000559</v>
          </cell>
          <cell r="B151" t="str">
            <v>0</v>
          </cell>
          <cell r="C151" t="str">
            <v>3000</v>
          </cell>
          <cell r="D151" t="str">
            <v>CAGE MOTOR &amp; PUMPS</v>
          </cell>
        </row>
        <row r="152">
          <cell r="A152" t="str">
            <v>1603000560</v>
          </cell>
          <cell r="B152" t="str">
            <v>0</v>
          </cell>
          <cell r="C152" t="str">
            <v>3000</v>
          </cell>
          <cell r="D152" t="str">
            <v>1NO.SIREN &amp; 9NO.ELECTRIC MOTOR</v>
          </cell>
        </row>
        <row r="153">
          <cell r="A153" t="str">
            <v>1603000561</v>
          </cell>
          <cell r="B153" t="str">
            <v>0</v>
          </cell>
          <cell r="C153" t="str">
            <v>3000</v>
          </cell>
          <cell r="D153" t="str">
            <v>EOT CRANE 3 TON CAP.15.75 METE</v>
          </cell>
        </row>
        <row r="154">
          <cell r="A154" t="str">
            <v>1603000562</v>
          </cell>
          <cell r="B154" t="str">
            <v>0</v>
          </cell>
          <cell r="C154" t="str">
            <v>3000</v>
          </cell>
          <cell r="D154" t="str">
            <v>AIR COMPRESSOR</v>
          </cell>
        </row>
        <row r="155">
          <cell r="A155" t="str">
            <v>1603000563</v>
          </cell>
          <cell r="B155" t="str">
            <v>0</v>
          </cell>
          <cell r="C155" t="str">
            <v>3000</v>
          </cell>
          <cell r="D155" t="str">
            <v>AIR COMPRESSOR</v>
          </cell>
        </row>
        <row r="156">
          <cell r="A156" t="str">
            <v>1603000564</v>
          </cell>
          <cell r="B156" t="str">
            <v>0</v>
          </cell>
          <cell r="C156" t="str">
            <v>3000</v>
          </cell>
          <cell r="D156" t="str">
            <v>COMPRESSOR MODEL AG 5536 FSPH</v>
          </cell>
        </row>
        <row r="157">
          <cell r="A157" t="str">
            <v>1603000565</v>
          </cell>
          <cell r="B157" t="str">
            <v>0</v>
          </cell>
          <cell r="C157" t="str">
            <v>3000</v>
          </cell>
          <cell r="D157" t="str">
            <v>DRY AIR UNIT</v>
          </cell>
        </row>
        <row r="158">
          <cell r="A158" t="str">
            <v>1603000566</v>
          </cell>
          <cell r="B158" t="str">
            <v>0</v>
          </cell>
          <cell r="C158" t="str">
            <v>3000</v>
          </cell>
          <cell r="D158" t="str">
            <v>ELECTRIC HOIST MODEL 102MD CAP</v>
          </cell>
        </row>
        <row r="159">
          <cell r="A159" t="str">
            <v>1603000567</v>
          </cell>
          <cell r="B159" t="str">
            <v>0</v>
          </cell>
          <cell r="C159" t="str">
            <v>3000</v>
          </cell>
          <cell r="D159" t="str">
            <v>AIR BLOWER WITH HOT AIR ATTACH</v>
          </cell>
        </row>
        <row r="160">
          <cell r="A160" t="str">
            <v>1603000568</v>
          </cell>
          <cell r="B160" t="str">
            <v>0</v>
          </cell>
          <cell r="C160" t="str">
            <v>3000</v>
          </cell>
          <cell r="D160" t="str">
            <v>SHRINK WRAPPING M/C MODEL IT-3</v>
          </cell>
        </row>
        <row r="161">
          <cell r="A161" t="str">
            <v>1603000569</v>
          </cell>
          <cell r="B161" t="str">
            <v>0</v>
          </cell>
          <cell r="C161" t="str">
            <v>3000</v>
          </cell>
          <cell r="D161" t="str">
            <v>FURNACE OIL DAY TANK</v>
          </cell>
        </row>
        <row r="162">
          <cell r="A162" t="str">
            <v>1603000570</v>
          </cell>
          <cell r="B162" t="str">
            <v>0</v>
          </cell>
          <cell r="C162" t="str">
            <v>3000</v>
          </cell>
          <cell r="D162" t="str">
            <v>FURNACE OIL STORAGE TANK</v>
          </cell>
        </row>
        <row r="163">
          <cell r="A163" t="str">
            <v>1603000571</v>
          </cell>
          <cell r="B163" t="str">
            <v>0</v>
          </cell>
          <cell r="C163" t="str">
            <v>3000</v>
          </cell>
          <cell r="D163" t="str">
            <v>LDO DAY TANK 1.5MM DIA &amp; 8 MTR</v>
          </cell>
        </row>
        <row r="164">
          <cell r="A164" t="str">
            <v>1603000572</v>
          </cell>
          <cell r="B164" t="str">
            <v>0</v>
          </cell>
          <cell r="C164" t="str">
            <v>3000</v>
          </cell>
          <cell r="D164" t="str">
            <v>LDO PUMP &amp; MOTOR CAP.100 LPM</v>
          </cell>
        </row>
        <row r="165">
          <cell r="A165" t="str">
            <v>1603000573</v>
          </cell>
          <cell r="B165" t="str">
            <v>0</v>
          </cell>
          <cell r="C165" t="str">
            <v>3000</v>
          </cell>
          <cell r="D165" t="str">
            <v>SAM PUMP</v>
          </cell>
        </row>
        <row r="166">
          <cell r="A166" t="str">
            <v>1603000574</v>
          </cell>
          <cell r="B166" t="str">
            <v>0</v>
          </cell>
          <cell r="C166" t="str">
            <v>3000</v>
          </cell>
          <cell r="D166" t="str">
            <v>FIRE EXTINGUISHERS CO2 TYPE</v>
          </cell>
        </row>
        <row r="167">
          <cell r="A167" t="str">
            <v>1603000575</v>
          </cell>
          <cell r="B167" t="str">
            <v>0</v>
          </cell>
          <cell r="C167" t="str">
            <v>3000</v>
          </cell>
          <cell r="D167" t="str">
            <v>FIRE EXTINGUISHERS DCF CAP.5KG</v>
          </cell>
        </row>
        <row r="168">
          <cell r="A168" t="str">
            <v>1603000576</v>
          </cell>
          <cell r="B168" t="str">
            <v>0</v>
          </cell>
          <cell r="C168" t="str">
            <v>3000</v>
          </cell>
          <cell r="D168" t="str">
            <v>PIPE LINE FOR SUPPLY AIR WATER</v>
          </cell>
        </row>
        <row r="169">
          <cell r="A169" t="str">
            <v>1603000577</v>
          </cell>
          <cell r="B169" t="str">
            <v>0</v>
          </cell>
          <cell r="C169" t="str">
            <v>3000</v>
          </cell>
          <cell r="D169" t="str">
            <v>PIPE LINES  FOR AIR DAY TANK F</v>
          </cell>
        </row>
        <row r="170">
          <cell r="A170" t="str">
            <v>1603000578</v>
          </cell>
          <cell r="B170" t="str">
            <v>0</v>
          </cell>
          <cell r="C170" t="str">
            <v>3000</v>
          </cell>
          <cell r="D170" t="str">
            <v>PUMP SET MODEL SD 834 STAGE WI</v>
          </cell>
        </row>
        <row r="171">
          <cell r="A171" t="str">
            <v>1603000579</v>
          </cell>
          <cell r="B171" t="str">
            <v>0</v>
          </cell>
          <cell r="C171" t="str">
            <v>3000</v>
          </cell>
          <cell r="D171" t="str">
            <v>SAM'MAKE PUMP MODEL CHC-32/260</v>
          </cell>
        </row>
        <row r="172">
          <cell r="A172" t="str">
            <v>1603000580</v>
          </cell>
          <cell r="B172" t="str">
            <v>0</v>
          </cell>
          <cell r="C172" t="str">
            <v>3000</v>
          </cell>
          <cell r="D172" t="str">
            <v>VERTICAL SUBMERSIBLE PUMPWITH</v>
          </cell>
        </row>
        <row r="173">
          <cell r="A173" t="str">
            <v>1603000581</v>
          </cell>
          <cell r="B173" t="str">
            <v>0</v>
          </cell>
          <cell r="C173" t="str">
            <v>3000</v>
          </cell>
          <cell r="D173" t="str">
            <v>WATER PUMP TYPE WP 50/200</v>
          </cell>
        </row>
        <row r="174">
          <cell r="A174" t="str">
            <v>1603000582</v>
          </cell>
          <cell r="B174" t="str">
            <v>0</v>
          </cell>
          <cell r="C174" t="str">
            <v>3000</v>
          </cell>
          <cell r="D174" t="str">
            <v>WATER PUMP TYPE WP 50/200</v>
          </cell>
        </row>
        <row r="175">
          <cell r="A175" t="str">
            <v>1603000583</v>
          </cell>
          <cell r="B175" t="str">
            <v>0</v>
          </cell>
          <cell r="C175" t="str">
            <v>3000</v>
          </cell>
          <cell r="D175" t="str">
            <v>WATER PUMP WITH 1 H.P. MOTOR</v>
          </cell>
        </row>
        <row r="176">
          <cell r="A176" t="str">
            <v>1603000585</v>
          </cell>
          <cell r="B176" t="str">
            <v>0</v>
          </cell>
          <cell r="C176" t="str">
            <v>3000</v>
          </cell>
          <cell r="D176" t="str">
            <v>1500 KVA X-MER</v>
          </cell>
        </row>
        <row r="177">
          <cell r="A177" t="str">
            <v>1603000586</v>
          </cell>
          <cell r="B177" t="str">
            <v>0</v>
          </cell>
          <cell r="C177" t="str">
            <v>3000</v>
          </cell>
          <cell r="D177" t="str">
            <v>32 KVA SWITCH YARD (GEC ALSTHO</v>
          </cell>
        </row>
        <row r="178">
          <cell r="A178" t="str">
            <v>1603000587</v>
          </cell>
          <cell r="B178" t="str">
            <v>0</v>
          </cell>
          <cell r="C178" t="str">
            <v>3000</v>
          </cell>
          <cell r="D178" t="str">
            <v>ENERGY METER</v>
          </cell>
        </row>
        <row r="179">
          <cell r="A179" t="str">
            <v>1603000588</v>
          </cell>
          <cell r="B179" t="str">
            <v>0</v>
          </cell>
          <cell r="C179" t="str">
            <v>3000</v>
          </cell>
          <cell r="D179" t="str">
            <v>ENERGY METER</v>
          </cell>
        </row>
        <row r="180">
          <cell r="A180" t="str">
            <v>1603000589</v>
          </cell>
          <cell r="B180" t="str">
            <v>0</v>
          </cell>
          <cell r="C180" t="str">
            <v>3000</v>
          </cell>
          <cell r="D180" t="str">
            <v>H.T CONTROL ROOM    (</v>
          </cell>
        </row>
        <row r="181">
          <cell r="A181" t="str">
            <v>1603000590</v>
          </cell>
          <cell r="B181" t="str">
            <v>0</v>
          </cell>
          <cell r="C181" t="str">
            <v>3000</v>
          </cell>
          <cell r="D181" t="str">
            <v>INSTALLLATION OF 1000/1500 KVA</v>
          </cell>
        </row>
        <row r="182">
          <cell r="A182" t="str">
            <v>1603000591</v>
          </cell>
          <cell r="B182" t="str">
            <v>0</v>
          </cell>
          <cell r="C182" t="str">
            <v>3000</v>
          </cell>
          <cell r="D182" t="str">
            <v>INTERNAL SUB STATION (FRONTIER</v>
          </cell>
        </row>
        <row r="183">
          <cell r="A183" t="str">
            <v>1603000592</v>
          </cell>
          <cell r="B183" t="str">
            <v>0</v>
          </cell>
          <cell r="C183" t="str">
            <v>3000</v>
          </cell>
          <cell r="D183" t="str">
            <v>L.T CONTROL ROOM    (</v>
          </cell>
        </row>
        <row r="184">
          <cell r="A184" t="str">
            <v>1603000593</v>
          </cell>
          <cell r="B184" t="str">
            <v>0</v>
          </cell>
          <cell r="C184" t="str">
            <v>3000</v>
          </cell>
          <cell r="D184" t="str">
            <v>OUTDOOR CIRCUITE BREAKER</v>
          </cell>
        </row>
        <row r="185">
          <cell r="A185" t="str">
            <v>1603000594</v>
          </cell>
          <cell r="B185" t="str">
            <v>0</v>
          </cell>
          <cell r="C185" t="str">
            <v>3000</v>
          </cell>
          <cell r="D185" t="str">
            <v>OUTDOOR SINGLE PHASED TRASFORM</v>
          </cell>
        </row>
        <row r="186">
          <cell r="A186" t="str">
            <v>1603000595</v>
          </cell>
          <cell r="B186" t="str">
            <v>0</v>
          </cell>
          <cell r="C186" t="str">
            <v>3000</v>
          </cell>
          <cell r="D186" t="str">
            <v>POWER DISTRIBUTION SYSTEM IN S</v>
          </cell>
        </row>
        <row r="187">
          <cell r="A187" t="str">
            <v>1603000596</v>
          </cell>
          <cell r="B187" t="str">
            <v>0</v>
          </cell>
          <cell r="C187" t="str">
            <v>3000</v>
          </cell>
          <cell r="D187" t="str">
            <v>POWER DISTRIBUTION SYSTEM IN W</v>
          </cell>
        </row>
        <row r="188">
          <cell r="A188" t="str">
            <v>1603000597</v>
          </cell>
          <cell r="B188" t="str">
            <v>0</v>
          </cell>
          <cell r="C188" t="str">
            <v>3000</v>
          </cell>
          <cell r="D188" t="str">
            <v>RELAY PANEL</v>
          </cell>
        </row>
        <row r="189">
          <cell r="A189" t="str">
            <v>1603000598</v>
          </cell>
          <cell r="B189" t="str">
            <v>0</v>
          </cell>
          <cell r="C189" t="str">
            <v>3000</v>
          </cell>
          <cell r="D189" t="str">
            <v>TRANSFORMER</v>
          </cell>
        </row>
        <row r="190">
          <cell r="A190" t="str">
            <v>1603000599</v>
          </cell>
          <cell r="B190" t="str">
            <v>0</v>
          </cell>
          <cell r="C190" t="str">
            <v>3000</v>
          </cell>
          <cell r="D190" t="str">
            <v>TRANSFORMER 1500KVA &amp; DIST.BOA</v>
          </cell>
        </row>
        <row r="191">
          <cell r="A191" t="str">
            <v>1603000600</v>
          </cell>
          <cell r="B191" t="str">
            <v>0</v>
          </cell>
          <cell r="C191" t="str">
            <v>3000</v>
          </cell>
          <cell r="D191" t="str">
            <v>S/R FURNACE (M/C NO.710)</v>
          </cell>
          <cell r="E191">
            <v>710</v>
          </cell>
        </row>
        <row r="192">
          <cell r="A192" t="str">
            <v>1603000601</v>
          </cell>
          <cell r="B192" t="str">
            <v>0</v>
          </cell>
          <cell r="C192" t="str">
            <v>3000</v>
          </cell>
          <cell r="D192" t="str">
            <v>CLOSING MACHINE 460X6B : M/C 1</v>
          </cell>
          <cell r="E192">
            <v>1151</v>
          </cell>
        </row>
        <row r="193">
          <cell r="A193" t="str">
            <v>1603000602</v>
          </cell>
          <cell r="B193" t="str">
            <v>0</v>
          </cell>
          <cell r="C193" t="str">
            <v>3000</v>
          </cell>
          <cell r="D193" t="str">
            <v>CLOSING MACHINE 810X6B:  M/C 1</v>
          </cell>
          <cell r="E193">
            <v>1153</v>
          </cell>
        </row>
        <row r="194">
          <cell r="A194" t="str">
            <v>1603000603</v>
          </cell>
          <cell r="B194" t="str">
            <v>0</v>
          </cell>
          <cell r="C194" t="str">
            <v>3000</v>
          </cell>
          <cell r="D194" t="str">
            <v>EDDY CURRENT DRIVER 75HP</v>
          </cell>
        </row>
        <row r="195">
          <cell r="A195" t="str">
            <v>1603000604</v>
          </cell>
          <cell r="B195" t="str">
            <v>0</v>
          </cell>
          <cell r="C195" t="str">
            <v>3000</v>
          </cell>
          <cell r="D195" t="str">
            <v>EOT CRANE 3 TON CAP.14.1 METER</v>
          </cell>
        </row>
        <row r="196">
          <cell r="A196" t="str">
            <v>1603000605</v>
          </cell>
          <cell r="B196" t="str">
            <v>0</v>
          </cell>
          <cell r="C196" t="str">
            <v>3000</v>
          </cell>
          <cell r="D196" t="str">
            <v>EOT CRANE 5 TON CAP.14 METER S</v>
          </cell>
        </row>
        <row r="197">
          <cell r="A197" t="str">
            <v>1603000606</v>
          </cell>
          <cell r="B197" t="str">
            <v>0</v>
          </cell>
          <cell r="C197" t="str">
            <v>3000</v>
          </cell>
          <cell r="D197" t="str">
            <v>FIE ELECTRIC CHAIN &amp; ROPE TEST</v>
          </cell>
        </row>
        <row r="198">
          <cell r="A198" t="str">
            <v>1603000607</v>
          </cell>
          <cell r="B198" t="str">
            <v>0</v>
          </cell>
          <cell r="C198" t="str">
            <v>3000</v>
          </cell>
          <cell r="D198" t="str">
            <v>JOINING BOBBINS MACHINES IN WI</v>
          </cell>
        </row>
        <row r="199">
          <cell r="A199" t="str">
            <v>1603000608</v>
          </cell>
          <cell r="B199" t="str">
            <v>0</v>
          </cell>
          <cell r="C199" t="str">
            <v>3000</v>
          </cell>
          <cell r="D199" t="str">
            <v>RECOILING M/C</v>
          </cell>
        </row>
        <row r="200">
          <cell r="A200" t="str">
            <v>1603000609</v>
          </cell>
          <cell r="B200" t="str">
            <v>0</v>
          </cell>
          <cell r="C200" t="str">
            <v>3000</v>
          </cell>
          <cell r="D200" t="str">
            <v>STRANDING M/C KTS 12X18 : M/C1</v>
          </cell>
          <cell r="E200">
            <v>1109</v>
          </cell>
        </row>
        <row r="201">
          <cell r="A201" t="str">
            <v>1603000610</v>
          </cell>
          <cell r="B201" t="str">
            <v>0</v>
          </cell>
          <cell r="C201" t="str">
            <v>3000</v>
          </cell>
          <cell r="D201" t="str">
            <v>STRANDING MACHINE 12B: 1105.11</v>
          </cell>
          <cell r="E201">
            <v>1105</v>
          </cell>
        </row>
        <row r="202">
          <cell r="A202" t="str">
            <v>1603000611</v>
          </cell>
          <cell r="B202" t="str">
            <v>0</v>
          </cell>
          <cell r="C202" t="str">
            <v>3000</v>
          </cell>
          <cell r="D202" t="str">
            <v>STRANDING MACHINE 18B: 1109</v>
          </cell>
        </row>
        <row r="203">
          <cell r="A203" t="str">
            <v>1603000612</v>
          </cell>
          <cell r="B203" t="str">
            <v>0</v>
          </cell>
          <cell r="C203" t="str">
            <v>3000</v>
          </cell>
          <cell r="D203" t="str">
            <v>STRANDING MACHINE 6B: 1101.110</v>
          </cell>
          <cell r="E203">
            <v>1101</v>
          </cell>
        </row>
        <row r="204">
          <cell r="A204" t="str">
            <v>1603000613</v>
          </cell>
          <cell r="B204" t="str">
            <v>0</v>
          </cell>
          <cell r="C204" t="str">
            <v>3000</v>
          </cell>
          <cell r="D204" t="str">
            <v>STRANDING MACHINE KTS 12X06 :</v>
          </cell>
          <cell r="E204">
            <v>1126</v>
          </cell>
        </row>
        <row r="205">
          <cell r="A205" t="str">
            <v>1603000614</v>
          </cell>
          <cell r="B205" t="str">
            <v>0</v>
          </cell>
          <cell r="C205" t="str">
            <v>3000</v>
          </cell>
          <cell r="D205" t="str">
            <v>STRANDING MACHINE KTS 12X12 :</v>
          </cell>
          <cell r="E205">
            <v>1127</v>
          </cell>
        </row>
        <row r="206">
          <cell r="A206" t="str">
            <v>1603000615</v>
          </cell>
          <cell r="B206" t="str">
            <v>0</v>
          </cell>
          <cell r="C206" t="str">
            <v>3000</v>
          </cell>
          <cell r="D206" t="str">
            <v>AMONING PRINTING MACHINE</v>
          </cell>
        </row>
        <row r="207">
          <cell r="A207" t="str">
            <v>1603000616</v>
          </cell>
          <cell r="B207" t="str">
            <v>0</v>
          </cell>
          <cell r="C207" t="str">
            <v>3000</v>
          </cell>
          <cell r="D207" t="str">
            <v>BAROMETER</v>
          </cell>
        </row>
        <row r="208">
          <cell r="A208" t="str">
            <v>1603000617</v>
          </cell>
          <cell r="B208" t="str">
            <v>0</v>
          </cell>
          <cell r="C208" t="str">
            <v>3000</v>
          </cell>
          <cell r="D208" t="str">
            <v>BELT POLISHING MACHINE COMPLET</v>
          </cell>
        </row>
        <row r="209">
          <cell r="A209" t="str">
            <v>1603000618</v>
          </cell>
          <cell r="B209" t="str">
            <v>0</v>
          </cell>
          <cell r="C209" t="str">
            <v>3000</v>
          </cell>
          <cell r="D209" t="str">
            <v>BGM INTERNAL GRINDER (USA)</v>
          </cell>
        </row>
        <row r="210">
          <cell r="A210" t="str">
            <v>1603000619</v>
          </cell>
          <cell r="B210" t="str">
            <v>0</v>
          </cell>
          <cell r="C210" t="str">
            <v>3000</v>
          </cell>
          <cell r="D210" t="str">
            <v>BRINELL HARDNESS TESTER</v>
          </cell>
        </row>
        <row r="211">
          <cell r="A211" t="str">
            <v>1603000620</v>
          </cell>
          <cell r="B211" t="str">
            <v>0</v>
          </cell>
          <cell r="C211" t="str">
            <v>3000</v>
          </cell>
          <cell r="D211" t="str">
            <v>C.S. ESTIMATOR</v>
          </cell>
        </row>
        <row r="212">
          <cell r="A212" t="str">
            <v>1603000621</v>
          </cell>
          <cell r="B212" t="str">
            <v>0</v>
          </cell>
          <cell r="C212" t="str">
            <v>3000</v>
          </cell>
          <cell r="D212" t="str">
            <v>DOUBLE ENDED BENCH GRINDER 'WO</v>
          </cell>
        </row>
        <row r="213">
          <cell r="A213" t="str">
            <v>1603000622</v>
          </cell>
          <cell r="B213" t="str">
            <v>0</v>
          </cell>
          <cell r="C213" t="str">
            <v>3000</v>
          </cell>
          <cell r="D213" t="str">
            <v>GAS ANALYSER</v>
          </cell>
        </row>
        <row r="214">
          <cell r="A214" t="str">
            <v>1603000623</v>
          </cell>
          <cell r="B214" t="str">
            <v>0</v>
          </cell>
          <cell r="C214" t="str">
            <v>3000</v>
          </cell>
          <cell r="D214" t="str">
            <v>HYDRAULIC PUMP FOR UTN M/C</v>
          </cell>
        </row>
        <row r="215">
          <cell r="A215" t="str">
            <v>1603000624</v>
          </cell>
          <cell r="B215" t="str">
            <v>0</v>
          </cell>
          <cell r="C215" t="str">
            <v>3000</v>
          </cell>
          <cell r="D215" t="str">
            <v>HYDRULIC PRESS HAND OPERATED 1</v>
          </cell>
        </row>
        <row r="216">
          <cell r="A216" t="str">
            <v>1603000625</v>
          </cell>
          <cell r="B216" t="str">
            <v>0</v>
          </cell>
          <cell r="C216" t="str">
            <v>3000</v>
          </cell>
          <cell r="D216" t="str">
            <v>IMPACT TESTING M/C MODEL IT-30</v>
          </cell>
        </row>
        <row r="217">
          <cell r="A217" t="str">
            <v>1603000626</v>
          </cell>
          <cell r="B217" t="str">
            <v>0</v>
          </cell>
          <cell r="C217" t="str">
            <v>3000</v>
          </cell>
          <cell r="D217" t="str">
            <v>LIGHT CAMERA MICROSCOPE 'NEOPH</v>
          </cell>
        </row>
        <row r="218">
          <cell r="A218" t="str">
            <v>1603000628</v>
          </cell>
          <cell r="B218" t="str">
            <v>0</v>
          </cell>
          <cell r="C218" t="str">
            <v>3000</v>
          </cell>
          <cell r="D218" t="str">
            <v>MOULD</v>
          </cell>
        </row>
        <row r="219">
          <cell r="A219" t="str">
            <v>1603000629</v>
          </cell>
          <cell r="B219" t="str">
            <v>0</v>
          </cell>
          <cell r="C219" t="str">
            <v>3000</v>
          </cell>
          <cell r="D219" t="str">
            <v>MOULDING PRESS</v>
          </cell>
        </row>
        <row r="220">
          <cell r="A220" t="str">
            <v>1603000630</v>
          </cell>
          <cell r="B220" t="str">
            <v>0</v>
          </cell>
          <cell r="C220" t="str">
            <v>3000</v>
          </cell>
          <cell r="D220" t="str">
            <v>MPE'S MICROSCOPIC SPECIMEN</v>
          </cell>
        </row>
        <row r="221">
          <cell r="A221" t="str">
            <v>1603000631</v>
          </cell>
          <cell r="B221" t="str">
            <v>0</v>
          </cell>
          <cell r="C221" t="str">
            <v>3000</v>
          </cell>
          <cell r="D221" t="str">
            <v>PLATINUM CRUCIBLE</v>
          </cell>
        </row>
        <row r="222">
          <cell r="A222" t="str">
            <v>1603000632</v>
          </cell>
          <cell r="B222" t="str">
            <v>0</v>
          </cell>
          <cell r="C222" t="str">
            <v>3000</v>
          </cell>
          <cell r="D222" t="str">
            <v>RESISTIVITY TETING APPARATUS</v>
          </cell>
        </row>
        <row r="223">
          <cell r="A223" t="str">
            <v>1603000633</v>
          </cell>
          <cell r="B223" t="str">
            <v>0</v>
          </cell>
          <cell r="C223" t="str">
            <v>3000</v>
          </cell>
          <cell r="D223" t="str">
            <v>REVERSE BEND TESTING</v>
          </cell>
        </row>
        <row r="224">
          <cell r="A224" t="str">
            <v>1603000634</v>
          </cell>
          <cell r="B224" t="str">
            <v>0</v>
          </cell>
          <cell r="C224" t="str">
            <v>3000</v>
          </cell>
          <cell r="D224" t="str">
            <v>REVERSE BEND TESTING</v>
          </cell>
        </row>
        <row r="225">
          <cell r="A225" t="str">
            <v>1603000635</v>
          </cell>
          <cell r="B225" t="str">
            <v>0</v>
          </cell>
          <cell r="C225" t="str">
            <v>3000</v>
          </cell>
          <cell r="D225" t="str">
            <v>REVERSE TORSION TESTING</v>
          </cell>
        </row>
        <row r="226">
          <cell r="A226" t="str">
            <v>1603000636</v>
          </cell>
          <cell r="B226" t="str">
            <v>0</v>
          </cell>
          <cell r="C226" t="str">
            <v>3000</v>
          </cell>
          <cell r="D226" t="str">
            <v>REVERSR BEND TESTING</v>
          </cell>
        </row>
        <row r="227">
          <cell r="A227" t="str">
            <v>1603000637</v>
          </cell>
          <cell r="B227" t="str">
            <v>0</v>
          </cell>
          <cell r="C227" t="str">
            <v>3000</v>
          </cell>
          <cell r="D227" t="str">
            <v>SPECIMEN GRINDING &amp; POLISHING</v>
          </cell>
        </row>
        <row r="228">
          <cell r="A228" t="str">
            <v>1603000638</v>
          </cell>
          <cell r="B228" t="str">
            <v>0</v>
          </cell>
          <cell r="C228" t="str">
            <v>3000</v>
          </cell>
          <cell r="D228" t="str">
            <v>TENSILE TESTING</v>
          </cell>
        </row>
        <row r="229">
          <cell r="A229" t="str">
            <v>1603000639</v>
          </cell>
          <cell r="B229" t="str">
            <v>0</v>
          </cell>
          <cell r="C229" t="str">
            <v>3000</v>
          </cell>
          <cell r="D229" t="str">
            <v>TENSILE TESTING M/C</v>
          </cell>
        </row>
        <row r="230">
          <cell r="A230" t="str">
            <v>1603000640</v>
          </cell>
          <cell r="B230" t="str">
            <v>0</v>
          </cell>
          <cell r="C230" t="str">
            <v>3000</v>
          </cell>
          <cell r="D230" t="str">
            <v>TENSILE TESTING MACHINE</v>
          </cell>
        </row>
        <row r="231">
          <cell r="A231" t="str">
            <v>1603000641</v>
          </cell>
          <cell r="B231" t="str">
            <v>0</v>
          </cell>
          <cell r="C231" t="str">
            <v>3000</v>
          </cell>
          <cell r="D231" t="str">
            <v>TENSILE TESTING UTN-20</v>
          </cell>
        </row>
        <row r="232">
          <cell r="A232" t="str">
            <v>1603000642</v>
          </cell>
          <cell r="B232" t="str">
            <v>0</v>
          </cell>
          <cell r="C232" t="str">
            <v>3000</v>
          </cell>
          <cell r="D232" t="str">
            <v>TEST STRIP ATTACHMENT</v>
          </cell>
        </row>
        <row r="233">
          <cell r="A233" t="str">
            <v>1603000643</v>
          </cell>
          <cell r="B233" t="str">
            <v>0</v>
          </cell>
          <cell r="C233" t="str">
            <v>3000</v>
          </cell>
          <cell r="D233" t="str">
            <v>TESTING M/C UNIVERSAL MODEL UT</v>
          </cell>
        </row>
        <row r="234">
          <cell r="A234" t="str">
            <v>1603000644</v>
          </cell>
          <cell r="B234" t="str">
            <v>0</v>
          </cell>
          <cell r="C234" t="str">
            <v>3000</v>
          </cell>
          <cell r="D234" t="str">
            <v>TORSION TESTING</v>
          </cell>
        </row>
        <row r="235">
          <cell r="A235" t="str">
            <v>1603000645</v>
          </cell>
          <cell r="B235" t="str">
            <v>0</v>
          </cell>
          <cell r="C235" t="str">
            <v>3000</v>
          </cell>
          <cell r="D235" t="str">
            <v>TORSION TESTING M/C FOR WIRE R</v>
          </cell>
        </row>
        <row r="236">
          <cell r="A236" t="str">
            <v>1603000646</v>
          </cell>
          <cell r="B236" t="str">
            <v>0</v>
          </cell>
          <cell r="C236" t="str">
            <v>3000</v>
          </cell>
          <cell r="D236" t="str">
            <v>TORSION TESTING M/C FOR WIRE R</v>
          </cell>
        </row>
        <row r="237">
          <cell r="A237" t="str">
            <v>1603000647</v>
          </cell>
          <cell r="B237" t="str">
            <v>0</v>
          </cell>
          <cell r="C237" t="str">
            <v>3000</v>
          </cell>
          <cell r="D237" t="str">
            <v>TORTION TESTING M/C FOR WIRE R</v>
          </cell>
        </row>
        <row r="238">
          <cell r="A238" t="str">
            <v>1603000648</v>
          </cell>
          <cell r="B238" t="str">
            <v>0</v>
          </cell>
          <cell r="C238" t="str">
            <v>3000</v>
          </cell>
          <cell r="D238" t="str">
            <v>UNIVERSAL MILLING M/C TYPE UF-</v>
          </cell>
        </row>
        <row r="239">
          <cell r="A239" t="str">
            <v>1603000649</v>
          </cell>
          <cell r="B239" t="str">
            <v>0</v>
          </cell>
          <cell r="C239" t="str">
            <v>3000</v>
          </cell>
          <cell r="D239" t="str">
            <v>WEIGHT BOX 1MG TO 100 GMS</v>
          </cell>
        </row>
        <row r="240">
          <cell r="A240" t="str">
            <v>1603000650</v>
          </cell>
          <cell r="B240" t="str">
            <v>0</v>
          </cell>
          <cell r="C240" t="str">
            <v>3000</v>
          </cell>
          <cell r="D240" t="str">
            <v>WET GRINDER</v>
          </cell>
        </row>
        <row r="241">
          <cell r="A241" t="str">
            <v>1603000651</v>
          </cell>
          <cell r="B241" t="str">
            <v>0</v>
          </cell>
          <cell r="C241" t="str">
            <v>3000</v>
          </cell>
          <cell r="D241" t="str">
            <v>WRAP TESTING</v>
          </cell>
        </row>
        <row r="242">
          <cell r="A242" t="str">
            <v>1603000652</v>
          </cell>
          <cell r="B242" t="str">
            <v>0</v>
          </cell>
          <cell r="C242" t="str">
            <v>3000</v>
          </cell>
          <cell r="D242" t="str">
            <v>ACID DAY TANK</v>
          </cell>
        </row>
        <row r="243">
          <cell r="A243" t="str">
            <v>1603000653</v>
          </cell>
          <cell r="B243" t="str">
            <v>0</v>
          </cell>
          <cell r="C243" t="str">
            <v>3000</v>
          </cell>
          <cell r="D243" t="str">
            <v>ACID TANK &amp; M.S.TANK</v>
          </cell>
        </row>
        <row r="244">
          <cell r="A244" t="str">
            <v>1603000654</v>
          </cell>
          <cell r="B244" t="str">
            <v>0</v>
          </cell>
          <cell r="C244" t="str">
            <v>3000</v>
          </cell>
          <cell r="D244" t="str">
            <v>ACID TANK R.C.C.</v>
          </cell>
        </row>
        <row r="245">
          <cell r="A245" t="str">
            <v>1603000655</v>
          </cell>
          <cell r="B245" t="str">
            <v>0</v>
          </cell>
          <cell r="C245" t="str">
            <v>3000</v>
          </cell>
          <cell r="D245" t="str">
            <v>ACID TRANSFER PUMP</v>
          </cell>
        </row>
        <row r="246">
          <cell r="A246" t="str">
            <v>1603000656</v>
          </cell>
          <cell r="B246" t="str">
            <v>0</v>
          </cell>
          <cell r="C246" t="str">
            <v>3000</v>
          </cell>
          <cell r="D246" t="str">
            <v>BOOSTER SPRAY PUMP</v>
          </cell>
        </row>
        <row r="247">
          <cell r="A247" t="str">
            <v>1603000657</v>
          </cell>
          <cell r="B247" t="str">
            <v>0</v>
          </cell>
          <cell r="C247" t="str">
            <v>3000</v>
          </cell>
          <cell r="D247" t="str">
            <v>BORAX TANK</v>
          </cell>
        </row>
        <row r="248">
          <cell r="A248" t="str">
            <v>1603000658</v>
          </cell>
          <cell r="B248" t="str">
            <v>0</v>
          </cell>
          <cell r="C248" t="str">
            <v>3000</v>
          </cell>
          <cell r="D248" t="str">
            <v>CHAIN PULLEY BLOCK 2TON CAP.</v>
          </cell>
        </row>
        <row r="249">
          <cell r="A249" t="str">
            <v>1603000659</v>
          </cell>
          <cell r="B249" t="str">
            <v>0</v>
          </cell>
          <cell r="C249" t="str">
            <v>3000</v>
          </cell>
          <cell r="D249" t="str">
            <v>ELECTRIC HOIST 2MT</v>
          </cell>
        </row>
        <row r="250">
          <cell r="A250" t="str">
            <v>1603000660</v>
          </cell>
          <cell r="B250" t="str">
            <v>0</v>
          </cell>
          <cell r="C250" t="str">
            <v>3000</v>
          </cell>
          <cell r="D250" t="str">
            <v>ELECTRIC HOIST MODEL 102MDIE</v>
          </cell>
        </row>
        <row r="251">
          <cell r="A251" t="str">
            <v>1603000661</v>
          </cell>
          <cell r="B251" t="str">
            <v>0</v>
          </cell>
          <cell r="C251" t="str">
            <v>3000</v>
          </cell>
          <cell r="D251" t="str">
            <v>ELECTRIC HOIST MODEL E-202MD</v>
          </cell>
        </row>
        <row r="252">
          <cell r="A252" t="str">
            <v>1603000662</v>
          </cell>
          <cell r="B252" t="str">
            <v>0</v>
          </cell>
          <cell r="C252" t="str">
            <v>3000</v>
          </cell>
          <cell r="D252" t="str">
            <v>EREC. OF STEAM PIPE LINE IN PI</v>
          </cell>
        </row>
        <row r="253">
          <cell r="A253" t="str">
            <v>1603000663</v>
          </cell>
          <cell r="B253" t="str">
            <v>0</v>
          </cell>
          <cell r="C253" t="str">
            <v>3000</v>
          </cell>
          <cell r="D253" t="str">
            <v>EXTENSION OF PICKLING HOUSE</v>
          </cell>
        </row>
        <row r="254">
          <cell r="A254" t="str">
            <v>1603000664</v>
          </cell>
          <cell r="B254" t="str">
            <v>0</v>
          </cell>
          <cell r="C254" t="str">
            <v>3000</v>
          </cell>
          <cell r="D254" t="str">
            <v>FABRICATION OF 1 BEAM &amp; TURNII</v>
          </cell>
        </row>
        <row r="255">
          <cell r="A255" t="str">
            <v>1603000665</v>
          </cell>
          <cell r="B255" t="str">
            <v>0</v>
          </cell>
          <cell r="C255" t="str">
            <v>3000</v>
          </cell>
          <cell r="D255" t="str">
            <v>FABRICATION OF BEAM FOR CHAIN</v>
          </cell>
        </row>
        <row r="256">
          <cell r="A256" t="str">
            <v>1603000666</v>
          </cell>
          <cell r="B256" t="str">
            <v>0</v>
          </cell>
          <cell r="C256" t="str">
            <v>3000</v>
          </cell>
          <cell r="D256" t="str">
            <v>FABRICATION OF COIL CARRIERS C</v>
          </cell>
        </row>
        <row r="257">
          <cell r="A257" t="str">
            <v>1603000667</v>
          </cell>
          <cell r="B257" t="str">
            <v>0</v>
          </cell>
          <cell r="C257" t="str">
            <v>3000</v>
          </cell>
          <cell r="D257" t="str">
            <v>FLASH BAKER</v>
          </cell>
        </row>
        <row r="258">
          <cell r="A258" t="str">
            <v>1603000668</v>
          </cell>
          <cell r="B258" t="str">
            <v>0</v>
          </cell>
          <cell r="C258" t="str">
            <v>3000</v>
          </cell>
          <cell r="D258" t="str">
            <v>FUME EXHAUST SYSTEM OF PICKLIN</v>
          </cell>
        </row>
        <row r="259">
          <cell r="A259" t="str">
            <v>1603000669</v>
          </cell>
          <cell r="B259" t="str">
            <v>0</v>
          </cell>
          <cell r="C259" t="str">
            <v>3000</v>
          </cell>
          <cell r="D259" t="str">
            <v>INSTALL.OF  MS &amp; SS TANK IN PI</v>
          </cell>
        </row>
        <row r="260">
          <cell r="A260" t="str">
            <v>1603000670</v>
          </cell>
          <cell r="B260" t="str">
            <v>0</v>
          </cell>
          <cell r="C260" t="str">
            <v>3000</v>
          </cell>
          <cell r="D260" t="str">
            <v>LIME TANK</v>
          </cell>
        </row>
        <row r="261">
          <cell r="A261" t="str">
            <v>1603000671</v>
          </cell>
          <cell r="B261" t="str">
            <v>0</v>
          </cell>
          <cell r="C261" t="str">
            <v>3000</v>
          </cell>
          <cell r="D261" t="str">
            <v>NUTRALIZATION PIT PUMP &amp; DEGRE</v>
          </cell>
        </row>
        <row r="262">
          <cell r="A262" t="str">
            <v>1603000672</v>
          </cell>
          <cell r="B262" t="str">
            <v>0</v>
          </cell>
          <cell r="C262" t="str">
            <v>3000</v>
          </cell>
          <cell r="D262" t="str">
            <v>PICKLING 'C' HOOKS</v>
          </cell>
        </row>
        <row r="263">
          <cell r="A263" t="str">
            <v>1603000673</v>
          </cell>
          <cell r="B263" t="str">
            <v>0</v>
          </cell>
          <cell r="C263" t="str">
            <v>3000</v>
          </cell>
          <cell r="D263" t="str">
            <v>PICKLING HOOKS</v>
          </cell>
        </row>
        <row r="264">
          <cell r="A264" t="str">
            <v>1603000674</v>
          </cell>
          <cell r="B264" t="str">
            <v>0</v>
          </cell>
          <cell r="C264" t="str">
            <v>3000</v>
          </cell>
          <cell r="D264" t="str">
            <v>PICKLING PLATEFORM</v>
          </cell>
        </row>
        <row r="265">
          <cell r="A265" t="str">
            <v>1603000675</v>
          </cell>
          <cell r="B265" t="str">
            <v>0</v>
          </cell>
          <cell r="C265" t="str">
            <v>3000</v>
          </cell>
          <cell r="D265" t="str">
            <v>PIPE LINE IN NEW PICKLING HOUS</v>
          </cell>
        </row>
        <row r="266">
          <cell r="A266" t="str">
            <v>1603000676</v>
          </cell>
          <cell r="B266" t="str">
            <v>0</v>
          </cell>
          <cell r="C266" t="str">
            <v>3000</v>
          </cell>
          <cell r="D266" t="str">
            <v>PULL PUSH TROLLY CAP. 3 TON</v>
          </cell>
        </row>
        <row r="267">
          <cell r="A267" t="str">
            <v>1603000677</v>
          </cell>
          <cell r="B267" t="str">
            <v>0</v>
          </cell>
          <cell r="C267" t="str">
            <v>3000</v>
          </cell>
          <cell r="D267" t="str">
            <v>RCC ACID TANK COMPLETE WITH AR</v>
          </cell>
        </row>
        <row r="268">
          <cell r="A268" t="str">
            <v>1603000678</v>
          </cell>
          <cell r="B268" t="str">
            <v>0</v>
          </cell>
          <cell r="C268" t="str">
            <v>3000</v>
          </cell>
          <cell r="D268" t="str">
            <v>WATER TANK R.C.C.</v>
          </cell>
        </row>
        <row r="269">
          <cell r="A269" t="str">
            <v>1603000679</v>
          </cell>
          <cell r="B269" t="str">
            <v>0</v>
          </cell>
          <cell r="C269" t="str">
            <v>3000</v>
          </cell>
          <cell r="D269" t="str">
            <v>PACKING &amp; OILING TANK</v>
          </cell>
        </row>
        <row r="270">
          <cell r="A270" t="str">
            <v>1603000680</v>
          </cell>
          <cell r="B270" t="str">
            <v>0</v>
          </cell>
          <cell r="C270" t="str">
            <v>3000</v>
          </cell>
          <cell r="D270" t="str">
            <v>FABRICATION OF OILING &amp; PACKIN</v>
          </cell>
        </row>
        <row r="271">
          <cell r="A271" t="str">
            <v>1603000681</v>
          </cell>
          <cell r="B271" t="str">
            <v>0</v>
          </cell>
          <cell r="C271" t="str">
            <v>3000</v>
          </cell>
          <cell r="D271" t="str">
            <v>OILING &amp; PACKING STAND</v>
          </cell>
        </row>
        <row r="272">
          <cell r="A272" t="str">
            <v>1603000682</v>
          </cell>
          <cell r="B272" t="str">
            <v>0</v>
          </cell>
          <cell r="C272" t="str">
            <v>3000</v>
          </cell>
          <cell r="D272" t="str">
            <v>WEIGHING SCALE 3 TON CAP. AVER</v>
          </cell>
        </row>
        <row r="273">
          <cell r="A273" t="str">
            <v>1603000683</v>
          </cell>
          <cell r="B273" t="str">
            <v>0</v>
          </cell>
          <cell r="C273" t="str">
            <v>3000</v>
          </cell>
          <cell r="D273" t="str">
            <v>3 PHASE FOOT MOUNT. MOTOR 25 H</v>
          </cell>
        </row>
        <row r="274">
          <cell r="A274" t="str">
            <v>1603000684</v>
          </cell>
          <cell r="B274" t="str">
            <v>0</v>
          </cell>
          <cell r="C274" t="str">
            <v>3000</v>
          </cell>
          <cell r="D274" t="str">
            <v>3 PHASE INDUCTION MOTOR 15 HP</v>
          </cell>
        </row>
        <row r="275">
          <cell r="A275" t="str">
            <v>1603000685</v>
          </cell>
          <cell r="B275" t="str">
            <v>0</v>
          </cell>
          <cell r="C275" t="str">
            <v>3000</v>
          </cell>
          <cell r="D275" t="str">
            <v>3 PHASE INDUCTION MOTOR 5HP 14</v>
          </cell>
        </row>
        <row r="276">
          <cell r="A276" t="str">
            <v>1603000686</v>
          </cell>
          <cell r="B276" t="str">
            <v>0</v>
          </cell>
          <cell r="C276" t="str">
            <v>3000</v>
          </cell>
          <cell r="D276" t="str">
            <v>3 PHASE INDUCTION MOTOR 5HP BB</v>
          </cell>
        </row>
        <row r="277">
          <cell r="A277" t="str">
            <v>1603000687</v>
          </cell>
          <cell r="B277" t="str">
            <v>0</v>
          </cell>
          <cell r="C277" t="str">
            <v>3000</v>
          </cell>
          <cell r="D277" t="str">
            <v>3 PHASE INDUCTION MOTOR 7.5 HP</v>
          </cell>
        </row>
        <row r="278">
          <cell r="A278" t="str">
            <v>1603000688</v>
          </cell>
          <cell r="B278" t="str">
            <v>0</v>
          </cell>
          <cell r="C278" t="str">
            <v>3000</v>
          </cell>
          <cell r="D278" t="str">
            <v>ARC WELDING SET 600 AMP 22 KVA</v>
          </cell>
        </row>
        <row r="279">
          <cell r="A279" t="str">
            <v>1603000689</v>
          </cell>
          <cell r="B279" t="str">
            <v>0</v>
          </cell>
          <cell r="C279" t="str">
            <v>3000</v>
          </cell>
          <cell r="D279" t="str">
            <v>ARE WELDING SET DC RECTIFIER A</v>
          </cell>
        </row>
        <row r="280">
          <cell r="A280" t="str">
            <v>1603000690</v>
          </cell>
          <cell r="B280" t="str">
            <v>0</v>
          </cell>
          <cell r="C280" t="str">
            <v>3000</v>
          </cell>
          <cell r="D280" t="str">
            <v>DIGITAL STROGE OSCILLOSCOPE</v>
          </cell>
        </row>
        <row r="281">
          <cell r="A281" t="str">
            <v>1603000691</v>
          </cell>
          <cell r="B281" t="str">
            <v>0</v>
          </cell>
          <cell r="C281" t="str">
            <v>3000</v>
          </cell>
          <cell r="D281" t="str">
            <v>DRILLING  MACHINE</v>
          </cell>
        </row>
        <row r="282">
          <cell r="A282" t="str">
            <v>1603000692</v>
          </cell>
          <cell r="B282" t="str">
            <v>0</v>
          </cell>
          <cell r="C282" t="str">
            <v>3000</v>
          </cell>
          <cell r="D282" t="str">
            <v>DRILLNG M/C CAP 38MM MODEL P4/</v>
          </cell>
        </row>
        <row r="283">
          <cell r="A283" t="str">
            <v>1603000693</v>
          </cell>
          <cell r="B283" t="str">
            <v>0</v>
          </cell>
          <cell r="C283" t="str">
            <v>3000</v>
          </cell>
          <cell r="D283" t="str">
            <v>EDDY CURRENT TESTER</v>
          </cell>
        </row>
        <row r="284">
          <cell r="A284" t="str">
            <v>1603000694</v>
          </cell>
          <cell r="B284" t="str">
            <v>0</v>
          </cell>
          <cell r="C284" t="str">
            <v>3000</v>
          </cell>
          <cell r="D284" t="str">
            <v>ELECTRIC HOIST 5 MT CAP.VIDYUT</v>
          </cell>
        </row>
        <row r="285">
          <cell r="A285" t="str">
            <v>1603000695</v>
          </cell>
          <cell r="B285" t="str">
            <v>0</v>
          </cell>
          <cell r="C285" t="str">
            <v>3000</v>
          </cell>
          <cell r="D285" t="str">
            <v>ENTERPRISES 2615 ALL GEARED LA</v>
          </cell>
        </row>
        <row r="286">
          <cell r="A286" t="str">
            <v>1603000696</v>
          </cell>
          <cell r="B286" t="str">
            <v>0</v>
          </cell>
          <cell r="C286" t="str">
            <v>3000</v>
          </cell>
          <cell r="D286" t="str">
            <v>GRINDER ANGLE</v>
          </cell>
        </row>
        <row r="287">
          <cell r="A287" t="str">
            <v>1603000697</v>
          </cell>
          <cell r="B287" t="str">
            <v>0</v>
          </cell>
          <cell r="C287" t="str">
            <v>3000</v>
          </cell>
          <cell r="D287" t="str">
            <v>HAND TROLLEYS</v>
          </cell>
        </row>
        <row r="288">
          <cell r="A288" t="str">
            <v>1603000698</v>
          </cell>
          <cell r="B288" t="str">
            <v>0</v>
          </cell>
          <cell r="C288" t="str">
            <v>3000</v>
          </cell>
          <cell r="D288" t="str">
            <v>HAND TROLLEYS</v>
          </cell>
        </row>
        <row r="289">
          <cell r="A289" t="str">
            <v>1603000699</v>
          </cell>
          <cell r="B289" t="str">
            <v>0</v>
          </cell>
          <cell r="C289" t="str">
            <v>3000</v>
          </cell>
          <cell r="D289" t="str">
            <v>HYDRAULIC HACKSAW MACHINE</v>
          </cell>
        </row>
        <row r="290">
          <cell r="A290" t="str">
            <v>1603000700</v>
          </cell>
          <cell r="B290" t="str">
            <v>0</v>
          </cell>
          <cell r="C290" t="str">
            <v>3000</v>
          </cell>
          <cell r="D290" t="str">
            <v>LATHE CENTRAL 'HMT'</v>
          </cell>
        </row>
        <row r="291">
          <cell r="A291" t="str">
            <v>1603000701</v>
          </cell>
          <cell r="B291" t="str">
            <v>0</v>
          </cell>
          <cell r="C291" t="str">
            <v>3000</v>
          </cell>
          <cell r="D291" t="str">
            <v>LATHE MACHINE 13' WITH 12.5HP</v>
          </cell>
        </row>
        <row r="292">
          <cell r="A292" t="str">
            <v>1603000702</v>
          </cell>
          <cell r="B292" t="str">
            <v>0</v>
          </cell>
          <cell r="C292" t="str">
            <v>3000</v>
          </cell>
          <cell r="D292" t="str">
            <v>MIG WELDING MACHINE FOR CO2 WE</v>
          </cell>
        </row>
        <row r="293">
          <cell r="A293" t="str">
            <v>1603000703</v>
          </cell>
          <cell r="B293" t="str">
            <v>0</v>
          </cell>
          <cell r="C293" t="str">
            <v>3000</v>
          </cell>
          <cell r="D293" t="str">
            <v>MONO BLOCK PUMP WITH 5 H.P. MO</v>
          </cell>
        </row>
        <row r="294">
          <cell r="A294" t="str">
            <v>1603000704</v>
          </cell>
          <cell r="B294" t="str">
            <v>0</v>
          </cell>
          <cell r="C294" t="str">
            <v>3000</v>
          </cell>
          <cell r="D294" t="str">
            <v>MULTIMETER (PHILIPS)</v>
          </cell>
        </row>
        <row r="295">
          <cell r="A295" t="str">
            <v>1603000707</v>
          </cell>
          <cell r="B295" t="str">
            <v>0</v>
          </cell>
          <cell r="C295" t="str">
            <v>3000</v>
          </cell>
          <cell r="D295" t="str">
            <v>PYGMY HYD.PALLET TRUCK IT</v>
          </cell>
        </row>
        <row r="296">
          <cell r="A296" t="str">
            <v>1603000708</v>
          </cell>
          <cell r="B296" t="str">
            <v>0</v>
          </cell>
          <cell r="C296" t="str">
            <v>3000</v>
          </cell>
          <cell r="D296" t="str">
            <v>SHAPER MACHINE (COOPER MAKE)</v>
          </cell>
        </row>
        <row r="297">
          <cell r="A297" t="str">
            <v>1603000709</v>
          </cell>
          <cell r="B297" t="str">
            <v>0</v>
          </cell>
          <cell r="C297" t="str">
            <v>3000</v>
          </cell>
          <cell r="D297" t="str">
            <v>WEIGH BRIDGE</v>
          </cell>
        </row>
        <row r="298">
          <cell r="A298" t="str">
            <v>1603000710</v>
          </cell>
          <cell r="B298" t="str">
            <v>0</v>
          </cell>
          <cell r="C298" t="str">
            <v>3000</v>
          </cell>
          <cell r="D298" t="str">
            <v>COOLENT SYSTEM WDC (M\C NO.651</v>
          </cell>
        </row>
        <row r="299">
          <cell r="A299" t="str">
            <v>1603000711</v>
          </cell>
          <cell r="B299" t="str">
            <v>0</v>
          </cell>
          <cell r="C299" t="str">
            <v>3000</v>
          </cell>
          <cell r="D299" t="str">
            <v>EE.CFS BOARD DRAWING NO. ICN</v>
          </cell>
        </row>
        <row r="300">
          <cell r="A300" t="str">
            <v>1603000712</v>
          </cell>
          <cell r="B300" t="str">
            <v>0</v>
          </cell>
          <cell r="C300" t="str">
            <v>3000</v>
          </cell>
          <cell r="D300" t="str">
            <v>EE.CFS BOARD DRAWING NO. ICN -</v>
          </cell>
        </row>
        <row r="301">
          <cell r="A301" t="str">
            <v>1603000716</v>
          </cell>
          <cell r="B301" t="str">
            <v>0</v>
          </cell>
          <cell r="C301" t="str">
            <v>3000</v>
          </cell>
          <cell r="D301" t="str">
            <v>INTERNAL SUB STATION</v>
          </cell>
        </row>
        <row r="302">
          <cell r="A302" t="str">
            <v>1603000717</v>
          </cell>
          <cell r="B302" t="str">
            <v>0</v>
          </cell>
          <cell r="C302" t="str">
            <v>3000</v>
          </cell>
          <cell r="D302" t="str">
            <v>ACID PROOF VALVE</v>
          </cell>
        </row>
        <row r="303">
          <cell r="A303" t="str">
            <v>1603000718</v>
          </cell>
          <cell r="B303" t="str">
            <v>0</v>
          </cell>
          <cell r="C303" t="str">
            <v>3000</v>
          </cell>
          <cell r="D303" t="str">
            <v>CHAIN PULLEY BLOCK CAP.2 TON I</v>
          </cell>
        </row>
        <row r="304">
          <cell r="A304" t="str">
            <v>1603000719</v>
          </cell>
          <cell r="B304" t="str">
            <v>0</v>
          </cell>
          <cell r="C304" t="str">
            <v>3000</v>
          </cell>
          <cell r="D304" t="str">
            <v>FRP-IO FAN CAP 500 CPM</v>
          </cell>
        </row>
        <row r="305">
          <cell r="A305" t="str">
            <v>1603000720</v>
          </cell>
          <cell r="B305" t="str">
            <v>0</v>
          </cell>
          <cell r="C305" t="str">
            <v>3000</v>
          </cell>
          <cell r="D305" t="str">
            <v>FUME EXTRACTION SYSTEM OF(721.</v>
          </cell>
        </row>
        <row r="306">
          <cell r="A306" t="str">
            <v>1603000721</v>
          </cell>
          <cell r="B306" t="str">
            <v>0</v>
          </cell>
          <cell r="C306" t="str">
            <v>3000</v>
          </cell>
          <cell r="D306" t="str">
            <v>LINKAGE FOR MODULATING</v>
          </cell>
        </row>
        <row r="307">
          <cell r="A307" t="str">
            <v>1603000722</v>
          </cell>
          <cell r="B307" t="str">
            <v>0</v>
          </cell>
          <cell r="C307" t="str">
            <v>3000</v>
          </cell>
          <cell r="D307" t="str">
            <v>PP-FRP TANK</v>
          </cell>
        </row>
        <row r="308">
          <cell r="A308" t="str">
            <v>1603000723</v>
          </cell>
          <cell r="B308" t="str">
            <v>0</v>
          </cell>
          <cell r="C308" t="str">
            <v>3000</v>
          </cell>
          <cell r="D308" t="str">
            <v>PVC/FRV TANK</v>
          </cell>
        </row>
        <row r="309">
          <cell r="A309" t="str">
            <v>1603000724</v>
          </cell>
          <cell r="B309" t="str">
            <v>0</v>
          </cell>
          <cell r="C309" t="str">
            <v>3000</v>
          </cell>
          <cell r="D309" t="str">
            <v>EOT CRANE 3 TON CAP.19.1 METER</v>
          </cell>
        </row>
        <row r="310">
          <cell r="A310" t="str">
            <v>1603000725</v>
          </cell>
          <cell r="B310" t="str">
            <v>0</v>
          </cell>
          <cell r="C310" t="str">
            <v>3000</v>
          </cell>
          <cell r="D310" t="str">
            <v>EOT CRANE 5 TON CAP.19.1 METER</v>
          </cell>
        </row>
        <row r="311">
          <cell r="A311" t="str">
            <v>1603000726</v>
          </cell>
          <cell r="B311" t="str">
            <v>0</v>
          </cell>
          <cell r="C311" t="str">
            <v>3000</v>
          </cell>
          <cell r="D311" t="str">
            <v>ELECTRIC HOIST CAP. 1 MT</v>
          </cell>
        </row>
        <row r="312">
          <cell r="A312" t="str">
            <v>1603000727</v>
          </cell>
          <cell r="B312" t="str">
            <v>0</v>
          </cell>
          <cell r="C312" t="str">
            <v>3000</v>
          </cell>
          <cell r="D312" t="str">
            <v>AIR BLOWER DIRECT DRIVE UP-28/</v>
          </cell>
        </row>
        <row r="313">
          <cell r="A313" t="str">
            <v>1603000728</v>
          </cell>
          <cell r="B313" t="str">
            <v>0</v>
          </cell>
          <cell r="C313" t="str">
            <v>3000</v>
          </cell>
          <cell r="D313" t="str">
            <v>CENTRIFUGAL BLOWER MODEL DMR-9</v>
          </cell>
        </row>
        <row r="314">
          <cell r="A314" t="str">
            <v>1603000729</v>
          </cell>
          <cell r="B314" t="str">
            <v>0</v>
          </cell>
          <cell r="C314" t="str">
            <v>3000</v>
          </cell>
          <cell r="D314" t="str">
            <v>CENTRIFUGAL BLOWER MODEL DMRL-</v>
          </cell>
        </row>
        <row r="315">
          <cell r="A315" t="str">
            <v>1603000730</v>
          </cell>
          <cell r="B315" t="str">
            <v>0</v>
          </cell>
          <cell r="C315" t="str">
            <v>3000</v>
          </cell>
          <cell r="D315" t="str">
            <v>COMPRESSED AIR DRYING UNIT CAP</v>
          </cell>
        </row>
        <row r="316">
          <cell r="A316" t="str">
            <v>1603000731</v>
          </cell>
          <cell r="B316" t="str">
            <v>0</v>
          </cell>
          <cell r="C316" t="str">
            <v>3000</v>
          </cell>
          <cell r="D316" t="str">
            <v>DIRECT DRIVE AIR BLOWER MODEL</v>
          </cell>
        </row>
        <row r="317">
          <cell r="A317" t="str">
            <v>1603000732</v>
          </cell>
          <cell r="B317" t="str">
            <v>0</v>
          </cell>
          <cell r="C317" t="str">
            <v>3000</v>
          </cell>
          <cell r="D317" t="str">
            <v>"FRP ACID PUMP 2""*1?"" 1460 R</v>
          </cell>
        </row>
        <row r="318">
          <cell r="A318" t="str">
            <v>1603000733</v>
          </cell>
          <cell r="B318" t="str">
            <v>0</v>
          </cell>
          <cell r="C318" t="str">
            <v>3000</v>
          </cell>
          <cell r="D318" t="str">
            <v>FRP BLOWER SUITABLE FOR 3HP MO</v>
          </cell>
        </row>
        <row r="319">
          <cell r="A319" t="str">
            <v>1603000734</v>
          </cell>
          <cell r="B319" t="str">
            <v>0</v>
          </cell>
          <cell r="C319" t="str">
            <v>3000</v>
          </cell>
          <cell r="D319" t="str">
            <v>HOT METAL PUMP CAP.60T/MV WITH</v>
          </cell>
        </row>
        <row r="320">
          <cell r="A320" t="str">
            <v>1603000735</v>
          </cell>
          <cell r="B320" t="str">
            <v>0</v>
          </cell>
          <cell r="C320" t="str">
            <v>3000</v>
          </cell>
          <cell r="D320" t="str">
            <v>HOT METAL PUMP&amp; MOTOR OF IHP F</v>
          </cell>
        </row>
        <row r="321">
          <cell r="A321" t="str">
            <v>1603000736</v>
          </cell>
          <cell r="B321" t="str">
            <v>0</v>
          </cell>
          <cell r="C321" t="str">
            <v>3000</v>
          </cell>
          <cell r="D321" t="str">
            <v>HIGH SPEED GALV. 723</v>
          </cell>
          <cell r="E321">
            <v>723</v>
          </cell>
        </row>
        <row r="322">
          <cell r="A322" t="str">
            <v>1603000737</v>
          </cell>
          <cell r="B322" t="str">
            <v>0</v>
          </cell>
          <cell r="C322" t="str">
            <v>3000</v>
          </cell>
          <cell r="D322" t="str">
            <v>ANNEALING BASE  II</v>
          </cell>
        </row>
        <row r="323">
          <cell r="A323" t="str">
            <v>1603000738</v>
          </cell>
          <cell r="B323" t="str">
            <v>0</v>
          </cell>
          <cell r="C323" t="str">
            <v>3000</v>
          </cell>
          <cell r="D323" t="str">
            <v>ANNEALING BASE III</v>
          </cell>
        </row>
        <row r="324">
          <cell r="A324" t="str">
            <v>1603000739</v>
          </cell>
          <cell r="B324" t="str">
            <v>0</v>
          </cell>
          <cell r="C324" t="str">
            <v>3000</v>
          </cell>
          <cell r="D324" t="str">
            <v>ANNEALING FURNACE BELL TYPE</v>
          </cell>
        </row>
        <row r="325">
          <cell r="A325" t="str">
            <v>1603000740</v>
          </cell>
          <cell r="B325" t="str">
            <v>0</v>
          </cell>
          <cell r="C325" t="str">
            <v>3000</v>
          </cell>
          <cell r="D325" t="str">
            <v>ANNEALING SPIDER 610 MM DIA</v>
          </cell>
        </row>
        <row r="326">
          <cell r="A326" t="str">
            <v>1603000741</v>
          </cell>
          <cell r="B326" t="str">
            <v>0</v>
          </cell>
          <cell r="C326" t="str">
            <v>3000</v>
          </cell>
          <cell r="D326" t="str">
            <v>DEW POINT METER</v>
          </cell>
        </row>
        <row r="327">
          <cell r="A327" t="str">
            <v>1603000742</v>
          </cell>
          <cell r="B327" t="str">
            <v>0</v>
          </cell>
          <cell r="C327" t="str">
            <v>3000</v>
          </cell>
          <cell r="D327" t="str">
            <v>DIFFUSER CASTING (1 SET)</v>
          </cell>
        </row>
        <row r="328">
          <cell r="A328" t="str">
            <v>1603000743</v>
          </cell>
          <cell r="B328" t="str">
            <v>0</v>
          </cell>
          <cell r="C328" t="str">
            <v>3000</v>
          </cell>
          <cell r="D328" t="str">
            <v>EXPENSION OF ANNEALING PLANT</v>
          </cell>
        </row>
        <row r="329">
          <cell r="A329" t="str">
            <v>1603000744</v>
          </cell>
          <cell r="B329" t="str">
            <v>0</v>
          </cell>
          <cell r="C329" t="str">
            <v>3000</v>
          </cell>
          <cell r="D329" t="str">
            <v>INSTRUMENT CONTROL ROMM FOR</v>
          </cell>
        </row>
        <row r="330">
          <cell r="A330" t="str">
            <v>1603000745</v>
          </cell>
          <cell r="B330" t="str">
            <v>0</v>
          </cell>
          <cell r="C330" t="str">
            <v>3000</v>
          </cell>
          <cell r="D330" t="str">
            <v>INSTRUMENT OF ANNEALING FURNAC</v>
          </cell>
        </row>
        <row r="331">
          <cell r="A331" t="str">
            <v>1603000747</v>
          </cell>
          <cell r="B331" t="str">
            <v>0</v>
          </cell>
          <cell r="C331" t="str">
            <v>3000</v>
          </cell>
          <cell r="D331" t="str">
            <v>S.S.IMPELLER</v>
          </cell>
        </row>
        <row r="332">
          <cell r="A332" t="str">
            <v>1603000748</v>
          </cell>
          <cell r="B332" t="str">
            <v>0</v>
          </cell>
          <cell r="C332" t="str">
            <v>3000</v>
          </cell>
          <cell r="D332" t="str">
            <v>S.S.IMPELLER</v>
          </cell>
        </row>
        <row r="333">
          <cell r="A333" t="str">
            <v>1603000749</v>
          </cell>
          <cell r="B333" t="str">
            <v>0</v>
          </cell>
          <cell r="C333" t="str">
            <v>3000</v>
          </cell>
          <cell r="D333" t="str">
            <v>SINGLE STAGE DRY TYPE VACUM PU</v>
          </cell>
        </row>
        <row r="334">
          <cell r="A334" t="str">
            <v>1603000750</v>
          </cell>
          <cell r="B334" t="str">
            <v>0</v>
          </cell>
          <cell r="C334" t="str">
            <v>3000</v>
          </cell>
          <cell r="D334" t="str">
            <v>COILER SHIFTING FROM FURNACE 7</v>
          </cell>
        </row>
        <row r="335">
          <cell r="A335" t="str">
            <v>1603000751</v>
          </cell>
          <cell r="B335" t="str">
            <v>0</v>
          </cell>
          <cell r="C335" t="str">
            <v>3000</v>
          </cell>
          <cell r="D335" t="str">
            <v>COILING UNIT FOR PATENTING FUR</v>
          </cell>
        </row>
        <row r="336">
          <cell r="A336" t="str">
            <v>1603000752</v>
          </cell>
          <cell r="B336" t="str">
            <v>0</v>
          </cell>
          <cell r="C336" t="str">
            <v>3000</v>
          </cell>
          <cell r="D336" t="str">
            <v>PAY OFF STAND FOR 727 FURNANCE</v>
          </cell>
        </row>
        <row r="337">
          <cell r="A337" t="str">
            <v>1603000753</v>
          </cell>
          <cell r="B337" t="str">
            <v>0</v>
          </cell>
          <cell r="C337" t="str">
            <v>3000</v>
          </cell>
          <cell r="D337" t="str">
            <v>COILER SHIFTING FROM FURNACE 7</v>
          </cell>
        </row>
        <row r="338">
          <cell r="A338" t="str">
            <v>1603000754</v>
          </cell>
          <cell r="B338" t="str">
            <v>0</v>
          </cell>
          <cell r="C338" t="str">
            <v>3000</v>
          </cell>
          <cell r="D338" t="str">
            <v>FABRICATION OF OVAN FURNACE 72</v>
          </cell>
        </row>
        <row r="339">
          <cell r="A339" t="str">
            <v>1603000755</v>
          </cell>
          <cell r="B339" t="str">
            <v>0</v>
          </cell>
          <cell r="C339" t="str">
            <v>3000</v>
          </cell>
          <cell r="D339" t="str">
            <v>IMPROVEMENT OF CHISEL CUT AT F</v>
          </cell>
        </row>
        <row r="340">
          <cell r="A340" t="str">
            <v>1603000756</v>
          </cell>
          <cell r="B340" t="str">
            <v>0</v>
          </cell>
          <cell r="C340" t="str">
            <v>3000</v>
          </cell>
          <cell r="D340" t="str">
            <v>CONST. OF PIT IN ETP FOR INSTA</v>
          </cell>
        </row>
        <row r="341">
          <cell r="A341" t="str">
            <v>1603000757</v>
          </cell>
          <cell r="B341" t="str">
            <v>0</v>
          </cell>
          <cell r="C341" t="str">
            <v>3000</v>
          </cell>
          <cell r="D341" t="str">
            <v>PIPE LINE FOR ETP</v>
          </cell>
        </row>
        <row r="342">
          <cell r="A342" t="str">
            <v>1603000758</v>
          </cell>
          <cell r="B342" t="str">
            <v>0</v>
          </cell>
          <cell r="C342" t="str">
            <v>3000</v>
          </cell>
          <cell r="D342" t="str">
            <v>RCC TANK FOR OLD ETP</v>
          </cell>
        </row>
        <row r="343">
          <cell r="A343" t="str">
            <v>1603000759</v>
          </cell>
          <cell r="B343" t="str">
            <v>0</v>
          </cell>
          <cell r="C343" t="str">
            <v>3000</v>
          </cell>
          <cell r="D343" t="str">
            <v>SETTLING TANK INSTALLATION</v>
          </cell>
        </row>
        <row r="344">
          <cell r="A344" t="str">
            <v>1603000760</v>
          </cell>
          <cell r="B344" t="str">
            <v>0</v>
          </cell>
          <cell r="C344" t="str">
            <v>3000</v>
          </cell>
          <cell r="D344" t="str">
            <v>DIE BORING &amp; LAPPING M/C WITHO</v>
          </cell>
        </row>
        <row r="345">
          <cell r="A345" t="str">
            <v>1603000761</v>
          </cell>
          <cell r="B345" t="str">
            <v>0</v>
          </cell>
          <cell r="C345" t="str">
            <v>3000</v>
          </cell>
          <cell r="D345" t="str">
            <v>DIE POLISHING HEAD WITH PULLY</v>
          </cell>
        </row>
        <row r="346">
          <cell r="A346" t="str">
            <v>1603000762</v>
          </cell>
          <cell r="B346" t="str">
            <v>0</v>
          </cell>
          <cell r="C346" t="str">
            <v>3000</v>
          </cell>
          <cell r="D346" t="str">
            <v>DIE POLISHING HEAD WITH PULLY</v>
          </cell>
        </row>
        <row r="347">
          <cell r="A347" t="str">
            <v>1603000763</v>
          </cell>
          <cell r="B347" t="str">
            <v>0</v>
          </cell>
          <cell r="C347" t="str">
            <v>3000</v>
          </cell>
          <cell r="D347" t="str">
            <v>DIE POLISHING MACHINE HORIZONT</v>
          </cell>
        </row>
        <row r="348">
          <cell r="A348" t="str">
            <v>1603000764</v>
          </cell>
          <cell r="B348" t="str">
            <v>0</v>
          </cell>
          <cell r="C348" t="str">
            <v>3000</v>
          </cell>
          <cell r="D348" t="str">
            <v>HAND LAPPING MACHINE</v>
          </cell>
        </row>
        <row r="349">
          <cell r="A349" t="str">
            <v>1603000765</v>
          </cell>
          <cell r="B349" t="str">
            <v>0</v>
          </cell>
          <cell r="C349" t="str">
            <v>3000</v>
          </cell>
          <cell r="D349" t="str">
            <v>HAND LAPPING MACHINE</v>
          </cell>
        </row>
        <row r="350">
          <cell r="A350" t="str">
            <v>1603000766</v>
          </cell>
          <cell r="B350" t="str">
            <v>0</v>
          </cell>
          <cell r="C350" t="str">
            <v>3000</v>
          </cell>
          <cell r="D350" t="str">
            <v>HAND LAPPING MACHINE</v>
          </cell>
        </row>
        <row r="351">
          <cell r="A351" t="str">
            <v>1603000767</v>
          </cell>
          <cell r="B351" t="str">
            <v>0</v>
          </cell>
          <cell r="C351" t="str">
            <v>3000</v>
          </cell>
          <cell r="D351" t="str">
            <v>HAND LAPPING MACHINE</v>
          </cell>
        </row>
        <row r="352">
          <cell r="A352" t="str">
            <v>1603000768</v>
          </cell>
          <cell r="B352" t="str">
            <v>0</v>
          </cell>
          <cell r="C352" t="str">
            <v>3000</v>
          </cell>
          <cell r="D352" t="str">
            <v>MUFFLE FURNACE</v>
          </cell>
        </row>
        <row r="353">
          <cell r="A353" t="str">
            <v>1603000769</v>
          </cell>
          <cell r="B353" t="str">
            <v>0</v>
          </cell>
          <cell r="C353" t="str">
            <v>3000</v>
          </cell>
          <cell r="D353" t="str">
            <v>PRECISION LATHE</v>
          </cell>
        </row>
        <row r="354">
          <cell r="A354" t="str">
            <v>1603000771</v>
          </cell>
          <cell r="B354" t="str">
            <v>0</v>
          </cell>
          <cell r="C354" t="str">
            <v>3000</v>
          </cell>
          <cell r="D354" t="str">
            <v>Grass Moving M/C with motor</v>
          </cell>
        </row>
        <row r="355">
          <cell r="A355" t="str">
            <v>1603000772</v>
          </cell>
          <cell r="B355" t="str">
            <v>0</v>
          </cell>
          <cell r="C355" t="str">
            <v>3000</v>
          </cell>
          <cell r="D355" t="str">
            <v>Reduction Gear Box for 727fur</v>
          </cell>
          <cell r="E355">
            <v>727</v>
          </cell>
        </row>
        <row r="356">
          <cell r="A356" t="str">
            <v>1603000773</v>
          </cell>
          <cell r="B356" t="str">
            <v>0</v>
          </cell>
          <cell r="C356" t="str">
            <v>3000</v>
          </cell>
          <cell r="D356" t="str">
            <v>Forklift Truck 3MT Voltas make</v>
          </cell>
          <cell r="E356">
            <v>225</v>
          </cell>
        </row>
        <row r="357">
          <cell r="A357" t="str">
            <v>1603000775</v>
          </cell>
          <cell r="B357" t="str">
            <v>0</v>
          </cell>
          <cell r="C357" t="str">
            <v>3000</v>
          </cell>
          <cell r="D357" t="str">
            <v>Rope Closing M/C 8*22"</v>
          </cell>
          <cell r="E357">
            <v>1154</v>
          </cell>
        </row>
        <row r="358">
          <cell r="A358" t="str">
            <v>1603000776</v>
          </cell>
          <cell r="B358" t="str">
            <v>0</v>
          </cell>
          <cell r="C358" t="str">
            <v>3000</v>
          </cell>
          <cell r="D358" t="str">
            <v>Auto shrink wrapping Machine</v>
          </cell>
        </row>
        <row r="359">
          <cell r="A359" t="str">
            <v>1603000777</v>
          </cell>
          <cell r="B359" t="str">
            <v>0</v>
          </cell>
          <cell r="C359" t="str">
            <v>3000</v>
          </cell>
          <cell r="D359" t="str">
            <v>Weighing scale 500kgs Avery mk</v>
          </cell>
        </row>
        <row r="360">
          <cell r="A360" t="str">
            <v>1603000778</v>
          </cell>
          <cell r="B360" t="str">
            <v>0</v>
          </cell>
          <cell r="C360" t="str">
            <v>3000</v>
          </cell>
          <cell r="D360" t="str">
            <v>Weighing Scale 500kgs.Avery mk</v>
          </cell>
        </row>
        <row r="361">
          <cell r="A361" t="str">
            <v>1603000779</v>
          </cell>
          <cell r="B361" t="str">
            <v>0</v>
          </cell>
          <cell r="C361" t="str">
            <v>3000</v>
          </cell>
          <cell r="D361" t="str">
            <v>Capstan Assy.1+24b 12?'std.m/c</v>
          </cell>
        </row>
        <row r="362">
          <cell r="A362" t="str">
            <v>1603000780</v>
          </cell>
          <cell r="B362" t="str">
            <v>0</v>
          </cell>
          <cell r="C362" t="str">
            <v>3000</v>
          </cell>
          <cell r="D362" t="str">
            <v>1+24b 12?"dia roller std.M/C</v>
          </cell>
          <cell r="E362">
            <v>1131</v>
          </cell>
        </row>
        <row r="363">
          <cell r="A363" t="str">
            <v>1603000781</v>
          </cell>
          <cell r="B363" t="str">
            <v>0</v>
          </cell>
          <cell r="C363" t="str">
            <v>3000</v>
          </cell>
          <cell r="D363" t="str">
            <v>Roller Assy.Takeup 1+24b12?"</v>
          </cell>
          <cell r="E363">
            <v>1131</v>
          </cell>
        </row>
        <row r="364">
          <cell r="A364" t="str">
            <v>1603000782</v>
          </cell>
          <cell r="B364" t="str">
            <v>0</v>
          </cell>
          <cell r="C364" t="str">
            <v>3000</v>
          </cell>
          <cell r="D364" t="str">
            <v>Control Sys.1+24b 12?"std.M/C</v>
          </cell>
          <cell r="E364">
            <v>1131</v>
          </cell>
        </row>
        <row r="365">
          <cell r="A365" t="str">
            <v>1603000783</v>
          </cell>
          <cell r="B365" t="str">
            <v>0</v>
          </cell>
          <cell r="C365" t="str">
            <v>3000</v>
          </cell>
          <cell r="D365" t="str">
            <v>1+10bobbin 10"dia std. M/c</v>
          </cell>
          <cell r="E365">
            <v>1133</v>
          </cell>
        </row>
        <row r="366">
          <cell r="A366" t="str">
            <v>1603000784</v>
          </cell>
          <cell r="B366" t="str">
            <v>0</v>
          </cell>
          <cell r="C366" t="str">
            <v>3000</v>
          </cell>
          <cell r="D366" t="str">
            <v>Control System 1+10b std.M/C</v>
          </cell>
          <cell r="E366">
            <v>1133</v>
          </cell>
        </row>
        <row r="367">
          <cell r="A367" t="str">
            <v>1603000785</v>
          </cell>
          <cell r="B367" t="str">
            <v>0</v>
          </cell>
          <cell r="C367" t="str">
            <v>3000</v>
          </cell>
          <cell r="D367" t="str">
            <v>Epicylic clutch 1+10b std.M/C</v>
          </cell>
          <cell r="E367">
            <v>1133</v>
          </cell>
        </row>
        <row r="368">
          <cell r="A368" t="str">
            <v>1603000786</v>
          </cell>
          <cell r="B368" t="str">
            <v>0</v>
          </cell>
          <cell r="C368" t="str">
            <v>3000</v>
          </cell>
          <cell r="D368" t="str">
            <v>Industrial gear box 1+10b M/c</v>
          </cell>
          <cell r="E368">
            <v>1133</v>
          </cell>
        </row>
        <row r="369">
          <cell r="A369" t="str">
            <v>1603000787</v>
          </cell>
          <cell r="B369" t="str">
            <v>0</v>
          </cell>
          <cell r="C369" t="str">
            <v>3000</v>
          </cell>
          <cell r="D369" t="str">
            <v>1+37bobbin 12?"dia std. M/C</v>
          </cell>
          <cell r="E369">
            <v>1148</v>
          </cell>
        </row>
        <row r="370">
          <cell r="A370" t="str">
            <v>1603000788</v>
          </cell>
          <cell r="B370" t="str">
            <v>0</v>
          </cell>
          <cell r="C370" t="str">
            <v>3000</v>
          </cell>
          <cell r="D370" t="str">
            <v>Control System for 1+37std.M/C</v>
          </cell>
          <cell r="E370">
            <v>1132</v>
          </cell>
        </row>
        <row r="371">
          <cell r="A371" t="str">
            <v>1603000789</v>
          </cell>
          <cell r="B371" t="str">
            <v>0</v>
          </cell>
          <cell r="C371" t="str">
            <v>3000</v>
          </cell>
          <cell r="D371" t="str">
            <v>Industrial gear Box 1+37b M/C</v>
          </cell>
          <cell r="E371">
            <v>1132</v>
          </cell>
        </row>
        <row r="372">
          <cell r="A372" t="str">
            <v>1603000790</v>
          </cell>
          <cell r="B372" t="str">
            <v>0</v>
          </cell>
          <cell r="C372" t="str">
            <v>3000</v>
          </cell>
          <cell r="D372" t="str">
            <v>Spooler M/C 1000mm with motor</v>
          </cell>
        </row>
        <row r="373">
          <cell r="A373" t="str">
            <v>1603000791</v>
          </cell>
          <cell r="B373" t="str">
            <v>0</v>
          </cell>
          <cell r="C373" t="str">
            <v>3000</v>
          </cell>
          <cell r="D373" t="str">
            <v>Monorail Wirerope Hoist 5MT</v>
          </cell>
        </row>
        <row r="374">
          <cell r="A374" t="str">
            <v>1603000792</v>
          </cell>
          <cell r="B374" t="str">
            <v>0</v>
          </cell>
          <cell r="C374" t="str">
            <v>3000</v>
          </cell>
          <cell r="D374" t="str">
            <v>Air Compressure Screw CFM125</v>
          </cell>
        </row>
        <row r="375">
          <cell r="A375" t="str">
            <v>1603000793</v>
          </cell>
          <cell r="B375" t="str">
            <v>0</v>
          </cell>
          <cell r="C375" t="str">
            <v>3000</v>
          </cell>
          <cell r="D375" t="str">
            <v>Oil Removel filter DDX+PDX</v>
          </cell>
        </row>
        <row r="376">
          <cell r="A376" t="str">
            <v>1603000794</v>
          </cell>
          <cell r="B376" t="str">
            <v>0</v>
          </cell>
          <cell r="C376" t="str">
            <v>3000</v>
          </cell>
          <cell r="D376" t="str">
            <v>Forklift Truck 3MT (Voltas)</v>
          </cell>
          <cell r="E376">
            <v>226</v>
          </cell>
        </row>
        <row r="377">
          <cell r="A377" t="str">
            <v>1603000795</v>
          </cell>
          <cell r="B377" t="str">
            <v>0</v>
          </cell>
          <cell r="C377" t="str">
            <v>3000</v>
          </cell>
          <cell r="D377" t="str">
            <v>Electric Hoist 600-1200KG</v>
          </cell>
        </row>
        <row r="378">
          <cell r="A378" t="str">
            <v>1603000796</v>
          </cell>
          <cell r="B378" t="str">
            <v>0</v>
          </cell>
          <cell r="C378" t="str">
            <v>3000</v>
          </cell>
          <cell r="D378" t="str">
            <v>Elec.trollyfor hoist600-1200KG</v>
          </cell>
        </row>
        <row r="379">
          <cell r="A379" t="str">
            <v>1603000797</v>
          </cell>
          <cell r="B379" t="str">
            <v>0</v>
          </cell>
          <cell r="C379" t="str">
            <v>3000</v>
          </cell>
          <cell r="D379" t="str">
            <v>ChillingPlant cap60tr(bluestar</v>
          </cell>
        </row>
        <row r="380">
          <cell r="A380" t="str">
            <v>1603000798</v>
          </cell>
          <cell r="B380" t="str">
            <v>0</v>
          </cell>
          <cell r="C380" t="str">
            <v>3000</v>
          </cell>
          <cell r="D380" t="str">
            <v>Electric Monrail Hoist 2MT</v>
          </cell>
        </row>
        <row r="381">
          <cell r="A381" t="str">
            <v>1603000799</v>
          </cell>
          <cell r="B381" t="str">
            <v>0</v>
          </cell>
          <cell r="C381" t="str">
            <v>3000</v>
          </cell>
          <cell r="D381" t="str">
            <v>Electric Monrail Hoist 2MT</v>
          </cell>
        </row>
        <row r="382">
          <cell r="A382" t="str">
            <v>1603000800</v>
          </cell>
          <cell r="B382" t="str">
            <v>0</v>
          </cell>
          <cell r="C382" t="str">
            <v>3000</v>
          </cell>
          <cell r="D382" t="str">
            <v>Electric Trolly</v>
          </cell>
        </row>
        <row r="383">
          <cell r="A383" t="str">
            <v>1603000801</v>
          </cell>
          <cell r="B383" t="str">
            <v>0</v>
          </cell>
          <cell r="C383" t="str">
            <v>3000</v>
          </cell>
          <cell r="D383" t="str">
            <v>Electric Trolly</v>
          </cell>
        </row>
        <row r="384">
          <cell r="A384" t="str">
            <v>1603000802</v>
          </cell>
          <cell r="B384" t="str">
            <v>0</v>
          </cell>
          <cell r="C384" t="str">
            <v>3000</v>
          </cell>
          <cell r="D384" t="str">
            <v>Complete Sys.LayerWinding M/C</v>
          </cell>
          <cell r="E384">
            <v>1091</v>
          </cell>
        </row>
        <row r="385">
          <cell r="A385" t="str">
            <v>1603000803</v>
          </cell>
          <cell r="B385" t="str">
            <v>0</v>
          </cell>
          <cell r="C385" t="str">
            <v>3000</v>
          </cell>
          <cell r="D385" t="str">
            <v>Electric Hoist 600-1200KG</v>
          </cell>
        </row>
        <row r="386">
          <cell r="A386" t="str">
            <v>1603000804</v>
          </cell>
          <cell r="B386" t="str">
            <v>0</v>
          </cell>
          <cell r="C386" t="str">
            <v>3000</v>
          </cell>
          <cell r="D386" t="str">
            <v>1+25bobin16"std.M/C(Left Hand)</v>
          </cell>
          <cell r="E386">
            <v>1141</v>
          </cell>
        </row>
        <row r="387">
          <cell r="A387" t="str">
            <v>1603000805</v>
          </cell>
          <cell r="B387" t="str">
            <v>0</v>
          </cell>
          <cell r="C387" t="str">
            <v>3000</v>
          </cell>
          <cell r="D387" t="str">
            <v>Gear box 48speed for 1+25(LH)</v>
          </cell>
          <cell r="E387">
            <v>1141</v>
          </cell>
        </row>
        <row r="388">
          <cell r="A388" t="str">
            <v>1603000806</v>
          </cell>
          <cell r="B388" t="str">
            <v>0</v>
          </cell>
          <cell r="C388" t="str">
            <v>3000</v>
          </cell>
          <cell r="D388" t="str">
            <v>Chillingplant cap.60tr(Bluesta</v>
          </cell>
        </row>
        <row r="389">
          <cell r="A389" t="str">
            <v>1603000807</v>
          </cell>
          <cell r="B389" t="str">
            <v>0</v>
          </cell>
          <cell r="C389" t="str">
            <v>3000</v>
          </cell>
          <cell r="D389" t="str">
            <v>EPABX SYS.LG PRI FACILITY</v>
          </cell>
        </row>
        <row r="390">
          <cell r="A390" t="str">
            <v>1603000808</v>
          </cell>
          <cell r="B390" t="str">
            <v>0</v>
          </cell>
          <cell r="C390" t="str">
            <v>3000</v>
          </cell>
          <cell r="D390" t="str">
            <v>JAMBO TROLLY WITH BATTERY</v>
          </cell>
        </row>
        <row r="391">
          <cell r="A391" t="str">
            <v>1603000809</v>
          </cell>
          <cell r="B391" t="str">
            <v>0</v>
          </cell>
          <cell r="C391" t="str">
            <v>3000</v>
          </cell>
          <cell r="D391" t="str">
            <v>ELECTRIC HOIST 500kg</v>
          </cell>
        </row>
        <row r="392">
          <cell r="A392" t="str">
            <v>1603000810</v>
          </cell>
          <cell r="B392" t="str">
            <v>0</v>
          </cell>
          <cell r="C392" t="str">
            <v>3000</v>
          </cell>
          <cell r="D392" t="str">
            <v>Payoff unit400/600Qfor 30wire</v>
          </cell>
          <cell r="E392">
            <v>1140</v>
          </cell>
        </row>
        <row r="393">
          <cell r="A393" t="str">
            <v>1603000811</v>
          </cell>
          <cell r="B393" t="str">
            <v>0</v>
          </cell>
          <cell r="C393" t="str">
            <v>3000</v>
          </cell>
          <cell r="D393" t="str">
            <v>3MT FORKLIFT TRUCK</v>
          </cell>
          <cell r="E393">
            <v>223</v>
          </cell>
        </row>
        <row r="394">
          <cell r="A394" t="str">
            <v>1603000813</v>
          </cell>
          <cell r="B394" t="str">
            <v>0</v>
          </cell>
          <cell r="C394" t="str">
            <v>3000</v>
          </cell>
          <cell r="D394" t="str">
            <v>ELECT.HOIST 600 TO 1200 KG</v>
          </cell>
        </row>
        <row r="395">
          <cell r="A395" t="str">
            <v>1603000814</v>
          </cell>
          <cell r="B395" t="str">
            <v>0</v>
          </cell>
          <cell r="C395" t="str">
            <v>3000</v>
          </cell>
          <cell r="D395" t="str">
            <v>2MT EL.MONORAIL CHAIN HOIST</v>
          </cell>
        </row>
        <row r="396">
          <cell r="A396" t="str">
            <v>1603000815</v>
          </cell>
          <cell r="B396" t="str">
            <v>0</v>
          </cell>
          <cell r="C396" t="str">
            <v>3000</v>
          </cell>
          <cell r="D396" t="str">
            <v>2MT EL.MONORAIL CHAIN HOIST</v>
          </cell>
        </row>
        <row r="397">
          <cell r="A397" t="str">
            <v>1603000816</v>
          </cell>
          <cell r="B397" t="str">
            <v>0</v>
          </cell>
          <cell r="C397" t="str">
            <v>3000</v>
          </cell>
          <cell r="D397" t="str">
            <v>2MT EL.MONORAIL CHAIN HOIST</v>
          </cell>
        </row>
        <row r="398">
          <cell r="A398" t="str">
            <v>1603000817</v>
          </cell>
          <cell r="B398" t="str">
            <v>0</v>
          </cell>
          <cell r="C398" t="str">
            <v>3000</v>
          </cell>
          <cell r="D398" t="str">
            <v>2MT EL.MONORAIL CHAIN HOIST</v>
          </cell>
        </row>
        <row r="399">
          <cell r="A399" t="str">
            <v>1603000818</v>
          </cell>
          <cell r="B399" t="str">
            <v>0</v>
          </cell>
          <cell r="C399" t="str">
            <v>3000</v>
          </cell>
          <cell r="D399" t="str">
            <v>2MT EL.MONORAIL CHAIN HOIST</v>
          </cell>
        </row>
        <row r="400">
          <cell r="A400" t="str">
            <v>1603000819</v>
          </cell>
          <cell r="B400" t="str">
            <v>0</v>
          </cell>
          <cell r="C400" t="str">
            <v>3000</v>
          </cell>
          <cell r="D400" t="str">
            <v>2MT EL.MONORAIL CHAIN HOIST</v>
          </cell>
        </row>
        <row r="401">
          <cell r="A401" t="str">
            <v>1603000820</v>
          </cell>
          <cell r="B401" t="str">
            <v>0</v>
          </cell>
          <cell r="C401" t="str">
            <v>3000</v>
          </cell>
          <cell r="D401" t="str">
            <v>2MT EL.MONORAIL CHAIN HOIST</v>
          </cell>
        </row>
        <row r="402">
          <cell r="A402" t="str">
            <v>1603000821</v>
          </cell>
          <cell r="B402" t="str">
            <v>0</v>
          </cell>
          <cell r="C402" t="str">
            <v>3000</v>
          </cell>
          <cell r="D402" t="str">
            <v>2MT EL.MONORAIL CHAIN HOIST</v>
          </cell>
        </row>
        <row r="403">
          <cell r="A403" t="str">
            <v>1603000822</v>
          </cell>
          <cell r="B403" t="str">
            <v>0</v>
          </cell>
          <cell r="C403" t="str">
            <v>3000</v>
          </cell>
          <cell r="D403" t="str">
            <v>2MT EL.MONORAIL CHAIN HOIST</v>
          </cell>
        </row>
        <row r="404">
          <cell r="A404" t="str">
            <v>1603000823</v>
          </cell>
          <cell r="B404" t="str">
            <v>0</v>
          </cell>
          <cell r="C404" t="str">
            <v>3000</v>
          </cell>
          <cell r="D404" t="str">
            <v>2MT EL.MONORAIL CHAIN HOIST</v>
          </cell>
        </row>
        <row r="405">
          <cell r="A405" t="str">
            <v>1603000824</v>
          </cell>
          <cell r="B405" t="str">
            <v>0</v>
          </cell>
          <cell r="C405" t="str">
            <v>3000</v>
          </cell>
          <cell r="D405" t="str">
            <v>12"SINGLE HOLE MACHINE COMPL.</v>
          </cell>
          <cell r="E405">
            <v>612</v>
          </cell>
        </row>
        <row r="406">
          <cell r="A406" t="str">
            <v>1603000825</v>
          </cell>
          <cell r="B406" t="str">
            <v>0</v>
          </cell>
          <cell r="C406" t="str">
            <v>3000</v>
          </cell>
          <cell r="D406" t="str">
            <v>12"SINGLE HOLE MACHINE COMPL.</v>
          </cell>
          <cell r="E406">
            <v>613</v>
          </cell>
        </row>
        <row r="407">
          <cell r="A407" t="str">
            <v>1603000826</v>
          </cell>
          <cell r="B407" t="str">
            <v>0</v>
          </cell>
          <cell r="C407" t="str">
            <v>3000</v>
          </cell>
          <cell r="D407" t="str">
            <v>12"SINGLE HOLE MACHINE COMPL.</v>
          </cell>
          <cell r="E407">
            <v>614</v>
          </cell>
        </row>
        <row r="408">
          <cell r="A408" t="str">
            <v>1603000827</v>
          </cell>
          <cell r="B408" t="str">
            <v>0</v>
          </cell>
          <cell r="C408" t="str">
            <v>3000</v>
          </cell>
          <cell r="D408" t="str">
            <v>1-2.5MM Q WIRE DRAWING M/C</v>
          </cell>
        </row>
        <row r="409">
          <cell r="A409" t="str">
            <v>1603000828</v>
          </cell>
          <cell r="B409" t="str">
            <v>0</v>
          </cell>
          <cell r="C409" t="str">
            <v>3000</v>
          </cell>
          <cell r="D409" t="str">
            <v>ELEC.TROLLY 1T NP101</v>
          </cell>
        </row>
        <row r="410">
          <cell r="A410" t="str">
            <v>1603000829</v>
          </cell>
          <cell r="B410" t="str">
            <v>0</v>
          </cell>
          <cell r="C410" t="str">
            <v>3000</v>
          </cell>
          <cell r="D410" t="str">
            <v>ELEC.TROLLY 1T NP101</v>
          </cell>
        </row>
        <row r="411">
          <cell r="A411" t="str">
            <v>1603000830</v>
          </cell>
          <cell r="B411" t="str">
            <v>0</v>
          </cell>
          <cell r="C411" t="str">
            <v>3000</v>
          </cell>
          <cell r="D411" t="str">
            <v>TROLLY BAGGAGE</v>
          </cell>
        </row>
        <row r="412">
          <cell r="A412" t="str">
            <v>1603000831</v>
          </cell>
          <cell r="B412" t="str">
            <v>0</v>
          </cell>
          <cell r="C412" t="str">
            <v>3000</v>
          </cell>
          <cell r="D412" t="str">
            <v>TROLLY BAGGAGE</v>
          </cell>
        </row>
        <row r="413">
          <cell r="A413" t="str">
            <v>1603000832</v>
          </cell>
          <cell r="B413" t="str">
            <v>0</v>
          </cell>
          <cell r="C413" t="str">
            <v>3000</v>
          </cell>
          <cell r="D413" t="str">
            <v>TROLLY BAGGAGE</v>
          </cell>
        </row>
        <row r="414">
          <cell r="A414" t="str">
            <v>1603000833</v>
          </cell>
          <cell r="B414" t="str">
            <v>0</v>
          </cell>
          <cell r="C414" t="str">
            <v>3000</v>
          </cell>
          <cell r="D414" t="str">
            <v>TROLLY BAGGAGE</v>
          </cell>
        </row>
        <row r="415">
          <cell r="A415" t="str">
            <v>1603000834</v>
          </cell>
          <cell r="B415" t="str">
            <v>0</v>
          </cell>
          <cell r="C415" t="str">
            <v>3000</v>
          </cell>
          <cell r="D415" t="str">
            <v>TROLLY BAGGAGE</v>
          </cell>
        </row>
        <row r="416">
          <cell r="A416" t="str">
            <v>1603000835</v>
          </cell>
          <cell r="B416" t="str">
            <v>0</v>
          </cell>
          <cell r="C416" t="str">
            <v>3000</v>
          </cell>
          <cell r="D416" t="str">
            <v>TROLLY BAGGAGE</v>
          </cell>
        </row>
        <row r="417">
          <cell r="A417" t="str">
            <v>1603000836</v>
          </cell>
          <cell r="B417" t="str">
            <v>0</v>
          </cell>
          <cell r="C417" t="str">
            <v>3000</v>
          </cell>
          <cell r="D417" t="str">
            <v>Plotter size Ao (880*1250MM)</v>
          </cell>
        </row>
        <row r="418">
          <cell r="A418" t="str">
            <v>1603000837</v>
          </cell>
          <cell r="B418" t="str">
            <v>0</v>
          </cell>
          <cell r="C418" t="str">
            <v>3000</v>
          </cell>
          <cell r="D418" t="str">
            <v>1+25 bobbin 16"q Tabular RH</v>
          </cell>
          <cell r="E418">
            <v>1142</v>
          </cell>
        </row>
        <row r="419">
          <cell r="A419" t="str">
            <v>1603000838</v>
          </cell>
          <cell r="B419" t="str">
            <v>0</v>
          </cell>
          <cell r="C419" t="str">
            <v>3000</v>
          </cell>
          <cell r="D419" t="str">
            <v>Heat Exchanger</v>
          </cell>
        </row>
        <row r="420">
          <cell r="A420" t="str">
            <v>1603000839</v>
          </cell>
          <cell r="B420" t="str">
            <v>0</v>
          </cell>
          <cell r="C420" t="str">
            <v>3000</v>
          </cell>
          <cell r="D420" t="str">
            <v>Heat Exchanger</v>
          </cell>
        </row>
        <row r="421">
          <cell r="A421" t="str">
            <v>1603000840</v>
          </cell>
          <cell r="B421" t="str">
            <v>0</v>
          </cell>
          <cell r="C421" t="str">
            <v>3000</v>
          </cell>
          <cell r="D421" t="str">
            <v>PLC System</v>
          </cell>
        </row>
        <row r="422">
          <cell r="A422" t="str">
            <v>1603000841</v>
          </cell>
          <cell r="B422" t="str">
            <v>0</v>
          </cell>
          <cell r="C422" t="str">
            <v>3000</v>
          </cell>
          <cell r="D422" t="str">
            <v>Weighing Scale Electronics 100</v>
          </cell>
        </row>
        <row r="423">
          <cell r="A423" t="str">
            <v>1603000842</v>
          </cell>
          <cell r="B423" t="str">
            <v>0</v>
          </cell>
          <cell r="C423" t="str">
            <v>3000</v>
          </cell>
          <cell r="D423" t="str">
            <v>Weighing Scale Electronics 100</v>
          </cell>
        </row>
        <row r="424">
          <cell r="A424" t="str">
            <v>1603000843</v>
          </cell>
          <cell r="B424" t="str">
            <v>0</v>
          </cell>
          <cell r="C424" t="str">
            <v>3000</v>
          </cell>
          <cell r="D424" t="str">
            <v>Weighing Scale Electronics 100</v>
          </cell>
        </row>
        <row r="425">
          <cell r="A425" t="str">
            <v>1603000844</v>
          </cell>
          <cell r="B425" t="str">
            <v>0</v>
          </cell>
          <cell r="C425" t="str">
            <v>3000</v>
          </cell>
          <cell r="D425" t="str">
            <v>Weighing Scale Electronics 100</v>
          </cell>
        </row>
        <row r="426">
          <cell r="A426" t="str">
            <v>1603000845</v>
          </cell>
          <cell r="B426" t="str">
            <v>0</v>
          </cell>
          <cell r="C426" t="str">
            <v>3000</v>
          </cell>
          <cell r="D426" t="str">
            <v>Weighing Scale Electronics 100</v>
          </cell>
        </row>
        <row r="427">
          <cell r="A427" t="str">
            <v>1603000846</v>
          </cell>
          <cell r="B427" t="str">
            <v>0</v>
          </cell>
          <cell r="C427" t="str">
            <v>3000</v>
          </cell>
          <cell r="D427" t="str">
            <v>Weighing Scale Electronics 100</v>
          </cell>
        </row>
        <row r="428">
          <cell r="A428" t="str">
            <v>1603000847</v>
          </cell>
          <cell r="B428" t="str">
            <v>0</v>
          </cell>
          <cell r="C428" t="str">
            <v>3000</v>
          </cell>
          <cell r="D428" t="str">
            <v>Trolly 8*4-2ft</v>
          </cell>
        </row>
        <row r="429">
          <cell r="A429" t="str">
            <v>1603000848</v>
          </cell>
          <cell r="B429" t="str">
            <v>0</v>
          </cell>
          <cell r="C429" t="str">
            <v>3000</v>
          </cell>
          <cell r="D429" t="str">
            <v>Trolly 8*4-2ft</v>
          </cell>
        </row>
        <row r="430">
          <cell r="A430" t="str">
            <v>1603000849</v>
          </cell>
          <cell r="B430" t="str">
            <v>0</v>
          </cell>
          <cell r="C430" t="str">
            <v>3000</v>
          </cell>
          <cell r="D430" t="str">
            <v>Trolly Baggage</v>
          </cell>
        </row>
        <row r="431">
          <cell r="A431" t="str">
            <v>1603000850</v>
          </cell>
          <cell r="B431" t="str">
            <v>0</v>
          </cell>
          <cell r="C431" t="str">
            <v>3000</v>
          </cell>
          <cell r="D431" t="str">
            <v>Trolly Baggage</v>
          </cell>
        </row>
        <row r="432">
          <cell r="A432" t="str">
            <v>1603000851</v>
          </cell>
          <cell r="B432" t="str">
            <v>0</v>
          </cell>
          <cell r="C432" t="str">
            <v>3000</v>
          </cell>
          <cell r="D432" t="str">
            <v>Trolly Baggage</v>
          </cell>
        </row>
        <row r="433">
          <cell r="A433" t="str">
            <v>1603000852</v>
          </cell>
          <cell r="B433" t="str">
            <v>0</v>
          </cell>
          <cell r="C433" t="str">
            <v>3000</v>
          </cell>
          <cell r="D433" t="str">
            <v>Trolly Baggage</v>
          </cell>
        </row>
        <row r="434">
          <cell r="A434" t="str">
            <v>1603000853</v>
          </cell>
          <cell r="B434" t="str">
            <v>0</v>
          </cell>
          <cell r="C434" t="str">
            <v>3000</v>
          </cell>
          <cell r="D434" t="str">
            <v>Trolly Baggage</v>
          </cell>
        </row>
        <row r="435">
          <cell r="A435" t="str">
            <v>1603000854</v>
          </cell>
          <cell r="B435" t="str">
            <v>0</v>
          </cell>
          <cell r="C435" t="str">
            <v>3000</v>
          </cell>
          <cell r="D435" t="str">
            <v>Trolly Baggage</v>
          </cell>
        </row>
        <row r="436">
          <cell r="A436" t="str">
            <v>1603000855</v>
          </cell>
          <cell r="B436" t="str">
            <v>0</v>
          </cell>
          <cell r="C436" t="str">
            <v>3000</v>
          </cell>
          <cell r="D436" t="str">
            <v>Core cutting M/c 32mm to 212mm</v>
          </cell>
        </row>
        <row r="437">
          <cell r="A437" t="str">
            <v>1603000856</v>
          </cell>
          <cell r="B437" t="str">
            <v>0</v>
          </cell>
          <cell r="C437" t="str">
            <v>3000</v>
          </cell>
          <cell r="D437" t="str">
            <v>Industrial gear box</v>
          </cell>
        </row>
        <row r="438">
          <cell r="A438" t="str">
            <v>1603000857</v>
          </cell>
          <cell r="B438" t="str">
            <v>0</v>
          </cell>
          <cell r="C438" t="str">
            <v>3000</v>
          </cell>
          <cell r="D438" t="str">
            <v>Hydraulic Pump 1+25 bobbin m/c</v>
          </cell>
        </row>
        <row r="439">
          <cell r="A439" t="str">
            <v>1603000858</v>
          </cell>
          <cell r="B439" t="str">
            <v>0</v>
          </cell>
          <cell r="C439" t="str">
            <v>3000</v>
          </cell>
          <cell r="D439" t="str">
            <v>Hydraulic Pump1+25 bobbin m/c</v>
          </cell>
        </row>
        <row r="440">
          <cell r="A440" t="str">
            <v>1603000859</v>
          </cell>
          <cell r="B440" t="str">
            <v>0</v>
          </cell>
          <cell r="C440" t="str">
            <v>3000</v>
          </cell>
          <cell r="D440" t="str">
            <v>2mt electric Monorail Hoist</v>
          </cell>
        </row>
        <row r="441">
          <cell r="A441" t="str">
            <v>1603000860</v>
          </cell>
          <cell r="B441" t="str">
            <v>0</v>
          </cell>
          <cell r="C441" t="str">
            <v>3000</v>
          </cell>
          <cell r="D441" t="str">
            <v>Butt Welding Set 50KVA</v>
          </cell>
        </row>
        <row r="442">
          <cell r="A442" t="str">
            <v>1603000861</v>
          </cell>
          <cell r="B442" t="str">
            <v>0</v>
          </cell>
          <cell r="C442" t="str">
            <v>3000</v>
          </cell>
          <cell r="D442" t="str">
            <v>EOT  Crane with 3MT Hoist</v>
          </cell>
        </row>
        <row r="443">
          <cell r="A443" t="str">
            <v>1603000862</v>
          </cell>
          <cell r="B443" t="str">
            <v>0</v>
          </cell>
          <cell r="C443" t="str">
            <v>3000</v>
          </cell>
          <cell r="D443" t="str">
            <v>EOT  Crane with 3MT Hoist</v>
          </cell>
        </row>
        <row r="444">
          <cell r="A444" t="str">
            <v>1603000863</v>
          </cell>
          <cell r="B444" t="str">
            <v>0</v>
          </cell>
          <cell r="C444" t="str">
            <v>3000</v>
          </cell>
          <cell r="D444" t="str">
            <v>GA-45PNU Compressore 303CFM</v>
          </cell>
        </row>
        <row r="445">
          <cell r="A445" t="str">
            <v>1603000864</v>
          </cell>
          <cell r="B445" t="str">
            <v>0</v>
          </cell>
          <cell r="C445" t="str">
            <v>3000</v>
          </cell>
          <cell r="D445" t="str">
            <v>Takeup 24B closer M/C &amp; Shaft</v>
          </cell>
        </row>
        <row r="446">
          <cell r="A446" t="str">
            <v>1603000865</v>
          </cell>
          <cell r="B446" t="str">
            <v>0</v>
          </cell>
          <cell r="C446" t="str">
            <v>3000</v>
          </cell>
          <cell r="D446" t="str">
            <v>3*24"Q Stranding M/C</v>
          </cell>
          <cell r="E446">
            <v>716</v>
          </cell>
        </row>
        <row r="447">
          <cell r="A447" t="str">
            <v>1603000866</v>
          </cell>
          <cell r="B447" t="str">
            <v>0</v>
          </cell>
          <cell r="C447" t="str">
            <v>3000</v>
          </cell>
          <cell r="D447" t="str">
            <v>W/D M/C 450MM OTO+9DIE*400MM S</v>
          </cell>
          <cell r="E447">
            <v>1031</v>
          </cell>
        </row>
        <row r="448">
          <cell r="A448" t="str">
            <v>1603000867</v>
          </cell>
          <cell r="B448" t="str">
            <v>0</v>
          </cell>
          <cell r="C448" t="str">
            <v>3000</v>
          </cell>
          <cell r="D448" t="str">
            <v>PANEL KEY AND FILES</v>
          </cell>
        </row>
        <row r="449">
          <cell r="A449" t="str">
            <v>1603000868</v>
          </cell>
          <cell r="B449" t="str">
            <v>0</v>
          </cell>
          <cell r="C449" t="str">
            <v>3000</v>
          </cell>
          <cell r="D449" t="str">
            <v>D.C.MOTORS</v>
          </cell>
        </row>
        <row r="450">
          <cell r="A450" t="str">
            <v>1603000869</v>
          </cell>
          <cell r="B450" t="str">
            <v>0</v>
          </cell>
          <cell r="C450" t="str">
            <v>3000</v>
          </cell>
          <cell r="D450" t="str">
            <v>CONTROL PANEL 6*30" CLOSER M/C</v>
          </cell>
          <cell r="E450">
            <v>1156</v>
          </cell>
        </row>
        <row r="451">
          <cell r="A451" t="str">
            <v>1603000870</v>
          </cell>
          <cell r="B451" t="str">
            <v>0</v>
          </cell>
          <cell r="C451" t="str">
            <v>3000</v>
          </cell>
          <cell r="D451" t="str">
            <v>Wire Drawing M/C</v>
          </cell>
          <cell r="E451">
            <v>672</v>
          </cell>
        </row>
        <row r="452">
          <cell r="A452" t="str">
            <v>1603000872</v>
          </cell>
          <cell r="B452" t="str">
            <v>0</v>
          </cell>
          <cell r="C452" t="str">
            <v>3000</v>
          </cell>
          <cell r="D452" t="str">
            <v>2ND HAND USED WIRE DRAWING M/C</v>
          </cell>
          <cell r="E452">
            <v>637</v>
          </cell>
        </row>
        <row r="453">
          <cell r="A453" t="str">
            <v>1603000873</v>
          </cell>
          <cell r="B453" t="str">
            <v>0</v>
          </cell>
          <cell r="C453" t="str">
            <v>3000</v>
          </cell>
          <cell r="D453" t="str">
            <v>NON IBR STEAM BOILER 850Kg/HR</v>
          </cell>
        </row>
        <row r="454">
          <cell r="A454" t="str">
            <v>1603000874</v>
          </cell>
          <cell r="B454" t="str">
            <v>0</v>
          </cell>
          <cell r="C454" t="str">
            <v>3000</v>
          </cell>
          <cell r="D454" t="str">
            <v>CAPSTAN FOR PLANTORY CLOSER</v>
          </cell>
          <cell r="E454">
            <v>1152</v>
          </cell>
        </row>
        <row r="455">
          <cell r="A455" t="str">
            <v>1603000875</v>
          </cell>
          <cell r="B455" t="str">
            <v>0</v>
          </cell>
          <cell r="C455" t="str">
            <v>3000</v>
          </cell>
          <cell r="D455" t="str">
            <v>Tubewell</v>
          </cell>
        </row>
        <row r="456">
          <cell r="A456" t="str">
            <v>1603000876</v>
          </cell>
          <cell r="B456" t="str">
            <v>1</v>
          </cell>
          <cell r="C456" t="str">
            <v>3000</v>
          </cell>
          <cell r="D456" t="str">
            <v>Lathe M/C HT9"2-1/8"(MAIN M/C)</v>
          </cell>
        </row>
        <row r="457">
          <cell r="A457" t="str">
            <v>1603000876</v>
          </cell>
          <cell r="B457" t="str">
            <v>2</v>
          </cell>
          <cell r="C457" t="str">
            <v>3000</v>
          </cell>
          <cell r="D457" t="str">
            <v>Lathe M/C HT9"2-1/8"(ELECT.CON</v>
          </cell>
        </row>
        <row r="458">
          <cell r="A458" t="str">
            <v>1603000877</v>
          </cell>
          <cell r="B458" t="str">
            <v>1</v>
          </cell>
          <cell r="C458" t="str">
            <v>3000</v>
          </cell>
          <cell r="D458" t="str">
            <v>CO2 M/C NO.1071(MAIN M/C)</v>
          </cell>
          <cell r="E458">
            <v>1071</v>
          </cell>
        </row>
        <row r="459">
          <cell r="A459" t="str">
            <v>1603000877</v>
          </cell>
          <cell r="B459" t="str">
            <v>2</v>
          </cell>
          <cell r="C459" t="str">
            <v>3000</v>
          </cell>
          <cell r="D459" t="str">
            <v>CO2 M/C NO.1071(MOTORS)</v>
          </cell>
          <cell r="E459">
            <v>1071</v>
          </cell>
        </row>
        <row r="460">
          <cell r="A460" t="str">
            <v>1603000877</v>
          </cell>
          <cell r="B460" t="str">
            <v>3</v>
          </cell>
          <cell r="C460" t="str">
            <v>3000</v>
          </cell>
          <cell r="D460" t="str">
            <v>CO2 M/C NO.1071(ELECT.CONTROLS</v>
          </cell>
          <cell r="E460">
            <v>1071</v>
          </cell>
        </row>
        <row r="461">
          <cell r="A461" t="str">
            <v>1603000877</v>
          </cell>
          <cell r="B461" t="str">
            <v>4</v>
          </cell>
          <cell r="C461" t="str">
            <v>3000</v>
          </cell>
          <cell r="D461" t="str">
            <v>CO2 M/C NO.1071(CONE ASSLY.)</v>
          </cell>
          <cell r="E461">
            <v>1071</v>
          </cell>
        </row>
        <row r="462">
          <cell r="A462" t="str">
            <v>1603000878</v>
          </cell>
          <cell r="B462" t="str">
            <v>1</v>
          </cell>
          <cell r="C462" t="str">
            <v>3000</v>
          </cell>
          <cell r="D462" t="str">
            <v>CO2 M/C NO.1073(MAIN M/C)</v>
          </cell>
          <cell r="E462">
            <v>1073</v>
          </cell>
        </row>
        <row r="463">
          <cell r="A463" t="str">
            <v>1603000878</v>
          </cell>
          <cell r="B463" t="str">
            <v>2</v>
          </cell>
          <cell r="C463" t="str">
            <v>3000</v>
          </cell>
          <cell r="D463" t="str">
            <v>CO2 M/C NO.1073(MOTORS)</v>
          </cell>
          <cell r="E463">
            <v>1073</v>
          </cell>
        </row>
        <row r="464">
          <cell r="A464" t="str">
            <v>1603000878</v>
          </cell>
          <cell r="B464" t="str">
            <v>3</v>
          </cell>
          <cell r="C464" t="str">
            <v>3000</v>
          </cell>
          <cell r="D464" t="str">
            <v>CO2 M/C NO.1073(ELECT.CONTROLS</v>
          </cell>
          <cell r="E464">
            <v>1073</v>
          </cell>
        </row>
        <row r="465">
          <cell r="A465" t="str">
            <v>1603000878</v>
          </cell>
          <cell r="B465" t="str">
            <v>4</v>
          </cell>
          <cell r="C465" t="str">
            <v>3000</v>
          </cell>
          <cell r="D465" t="str">
            <v>CO2 M/C NO.1073(CONE ASSLY.)</v>
          </cell>
          <cell r="E465">
            <v>1073</v>
          </cell>
        </row>
        <row r="466">
          <cell r="A466" t="str">
            <v>1603000879</v>
          </cell>
          <cell r="B466" t="str">
            <v>1</v>
          </cell>
          <cell r="C466" t="str">
            <v>3000</v>
          </cell>
          <cell r="D466" t="str">
            <v>CO2 M/C NO.1074(MAIN M/C)</v>
          </cell>
          <cell r="E466">
            <v>1074</v>
          </cell>
        </row>
        <row r="467">
          <cell r="A467" t="str">
            <v>1603000879</v>
          </cell>
          <cell r="B467" t="str">
            <v>2</v>
          </cell>
          <cell r="C467" t="str">
            <v>3000</v>
          </cell>
          <cell r="D467" t="str">
            <v>CO2 M/C NO.1074(MOTORS)</v>
          </cell>
          <cell r="E467">
            <v>1074</v>
          </cell>
        </row>
        <row r="468">
          <cell r="A468" t="str">
            <v>1603000879</v>
          </cell>
          <cell r="B468" t="str">
            <v>3</v>
          </cell>
          <cell r="C468" t="str">
            <v>3000</v>
          </cell>
          <cell r="D468" t="str">
            <v>CO2 M/C NO.1074(ELECT.CONTROLS</v>
          </cell>
          <cell r="E468">
            <v>1074</v>
          </cell>
        </row>
        <row r="469">
          <cell r="A469" t="str">
            <v>1603000879</v>
          </cell>
          <cell r="B469" t="str">
            <v>4</v>
          </cell>
          <cell r="C469" t="str">
            <v>3000</v>
          </cell>
          <cell r="D469" t="str">
            <v>CO2 M/C NO.1074 (CONE ASSLY.)</v>
          </cell>
          <cell r="E469">
            <v>1074</v>
          </cell>
        </row>
        <row r="470">
          <cell r="A470" t="str">
            <v>1603000880</v>
          </cell>
          <cell r="B470" t="str">
            <v>1</v>
          </cell>
          <cell r="C470" t="str">
            <v>3000</v>
          </cell>
          <cell r="D470" t="str">
            <v>21 DIE W/D M/c 649(MAIN M/C)</v>
          </cell>
          <cell r="E470">
            <v>673</v>
          </cell>
        </row>
        <row r="471">
          <cell r="A471" t="str">
            <v>1603000880</v>
          </cell>
          <cell r="B471" t="str">
            <v>2</v>
          </cell>
          <cell r="C471" t="str">
            <v>3000</v>
          </cell>
          <cell r="D471" t="str">
            <v>21 DIE W/D M/c 649(MOTORS)</v>
          </cell>
          <cell r="E471">
            <v>673</v>
          </cell>
        </row>
        <row r="472">
          <cell r="A472" t="str">
            <v>1603000880</v>
          </cell>
          <cell r="B472" t="str">
            <v>3</v>
          </cell>
          <cell r="C472" t="str">
            <v>3000</v>
          </cell>
          <cell r="D472" t="str">
            <v>21 DIE W/D M/c 649(ELECT.CONT</v>
          </cell>
          <cell r="E472">
            <v>673</v>
          </cell>
        </row>
        <row r="473">
          <cell r="A473" t="str">
            <v>1603000880</v>
          </cell>
          <cell r="B473" t="str">
            <v>4</v>
          </cell>
          <cell r="C473" t="str">
            <v>3000</v>
          </cell>
          <cell r="D473" t="str">
            <v>21 DIE W/D M/c 649(CONE ASSLY</v>
          </cell>
          <cell r="E473">
            <v>673</v>
          </cell>
        </row>
        <row r="474">
          <cell r="A474" t="str">
            <v>1603000881</v>
          </cell>
          <cell r="B474" t="str">
            <v>1</v>
          </cell>
          <cell r="C474" t="str">
            <v>3000</v>
          </cell>
          <cell r="D474" t="str">
            <v>21 DIE W/D M/c 650(MAIN M/C)</v>
          </cell>
          <cell r="E474">
            <v>674</v>
          </cell>
        </row>
        <row r="475">
          <cell r="A475" t="str">
            <v>1603000881</v>
          </cell>
          <cell r="B475" t="str">
            <v>2</v>
          </cell>
          <cell r="C475" t="str">
            <v>3000</v>
          </cell>
          <cell r="D475" t="str">
            <v>21 DIE W/D M/c 650(MOTORS)</v>
          </cell>
          <cell r="E475">
            <v>674</v>
          </cell>
        </row>
        <row r="476">
          <cell r="A476" t="str">
            <v>1603000881</v>
          </cell>
          <cell r="B476" t="str">
            <v>3</v>
          </cell>
          <cell r="C476" t="str">
            <v>3000</v>
          </cell>
          <cell r="D476" t="str">
            <v>21 DIE W/D M/c 650(ELECT.CONT</v>
          </cell>
          <cell r="E476">
            <v>674</v>
          </cell>
        </row>
        <row r="477">
          <cell r="A477" t="str">
            <v>1603000881</v>
          </cell>
          <cell r="B477" t="str">
            <v>4</v>
          </cell>
          <cell r="C477" t="str">
            <v>3000</v>
          </cell>
          <cell r="D477" t="str">
            <v>21 DIE W/D M/c 650(CONE ASSLY.</v>
          </cell>
          <cell r="E477">
            <v>674</v>
          </cell>
        </row>
        <row r="478">
          <cell r="A478" t="str">
            <v>1603000882</v>
          </cell>
          <cell r="B478" t="str">
            <v>1</v>
          </cell>
          <cell r="C478" t="str">
            <v>3000</v>
          </cell>
          <cell r="D478" t="str">
            <v>CO2 M/C-1072(MAIN M/C)TECHNO</v>
          </cell>
          <cell r="E478">
            <v>1072</v>
          </cell>
        </row>
        <row r="479">
          <cell r="A479" t="str">
            <v>1603000882</v>
          </cell>
          <cell r="B479" t="str">
            <v>2</v>
          </cell>
          <cell r="C479" t="str">
            <v>3000</v>
          </cell>
          <cell r="D479" t="str">
            <v>CO2 M/C-1072(MOTORS)TECHNO</v>
          </cell>
          <cell r="E479">
            <v>1072</v>
          </cell>
        </row>
        <row r="480">
          <cell r="A480" t="str">
            <v>1603000882</v>
          </cell>
          <cell r="B480" t="str">
            <v>3</v>
          </cell>
          <cell r="C480" t="str">
            <v>3000</v>
          </cell>
          <cell r="D480" t="str">
            <v>CO2 M/C-1072(ELECT.CONT.)TECHN</v>
          </cell>
          <cell r="E480">
            <v>1072</v>
          </cell>
        </row>
        <row r="481">
          <cell r="A481" t="str">
            <v>1603000882</v>
          </cell>
          <cell r="B481" t="str">
            <v>4</v>
          </cell>
          <cell r="C481" t="str">
            <v>3000</v>
          </cell>
          <cell r="D481" t="str">
            <v>CO2 M/C-1072(CONE ASSLY.)TECH</v>
          </cell>
          <cell r="E481">
            <v>1072</v>
          </cell>
        </row>
        <row r="482">
          <cell r="A482" t="str">
            <v>1603000883</v>
          </cell>
          <cell r="B482" t="str">
            <v>1</v>
          </cell>
          <cell r="C482" t="str">
            <v>3000</v>
          </cell>
          <cell r="D482" t="str">
            <v>CO2 M/C-1075(MAIN M/C)TECHNO</v>
          </cell>
          <cell r="E482">
            <v>1075</v>
          </cell>
        </row>
        <row r="483">
          <cell r="A483" t="str">
            <v>1603000883</v>
          </cell>
          <cell r="B483" t="str">
            <v>2</v>
          </cell>
          <cell r="C483" t="str">
            <v>3000</v>
          </cell>
          <cell r="D483" t="str">
            <v>CO2 M/C-1075(MOTORS)TECHNO</v>
          </cell>
          <cell r="E483">
            <v>1075</v>
          </cell>
        </row>
        <row r="484">
          <cell r="A484" t="str">
            <v>1603000883</v>
          </cell>
          <cell r="B484" t="str">
            <v>3</v>
          </cell>
          <cell r="C484" t="str">
            <v>3000</v>
          </cell>
          <cell r="D484" t="str">
            <v>CO2 M/C-1075(ELECT.CONTROLS)</v>
          </cell>
          <cell r="E484">
            <v>1075</v>
          </cell>
        </row>
        <row r="485">
          <cell r="A485" t="str">
            <v>1603000883</v>
          </cell>
          <cell r="B485" t="str">
            <v>4</v>
          </cell>
          <cell r="C485" t="str">
            <v>3000</v>
          </cell>
          <cell r="D485" t="str">
            <v>CO2 M/C-1075(CONE ASSLY.)</v>
          </cell>
          <cell r="E485">
            <v>1075</v>
          </cell>
        </row>
        <row r="486">
          <cell r="A486" t="str">
            <v>1603000884</v>
          </cell>
          <cell r="B486" t="str">
            <v>1</v>
          </cell>
          <cell r="C486" t="str">
            <v>3000</v>
          </cell>
          <cell r="D486" t="str">
            <v>WET DRAWING M/C-675(MAIN M/C)</v>
          </cell>
          <cell r="E486">
            <v>675</v>
          </cell>
        </row>
        <row r="487">
          <cell r="A487" t="str">
            <v>1603000884</v>
          </cell>
          <cell r="B487" t="str">
            <v>2</v>
          </cell>
          <cell r="C487" t="str">
            <v>3000</v>
          </cell>
          <cell r="D487" t="str">
            <v>WET DRAWING M/C-675(MOTORS)</v>
          </cell>
          <cell r="E487">
            <v>675</v>
          </cell>
        </row>
        <row r="488">
          <cell r="A488" t="str">
            <v>1603000884</v>
          </cell>
          <cell r="B488" t="str">
            <v>3</v>
          </cell>
          <cell r="C488" t="str">
            <v>3000</v>
          </cell>
          <cell r="D488" t="str">
            <v>WET DRAWING M/C-675(EELCT.CON</v>
          </cell>
          <cell r="E488">
            <v>675</v>
          </cell>
        </row>
        <row r="489">
          <cell r="A489" t="str">
            <v>1603000884</v>
          </cell>
          <cell r="B489" t="str">
            <v>4</v>
          </cell>
          <cell r="C489" t="str">
            <v>3000</v>
          </cell>
          <cell r="D489" t="str">
            <v>WET DRAWING M/C-675(CONE ASSL</v>
          </cell>
          <cell r="E489">
            <v>675</v>
          </cell>
        </row>
        <row r="490">
          <cell r="A490" t="str">
            <v>1603000885</v>
          </cell>
          <cell r="B490" t="str">
            <v>1</v>
          </cell>
          <cell r="C490" t="str">
            <v>3000</v>
          </cell>
          <cell r="D490" t="str">
            <v>WET DRAWING M/C-676 (MAIN M/C)</v>
          </cell>
          <cell r="E490">
            <v>676</v>
          </cell>
        </row>
        <row r="491">
          <cell r="A491" t="str">
            <v>1603000885</v>
          </cell>
          <cell r="B491" t="str">
            <v>2</v>
          </cell>
          <cell r="C491" t="str">
            <v>3000</v>
          </cell>
          <cell r="D491" t="str">
            <v>WET DRAWING M/C-676 (MOTORS)</v>
          </cell>
          <cell r="E491">
            <v>676</v>
          </cell>
        </row>
        <row r="492">
          <cell r="A492" t="str">
            <v>1603000885</v>
          </cell>
          <cell r="B492" t="str">
            <v>3</v>
          </cell>
          <cell r="C492" t="str">
            <v>3000</v>
          </cell>
          <cell r="D492" t="str">
            <v>WET DRAWING M/C-676(ELECT.CONT</v>
          </cell>
          <cell r="E492">
            <v>676</v>
          </cell>
        </row>
        <row r="493">
          <cell r="A493" t="str">
            <v>1603000885</v>
          </cell>
          <cell r="B493" t="str">
            <v>4</v>
          </cell>
          <cell r="C493" t="str">
            <v>3000</v>
          </cell>
          <cell r="D493" t="str">
            <v>WET DRAWING M/C-676(CONE ASSL</v>
          </cell>
          <cell r="E493">
            <v>676</v>
          </cell>
        </row>
        <row r="494">
          <cell r="A494" t="str">
            <v>1603000886</v>
          </cell>
          <cell r="B494" t="str">
            <v>1</v>
          </cell>
          <cell r="C494" t="str">
            <v>3000</v>
          </cell>
          <cell r="D494" t="str">
            <v>WET DRAWING M/C-677(MAIN M/C)</v>
          </cell>
          <cell r="E494">
            <v>677</v>
          </cell>
        </row>
        <row r="495">
          <cell r="A495" t="str">
            <v>1603000886</v>
          </cell>
          <cell r="B495" t="str">
            <v>2</v>
          </cell>
          <cell r="C495" t="str">
            <v>3000</v>
          </cell>
          <cell r="D495" t="str">
            <v>WET DRAWING M/C-677(MOTORS)</v>
          </cell>
          <cell r="E495">
            <v>677</v>
          </cell>
        </row>
        <row r="496">
          <cell r="A496" t="str">
            <v>1603000886</v>
          </cell>
          <cell r="B496" t="str">
            <v>3</v>
          </cell>
          <cell r="C496" t="str">
            <v>3000</v>
          </cell>
          <cell r="D496" t="str">
            <v>WET DRAWING M/C-677(ELECT.CONT</v>
          </cell>
          <cell r="E496">
            <v>677</v>
          </cell>
        </row>
        <row r="497">
          <cell r="A497" t="str">
            <v>1603000886</v>
          </cell>
          <cell r="B497" t="str">
            <v>4</v>
          </cell>
          <cell r="C497" t="str">
            <v>3000</v>
          </cell>
          <cell r="D497" t="str">
            <v>WET DRAWING M/C-677(CONE ASSL</v>
          </cell>
          <cell r="E497">
            <v>677</v>
          </cell>
        </row>
        <row r="498">
          <cell r="A498" t="str">
            <v>1603000887</v>
          </cell>
          <cell r="B498" t="str">
            <v>1</v>
          </cell>
          <cell r="C498" t="str">
            <v>3000</v>
          </cell>
          <cell r="D498" t="str">
            <v>6*14"Stranding M/C(MAIN M/C)</v>
          </cell>
          <cell r="E498">
            <v>1134</v>
          </cell>
        </row>
        <row r="499">
          <cell r="A499" t="str">
            <v>1603000887</v>
          </cell>
          <cell r="B499" t="str">
            <v>2</v>
          </cell>
          <cell r="C499" t="str">
            <v>3000</v>
          </cell>
          <cell r="D499" t="str">
            <v>6*14"Stranding M/C(MOTORS)</v>
          </cell>
          <cell r="E499">
            <v>1134</v>
          </cell>
        </row>
        <row r="500">
          <cell r="A500" t="str">
            <v>1603000887</v>
          </cell>
          <cell r="B500" t="str">
            <v>3</v>
          </cell>
          <cell r="C500" t="str">
            <v>3000</v>
          </cell>
          <cell r="D500" t="str">
            <v>6*14"Stranding M/C(CAPSTAN)</v>
          </cell>
          <cell r="E500">
            <v>1134</v>
          </cell>
        </row>
        <row r="501">
          <cell r="A501" t="str">
            <v>1603000887</v>
          </cell>
          <cell r="B501" t="str">
            <v>4</v>
          </cell>
          <cell r="C501" t="str">
            <v>3000</v>
          </cell>
          <cell r="D501" t="str">
            <v>6*14"Stranding M/C(ELECT.CONTR</v>
          </cell>
          <cell r="E501">
            <v>1134</v>
          </cell>
        </row>
        <row r="502">
          <cell r="A502" t="str">
            <v>1603000887</v>
          </cell>
          <cell r="B502" t="str">
            <v>5</v>
          </cell>
          <cell r="C502" t="str">
            <v>3000</v>
          </cell>
          <cell r="D502" t="str">
            <v>6*14"Stranding M/C(M/C GUARDS)</v>
          </cell>
          <cell r="E502">
            <v>1134</v>
          </cell>
        </row>
        <row r="503">
          <cell r="A503" t="str">
            <v>1603000888</v>
          </cell>
          <cell r="B503" t="str">
            <v>1</v>
          </cell>
          <cell r="C503" t="str">
            <v>3000</v>
          </cell>
          <cell r="D503" t="str">
            <v>6*14"Stranding M/C(MAIN M/C)</v>
          </cell>
          <cell r="E503">
            <v>1134</v>
          </cell>
        </row>
        <row r="504">
          <cell r="A504" t="str">
            <v>1603000888</v>
          </cell>
          <cell r="B504" t="str">
            <v>2</v>
          </cell>
          <cell r="C504" t="str">
            <v>3000</v>
          </cell>
          <cell r="D504" t="str">
            <v>6*14"Stranding M/C(MOTORS)</v>
          </cell>
          <cell r="E504">
            <v>1134</v>
          </cell>
        </row>
        <row r="505">
          <cell r="A505" t="str">
            <v>1603000888</v>
          </cell>
          <cell r="B505" t="str">
            <v>3</v>
          </cell>
          <cell r="C505" t="str">
            <v>3000</v>
          </cell>
          <cell r="D505" t="str">
            <v>6*14"Stranding M/C(CAPSTAN)</v>
          </cell>
          <cell r="E505">
            <v>1134</v>
          </cell>
        </row>
        <row r="506">
          <cell r="A506" t="str">
            <v>1603000888</v>
          </cell>
          <cell r="B506" t="str">
            <v>4</v>
          </cell>
          <cell r="C506" t="str">
            <v>3000</v>
          </cell>
          <cell r="D506" t="str">
            <v>6*14"Stranding M/C(ELECT.CONTR</v>
          </cell>
          <cell r="E506">
            <v>1134</v>
          </cell>
        </row>
        <row r="507">
          <cell r="A507" t="str">
            <v>1603000888</v>
          </cell>
          <cell r="B507" t="str">
            <v>5</v>
          </cell>
          <cell r="C507" t="str">
            <v>3000</v>
          </cell>
          <cell r="D507" t="str">
            <v>6*14"Stranding M/C(M/C GUARDS)</v>
          </cell>
          <cell r="E507">
            <v>1134</v>
          </cell>
        </row>
        <row r="508">
          <cell r="A508" t="str">
            <v>1603000889</v>
          </cell>
          <cell r="B508" t="str">
            <v>1</v>
          </cell>
          <cell r="C508" t="str">
            <v>3000</v>
          </cell>
          <cell r="D508" t="str">
            <v>8*20"Tub.Closer M/C(MAIN M/C)</v>
          </cell>
          <cell r="E508">
            <v>1152</v>
          </cell>
        </row>
        <row r="509">
          <cell r="A509" t="str">
            <v>1603000889</v>
          </cell>
          <cell r="B509" t="str">
            <v>2</v>
          </cell>
          <cell r="C509" t="str">
            <v>3000</v>
          </cell>
          <cell r="D509" t="str">
            <v>8*20" Tub.Closer M/C(MOTORS)</v>
          </cell>
          <cell r="E509">
            <v>1152</v>
          </cell>
        </row>
        <row r="510">
          <cell r="A510" t="str">
            <v>1603000889</v>
          </cell>
          <cell r="B510" t="str">
            <v>3</v>
          </cell>
          <cell r="C510" t="str">
            <v>3000</v>
          </cell>
          <cell r="D510" t="str">
            <v>8*20" Tub.Closer M/C(CAPSTAN)</v>
          </cell>
          <cell r="E510">
            <v>1152</v>
          </cell>
        </row>
        <row r="511">
          <cell r="A511" t="str">
            <v>1603000889</v>
          </cell>
          <cell r="B511" t="str">
            <v>4</v>
          </cell>
          <cell r="C511" t="str">
            <v>3000</v>
          </cell>
          <cell r="D511" t="str">
            <v>8*20"Tub.CloserM/C(ELECT.CONT</v>
          </cell>
          <cell r="E511">
            <v>1152</v>
          </cell>
        </row>
        <row r="512">
          <cell r="A512" t="str">
            <v>1603000889</v>
          </cell>
          <cell r="B512" t="str">
            <v>5</v>
          </cell>
          <cell r="C512" t="str">
            <v>3000</v>
          </cell>
          <cell r="D512" t="str">
            <v>8*20"Tub.Closer M/C(MAIN M/C)</v>
          </cell>
          <cell r="E512">
            <v>1152</v>
          </cell>
        </row>
        <row r="513">
          <cell r="A513" t="str">
            <v>1603000890</v>
          </cell>
          <cell r="B513" t="str">
            <v>1</v>
          </cell>
          <cell r="C513" t="str">
            <v>3000</v>
          </cell>
          <cell r="D513" t="str">
            <v>1+7Bobbin 22"Roller(MAIN M/C)</v>
          </cell>
          <cell r="E513">
            <v>1154</v>
          </cell>
        </row>
        <row r="514">
          <cell r="A514" t="str">
            <v>1603000890</v>
          </cell>
          <cell r="B514" t="str">
            <v>2</v>
          </cell>
          <cell r="C514" t="str">
            <v>3000</v>
          </cell>
          <cell r="D514" t="str">
            <v>1+7Bobbin 22"q Roller(MOTORS)</v>
          </cell>
          <cell r="E514">
            <v>1154</v>
          </cell>
        </row>
        <row r="515">
          <cell r="A515" t="str">
            <v>1603000890</v>
          </cell>
          <cell r="B515" t="str">
            <v>3</v>
          </cell>
          <cell r="C515" t="str">
            <v>3000</v>
          </cell>
          <cell r="D515" t="str">
            <v>1+7 Bobbin 22"q roller(CAPSTAN</v>
          </cell>
          <cell r="E515">
            <v>1154</v>
          </cell>
        </row>
        <row r="516">
          <cell r="A516" t="str">
            <v>1603000890</v>
          </cell>
          <cell r="B516" t="str">
            <v>4</v>
          </cell>
          <cell r="C516" t="str">
            <v>3000</v>
          </cell>
          <cell r="D516" t="str">
            <v>1+7 Bobbin 22"q Roller(Elet co</v>
          </cell>
          <cell r="E516">
            <v>1154</v>
          </cell>
        </row>
        <row r="517">
          <cell r="A517" t="str">
            <v>1603000890</v>
          </cell>
          <cell r="B517" t="str">
            <v>5</v>
          </cell>
          <cell r="C517" t="str">
            <v>3000</v>
          </cell>
          <cell r="D517" t="str">
            <v>1+7Bobbin22"q Roller(M/c GUARD</v>
          </cell>
          <cell r="E517">
            <v>1154</v>
          </cell>
        </row>
        <row r="518">
          <cell r="A518" t="str">
            <v>1603000891</v>
          </cell>
          <cell r="B518" t="str">
            <v>1</v>
          </cell>
          <cell r="C518" t="str">
            <v>3000</v>
          </cell>
          <cell r="D518" t="str">
            <v>6*30"closer M/C-1156(Main m/c)</v>
          </cell>
          <cell r="E518">
            <v>1156</v>
          </cell>
        </row>
        <row r="519">
          <cell r="A519" t="str">
            <v>1603000891</v>
          </cell>
          <cell r="B519" t="str">
            <v>2</v>
          </cell>
          <cell r="C519" t="str">
            <v>3000</v>
          </cell>
          <cell r="D519" t="str">
            <v>6*30"closer M/C-1156(Motors)</v>
          </cell>
          <cell r="E519">
            <v>1156</v>
          </cell>
        </row>
        <row r="520">
          <cell r="A520" t="str">
            <v>1603000891</v>
          </cell>
          <cell r="B520" t="str">
            <v>3</v>
          </cell>
          <cell r="C520" t="str">
            <v>3000</v>
          </cell>
          <cell r="D520" t="str">
            <v>6*30"closer M/C-1156(Capstan)</v>
          </cell>
          <cell r="E520">
            <v>1156</v>
          </cell>
        </row>
        <row r="521">
          <cell r="A521" t="str">
            <v>1603000891</v>
          </cell>
          <cell r="B521" t="str">
            <v>4</v>
          </cell>
          <cell r="C521" t="str">
            <v>3000</v>
          </cell>
          <cell r="D521" t="str">
            <v>6*30"closer M/C-1156(Elect.con</v>
          </cell>
          <cell r="E521">
            <v>1156</v>
          </cell>
        </row>
        <row r="522">
          <cell r="A522" t="str">
            <v>1603000891</v>
          </cell>
          <cell r="B522" t="str">
            <v>5</v>
          </cell>
          <cell r="C522" t="str">
            <v>3000</v>
          </cell>
          <cell r="D522" t="str">
            <v>6*30"closer M/C-1156(M/c guard</v>
          </cell>
          <cell r="E522">
            <v>1156</v>
          </cell>
        </row>
        <row r="523">
          <cell r="A523" t="str">
            <v>1603000892</v>
          </cell>
          <cell r="B523" t="str">
            <v>1</v>
          </cell>
          <cell r="C523" t="str">
            <v>3000</v>
          </cell>
          <cell r="D523" t="str">
            <v>6*8"Stran.M/c1106-7(MAIN M/C)</v>
          </cell>
          <cell r="E523">
            <v>1106</v>
          </cell>
        </row>
        <row r="524">
          <cell r="A524" t="str">
            <v>1603000892</v>
          </cell>
          <cell r="B524" t="str">
            <v>2</v>
          </cell>
          <cell r="C524" t="str">
            <v>3000</v>
          </cell>
          <cell r="D524" t="str">
            <v>6*8"Strand.M/c 1106-7(MOTORS)</v>
          </cell>
          <cell r="E524">
            <v>1106</v>
          </cell>
        </row>
        <row r="525">
          <cell r="A525" t="str">
            <v>1603000892</v>
          </cell>
          <cell r="B525" t="str">
            <v>3</v>
          </cell>
          <cell r="C525" t="str">
            <v>3000</v>
          </cell>
          <cell r="D525" t="str">
            <v>6*8"Strand.M/c1106-07(capstan)</v>
          </cell>
          <cell r="E525">
            <v>1106</v>
          </cell>
        </row>
        <row r="526">
          <cell r="A526" t="str">
            <v>1603000892</v>
          </cell>
          <cell r="B526" t="str">
            <v>4</v>
          </cell>
          <cell r="C526" t="str">
            <v>3000</v>
          </cell>
          <cell r="D526" t="str">
            <v>6*8"Strand.M/c1106-07(elect.co</v>
          </cell>
          <cell r="E526">
            <v>1106</v>
          </cell>
        </row>
        <row r="527">
          <cell r="A527" t="str">
            <v>1603000892</v>
          </cell>
          <cell r="B527" t="str">
            <v>5</v>
          </cell>
          <cell r="C527" t="str">
            <v>3000</v>
          </cell>
          <cell r="D527" t="str">
            <v>6*8"Strand.M/c 1106-07(GUARDS)</v>
          </cell>
          <cell r="E527">
            <v>1106</v>
          </cell>
        </row>
        <row r="528">
          <cell r="A528" t="str">
            <v>1603000893</v>
          </cell>
          <cell r="B528" t="str">
            <v>1</v>
          </cell>
          <cell r="C528" t="str">
            <v>3000</v>
          </cell>
          <cell r="D528" t="str">
            <v>1+7Bobb.Strand.Mc1108(MAIN M/C</v>
          </cell>
          <cell r="E528">
            <v>1108</v>
          </cell>
        </row>
        <row r="529">
          <cell r="A529" t="str">
            <v>1603000893</v>
          </cell>
          <cell r="B529" t="str">
            <v>2</v>
          </cell>
          <cell r="C529" t="str">
            <v>3000</v>
          </cell>
          <cell r="D529" t="str">
            <v>1+7 Bobb.Strand.Mc1108(MOTORS</v>
          </cell>
          <cell r="E529">
            <v>1108</v>
          </cell>
        </row>
        <row r="530">
          <cell r="A530" t="str">
            <v>1603000893</v>
          </cell>
          <cell r="B530" t="str">
            <v>3</v>
          </cell>
          <cell r="C530" t="str">
            <v>3000</v>
          </cell>
          <cell r="D530" t="str">
            <v>1+7Bobb.Strand.Mc1108(CAPSTAN)</v>
          </cell>
          <cell r="E530">
            <v>1108</v>
          </cell>
        </row>
        <row r="531">
          <cell r="A531" t="str">
            <v>1603000893</v>
          </cell>
          <cell r="B531" t="str">
            <v>4</v>
          </cell>
          <cell r="C531" t="str">
            <v>3000</v>
          </cell>
          <cell r="D531" t="str">
            <v>1+7Bobb.Strand.Mc1108(ELECT CO</v>
          </cell>
          <cell r="E531">
            <v>1108</v>
          </cell>
        </row>
        <row r="532">
          <cell r="A532" t="str">
            <v>1603000893</v>
          </cell>
          <cell r="B532" t="str">
            <v>5</v>
          </cell>
          <cell r="C532" t="str">
            <v>3000</v>
          </cell>
          <cell r="D532" t="str">
            <v>1+7Bobb.Strand.Mc1108(GUARDS)</v>
          </cell>
          <cell r="E532">
            <v>1108</v>
          </cell>
        </row>
        <row r="533">
          <cell r="A533" t="str">
            <v>1603000894</v>
          </cell>
          <cell r="B533" t="str">
            <v>1</v>
          </cell>
          <cell r="C533" t="str">
            <v>3000</v>
          </cell>
          <cell r="D533" t="str">
            <v>6BOBB.34"CLOS.MC1157(MAIN M/C)</v>
          </cell>
          <cell r="E533">
            <v>1157</v>
          </cell>
        </row>
        <row r="534">
          <cell r="A534" t="str">
            <v>1603000894</v>
          </cell>
          <cell r="B534" t="str">
            <v>2</v>
          </cell>
          <cell r="C534" t="str">
            <v>3000</v>
          </cell>
          <cell r="D534" t="str">
            <v>6BOBB.34"CLOS.MC-1157(MOTORS)</v>
          </cell>
          <cell r="E534">
            <v>1157</v>
          </cell>
        </row>
        <row r="535">
          <cell r="A535" t="str">
            <v>1603000894</v>
          </cell>
          <cell r="B535" t="str">
            <v>3</v>
          </cell>
          <cell r="C535" t="str">
            <v>3000</v>
          </cell>
          <cell r="D535" t="str">
            <v>6BOBB.34"CLOS.MC-1157(CAPSTAN</v>
          </cell>
          <cell r="E535">
            <v>1157</v>
          </cell>
        </row>
        <row r="536">
          <cell r="A536" t="str">
            <v>1603000894</v>
          </cell>
          <cell r="B536" t="str">
            <v>4</v>
          </cell>
          <cell r="C536" t="str">
            <v>3000</v>
          </cell>
          <cell r="D536" t="str">
            <v>6BOBB.34"CLOS.MC-1157(ELECT C</v>
          </cell>
          <cell r="E536">
            <v>1157</v>
          </cell>
        </row>
        <row r="537">
          <cell r="A537" t="str">
            <v>1603000894</v>
          </cell>
          <cell r="B537" t="str">
            <v>5</v>
          </cell>
          <cell r="C537" t="str">
            <v>3000</v>
          </cell>
          <cell r="D537" t="str">
            <v>6BOBB.34"CLOS.MC-1157(GUARDS)</v>
          </cell>
          <cell r="E537">
            <v>1157</v>
          </cell>
        </row>
        <row r="538">
          <cell r="A538" t="str">
            <v>1603000895</v>
          </cell>
          <cell r="B538" t="str">
            <v>1</v>
          </cell>
          <cell r="C538" t="str">
            <v>3000</v>
          </cell>
          <cell r="D538" t="str">
            <v>41bobb.315dia mc1148(MAIN M/C)</v>
          </cell>
          <cell r="E538">
            <v>1148</v>
          </cell>
        </row>
        <row r="539">
          <cell r="A539" t="str">
            <v>1603000895</v>
          </cell>
          <cell r="B539" t="str">
            <v>2</v>
          </cell>
          <cell r="C539" t="str">
            <v>3000</v>
          </cell>
          <cell r="D539" t="str">
            <v>41bobb.315dia mc1148(MOTORS)</v>
          </cell>
          <cell r="E539">
            <v>1148</v>
          </cell>
        </row>
        <row r="540">
          <cell r="A540" t="str">
            <v>1603000895</v>
          </cell>
          <cell r="B540" t="str">
            <v>3</v>
          </cell>
          <cell r="C540" t="str">
            <v>3000</v>
          </cell>
          <cell r="D540" t="str">
            <v>41bobb.315dia mc1148(CAPSTAN)</v>
          </cell>
          <cell r="E540">
            <v>1148</v>
          </cell>
        </row>
        <row r="541">
          <cell r="A541" t="str">
            <v>1603000895</v>
          </cell>
          <cell r="B541" t="str">
            <v>4</v>
          </cell>
          <cell r="C541" t="str">
            <v>3000</v>
          </cell>
          <cell r="D541" t="str">
            <v>41bobb.315dia mc1148(ELECT CON</v>
          </cell>
          <cell r="E541">
            <v>1148</v>
          </cell>
        </row>
        <row r="542">
          <cell r="A542" t="str">
            <v>1603000895</v>
          </cell>
          <cell r="B542" t="str">
            <v>5</v>
          </cell>
          <cell r="C542" t="str">
            <v>3000</v>
          </cell>
          <cell r="D542" t="str">
            <v>41bobb.315dia mc1148(GUARDS)</v>
          </cell>
          <cell r="E542">
            <v>1148</v>
          </cell>
        </row>
        <row r="543">
          <cell r="A543" t="str">
            <v>1603000896</v>
          </cell>
          <cell r="B543" t="str">
            <v>1</v>
          </cell>
          <cell r="C543" t="str">
            <v>3000</v>
          </cell>
          <cell r="D543" t="str">
            <v>18X265MM TUBE STR M-1149(MAIN</v>
          </cell>
          <cell r="E543">
            <v>1149</v>
          </cell>
        </row>
        <row r="544">
          <cell r="A544" t="str">
            <v>1603000896</v>
          </cell>
          <cell r="B544" t="str">
            <v>2</v>
          </cell>
          <cell r="C544" t="str">
            <v>3000</v>
          </cell>
          <cell r="D544" t="str">
            <v>18X265MM TUBE STR.M1149(MOTOR</v>
          </cell>
          <cell r="E544">
            <v>1149</v>
          </cell>
        </row>
        <row r="545">
          <cell r="A545" t="str">
            <v>1603000896</v>
          </cell>
          <cell r="B545" t="str">
            <v>3</v>
          </cell>
          <cell r="C545" t="str">
            <v>3000</v>
          </cell>
          <cell r="D545" t="str">
            <v>18X265MM TUBE STR.M1149(CAPST</v>
          </cell>
          <cell r="E545">
            <v>1149</v>
          </cell>
        </row>
        <row r="546">
          <cell r="A546" t="str">
            <v>1603000896</v>
          </cell>
          <cell r="B546" t="str">
            <v>4</v>
          </cell>
          <cell r="C546" t="str">
            <v>3000</v>
          </cell>
          <cell r="D546" t="str">
            <v>18X265MM TUBE STR.M1149(ELECT</v>
          </cell>
          <cell r="E546">
            <v>1149</v>
          </cell>
        </row>
        <row r="547">
          <cell r="A547" t="str">
            <v>1603000896</v>
          </cell>
          <cell r="B547" t="str">
            <v>5</v>
          </cell>
          <cell r="C547" t="str">
            <v>3000</v>
          </cell>
          <cell r="D547" t="str">
            <v>18X265MM TUBE STR.M1149(GUARD</v>
          </cell>
          <cell r="E547">
            <v>1149</v>
          </cell>
        </row>
        <row r="548">
          <cell r="A548" t="str">
            <v>1603000897</v>
          </cell>
          <cell r="B548" t="str">
            <v>1</v>
          </cell>
          <cell r="C548" t="str">
            <v>3000</v>
          </cell>
          <cell r="D548" t="str">
            <v>8X450MM CLOSING MC1159(MAIN MC</v>
          </cell>
          <cell r="E548">
            <v>1159</v>
          </cell>
        </row>
        <row r="549">
          <cell r="A549" t="str">
            <v>1603000897</v>
          </cell>
          <cell r="B549" t="str">
            <v>2</v>
          </cell>
          <cell r="C549" t="str">
            <v>3000</v>
          </cell>
          <cell r="D549" t="str">
            <v>8X450MM CLOSING MC1159(MOTORS</v>
          </cell>
          <cell r="E549">
            <v>1159</v>
          </cell>
        </row>
        <row r="550">
          <cell r="A550" t="str">
            <v>1603000897</v>
          </cell>
          <cell r="B550" t="str">
            <v>3</v>
          </cell>
          <cell r="C550" t="str">
            <v>3000</v>
          </cell>
          <cell r="D550" t="str">
            <v>8X450MM CLOSING MC1159(CAPSTAN</v>
          </cell>
          <cell r="E550">
            <v>1159</v>
          </cell>
        </row>
        <row r="551">
          <cell r="A551" t="str">
            <v>1603000897</v>
          </cell>
          <cell r="B551" t="str">
            <v>4</v>
          </cell>
          <cell r="C551" t="str">
            <v>3000</v>
          </cell>
          <cell r="D551" t="str">
            <v>8X450MM CLOSING MC1159(ELECT C</v>
          </cell>
          <cell r="E551">
            <v>1159</v>
          </cell>
        </row>
        <row r="552">
          <cell r="A552" t="str">
            <v>1603000897</v>
          </cell>
          <cell r="B552" t="str">
            <v>5</v>
          </cell>
          <cell r="C552" t="str">
            <v>3000</v>
          </cell>
          <cell r="D552" t="str">
            <v>8X450MM CLOSING MC1159(GUARDS)</v>
          </cell>
          <cell r="E552">
            <v>1159</v>
          </cell>
        </row>
        <row r="553">
          <cell r="A553" t="str">
            <v>1603000898</v>
          </cell>
          <cell r="B553" t="str">
            <v>1</v>
          </cell>
          <cell r="C553" t="str">
            <v>3000</v>
          </cell>
          <cell r="D553" t="str">
            <v>8*24"TUB.CLOSING M1158(Main mc</v>
          </cell>
          <cell r="E553">
            <v>1158</v>
          </cell>
        </row>
        <row r="554">
          <cell r="A554" t="str">
            <v>1603000898</v>
          </cell>
          <cell r="B554" t="str">
            <v>2</v>
          </cell>
          <cell r="C554" t="str">
            <v>3000</v>
          </cell>
          <cell r="D554" t="str">
            <v>8*24"TUB.CLOSING M1158(MOTOR)</v>
          </cell>
          <cell r="E554">
            <v>1158</v>
          </cell>
        </row>
        <row r="555">
          <cell r="A555" t="str">
            <v>1603000898</v>
          </cell>
          <cell r="B555" t="str">
            <v>3</v>
          </cell>
          <cell r="C555" t="str">
            <v>3000</v>
          </cell>
          <cell r="D555" t="str">
            <v>8*24"TUB.CLOSING M1158(CAPSTAN</v>
          </cell>
          <cell r="E555">
            <v>1158</v>
          </cell>
        </row>
        <row r="556">
          <cell r="A556" t="str">
            <v>1603000898</v>
          </cell>
          <cell r="B556" t="str">
            <v>4</v>
          </cell>
          <cell r="C556" t="str">
            <v>3000</v>
          </cell>
          <cell r="D556" t="str">
            <v>8*24"TUB.CLOSING M1158(ELECT.C</v>
          </cell>
          <cell r="E556">
            <v>1158</v>
          </cell>
        </row>
        <row r="557">
          <cell r="A557" t="str">
            <v>1603000898</v>
          </cell>
          <cell r="B557" t="str">
            <v>5</v>
          </cell>
          <cell r="C557" t="str">
            <v>3000</v>
          </cell>
          <cell r="D557" t="str">
            <v>8*24"TUB.CLOSING M1158(GUARDS)</v>
          </cell>
          <cell r="E557">
            <v>1158</v>
          </cell>
        </row>
        <row r="558">
          <cell r="A558" t="str">
            <v>1603000899</v>
          </cell>
          <cell r="B558" t="str">
            <v>1</v>
          </cell>
          <cell r="C558" t="str">
            <v>3000</v>
          </cell>
          <cell r="D558" t="str">
            <v>6BOBB.450DIA STRD.M1138(MAIN M</v>
          </cell>
          <cell r="E558">
            <v>1138</v>
          </cell>
        </row>
        <row r="559">
          <cell r="A559" t="str">
            <v>1603000899</v>
          </cell>
          <cell r="B559" t="str">
            <v>2</v>
          </cell>
          <cell r="C559" t="str">
            <v>3000</v>
          </cell>
          <cell r="D559" t="str">
            <v>6BOBB 450DIA STRD M1138(MOTORS</v>
          </cell>
          <cell r="E559">
            <v>1138</v>
          </cell>
        </row>
        <row r="560">
          <cell r="A560" t="str">
            <v>1603000899</v>
          </cell>
          <cell r="B560" t="str">
            <v>3</v>
          </cell>
          <cell r="C560" t="str">
            <v>3000</v>
          </cell>
          <cell r="D560" t="str">
            <v>6BOBB.450DIA STRD M1138(CAPSTA</v>
          </cell>
          <cell r="E560">
            <v>1138</v>
          </cell>
        </row>
        <row r="561">
          <cell r="A561" t="str">
            <v>1603000899</v>
          </cell>
          <cell r="B561" t="str">
            <v>4</v>
          </cell>
          <cell r="C561" t="str">
            <v>3000</v>
          </cell>
          <cell r="D561" t="str">
            <v>6BOBB.450DIA STRD M1138(ELECT.</v>
          </cell>
          <cell r="E561">
            <v>1138</v>
          </cell>
        </row>
        <row r="562">
          <cell r="A562" t="str">
            <v>1603000899</v>
          </cell>
          <cell r="B562" t="str">
            <v>5</v>
          </cell>
          <cell r="C562" t="str">
            <v>3000</v>
          </cell>
          <cell r="D562" t="str">
            <v>6BOBB.450DIA STRD M1138(GUARDS</v>
          </cell>
          <cell r="E562">
            <v>1138</v>
          </cell>
        </row>
        <row r="563">
          <cell r="A563" t="str">
            <v>1603000900</v>
          </cell>
          <cell r="B563" t="str">
            <v>1</v>
          </cell>
          <cell r="C563" t="str">
            <v>3000</v>
          </cell>
          <cell r="D563" t="str">
            <v>6BOBB.450DIA STRD M1139(MAIN M</v>
          </cell>
          <cell r="E563">
            <v>1139</v>
          </cell>
        </row>
        <row r="564">
          <cell r="A564" t="str">
            <v>1603000900</v>
          </cell>
          <cell r="B564" t="str">
            <v>2</v>
          </cell>
          <cell r="C564" t="str">
            <v>3000</v>
          </cell>
          <cell r="D564" t="str">
            <v>6BOBB.450DIA STRD M1139(MOTORS</v>
          </cell>
          <cell r="E564">
            <v>1139</v>
          </cell>
        </row>
        <row r="565">
          <cell r="A565" t="str">
            <v>1603000900</v>
          </cell>
          <cell r="B565" t="str">
            <v>3</v>
          </cell>
          <cell r="C565" t="str">
            <v>3000</v>
          </cell>
          <cell r="D565" t="str">
            <v>6BOBB.450DIA STRD M1139(CAPST</v>
          </cell>
          <cell r="E565">
            <v>1139</v>
          </cell>
        </row>
        <row r="566">
          <cell r="A566" t="str">
            <v>1603000900</v>
          </cell>
          <cell r="B566" t="str">
            <v>4</v>
          </cell>
          <cell r="C566" t="str">
            <v>3000</v>
          </cell>
          <cell r="D566" t="str">
            <v>6BOBB.450DIA STRD M1139(ELECT.</v>
          </cell>
          <cell r="E566">
            <v>1139</v>
          </cell>
        </row>
        <row r="567">
          <cell r="A567" t="str">
            <v>1603000900</v>
          </cell>
          <cell r="B567" t="str">
            <v>5</v>
          </cell>
          <cell r="C567" t="str">
            <v>3000</v>
          </cell>
          <cell r="D567" t="str">
            <v>6BOBB.450DIA STRD M1139(GUARD</v>
          </cell>
          <cell r="E567">
            <v>1139</v>
          </cell>
        </row>
        <row r="568">
          <cell r="A568" t="str">
            <v>1603000901</v>
          </cell>
          <cell r="B568" t="str">
            <v>1</v>
          </cell>
          <cell r="C568" t="str">
            <v>3000</v>
          </cell>
          <cell r="D568" t="str">
            <v>6BOBB.450D CLOSING M1160(MAIN</v>
          </cell>
          <cell r="E568">
            <v>1160</v>
          </cell>
        </row>
        <row r="569">
          <cell r="A569" t="str">
            <v>1603000901</v>
          </cell>
          <cell r="B569" t="str">
            <v>2</v>
          </cell>
          <cell r="C569" t="str">
            <v>3000</v>
          </cell>
          <cell r="D569" t="str">
            <v>6BOB.450D CLOSING M1160(MOTORS</v>
          </cell>
          <cell r="E569">
            <v>1160</v>
          </cell>
        </row>
        <row r="570">
          <cell r="A570" t="str">
            <v>1603000901</v>
          </cell>
          <cell r="B570" t="str">
            <v>3</v>
          </cell>
          <cell r="C570" t="str">
            <v>3000</v>
          </cell>
          <cell r="D570" t="str">
            <v>6BOB.450D CLOSING M1160(CAPSTA</v>
          </cell>
          <cell r="E570">
            <v>1160</v>
          </cell>
        </row>
        <row r="571">
          <cell r="A571" t="str">
            <v>1603000901</v>
          </cell>
          <cell r="B571" t="str">
            <v>4</v>
          </cell>
          <cell r="C571" t="str">
            <v>3000</v>
          </cell>
          <cell r="D571" t="str">
            <v>6BOB.450D CLOSING M1160(ELECT.</v>
          </cell>
          <cell r="E571">
            <v>1160</v>
          </cell>
        </row>
        <row r="572">
          <cell r="A572" t="str">
            <v>1603000901</v>
          </cell>
          <cell r="B572" t="str">
            <v>5</v>
          </cell>
          <cell r="C572" t="str">
            <v>3000</v>
          </cell>
          <cell r="D572" t="str">
            <v>6BOB.450D CLOSING M1160(GUARDS</v>
          </cell>
          <cell r="E572">
            <v>1160</v>
          </cell>
        </row>
        <row r="573">
          <cell r="A573" t="str">
            <v>1603000902</v>
          </cell>
          <cell r="B573" t="str">
            <v>1</v>
          </cell>
          <cell r="C573" t="str">
            <v>3000</v>
          </cell>
          <cell r="D573" t="str">
            <v>G.I.FUR. WIRES(MAIN FURNACE)</v>
          </cell>
          <cell r="E573">
            <v>727</v>
          </cell>
        </row>
        <row r="574">
          <cell r="A574" t="str">
            <v>1603000902</v>
          </cell>
          <cell r="B574" t="str">
            <v>2</v>
          </cell>
          <cell r="C574" t="str">
            <v>3000</v>
          </cell>
          <cell r="D574" t="str">
            <v>G.I.FUR.32 WIRES(LEAD TANK)</v>
          </cell>
          <cell r="E574">
            <v>727</v>
          </cell>
        </row>
        <row r="575">
          <cell r="A575" t="str">
            <v>1603000902</v>
          </cell>
          <cell r="B575" t="str">
            <v>3</v>
          </cell>
          <cell r="C575" t="str">
            <v>3000</v>
          </cell>
          <cell r="D575" t="str">
            <v>G.I.FUR.32 WIRES(ELECT.CONTRO</v>
          </cell>
          <cell r="E575">
            <v>727</v>
          </cell>
        </row>
        <row r="576">
          <cell r="A576" t="str">
            <v>1603000902</v>
          </cell>
          <cell r="B576" t="str">
            <v>4</v>
          </cell>
          <cell r="C576" t="str">
            <v>3000</v>
          </cell>
          <cell r="D576" t="str">
            <v>G.I.FUR.32 WIRES(ACID PIKL TA</v>
          </cell>
          <cell r="E576">
            <v>727</v>
          </cell>
        </row>
        <row r="577">
          <cell r="A577" t="str">
            <v>1603000903</v>
          </cell>
          <cell r="B577" t="str">
            <v>1</v>
          </cell>
          <cell r="C577" t="str">
            <v>3000</v>
          </cell>
          <cell r="D577" t="str">
            <v>FINE GALV.FUR 721(MAIN FURNACE</v>
          </cell>
          <cell r="E577">
            <v>721</v>
          </cell>
        </row>
        <row r="578">
          <cell r="A578" t="str">
            <v>1603000903</v>
          </cell>
          <cell r="B578" t="str">
            <v>2</v>
          </cell>
          <cell r="C578" t="str">
            <v>3000</v>
          </cell>
          <cell r="D578" t="str">
            <v>FINE GALV.FUR 721(LEAD TANK)</v>
          </cell>
          <cell r="E578">
            <v>721</v>
          </cell>
        </row>
        <row r="579">
          <cell r="A579" t="str">
            <v>1603000903</v>
          </cell>
          <cell r="B579" t="str">
            <v>3</v>
          </cell>
          <cell r="C579" t="str">
            <v>3000</v>
          </cell>
          <cell r="D579" t="str">
            <v>FINE GALV.FUR 721(ELECT.CONTR</v>
          </cell>
          <cell r="E579">
            <v>721</v>
          </cell>
        </row>
        <row r="580">
          <cell r="A580" t="str">
            <v>1603000903</v>
          </cell>
          <cell r="B580" t="str">
            <v>4</v>
          </cell>
          <cell r="C580" t="str">
            <v>3000</v>
          </cell>
          <cell r="D580" t="str">
            <v>FINE GALV.FUR721(ACID PI TANK</v>
          </cell>
          <cell r="E580">
            <v>721</v>
          </cell>
        </row>
        <row r="581">
          <cell r="A581" t="str">
            <v>1603000904</v>
          </cell>
          <cell r="B581" t="str">
            <v>1</v>
          </cell>
          <cell r="C581" t="str">
            <v>3000</v>
          </cell>
          <cell r="D581" t="str">
            <v>CONV.OF GI FUR.721(Main Fur.)</v>
          </cell>
          <cell r="E581">
            <v>721</v>
          </cell>
        </row>
        <row r="582">
          <cell r="A582" t="str">
            <v>1603000904</v>
          </cell>
          <cell r="B582" t="str">
            <v>2</v>
          </cell>
          <cell r="C582" t="str">
            <v>3000</v>
          </cell>
          <cell r="D582" t="str">
            <v>CONV.OF GI FUR.721(LEAD TANK)</v>
          </cell>
          <cell r="E582">
            <v>721</v>
          </cell>
        </row>
        <row r="583">
          <cell r="A583" t="str">
            <v>1603000904</v>
          </cell>
          <cell r="B583" t="str">
            <v>3</v>
          </cell>
          <cell r="C583" t="str">
            <v>3000</v>
          </cell>
          <cell r="D583" t="str">
            <v>CONV.OF GI FUR.721(ELECT.CONTR</v>
          </cell>
          <cell r="E583">
            <v>721</v>
          </cell>
        </row>
        <row r="584">
          <cell r="A584" t="str">
            <v>1603000904</v>
          </cell>
          <cell r="B584" t="str">
            <v>4</v>
          </cell>
          <cell r="C584" t="str">
            <v>3000</v>
          </cell>
          <cell r="D584" t="str">
            <v>CONV.OF GI FUR.721(ACID PI TAN</v>
          </cell>
          <cell r="E584">
            <v>721</v>
          </cell>
        </row>
        <row r="585">
          <cell r="A585" t="str">
            <v>1603000905</v>
          </cell>
          <cell r="B585" t="str">
            <v>1</v>
          </cell>
          <cell r="C585" t="str">
            <v>3000</v>
          </cell>
          <cell r="D585" t="str">
            <v>ANNEALING FUR.MAIN FURNACE)</v>
          </cell>
        </row>
        <row r="586">
          <cell r="A586" t="str">
            <v>1603000905</v>
          </cell>
          <cell r="B586" t="str">
            <v>2</v>
          </cell>
          <cell r="C586" t="str">
            <v>3000</v>
          </cell>
          <cell r="D586" t="str">
            <v>ANNEALING FUR.(LEAD TANK)</v>
          </cell>
        </row>
        <row r="587">
          <cell r="A587" t="str">
            <v>1603000905</v>
          </cell>
          <cell r="B587" t="str">
            <v>3</v>
          </cell>
          <cell r="C587" t="str">
            <v>3000</v>
          </cell>
          <cell r="D587" t="str">
            <v>ANNEALING FUR.(ELECT.CONTROL)</v>
          </cell>
        </row>
        <row r="588">
          <cell r="A588" t="str">
            <v>1603000905</v>
          </cell>
          <cell r="B588" t="str">
            <v>4</v>
          </cell>
          <cell r="C588" t="str">
            <v>3000</v>
          </cell>
          <cell r="D588" t="str">
            <v>ANNEALING FUR.(ACID PICK TANK</v>
          </cell>
        </row>
        <row r="589">
          <cell r="A589" t="str">
            <v>1603000906</v>
          </cell>
          <cell r="B589" t="str">
            <v>1</v>
          </cell>
          <cell r="C589" t="str">
            <v>3000</v>
          </cell>
          <cell r="D589" t="str">
            <v>ANNEALING POT AISI ( Main)</v>
          </cell>
        </row>
        <row r="590">
          <cell r="A590" t="str">
            <v>1603000906</v>
          </cell>
          <cell r="B590" t="str">
            <v>2</v>
          </cell>
          <cell r="C590" t="str">
            <v>3000</v>
          </cell>
          <cell r="D590" t="str">
            <v>ANNEALING POT AISI (Lead tank)</v>
          </cell>
        </row>
        <row r="591">
          <cell r="A591" t="str">
            <v>1603000906</v>
          </cell>
          <cell r="B591" t="str">
            <v>3</v>
          </cell>
          <cell r="C591" t="str">
            <v>3000</v>
          </cell>
          <cell r="D591" t="str">
            <v>ANNEALING POT AISI(ELECT.CONTR</v>
          </cell>
        </row>
        <row r="592">
          <cell r="A592" t="str">
            <v>1603000906</v>
          </cell>
          <cell r="B592" t="str">
            <v>4</v>
          </cell>
          <cell r="C592" t="str">
            <v>3000</v>
          </cell>
          <cell r="D592" t="str">
            <v>ANNEALING POT AISI(ACID PIC TA</v>
          </cell>
        </row>
        <row r="593">
          <cell r="A593" t="str">
            <v>1603000907</v>
          </cell>
          <cell r="B593" t="str">
            <v>1</v>
          </cell>
          <cell r="C593" t="str">
            <v>3000</v>
          </cell>
          <cell r="D593" t="str">
            <v>ANNEALING FUR.BELL (MAIN FUR.)</v>
          </cell>
        </row>
        <row r="594">
          <cell r="A594" t="str">
            <v>1603000907</v>
          </cell>
          <cell r="B594" t="str">
            <v>2</v>
          </cell>
          <cell r="C594" t="str">
            <v>3000</v>
          </cell>
          <cell r="D594" t="str">
            <v>ANNEALING FUR.BELL(LEAD TANK)</v>
          </cell>
        </row>
        <row r="595">
          <cell r="A595" t="str">
            <v>1603000907</v>
          </cell>
          <cell r="B595" t="str">
            <v>3</v>
          </cell>
          <cell r="C595" t="str">
            <v>3000</v>
          </cell>
          <cell r="D595" t="str">
            <v>ANNEALING FUR.(ELECT.CONTROL)</v>
          </cell>
        </row>
        <row r="596">
          <cell r="A596" t="str">
            <v>1603000907</v>
          </cell>
          <cell r="B596" t="str">
            <v>4</v>
          </cell>
          <cell r="C596" t="str">
            <v>3000</v>
          </cell>
          <cell r="D596" t="str">
            <v>ANNEALING FUR.BELL(ACID TANK)</v>
          </cell>
        </row>
        <row r="597">
          <cell r="A597" t="str">
            <v>1603000908</v>
          </cell>
          <cell r="B597" t="str">
            <v>1</v>
          </cell>
          <cell r="C597" t="str">
            <v>3000</v>
          </cell>
          <cell r="D597" t="str">
            <v>STAINLESS STEEL.ANNEAL.(MAIN)</v>
          </cell>
        </row>
        <row r="598">
          <cell r="A598" t="str">
            <v>1603000908</v>
          </cell>
          <cell r="B598" t="str">
            <v>2</v>
          </cell>
          <cell r="C598" t="str">
            <v>3000</v>
          </cell>
          <cell r="D598" t="str">
            <v>STAINLESS STELL ANNEAL(LEAD TA</v>
          </cell>
        </row>
        <row r="599">
          <cell r="A599" t="str">
            <v>1603000908</v>
          </cell>
          <cell r="B599" t="str">
            <v>3</v>
          </cell>
          <cell r="C599" t="str">
            <v>3000</v>
          </cell>
          <cell r="D599" t="str">
            <v>STAINLESS STELL ANNEAL.(ELECT</v>
          </cell>
        </row>
        <row r="600">
          <cell r="A600" t="str">
            <v>1603000908</v>
          </cell>
          <cell r="B600" t="str">
            <v>4</v>
          </cell>
          <cell r="C600" t="str">
            <v>3000</v>
          </cell>
          <cell r="D600" t="str">
            <v>STAINLESS STELL ANNEAL.(ACID T</v>
          </cell>
        </row>
        <row r="601">
          <cell r="A601" t="str">
            <v>1603000909</v>
          </cell>
          <cell r="B601" t="str">
            <v>1</v>
          </cell>
          <cell r="C601" t="str">
            <v>3000</v>
          </cell>
          <cell r="D601" t="str">
            <v>PAT.FUR.INCL.TAKE UP(MAIN FUR.</v>
          </cell>
          <cell r="E601">
            <v>743</v>
          </cell>
        </row>
        <row r="602">
          <cell r="A602" t="str">
            <v>1603000909</v>
          </cell>
          <cell r="B602" t="str">
            <v>2</v>
          </cell>
          <cell r="C602" t="str">
            <v>3000</v>
          </cell>
          <cell r="D602" t="str">
            <v>PAT.FUR.INCL.TAKE UP(LEAD TANK</v>
          </cell>
          <cell r="E602">
            <v>743</v>
          </cell>
        </row>
        <row r="603">
          <cell r="A603" t="str">
            <v>1603000909</v>
          </cell>
          <cell r="B603" t="str">
            <v>3</v>
          </cell>
          <cell r="C603" t="str">
            <v>3000</v>
          </cell>
          <cell r="D603" t="str">
            <v>PAT.FUR.INCL.TAKE UP(ELECT.CON</v>
          </cell>
          <cell r="E603">
            <v>743</v>
          </cell>
        </row>
        <row r="604">
          <cell r="A604" t="str">
            <v>1603000909</v>
          </cell>
          <cell r="B604" t="str">
            <v>4</v>
          </cell>
          <cell r="C604" t="str">
            <v>3000</v>
          </cell>
          <cell r="D604" t="str">
            <v>PAT.FUR.INCL.TAKE UP(ACID TANK</v>
          </cell>
          <cell r="E604">
            <v>743</v>
          </cell>
        </row>
        <row r="605">
          <cell r="A605" t="str">
            <v>1603000910</v>
          </cell>
          <cell r="B605" t="str">
            <v>1</v>
          </cell>
          <cell r="C605" t="str">
            <v>3000</v>
          </cell>
          <cell r="D605" t="str">
            <v>743 Fur.propane Gas(main fur.)</v>
          </cell>
          <cell r="E605">
            <v>743</v>
          </cell>
        </row>
        <row r="606">
          <cell r="A606" t="str">
            <v>1603000910</v>
          </cell>
          <cell r="B606" t="str">
            <v>2</v>
          </cell>
          <cell r="C606" t="str">
            <v>3000</v>
          </cell>
          <cell r="D606" t="str">
            <v>743 Fur.propane Gas(lead tank)</v>
          </cell>
          <cell r="E606">
            <v>743</v>
          </cell>
        </row>
        <row r="607">
          <cell r="A607" t="str">
            <v>1603000910</v>
          </cell>
          <cell r="B607" t="str">
            <v>3</v>
          </cell>
          <cell r="C607" t="str">
            <v>3000</v>
          </cell>
          <cell r="D607" t="str">
            <v>743 Fur.propane Gas(Elect.cont</v>
          </cell>
          <cell r="E607">
            <v>743</v>
          </cell>
        </row>
        <row r="608">
          <cell r="A608" t="str">
            <v>1603000910</v>
          </cell>
          <cell r="B608" t="str">
            <v>4</v>
          </cell>
          <cell r="C608" t="str">
            <v>3000</v>
          </cell>
          <cell r="D608" t="str">
            <v>743 Fur.propane Gas(Acid Tank)</v>
          </cell>
          <cell r="E608">
            <v>743</v>
          </cell>
        </row>
        <row r="609">
          <cell r="A609" t="str">
            <v>1603000911</v>
          </cell>
          <cell r="B609" t="str">
            <v>1</v>
          </cell>
          <cell r="C609" t="str">
            <v>3000</v>
          </cell>
          <cell r="D609" t="str">
            <v>Oil Tempring Line Fur.(Main fu</v>
          </cell>
        </row>
        <row r="610">
          <cell r="A610" t="str">
            <v>1603000911</v>
          </cell>
          <cell r="B610" t="str">
            <v>2</v>
          </cell>
          <cell r="C610" t="str">
            <v>3000</v>
          </cell>
          <cell r="D610" t="str">
            <v>Oil Tempring Line Fur.(Lead ta</v>
          </cell>
        </row>
        <row r="611">
          <cell r="A611" t="str">
            <v>1603000911</v>
          </cell>
          <cell r="B611" t="str">
            <v>3</v>
          </cell>
          <cell r="C611" t="str">
            <v>3000</v>
          </cell>
          <cell r="D611" t="str">
            <v>Oil Tempring Line Fur(Elect.)</v>
          </cell>
        </row>
        <row r="612">
          <cell r="A612" t="str">
            <v>1603000911</v>
          </cell>
          <cell r="B612" t="str">
            <v>4</v>
          </cell>
          <cell r="C612" t="str">
            <v>3000</v>
          </cell>
          <cell r="D612" t="str">
            <v>Oil Tempring Line Fur.(Acid ta</v>
          </cell>
        </row>
        <row r="613">
          <cell r="A613" t="str">
            <v>1603000912</v>
          </cell>
          <cell r="B613" t="str">
            <v>1</v>
          </cell>
          <cell r="C613" t="str">
            <v>3000</v>
          </cell>
          <cell r="D613" t="str">
            <v>43bobb.Strand.M1143(Main m/c)</v>
          </cell>
          <cell r="E613">
            <v>1143</v>
          </cell>
        </row>
        <row r="614">
          <cell r="A614" t="str">
            <v>1603000912</v>
          </cell>
          <cell r="B614" t="str">
            <v>2</v>
          </cell>
          <cell r="C614" t="str">
            <v>3000</v>
          </cell>
          <cell r="D614" t="str">
            <v>43bobb.Strand.M1143(Motors)</v>
          </cell>
          <cell r="E614">
            <v>1143</v>
          </cell>
        </row>
        <row r="615">
          <cell r="A615" t="str">
            <v>1603000912</v>
          </cell>
          <cell r="B615" t="str">
            <v>3</v>
          </cell>
          <cell r="C615" t="str">
            <v>3000</v>
          </cell>
          <cell r="D615" t="str">
            <v>43bobb.Strand.M1143(Elect.con</v>
          </cell>
          <cell r="E615">
            <v>1143</v>
          </cell>
        </row>
        <row r="616">
          <cell r="A616" t="str">
            <v>1603000912</v>
          </cell>
          <cell r="B616" t="str">
            <v>4</v>
          </cell>
          <cell r="C616" t="str">
            <v>3000</v>
          </cell>
          <cell r="D616" t="str">
            <v>43bobb.Strand.M1143(cone assy</v>
          </cell>
          <cell r="E616">
            <v>1143</v>
          </cell>
        </row>
        <row r="617">
          <cell r="A617" t="str">
            <v>1603000913</v>
          </cell>
          <cell r="B617" t="str">
            <v>1</v>
          </cell>
          <cell r="C617" t="str">
            <v>3000</v>
          </cell>
          <cell r="D617" t="str">
            <v>Electric Annealing(Main furnac</v>
          </cell>
        </row>
        <row r="618">
          <cell r="A618" t="str">
            <v>1603000913</v>
          </cell>
          <cell r="B618" t="str">
            <v>2</v>
          </cell>
          <cell r="C618" t="str">
            <v>3000</v>
          </cell>
          <cell r="D618" t="str">
            <v>Electric Annealing Fur.(lead T</v>
          </cell>
        </row>
        <row r="619">
          <cell r="A619" t="str">
            <v>1603000913</v>
          </cell>
          <cell r="B619" t="str">
            <v>3</v>
          </cell>
          <cell r="C619" t="str">
            <v>3000</v>
          </cell>
          <cell r="D619" t="str">
            <v>Electric Annealing Fur.(elect.</v>
          </cell>
        </row>
        <row r="620">
          <cell r="A620" t="str">
            <v>1603000913</v>
          </cell>
          <cell r="B620" t="str">
            <v>4</v>
          </cell>
          <cell r="C620" t="str">
            <v>3000</v>
          </cell>
          <cell r="D620" t="str">
            <v>Electric Annealing Fur.(acid t</v>
          </cell>
        </row>
        <row r="621">
          <cell r="A621" t="str">
            <v>1603000914</v>
          </cell>
          <cell r="B621" t="str">
            <v>1</v>
          </cell>
          <cell r="C621" t="str">
            <v>3000</v>
          </cell>
          <cell r="D621" t="str">
            <v>W/D M/C 10bloc.Panyam(MAIN MC</v>
          </cell>
          <cell r="E621">
            <v>1034</v>
          </cell>
        </row>
        <row r="622">
          <cell r="A622" t="str">
            <v>1603000914</v>
          </cell>
          <cell r="B622" t="str">
            <v>2</v>
          </cell>
          <cell r="C622" t="str">
            <v>3000</v>
          </cell>
          <cell r="D622" t="str">
            <v>W/D.MC 10bloc.Panyam(BLOCK AS</v>
          </cell>
          <cell r="E622">
            <v>1034</v>
          </cell>
        </row>
        <row r="623">
          <cell r="A623" t="str">
            <v>1603000914</v>
          </cell>
          <cell r="B623" t="str">
            <v>3</v>
          </cell>
          <cell r="C623" t="str">
            <v>3000</v>
          </cell>
          <cell r="D623" t="str">
            <v>W/D.M/C 10bloc.Panyam(ELECT.C</v>
          </cell>
          <cell r="E623">
            <v>1034</v>
          </cell>
        </row>
        <row r="624">
          <cell r="A624" t="str">
            <v>1603000914</v>
          </cell>
          <cell r="B624" t="str">
            <v>4</v>
          </cell>
          <cell r="C624" t="str">
            <v>3000</v>
          </cell>
          <cell r="D624" t="str">
            <v>W/D.M/C 10bloc.Panyam(MOTORS)</v>
          </cell>
          <cell r="E624">
            <v>1034</v>
          </cell>
        </row>
        <row r="625">
          <cell r="A625" t="str">
            <v>1603000915</v>
          </cell>
          <cell r="B625" t="str">
            <v>1</v>
          </cell>
          <cell r="C625" t="str">
            <v>3000</v>
          </cell>
          <cell r="D625" t="str">
            <v>7bloc.22"D W/D MC630(MAIN M/C)</v>
          </cell>
          <cell r="E625">
            <v>630</v>
          </cell>
        </row>
        <row r="626">
          <cell r="A626" t="str">
            <v>1603000915</v>
          </cell>
          <cell r="B626" t="str">
            <v>2</v>
          </cell>
          <cell r="C626" t="str">
            <v>3000</v>
          </cell>
          <cell r="D626" t="str">
            <v>7bloc.22"d W/D MC630(BLOCK ASY</v>
          </cell>
          <cell r="E626">
            <v>630</v>
          </cell>
        </row>
        <row r="627">
          <cell r="A627" t="str">
            <v>1603000915</v>
          </cell>
          <cell r="B627" t="str">
            <v>3</v>
          </cell>
          <cell r="C627" t="str">
            <v>3000</v>
          </cell>
          <cell r="D627" t="str">
            <v>7bloc.22"d W/D MC630(ELECT.CON</v>
          </cell>
          <cell r="E627">
            <v>630</v>
          </cell>
        </row>
        <row r="628">
          <cell r="A628" t="str">
            <v>1603000915</v>
          </cell>
          <cell r="B628" t="str">
            <v>4</v>
          </cell>
          <cell r="C628" t="str">
            <v>3000</v>
          </cell>
          <cell r="D628" t="str">
            <v>7bloc.22"d W/D MC630(MOTORS)</v>
          </cell>
          <cell r="E628">
            <v>630</v>
          </cell>
        </row>
        <row r="629">
          <cell r="A629" t="str">
            <v>1603000916</v>
          </cell>
          <cell r="B629" t="str">
            <v>1</v>
          </cell>
          <cell r="C629" t="str">
            <v>3000</v>
          </cell>
          <cell r="D629" t="str">
            <v>21 blocker.W/D (main machines)</v>
          </cell>
          <cell r="E629" t="str">
            <v>649&amp;650</v>
          </cell>
        </row>
        <row r="630">
          <cell r="A630" t="str">
            <v>1603000916</v>
          </cell>
          <cell r="B630" t="str">
            <v>2</v>
          </cell>
          <cell r="C630" t="str">
            <v>3000</v>
          </cell>
          <cell r="D630" t="str">
            <v>21 blockerW/D M/C(Block assly.</v>
          </cell>
          <cell r="E630" t="str">
            <v>649&amp;650</v>
          </cell>
        </row>
        <row r="631">
          <cell r="A631" t="str">
            <v>1603000916</v>
          </cell>
          <cell r="B631" t="str">
            <v>3</v>
          </cell>
          <cell r="C631" t="str">
            <v>3000</v>
          </cell>
          <cell r="D631" t="str">
            <v>21 blocker W/D M/C(Elect.contr</v>
          </cell>
          <cell r="E631" t="str">
            <v>649&amp;650</v>
          </cell>
        </row>
        <row r="632">
          <cell r="A632" t="str">
            <v>1603000916</v>
          </cell>
          <cell r="B632" t="str">
            <v>4</v>
          </cell>
          <cell r="C632" t="str">
            <v>3000</v>
          </cell>
          <cell r="D632" t="str">
            <v>21 blocker W/D M/C(Motors)</v>
          </cell>
          <cell r="E632" t="str">
            <v>649&amp;650</v>
          </cell>
        </row>
        <row r="633">
          <cell r="A633" t="str">
            <v>1603000917</v>
          </cell>
          <cell r="B633" t="str">
            <v>1</v>
          </cell>
          <cell r="C633" t="str">
            <v>3000</v>
          </cell>
          <cell r="D633" t="str">
            <v>9 blocker W/D 647&amp;648(Main mc)</v>
          </cell>
          <cell r="E633" t="str">
            <v>647&amp;648</v>
          </cell>
        </row>
        <row r="634">
          <cell r="A634" t="str">
            <v>1603000917</v>
          </cell>
          <cell r="B634" t="str">
            <v>2</v>
          </cell>
          <cell r="C634" t="str">
            <v>3000</v>
          </cell>
          <cell r="D634" t="str">
            <v>9 blocker W/D 647&amp;648(Block as</v>
          </cell>
          <cell r="E634" t="str">
            <v>647&amp;648</v>
          </cell>
        </row>
        <row r="635">
          <cell r="A635" t="str">
            <v>1603000917</v>
          </cell>
          <cell r="B635" t="str">
            <v>3</v>
          </cell>
          <cell r="C635" t="str">
            <v>3000</v>
          </cell>
          <cell r="D635" t="str">
            <v>9 blocker W/D 647&amp;648(Elect.co</v>
          </cell>
          <cell r="E635" t="str">
            <v>647&amp;648</v>
          </cell>
        </row>
        <row r="636">
          <cell r="A636" t="str">
            <v>1603000917</v>
          </cell>
          <cell r="B636" t="str">
            <v>4</v>
          </cell>
          <cell r="C636" t="str">
            <v>3000</v>
          </cell>
          <cell r="D636" t="str">
            <v>9 blocker W/D 647&amp;648(Motors)</v>
          </cell>
          <cell r="E636" t="str">
            <v>647&amp;648</v>
          </cell>
        </row>
        <row r="637">
          <cell r="A637" t="str">
            <v>1603000918</v>
          </cell>
          <cell r="B637" t="str">
            <v>1</v>
          </cell>
          <cell r="C637" t="str">
            <v>3000</v>
          </cell>
          <cell r="D637" t="str">
            <v>11blocker W/D MC1023(Main M/C</v>
          </cell>
          <cell r="E637">
            <v>1023</v>
          </cell>
        </row>
        <row r="638">
          <cell r="A638" t="str">
            <v>1603000918</v>
          </cell>
          <cell r="B638" t="str">
            <v>2</v>
          </cell>
          <cell r="C638" t="str">
            <v>3000</v>
          </cell>
          <cell r="D638" t="str">
            <v>11blocker W/D MC1023(Block ASS</v>
          </cell>
          <cell r="E638">
            <v>1023</v>
          </cell>
        </row>
        <row r="639">
          <cell r="A639" t="str">
            <v>1603000918</v>
          </cell>
          <cell r="B639" t="str">
            <v>3</v>
          </cell>
          <cell r="C639" t="str">
            <v>3000</v>
          </cell>
          <cell r="D639" t="str">
            <v>11blocker W/D MC1023(Elect.CON</v>
          </cell>
          <cell r="E639">
            <v>1023</v>
          </cell>
        </row>
        <row r="640">
          <cell r="A640" t="str">
            <v>1603000918</v>
          </cell>
          <cell r="B640" t="str">
            <v>4</v>
          </cell>
          <cell r="C640" t="str">
            <v>3000</v>
          </cell>
          <cell r="D640" t="str">
            <v>11blocker W/D MC1023(Motors)</v>
          </cell>
          <cell r="E640">
            <v>1023</v>
          </cell>
        </row>
        <row r="641">
          <cell r="A641" t="str">
            <v>1603000919</v>
          </cell>
          <cell r="B641" t="str">
            <v>1</v>
          </cell>
          <cell r="C641" t="str">
            <v>3000</v>
          </cell>
          <cell r="D641" t="str">
            <v>18Bobb.strand.M/C1145(Main M/c</v>
          </cell>
          <cell r="E641">
            <v>1145</v>
          </cell>
        </row>
        <row r="642">
          <cell r="A642" t="str">
            <v>1603000919</v>
          </cell>
          <cell r="B642" t="str">
            <v>2</v>
          </cell>
          <cell r="C642" t="str">
            <v>3000</v>
          </cell>
          <cell r="D642" t="str">
            <v>18Bobb.strand.M/C1145(Block as</v>
          </cell>
          <cell r="E642">
            <v>1145</v>
          </cell>
        </row>
        <row r="643">
          <cell r="A643" t="str">
            <v>1603000919</v>
          </cell>
          <cell r="B643" t="str">
            <v>3</v>
          </cell>
          <cell r="C643" t="str">
            <v>3000</v>
          </cell>
          <cell r="D643" t="str">
            <v>18Bobb.strand.M/C1145(Elect.co</v>
          </cell>
          <cell r="E643">
            <v>1145</v>
          </cell>
        </row>
        <row r="644">
          <cell r="A644" t="str">
            <v>1603000919</v>
          </cell>
          <cell r="B644" t="str">
            <v>4</v>
          </cell>
          <cell r="C644" t="str">
            <v>3000</v>
          </cell>
          <cell r="D644" t="str">
            <v>18Bobb.strand.M/C1145(motors)</v>
          </cell>
          <cell r="E644">
            <v>1145</v>
          </cell>
        </row>
        <row r="645">
          <cell r="A645" t="str">
            <v>1603000920</v>
          </cell>
          <cell r="B645" t="str">
            <v>1</v>
          </cell>
          <cell r="C645" t="str">
            <v>3000</v>
          </cell>
          <cell r="D645" t="str">
            <v>11Blocker W/D m/c1024(Main m/c</v>
          </cell>
          <cell r="E645">
            <v>1024</v>
          </cell>
        </row>
        <row r="646">
          <cell r="A646" t="str">
            <v>1603000920</v>
          </cell>
          <cell r="B646" t="str">
            <v>2</v>
          </cell>
          <cell r="C646" t="str">
            <v>3000</v>
          </cell>
          <cell r="D646" t="str">
            <v>11Blocker W/D mc1024(Block ass</v>
          </cell>
          <cell r="E646">
            <v>1024</v>
          </cell>
        </row>
        <row r="647">
          <cell r="A647" t="str">
            <v>1603000920</v>
          </cell>
          <cell r="B647" t="str">
            <v>3</v>
          </cell>
          <cell r="C647" t="str">
            <v>3000</v>
          </cell>
          <cell r="D647" t="str">
            <v>11Blocker W/D mc 024(Elect.con</v>
          </cell>
          <cell r="E647">
            <v>1024</v>
          </cell>
        </row>
        <row r="648">
          <cell r="A648" t="str">
            <v>1603000920</v>
          </cell>
          <cell r="B648" t="str">
            <v>4</v>
          </cell>
          <cell r="C648" t="str">
            <v>3000</v>
          </cell>
          <cell r="D648" t="str">
            <v>11Blocker W/D mc1024(Motors)</v>
          </cell>
          <cell r="E648">
            <v>1024</v>
          </cell>
        </row>
        <row r="649">
          <cell r="A649" t="str">
            <v>1603000921</v>
          </cell>
          <cell r="B649" t="str">
            <v>1</v>
          </cell>
          <cell r="C649" t="str">
            <v>3000</v>
          </cell>
          <cell r="D649" t="str">
            <v>WIRE DRAWING M/C-1025(Main M/C</v>
          </cell>
          <cell r="E649">
            <v>1025</v>
          </cell>
        </row>
        <row r="650">
          <cell r="A650" t="str">
            <v>1603000921</v>
          </cell>
          <cell r="B650" t="str">
            <v>2</v>
          </cell>
          <cell r="C650" t="str">
            <v>3000</v>
          </cell>
          <cell r="D650" t="str">
            <v>WIRE DRAWING M/C-1025(Block As</v>
          </cell>
          <cell r="E650">
            <v>1025</v>
          </cell>
        </row>
        <row r="651">
          <cell r="A651" t="str">
            <v>1603000921</v>
          </cell>
          <cell r="B651" t="str">
            <v>3</v>
          </cell>
          <cell r="C651" t="str">
            <v>3000</v>
          </cell>
          <cell r="D651" t="str">
            <v>WIRE DRAWING M/C-1025(Elect.Co</v>
          </cell>
          <cell r="E651">
            <v>1025</v>
          </cell>
        </row>
        <row r="652">
          <cell r="A652" t="str">
            <v>1603000921</v>
          </cell>
          <cell r="B652" t="str">
            <v>4</v>
          </cell>
          <cell r="C652" t="str">
            <v>3000</v>
          </cell>
          <cell r="D652" t="str">
            <v>WIRE DRAWING M/C-1025(Motors)</v>
          </cell>
          <cell r="E652">
            <v>1025</v>
          </cell>
        </row>
        <row r="653">
          <cell r="A653" t="str">
            <v>1603000922</v>
          </cell>
          <cell r="B653" t="str">
            <v>1</v>
          </cell>
          <cell r="C653" t="str">
            <v>3000</v>
          </cell>
          <cell r="D653" t="str">
            <v>S.BLOCK W/D M/C760(Main M/C)</v>
          </cell>
          <cell r="E653">
            <v>634</v>
          </cell>
        </row>
        <row r="654">
          <cell r="A654" t="str">
            <v>1603000922</v>
          </cell>
          <cell r="B654" t="str">
            <v>2</v>
          </cell>
          <cell r="C654" t="str">
            <v>3000</v>
          </cell>
          <cell r="D654" t="str">
            <v>S.BLOCK W/D M/C760M(Block assl</v>
          </cell>
          <cell r="E654">
            <v>634</v>
          </cell>
        </row>
        <row r="655">
          <cell r="A655" t="str">
            <v>1603000922</v>
          </cell>
          <cell r="B655" t="str">
            <v>3</v>
          </cell>
          <cell r="C655" t="str">
            <v>3000</v>
          </cell>
          <cell r="D655" t="str">
            <v>S.BLOCK W/D M/C 760M(ELECT.CON</v>
          </cell>
          <cell r="E655">
            <v>634</v>
          </cell>
        </row>
        <row r="656">
          <cell r="A656" t="str">
            <v>1603000922</v>
          </cell>
          <cell r="B656" t="str">
            <v>4</v>
          </cell>
          <cell r="C656" t="str">
            <v>3000</v>
          </cell>
          <cell r="D656" t="str">
            <v>S.BLOCK W/D M/C760M(Motors)</v>
          </cell>
          <cell r="E656">
            <v>634</v>
          </cell>
        </row>
        <row r="657">
          <cell r="A657" t="str">
            <v>1603000923</v>
          </cell>
          <cell r="B657" t="str">
            <v>1</v>
          </cell>
          <cell r="C657" t="str">
            <v>3000</v>
          </cell>
          <cell r="D657" t="str">
            <v>12 DIE W/D M/C1026(MAIN M/C)</v>
          </cell>
          <cell r="E657">
            <v>1026</v>
          </cell>
        </row>
        <row r="658">
          <cell r="A658" t="str">
            <v>1603000923</v>
          </cell>
          <cell r="B658" t="str">
            <v>2</v>
          </cell>
          <cell r="C658" t="str">
            <v>3000</v>
          </cell>
          <cell r="D658" t="str">
            <v>12 DIE W/D M/C1026(BLOCK ASSLY</v>
          </cell>
          <cell r="E658">
            <v>1026</v>
          </cell>
        </row>
        <row r="659">
          <cell r="A659" t="str">
            <v>1603000923</v>
          </cell>
          <cell r="B659" t="str">
            <v>3</v>
          </cell>
          <cell r="C659" t="str">
            <v>3000</v>
          </cell>
          <cell r="D659" t="str">
            <v>12DIE W/D M/C1026(ELECT.CONT</v>
          </cell>
          <cell r="E659">
            <v>1026</v>
          </cell>
        </row>
        <row r="660">
          <cell r="A660" t="str">
            <v>1603000923</v>
          </cell>
          <cell r="B660" t="str">
            <v>4</v>
          </cell>
          <cell r="C660" t="str">
            <v>3000</v>
          </cell>
          <cell r="D660" t="str">
            <v>12DIE W/D M/C1026(MOTORS)</v>
          </cell>
          <cell r="E660">
            <v>1026</v>
          </cell>
        </row>
        <row r="661">
          <cell r="A661" t="str">
            <v>1603000924</v>
          </cell>
          <cell r="B661" t="str">
            <v>1</v>
          </cell>
          <cell r="C661" t="str">
            <v>3000</v>
          </cell>
          <cell r="D661" t="str">
            <v>12DIE W/D M/C1027(MAIN M/C)</v>
          </cell>
          <cell r="E661">
            <v>1027</v>
          </cell>
        </row>
        <row r="662">
          <cell r="A662" t="str">
            <v>1603000924</v>
          </cell>
          <cell r="B662" t="str">
            <v>2</v>
          </cell>
          <cell r="C662" t="str">
            <v>3000</v>
          </cell>
          <cell r="D662" t="str">
            <v>12DIE W/D M/C1027(BLOCK ASSLY.</v>
          </cell>
          <cell r="E662">
            <v>1027</v>
          </cell>
        </row>
        <row r="663">
          <cell r="A663" t="str">
            <v>1603000924</v>
          </cell>
          <cell r="B663" t="str">
            <v>3</v>
          </cell>
          <cell r="C663" t="str">
            <v>3000</v>
          </cell>
          <cell r="D663" t="str">
            <v>12DIE W/D M/C1027(ELECT.CONTRO</v>
          </cell>
          <cell r="E663">
            <v>1027</v>
          </cell>
        </row>
        <row r="664">
          <cell r="A664" t="str">
            <v>1603000924</v>
          </cell>
          <cell r="B664" t="str">
            <v>4</v>
          </cell>
          <cell r="C664" t="str">
            <v>3000</v>
          </cell>
          <cell r="D664" t="str">
            <v>12DIE W/D M/C1027(MOTORS)</v>
          </cell>
          <cell r="E664">
            <v>1027</v>
          </cell>
        </row>
        <row r="665">
          <cell r="A665" t="str">
            <v>1603000925</v>
          </cell>
          <cell r="B665" t="str">
            <v>1</v>
          </cell>
          <cell r="C665" t="str">
            <v>3000</v>
          </cell>
          <cell r="D665" t="str">
            <v>BULL BLOCK 915MM MC606(MAIN MC</v>
          </cell>
          <cell r="E665">
            <v>606</v>
          </cell>
        </row>
        <row r="666">
          <cell r="A666" t="str">
            <v>1603000925</v>
          </cell>
          <cell r="B666" t="str">
            <v>2</v>
          </cell>
          <cell r="C666" t="str">
            <v>3000</v>
          </cell>
          <cell r="D666" t="str">
            <v>BULL BLOCK 915MM MC606(BLOCK A</v>
          </cell>
          <cell r="E666">
            <v>606</v>
          </cell>
        </row>
        <row r="667">
          <cell r="A667" t="str">
            <v>1603000925</v>
          </cell>
          <cell r="B667" t="str">
            <v>3</v>
          </cell>
          <cell r="C667" t="str">
            <v>3000</v>
          </cell>
          <cell r="D667" t="str">
            <v>BULL BLOCK 915MM MC606(ELECT.C</v>
          </cell>
          <cell r="E667">
            <v>606</v>
          </cell>
        </row>
        <row r="668">
          <cell r="A668" t="str">
            <v>1603000925</v>
          </cell>
          <cell r="B668" t="str">
            <v>4</v>
          </cell>
          <cell r="C668" t="str">
            <v>3000</v>
          </cell>
          <cell r="D668" t="str">
            <v>BULL BLOCK 915MM MC606(MOTORS)</v>
          </cell>
          <cell r="E668">
            <v>606</v>
          </cell>
        </row>
        <row r="669">
          <cell r="A669" t="str">
            <v>1603000926</v>
          </cell>
          <cell r="B669" t="str">
            <v>1</v>
          </cell>
          <cell r="C669" t="str">
            <v>3000</v>
          </cell>
          <cell r="D669" t="str">
            <v>Single Block OTO (MAIN M/C)</v>
          </cell>
          <cell r="E669">
            <v>1026</v>
          </cell>
        </row>
        <row r="670">
          <cell r="A670" t="str">
            <v>1603000926</v>
          </cell>
          <cell r="B670" t="str">
            <v>2</v>
          </cell>
          <cell r="C670" t="str">
            <v>3000</v>
          </cell>
          <cell r="D670" t="str">
            <v>Single Block OTO(BLOCK ASSLY.</v>
          </cell>
          <cell r="E670">
            <v>1026</v>
          </cell>
        </row>
        <row r="671">
          <cell r="A671" t="str">
            <v>1603000926</v>
          </cell>
          <cell r="B671" t="str">
            <v>3</v>
          </cell>
          <cell r="C671" t="str">
            <v>3000</v>
          </cell>
          <cell r="D671" t="str">
            <v>Single Block OTO(ELECT.CONTROL</v>
          </cell>
          <cell r="E671">
            <v>1026</v>
          </cell>
        </row>
        <row r="672">
          <cell r="A672" t="str">
            <v>1603000926</v>
          </cell>
          <cell r="B672" t="str">
            <v>4</v>
          </cell>
          <cell r="C672" t="str">
            <v>3000</v>
          </cell>
          <cell r="D672" t="str">
            <v>Single Block OTO(MOTORS)</v>
          </cell>
          <cell r="E672">
            <v>1026</v>
          </cell>
        </row>
        <row r="673">
          <cell r="A673" t="str">
            <v>1603000927</v>
          </cell>
          <cell r="B673" t="str">
            <v>1</v>
          </cell>
          <cell r="C673" t="str">
            <v>3000</v>
          </cell>
          <cell r="D673" t="str">
            <v>W/D M/C DIAX8H+SPOOLER(MAIN MC</v>
          </cell>
          <cell r="E673">
            <v>640</v>
          </cell>
        </row>
        <row r="674">
          <cell r="A674" t="str">
            <v>1603000927</v>
          </cell>
          <cell r="B674" t="str">
            <v>2</v>
          </cell>
          <cell r="C674" t="str">
            <v>3000</v>
          </cell>
          <cell r="D674" t="str">
            <v>W/D M/C DIAX8H+SPOOLER(BLOCK A</v>
          </cell>
          <cell r="E674">
            <v>640</v>
          </cell>
        </row>
        <row r="675">
          <cell r="A675" t="str">
            <v>1603000927</v>
          </cell>
          <cell r="B675" t="str">
            <v>3</v>
          </cell>
          <cell r="C675" t="str">
            <v>3000</v>
          </cell>
          <cell r="D675" t="str">
            <v>W/D M/C DIAX8H+SPOOLER(ELECT.C</v>
          </cell>
          <cell r="E675">
            <v>640</v>
          </cell>
        </row>
        <row r="676">
          <cell r="A676" t="str">
            <v>1603000927</v>
          </cell>
          <cell r="B676" t="str">
            <v>4</v>
          </cell>
          <cell r="C676" t="str">
            <v>3000</v>
          </cell>
          <cell r="D676" t="str">
            <v>W/D M/C DIAX8H+SPOOLER(MOTORS)</v>
          </cell>
          <cell r="E676">
            <v>640</v>
          </cell>
        </row>
        <row r="677">
          <cell r="A677" t="str">
            <v>1603000928</v>
          </cell>
          <cell r="B677" t="str">
            <v>1</v>
          </cell>
          <cell r="C677" t="str">
            <v>3000</v>
          </cell>
          <cell r="D677" t="str">
            <v>W/D M/C 8Block.panyam(MAIN M/C</v>
          </cell>
          <cell r="E677">
            <v>630</v>
          </cell>
        </row>
        <row r="678">
          <cell r="A678" t="str">
            <v>1603000928</v>
          </cell>
          <cell r="B678" t="str">
            <v>2</v>
          </cell>
          <cell r="C678" t="str">
            <v>3000</v>
          </cell>
          <cell r="D678" t="str">
            <v>W/D M/C 8Block.panyam(BLOCK AS</v>
          </cell>
          <cell r="E678">
            <v>630</v>
          </cell>
        </row>
        <row r="679">
          <cell r="A679" t="str">
            <v>1603000928</v>
          </cell>
          <cell r="B679" t="str">
            <v>3</v>
          </cell>
          <cell r="C679" t="str">
            <v>3000</v>
          </cell>
          <cell r="D679" t="str">
            <v>W/D.M/C 8Block.panyam(ELECT.CO</v>
          </cell>
          <cell r="E679">
            <v>630</v>
          </cell>
        </row>
        <row r="680">
          <cell r="A680" t="str">
            <v>1603000928</v>
          </cell>
          <cell r="B680" t="str">
            <v>4</v>
          </cell>
          <cell r="C680" t="str">
            <v>3000</v>
          </cell>
          <cell r="D680" t="str">
            <v>W/D M/C 8Blocker panyam(MOTORS</v>
          </cell>
          <cell r="E680">
            <v>630</v>
          </cell>
        </row>
        <row r="681">
          <cell r="A681" t="str">
            <v>1603000929</v>
          </cell>
          <cell r="B681" t="str">
            <v>1</v>
          </cell>
          <cell r="C681" t="str">
            <v>3000</v>
          </cell>
          <cell r="D681" t="str">
            <v>Buncher MC1140(MAIN M/C)</v>
          </cell>
          <cell r="E681">
            <v>1140</v>
          </cell>
        </row>
        <row r="682">
          <cell r="A682" t="str">
            <v>1603000929</v>
          </cell>
          <cell r="B682" t="str">
            <v>2</v>
          </cell>
          <cell r="C682" t="str">
            <v>3000</v>
          </cell>
          <cell r="D682" t="str">
            <v>Buncher MC1140(COMP PRETWISTER</v>
          </cell>
          <cell r="E682">
            <v>1140</v>
          </cell>
        </row>
        <row r="683">
          <cell r="A683" t="str">
            <v>1603000929</v>
          </cell>
          <cell r="B683" t="str">
            <v>3</v>
          </cell>
          <cell r="C683" t="str">
            <v>3000</v>
          </cell>
          <cell r="D683" t="str">
            <v>Buncher MC1140(PAYOFFS)</v>
          </cell>
          <cell r="E683">
            <v>1140</v>
          </cell>
        </row>
        <row r="684">
          <cell r="A684" t="str">
            <v>1603000929</v>
          </cell>
          <cell r="B684" t="str">
            <v>4</v>
          </cell>
          <cell r="C684" t="str">
            <v>3000</v>
          </cell>
          <cell r="D684" t="str">
            <v>Buncher MC1140(ELECT.CONTROLS)</v>
          </cell>
          <cell r="E684">
            <v>1140</v>
          </cell>
        </row>
        <row r="685">
          <cell r="A685" t="str">
            <v>1603000930</v>
          </cell>
          <cell r="B685" t="str">
            <v>1</v>
          </cell>
          <cell r="C685" t="str">
            <v>3000</v>
          </cell>
          <cell r="D685" t="str">
            <v>Buncher mc1144(MAIN M/C)</v>
          </cell>
          <cell r="E685">
            <v>1144</v>
          </cell>
        </row>
        <row r="686">
          <cell r="A686" t="str">
            <v>1603000930</v>
          </cell>
          <cell r="B686" t="str">
            <v>2</v>
          </cell>
          <cell r="C686" t="str">
            <v>3000</v>
          </cell>
          <cell r="D686" t="str">
            <v>Buncher M-1144(COMP.PRE TWISTE</v>
          </cell>
          <cell r="E686">
            <v>1144</v>
          </cell>
        </row>
        <row r="687">
          <cell r="A687" t="str">
            <v>1603000930</v>
          </cell>
          <cell r="B687" t="str">
            <v>3</v>
          </cell>
          <cell r="C687" t="str">
            <v>3000</v>
          </cell>
          <cell r="D687" t="str">
            <v>Buncher m/c1144(PAYOFF)</v>
          </cell>
          <cell r="E687">
            <v>1144</v>
          </cell>
        </row>
        <row r="688">
          <cell r="A688" t="str">
            <v>1603000930</v>
          </cell>
          <cell r="B688" t="str">
            <v>4</v>
          </cell>
          <cell r="C688" t="str">
            <v>3000</v>
          </cell>
          <cell r="D688" t="str">
            <v>Buncher m/c1144(LECT.CONTROL)</v>
          </cell>
          <cell r="E688">
            <v>1144</v>
          </cell>
        </row>
        <row r="689">
          <cell r="A689" t="str">
            <v>1603000931</v>
          </cell>
          <cell r="B689" t="str">
            <v>1</v>
          </cell>
          <cell r="C689" t="str">
            <v>3000</v>
          </cell>
          <cell r="D689" t="str">
            <v>BUNCHER M/C1146(MAIN M/C)</v>
          </cell>
          <cell r="E689">
            <v>1146</v>
          </cell>
        </row>
        <row r="690">
          <cell r="A690" t="str">
            <v>1603000931</v>
          </cell>
          <cell r="B690" t="str">
            <v>2</v>
          </cell>
          <cell r="C690" t="str">
            <v>3000</v>
          </cell>
          <cell r="D690" t="str">
            <v>BUNCHER M/C1146(COMP. PRETWIST</v>
          </cell>
          <cell r="E690">
            <v>1146</v>
          </cell>
        </row>
        <row r="691">
          <cell r="A691" t="str">
            <v>1603000931</v>
          </cell>
          <cell r="B691" t="str">
            <v>3</v>
          </cell>
          <cell r="C691" t="str">
            <v>3000</v>
          </cell>
          <cell r="D691" t="str">
            <v>BUNCHER M/C1146(PAYOFF)</v>
          </cell>
          <cell r="E691">
            <v>1146</v>
          </cell>
        </row>
        <row r="692">
          <cell r="A692" t="str">
            <v>1603000931</v>
          </cell>
          <cell r="B692" t="str">
            <v>4</v>
          </cell>
          <cell r="C692" t="str">
            <v>3000</v>
          </cell>
          <cell r="D692" t="str">
            <v>BUNCHER M/C1146(ELECT.CONTROLS</v>
          </cell>
          <cell r="E692">
            <v>1146</v>
          </cell>
        </row>
        <row r="693">
          <cell r="A693" t="str">
            <v>1603000932</v>
          </cell>
          <cell r="B693" t="str">
            <v>1</v>
          </cell>
          <cell r="C693" t="str">
            <v>3000</v>
          </cell>
          <cell r="D693" t="str">
            <v>BUNCHER M/C1147(Main M/C)</v>
          </cell>
          <cell r="E693">
            <v>1147</v>
          </cell>
        </row>
        <row r="694">
          <cell r="A694" t="str">
            <v>1603000932</v>
          </cell>
          <cell r="B694" t="str">
            <v>2</v>
          </cell>
          <cell r="C694" t="str">
            <v>3000</v>
          </cell>
          <cell r="D694" t="str">
            <v>BUNCHER M/C1147(Comp. PRE-TWIS</v>
          </cell>
          <cell r="E694">
            <v>1147</v>
          </cell>
        </row>
        <row r="695">
          <cell r="A695" t="str">
            <v>1603000932</v>
          </cell>
          <cell r="B695" t="str">
            <v>3</v>
          </cell>
          <cell r="C695" t="str">
            <v>3000</v>
          </cell>
          <cell r="D695" t="str">
            <v>BUNCHER M/C1147(PAYOFF)</v>
          </cell>
          <cell r="E695">
            <v>1147</v>
          </cell>
        </row>
        <row r="696">
          <cell r="A696" t="str">
            <v>1603000932</v>
          </cell>
          <cell r="B696" t="str">
            <v>4</v>
          </cell>
          <cell r="C696" t="str">
            <v>3000</v>
          </cell>
          <cell r="D696" t="str">
            <v>BUNCHER M/C1147(ELECT.CONTROL</v>
          </cell>
          <cell r="E696">
            <v>1147</v>
          </cell>
        </row>
        <row r="697">
          <cell r="A697" t="str">
            <v>1603000933</v>
          </cell>
          <cell r="B697" t="str">
            <v>1</v>
          </cell>
          <cell r="C697" t="str">
            <v>3000</v>
          </cell>
          <cell r="D697" t="str">
            <v>Modif Buncher M1147(MAIN M/C)</v>
          </cell>
          <cell r="E697">
            <v>1147</v>
          </cell>
        </row>
        <row r="698">
          <cell r="A698" t="str">
            <v>1603000933</v>
          </cell>
          <cell r="B698" t="str">
            <v>2</v>
          </cell>
          <cell r="C698" t="str">
            <v>3000</v>
          </cell>
          <cell r="D698" t="str">
            <v>Modif.Buncher M1147(COMP.PRE T</v>
          </cell>
          <cell r="E698">
            <v>1147</v>
          </cell>
        </row>
        <row r="699">
          <cell r="A699" t="str">
            <v>1603000933</v>
          </cell>
          <cell r="B699" t="str">
            <v>3</v>
          </cell>
          <cell r="C699" t="str">
            <v>3000</v>
          </cell>
          <cell r="D699" t="str">
            <v>Modif.Buncher M1147(PAYOFF)</v>
          </cell>
          <cell r="E699">
            <v>1147</v>
          </cell>
        </row>
        <row r="700">
          <cell r="A700" t="str">
            <v>1603000933</v>
          </cell>
          <cell r="B700" t="str">
            <v>4</v>
          </cell>
          <cell r="C700" t="str">
            <v>3000</v>
          </cell>
          <cell r="D700" t="str">
            <v>Modif.Buncher M1147(ELECT.CONT</v>
          </cell>
          <cell r="E700">
            <v>1147</v>
          </cell>
        </row>
        <row r="701">
          <cell r="A701" t="str">
            <v>1603000934</v>
          </cell>
          <cell r="B701" t="str">
            <v>1</v>
          </cell>
          <cell r="C701" t="str">
            <v>3000</v>
          </cell>
          <cell r="D701" t="str">
            <v>Salt Spray Testing M/C</v>
          </cell>
        </row>
        <row r="702">
          <cell r="A702" t="str">
            <v>1603000935</v>
          </cell>
          <cell r="B702" t="str">
            <v>1</v>
          </cell>
          <cell r="C702" t="str">
            <v>3000</v>
          </cell>
          <cell r="D702" t="str">
            <v>WEIGH BRIDGE&amp;SCALE</v>
          </cell>
        </row>
        <row r="703">
          <cell r="A703" t="str">
            <v>1603000936</v>
          </cell>
          <cell r="B703" t="str">
            <v>1</v>
          </cell>
          <cell r="C703" t="str">
            <v>3000</v>
          </cell>
          <cell r="D703" t="str">
            <v>Weighing Bridge Scale 60MT</v>
          </cell>
        </row>
        <row r="704">
          <cell r="A704" t="str">
            <v>1603000937</v>
          </cell>
          <cell r="B704" t="str">
            <v>1</v>
          </cell>
          <cell r="C704" t="str">
            <v>3000</v>
          </cell>
          <cell r="D704" t="str">
            <v>2mt electric monorail hoist</v>
          </cell>
        </row>
        <row r="705">
          <cell r="A705" t="str">
            <v>1603000938</v>
          </cell>
          <cell r="B705" t="str">
            <v>1</v>
          </cell>
          <cell r="C705" t="str">
            <v>3000</v>
          </cell>
          <cell r="D705" t="str">
            <v>30 WIRE COILING UNIT 600Q</v>
          </cell>
          <cell r="E705" t="str">
            <v>723 f/c</v>
          </cell>
        </row>
        <row r="706">
          <cell r="A706" t="str">
            <v>1603000939</v>
          </cell>
          <cell r="B706" t="str">
            <v>1</v>
          </cell>
          <cell r="C706" t="str">
            <v>3000</v>
          </cell>
          <cell r="D706" t="str">
            <v>TROLLY BAGGAGE</v>
          </cell>
        </row>
        <row r="707">
          <cell r="A707" t="str">
            <v>1603000940</v>
          </cell>
          <cell r="B707" t="str">
            <v>1</v>
          </cell>
          <cell r="C707" t="str">
            <v>3000</v>
          </cell>
          <cell r="D707" t="str">
            <v>2mt electric Monorail Hoist</v>
          </cell>
        </row>
        <row r="708">
          <cell r="A708" t="str">
            <v>1603000941</v>
          </cell>
          <cell r="B708" t="str">
            <v>1</v>
          </cell>
          <cell r="C708" t="str">
            <v>3000</v>
          </cell>
          <cell r="D708" t="str">
            <v>2mt electric Monorail Hoist</v>
          </cell>
        </row>
        <row r="709">
          <cell r="A709" t="str">
            <v>1603000942</v>
          </cell>
          <cell r="B709" t="str">
            <v>1</v>
          </cell>
          <cell r="C709" t="str">
            <v>3000</v>
          </cell>
          <cell r="D709" t="str">
            <v>2mt electric Monorail Hoist</v>
          </cell>
        </row>
        <row r="710">
          <cell r="A710" t="str">
            <v>1603000943</v>
          </cell>
          <cell r="B710" t="str">
            <v>1</v>
          </cell>
          <cell r="C710" t="str">
            <v>3000</v>
          </cell>
          <cell r="D710" t="str">
            <v>2mt electric Monorail Hoist</v>
          </cell>
        </row>
        <row r="711">
          <cell r="A711" t="str">
            <v>1603000944</v>
          </cell>
          <cell r="B711" t="str">
            <v>1</v>
          </cell>
          <cell r="C711" t="str">
            <v>3000</v>
          </cell>
          <cell r="D711" t="str">
            <v>Butt Welding Set 50KVA</v>
          </cell>
        </row>
        <row r="712">
          <cell r="A712" t="str">
            <v>1603000945</v>
          </cell>
          <cell r="B712" t="str">
            <v>1</v>
          </cell>
          <cell r="C712" t="str">
            <v>3000</v>
          </cell>
          <cell r="D712" t="str">
            <v>Cooling Tower Model XG--632</v>
          </cell>
        </row>
        <row r="713">
          <cell r="A713" t="str">
            <v>1603000946</v>
          </cell>
          <cell r="B713" t="str">
            <v>1</v>
          </cell>
          <cell r="C713" t="str">
            <v>3000</v>
          </cell>
          <cell r="D713" t="str">
            <v>2MT ELECTRIC MONORAIL HOIST</v>
          </cell>
        </row>
        <row r="714">
          <cell r="A714" t="str">
            <v>1603000947</v>
          </cell>
          <cell r="B714" t="str">
            <v>1</v>
          </cell>
          <cell r="C714" t="str">
            <v>3000</v>
          </cell>
          <cell r="D714" t="str">
            <v>GA-45PNU COMPRESSORE 303CFM</v>
          </cell>
        </row>
        <row r="715">
          <cell r="A715" t="str">
            <v>1603000948</v>
          </cell>
          <cell r="B715" t="str">
            <v>1</v>
          </cell>
          <cell r="C715" t="str">
            <v>3000</v>
          </cell>
          <cell r="D715" t="str">
            <v>MICRO BUTT WELDING M/C 3KVA</v>
          </cell>
        </row>
        <row r="716">
          <cell r="A716" t="str">
            <v>1603000949</v>
          </cell>
          <cell r="B716" t="str">
            <v>1</v>
          </cell>
          <cell r="C716" t="str">
            <v>3000</v>
          </cell>
          <cell r="D716" t="str">
            <v>CAPSTAN ASSLY.WITH GEAR BOX</v>
          </cell>
        </row>
        <row r="717">
          <cell r="A717" t="str">
            <v>1603000950</v>
          </cell>
          <cell r="B717" t="str">
            <v>1</v>
          </cell>
          <cell r="C717" t="str">
            <v>3000</v>
          </cell>
          <cell r="D717" t="str">
            <v>8MT EOT CRANE DOUBLE GRINDER</v>
          </cell>
        </row>
        <row r="718">
          <cell r="A718" t="str">
            <v>1603000951</v>
          </cell>
          <cell r="B718" t="str">
            <v>1</v>
          </cell>
          <cell r="C718" t="str">
            <v>3000</v>
          </cell>
          <cell r="D718" t="str">
            <v>SCRAP WINDING MACHINE</v>
          </cell>
        </row>
        <row r="719">
          <cell r="A719" t="str">
            <v>1603000952</v>
          </cell>
          <cell r="B719" t="str">
            <v>1</v>
          </cell>
          <cell r="C719" t="str">
            <v>3000</v>
          </cell>
          <cell r="D719" t="str">
            <v>Precision Layer winding M/c</v>
          </cell>
          <cell r="E719">
            <v>1095</v>
          </cell>
        </row>
        <row r="720">
          <cell r="A720" t="str">
            <v>1603000953</v>
          </cell>
          <cell r="B720" t="str">
            <v>1</v>
          </cell>
          <cell r="C720" t="str">
            <v>3000</v>
          </cell>
          <cell r="D720" t="str">
            <v>propane gas plant /Heating Equ</v>
          </cell>
          <cell r="E720">
            <v>743</v>
          </cell>
        </row>
        <row r="721">
          <cell r="A721" t="str">
            <v>1603000954</v>
          </cell>
          <cell r="B721" t="str">
            <v>1</v>
          </cell>
          <cell r="C721" t="str">
            <v>3000</v>
          </cell>
          <cell r="D721" t="str">
            <v>Monorail Chain Hoist 1ton</v>
          </cell>
        </row>
        <row r="722">
          <cell r="A722" t="str">
            <v>1603000955</v>
          </cell>
          <cell r="B722" t="str">
            <v>1</v>
          </cell>
          <cell r="C722" t="str">
            <v>3000</v>
          </cell>
          <cell r="D722" t="str">
            <v>Monorail Chain Hoist 1ton</v>
          </cell>
        </row>
        <row r="723">
          <cell r="A723" t="str">
            <v>1603000956</v>
          </cell>
          <cell r="B723" t="str">
            <v>1</v>
          </cell>
          <cell r="C723" t="str">
            <v>3000</v>
          </cell>
          <cell r="D723" t="str">
            <v>Monorail Chain Hoist 1ton</v>
          </cell>
        </row>
        <row r="724">
          <cell r="A724" t="str">
            <v>1603000957</v>
          </cell>
          <cell r="B724" t="str">
            <v>1</v>
          </cell>
          <cell r="C724" t="str">
            <v>3000</v>
          </cell>
          <cell r="D724" t="str">
            <v>Monorail Chain Hoist 1ton</v>
          </cell>
        </row>
        <row r="725">
          <cell r="A725" t="str">
            <v>1603000958</v>
          </cell>
          <cell r="B725" t="str">
            <v>1</v>
          </cell>
          <cell r="C725" t="str">
            <v>3000</v>
          </cell>
          <cell r="D725" t="str">
            <v>Monorail Chain Hoist 1ton</v>
          </cell>
        </row>
        <row r="726">
          <cell r="A726" t="str">
            <v>1603000959</v>
          </cell>
          <cell r="B726" t="str">
            <v>1</v>
          </cell>
          <cell r="C726" t="str">
            <v>3000</v>
          </cell>
          <cell r="D726" t="str">
            <v>Monorail Chain Hoist 1ton</v>
          </cell>
        </row>
        <row r="727">
          <cell r="A727" t="str">
            <v>1603000960</v>
          </cell>
          <cell r="B727" t="str">
            <v>1</v>
          </cell>
          <cell r="C727" t="str">
            <v>3000</v>
          </cell>
          <cell r="D727" t="str">
            <v>Monorail Chain Hoist 1ton</v>
          </cell>
        </row>
        <row r="728">
          <cell r="A728" t="str">
            <v>1603000961</v>
          </cell>
          <cell r="B728" t="str">
            <v>1</v>
          </cell>
          <cell r="C728" t="str">
            <v>3000</v>
          </cell>
          <cell r="D728" t="str">
            <v>Monorail Chain Hoist 1ton</v>
          </cell>
        </row>
        <row r="729">
          <cell r="A729" t="str">
            <v>1603000962</v>
          </cell>
          <cell r="B729" t="str">
            <v>1</v>
          </cell>
          <cell r="C729" t="str">
            <v>3000</v>
          </cell>
          <cell r="D729" t="str">
            <v>Monorail Chain Hoist 1ton</v>
          </cell>
        </row>
        <row r="730">
          <cell r="A730" t="str">
            <v>1603000963</v>
          </cell>
          <cell r="B730" t="str">
            <v>1</v>
          </cell>
          <cell r="C730" t="str">
            <v>3000</v>
          </cell>
          <cell r="D730" t="str">
            <v>Forklift cap.3mt Voltas</v>
          </cell>
          <cell r="E730">
            <v>227</v>
          </cell>
        </row>
        <row r="731">
          <cell r="A731" t="str">
            <v>1603000964</v>
          </cell>
          <cell r="B731" t="str">
            <v>1</v>
          </cell>
          <cell r="C731" t="str">
            <v>3000</v>
          </cell>
          <cell r="D731" t="str">
            <v>forklift Cap.3mt Voltas</v>
          </cell>
          <cell r="E731">
            <v>228</v>
          </cell>
        </row>
        <row r="732">
          <cell r="A732" t="str">
            <v>1603000965</v>
          </cell>
          <cell r="B732" t="str">
            <v>1</v>
          </cell>
          <cell r="C732" t="str">
            <v>3000</v>
          </cell>
          <cell r="D732" t="str">
            <v>installation ofPower Capacitor</v>
          </cell>
        </row>
        <row r="733">
          <cell r="A733" t="str">
            <v>1603000966</v>
          </cell>
          <cell r="B733" t="str">
            <v>1</v>
          </cell>
          <cell r="C733" t="str">
            <v>3000</v>
          </cell>
          <cell r="D733" t="str">
            <v>Power Distribution Sys.New mc</v>
          </cell>
        </row>
        <row r="734">
          <cell r="A734" t="str">
            <v>1603000967</v>
          </cell>
          <cell r="B734" t="str">
            <v>1</v>
          </cell>
          <cell r="C734" t="str">
            <v>3000</v>
          </cell>
          <cell r="D734" t="str">
            <v>Scottish pack coiller(marthan)</v>
          </cell>
        </row>
        <row r="735">
          <cell r="A735" t="str">
            <v>1603000968</v>
          </cell>
          <cell r="B735" t="str">
            <v>1</v>
          </cell>
          <cell r="C735" t="str">
            <v>3000</v>
          </cell>
          <cell r="D735" t="str">
            <v>Lemination Machine</v>
          </cell>
        </row>
        <row r="736">
          <cell r="A736" t="str">
            <v>1603000969</v>
          </cell>
          <cell r="B736" t="str">
            <v>1</v>
          </cell>
          <cell r="C736" t="str">
            <v>3000</v>
          </cell>
          <cell r="D736" t="str">
            <v>Monarail Chain Hoist 2mt</v>
          </cell>
        </row>
        <row r="737">
          <cell r="A737" t="str">
            <v>1603000970</v>
          </cell>
          <cell r="B737" t="str">
            <v>1</v>
          </cell>
          <cell r="C737" t="str">
            <v>3000</v>
          </cell>
          <cell r="D737" t="str">
            <v>Electric Hoist Cap.1MT</v>
          </cell>
        </row>
        <row r="738">
          <cell r="A738" t="str">
            <v>1603000971</v>
          </cell>
          <cell r="B738" t="str">
            <v>1</v>
          </cell>
          <cell r="C738" t="str">
            <v>3000</v>
          </cell>
          <cell r="D738" t="str">
            <v>Electric Hoist Cap 1mt</v>
          </cell>
        </row>
        <row r="739">
          <cell r="A739" t="str">
            <v>1603000972</v>
          </cell>
          <cell r="B739" t="str">
            <v>1</v>
          </cell>
          <cell r="C739" t="str">
            <v>3000</v>
          </cell>
          <cell r="D739" t="str">
            <v>Hand die Polish M/C Dualspeed</v>
          </cell>
        </row>
        <row r="740">
          <cell r="A740" t="str">
            <v>1603000973</v>
          </cell>
          <cell r="B740" t="str">
            <v>1</v>
          </cell>
          <cell r="C740" t="str">
            <v>3000</v>
          </cell>
          <cell r="D740" t="str">
            <v>Pointing M/C 1mm to 3.5mm</v>
          </cell>
        </row>
        <row r="741">
          <cell r="A741" t="str">
            <v>1603000974</v>
          </cell>
          <cell r="B741" t="str">
            <v>1</v>
          </cell>
          <cell r="C741" t="str">
            <v>3000</v>
          </cell>
          <cell r="D741" t="str">
            <v>Monorail Chain Hoist 2MT</v>
          </cell>
        </row>
        <row r="742">
          <cell r="A742" t="str">
            <v>1603000975</v>
          </cell>
          <cell r="B742" t="str">
            <v>1</v>
          </cell>
          <cell r="C742" t="str">
            <v>3000</v>
          </cell>
          <cell r="D742" t="str">
            <v>ELECTRIC HOIST 1MT</v>
          </cell>
        </row>
        <row r="743">
          <cell r="A743" t="str">
            <v>1603000976</v>
          </cell>
          <cell r="B743" t="str">
            <v>1</v>
          </cell>
          <cell r="C743" t="str">
            <v>3000</v>
          </cell>
          <cell r="D743" t="str">
            <v>ELECTRIC HOIST 1MT</v>
          </cell>
        </row>
        <row r="744">
          <cell r="A744" t="str">
            <v>1603000977</v>
          </cell>
          <cell r="B744" t="str">
            <v>1</v>
          </cell>
          <cell r="C744" t="str">
            <v>3000</v>
          </cell>
          <cell r="D744" t="str">
            <v>ELECTRIC HOIST 1MT</v>
          </cell>
        </row>
        <row r="745">
          <cell r="A745" t="str">
            <v>1603000978</v>
          </cell>
          <cell r="B745" t="str">
            <v>1</v>
          </cell>
          <cell r="C745" t="str">
            <v>3000</v>
          </cell>
          <cell r="D745" t="str">
            <v>SHRINK WRAP.M/C CAP.2000BOX</v>
          </cell>
        </row>
        <row r="746">
          <cell r="A746" t="str">
            <v>1603000979</v>
          </cell>
          <cell r="B746" t="str">
            <v>1</v>
          </cell>
          <cell r="C746" t="str">
            <v>3000</v>
          </cell>
          <cell r="D746" t="str">
            <v>MICRO WELDING M/C 3KVA</v>
          </cell>
        </row>
        <row r="747">
          <cell r="A747" t="str">
            <v>1603000980</v>
          </cell>
          <cell r="B747" t="str">
            <v>1</v>
          </cell>
          <cell r="C747" t="str">
            <v>3000</v>
          </cell>
          <cell r="D747" t="str">
            <v>JUMBO TOW TRUCK CAP 2TOM JOST</v>
          </cell>
        </row>
        <row r="748">
          <cell r="A748" t="str">
            <v>1603000981</v>
          </cell>
          <cell r="B748" t="str">
            <v>1</v>
          </cell>
          <cell r="C748" t="str">
            <v>3000</v>
          </cell>
          <cell r="D748" t="str">
            <v>HAND DIE POLISHING M/C</v>
          </cell>
        </row>
        <row r="749">
          <cell r="A749" t="str">
            <v>1603000982</v>
          </cell>
          <cell r="B749" t="str">
            <v>1</v>
          </cell>
          <cell r="C749" t="str">
            <v>3000</v>
          </cell>
          <cell r="D749" t="str">
            <v>ELECTRIC HOIST 1MT</v>
          </cell>
        </row>
        <row r="750">
          <cell r="A750" t="str">
            <v>1603000983</v>
          </cell>
          <cell r="B750" t="str">
            <v>1</v>
          </cell>
          <cell r="C750" t="str">
            <v>3000</v>
          </cell>
          <cell r="D750" t="str">
            <v>ELECTRIC HOIST 1MT</v>
          </cell>
        </row>
        <row r="751">
          <cell r="A751" t="str">
            <v>1603000984</v>
          </cell>
          <cell r="B751" t="str">
            <v>1</v>
          </cell>
          <cell r="C751" t="str">
            <v>3000</v>
          </cell>
          <cell r="D751" t="str">
            <v>ELECT.MONORAIL CHAIN HOIST 2MT</v>
          </cell>
        </row>
        <row r="752">
          <cell r="A752" t="str">
            <v>1603000985</v>
          </cell>
          <cell r="B752" t="str">
            <v>1</v>
          </cell>
          <cell r="C752" t="str">
            <v>3000</v>
          </cell>
          <cell r="D752" t="str">
            <v>MICRO WELDING M/C 3KVA</v>
          </cell>
        </row>
        <row r="753">
          <cell r="A753" t="str">
            <v>1603000986</v>
          </cell>
          <cell r="B753" t="str">
            <v>1</v>
          </cell>
          <cell r="C753" t="str">
            <v>3000</v>
          </cell>
          <cell r="D753" t="str">
            <v>MICRO WELDING M/C 3KVA</v>
          </cell>
        </row>
        <row r="754">
          <cell r="A754" t="str">
            <v>1603000987</v>
          </cell>
          <cell r="B754" t="str">
            <v>1</v>
          </cell>
          <cell r="C754" t="str">
            <v>3000</v>
          </cell>
          <cell r="D754" t="str">
            <v>ELECTRIC HOIST 1MT</v>
          </cell>
        </row>
        <row r="755">
          <cell r="A755" t="str">
            <v>1603000988</v>
          </cell>
          <cell r="B755" t="str">
            <v>1</v>
          </cell>
          <cell r="C755" t="str">
            <v>3000</v>
          </cell>
          <cell r="D755" t="str">
            <v>TURBO POWER VENTILATORS</v>
          </cell>
        </row>
        <row r="756">
          <cell r="A756" t="str">
            <v>1603000989</v>
          </cell>
          <cell r="B756" t="str">
            <v>1</v>
          </cell>
          <cell r="C756" t="str">
            <v>3000</v>
          </cell>
          <cell r="D756" t="str">
            <v>ELECTRIC HOIST 1MT</v>
          </cell>
        </row>
        <row r="757">
          <cell r="A757" t="str">
            <v>1603000990</v>
          </cell>
          <cell r="B757" t="str">
            <v>1</v>
          </cell>
          <cell r="C757" t="str">
            <v>3000</v>
          </cell>
          <cell r="D757" t="str">
            <v>ELECT.MONORAIL CHAIN HOIST 2MT</v>
          </cell>
        </row>
        <row r="758">
          <cell r="A758" t="str">
            <v>1603000991</v>
          </cell>
          <cell r="B758" t="str">
            <v>1</v>
          </cell>
          <cell r="C758" t="str">
            <v>3000</v>
          </cell>
          <cell r="D758" t="str">
            <v>2MT ELEC.CHAIN HOIST</v>
          </cell>
        </row>
        <row r="759">
          <cell r="A759" t="str">
            <v>1603000992</v>
          </cell>
          <cell r="B759" t="str">
            <v>1</v>
          </cell>
          <cell r="C759" t="str">
            <v>3000</v>
          </cell>
          <cell r="D759" t="str">
            <v>TURBO POWER VENTILATOR</v>
          </cell>
        </row>
        <row r="760">
          <cell r="A760" t="str">
            <v>1603000993</v>
          </cell>
          <cell r="B760" t="str">
            <v>1</v>
          </cell>
          <cell r="C760" t="str">
            <v>3000</v>
          </cell>
          <cell r="D760" t="str">
            <v>Sewrage Water Treatment Plant</v>
          </cell>
        </row>
        <row r="761">
          <cell r="A761" t="str">
            <v>1603000994</v>
          </cell>
          <cell r="B761" t="str">
            <v>1</v>
          </cell>
          <cell r="C761" t="str">
            <v>3000</v>
          </cell>
          <cell r="D761" t="str">
            <v>2MT ELEC.CHAIN HOIST</v>
          </cell>
        </row>
        <row r="762">
          <cell r="A762" t="str">
            <v>1603000995</v>
          </cell>
          <cell r="B762" t="str">
            <v>1</v>
          </cell>
          <cell r="C762" t="str">
            <v>3000</v>
          </cell>
          <cell r="D762" t="str">
            <v>EOT CRANE 2MT 4.7M 20M/MIN.</v>
          </cell>
        </row>
        <row r="763">
          <cell r="A763" t="str">
            <v>1603000996</v>
          </cell>
          <cell r="B763" t="str">
            <v>1</v>
          </cell>
          <cell r="C763" t="str">
            <v>3000</v>
          </cell>
          <cell r="D763" t="str">
            <v>ELECT.HOIST 1MT COMPLETE</v>
          </cell>
        </row>
        <row r="764">
          <cell r="A764" t="str">
            <v>1603000997</v>
          </cell>
          <cell r="B764" t="str">
            <v>1</v>
          </cell>
          <cell r="C764" t="str">
            <v>3000</v>
          </cell>
          <cell r="D764" t="str">
            <v>HYDRUALIC PRESS 60 TON</v>
          </cell>
        </row>
        <row r="765">
          <cell r="A765" t="str">
            <v>1603000998</v>
          </cell>
          <cell r="B765" t="str">
            <v>1</v>
          </cell>
          <cell r="C765" t="str">
            <v>3000</v>
          </cell>
          <cell r="D765" t="str">
            <v>SHRINK WRAPPING MACHINE</v>
          </cell>
        </row>
        <row r="766">
          <cell r="A766" t="str">
            <v>1603000999</v>
          </cell>
          <cell r="B766" t="str">
            <v>1</v>
          </cell>
          <cell r="C766" t="str">
            <v>3000</v>
          </cell>
          <cell r="D766" t="str">
            <v>ELECT.HOIST 1MT COMPLETE</v>
          </cell>
        </row>
        <row r="767">
          <cell r="A767" t="str">
            <v>1603001000</v>
          </cell>
          <cell r="B767" t="str">
            <v>1</v>
          </cell>
          <cell r="C767" t="str">
            <v>3000</v>
          </cell>
          <cell r="D767" t="str">
            <v>AIR COMPRESSOR GA-90AFF 7.5KG</v>
          </cell>
        </row>
        <row r="768">
          <cell r="A768" t="str">
            <v>1603001001</v>
          </cell>
          <cell r="B768" t="str">
            <v>1</v>
          </cell>
          <cell r="C768" t="str">
            <v>3000</v>
          </cell>
          <cell r="D768" t="str">
            <v>Layer winding m/c-1099(Techno)</v>
          </cell>
          <cell r="E768">
            <v>1099</v>
          </cell>
        </row>
        <row r="769">
          <cell r="A769" t="str">
            <v>1603001002</v>
          </cell>
          <cell r="B769" t="str">
            <v>1</v>
          </cell>
          <cell r="C769" t="str">
            <v>3000</v>
          </cell>
          <cell r="D769" t="str">
            <v>layer winding m/c-1096</v>
          </cell>
          <cell r="E769">
            <v>1096</v>
          </cell>
        </row>
        <row r="770">
          <cell r="A770" t="str">
            <v>1603001003</v>
          </cell>
          <cell r="B770" t="str">
            <v>1</v>
          </cell>
          <cell r="C770" t="str">
            <v>3000</v>
          </cell>
          <cell r="D770" t="str">
            <v>layer winding m/c-1097</v>
          </cell>
          <cell r="E770">
            <v>1097</v>
          </cell>
        </row>
        <row r="771">
          <cell r="A771" t="str">
            <v>1603001004</v>
          </cell>
          <cell r="B771" t="str">
            <v>1</v>
          </cell>
          <cell r="C771" t="str">
            <v>3000</v>
          </cell>
          <cell r="D771" t="str">
            <v>CO2 layer winding m/c-1098(TC)</v>
          </cell>
          <cell r="E771">
            <v>1098</v>
          </cell>
        </row>
        <row r="772">
          <cell r="A772" t="str">
            <v>1603001005</v>
          </cell>
          <cell r="B772" t="str">
            <v>1</v>
          </cell>
          <cell r="C772" t="str">
            <v>3000</v>
          </cell>
          <cell r="D772" t="str">
            <v>Patenting Furnace Takeup</v>
          </cell>
          <cell r="E772">
            <v>743</v>
          </cell>
        </row>
        <row r="773">
          <cell r="A773" t="str">
            <v>1603001006</v>
          </cell>
          <cell r="B773" t="str">
            <v>1</v>
          </cell>
          <cell r="C773" t="str">
            <v>3000</v>
          </cell>
          <cell r="D773" t="str">
            <v>DESERT COOLER WITH 24"EXH.FAN</v>
          </cell>
        </row>
        <row r="774">
          <cell r="A774" t="str">
            <v>1603001007</v>
          </cell>
          <cell r="B774" t="str">
            <v>1</v>
          </cell>
          <cell r="C774" t="str">
            <v>3000</v>
          </cell>
          <cell r="D774" t="str">
            <v>WATER COOLER CAP.40/80LTR</v>
          </cell>
        </row>
        <row r="775">
          <cell r="A775" t="str">
            <v>1603001008</v>
          </cell>
          <cell r="B775" t="str">
            <v>1</v>
          </cell>
          <cell r="C775" t="str">
            <v>3000</v>
          </cell>
          <cell r="D775" t="str">
            <v>REFRIGERATOR 80LTR CAP.</v>
          </cell>
        </row>
        <row r="776">
          <cell r="A776" t="str">
            <v>1603001009</v>
          </cell>
          <cell r="B776" t="str">
            <v>1</v>
          </cell>
          <cell r="C776" t="str">
            <v>3000</v>
          </cell>
          <cell r="D776" t="str">
            <v>A.C 1.5 TON VOLTAS( used)</v>
          </cell>
        </row>
        <row r="777">
          <cell r="A777" t="str">
            <v>1603001010</v>
          </cell>
          <cell r="B777" t="str">
            <v>1</v>
          </cell>
          <cell r="C777" t="str">
            <v>3000</v>
          </cell>
          <cell r="D777" t="str">
            <v>A.C 1.5 TON VOLTAS( used)</v>
          </cell>
        </row>
        <row r="778">
          <cell r="A778" t="str">
            <v>1603001011</v>
          </cell>
          <cell r="B778" t="str">
            <v>1</v>
          </cell>
          <cell r="C778" t="str">
            <v>3000</v>
          </cell>
          <cell r="D778" t="str">
            <v>WALL FAN 230VAC SINGLE PHASE</v>
          </cell>
        </row>
        <row r="779">
          <cell r="A779" t="str">
            <v>1603001012</v>
          </cell>
          <cell r="B779" t="str">
            <v>1</v>
          </cell>
          <cell r="C779" t="str">
            <v>3000</v>
          </cell>
          <cell r="D779" t="str">
            <v>A.C.2.0TON SPLIT TYPE</v>
          </cell>
        </row>
        <row r="780">
          <cell r="A780" t="str">
            <v>1603001013</v>
          </cell>
          <cell r="B780" t="str">
            <v>1</v>
          </cell>
          <cell r="C780" t="str">
            <v>3000</v>
          </cell>
          <cell r="D780" t="str">
            <v>A.C.2.0TON SPLIT TYPE</v>
          </cell>
        </row>
        <row r="781">
          <cell r="A781" t="str">
            <v>1603001014</v>
          </cell>
          <cell r="B781" t="str">
            <v>1</v>
          </cell>
          <cell r="C781" t="str">
            <v>3000</v>
          </cell>
          <cell r="D781" t="str">
            <v>A.C.2.0TON SPLIT TYPE</v>
          </cell>
        </row>
        <row r="782">
          <cell r="A782" t="str">
            <v>1603001015</v>
          </cell>
          <cell r="B782" t="str">
            <v>1</v>
          </cell>
          <cell r="C782" t="str">
            <v>3000</v>
          </cell>
          <cell r="D782" t="str">
            <v>A.C.2.0TON SPLIT TYPE</v>
          </cell>
        </row>
        <row r="783">
          <cell r="A783" t="str">
            <v>1603001016</v>
          </cell>
          <cell r="B783" t="str">
            <v>1</v>
          </cell>
          <cell r="C783" t="str">
            <v>3000</v>
          </cell>
          <cell r="D783" t="str">
            <v>ELECT.HOIST 1MT COMPLETE</v>
          </cell>
        </row>
        <row r="784">
          <cell r="A784" t="str">
            <v>1603001017</v>
          </cell>
          <cell r="B784" t="str">
            <v>1</v>
          </cell>
          <cell r="C784" t="str">
            <v>3000</v>
          </cell>
          <cell r="D784" t="str">
            <v>UTN M/C RANGE 0-1MT DIG.DISPLA</v>
          </cell>
        </row>
        <row r="785">
          <cell r="A785" t="str">
            <v>1603001018</v>
          </cell>
          <cell r="B785" t="str">
            <v>1</v>
          </cell>
          <cell r="C785" t="str">
            <v>3000</v>
          </cell>
          <cell r="D785" t="str">
            <v>Fab.&amp; Errection APCD Unit</v>
          </cell>
        </row>
        <row r="786">
          <cell r="A786" t="str">
            <v>1603001019</v>
          </cell>
          <cell r="B786" t="str">
            <v>1</v>
          </cell>
          <cell r="C786" t="str">
            <v>3000</v>
          </cell>
          <cell r="D786" t="str">
            <v>Errection Filter Press in ETP</v>
          </cell>
        </row>
        <row r="787">
          <cell r="A787" t="str">
            <v>1603001020</v>
          </cell>
          <cell r="B787" t="str">
            <v>1</v>
          </cell>
          <cell r="C787" t="str">
            <v>3000</v>
          </cell>
          <cell r="D787" t="str">
            <v>ELECT.HOIST 1MT COMPLETE</v>
          </cell>
        </row>
        <row r="788">
          <cell r="A788" t="str">
            <v>1603001021</v>
          </cell>
          <cell r="B788" t="str">
            <v>1</v>
          </cell>
          <cell r="C788" t="str">
            <v>3000</v>
          </cell>
          <cell r="D788" t="str">
            <v>ELECT.HOIST 1MT COMPLETE</v>
          </cell>
        </row>
        <row r="789">
          <cell r="A789" t="str">
            <v>1603001022</v>
          </cell>
          <cell r="B789" t="str">
            <v>1</v>
          </cell>
          <cell r="C789" t="str">
            <v>3000</v>
          </cell>
          <cell r="D789" t="str">
            <v>ELECT.HOIST 1MT COMPLETE</v>
          </cell>
        </row>
        <row r="790">
          <cell r="A790" t="str">
            <v>1603001023</v>
          </cell>
          <cell r="B790" t="str">
            <v>1</v>
          </cell>
          <cell r="C790" t="str">
            <v>3000</v>
          </cell>
          <cell r="D790" t="str">
            <v>2MT ELEC.CHAIN HOIST</v>
          </cell>
        </row>
        <row r="791">
          <cell r="A791" t="str">
            <v>1603001024</v>
          </cell>
          <cell r="B791" t="str">
            <v>1</v>
          </cell>
          <cell r="C791" t="str">
            <v>3000</v>
          </cell>
          <cell r="D791" t="str">
            <v>2MT ELEC.CHAIN HOIST</v>
          </cell>
        </row>
        <row r="792">
          <cell r="A792" t="str">
            <v>1603001025</v>
          </cell>
          <cell r="B792" t="str">
            <v>1</v>
          </cell>
          <cell r="C792" t="str">
            <v>3000</v>
          </cell>
          <cell r="D792" t="str">
            <v>CO2 LAYER WINDING M/C(1100)</v>
          </cell>
          <cell r="E792">
            <v>1100</v>
          </cell>
        </row>
        <row r="793">
          <cell r="A793" t="str">
            <v>1603001026</v>
          </cell>
          <cell r="B793" t="str">
            <v>1</v>
          </cell>
          <cell r="C793" t="str">
            <v>3000</v>
          </cell>
          <cell r="D793" t="str">
            <v>AUTOMATION SYS.LAYER/W M/C1092</v>
          </cell>
          <cell r="E793">
            <v>1092</v>
          </cell>
        </row>
        <row r="794">
          <cell r="A794" t="str">
            <v>1603001027</v>
          </cell>
          <cell r="B794" t="str">
            <v>1</v>
          </cell>
          <cell r="C794" t="str">
            <v>3000</v>
          </cell>
          <cell r="D794" t="str">
            <v>APCD UNIT COMPLETE WIRH BLOWER</v>
          </cell>
        </row>
        <row r="795">
          <cell r="A795" t="str">
            <v>1603001028</v>
          </cell>
          <cell r="B795" t="str">
            <v>1</v>
          </cell>
          <cell r="C795" t="str">
            <v>3000</v>
          </cell>
          <cell r="D795" t="str">
            <v>CUTTING COILING M/C  DIA 1600</v>
          </cell>
        </row>
        <row r="796">
          <cell r="A796" t="str">
            <v>1603001029</v>
          </cell>
          <cell r="B796" t="str">
            <v>1</v>
          </cell>
          <cell r="C796" t="str">
            <v>3000</v>
          </cell>
          <cell r="D796" t="str">
            <v>REWINDING 800MM DIA M/C-1184</v>
          </cell>
        </row>
        <row r="797">
          <cell r="A797" t="str">
            <v>1603001030</v>
          </cell>
          <cell r="B797" t="str">
            <v>1</v>
          </cell>
          <cell r="C797" t="str">
            <v>3000</v>
          </cell>
          <cell r="D797" t="str">
            <v>500 kva Silent D.G.Set</v>
          </cell>
        </row>
        <row r="798">
          <cell r="A798" t="str">
            <v>1603001031</v>
          </cell>
          <cell r="B798" t="str">
            <v>1</v>
          </cell>
          <cell r="C798" t="str">
            <v>3000</v>
          </cell>
          <cell r="D798" t="str">
            <v>Errecction of 500 kva DG set</v>
          </cell>
        </row>
        <row r="799">
          <cell r="A799" t="str">
            <v>1603001032</v>
          </cell>
          <cell r="B799" t="str">
            <v>1</v>
          </cell>
          <cell r="C799" t="str">
            <v>3000</v>
          </cell>
          <cell r="D799" t="str">
            <v>Instal.Takeup for PAT.FURNACE</v>
          </cell>
          <cell r="E799">
            <v>743</v>
          </cell>
        </row>
        <row r="800">
          <cell r="A800" t="str">
            <v>1603001033</v>
          </cell>
          <cell r="B800" t="str">
            <v>1</v>
          </cell>
          <cell r="C800" t="str">
            <v>3000</v>
          </cell>
          <cell r="D800" t="str">
            <v>POINTING M/C RANGE DIA 6-12MM</v>
          </cell>
        </row>
        <row r="801">
          <cell r="A801" t="str">
            <v>1603001034</v>
          </cell>
          <cell r="B801" t="str">
            <v>1</v>
          </cell>
          <cell r="C801" t="str">
            <v>3000</v>
          </cell>
          <cell r="D801" t="str">
            <v>ELECT.HOIST 1MT COMPLETE</v>
          </cell>
        </row>
        <row r="802">
          <cell r="A802" t="str">
            <v>1603001035</v>
          </cell>
          <cell r="B802" t="str">
            <v>1</v>
          </cell>
          <cell r="C802" t="str">
            <v>3000</v>
          </cell>
          <cell r="D802" t="str">
            <v>EOT CRANE 2MT 4.7M 20M/MIN.</v>
          </cell>
        </row>
        <row r="803">
          <cell r="A803" t="str">
            <v>1603001036</v>
          </cell>
          <cell r="B803" t="str">
            <v>1</v>
          </cell>
          <cell r="C803" t="str">
            <v>3000</v>
          </cell>
          <cell r="D803" t="str">
            <v>JOINING M/C 1126&amp;1129</v>
          </cell>
          <cell r="E803">
            <v>1126</v>
          </cell>
        </row>
        <row r="804">
          <cell r="A804" t="str">
            <v>1603001037</v>
          </cell>
          <cell r="B804" t="str">
            <v>1</v>
          </cell>
          <cell r="C804" t="str">
            <v>3000</v>
          </cell>
          <cell r="D804" t="str">
            <v>AIR DRYER SXD-375W</v>
          </cell>
        </row>
        <row r="805">
          <cell r="A805" t="str">
            <v>1603001038</v>
          </cell>
          <cell r="B805" t="str">
            <v>1</v>
          </cell>
          <cell r="C805" t="str">
            <v>3000</v>
          </cell>
          <cell r="D805" t="str">
            <v>HEAT EXCHANGER</v>
          </cell>
        </row>
        <row r="806">
          <cell r="A806" t="str">
            <v>1603004687</v>
          </cell>
          <cell r="B806" t="str">
            <v>0</v>
          </cell>
          <cell r="C806" t="str">
            <v>3000</v>
          </cell>
          <cell r="D806" t="str">
            <v>S/A2/1153/0461 TUBE ITEM 1</v>
          </cell>
          <cell r="E806">
            <v>1153</v>
          </cell>
        </row>
        <row r="807">
          <cell r="A807" t="str">
            <v>1603004688</v>
          </cell>
          <cell r="B807" t="str">
            <v>0</v>
          </cell>
          <cell r="C807" t="str">
            <v>3000</v>
          </cell>
          <cell r="D807" t="str">
            <v>COLLAR UNIT SCOTTISH PACK</v>
          </cell>
        </row>
        <row r="808">
          <cell r="A808" t="str">
            <v>1603004689</v>
          </cell>
          <cell r="B808" t="str">
            <v>0</v>
          </cell>
          <cell r="C808" t="str">
            <v>3000</v>
          </cell>
          <cell r="D808" t="str">
            <v>BEARING PART OF 6X860 DIA</v>
          </cell>
        </row>
        <row r="809">
          <cell r="A809" t="str">
            <v>1603004690</v>
          </cell>
          <cell r="B809" t="str">
            <v>0</v>
          </cell>
          <cell r="C809" t="str">
            <v>3000</v>
          </cell>
          <cell r="D809" t="str">
            <v>S/A2/1122/0464 TUBE P.1</v>
          </cell>
          <cell r="E809">
            <v>1122</v>
          </cell>
        </row>
        <row r="810">
          <cell r="A810" t="str">
            <v>1603004691</v>
          </cell>
          <cell r="B810" t="str">
            <v>0</v>
          </cell>
          <cell r="C810" t="str">
            <v>3000</v>
          </cell>
          <cell r="D810" t="str">
            <v>HEL.WORM GEARED MOTOR 5.5KW</v>
          </cell>
        </row>
        <row r="811">
          <cell r="A811" t="str">
            <v>1603004692</v>
          </cell>
          <cell r="B811" t="str">
            <v>0</v>
          </cell>
          <cell r="C811" t="str">
            <v>3000</v>
          </cell>
          <cell r="D811" t="str">
            <v>SPLIT ROL.BEARING 04B2200 GR T</v>
          </cell>
        </row>
        <row r="812">
          <cell r="A812" t="str">
            <v>1603004693</v>
          </cell>
          <cell r="B812" t="str">
            <v>0</v>
          </cell>
          <cell r="C812" t="str">
            <v>3000</v>
          </cell>
          <cell r="D812" t="str">
            <v>04B2400 SPLIT ROL.BEARING GR T</v>
          </cell>
        </row>
        <row r="813">
          <cell r="A813" t="str">
            <v>1603004694</v>
          </cell>
          <cell r="B813" t="str">
            <v>0</v>
          </cell>
          <cell r="C813" t="str">
            <v>3000</v>
          </cell>
          <cell r="D813" t="str">
            <v>SPLIT ROL.BEARING 04B2200 EXPE</v>
          </cell>
        </row>
        <row r="814">
          <cell r="A814" t="str">
            <v>1603004695</v>
          </cell>
          <cell r="B814" t="str">
            <v>0</v>
          </cell>
          <cell r="C814" t="str">
            <v>3000</v>
          </cell>
          <cell r="D814" t="str">
            <v>SPLIT ROL.BEARING 04B2400 EXPE</v>
          </cell>
        </row>
        <row r="815">
          <cell r="A815" t="str">
            <v>1603004696</v>
          </cell>
          <cell r="B815" t="str">
            <v>0</v>
          </cell>
          <cell r="C815" t="str">
            <v>3000</v>
          </cell>
          <cell r="D815" t="str">
            <v>CYL.ROL.BEARING 527250 W.GROOV</v>
          </cell>
        </row>
        <row r="816">
          <cell r="A816" t="str">
            <v>1603004697</v>
          </cell>
          <cell r="B816" t="str">
            <v>0</v>
          </cell>
          <cell r="C816" t="str">
            <v>3000</v>
          </cell>
          <cell r="D816" t="str">
            <v>14"CD WORM WHEEL&amp;SHAFT 20:1</v>
          </cell>
        </row>
        <row r="817">
          <cell r="A817" t="str">
            <v>1603004698</v>
          </cell>
          <cell r="B817" t="str">
            <v>0</v>
          </cell>
          <cell r="C817" t="str">
            <v>3000</v>
          </cell>
          <cell r="D817" t="str">
            <v>72091EPA2828 BURNER 1001NM-GA</v>
          </cell>
        </row>
        <row r="818">
          <cell r="A818" t="str">
            <v>1603004699</v>
          </cell>
          <cell r="B818" t="str">
            <v>0</v>
          </cell>
          <cell r="C818" t="str">
            <v>3000</v>
          </cell>
          <cell r="D818" t="str">
            <v>S/A3/WR/0386 CAPSTAN P.1</v>
          </cell>
        </row>
        <row r="819">
          <cell r="A819" t="str">
            <v>1603004700</v>
          </cell>
          <cell r="B819" t="str">
            <v>0</v>
          </cell>
          <cell r="C819" t="str">
            <v>3000</v>
          </cell>
          <cell r="D819" t="str">
            <v>S/A2/WR/0393 CAPSTAN P.1</v>
          </cell>
        </row>
        <row r="820">
          <cell r="A820" t="str">
            <v>1603004701</v>
          </cell>
          <cell r="B820" t="str">
            <v>0</v>
          </cell>
          <cell r="C820" t="str">
            <v>3000</v>
          </cell>
          <cell r="D820" t="str">
            <v>S/A2/WR/0393 CAPSTAN P.2</v>
          </cell>
        </row>
        <row r="821">
          <cell r="A821" t="str">
            <v>1603004702</v>
          </cell>
          <cell r="B821" t="str">
            <v>0</v>
          </cell>
          <cell r="C821" t="str">
            <v>3000</v>
          </cell>
          <cell r="D821" t="str">
            <v>14"CD WORM&amp;WHEEL 49T SHAFT 5ST</v>
          </cell>
        </row>
        <row r="822">
          <cell r="A822" t="str">
            <v>1603004703</v>
          </cell>
          <cell r="B822" t="str">
            <v>0</v>
          </cell>
          <cell r="C822" t="str">
            <v>3000</v>
          </cell>
          <cell r="D822" t="str">
            <v>S/A2/727/0448 ACID TANK</v>
          </cell>
          <cell r="E822">
            <v>727</v>
          </cell>
        </row>
        <row r="823">
          <cell r="A823" t="str">
            <v>1603004704</v>
          </cell>
          <cell r="B823" t="str">
            <v>0</v>
          </cell>
          <cell r="C823" t="str">
            <v>3000</v>
          </cell>
          <cell r="D823" t="str">
            <v>SHAFT&amp;WORM WHEEL 7.5/1 12"</v>
          </cell>
        </row>
        <row r="824">
          <cell r="A824" t="str">
            <v>1603004705</v>
          </cell>
          <cell r="B824" t="str">
            <v>0</v>
          </cell>
          <cell r="C824" t="str">
            <v>3000</v>
          </cell>
          <cell r="D824" t="str">
            <v>GEAR MOTOR 1.1KW/1.5HP 60X-30Y</v>
          </cell>
        </row>
        <row r="825">
          <cell r="A825" t="str">
            <v>1603004706</v>
          </cell>
          <cell r="B825" t="str">
            <v>0</v>
          </cell>
          <cell r="C825" t="str">
            <v>3000</v>
          </cell>
          <cell r="D825" t="str">
            <v>3PH.S.RING MOTOR 50HP</v>
          </cell>
        </row>
        <row r="826">
          <cell r="A826" t="str">
            <v>1603004707</v>
          </cell>
          <cell r="B826" t="str">
            <v>0</v>
          </cell>
          <cell r="C826" t="str">
            <v>3000</v>
          </cell>
          <cell r="D826" t="str">
            <v>S/A1/WR/0211R1 CAPSTAN PNO.2</v>
          </cell>
        </row>
        <row r="827">
          <cell r="A827" t="str">
            <v>1603004708</v>
          </cell>
          <cell r="B827" t="str">
            <v>0</v>
          </cell>
          <cell r="C827" t="str">
            <v>3000</v>
          </cell>
          <cell r="D827" t="str">
            <v>1+13BOBBIN 6-1/2"STRD.M/C UNDR</v>
          </cell>
        </row>
        <row r="828">
          <cell r="A828" t="str">
            <v>1603004709</v>
          </cell>
          <cell r="B828" t="str">
            <v>0</v>
          </cell>
          <cell r="C828" t="str">
            <v>3000</v>
          </cell>
          <cell r="D828" t="str">
            <v>1+7BOBBIN 6-1/2"STRD.M/C UNDER</v>
          </cell>
          <cell r="E828">
            <v>1108</v>
          </cell>
        </row>
        <row r="829">
          <cell r="A829" t="str">
            <v>1603004710</v>
          </cell>
          <cell r="B829" t="str">
            <v>0</v>
          </cell>
          <cell r="C829" t="str">
            <v>3000</v>
          </cell>
          <cell r="D829" t="str">
            <v>FLUE GAS ANALYSER O2 ANALYSER</v>
          </cell>
        </row>
        <row r="830">
          <cell r="A830" t="str">
            <v>1603004711</v>
          </cell>
          <cell r="B830" t="str">
            <v>0</v>
          </cell>
          <cell r="C830" t="str">
            <v>3000</v>
          </cell>
          <cell r="D830" t="str">
            <v>DIG.DRIVE REGEN.4Q 125A(6RA80)</v>
          </cell>
        </row>
        <row r="831">
          <cell r="A831" t="str">
            <v>1603004712</v>
          </cell>
          <cell r="B831" t="str">
            <v>0</v>
          </cell>
          <cell r="C831" t="str">
            <v>3000</v>
          </cell>
          <cell r="D831" t="str">
            <v>METER READING INSTRUMENT(MRI)</v>
          </cell>
        </row>
        <row r="832">
          <cell r="A832" t="str">
            <v>1603004713</v>
          </cell>
          <cell r="B832" t="str">
            <v>0</v>
          </cell>
          <cell r="C832" t="str">
            <v>3000</v>
          </cell>
          <cell r="D832" t="str">
            <v>SINGLE MOTOR MODULE I/P DC600V</v>
          </cell>
        </row>
        <row r="833">
          <cell r="A833" t="str">
            <v>1603004714</v>
          </cell>
          <cell r="B833" t="str">
            <v>0</v>
          </cell>
          <cell r="C833" t="str">
            <v>3000</v>
          </cell>
          <cell r="D833" t="str">
            <v>SMART ENERGY MONITORING SYSTEM</v>
          </cell>
        </row>
        <row r="834">
          <cell r="A834" t="str">
            <v>1603004715</v>
          </cell>
          <cell r="B834" t="str">
            <v>0</v>
          </cell>
          <cell r="C834" t="str">
            <v>3000</v>
          </cell>
          <cell r="D834" t="str">
            <v>AC INVERTOR DRIVE75KW 415VSSD</v>
          </cell>
        </row>
        <row r="835">
          <cell r="A835" t="str">
            <v>1603004716</v>
          </cell>
          <cell r="B835" t="str">
            <v>0</v>
          </cell>
          <cell r="C835" t="str">
            <v>3000</v>
          </cell>
          <cell r="D835" t="str">
            <v>AC INVERTOR DRIVE75KW 415VSSD</v>
          </cell>
        </row>
        <row r="836">
          <cell r="A836" t="str">
            <v>1603004744</v>
          </cell>
          <cell r="B836" t="str">
            <v>0</v>
          </cell>
          <cell r="C836" t="str">
            <v>3000</v>
          </cell>
          <cell r="D836" t="str">
            <v>TAKEUP UNIT CAP 3MT(RANCHI)</v>
          </cell>
        </row>
        <row r="837">
          <cell r="A837" t="str">
            <v>1603004770</v>
          </cell>
          <cell r="B837" t="str">
            <v>0</v>
          </cell>
          <cell r="C837" t="str">
            <v>3000</v>
          </cell>
          <cell r="D837" t="str">
            <v>110 AMP. DC DRIVE 4Q PARKER MAKE 590+</v>
          </cell>
        </row>
        <row r="838">
          <cell r="A838" t="str">
            <v>1603004919</v>
          </cell>
          <cell r="B838" t="str">
            <v>0</v>
          </cell>
          <cell r="C838" t="str">
            <v>3000</v>
          </cell>
          <cell r="D838" t="str">
            <v>AC INVER.DRIVE 75KW 415V SSD / PARKER -IND AS</v>
          </cell>
        </row>
        <row r="839">
          <cell r="A839" t="str">
            <v>1603005005</v>
          </cell>
          <cell r="B839" t="str">
            <v>0</v>
          </cell>
          <cell r="C839" t="str">
            <v>3000</v>
          </cell>
          <cell r="D839" t="str">
            <v>55 KW VERIABLE SPEED  A C INVERTER DRIVE</v>
          </cell>
        </row>
        <row r="840">
          <cell r="A840" t="str">
            <v>1603005006</v>
          </cell>
          <cell r="B840" t="str">
            <v>0</v>
          </cell>
          <cell r="C840" t="str">
            <v>3000</v>
          </cell>
          <cell r="D840" t="str">
            <v>WORM &amp; WORM WHEEL CD-14",NO.OF TEETH-61,</v>
          </cell>
        </row>
        <row r="841">
          <cell r="A841" t="str">
            <v>1603005008</v>
          </cell>
          <cell r="B841" t="str">
            <v>0</v>
          </cell>
          <cell r="C841" t="str">
            <v>3000</v>
          </cell>
          <cell r="D841" t="str">
            <v>AC DRIVE 90 KW</v>
          </cell>
        </row>
        <row r="842">
          <cell r="A842" t="str">
            <v>1603005132</v>
          </cell>
          <cell r="B842" t="str">
            <v>0</v>
          </cell>
          <cell r="C842" t="str">
            <v>3000</v>
          </cell>
          <cell r="D842" t="str">
            <v>AIR COMPRESSOR ATLAS COPCO GA-45+ FF</v>
          </cell>
        </row>
        <row r="843">
          <cell r="A843" t="str">
            <v>1603005141</v>
          </cell>
          <cell r="B843" t="str">
            <v>0</v>
          </cell>
          <cell r="C843" t="str">
            <v>3000</v>
          </cell>
          <cell r="D843" t="str">
            <v>DRIVE,VRBL SPD,6RA80,SIEMENS,6RA8031-6DV</v>
          </cell>
        </row>
        <row r="844">
          <cell r="A844" t="str">
            <v>1603005141</v>
          </cell>
          <cell r="B844" t="str">
            <v>1</v>
          </cell>
          <cell r="C844" t="str">
            <v>3000</v>
          </cell>
          <cell r="D844" t="str">
            <v>DRIVE,VRBL SPD,6RA80,SIEMENS,6RA8031-6DV</v>
          </cell>
        </row>
        <row r="845">
          <cell r="A845" t="str">
            <v>1603005141</v>
          </cell>
          <cell r="B845" t="str">
            <v>2</v>
          </cell>
          <cell r="C845" t="str">
            <v>3000</v>
          </cell>
          <cell r="D845" t="str">
            <v>DRIVE,VRBL SPD,6RA80,SIEMENS,6RA8031-6DV</v>
          </cell>
        </row>
        <row r="846">
          <cell r="A846" t="str">
            <v>1603005142</v>
          </cell>
          <cell r="B846" t="str">
            <v>0</v>
          </cell>
          <cell r="C846" t="str">
            <v>3000</v>
          </cell>
          <cell r="D846" t="str">
            <v>SINGLE MOTOR MODULE 45A , SIEMENS</v>
          </cell>
        </row>
        <row r="847">
          <cell r="A847" t="str">
            <v>1603005143</v>
          </cell>
          <cell r="B847" t="str">
            <v>0</v>
          </cell>
          <cell r="C847" t="str">
            <v>3000</v>
          </cell>
          <cell r="D847" t="str">
            <v>DC DRIVE 270A , 4Q</v>
          </cell>
        </row>
        <row r="848">
          <cell r="A848" t="str">
            <v>1603005178</v>
          </cell>
          <cell r="B848" t="str">
            <v>0</v>
          </cell>
          <cell r="C848" t="str">
            <v>3000</v>
          </cell>
          <cell r="D848" t="str">
            <v>DC DRIVE 110 AMP.4Q PARKER MAKE 590+</v>
          </cell>
        </row>
        <row r="849">
          <cell r="A849" t="str">
            <v>1603005180</v>
          </cell>
          <cell r="B849" t="str">
            <v>0</v>
          </cell>
          <cell r="C849" t="str">
            <v>3000</v>
          </cell>
          <cell r="D849" t="str">
            <v>WORM &amp; WORM WHEEL, RATIO-20:1, CD-12" NA</v>
          </cell>
        </row>
        <row r="850">
          <cell r="A850" t="str">
            <v>1603005185</v>
          </cell>
          <cell r="B850" t="str">
            <v>0</v>
          </cell>
          <cell r="C850" t="str">
            <v>3000</v>
          </cell>
          <cell r="D850" t="str">
            <v>Weighing scale-CAP-2 T( 4 NOS LOAD CELL)WIPRO</v>
          </cell>
        </row>
        <row r="851">
          <cell r="A851" t="str">
            <v>1603005206</v>
          </cell>
          <cell r="B851" t="str">
            <v>0</v>
          </cell>
          <cell r="C851" t="str">
            <v>3000</v>
          </cell>
          <cell r="D851" t="str">
            <v>CAPSTAN,S/A1/WR/0247,POS-1</v>
          </cell>
        </row>
        <row r="852">
          <cell r="A852" t="str">
            <v>1603005207</v>
          </cell>
          <cell r="B852" t="str">
            <v>0</v>
          </cell>
          <cell r="C852" t="str">
            <v>3000</v>
          </cell>
          <cell r="D852" t="str">
            <v>DRIVE,VRBL SPD,G120 CU240E,SIEMENS,37KW</v>
          </cell>
        </row>
        <row r="853">
          <cell r="A853" t="str">
            <v>1603005208</v>
          </cell>
          <cell r="B853" t="str">
            <v>0</v>
          </cell>
          <cell r="C853" t="str">
            <v>3000</v>
          </cell>
          <cell r="D853" t="str">
            <v>ANNEALING POT CAP.9 KL S.S.316</v>
          </cell>
        </row>
        <row r="854">
          <cell r="A854" t="str">
            <v>1603005215</v>
          </cell>
          <cell r="B854" t="str">
            <v>0</v>
          </cell>
          <cell r="C854" t="str">
            <v>3000</v>
          </cell>
          <cell r="D854" t="str">
            <v>SUBMERSIBLE PUMP WITH MOTOR 40HP/8 STAGE</v>
          </cell>
        </row>
        <row r="855">
          <cell r="A855" t="str">
            <v>1603005276</v>
          </cell>
          <cell r="B855" t="str">
            <v>0</v>
          </cell>
          <cell r="C855" t="str">
            <v>3000</v>
          </cell>
          <cell r="D855" t="str">
            <v>FORKLIFT CAP-3 TON--VOLTAS-Model- DVX30 FC BC HVM</v>
          </cell>
        </row>
        <row r="856">
          <cell r="A856" t="str">
            <v>1603005276</v>
          </cell>
          <cell r="B856" t="str">
            <v>1</v>
          </cell>
          <cell r="C856" t="str">
            <v>3000</v>
          </cell>
          <cell r="D856" t="str">
            <v>FORKLIFT CAP-3 TON--VOLTAS-RAM ATTACHEMENT</v>
          </cell>
        </row>
        <row r="857">
          <cell r="A857" t="str">
            <v>1603005277</v>
          </cell>
          <cell r="B857" t="str">
            <v>0</v>
          </cell>
          <cell r="C857" t="str">
            <v>3000</v>
          </cell>
          <cell r="D857" t="str">
            <v>FORKLIFT CAP-3 TON--VOLTAS-Model- DVX30 FC BC HVM</v>
          </cell>
        </row>
        <row r="858">
          <cell r="A858" t="str">
            <v>1603005277</v>
          </cell>
          <cell r="B858" t="str">
            <v>1</v>
          </cell>
          <cell r="C858" t="str">
            <v>3000</v>
          </cell>
          <cell r="D858" t="str">
            <v>FORKLIFT CAP-3 TON--VOLTAS-RAM ATTACHEMENT</v>
          </cell>
        </row>
        <row r="859">
          <cell r="A859" t="str">
            <v>1603005281</v>
          </cell>
          <cell r="B859" t="str">
            <v>0</v>
          </cell>
          <cell r="C859" t="str">
            <v>3000</v>
          </cell>
          <cell r="D859" t="str">
            <v>DIA 450 BLOCK SPINDLE ASSEMBLY (DANCER)</v>
          </cell>
        </row>
        <row r="860">
          <cell r="A860" t="str">
            <v>1603005282</v>
          </cell>
          <cell r="B860" t="str">
            <v>0</v>
          </cell>
          <cell r="C860" t="str">
            <v>3000</v>
          </cell>
          <cell r="D860" t="str">
            <v>CAPSTAN,S/A1/WR/0247,POS-2--INDAS  STORE</v>
          </cell>
        </row>
        <row r="861">
          <cell r="A861" t="str">
            <v>1603005292</v>
          </cell>
          <cell r="B861" t="str">
            <v>0</v>
          </cell>
          <cell r="C861" t="str">
            <v>3000</v>
          </cell>
          <cell r="D861" t="str">
            <v>OLD CAGE ASSEMBLY of 8X20" machine</v>
          </cell>
        </row>
        <row r="862">
          <cell r="A862" t="str">
            <v>1603005293</v>
          </cell>
          <cell r="B862" t="str">
            <v>0</v>
          </cell>
          <cell r="C862" t="str">
            <v>3000</v>
          </cell>
          <cell r="D862" t="str">
            <v>NITROGEN PLANT INSTALTION COST/FOUNDATION</v>
          </cell>
        </row>
        <row r="863">
          <cell r="A863" t="str">
            <v>1603005296</v>
          </cell>
          <cell r="B863" t="str">
            <v>0</v>
          </cell>
          <cell r="C863" t="str">
            <v>3000</v>
          </cell>
          <cell r="D863" t="str">
            <v>WORM WHEEL,GEAR,12IN,10:1,WITH SHAFT</v>
          </cell>
        </row>
        <row r="864">
          <cell r="A864" t="str">
            <v>1603005297</v>
          </cell>
          <cell r="B864" t="str">
            <v>0</v>
          </cell>
          <cell r="C864" t="str">
            <v>3000</v>
          </cell>
          <cell r="D864" t="str">
            <v>CAPSTAN, PART NO.1 AS PER DRG.NO.S/A2/11</v>
          </cell>
        </row>
        <row r="865">
          <cell r="A865" t="str">
            <v>1603005298</v>
          </cell>
          <cell r="B865" t="str">
            <v>0</v>
          </cell>
          <cell r="C865" t="str">
            <v>3000</v>
          </cell>
          <cell r="D865" t="str">
            <v>CAPSTAN, PNO.1  DRG.NO.S/A2/1155/0470</v>
          </cell>
        </row>
        <row r="866">
          <cell r="A866" t="str">
            <v>1603005299</v>
          </cell>
          <cell r="B866" t="str">
            <v>0</v>
          </cell>
          <cell r="C866" t="str">
            <v>3000</v>
          </cell>
          <cell r="D866" t="str">
            <v>GRASS CUTTING M/C-Concord Compact roller type</v>
          </cell>
        </row>
        <row r="867">
          <cell r="A867" t="str">
            <v>1603005300</v>
          </cell>
          <cell r="B867" t="str">
            <v>0</v>
          </cell>
          <cell r="C867" t="str">
            <v>3000</v>
          </cell>
          <cell r="D867" t="str">
            <v>BOBBIN,8IN,S/A2/WR/0412</v>
          </cell>
        </row>
        <row r="868">
          <cell r="A868" t="str">
            <v>1603005308</v>
          </cell>
          <cell r="B868" t="str">
            <v>0</v>
          </cell>
          <cell r="C868" t="str">
            <v>3000</v>
          </cell>
          <cell r="D868" t="str">
            <v>BOBBIN-14'' S/A3/WR/0332R2,POS-1</v>
          </cell>
        </row>
        <row r="869">
          <cell r="A869" t="str">
            <v>1603005310</v>
          </cell>
          <cell r="B869" t="str">
            <v>0</v>
          </cell>
          <cell r="C869" t="str">
            <v>3000</v>
          </cell>
          <cell r="D869" t="str">
            <v>ANNEALING POT CAP.9 KL S.S.316</v>
          </cell>
        </row>
        <row r="870">
          <cell r="A870" t="str">
            <v>1603005311</v>
          </cell>
          <cell r="B870" t="str">
            <v>0</v>
          </cell>
          <cell r="C870" t="str">
            <v>3000</v>
          </cell>
          <cell r="D870" t="str">
            <v>PUMPS FOR DISPENSING FUEL-PROPENGAS</v>
          </cell>
        </row>
        <row r="871">
          <cell r="A871" t="str">
            <v>1603005312</v>
          </cell>
          <cell r="B871" t="str">
            <v>0</v>
          </cell>
          <cell r="C871" t="str">
            <v>3000</v>
          </cell>
          <cell r="D871" t="str">
            <v>Universal Testing machine model UTE 400KN ( 40MT).</v>
          </cell>
        </row>
        <row r="872">
          <cell r="A872" t="str">
            <v>1603005317</v>
          </cell>
          <cell r="B872" t="str">
            <v>0</v>
          </cell>
          <cell r="C872" t="str">
            <v>3000</v>
          </cell>
          <cell r="D872" t="str">
            <v>DC DRIVE 4Q 500AMP.MATERIL CODE-5150004321</v>
          </cell>
        </row>
        <row r="873">
          <cell r="A873" t="str">
            <v>1603005318</v>
          </cell>
          <cell r="B873" t="str">
            <v>0</v>
          </cell>
          <cell r="C873" t="str">
            <v>3000</v>
          </cell>
          <cell r="D873" t="str">
            <v>MODIFIED INTERM.DRUM S/A0/SSA/2007R1-MC-5150004141</v>
          </cell>
        </row>
        <row r="874">
          <cell r="A874" t="str">
            <v>1603005319</v>
          </cell>
          <cell r="B874" t="str">
            <v>0</v>
          </cell>
          <cell r="C874" t="str">
            <v>3000</v>
          </cell>
          <cell r="D874" t="str">
            <v>AC DRIVE 45 KW-MATERIAL CODE-1300098360 -IND-AS</v>
          </cell>
        </row>
        <row r="875">
          <cell r="A875" t="str">
            <v>1603005320</v>
          </cell>
          <cell r="B875" t="str">
            <v>0</v>
          </cell>
          <cell r="C875" t="str">
            <v>3000</v>
          </cell>
          <cell r="D875" t="str">
            <v>STRANDING M/C TUBE PT.NO.1 S/A2/1142/0478-IND AS</v>
          </cell>
        </row>
        <row r="876">
          <cell r="A876" t="str">
            <v>1603005321</v>
          </cell>
          <cell r="B876" t="str">
            <v>0</v>
          </cell>
          <cell r="C876" t="str">
            <v>3000</v>
          </cell>
          <cell r="D876" t="str">
            <v>STRANDING M/C TUBE PT.NO.2 S/A2/1142/0478-IND AS</v>
          </cell>
        </row>
        <row r="877">
          <cell r="A877" t="str">
            <v>1603005339</v>
          </cell>
          <cell r="B877" t="str">
            <v>0</v>
          </cell>
          <cell r="C877" t="str">
            <v>3000</v>
          </cell>
          <cell r="D877" t="str">
            <v>AC DRIVE 45 KW-MATERIAL CODE-1300098360 -IND-AS</v>
          </cell>
        </row>
        <row r="878">
          <cell r="A878" t="str">
            <v>1603005340</v>
          </cell>
          <cell r="B878" t="str">
            <v>0</v>
          </cell>
          <cell r="C878" t="str">
            <v>3000</v>
          </cell>
          <cell r="D878" t="str">
            <v>DC DRIVE 4Q 60AMP.MATERIAL CODE-1300110361 IND AS</v>
          </cell>
        </row>
        <row r="879">
          <cell r="A879" t="str">
            <v>1603005340</v>
          </cell>
          <cell r="B879" t="str">
            <v>1</v>
          </cell>
          <cell r="C879" t="str">
            <v>3000</v>
          </cell>
          <cell r="D879" t="str">
            <v>DC DRIVE 4Q 60AMP.MATERIAL CODE-1300110361 IND AS</v>
          </cell>
        </row>
        <row r="880">
          <cell r="A880" t="str">
            <v>1603005369</v>
          </cell>
          <cell r="B880" t="str">
            <v>0</v>
          </cell>
          <cell r="C880" t="str">
            <v>3000</v>
          </cell>
          <cell r="D880" t="str">
            <v>Hoist--5MT</v>
          </cell>
        </row>
        <row r="881">
          <cell r="A881" t="str">
            <v>1603005370</v>
          </cell>
          <cell r="B881" t="str">
            <v>0</v>
          </cell>
          <cell r="C881" t="str">
            <v>3000</v>
          </cell>
          <cell r="D881" t="str">
            <v>LEAD TANK FOR FUR-721</v>
          </cell>
        </row>
        <row r="882">
          <cell r="A882" t="str">
            <v>1603005383</v>
          </cell>
          <cell r="B882" t="str">
            <v>0</v>
          </cell>
          <cell r="C882" t="str">
            <v>3000</v>
          </cell>
          <cell r="D882" t="str">
            <v>Hand pallet truck (Capacity 2500 kg.)</v>
          </cell>
        </row>
        <row r="883">
          <cell r="A883" t="str">
            <v>1603005384</v>
          </cell>
          <cell r="B883" t="str">
            <v>0</v>
          </cell>
          <cell r="C883" t="str">
            <v>3000</v>
          </cell>
          <cell r="D883" t="str">
            <v>3PH IND.MOTOR 45KW INVERTER DUTY-INDAS SPARE</v>
          </cell>
        </row>
        <row r="884">
          <cell r="A884" t="str">
            <v>1603005385</v>
          </cell>
          <cell r="B884" t="str">
            <v>0</v>
          </cell>
          <cell r="C884" t="str">
            <v>3000</v>
          </cell>
          <cell r="D884" t="str">
            <v>WIRE BENDING ASSLY M/C</v>
          </cell>
        </row>
        <row r="885">
          <cell r="A885" t="str">
            <v>1603005388</v>
          </cell>
          <cell r="B885" t="str">
            <v>0</v>
          </cell>
          <cell r="C885" t="str">
            <v>3000</v>
          </cell>
          <cell r="D885" t="str">
            <v>BURNER,72091EPA2828---INDAS</v>
          </cell>
        </row>
        <row r="886">
          <cell r="A886" t="str">
            <v>1603005389</v>
          </cell>
          <cell r="B886" t="str">
            <v>0</v>
          </cell>
          <cell r="C886" t="str">
            <v>3000</v>
          </cell>
          <cell r="D886" t="str">
            <v>MOTOR,DC,37KW,FOOT,ARM VLTG:415VDC-INDAS</v>
          </cell>
        </row>
        <row r="887">
          <cell r="A887" t="str">
            <v>1603005390</v>
          </cell>
          <cell r="B887" t="str">
            <v>0</v>
          </cell>
          <cell r="C887" t="str">
            <v>3000</v>
          </cell>
          <cell r="D887" t="str">
            <v>TUBE , PT.NO.1 S/A2/1145/0477--INDAS</v>
          </cell>
        </row>
        <row r="888">
          <cell r="A888" t="str">
            <v>1603005402</v>
          </cell>
          <cell r="B888" t="str">
            <v>0</v>
          </cell>
          <cell r="C888" t="str">
            <v>3000</v>
          </cell>
          <cell r="D888" t="str">
            <v>G.A.-45 Compressor--IE3 OPT</v>
          </cell>
        </row>
        <row r="889">
          <cell r="A889" t="str">
            <v>1603005403</v>
          </cell>
          <cell r="B889" t="str">
            <v>0</v>
          </cell>
          <cell r="C889" t="str">
            <v>3000</v>
          </cell>
          <cell r="D889" t="str">
            <v>Transformer 1.6 MVA, 33KV/433V,  IS 1180 Voltamp</v>
          </cell>
        </row>
        <row r="890">
          <cell r="A890" t="str">
            <v>1603005404</v>
          </cell>
          <cell r="B890" t="str">
            <v>0</v>
          </cell>
          <cell r="C890" t="str">
            <v>3000</v>
          </cell>
          <cell r="D890" t="str">
            <v>INTERMEDIATE BLOCK, S/A1/640/0137 610MM DIA INDAS</v>
          </cell>
        </row>
        <row r="891">
          <cell r="A891" t="str">
            <v>1603005405</v>
          </cell>
          <cell r="B891" t="str">
            <v>0</v>
          </cell>
          <cell r="C891" t="str">
            <v>3000</v>
          </cell>
          <cell r="D891" t="str">
            <v>WORM &amp; WORM WHEEL, 50:1, CD-14", RADICON-INDAS</v>
          </cell>
        </row>
        <row r="892">
          <cell r="A892" t="str">
            <v>1603005425</v>
          </cell>
          <cell r="B892" t="str">
            <v>0</v>
          </cell>
          <cell r="C892" t="str">
            <v>3000</v>
          </cell>
          <cell r="D892" t="str">
            <v>ACID TANK,PP/FRP AS PER DRAWING---INDAS SPARE</v>
          </cell>
        </row>
        <row r="893">
          <cell r="A893" t="str">
            <v>1603005426</v>
          </cell>
          <cell r="B893" t="str">
            <v>0</v>
          </cell>
          <cell r="C893" t="str">
            <v>3000</v>
          </cell>
          <cell r="D893" t="str">
            <v>DRUM DIA 560MM, DRG.NO S/A2/632/0474-INDAS SPARES</v>
          </cell>
        </row>
        <row r="894">
          <cell r="A894" t="str">
            <v>1603005427</v>
          </cell>
          <cell r="B894" t="str">
            <v>0</v>
          </cell>
          <cell r="C894" t="str">
            <v>3000</v>
          </cell>
          <cell r="D894" t="str">
            <v>AC DRIVE 45 KW---INDAS SPARES</v>
          </cell>
        </row>
        <row r="895">
          <cell r="A895" t="str">
            <v>1603005443</v>
          </cell>
          <cell r="B895" t="str">
            <v>0</v>
          </cell>
          <cell r="C895" t="str">
            <v>3000</v>
          </cell>
          <cell r="D895" t="str">
            <v>110 AMP. DC DRIVE 4Q PARKER MAKE 590+ INDAS</v>
          </cell>
        </row>
        <row r="896">
          <cell r="A896" t="str">
            <v>1603005444</v>
          </cell>
          <cell r="B896" t="str">
            <v>0</v>
          </cell>
          <cell r="C896" t="str">
            <v>3000</v>
          </cell>
          <cell r="D896" t="str">
            <v>Hoist--5MT</v>
          </cell>
        </row>
        <row r="897">
          <cell r="A897" t="str">
            <v>1603005444</v>
          </cell>
          <cell r="B897" t="str">
            <v>1</v>
          </cell>
          <cell r="C897" t="str">
            <v>3000</v>
          </cell>
          <cell r="D897" t="str">
            <v>Hoist--5MT</v>
          </cell>
        </row>
        <row r="898">
          <cell r="A898" t="str">
            <v>1603005454</v>
          </cell>
          <cell r="B898" t="str">
            <v>0</v>
          </cell>
          <cell r="C898" t="str">
            <v>3000</v>
          </cell>
          <cell r="D898" t="str">
            <v>INDUCTION MOTOR 18.5KW INVERTER DUTY 3PH</v>
          </cell>
        </row>
        <row r="899">
          <cell r="A899" t="str">
            <v>1603005454</v>
          </cell>
          <cell r="B899" t="str">
            <v>1</v>
          </cell>
          <cell r="C899" t="str">
            <v>3000</v>
          </cell>
          <cell r="D899" t="str">
            <v>INDUCTION MOTOR 18.5KW INVERTER DUTY 3PH</v>
          </cell>
        </row>
        <row r="900">
          <cell r="A900" t="str">
            <v>1603005454</v>
          </cell>
          <cell r="B900" t="str">
            <v>2</v>
          </cell>
          <cell r="C900" t="str">
            <v>3000</v>
          </cell>
          <cell r="D900" t="str">
            <v>INDUCTION MOTOR 18.5KW INVERTER DUTY 3PH</v>
          </cell>
        </row>
        <row r="901">
          <cell r="A901" t="str">
            <v>1603005465</v>
          </cell>
          <cell r="B901" t="str">
            <v>0</v>
          </cell>
          <cell r="C901" t="str">
            <v>3000</v>
          </cell>
          <cell r="D901" t="str">
            <v>Chain Hoist.1MT Baby</v>
          </cell>
        </row>
        <row r="902">
          <cell r="A902" t="str">
            <v>1603005466</v>
          </cell>
          <cell r="B902" t="str">
            <v>0</v>
          </cell>
          <cell r="C902" t="str">
            <v>3000</v>
          </cell>
          <cell r="D902" t="str">
            <v>Chain Hoist.2MT Baby Chain Hoist</v>
          </cell>
        </row>
        <row r="903">
          <cell r="A903" t="str">
            <v>1603005467</v>
          </cell>
          <cell r="B903" t="str">
            <v>0</v>
          </cell>
          <cell r="C903" t="str">
            <v>3000</v>
          </cell>
          <cell r="D903" t="str">
            <v>AC DRIVE 45 KW--MCODE-1300098360</v>
          </cell>
        </row>
        <row r="904">
          <cell r="A904" t="str">
            <v>1603005487</v>
          </cell>
          <cell r="B904" t="str">
            <v>0</v>
          </cell>
          <cell r="C904" t="str">
            <v>3000</v>
          </cell>
          <cell r="D904" t="str">
            <v>OUTDOOR VCB 33KV, 1600A</v>
          </cell>
        </row>
        <row r="905">
          <cell r="A905" t="str">
            <v>1603005488</v>
          </cell>
          <cell r="B905" t="str">
            <v>0</v>
          </cell>
          <cell r="C905" t="str">
            <v>3000</v>
          </cell>
          <cell r="D905" t="str">
            <v>SINGLE MOTOR MODULE 45A , SIEMENS-INDAS SPARE</v>
          </cell>
        </row>
        <row r="906">
          <cell r="A906" t="str">
            <v>1603005489</v>
          </cell>
          <cell r="B906" t="str">
            <v>0</v>
          </cell>
          <cell r="C906" t="str">
            <v>3000</v>
          </cell>
          <cell r="D906" t="str">
            <v>MOTOR,DC,37KW,FOOT,ARM VLTG:415VDC,-INDAS SPARE</v>
          </cell>
        </row>
        <row r="907">
          <cell r="A907" t="str">
            <v>1603005490</v>
          </cell>
          <cell r="B907" t="str">
            <v>0</v>
          </cell>
          <cell r="C907" t="str">
            <v>3000</v>
          </cell>
          <cell r="D907" t="str">
            <v>DRIVE,VRBL SPD,6RA80,SIEMENS,6RA8031-6DV-INDAS SPA</v>
          </cell>
        </row>
        <row r="908">
          <cell r="A908" t="str">
            <v>1603005497</v>
          </cell>
          <cell r="B908" t="str">
            <v>0</v>
          </cell>
          <cell r="C908" t="str">
            <v>3000</v>
          </cell>
          <cell r="D908" t="str">
            <v>ACID TANK,PP/FRP NO-1 AS PER DRAWING-INDAS</v>
          </cell>
        </row>
        <row r="909">
          <cell r="A909" t="str">
            <v>1603005498</v>
          </cell>
          <cell r="B909" t="str">
            <v>0</v>
          </cell>
          <cell r="C909" t="str">
            <v>3000</v>
          </cell>
          <cell r="D909" t="str">
            <v>ACID TANK,PP/FRP NO-2 AS PER DRAWING-INDAS</v>
          </cell>
        </row>
        <row r="910">
          <cell r="A910" t="str">
            <v>1603005499</v>
          </cell>
          <cell r="B910" t="str">
            <v>0</v>
          </cell>
          <cell r="C910" t="str">
            <v>3000</v>
          </cell>
          <cell r="D910" t="str">
            <v>ACID TANK,PP/FRP NO-3 AS PER DRAWING-INDAS</v>
          </cell>
        </row>
        <row r="911">
          <cell r="A911" t="str">
            <v>1603005500</v>
          </cell>
          <cell r="B911" t="str">
            <v>0</v>
          </cell>
          <cell r="C911" t="str">
            <v>3000</v>
          </cell>
          <cell r="D911" t="str">
            <v>WORM &amp; WORM WHEEL, 50:1, CD-14", RADICON-INDAS</v>
          </cell>
        </row>
        <row r="912">
          <cell r="A912" t="str">
            <v>1603005501</v>
          </cell>
          <cell r="B912" t="str">
            <v>0</v>
          </cell>
          <cell r="C912" t="str">
            <v>3000</v>
          </cell>
          <cell r="D912" t="str">
            <v>DRIVE,VRBL SPD,6RA80,SIEMENS,6RA8031-6DV-INDAS</v>
          </cell>
        </row>
        <row r="913">
          <cell r="A913" t="str">
            <v>1603004745</v>
          </cell>
          <cell r="B913" t="str">
            <v>0</v>
          </cell>
          <cell r="C913" t="str">
            <v>3000</v>
          </cell>
          <cell r="D913" t="str">
            <v>Tube Well -No-3</v>
          </cell>
        </row>
        <row r="914">
          <cell r="A914" t="str">
            <v>1603004918</v>
          </cell>
          <cell r="B914" t="str">
            <v>0</v>
          </cell>
          <cell r="C914" t="str">
            <v>3000</v>
          </cell>
          <cell r="D914" t="str">
            <v>BOBBIN,12-1/2IN,S/A2/WR/0348R2</v>
          </cell>
        </row>
        <row r="915">
          <cell r="A915" t="str">
            <v>1603005275</v>
          </cell>
          <cell r="B915" t="str">
            <v>0</v>
          </cell>
          <cell r="C915" t="str">
            <v>3000</v>
          </cell>
          <cell r="D915" t="str">
            <v>LEAD TANK FOR FUR-721</v>
          </cell>
        </row>
        <row r="916">
          <cell r="A916" t="str">
            <v>1604000076</v>
          </cell>
          <cell r="B916" t="str">
            <v>0</v>
          </cell>
          <cell r="C916" t="str">
            <v>4000</v>
          </cell>
          <cell r="D916" t="str">
            <v>ELECTRICAL FITTING</v>
          </cell>
        </row>
        <row r="917">
          <cell r="A917" t="str">
            <v>1604000077</v>
          </cell>
          <cell r="B917" t="str">
            <v>0</v>
          </cell>
          <cell r="C917" t="str">
            <v>4000</v>
          </cell>
          <cell r="D917" t="str">
            <v>CABLE FOR FITTING</v>
          </cell>
        </row>
        <row r="918">
          <cell r="A918" t="str">
            <v>1604000078</v>
          </cell>
          <cell r="B918" t="str">
            <v>0</v>
          </cell>
          <cell r="C918" t="str">
            <v>4000</v>
          </cell>
          <cell r="D918" t="str">
            <v>HEAVY DUTY ALUMINIUM CABLE</v>
          </cell>
        </row>
        <row r="919">
          <cell r="A919" t="str">
            <v>1604000080</v>
          </cell>
          <cell r="B919" t="str">
            <v>0</v>
          </cell>
          <cell r="C919" t="str">
            <v>4000</v>
          </cell>
          <cell r="D919" t="str">
            <v>HEAVY DUTY ALUMINIUM CABLE</v>
          </cell>
        </row>
        <row r="920">
          <cell r="A920" t="str">
            <v>1604000081</v>
          </cell>
          <cell r="B920" t="str">
            <v>0</v>
          </cell>
          <cell r="C920" t="str">
            <v>4000</v>
          </cell>
          <cell r="D920" t="str">
            <v>FRAMES FOR SWITCHES &amp; SOCKETS</v>
          </cell>
        </row>
        <row r="921">
          <cell r="A921" t="str">
            <v>1604000085</v>
          </cell>
          <cell r="B921" t="str">
            <v>0</v>
          </cell>
          <cell r="C921" t="str">
            <v>4000</v>
          </cell>
          <cell r="D921" t="str">
            <v>ELECTRICAL WIRING</v>
          </cell>
        </row>
        <row r="922">
          <cell r="A922" t="str">
            <v>1604000086</v>
          </cell>
          <cell r="B922" t="str">
            <v>0</v>
          </cell>
          <cell r="C922" t="str">
            <v>4000</v>
          </cell>
          <cell r="D922" t="str">
            <v>ELECTRICAL WIRING</v>
          </cell>
        </row>
        <row r="923">
          <cell r="A923" t="str">
            <v>1604000087</v>
          </cell>
          <cell r="B923" t="str">
            <v>0</v>
          </cell>
          <cell r="C923" t="str">
            <v>4000</v>
          </cell>
          <cell r="D923" t="str">
            <v>ELECTRICAL WIRING FOR CY.SPOKE</v>
          </cell>
        </row>
        <row r="924">
          <cell r="A924" t="str">
            <v>1604000088</v>
          </cell>
          <cell r="B924" t="str">
            <v>0</v>
          </cell>
          <cell r="C924" t="str">
            <v>4000</v>
          </cell>
          <cell r="D924" t="str">
            <v>ELECTRICAL WIRING FOR WET DRAW</v>
          </cell>
        </row>
        <row r="925">
          <cell r="A925" t="str">
            <v>1604000089</v>
          </cell>
          <cell r="B925" t="str">
            <v>0</v>
          </cell>
          <cell r="C925" t="str">
            <v>4000</v>
          </cell>
          <cell r="D925" t="str">
            <v>ELECTRICAL .WIRING OF HIGH SPE</v>
          </cell>
        </row>
        <row r="926">
          <cell r="A926" t="str">
            <v>1604000090</v>
          </cell>
          <cell r="B926" t="str">
            <v>0</v>
          </cell>
          <cell r="C926" t="str">
            <v>4000</v>
          </cell>
          <cell r="D926" t="str">
            <v>ELECTRICAL WIRING BELL FOR</v>
          </cell>
        </row>
        <row r="927">
          <cell r="A927" t="str">
            <v>1604000091</v>
          </cell>
          <cell r="B927" t="str">
            <v>0</v>
          </cell>
          <cell r="C927" t="str">
            <v>4000</v>
          </cell>
          <cell r="D927" t="str">
            <v>ELECTRICAL WIRING OF ADMINISTR</v>
          </cell>
        </row>
        <row r="928">
          <cell r="A928" t="str">
            <v>1604000092</v>
          </cell>
          <cell r="B928" t="str">
            <v>0</v>
          </cell>
          <cell r="C928" t="str">
            <v>4000</v>
          </cell>
          <cell r="D928" t="str">
            <v>ELECTRICAL WIRING FOR P.C W/D</v>
          </cell>
        </row>
        <row r="929">
          <cell r="A929" t="str">
            <v>1604000093</v>
          </cell>
          <cell r="B929" t="str">
            <v>0</v>
          </cell>
          <cell r="C929" t="str">
            <v>4000</v>
          </cell>
          <cell r="D929" t="str">
            <v>ELECTRICAL WIRING FOR 1NO.9 BL</v>
          </cell>
        </row>
        <row r="930">
          <cell r="A930" t="str">
            <v>1604000094</v>
          </cell>
          <cell r="B930" t="str">
            <v>0</v>
          </cell>
          <cell r="C930" t="str">
            <v>4000</v>
          </cell>
          <cell r="D930" t="str">
            <v>ELECTRICAL WIRING FOR 1NO.W/D</v>
          </cell>
        </row>
        <row r="931">
          <cell r="A931" t="str">
            <v>1604000095</v>
          </cell>
          <cell r="B931" t="str">
            <v>0</v>
          </cell>
          <cell r="C931" t="str">
            <v>4000</v>
          </cell>
          <cell r="D931" t="str">
            <v>ELECTRICAL WIRING 6NO.W/D M/C</v>
          </cell>
        </row>
        <row r="932">
          <cell r="A932" t="str">
            <v>1604000096</v>
          </cell>
          <cell r="B932" t="str">
            <v>0</v>
          </cell>
          <cell r="C932" t="str">
            <v>4000</v>
          </cell>
          <cell r="D932" t="str">
            <v>LAYING OF O/H CABLE FOR TRANSF</v>
          </cell>
        </row>
        <row r="933">
          <cell r="A933" t="str">
            <v>1604000097</v>
          </cell>
          <cell r="B933" t="str">
            <v>0</v>
          </cell>
          <cell r="C933" t="str">
            <v>4000</v>
          </cell>
          <cell r="D933" t="str">
            <v>GENERATOR 1.6 KVA</v>
          </cell>
        </row>
        <row r="934">
          <cell r="A934" t="str">
            <v>1604000098</v>
          </cell>
          <cell r="B934" t="str">
            <v>0</v>
          </cell>
          <cell r="C934" t="str">
            <v>4000</v>
          </cell>
          <cell r="D934" t="str">
            <v>ADDITIONAL LIGHT (IN GI FURNAC</v>
          </cell>
        </row>
        <row r="935">
          <cell r="A935" t="str">
            <v>1604000099</v>
          </cell>
          <cell r="B935" t="str">
            <v>0</v>
          </cell>
          <cell r="C935" t="str">
            <v>4000</v>
          </cell>
          <cell r="D935" t="str">
            <v>EARTHING IN ALL ELECTRIC MOTOR</v>
          </cell>
        </row>
        <row r="936">
          <cell r="A936" t="str">
            <v>1604000100</v>
          </cell>
          <cell r="B936" t="str">
            <v>0</v>
          </cell>
          <cell r="C936" t="str">
            <v>4000</v>
          </cell>
          <cell r="D936" t="str">
            <v>TUBE FITTING COMPLETE WITH CHO</v>
          </cell>
        </row>
        <row r="937">
          <cell r="A937" t="str">
            <v>1604000101</v>
          </cell>
          <cell r="B937" t="str">
            <v>0</v>
          </cell>
          <cell r="C937" t="str">
            <v>4000</v>
          </cell>
          <cell r="D937" t="str">
            <v>TUBE PUMP AC-30</v>
          </cell>
        </row>
        <row r="938">
          <cell r="A938" t="str">
            <v>1604000102</v>
          </cell>
          <cell r="B938" t="str">
            <v>0</v>
          </cell>
          <cell r="C938" t="str">
            <v>4000</v>
          </cell>
          <cell r="D938" t="str">
            <v>SCHEDULE NO.8 TRANSFEREED FROM</v>
          </cell>
        </row>
        <row r="939">
          <cell r="A939" t="str">
            <v>1604000103</v>
          </cell>
          <cell r="B939" t="str">
            <v>0</v>
          </cell>
          <cell r="C939" t="str">
            <v>4000</v>
          </cell>
          <cell r="D939" t="str">
            <v>ENERGY METER</v>
          </cell>
        </row>
        <row r="940">
          <cell r="A940" t="str">
            <v>1604000104</v>
          </cell>
          <cell r="B940" t="str">
            <v>0</v>
          </cell>
          <cell r="C940" t="str">
            <v>4000</v>
          </cell>
          <cell r="D940" t="str">
            <v>MONOBLOCK PUMP SET</v>
          </cell>
        </row>
        <row r="941">
          <cell r="A941" t="str">
            <v>1604000105</v>
          </cell>
          <cell r="B941" t="str">
            <v>0</v>
          </cell>
          <cell r="C941" t="str">
            <v>4000</v>
          </cell>
          <cell r="D941" t="str">
            <v>EXHAUST FAN</v>
          </cell>
        </row>
        <row r="942">
          <cell r="A942" t="str">
            <v>1604000106</v>
          </cell>
          <cell r="B942" t="str">
            <v>0</v>
          </cell>
          <cell r="C942" t="str">
            <v>4000</v>
          </cell>
          <cell r="D942" t="str">
            <v>ELECT. CABLE FOR DISTRIBUTION</v>
          </cell>
        </row>
        <row r="943">
          <cell r="A943" t="str">
            <v>1604000107</v>
          </cell>
          <cell r="B943" t="str">
            <v>0</v>
          </cell>
          <cell r="C943" t="str">
            <v>4000</v>
          </cell>
          <cell r="D943" t="str">
            <v>INSTALLATION OF POWER CAPACITO</v>
          </cell>
        </row>
        <row r="944">
          <cell r="A944" t="str">
            <v>1604000108</v>
          </cell>
          <cell r="B944" t="str">
            <v>0</v>
          </cell>
          <cell r="C944" t="str">
            <v>4000</v>
          </cell>
          <cell r="D944" t="str">
            <v>MONO BLOCK PUMP</v>
          </cell>
        </row>
        <row r="945">
          <cell r="A945" t="str">
            <v>1604000109</v>
          </cell>
          <cell r="B945" t="str">
            <v>0</v>
          </cell>
          <cell r="C945" t="str">
            <v>4000</v>
          </cell>
          <cell r="D945" t="str">
            <v>WATER LIFTING PUMP 1.4 HP</v>
          </cell>
        </row>
        <row r="946">
          <cell r="A946" t="str">
            <v>1604000110</v>
          </cell>
          <cell r="B946" t="str">
            <v>0</v>
          </cell>
          <cell r="C946" t="str">
            <v>4000</v>
          </cell>
          <cell r="D946" t="str">
            <v>SUB DISTEIBUTION BOARD</v>
          </cell>
        </row>
        <row r="947">
          <cell r="A947" t="str">
            <v>1604000111</v>
          </cell>
          <cell r="B947" t="str">
            <v>0</v>
          </cell>
          <cell r="C947" t="str">
            <v>4000</v>
          </cell>
          <cell r="D947" t="str">
            <v>ELECTRICAL WIRING CABLING OF</v>
          </cell>
        </row>
        <row r="948">
          <cell r="A948" t="str">
            <v>1604000113</v>
          </cell>
          <cell r="B948" t="str">
            <v>0</v>
          </cell>
          <cell r="C948" t="str">
            <v>4000</v>
          </cell>
          <cell r="D948" t="str">
            <v>UTILITY MCC</v>
          </cell>
        </row>
        <row r="949">
          <cell r="A949" t="str">
            <v>1604000114</v>
          </cell>
          <cell r="B949" t="str">
            <v>0</v>
          </cell>
          <cell r="C949" t="str">
            <v>4000</v>
          </cell>
          <cell r="D949" t="str">
            <v>CABLE POWER DISTRIBUTION SYS.F</v>
          </cell>
        </row>
        <row r="950">
          <cell r="A950" t="str">
            <v>1604000115</v>
          </cell>
          <cell r="B950" t="str">
            <v>0</v>
          </cell>
          <cell r="C950" t="str">
            <v>4000</v>
          </cell>
          <cell r="D950" t="str">
            <v>ELECTRIC WIRING &amp; LIGHTING FOR</v>
          </cell>
        </row>
        <row r="951">
          <cell r="A951" t="str">
            <v>1604000116</v>
          </cell>
          <cell r="B951" t="str">
            <v>0</v>
          </cell>
          <cell r="C951" t="str">
            <v>4000</v>
          </cell>
          <cell r="D951" t="str">
            <v>ELECTRIC WIRING &amp; LIGHTING LAB</v>
          </cell>
        </row>
        <row r="952">
          <cell r="A952" t="str">
            <v>1604000117</v>
          </cell>
          <cell r="B952" t="str">
            <v>0</v>
          </cell>
          <cell r="C952" t="str">
            <v>4000</v>
          </cell>
          <cell r="D952" t="str">
            <v>ELECTRIC WIRING &amp; LIGHTING NEW</v>
          </cell>
        </row>
        <row r="953">
          <cell r="A953" t="str">
            <v>1604000118</v>
          </cell>
          <cell r="B953" t="str">
            <v>0</v>
          </cell>
          <cell r="C953" t="str">
            <v>4000</v>
          </cell>
          <cell r="D953" t="str">
            <v>ELECTRIC WIRING &amp; LIGHTING OF</v>
          </cell>
        </row>
        <row r="954">
          <cell r="A954" t="str">
            <v>1604000119</v>
          </cell>
          <cell r="B954" t="str">
            <v>0</v>
          </cell>
          <cell r="C954" t="str">
            <v>4000</v>
          </cell>
          <cell r="D954" t="str">
            <v>ELECTRIC CONTROL PANEL</v>
          </cell>
        </row>
        <row r="955">
          <cell r="A955" t="str">
            <v>1604000120</v>
          </cell>
          <cell r="B955" t="str">
            <v>0</v>
          </cell>
          <cell r="C955" t="str">
            <v>4000</v>
          </cell>
          <cell r="D955" t="str">
            <v>ELECTRIC WIRING OF RAW MATERIA</v>
          </cell>
        </row>
        <row r="956">
          <cell r="A956" t="str">
            <v>1604000121</v>
          </cell>
          <cell r="B956" t="str">
            <v>0</v>
          </cell>
          <cell r="C956" t="str">
            <v>4000</v>
          </cell>
          <cell r="D956" t="str">
            <v>CABLING POWER SUPPLY FOR TUBEW</v>
          </cell>
        </row>
        <row r="957">
          <cell r="A957" t="str">
            <v>1604000122</v>
          </cell>
          <cell r="B957" t="str">
            <v>0</v>
          </cell>
          <cell r="C957" t="str">
            <v>4000</v>
          </cell>
          <cell r="D957" t="str">
            <v>EXHAUST FAN</v>
          </cell>
        </row>
        <row r="958">
          <cell r="A958" t="str">
            <v>1604000123</v>
          </cell>
          <cell r="B958" t="str">
            <v>0</v>
          </cell>
          <cell r="C958" t="str">
            <v>4000</v>
          </cell>
          <cell r="D958" t="str">
            <v>LOUVERS FOR EXHAUST FAN</v>
          </cell>
        </row>
        <row r="959">
          <cell r="A959" t="str">
            <v>1604000124</v>
          </cell>
          <cell r="B959" t="str">
            <v>0</v>
          </cell>
          <cell r="C959" t="str">
            <v>4000</v>
          </cell>
          <cell r="D959" t="str">
            <v>HEATERS</v>
          </cell>
        </row>
        <row r="960">
          <cell r="A960" t="str">
            <v>1604000125</v>
          </cell>
          <cell r="B960" t="str">
            <v>0</v>
          </cell>
          <cell r="C960" t="str">
            <v>4000</v>
          </cell>
          <cell r="D960" t="str">
            <v>"CEILING FAN 56"".48"""</v>
          </cell>
        </row>
        <row r="961">
          <cell r="A961" t="str">
            <v>1604000126</v>
          </cell>
          <cell r="B961" t="str">
            <v>0</v>
          </cell>
          <cell r="C961" t="str">
            <v>4000</v>
          </cell>
          <cell r="D961" t="str">
            <v>TABLE FAN RALLIES</v>
          </cell>
        </row>
        <row r="962">
          <cell r="A962" t="str">
            <v>1604000127</v>
          </cell>
          <cell r="B962" t="str">
            <v>0</v>
          </cell>
          <cell r="C962" t="str">
            <v>4000</v>
          </cell>
          <cell r="D962" t="str">
            <v>HEAT CONVERTOR</v>
          </cell>
        </row>
        <row r="963">
          <cell r="A963" t="str">
            <v>1604000128</v>
          </cell>
          <cell r="B963" t="str">
            <v>0</v>
          </cell>
          <cell r="C963" t="str">
            <v>4000</v>
          </cell>
          <cell r="D963" t="str">
            <v>WALL MOUNTING FAN</v>
          </cell>
        </row>
        <row r="964">
          <cell r="A964" t="str">
            <v>1604000129</v>
          </cell>
          <cell r="B964" t="str">
            <v>0</v>
          </cell>
          <cell r="C964" t="str">
            <v>4000</v>
          </cell>
          <cell r="D964" t="str">
            <v>INDUSTRIAL FAN WITH COVER</v>
          </cell>
        </row>
        <row r="965">
          <cell r="A965" t="str">
            <v>1604000130</v>
          </cell>
          <cell r="B965" t="str">
            <v>0</v>
          </cell>
          <cell r="C965" t="str">
            <v>4000</v>
          </cell>
          <cell r="D965" t="str">
            <v>HOT PLATE ROUND 1500W 220/250V</v>
          </cell>
        </row>
        <row r="966">
          <cell r="A966" t="str">
            <v>1604000131</v>
          </cell>
          <cell r="B966" t="str">
            <v>0</v>
          </cell>
          <cell r="C966" t="str">
            <v>4000</v>
          </cell>
          <cell r="D966" t="str">
            <v>WATER GYZER</v>
          </cell>
        </row>
        <row r="967">
          <cell r="A967" t="str">
            <v>1604000133</v>
          </cell>
          <cell r="B967" t="str">
            <v>0</v>
          </cell>
          <cell r="C967" t="str">
            <v>4000</v>
          </cell>
          <cell r="D967" t="str">
            <v>"CEILING FAN 56"""</v>
          </cell>
        </row>
        <row r="968">
          <cell r="A968" t="str">
            <v>1604000135</v>
          </cell>
          <cell r="B968" t="str">
            <v>0</v>
          </cell>
          <cell r="C968" t="str">
            <v>4000</v>
          </cell>
          <cell r="D968" t="str">
            <v>HEAT CONVERTORS</v>
          </cell>
        </row>
        <row r="969">
          <cell r="A969" t="str">
            <v>1604000136</v>
          </cell>
          <cell r="B969" t="str">
            <v>0</v>
          </cell>
          <cell r="C969" t="str">
            <v>4000</v>
          </cell>
          <cell r="D969" t="str">
            <v>"EXHAUST FAN 15"""</v>
          </cell>
        </row>
        <row r="970">
          <cell r="A970" t="str">
            <v>1604000137</v>
          </cell>
          <cell r="B970" t="str">
            <v>0</v>
          </cell>
          <cell r="C970" t="str">
            <v>4000</v>
          </cell>
          <cell r="D970" t="str">
            <v>"EXHAUST FAN 24"".15"""</v>
          </cell>
        </row>
        <row r="971">
          <cell r="A971" t="str">
            <v>1604000138</v>
          </cell>
          <cell r="B971" t="str">
            <v>0</v>
          </cell>
          <cell r="C971" t="str">
            <v>4000</v>
          </cell>
          <cell r="D971" t="str">
            <v>CEILING FAN</v>
          </cell>
        </row>
        <row r="972">
          <cell r="A972" t="str">
            <v>1604000140</v>
          </cell>
          <cell r="B972" t="str">
            <v>0</v>
          </cell>
          <cell r="C972" t="str">
            <v>4000</v>
          </cell>
          <cell r="D972" t="str">
            <v>PEDESTRAL FAN</v>
          </cell>
        </row>
        <row r="973">
          <cell r="A973" t="str">
            <v>1604000142</v>
          </cell>
          <cell r="B973" t="str">
            <v>0</v>
          </cell>
          <cell r="C973" t="str">
            <v>4000</v>
          </cell>
          <cell r="D973" t="str">
            <v>"CEILING FAN 56"""</v>
          </cell>
        </row>
        <row r="974">
          <cell r="A974" t="str">
            <v>1604000143</v>
          </cell>
          <cell r="B974" t="str">
            <v>0</v>
          </cell>
          <cell r="C974" t="str">
            <v>4000</v>
          </cell>
          <cell r="D974" t="str">
            <v>"CEILING FAN 56"""</v>
          </cell>
        </row>
        <row r="975">
          <cell r="A975" t="str">
            <v>1604000144</v>
          </cell>
          <cell r="B975" t="str">
            <v>0</v>
          </cell>
          <cell r="C975" t="str">
            <v>4000</v>
          </cell>
          <cell r="D975" t="str">
            <v>PEDESTAL FAN</v>
          </cell>
        </row>
        <row r="976">
          <cell r="A976" t="str">
            <v>1604000145</v>
          </cell>
          <cell r="B976" t="str">
            <v>0</v>
          </cell>
          <cell r="C976" t="str">
            <v>4000</v>
          </cell>
          <cell r="D976" t="str">
            <v>ROOM HEATER</v>
          </cell>
        </row>
        <row r="977">
          <cell r="A977" t="str">
            <v>1604000146</v>
          </cell>
          <cell r="B977" t="str">
            <v>0</v>
          </cell>
          <cell r="C977" t="str">
            <v>4000</v>
          </cell>
          <cell r="D977" t="str">
            <v>AIR COOLING SYSTEM</v>
          </cell>
        </row>
        <row r="978">
          <cell r="A978" t="str">
            <v>1604000147</v>
          </cell>
          <cell r="B978" t="str">
            <v>0</v>
          </cell>
          <cell r="C978" t="str">
            <v>4000</v>
          </cell>
          <cell r="D978" t="str">
            <v>DESERT COOLER</v>
          </cell>
        </row>
        <row r="979">
          <cell r="A979" t="str">
            <v>1604000150</v>
          </cell>
          <cell r="B979" t="str">
            <v>0</v>
          </cell>
          <cell r="C979" t="str">
            <v>4000</v>
          </cell>
          <cell r="D979" t="str">
            <v>A.C WITH OUTER CHAIN &amp; STABLIZ</v>
          </cell>
        </row>
        <row r="980">
          <cell r="A980" t="str">
            <v>1604000151</v>
          </cell>
          <cell r="B980" t="str">
            <v>0</v>
          </cell>
          <cell r="C980" t="str">
            <v>4000</v>
          </cell>
          <cell r="D980" t="str">
            <v>EXHAUST FAN 610MM</v>
          </cell>
        </row>
        <row r="981">
          <cell r="A981" t="str">
            <v>1604000153</v>
          </cell>
          <cell r="B981" t="str">
            <v>0</v>
          </cell>
          <cell r="C981" t="str">
            <v>4000</v>
          </cell>
          <cell r="D981" t="str">
            <v>DESERT AIR COOLER</v>
          </cell>
        </row>
        <row r="982">
          <cell r="A982" t="str">
            <v>1604000154</v>
          </cell>
          <cell r="B982" t="str">
            <v>0</v>
          </cell>
          <cell r="C982" t="str">
            <v>4000</v>
          </cell>
          <cell r="D982" t="str">
            <v>DESERT COOLER WITH KHAITAN KIT</v>
          </cell>
        </row>
        <row r="983">
          <cell r="A983" t="str">
            <v>1604000155</v>
          </cell>
          <cell r="B983" t="str">
            <v>0</v>
          </cell>
          <cell r="C983" t="str">
            <v>4000</v>
          </cell>
          <cell r="D983" t="str">
            <v>VOLTAGE STABLIZER</v>
          </cell>
        </row>
        <row r="984">
          <cell r="A984" t="str">
            <v>1604000157</v>
          </cell>
          <cell r="B984" t="str">
            <v>0</v>
          </cell>
          <cell r="C984" t="str">
            <v>4000</v>
          </cell>
          <cell r="D984" t="str">
            <v>COOLER BODY</v>
          </cell>
        </row>
        <row r="985">
          <cell r="A985" t="str">
            <v>1604000158</v>
          </cell>
          <cell r="B985" t="str">
            <v>0</v>
          </cell>
          <cell r="C985" t="str">
            <v>4000</v>
          </cell>
          <cell r="D985" t="str">
            <v>TELEVISION SET</v>
          </cell>
        </row>
        <row r="986">
          <cell r="A986" t="str">
            <v>1604000164</v>
          </cell>
          <cell r="B986" t="str">
            <v>0</v>
          </cell>
          <cell r="C986" t="str">
            <v>4000</v>
          </cell>
          <cell r="D986" t="str">
            <v>LIGHTING OF NEW WORKSHOP</v>
          </cell>
        </row>
        <row r="987">
          <cell r="A987" t="str">
            <v>1604000165</v>
          </cell>
          <cell r="B987" t="str">
            <v>0</v>
          </cell>
          <cell r="C987" t="str">
            <v>4000</v>
          </cell>
          <cell r="D987" t="str">
            <v>POWER INSTAL. OF NEW WORKSHOP</v>
          </cell>
        </row>
        <row r="988">
          <cell r="A988" t="str">
            <v>1604000166</v>
          </cell>
          <cell r="B988" t="str">
            <v>0</v>
          </cell>
          <cell r="C988" t="str">
            <v>4000</v>
          </cell>
          <cell r="D988" t="str">
            <v>"CELLING FAN WHITE 48"" 4BLADE</v>
          </cell>
        </row>
        <row r="989">
          <cell r="A989" t="str">
            <v>1604000167</v>
          </cell>
          <cell r="B989" t="str">
            <v>0</v>
          </cell>
          <cell r="C989" t="str">
            <v>4000</v>
          </cell>
          <cell r="D989" t="str">
            <v>"CELLING FAN WHITE 48"" CROMPT</v>
          </cell>
        </row>
        <row r="990">
          <cell r="A990" t="str">
            <v>1604000169</v>
          </cell>
          <cell r="B990" t="str">
            <v>0</v>
          </cell>
          <cell r="C990" t="str">
            <v>4000</v>
          </cell>
          <cell r="D990" t="str">
            <v>PEDESTRAL FAN 2000RPM 2BLADES</v>
          </cell>
        </row>
        <row r="991">
          <cell r="A991" t="str">
            <v>1604000171</v>
          </cell>
          <cell r="B991" t="str">
            <v>0</v>
          </cell>
          <cell r="C991" t="str">
            <v>4000</v>
          </cell>
          <cell r="D991" t="str">
            <v>"COOLER BODY SIZE 36'*36""*27"</v>
          </cell>
        </row>
        <row r="992">
          <cell r="A992" t="str">
            <v>1604000172</v>
          </cell>
          <cell r="B992" t="str">
            <v>0</v>
          </cell>
          <cell r="C992" t="str">
            <v>4000</v>
          </cell>
          <cell r="D992" t="str">
            <v>LIGHTING IN STRIGHTENING M/C A</v>
          </cell>
        </row>
        <row r="993">
          <cell r="A993" t="str">
            <v>1604000173</v>
          </cell>
          <cell r="B993" t="str">
            <v>0</v>
          </cell>
          <cell r="C993" t="str">
            <v>4000</v>
          </cell>
          <cell r="D993" t="str">
            <v>ELECTRIC WIRING OF CANTEEN</v>
          </cell>
        </row>
        <row r="994">
          <cell r="A994" t="str">
            <v>1604000174</v>
          </cell>
          <cell r="B994" t="str">
            <v>0</v>
          </cell>
          <cell r="C994" t="str">
            <v>4000</v>
          </cell>
          <cell r="D994" t="str">
            <v>"CEILING FAN 56""DOUBLE BEARIN</v>
          </cell>
        </row>
        <row r="995">
          <cell r="A995" t="str">
            <v>1604000175</v>
          </cell>
          <cell r="B995" t="str">
            <v>0</v>
          </cell>
          <cell r="C995" t="str">
            <v>4000</v>
          </cell>
          <cell r="D995" t="str">
            <v>"CEILING FANS 48""DOUBLE BEARI</v>
          </cell>
        </row>
        <row r="996">
          <cell r="A996" t="str">
            <v>1604000176</v>
          </cell>
          <cell r="B996" t="str">
            <v>0</v>
          </cell>
          <cell r="C996" t="str">
            <v>4000</v>
          </cell>
          <cell r="D996" t="str">
            <v>COOLER FITTED WITH KHAITAN COO</v>
          </cell>
        </row>
        <row r="997">
          <cell r="A997" t="str">
            <v>1604000177</v>
          </cell>
          <cell r="B997" t="str">
            <v>0</v>
          </cell>
          <cell r="C997" t="str">
            <v>4000</v>
          </cell>
          <cell r="D997" t="str">
            <v>"COOLER BODY 24""MADE OF 18G S</v>
          </cell>
        </row>
        <row r="998">
          <cell r="A998" t="str">
            <v>1604000178</v>
          </cell>
          <cell r="B998" t="str">
            <v>0</v>
          </cell>
          <cell r="C998" t="str">
            <v>4000</v>
          </cell>
          <cell r="D998" t="str">
            <v>ELECTRIC WIRING OF EXTENDED PO</v>
          </cell>
        </row>
        <row r="999">
          <cell r="A999" t="str">
            <v>1604000179</v>
          </cell>
          <cell r="B999" t="str">
            <v>0</v>
          </cell>
          <cell r="C999" t="str">
            <v>4000</v>
          </cell>
          <cell r="D999" t="str">
            <v>FLOOD LIGHT FOR SECURITY</v>
          </cell>
        </row>
        <row r="1000">
          <cell r="A1000" t="str">
            <v>1604000181</v>
          </cell>
          <cell r="B1000" t="str">
            <v>0</v>
          </cell>
          <cell r="C1000" t="str">
            <v>4000</v>
          </cell>
          <cell r="D1000" t="str">
            <v>VOLTAGE STABLIZER</v>
          </cell>
        </row>
        <row r="1001">
          <cell r="A1001" t="str">
            <v>1604000182</v>
          </cell>
          <cell r="B1001" t="str">
            <v>0</v>
          </cell>
          <cell r="C1001" t="str">
            <v>4000</v>
          </cell>
          <cell r="D1001" t="str">
            <v>"FANS SIZE 16"" WALL (BRACKET)</v>
          </cell>
        </row>
        <row r="1002">
          <cell r="A1002" t="str">
            <v>1604000184</v>
          </cell>
          <cell r="B1002" t="str">
            <v>0</v>
          </cell>
          <cell r="C1002" t="str">
            <v>4000</v>
          </cell>
          <cell r="D1002" t="str">
            <v>FAN CEILING WHITE 1200MM DELUX</v>
          </cell>
        </row>
        <row r="1003">
          <cell r="A1003" t="str">
            <v>1604000185</v>
          </cell>
          <cell r="B1003" t="str">
            <v>0</v>
          </cell>
          <cell r="C1003" t="str">
            <v>4000</v>
          </cell>
          <cell r="D1003" t="str">
            <v>"FAN EXHAUST 18"" 1440RPM"</v>
          </cell>
        </row>
        <row r="1004">
          <cell r="A1004" t="str">
            <v>1604000188</v>
          </cell>
          <cell r="B1004" t="str">
            <v>0</v>
          </cell>
          <cell r="C1004" t="str">
            <v>4000</v>
          </cell>
          <cell r="D1004" t="str">
            <v>"FAN CEILING 48"" WHITE"</v>
          </cell>
        </row>
        <row r="1005">
          <cell r="A1005" t="str">
            <v>1604000189</v>
          </cell>
          <cell r="B1005" t="str">
            <v>0</v>
          </cell>
          <cell r="C1005" t="str">
            <v>4000</v>
          </cell>
          <cell r="D1005" t="str">
            <v>"FAN EXHAUST 36"" (915MM) 700R</v>
          </cell>
        </row>
        <row r="1006">
          <cell r="A1006" t="str">
            <v>1604000191</v>
          </cell>
          <cell r="B1006" t="str">
            <v>0</v>
          </cell>
          <cell r="C1006" t="str">
            <v>4000</v>
          </cell>
          <cell r="D1006" t="str">
            <v>"FAN EXHAUST SINGLE PHASE 24""</v>
          </cell>
        </row>
        <row r="1007">
          <cell r="A1007" t="str">
            <v>1604000192</v>
          </cell>
          <cell r="B1007" t="str">
            <v>0</v>
          </cell>
          <cell r="C1007" t="str">
            <v>4000</v>
          </cell>
          <cell r="D1007" t="str">
            <v>COOLER FITTED WITH KHAITAN COO</v>
          </cell>
        </row>
        <row r="1008">
          <cell r="A1008" t="str">
            <v>1604000196</v>
          </cell>
          <cell r="B1008" t="str">
            <v>0</v>
          </cell>
          <cell r="C1008" t="str">
            <v>4000</v>
          </cell>
          <cell r="D1008" t="str">
            <v>VOLTAGE STABLIZER 3KVA</v>
          </cell>
        </row>
        <row r="1009">
          <cell r="A1009" t="str">
            <v>1604000197</v>
          </cell>
          <cell r="B1009" t="str">
            <v>0</v>
          </cell>
          <cell r="C1009" t="str">
            <v>4000</v>
          </cell>
          <cell r="D1009" t="str">
            <v>COOLER FITTED WITH CROMPTON MA</v>
          </cell>
        </row>
        <row r="1010">
          <cell r="A1010" t="str">
            <v>1604000198</v>
          </cell>
          <cell r="B1010" t="str">
            <v>0</v>
          </cell>
          <cell r="C1010" t="str">
            <v>4000</v>
          </cell>
          <cell r="D1010" t="str">
            <v>TULLU PUMP VERTICAL FOR DESERT</v>
          </cell>
        </row>
        <row r="1011">
          <cell r="A1011" t="str">
            <v>1604000202</v>
          </cell>
          <cell r="B1011" t="str">
            <v>0</v>
          </cell>
          <cell r="C1011" t="str">
            <v>4000</v>
          </cell>
          <cell r="D1011" t="str">
            <v>SWITCH FUSE UNIT PB-C630 AMP</v>
          </cell>
        </row>
        <row r="1012">
          <cell r="A1012" t="str">
            <v>1604000203</v>
          </cell>
          <cell r="B1012" t="str">
            <v>0</v>
          </cell>
          <cell r="C1012" t="str">
            <v>4000</v>
          </cell>
          <cell r="D1012" t="str">
            <v>"EXHAUST FAN 36""(915 RPM)700</v>
          </cell>
        </row>
        <row r="1013">
          <cell r="A1013" t="str">
            <v>1604000207</v>
          </cell>
          <cell r="B1013" t="str">
            <v>0</v>
          </cell>
          <cell r="C1013" t="str">
            <v>4000</v>
          </cell>
          <cell r="D1013" t="str">
            <v>INSTALLATION OF LIGHTING SYSTE</v>
          </cell>
        </row>
        <row r="1014">
          <cell r="A1014" t="str">
            <v>1604000211</v>
          </cell>
          <cell r="B1014" t="str">
            <v>0</v>
          </cell>
          <cell r="C1014" t="str">
            <v>4000</v>
          </cell>
          <cell r="D1014" t="str">
            <v>"CEILING FAN 48"" WHITE CROMPT</v>
          </cell>
        </row>
        <row r="1015">
          <cell r="A1015" t="str">
            <v>1604000212</v>
          </cell>
          <cell r="B1015" t="str">
            <v>0</v>
          </cell>
          <cell r="C1015" t="str">
            <v>4000</v>
          </cell>
          <cell r="D1015" t="str">
            <v>"EXHAUST FAN 12"" 950RPM CROMP</v>
          </cell>
        </row>
        <row r="1016">
          <cell r="A1016" t="str">
            <v>1604000213</v>
          </cell>
          <cell r="B1016" t="str">
            <v>0</v>
          </cell>
          <cell r="C1016" t="str">
            <v>4000</v>
          </cell>
          <cell r="D1016" t="str">
            <v>WATER HEATER</v>
          </cell>
        </row>
        <row r="1017">
          <cell r="A1017" t="str">
            <v>1604000214</v>
          </cell>
          <cell r="B1017" t="str">
            <v>0</v>
          </cell>
          <cell r="C1017" t="str">
            <v>4000</v>
          </cell>
          <cell r="D1017" t="str">
            <v>"CEILING FAN 48"" CROMPTON MAK</v>
          </cell>
        </row>
        <row r="1018">
          <cell r="A1018" t="str">
            <v>1604000215</v>
          </cell>
          <cell r="B1018" t="str">
            <v>0</v>
          </cell>
          <cell r="C1018" t="str">
            <v>4000</v>
          </cell>
          <cell r="D1018" t="str">
            <v>HEAT CONVERTER 2KW VICTOR MAKE</v>
          </cell>
        </row>
        <row r="1019">
          <cell r="A1019" t="str">
            <v>1604000216</v>
          </cell>
          <cell r="B1019" t="str">
            <v>0</v>
          </cell>
          <cell r="C1019" t="str">
            <v>4000</v>
          </cell>
          <cell r="D1019" t="str">
            <v>ROOM HEATER SPECIAL TYPE SINGL</v>
          </cell>
        </row>
        <row r="1020">
          <cell r="A1020" t="str">
            <v>1604000219</v>
          </cell>
          <cell r="B1020" t="str">
            <v>0</v>
          </cell>
          <cell r="C1020" t="str">
            <v>4000</v>
          </cell>
          <cell r="D1020" t="str">
            <v>"COOLER SIZE 20"" INTERNATIONA</v>
          </cell>
        </row>
        <row r="1021">
          <cell r="A1021" t="str">
            <v>1604000220</v>
          </cell>
          <cell r="B1021" t="str">
            <v>0</v>
          </cell>
          <cell r="C1021" t="str">
            <v>4000</v>
          </cell>
          <cell r="D1021" t="str">
            <v>AIR COOLER SYMPHONY KAISEN 10T</v>
          </cell>
        </row>
        <row r="1022">
          <cell r="A1022" t="str">
            <v>1604000221</v>
          </cell>
          <cell r="B1022" t="str">
            <v>0</v>
          </cell>
          <cell r="C1022" t="str">
            <v>4000</v>
          </cell>
          <cell r="D1022" t="str">
            <v>DESERT COOLER 18 GUAGE BODY FI</v>
          </cell>
        </row>
        <row r="1023">
          <cell r="A1023" t="str">
            <v>1604000224</v>
          </cell>
          <cell r="B1023" t="str">
            <v>0</v>
          </cell>
          <cell r="C1023" t="str">
            <v>4000</v>
          </cell>
          <cell r="D1023" t="str">
            <v>SPLIT TYPE NON-DUCTABLE AIR</v>
          </cell>
        </row>
        <row r="1024">
          <cell r="A1024" t="str">
            <v>1604000226</v>
          </cell>
          <cell r="B1024" t="str">
            <v>0</v>
          </cell>
          <cell r="C1024" t="str">
            <v>4000</v>
          </cell>
          <cell r="D1024" t="str">
            <v>FAN</v>
          </cell>
        </row>
        <row r="1025">
          <cell r="A1025" t="str">
            <v>1604000227</v>
          </cell>
          <cell r="B1025" t="str">
            <v>0</v>
          </cell>
          <cell r="C1025" t="str">
            <v>4000</v>
          </cell>
          <cell r="D1025" t="str">
            <v>COOLER</v>
          </cell>
        </row>
        <row r="1026">
          <cell r="A1026" t="str">
            <v>1604000233</v>
          </cell>
          <cell r="B1026" t="str">
            <v>0</v>
          </cell>
          <cell r="C1026" t="str">
            <v>4000</v>
          </cell>
          <cell r="D1026" t="str">
            <v>Desert Cooler</v>
          </cell>
        </row>
        <row r="1027">
          <cell r="A1027" t="str">
            <v>1604000234</v>
          </cell>
          <cell r="B1027" t="str">
            <v>0</v>
          </cell>
          <cell r="C1027" t="str">
            <v>4000</v>
          </cell>
          <cell r="D1027" t="str">
            <v>Desert cooler Size 27*27*33"</v>
          </cell>
        </row>
        <row r="1028">
          <cell r="A1028" t="str">
            <v>1604000238</v>
          </cell>
          <cell r="B1028" t="str">
            <v>0</v>
          </cell>
          <cell r="C1028" t="str">
            <v>4000</v>
          </cell>
          <cell r="D1028" t="str">
            <v>Refrigerator cap.250l D.door</v>
          </cell>
        </row>
        <row r="1029">
          <cell r="A1029" t="str">
            <v>1604000239</v>
          </cell>
          <cell r="B1029" t="str">
            <v>0</v>
          </cell>
          <cell r="C1029" t="str">
            <v>4000</v>
          </cell>
          <cell r="D1029" t="str">
            <v>REFRIGERATOR CAP.250LT D.DOOR</v>
          </cell>
        </row>
        <row r="1030">
          <cell r="A1030" t="str">
            <v>1604000240</v>
          </cell>
          <cell r="B1030" t="str">
            <v>0</v>
          </cell>
          <cell r="C1030" t="str">
            <v>4000</v>
          </cell>
          <cell r="D1030" t="str">
            <v>REFRIGERATOR CAP.165LT</v>
          </cell>
        </row>
        <row r="1031">
          <cell r="A1031" t="str">
            <v>1604000241</v>
          </cell>
          <cell r="B1031" t="str">
            <v>0</v>
          </cell>
          <cell r="C1031" t="str">
            <v>4000</v>
          </cell>
          <cell r="D1031" t="str">
            <v>Emergency Light</v>
          </cell>
        </row>
        <row r="1032">
          <cell r="A1032" t="str">
            <v>1604000244</v>
          </cell>
          <cell r="B1032" t="str">
            <v>0</v>
          </cell>
          <cell r="C1032" t="str">
            <v>4000</v>
          </cell>
          <cell r="D1032" t="str">
            <v>Refrigerator Cap. 250LT double</v>
          </cell>
        </row>
        <row r="1033">
          <cell r="A1033" t="str">
            <v>1604000246</v>
          </cell>
          <cell r="B1033" t="str">
            <v>0</v>
          </cell>
          <cell r="C1033" t="str">
            <v>4000</v>
          </cell>
          <cell r="D1033" t="str">
            <v>Air Conditioner cap. 1.5Tons</v>
          </cell>
        </row>
        <row r="1034">
          <cell r="A1034" t="str">
            <v>1604000247</v>
          </cell>
          <cell r="B1034" t="str">
            <v>0</v>
          </cell>
          <cell r="C1034" t="str">
            <v>4000</v>
          </cell>
          <cell r="D1034" t="str">
            <v>Air Conditioner cap. 1.5Tons</v>
          </cell>
        </row>
        <row r="1035">
          <cell r="A1035" t="str">
            <v>1604000248</v>
          </cell>
          <cell r="B1035" t="str">
            <v>0</v>
          </cell>
          <cell r="C1035" t="str">
            <v>4000</v>
          </cell>
          <cell r="D1035" t="str">
            <v>Air Conditioner cap. 1.5Tons</v>
          </cell>
        </row>
        <row r="1036">
          <cell r="A1036" t="str">
            <v>1604000249</v>
          </cell>
          <cell r="B1036" t="str">
            <v>0</v>
          </cell>
          <cell r="C1036" t="str">
            <v>4000</v>
          </cell>
          <cell r="D1036" t="str">
            <v>Air Conditioner cap.1.5T split</v>
          </cell>
        </row>
        <row r="1037">
          <cell r="A1037" t="str">
            <v>1604000250</v>
          </cell>
          <cell r="B1037" t="str">
            <v>0</v>
          </cell>
          <cell r="C1037" t="str">
            <v>4000</v>
          </cell>
          <cell r="D1037" t="str">
            <v>Air Conditioner cap. 1.5Tons</v>
          </cell>
        </row>
        <row r="1038">
          <cell r="A1038" t="str">
            <v>1604000251</v>
          </cell>
          <cell r="B1038" t="str">
            <v>0</v>
          </cell>
          <cell r="C1038" t="str">
            <v>4000</v>
          </cell>
          <cell r="D1038" t="str">
            <v>Desert cooler 1ph 230vac</v>
          </cell>
        </row>
        <row r="1039">
          <cell r="A1039" t="str">
            <v>1604000253</v>
          </cell>
          <cell r="B1039" t="str">
            <v>0</v>
          </cell>
          <cell r="C1039" t="str">
            <v>4000</v>
          </cell>
          <cell r="D1039" t="str">
            <v>DEEP FREEZER SIZE 5FT 2DEEP BO</v>
          </cell>
        </row>
        <row r="1040">
          <cell r="A1040" t="str">
            <v>1604000254</v>
          </cell>
          <cell r="B1040" t="str">
            <v>0</v>
          </cell>
          <cell r="C1040" t="str">
            <v>4000</v>
          </cell>
          <cell r="D1040" t="str">
            <v>DESERT COOLER 1PH 230VAC</v>
          </cell>
        </row>
        <row r="1041">
          <cell r="A1041" t="str">
            <v>1604000255</v>
          </cell>
          <cell r="B1041" t="str">
            <v>0</v>
          </cell>
          <cell r="C1041" t="str">
            <v>4000</v>
          </cell>
          <cell r="D1041" t="str">
            <v>Air conditioner cap.1.5 ton</v>
          </cell>
        </row>
        <row r="1042">
          <cell r="A1042" t="str">
            <v>1604000256</v>
          </cell>
          <cell r="B1042" t="str">
            <v>0</v>
          </cell>
          <cell r="C1042" t="str">
            <v>4000</v>
          </cell>
          <cell r="D1042" t="str">
            <v>Air Coditioner 1.5ton voltas</v>
          </cell>
        </row>
        <row r="1043">
          <cell r="A1043" t="str">
            <v>1604000257</v>
          </cell>
          <cell r="B1043" t="str">
            <v>0</v>
          </cell>
          <cell r="C1043" t="str">
            <v>4000</v>
          </cell>
          <cell r="D1043" t="str">
            <v>Air Coditioner 1.5ton Voltas</v>
          </cell>
        </row>
        <row r="1044">
          <cell r="A1044" t="str">
            <v>1604000258</v>
          </cell>
          <cell r="B1044" t="str">
            <v>0</v>
          </cell>
          <cell r="C1044" t="str">
            <v>4000</v>
          </cell>
          <cell r="D1044" t="str">
            <v>Invertor 600va With Battery</v>
          </cell>
        </row>
        <row r="1045">
          <cell r="A1045" t="str">
            <v>1604000259</v>
          </cell>
          <cell r="B1045" t="str">
            <v>0</v>
          </cell>
          <cell r="C1045" t="str">
            <v>4000</v>
          </cell>
          <cell r="D1045" t="str">
            <v>Air Conditioner 2ton voltas</v>
          </cell>
        </row>
        <row r="1046">
          <cell r="A1046" t="str">
            <v>1604000260</v>
          </cell>
          <cell r="B1046" t="str">
            <v>0</v>
          </cell>
          <cell r="C1046" t="str">
            <v>4000</v>
          </cell>
          <cell r="D1046" t="str">
            <v>Air Condition 1.5ton voltas</v>
          </cell>
        </row>
        <row r="1047">
          <cell r="A1047" t="str">
            <v>1604000261</v>
          </cell>
          <cell r="B1047" t="str">
            <v>0</v>
          </cell>
          <cell r="C1047" t="str">
            <v>4000</v>
          </cell>
          <cell r="D1047" t="str">
            <v>Air Condition 1.5ton Voltas</v>
          </cell>
        </row>
        <row r="1048">
          <cell r="A1048" t="str">
            <v>1604000262</v>
          </cell>
          <cell r="B1048" t="str">
            <v>0</v>
          </cell>
          <cell r="C1048" t="str">
            <v>4000</v>
          </cell>
          <cell r="D1048" t="str">
            <v>Water Cooler Cap.40/80Ltr.</v>
          </cell>
        </row>
        <row r="1049">
          <cell r="A1049" t="str">
            <v>1604000263</v>
          </cell>
          <cell r="B1049" t="str">
            <v>0</v>
          </cell>
          <cell r="C1049" t="str">
            <v>4000</v>
          </cell>
          <cell r="D1049" t="str">
            <v>Water Cooler Cap.40/80Ltrs.</v>
          </cell>
        </row>
        <row r="1050">
          <cell r="A1050" t="str">
            <v>1604000264</v>
          </cell>
          <cell r="B1050" t="str">
            <v>0</v>
          </cell>
          <cell r="C1050" t="str">
            <v>4000</v>
          </cell>
          <cell r="D1050" t="str">
            <v>Air Conditioner 1.5ton Voltas</v>
          </cell>
        </row>
        <row r="1051">
          <cell r="A1051" t="str">
            <v>1604000265</v>
          </cell>
          <cell r="B1051" t="str">
            <v>0</v>
          </cell>
          <cell r="C1051" t="str">
            <v>4000</v>
          </cell>
          <cell r="D1051" t="str">
            <v>AIR CONDITION 2TON SPLIT TYPE</v>
          </cell>
        </row>
        <row r="1052">
          <cell r="A1052" t="str">
            <v>1604000266</v>
          </cell>
          <cell r="B1052" t="str">
            <v>0</v>
          </cell>
          <cell r="C1052" t="str">
            <v>4000</v>
          </cell>
          <cell r="D1052" t="str">
            <v>Desert Air Cooler 27*27*33"</v>
          </cell>
        </row>
        <row r="1053">
          <cell r="A1053" t="str">
            <v>1604000267</v>
          </cell>
          <cell r="B1053" t="str">
            <v>0</v>
          </cell>
          <cell r="C1053" t="str">
            <v>4000</v>
          </cell>
          <cell r="D1053" t="str">
            <v>Desert Air cooler27*27*33"</v>
          </cell>
        </row>
        <row r="1054">
          <cell r="A1054" t="str">
            <v>1604000632</v>
          </cell>
          <cell r="B1054" t="str">
            <v>0</v>
          </cell>
          <cell r="C1054" t="str">
            <v>4000</v>
          </cell>
          <cell r="D1054" t="str">
            <v>AC ONIDA 230VAC 2TON</v>
          </cell>
        </row>
        <row r="1055">
          <cell r="A1055" t="str">
            <v>1604000633</v>
          </cell>
          <cell r="B1055" t="str">
            <v>0</v>
          </cell>
          <cell r="C1055" t="str">
            <v>4000</v>
          </cell>
          <cell r="D1055" t="str">
            <v>AC ONIDA 230VAC 2TON-SPLIT</v>
          </cell>
        </row>
        <row r="1056">
          <cell r="A1056" t="str">
            <v>1604000642</v>
          </cell>
          <cell r="B1056" t="str">
            <v>0</v>
          </cell>
          <cell r="C1056" t="str">
            <v>4000</v>
          </cell>
          <cell r="D1056" t="str">
            <v>AC 2 TON ONIDA SPLIT MODELNO-SA243GDR(PANEL)</v>
          </cell>
        </row>
        <row r="1057">
          <cell r="A1057" t="str">
            <v>1604000643</v>
          </cell>
          <cell r="B1057" t="str">
            <v>0</v>
          </cell>
          <cell r="C1057" t="str">
            <v>4000</v>
          </cell>
          <cell r="D1057" t="str">
            <v>AC 2 TON ONIDA SPLIT MODELNO-SA243GDR(PANEL)</v>
          </cell>
        </row>
        <row r="1058">
          <cell r="A1058" t="str">
            <v>1604000644</v>
          </cell>
          <cell r="B1058" t="str">
            <v>0</v>
          </cell>
          <cell r="C1058" t="str">
            <v>4000</v>
          </cell>
          <cell r="D1058" t="str">
            <v>AC 2 TON ONIDA SPLIT MODELNO-SR243SLK(PANEL)</v>
          </cell>
        </row>
        <row r="1059">
          <cell r="A1059" t="str">
            <v>1604000645</v>
          </cell>
          <cell r="B1059" t="str">
            <v>0</v>
          </cell>
          <cell r="C1059" t="str">
            <v>4000</v>
          </cell>
          <cell r="D1059" t="str">
            <v>AC 2 TON ONIDA SPLIT MODELNO-SR243SLK(PANEL)</v>
          </cell>
        </row>
        <row r="1060">
          <cell r="A1060" t="str">
            <v>1604000646</v>
          </cell>
          <cell r="B1060" t="str">
            <v>0</v>
          </cell>
          <cell r="C1060" t="str">
            <v>4000</v>
          </cell>
          <cell r="D1060" t="str">
            <v>Refrigerator-Make- LG-Model- GL-B241APZX-235 L</v>
          </cell>
        </row>
        <row r="1061">
          <cell r="A1061" t="str">
            <v>1604000647</v>
          </cell>
          <cell r="B1061" t="str">
            <v>0</v>
          </cell>
          <cell r="C1061" t="str">
            <v>4000</v>
          </cell>
          <cell r="D1061" t="str">
            <v>AIR CONDITIONER -WINDOW 1.5T ONIDA-MODEL-A/W-185LF</v>
          </cell>
        </row>
        <row r="1062">
          <cell r="A1062" t="str">
            <v>1604000647</v>
          </cell>
          <cell r="B1062" t="str">
            <v>1</v>
          </cell>
          <cell r="C1062" t="str">
            <v>4000</v>
          </cell>
          <cell r="D1062" t="str">
            <v>AIR CONDITIONER -WINDOW 1.5T ONIDA-MODEL-A/W-185LF</v>
          </cell>
        </row>
        <row r="1063">
          <cell r="A1063" t="str">
            <v>1604000647</v>
          </cell>
          <cell r="B1063" t="str">
            <v>2</v>
          </cell>
          <cell r="C1063" t="str">
            <v>4000</v>
          </cell>
          <cell r="D1063" t="str">
            <v>AIR CONDITIONER -WINDOW 1.5T ONIDA-MODEL-A/W-185LF</v>
          </cell>
        </row>
        <row r="1064">
          <cell r="A1064" t="str">
            <v>1604000648</v>
          </cell>
          <cell r="B1064" t="str">
            <v>0</v>
          </cell>
          <cell r="C1064" t="str">
            <v>4000</v>
          </cell>
          <cell r="D1064" t="str">
            <v>Mancooler fan 1HP, 3 phase</v>
          </cell>
        </row>
        <row r="1065">
          <cell r="A1065" t="str">
            <v>1604000652</v>
          </cell>
          <cell r="B1065" t="str">
            <v>0</v>
          </cell>
          <cell r="C1065" t="str">
            <v>4000</v>
          </cell>
          <cell r="D1065" t="str">
            <v>AC 2 TON ONIDA SPLIT MODELNO-SR243SLK(PANEL-1025-)</v>
          </cell>
        </row>
        <row r="1066">
          <cell r="A1066" t="str">
            <v>1604000652</v>
          </cell>
          <cell r="B1066" t="str">
            <v>1</v>
          </cell>
          <cell r="C1066" t="str">
            <v>4000</v>
          </cell>
          <cell r="D1066" t="str">
            <v>AC 2 TON ONIDA SPLIT MODELNO-SR243SLK(PANEL-1025-)</v>
          </cell>
        </row>
        <row r="1067">
          <cell r="A1067" t="str">
            <v>1604000652</v>
          </cell>
          <cell r="B1067" t="str">
            <v>2</v>
          </cell>
          <cell r="C1067" t="str">
            <v>4000</v>
          </cell>
          <cell r="D1067" t="str">
            <v>AC 2 TON ONIDA SPLIT MODELNO-SR243SLK(PANEL-1025-)</v>
          </cell>
        </row>
        <row r="1068">
          <cell r="A1068" t="str">
            <v>1604000652</v>
          </cell>
          <cell r="B1068" t="str">
            <v>3</v>
          </cell>
          <cell r="C1068" t="str">
            <v>4000</v>
          </cell>
          <cell r="D1068" t="str">
            <v>AC 2 TON ONIDA SPLIT MODELNO-SR243SLK(PANEL-1025-)</v>
          </cell>
        </row>
        <row r="1069">
          <cell r="A1069" t="str">
            <v>1604000653</v>
          </cell>
          <cell r="B1069" t="str">
            <v>0</v>
          </cell>
          <cell r="C1069" t="str">
            <v>4000</v>
          </cell>
          <cell r="D1069" t="str">
            <v>AIR CONDITIONER -WINDOW 1.5T ONIDA</v>
          </cell>
        </row>
        <row r="1070">
          <cell r="A1070" t="str">
            <v>1604000653</v>
          </cell>
          <cell r="B1070" t="str">
            <v>1</v>
          </cell>
          <cell r="C1070" t="str">
            <v>4000</v>
          </cell>
          <cell r="D1070" t="str">
            <v>AIR CONDITIONER -WINDOW 1.5T ONIDA</v>
          </cell>
        </row>
        <row r="1071">
          <cell r="A1071" t="str">
            <v>1604000653</v>
          </cell>
          <cell r="B1071" t="str">
            <v>2</v>
          </cell>
          <cell r="C1071" t="str">
            <v>4000</v>
          </cell>
          <cell r="D1071" t="str">
            <v>AIR CONDITIONER -WINDOW 1.5T ONIDA</v>
          </cell>
        </row>
        <row r="1072">
          <cell r="A1072" t="str">
            <v>1604000654</v>
          </cell>
          <cell r="B1072" t="str">
            <v>0</v>
          </cell>
          <cell r="C1072" t="str">
            <v>4000</v>
          </cell>
          <cell r="D1072" t="str">
            <v>Mancooler fan 1HP, 3 phase</v>
          </cell>
        </row>
        <row r="1073">
          <cell r="A1073" t="str">
            <v>1604000654</v>
          </cell>
          <cell r="B1073" t="str">
            <v>1</v>
          </cell>
          <cell r="C1073" t="str">
            <v>4000</v>
          </cell>
          <cell r="D1073" t="str">
            <v>Mancooler fan 1HP, 3 phase</v>
          </cell>
        </row>
        <row r="1074">
          <cell r="A1074" t="str">
            <v>1604000654</v>
          </cell>
          <cell r="B1074" t="str">
            <v>2</v>
          </cell>
          <cell r="C1074" t="str">
            <v>4000</v>
          </cell>
          <cell r="D1074" t="str">
            <v>Mancooler fan 1HP, 3 phase</v>
          </cell>
        </row>
        <row r="1075">
          <cell r="A1075" t="str">
            <v>1604000654</v>
          </cell>
          <cell r="B1075" t="str">
            <v>3</v>
          </cell>
          <cell r="C1075" t="str">
            <v>4000</v>
          </cell>
          <cell r="D1075" t="str">
            <v>Mancooler fan 1HP, 3 phase</v>
          </cell>
        </row>
        <row r="1076">
          <cell r="A1076" t="str">
            <v>1604000654</v>
          </cell>
          <cell r="B1076" t="str">
            <v>4</v>
          </cell>
          <cell r="C1076" t="str">
            <v>4000</v>
          </cell>
          <cell r="D1076" t="str">
            <v>Mancooler fan 1HP, 3 phase</v>
          </cell>
        </row>
        <row r="1077">
          <cell r="A1077" t="str">
            <v>1604000656</v>
          </cell>
          <cell r="B1077" t="str">
            <v>0</v>
          </cell>
          <cell r="C1077" t="str">
            <v>4000</v>
          </cell>
          <cell r="D1077" t="str">
            <v>Mancooler fan 1HP, 3 phase</v>
          </cell>
        </row>
        <row r="1078">
          <cell r="A1078" t="str">
            <v>1604000656</v>
          </cell>
          <cell r="B1078" t="str">
            <v>1</v>
          </cell>
          <cell r="C1078" t="str">
            <v>4000</v>
          </cell>
          <cell r="D1078" t="str">
            <v>Mancooler fan 1HP, 3 phase</v>
          </cell>
        </row>
        <row r="1079">
          <cell r="A1079" t="str">
            <v>1604000656</v>
          </cell>
          <cell r="B1079" t="str">
            <v>2</v>
          </cell>
          <cell r="C1079" t="str">
            <v>4000</v>
          </cell>
          <cell r="D1079" t="str">
            <v>Mancooler fan 1HP, 3 phase</v>
          </cell>
        </row>
        <row r="1080">
          <cell r="A1080" t="str">
            <v>1604000656</v>
          </cell>
          <cell r="B1080" t="str">
            <v>3</v>
          </cell>
          <cell r="C1080" t="str">
            <v>4000</v>
          </cell>
          <cell r="D1080" t="str">
            <v>Mancooler fan 1HP, 3 phase</v>
          </cell>
        </row>
        <row r="1081">
          <cell r="A1081" t="str">
            <v>1604000656</v>
          </cell>
          <cell r="B1081" t="str">
            <v>4</v>
          </cell>
          <cell r="C1081" t="str">
            <v>4000</v>
          </cell>
          <cell r="D1081" t="str">
            <v>Mancooler fan 1HP, 3 phase</v>
          </cell>
        </row>
        <row r="1082">
          <cell r="A1082" t="str">
            <v>1604000657</v>
          </cell>
          <cell r="B1082" t="str">
            <v>0</v>
          </cell>
          <cell r="C1082" t="str">
            <v>4000</v>
          </cell>
          <cell r="D1082" t="str">
            <v>Onida make Window AC 1.5T</v>
          </cell>
        </row>
        <row r="1083">
          <cell r="A1083" t="str">
            <v>1604000658</v>
          </cell>
          <cell r="B1083" t="str">
            <v>0</v>
          </cell>
          <cell r="C1083" t="str">
            <v>4000</v>
          </cell>
          <cell r="D1083" t="str">
            <v>GEYSER--25 ltr CROMPTION ASWH-1625</v>
          </cell>
        </row>
        <row r="1084">
          <cell r="A1084" t="str">
            <v>1604000659</v>
          </cell>
          <cell r="B1084" t="str">
            <v>0</v>
          </cell>
          <cell r="C1084" t="str">
            <v>4000</v>
          </cell>
          <cell r="D1084" t="str">
            <v>GEYSER--3 ltr SOLARIUM VOGUE</v>
          </cell>
        </row>
        <row r="1085">
          <cell r="A1085" t="str">
            <v>1604000660</v>
          </cell>
          <cell r="B1085" t="str">
            <v>0</v>
          </cell>
          <cell r="C1085" t="str">
            <v>4000</v>
          </cell>
          <cell r="D1085" t="str">
            <v>Refrigerator 165L LG MODEL GL-B181RDGB</v>
          </cell>
        </row>
        <row r="1086">
          <cell r="A1086" t="str">
            <v>1604000661</v>
          </cell>
          <cell r="B1086" t="str">
            <v>0</v>
          </cell>
          <cell r="C1086" t="str">
            <v>4000</v>
          </cell>
          <cell r="D1086" t="str">
            <v>OUTDOOR VCB-2 33KV, 1600A</v>
          </cell>
        </row>
      </sheetData>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unil Agarwal" refreshedDate="44318.54831539352" createdVersion="6" refreshedVersion="6" minRefreshableVersion="3" recordCount="8897">
  <cacheSource type="worksheet">
    <worksheetSource ref="A1:AC8808" sheet="FAR"/>
  </cacheSource>
  <cacheFields count="29">
    <cacheField name="Asset" numFmtId="0">
      <sharedItems/>
    </cacheField>
    <cacheField name="Subnumber" numFmtId="0">
      <sharedItems/>
    </cacheField>
    <cacheField name="Asset Code" numFmtId="0">
      <sharedItems/>
    </cacheField>
    <cacheField name="Asset Class" numFmtId="0">
      <sharedItems/>
    </cacheField>
    <cacheField name="Asset Class Desc" numFmtId="0">
      <sharedItems count="13">
        <s v="Land Free Hold"/>
        <s v="Buildings"/>
        <s v="Plant &amp; Equipment"/>
        <s v="Electrical installations"/>
        <s v="Office Equipments"/>
        <s v="Furniture &amp; Fixture"/>
        <s v="Vehicles"/>
        <s v="Computer Software"/>
        <s v="Land Lease Hold"/>
        <s v="WTP and Supply plant"/>
        <s v="Computer and Data Processing"/>
        <s v="AUC TANGIBLE"/>
        <s v="CWIP Tangible"/>
      </sharedItems>
    </cacheField>
    <cacheField name="Asset description" numFmtId="0">
      <sharedItems/>
    </cacheField>
    <cacheField name="Planned life in Yrs" numFmtId="49">
      <sharedItems/>
    </cacheField>
    <cacheField name="Planned life in Periods" numFmtId="49">
      <sharedItems/>
    </cacheField>
    <cacheField name="Profit Center" numFmtId="0">
      <sharedItems/>
    </cacheField>
    <cacheField name="Capitalized on" numFmtId="14">
      <sharedItems containsSemiMixedTypes="0" containsNonDate="0" containsDate="1" containsString="0" minDate="1961-01-01T00:00:00" maxDate="2021-04-01T00:00:00"/>
    </cacheField>
    <cacheField name="APC FY start" numFmtId="43">
      <sharedItems containsSemiMixedTypes="0" containsString="0" containsNumber="1" minValue="-1324187.04" maxValue="402897622.55000001"/>
    </cacheField>
    <cacheField name="Dep. FY start" numFmtId="43">
      <sharedItems containsSemiMixedTypes="0" containsString="0" containsNumber="1" minValue="-402897622.55000001" maxValue="1324187.04"/>
    </cacheField>
    <cacheField name="Bk.val.FY strt" numFmtId="43">
      <sharedItems containsSemiMixedTypes="0" containsString="0" containsNumber="1" minValue="0" maxValue="145595100"/>
    </cacheField>
    <cacheField name="Acquisition" numFmtId="43">
      <sharedItems containsSemiMixedTypes="0" containsString="0" containsNumber="1" minValue="0" maxValue="17474102.57"/>
    </cacheField>
    <cacheField name="Retirement" numFmtId="43">
      <sharedItems containsSemiMixedTypes="0" containsString="0" containsNumber="1" minValue="-741796" maxValue="0"/>
    </cacheField>
    <cacheField name="Dep. for year" numFmtId="43">
      <sharedItems containsSemiMixedTypes="0" containsString="0" containsNumber="1" minValue="-20978863.100000001" maxValue="0"/>
    </cacheField>
    <cacheField name="Dep.retir." numFmtId="43">
      <sharedItems containsSemiMixedTypes="0" containsString="0" containsNumber="1" minValue="0" maxValue="660574.03"/>
    </cacheField>
    <cacheField name="Curr.bk.val." numFmtId="43">
      <sharedItems containsSemiMixedTypes="0" containsString="0" containsNumber="1" minValue="0" maxValue="145595100"/>
    </cacheField>
    <cacheField name="Current APC" numFmtId="43">
      <sharedItems containsSemiMixedTypes="0" containsString="0" containsNumber="1" minValue="-1324187.04" maxValue="402897622.55000001"/>
    </cacheField>
    <cacheField name="Accumul. dep." numFmtId="43">
      <sharedItems containsSemiMixedTypes="0" containsString="0" containsNumber="1" minValue="-402897622.55000001" maxValue="1324187.04"/>
    </cacheField>
    <cacheField name="Transfer" numFmtId="43">
      <sharedItems containsSemiMixedTypes="0" containsString="0" containsNumber="1" minValue="-1927950" maxValue="1927950"/>
    </cacheField>
    <cacheField name="Deactivation on" numFmtId="14">
      <sharedItems containsNonDate="0" containsDate="1" containsString="0" containsBlank="1" minDate="2020-06-01T00:00:00" maxDate="2021-04-01T00:00:00"/>
    </cacheField>
    <cacheField name="Company Code" numFmtId="0">
      <sharedItems/>
    </cacheField>
    <cacheField name="Currency" numFmtId="0">
      <sharedItems/>
    </cacheField>
    <cacheField name="Post-capital." numFmtId="43">
      <sharedItems containsSemiMixedTypes="0" containsString="0" containsNumber="1" containsInteger="1" minValue="0" maxValue="0"/>
    </cacheField>
    <cacheField name="Invest.support" numFmtId="43">
      <sharedItems containsSemiMixedTypes="0" containsString="0" containsNumber="1" containsInteger="1" minValue="0" maxValue="0"/>
    </cacheField>
    <cacheField name="Dep.transfer" numFmtId="43">
      <sharedItems containsSemiMixedTypes="0" containsString="0" containsNumber="1" containsInteger="1" minValue="0" maxValue="0"/>
    </cacheField>
    <cacheField name="Dep.post-cap." numFmtId="43">
      <sharedItems containsSemiMixedTypes="0" containsString="0" containsNumber="1" containsInteger="1" minValue="0" maxValue="0"/>
    </cacheField>
    <cacheField name="Write-ups" numFmtId="4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97">
  <r>
    <s v="1601000022"/>
    <s v="0"/>
    <s v="16010000220"/>
    <s v="1000"/>
    <x v="0"/>
    <s v="FREE HOLD 10.07 ACRE BARWATOLI"/>
    <s v="99"/>
    <s v="0"/>
    <s v="UM3001"/>
    <d v="2009-03-31T00:00:00"/>
    <n v="5000000"/>
    <n v="0"/>
    <n v="5000000"/>
    <n v="0"/>
    <n v="0"/>
    <n v="0"/>
    <n v="0"/>
    <n v="5000000"/>
    <n v="5000000"/>
    <n v="0"/>
    <n v="0"/>
    <m/>
    <s v="UM01"/>
    <s v="INR"/>
    <n v="0"/>
    <n v="0"/>
    <n v="0"/>
    <n v="0"/>
    <n v="0"/>
  </r>
  <r>
    <s v="1601000023"/>
    <s v="0"/>
    <s v="16010000230"/>
    <s v="1000"/>
    <x v="0"/>
    <s v="FREE HOLD 2.4975 ACRES-TATISIL"/>
    <s v="99"/>
    <s v="0"/>
    <s v="UM3001"/>
    <d v="2009-03-31T00:00:00"/>
    <n v="1000000"/>
    <n v="0"/>
    <n v="1000000"/>
    <n v="0"/>
    <n v="0"/>
    <n v="0"/>
    <n v="0"/>
    <n v="1000000"/>
    <n v="1000000"/>
    <n v="0"/>
    <n v="0"/>
    <m/>
    <s v="UM01"/>
    <s v="INR"/>
    <n v="0"/>
    <n v="0"/>
    <n v="0"/>
    <n v="0"/>
    <n v="0"/>
  </r>
  <r>
    <s v="1601000024"/>
    <s v="0"/>
    <s v="16010000240"/>
    <s v="1000"/>
    <x v="0"/>
    <s v="FREE HOLD 73 KATHAS AT GARI"/>
    <s v="99"/>
    <s v="0"/>
    <s v="UM3001"/>
    <d v="2009-03-31T00:00:00"/>
    <n v="26250000"/>
    <n v="0"/>
    <n v="26250000"/>
    <n v="0"/>
    <n v="0"/>
    <n v="0"/>
    <n v="0"/>
    <n v="26250000"/>
    <n v="26250000"/>
    <n v="0"/>
    <n v="0"/>
    <m/>
    <s v="UM01"/>
    <s v="INR"/>
    <n v="0"/>
    <n v="0"/>
    <n v="0"/>
    <n v="0"/>
    <n v="0"/>
  </r>
  <r>
    <s v="1601000026"/>
    <s v="0"/>
    <s v="16010000260"/>
    <s v="1000"/>
    <x v="0"/>
    <s v="FREE HOLD LAND 1.19 ACRES MAH"/>
    <s v="99"/>
    <s v="0"/>
    <s v="UM3001"/>
    <d v="2012-03-30T00:00:00"/>
    <n v="687800"/>
    <n v="0"/>
    <n v="687800"/>
    <n v="0"/>
    <n v="0"/>
    <n v="0"/>
    <n v="0"/>
    <n v="687800"/>
    <n v="687800"/>
    <n v="0"/>
    <n v="0"/>
    <m/>
    <s v="UM01"/>
    <s v="INR"/>
    <n v="0"/>
    <n v="0"/>
    <n v="0"/>
    <n v="0"/>
    <n v="0"/>
  </r>
  <r>
    <s v="1601000027"/>
    <s v="0"/>
    <s v="16010000270"/>
    <s v="1000"/>
    <x v="0"/>
    <s v="FREEHOLD LAND 1.23 ACRES + STA"/>
    <s v="99"/>
    <s v="0"/>
    <s v="UM3001"/>
    <d v="2009-06-16T00:00:00"/>
    <n v="1624849"/>
    <n v="0"/>
    <n v="1624849"/>
    <n v="0"/>
    <n v="0"/>
    <n v="0"/>
    <n v="0"/>
    <n v="1624849"/>
    <n v="1624849"/>
    <n v="0"/>
    <n v="0"/>
    <m/>
    <s v="UM01"/>
    <s v="INR"/>
    <n v="0"/>
    <n v="0"/>
    <n v="0"/>
    <n v="0"/>
    <n v="0"/>
  </r>
  <r>
    <s v="1601000028"/>
    <s v="0"/>
    <s v="16010000280"/>
    <s v="1000"/>
    <x v="0"/>
    <s v="REGN FEE 73 KATHA LAND AT GARI"/>
    <s v="99"/>
    <s v="0"/>
    <s v="UM3001"/>
    <d v="2012-03-30T00:00:00"/>
    <n v="954000"/>
    <n v="0"/>
    <n v="954000"/>
    <n v="0"/>
    <n v="0"/>
    <n v="0"/>
    <n v="0"/>
    <n v="954000"/>
    <n v="954000"/>
    <n v="0"/>
    <n v="0"/>
    <m/>
    <s v="UM01"/>
    <s v="INR"/>
    <n v="0"/>
    <n v="0"/>
    <n v="0"/>
    <n v="0"/>
    <n v="0"/>
  </r>
  <r>
    <s v="1601000030"/>
    <s v="0"/>
    <s v="16010000300"/>
    <s v="1000"/>
    <x v="0"/>
    <s v="REVALUATION ON LAND (BALANCE)"/>
    <s v="99"/>
    <s v="0"/>
    <s v="UM3001"/>
    <d v="1997-04-01T00:00:00"/>
    <n v="70345233.269999996"/>
    <n v="0"/>
    <n v="70345233.269999996"/>
    <n v="0"/>
    <n v="0"/>
    <n v="0"/>
    <n v="0"/>
    <n v="70345233.269999996"/>
    <n v="70345233.269999996"/>
    <n v="0"/>
    <n v="0"/>
    <m/>
    <s v="UM01"/>
    <s v="INR"/>
    <n v="0"/>
    <n v="0"/>
    <n v="0"/>
    <n v="0"/>
    <n v="0"/>
  </r>
  <r>
    <s v="1601000031"/>
    <s v="0"/>
    <s v="16010000310"/>
    <s v="1000"/>
    <x v="0"/>
    <s v="STAMP PAPERS FOR 73 KATHAS LAN"/>
    <s v="99"/>
    <s v="0"/>
    <s v="UM3001"/>
    <d v="2009-04-10T00:00:00"/>
    <n v="1050000"/>
    <n v="0"/>
    <n v="1050000"/>
    <n v="0"/>
    <n v="0"/>
    <n v="0"/>
    <n v="0"/>
    <n v="1050000"/>
    <n v="1050000"/>
    <n v="0"/>
    <n v="0"/>
    <m/>
    <s v="UM01"/>
    <s v="INR"/>
    <n v="0"/>
    <n v="0"/>
    <n v="0"/>
    <n v="0"/>
    <n v="0"/>
  </r>
  <r>
    <s v="1601000033"/>
    <s v="0"/>
    <s v="16010000330"/>
    <s v="1000"/>
    <x v="0"/>
    <s v="STAMPING CHR OF USRI LAND"/>
    <s v="32"/>
    <s v="0"/>
    <s v="UM3001"/>
    <d v="2006-08-09T00:00:00"/>
    <n v="58642.81"/>
    <n v="0"/>
    <n v="58642.81"/>
    <n v="0"/>
    <n v="0"/>
    <n v="0"/>
    <n v="0"/>
    <n v="58642.81"/>
    <n v="58642.81"/>
    <n v="0"/>
    <n v="0"/>
    <m/>
    <s v="UM01"/>
    <s v="INR"/>
    <n v="0"/>
    <n v="0"/>
    <n v="0"/>
    <n v="0"/>
    <n v="0"/>
  </r>
  <r>
    <s v="1601000034"/>
    <s v="0"/>
    <s v="16010000340"/>
    <s v="1000"/>
    <x v="0"/>
    <s v="USHA SCIENTIFIC &amp; RESEARCH INS"/>
    <s v="32"/>
    <s v="0"/>
    <s v="UM3001"/>
    <d v="2006-08-17T00:00:00"/>
    <n v="275692.58"/>
    <n v="0"/>
    <n v="275692.58"/>
    <n v="0"/>
    <n v="0"/>
    <n v="0"/>
    <n v="0"/>
    <n v="275692.58"/>
    <n v="275692.58"/>
    <n v="0"/>
    <n v="0"/>
    <m/>
    <s v="UM01"/>
    <s v="INR"/>
    <n v="0"/>
    <n v="0"/>
    <n v="0"/>
    <n v="0"/>
    <n v="0"/>
  </r>
  <r>
    <s v="1601000035"/>
    <s v="0"/>
    <s v="16010000350"/>
    <s v="1000"/>
    <x v="0"/>
    <s v="FREE HOLD 0.61 ACRES  AT GARI"/>
    <s v="99"/>
    <s v="0"/>
    <s v="UM3001"/>
    <d v="2009-03-31T00:00:00"/>
    <n v="9108614.75"/>
    <n v="0"/>
    <n v="9108614.75"/>
    <n v="0"/>
    <n v="0"/>
    <n v="0"/>
    <n v="0"/>
    <n v="9108614.75"/>
    <n v="9108614.75"/>
    <n v="0"/>
    <n v="0"/>
    <m/>
    <s v="UM01"/>
    <s v="INR"/>
    <n v="0"/>
    <n v="0"/>
    <n v="0"/>
    <n v="0"/>
    <n v="0"/>
  </r>
  <r>
    <s v="1601000036"/>
    <s v="0"/>
    <s v="16010000360"/>
    <s v="1000"/>
    <x v="0"/>
    <s v="FREE HOLD 0.61 ACRES  AT GARI"/>
    <s v="99"/>
    <s v="0"/>
    <s v="UM3001"/>
    <d v="2009-03-31T00:00:00"/>
    <n v="145595100"/>
    <n v="0"/>
    <n v="145595100"/>
    <n v="0"/>
    <n v="0"/>
    <n v="0"/>
    <n v="0"/>
    <n v="145595100"/>
    <n v="145595100"/>
    <n v="0"/>
    <n v="0"/>
    <m/>
    <s v="UM01"/>
    <s v="INR"/>
    <n v="0"/>
    <n v="0"/>
    <n v="0"/>
    <n v="0"/>
    <n v="0"/>
  </r>
  <r>
    <s v="1601000037"/>
    <s v="0"/>
    <s v="16010000370"/>
    <s v="1000"/>
    <x v="0"/>
    <s v="FREE HOLD 2.85  ACRES  AT GIRI"/>
    <s v="99"/>
    <s v="0"/>
    <s v="UM3001"/>
    <d v="2009-03-31T00:00:00"/>
    <n v="3975300"/>
    <n v="0"/>
    <n v="3975300"/>
    <n v="0"/>
    <n v="0"/>
    <n v="0"/>
    <n v="0"/>
    <n v="3975300"/>
    <n v="3975300"/>
    <n v="0"/>
    <n v="0"/>
    <m/>
    <s v="UM01"/>
    <s v="INR"/>
    <n v="0"/>
    <n v="0"/>
    <n v="0"/>
    <n v="0"/>
    <n v="0"/>
  </r>
  <r>
    <s v="1601000038"/>
    <s v="0"/>
    <s v="16010000380"/>
    <s v="1000"/>
    <x v="0"/>
    <s v="FREE HOLD 5.56ACRES  AT GIRI"/>
    <s v="99"/>
    <s v="0"/>
    <s v="UM3001"/>
    <d v="2009-03-31T00:00:00"/>
    <n v="51627884.890000001"/>
    <n v="0"/>
    <n v="51627884.890000001"/>
    <n v="0"/>
    <n v="0"/>
    <n v="0"/>
    <n v="0"/>
    <n v="51627884.890000001"/>
    <n v="51627884.890000001"/>
    <n v="0"/>
    <n v="0"/>
    <m/>
    <s v="UM01"/>
    <s v="INR"/>
    <n v="0"/>
    <n v="0"/>
    <n v="0"/>
    <n v="0"/>
    <n v="0"/>
  </r>
  <r>
    <s v="1602000503"/>
    <s v="0"/>
    <s v="16020005030"/>
    <s v="2000"/>
    <x v="1"/>
    <s v="&quot;&quot;&quot;P.C.PLANT EXTN. OF 40'X80&quot;&quot;&quot;&quot;&quot;"/>
    <s v="0"/>
    <s v="0"/>
    <s v="UM3001"/>
    <d v="1983-07-27T00:00:00"/>
    <n v="292413.81"/>
    <n v="-277793.11"/>
    <n v="14620.7"/>
    <n v="0"/>
    <n v="0"/>
    <n v="0"/>
    <n v="0"/>
    <n v="14620.7"/>
    <n v="292413.81"/>
    <n v="-277793.11"/>
    <n v="0"/>
    <m/>
    <s v="UM01"/>
    <s v="INR"/>
    <n v="0"/>
    <n v="0"/>
    <n v="0"/>
    <n v="0"/>
    <n v="0"/>
  </r>
  <r>
    <s v="1602000504"/>
    <s v="0"/>
    <s v="16020005040"/>
    <s v="2000"/>
    <x v="1"/>
    <s v="10 FT DIA WELL"/>
    <s v="5"/>
    <s v="0"/>
    <s v="UM3001"/>
    <d v="1980-01-01T00:00:00"/>
    <n v="22461.4"/>
    <n v="-21338.33"/>
    <n v="1123.07"/>
    <n v="0"/>
    <n v="0"/>
    <n v="0"/>
    <n v="0"/>
    <n v="1123.07"/>
    <n v="22461.4"/>
    <n v="-21338.33"/>
    <n v="0"/>
    <m/>
    <s v="UM01"/>
    <s v="INR"/>
    <n v="0"/>
    <n v="0"/>
    <n v="0"/>
    <n v="0"/>
    <n v="0"/>
  </r>
  <r>
    <s v="1602000505"/>
    <s v="0"/>
    <s v="16020005050"/>
    <s v="2000"/>
    <x v="1"/>
    <s v="10 ROOM QTR.AT DEEPATOLI"/>
    <s v="60"/>
    <s v="0"/>
    <s v="UM3001"/>
    <d v="1992-04-09T00:00:00"/>
    <n v="386161.94"/>
    <n v="-296669.13"/>
    <n v="89492.81"/>
    <n v="0"/>
    <n v="0"/>
    <n v="-2191.77"/>
    <n v="0"/>
    <n v="87301.04"/>
    <n v="386161.94"/>
    <n v="-298860.90000000002"/>
    <n v="0"/>
    <m/>
    <s v="UM01"/>
    <s v="INR"/>
    <n v="0"/>
    <n v="0"/>
    <n v="0"/>
    <n v="0"/>
    <n v="0"/>
  </r>
  <r>
    <s v="1602000506"/>
    <s v="0"/>
    <s v="16020005060"/>
    <s v="2000"/>
    <x v="1"/>
    <s v="100T CRANE SHED EXTN.CIVIL LAB"/>
    <s v="30"/>
    <s v="0"/>
    <s v="UM3001"/>
    <d v="2004-03-25T00:00:00"/>
    <n v="37671.21"/>
    <n v="-19548.78"/>
    <n v="18122.43"/>
    <n v="0"/>
    <n v="0"/>
    <n v="-1161.51"/>
    <n v="0"/>
    <n v="16960.919999999998"/>
    <n v="37671.21"/>
    <n v="-20710.29"/>
    <n v="0"/>
    <m/>
    <s v="UM01"/>
    <s v="INR"/>
    <n v="0"/>
    <n v="0"/>
    <n v="0"/>
    <n v="0"/>
    <n v="0"/>
  </r>
  <r>
    <s v="1602000507"/>
    <s v="0"/>
    <s v="16020005070"/>
    <s v="2000"/>
    <x v="1"/>
    <s v="100T CRANE SHED EXTN.CIVIL MAT"/>
    <s v="30"/>
    <s v="0"/>
    <s v="UM3001"/>
    <d v="2004-03-25T00:00:00"/>
    <n v="325015.52"/>
    <n v="-168660.76"/>
    <n v="156354.76"/>
    <n v="0"/>
    <n v="0"/>
    <n v="-10021.15"/>
    <n v="0"/>
    <n v="146333.60999999999"/>
    <n v="325015.52"/>
    <n v="-178681.91"/>
    <n v="0"/>
    <m/>
    <s v="UM01"/>
    <s v="INR"/>
    <n v="0"/>
    <n v="0"/>
    <n v="0"/>
    <n v="0"/>
    <n v="0"/>
  </r>
  <r>
    <s v="1602000508"/>
    <s v="0"/>
    <s v="16020005080"/>
    <s v="2000"/>
    <x v="1"/>
    <s v="100T CRANE SHED EXTN-CIVIL MAT"/>
    <s v="30"/>
    <s v="0"/>
    <s v="UM3001"/>
    <d v="2005-01-31T00:00:00"/>
    <n v="14241.76"/>
    <n v="-6969.9"/>
    <n v="7271.86"/>
    <n v="0"/>
    <n v="0"/>
    <n v="-442.16"/>
    <n v="0"/>
    <n v="6829.7"/>
    <n v="14241.76"/>
    <n v="-7412.06"/>
    <n v="0"/>
    <m/>
    <s v="UM01"/>
    <s v="INR"/>
    <n v="0"/>
    <n v="0"/>
    <n v="0"/>
    <n v="0"/>
    <n v="0"/>
  </r>
  <r>
    <s v="1602000509"/>
    <s v="0"/>
    <s v="16020005090"/>
    <s v="2000"/>
    <x v="1"/>
    <s v="100TON CRANE SHED EXTN CIVIL L"/>
    <s v="30"/>
    <s v="0"/>
    <s v="UM3001"/>
    <d v="2003-03-30T00:00:00"/>
    <n v="1340138.0900000001"/>
    <n v="-710958.28"/>
    <n v="629179.81000000006"/>
    <n v="0"/>
    <n v="0"/>
    <n v="-43262.3"/>
    <n v="0"/>
    <n v="585917.51"/>
    <n v="1340138.0900000001"/>
    <n v="-754220.58"/>
    <n v="0"/>
    <m/>
    <s v="UM01"/>
    <s v="INR"/>
    <n v="0"/>
    <n v="0"/>
    <n v="0"/>
    <n v="0"/>
    <n v="0"/>
  </r>
  <r>
    <s v="1602000510"/>
    <s v="0"/>
    <s v="16020005100"/>
    <s v="2000"/>
    <x v="1"/>
    <s v="100TON CRANE SHED EXTN CIVIL M"/>
    <s v="30"/>
    <s v="0"/>
    <s v="UM3001"/>
    <d v="2003-03-30T00:00:00"/>
    <n v="10607399.960000001"/>
    <n v="-5627344.8099999996"/>
    <n v="4980055.1500000004"/>
    <n v="0"/>
    <n v="0"/>
    <n v="-342427.81"/>
    <n v="0"/>
    <n v="4637627.34"/>
    <n v="10607399.960000001"/>
    <n v="-5969772.6200000001"/>
    <n v="0"/>
    <m/>
    <s v="UM01"/>
    <s v="INR"/>
    <n v="0"/>
    <n v="0"/>
    <n v="0"/>
    <n v="0"/>
    <n v="0"/>
  </r>
  <r>
    <s v="1602000511"/>
    <s v="0"/>
    <s v="16020005110"/>
    <s v="2000"/>
    <x v="1"/>
    <s v="125/130T-SHED-PIPING/COOLING T"/>
    <s v="30"/>
    <s v="0"/>
    <s v="UM3001"/>
    <d v="2012-02-19T00:00:00"/>
    <n v="5950663.75"/>
    <n v="-1545491.95"/>
    <n v="4405171.8"/>
    <n v="0"/>
    <n v="0"/>
    <n v="-187692.55"/>
    <n v="0"/>
    <n v="4217479.25"/>
    <n v="5950663.75"/>
    <n v="-1733184.5"/>
    <n v="0"/>
    <m/>
    <s v="UM01"/>
    <s v="INR"/>
    <n v="0"/>
    <n v="0"/>
    <n v="0"/>
    <n v="0"/>
    <n v="0"/>
  </r>
  <r>
    <s v="1602000512"/>
    <s v="0"/>
    <s v="16020005120"/>
    <s v="2000"/>
    <x v="1"/>
    <s v="2 BEDROOM OFFICERS QUARTERS"/>
    <s v="60"/>
    <s v="0"/>
    <s v="UM3001"/>
    <d v="1964-01-01T00:00:00"/>
    <n v="230211.27"/>
    <n v="-201167.07"/>
    <n v="29044.2"/>
    <n v="0"/>
    <n v="0"/>
    <n v="-4674.78"/>
    <n v="0"/>
    <n v="24369.42"/>
    <n v="230211.27"/>
    <n v="-205841.85"/>
    <n v="0"/>
    <m/>
    <s v="UM01"/>
    <s v="INR"/>
    <n v="0"/>
    <n v="0"/>
    <n v="0"/>
    <n v="0"/>
    <n v="0"/>
  </r>
  <r>
    <s v="1602000513"/>
    <s v="0"/>
    <s v="16020005130"/>
    <s v="2000"/>
    <x v="1"/>
    <s v="3 BAYS EXTENSION F4 FURNACE"/>
    <s v="30"/>
    <s v="0"/>
    <s v="UM3001"/>
    <d v="2009-03-15T00:00:00"/>
    <n v="1995964.88"/>
    <n v="-711262.38"/>
    <n v="1284702.5"/>
    <n v="0"/>
    <n v="0"/>
    <n v="-62516.63"/>
    <n v="0"/>
    <n v="1222185.8700000001"/>
    <n v="1995964.88"/>
    <n v="-773779.01"/>
    <n v="0"/>
    <m/>
    <s v="UM01"/>
    <s v="INR"/>
    <n v="0"/>
    <n v="0"/>
    <n v="0"/>
    <n v="0"/>
    <n v="0"/>
  </r>
  <r>
    <s v="1602000514"/>
    <s v="0"/>
    <s v="16020005140"/>
    <s v="2000"/>
    <x v="1"/>
    <s v="40 TON SHED BLDG &amp; APPCH ROAD"/>
    <s v="30"/>
    <s v="0"/>
    <s v="UM3001"/>
    <d v="2014-03-29T00:00:00"/>
    <n v="39222462.359999999"/>
    <n v="-7461796.9400000004"/>
    <n v="31760665.420000002"/>
    <n v="0"/>
    <n v="0"/>
    <n v="-1241925"/>
    <n v="0"/>
    <n v="30518740.420000002"/>
    <n v="39222462.359999999"/>
    <n v="-8703721.9399999995"/>
    <n v="0"/>
    <m/>
    <s v="UM01"/>
    <s v="INR"/>
    <n v="0"/>
    <n v="0"/>
    <n v="0"/>
    <n v="0"/>
    <n v="0"/>
  </r>
  <r>
    <s v="1602000515"/>
    <s v="0"/>
    <s v="16020005150"/>
    <s v="2000"/>
    <x v="1"/>
    <s v="40-TON CRANE BAY"/>
    <s v="0"/>
    <s v="0"/>
    <s v="UM3001"/>
    <d v="1974-01-01T00:00:00"/>
    <n v="133158.17000000001"/>
    <n v="-126500.26"/>
    <n v="6657.91"/>
    <n v="0"/>
    <n v="0"/>
    <n v="0"/>
    <n v="0"/>
    <n v="6657.91"/>
    <n v="133158.17000000001"/>
    <n v="-126500.26"/>
    <n v="0"/>
    <m/>
    <s v="UM01"/>
    <s v="INR"/>
    <n v="0"/>
    <n v="0"/>
    <n v="0"/>
    <n v="0"/>
    <n v="0"/>
  </r>
  <r>
    <s v="1602000516"/>
    <s v="0"/>
    <s v="16020005160"/>
    <s v="2000"/>
    <x v="1"/>
    <s v="6 INCH R.C. CONCRETE ROAD"/>
    <s v="10"/>
    <s v="0"/>
    <s v="UM3001"/>
    <d v="1973-01-01T00:00:00"/>
    <n v="28910.400000000001"/>
    <n v="-27464.880000000001"/>
    <n v="1445.52"/>
    <n v="0"/>
    <n v="0"/>
    <n v="0"/>
    <n v="0"/>
    <n v="1445.52"/>
    <n v="28910.400000000001"/>
    <n v="-27464.880000000001"/>
    <n v="0"/>
    <m/>
    <s v="UM01"/>
    <s v="INR"/>
    <n v="0"/>
    <n v="0"/>
    <n v="0"/>
    <n v="0"/>
    <n v="0"/>
  </r>
  <r>
    <s v="1602000517"/>
    <s v="0"/>
    <s v="16020005170"/>
    <s v="2000"/>
    <x v="1"/>
    <s v="&quot;6&quot;&quot; BOREWELL&quot;"/>
    <s v="0"/>
    <s v="0"/>
    <s v="UM3001"/>
    <d v="1993-12-30T00:00:00"/>
    <n v="58225.2"/>
    <n v="-55313.94"/>
    <n v="2911.26"/>
    <n v="0"/>
    <n v="0"/>
    <n v="0"/>
    <n v="0"/>
    <n v="2911.26"/>
    <n v="58225.2"/>
    <n v="-55313.94"/>
    <n v="0"/>
    <m/>
    <s v="UM01"/>
    <s v="INR"/>
    <n v="0"/>
    <n v="0"/>
    <n v="0"/>
    <n v="0"/>
    <n v="0"/>
  </r>
  <r>
    <s v="1602000518"/>
    <s v="0"/>
    <s v="16020005180"/>
    <s v="2000"/>
    <x v="1"/>
    <s v="&quot;6&quot;&quot; SIZE BOREWELL DRILLING.&quot;"/>
    <s v="5"/>
    <s v="0"/>
    <s v="UM3001"/>
    <d v="1996-03-01T00:00:00"/>
    <n v="21807.22"/>
    <n v="-20716.86"/>
    <n v="1090.3599999999999"/>
    <n v="0"/>
    <n v="0"/>
    <n v="0"/>
    <n v="0"/>
    <n v="1090.3599999999999"/>
    <n v="21807.22"/>
    <n v="-20716.86"/>
    <n v="0"/>
    <m/>
    <s v="UM01"/>
    <s v="INR"/>
    <n v="0"/>
    <n v="0"/>
    <n v="0"/>
    <n v="0"/>
    <n v="0"/>
  </r>
  <r>
    <s v="1602000519"/>
    <s v="0"/>
    <s v="16020005190"/>
    <s v="2000"/>
    <x v="1"/>
    <s v="ACID RESISTANT PAINTING NPH"/>
    <s v="30"/>
    <s v="0"/>
    <s v="UM3001"/>
    <d v="2001-01-31T00:00:00"/>
    <n v="1265971.58"/>
    <n v="-786769.58"/>
    <n v="479202"/>
    <n v="0"/>
    <n v="0"/>
    <n v="-38383"/>
    <n v="0"/>
    <n v="440819"/>
    <n v="1265971.58"/>
    <n v="-825152.58"/>
    <n v="0"/>
    <m/>
    <s v="UM01"/>
    <s v="INR"/>
    <n v="0"/>
    <n v="0"/>
    <n v="0"/>
    <n v="0"/>
    <n v="0"/>
  </r>
  <r>
    <s v="1602000520"/>
    <s v="0"/>
    <s v="16020005200"/>
    <s v="2000"/>
    <x v="1"/>
    <s v="ADD. STORAGE FACILITY FOR 10 T"/>
    <s v="30"/>
    <s v="0"/>
    <s v="UM3001"/>
    <d v="1992-03-15T00:00:00"/>
    <n v="614053.16"/>
    <n v="-551160.01"/>
    <n v="62893.15"/>
    <n v="0"/>
    <n v="0"/>
    <n v="-16479"/>
    <n v="0"/>
    <n v="46414.15"/>
    <n v="614053.16"/>
    <n v="-567639.01"/>
    <n v="0"/>
    <m/>
    <s v="UM01"/>
    <s v="INR"/>
    <n v="0"/>
    <n v="0"/>
    <n v="0"/>
    <n v="0"/>
    <n v="0"/>
  </r>
  <r>
    <s v="1602000521"/>
    <s v="0"/>
    <s v="16020005210"/>
    <s v="2000"/>
    <x v="1"/>
    <s v="ADD. TO EXTENSION OF CIOL YARD"/>
    <s v="30"/>
    <s v="0"/>
    <s v="UM3001"/>
    <d v="1994-11-26T00:00:00"/>
    <n v="515370.65"/>
    <n v="-421172.38"/>
    <n v="94198.27"/>
    <n v="0"/>
    <n v="0"/>
    <n v="-14700.92"/>
    <n v="0"/>
    <n v="79497.350000000006"/>
    <n v="515370.65"/>
    <n v="-435873.3"/>
    <n v="0"/>
    <m/>
    <s v="UM01"/>
    <s v="INR"/>
    <n v="0"/>
    <n v="0"/>
    <n v="0"/>
    <n v="0"/>
    <n v="0"/>
  </r>
  <r>
    <s v="1602000522"/>
    <s v="0"/>
    <s v="16020005220"/>
    <s v="2000"/>
    <x v="1"/>
    <s v="ADD. TO NEW SHED (SMALL )"/>
    <s v="30"/>
    <s v="0"/>
    <s v="UM3001"/>
    <d v="1994-11-30T00:00:00"/>
    <n v="455236.47"/>
    <n v="-371925.42"/>
    <n v="83311.05"/>
    <n v="0"/>
    <n v="0"/>
    <n v="-12977.37"/>
    <n v="0"/>
    <n v="70333.679999999993"/>
    <n v="455236.47"/>
    <n v="-384902.79"/>
    <n v="0"/>
    <m/>
    <s v="UM01"/>
    <s v="INR"/>
    <n v="0"/>
    <n v="0"/>
    <n v="0"/>
    <n v="0"/>
    <n v="0"/>
  </r>
  <r>
    <s v="1602000523"/>
    <s v="0"/>
    <s v="16020005230"/>
    <s v="2000"/>
    <x v="1"/>
    <s v="ADD. TO ROPE DESPATCH BAY"/>
    <s v="30"/>
    <s v="0"/>
    <s v="UM3001"/>
    <d v="1994-11-30T00:00:00"/>
    <n v="62373.04"/>
    <n v="-50956.98"/>
    <n v="11416.06"/>
    <n v="0"/>
    <n v="0"/>
    <n v="-1778.36"/>
    <n v="0"/>
    <n v="9637.7000000000007"/>
    <n v="62373.04"/>
    <n v="-52735.34"/>
    <n v="0"/>
    <m/>
    <s v="UM01"/>
    <s v="INR"/>
    <n v="0"/>
    <n v="0"/>
    <n v="0"/>
    <n v="0"/>
    <n v="0"/>
  </r>
  <r>
    <s v="1602000524"/>
    <s v="0"/>
    <s v="16020005240"/>
    <s v="2000"/>
    <x v="1"/>
    <s v="ADD. TO SUBSTATION FOR WIREMIL"/>
    <s v="30"/>
    <s v="0"/>
    <s v="UM3001"/>
    <d v="1994-11-30T00:00:00"/>
    <n v="643703.31999999995"/>
    <n v="-525902.44999999995"/>
    <n v="117800.87"/>
    <n v="0"/>
    <n v="0"/>
    <n v="-18349.810000000001"/>
    <n v="0"/>
    <n v="99451.06"/>
    <n v="643703.31999999995"/>
    <n v="-544252.26"/>
    <n v="0"/>
    <m/>
    <s v="UM01"/>
    <s v="INR"/>
    <n v="0"/>
    <n v="0"/>
    <n v="0"/>
    <n v="0"/>
    <n v="0"/>
  </r>
  <r>
    <s v="1602000525"/>
    <s v="0"/>
    <s v="16020005250"/>
    <s v="2000"/>
    <x v="1"/>
    <s v="ADD. TO WIREMILL WATER COMPLEX"/>
    <s v="60"/>
    <s v="0"/>
    <s v="UM3001"/>
    <d v="1994-11-30T00:00:00"/>
    <n v="472853.99"/>
    <n v="-326590.46000000002"/>
    <n v="146263.53"/>
    <n v="0"/>
    <n v="0"/>
    <n v="-3537.23"/>
    <n v="0"/>
    <n v="142726.29999999999"/>
    <n v="472853.99"/>
    <n v="-330127.69"/>
    <n v="0"/>
    <m/>
    <s v="UM01"/>
    <s v="INR"/>
    <n v="0"/>
    <n v="0"/>
    <n v="0"/>
    <n v="0"/>
    <n v="0"/>
  </r>
  <r>
    <s v="1602000526"/>
    <s v="0"/>
    <s v="16020005260"/>
    <s v="2000"/>
    <x v="1"/>
    <s v="ADDITION TO ENGINEERING SHED"/>
    <s v="0"/>
    <s v="0"/>
    <s v="UM3001"/>
    <d v="1965-01-01T00:00:00"/>
    <n v="26377.3"/>
    <n v="-25058.43"/>
    <n v="1318.87"/>
    <n v="0"/>
    <n v="0"/>
    <n v="0"/>
    <n v="0"/>
    <n v="1318.87"/>
    <n v="26377.3"/>
    <n v="-25058.43"/>
    <n v="0"/>
    <m/>
    <s v="UM01"/>
    <s v="INR"/>
    <n v="0"/>
    <n v="0"/>
    <n v="0"/>
    <n v="0"/>
    <n v="0"/>
  </r>
  <r>
    <s v="1602000527"/>
    <s v="0"/>
    <s v="16020005270"/>
    <s v="2000"/>
    <x v="1"/>
    <s v="ADDITION TO FITTERS QUARTERS"/>
    <s v="60"/>
    <s v="0"/>
    <s v="UM3001"/>
    <d v="1964-01-01T00:00:00"/>
    <n v="8311.41"/>
    <n v="-7686.32"/>
    <n v="625.09"/>
    <n v="0"/>
    <n v="0"/>
    <n v="-55.86"/>
    <n v="0"/>
    <n v="569.23"/>
    <n v="8311.41"/>
    <n v="-7742.18"/>
    <n v="0"/>
    <m/>
    <s v="UM01"/>
    <s v="INR"/>
    <n v="0"/>
    <n v="0"/>
    <n v="0"/>
    <n v="0"/>
    <n v="0"/>
  </r>
  <r>
    <s v="1602000528"/>
    <s v="0"/>
    <s v="16020005280"/>
    <s v="2000"/>
    <x v="1"/>
    <s v="ADDITION TO HOSTEL BLOCK"/>
    <s v="60"/>
    <s v="0"/>
    <s v="UM3001"/>
    <d v="1963-01-01T00:00:00"/>
    <n v="81926.31"/>
    <n v="-73257.399999999994"/>
    <n v="8668.91"/>
    <n v="0"/>
    <n v="0"/>
    <n v="-1660.69"/>
    <n v="0"/>
    <n v="7008.22"/>
    <n v="81926.31"/>
    <n v="-74918.09"/>
    <n v="0"/>
    <m/>
    <s v="UM01"/>
    <s v="INR"/>
    <n v="0"/>
    <n v="0"/>
    <n v="0"/>
    <n v="0"/>
    <n v="0"/>
  </r>
  <r>
    <s v="1602000529"/>
    <s v="0"/>
    <s v="16020005290"/>
    <s v="2000"/>
    <x v="1"/>
    <s v="ADDITION TO STORES BUILDING"/>
    <s v="30"/>
    <s v="0"/>
    <s v="UM3001"/>
    <d v="1974-01-01T00:00:00"/>
    <n v="54127.07"/>
    <n v="-51420.72"/>
    <n v="2706.35"/>
    <n v="0"/>
    <n v="0"/>
    <n v="0"/>
    <n v="0"/>
    <n v="2706.35"/>
    <n v="54127.07"/>
    <n v="-51420.72"/>
    <n v="0"/>
    <m/>
    <s v="UM01"/>
    <s v="INR"/>
    <n v="0"/>
    <n v="0"/>
    <n v="0"/>
    <n v="0"/>
    <n v="0"/>
  </r>
  <r>
    <s v="1602000530"/>
    <s v="0"/>
    <s v="16020005300"/>
    <s v="2000"/>
    <x v="1"/>
    <s v="ADDL. WORK- S.S.SHED"/>
    <s v="30"/>
    <s v="0"/>
    <s v="UM3001"/>
    <d v="1994-03-28T00:00:00"/>
    <n v="166821.29"/>
    <n v="-139719.94"/>
    <n v="27101.35"/>
    <n v="0"/>
    <n v="0"/>
    <n v="-4702.96"/>
    <n v="0"/>
    <n v="22398.39"/>
    <n v="166821.29"/>
    <n v="-144422.9"/>
    <n v="0"/>
    <m/>
    <s v="UM01"/>
    <s v="INR"/>
    <n v="0"/>
    <n v="0"/>
    <n v="0"/>
    <n v="0"/>
    <n v="0"/>
  </r>
  <r>
    <s v="1602000531"/>
    <s v="0"/>
    <s v="16020005310"/>
    <s v="2000"/>
    <x v="1"/>
    <s v="ADDN. EXP. ON LIGHTING OF LE4"/>
    <s v="30"/>
    <s v="0"/>
    <s v="UM3001"/>
    <d v="1994-10-01T00:00:00"/>
    <n v="209069.33"/>
    <n v="-171860.52"/>
    <n v="37208.81"/>
    <n v="0"/>
    <n v="0"/>
    <n v="-5943.82"/>
    <n v="0"/>
    <n v="31264.99"/>
    <n v="209069.33"/>
    <n v="-177804.34"/>
    <n v="0"/>
    <m/>
    <s v="UM01"/>
    <s v="INR"/>
    <n v="0"/>
    <n v="0"/>
    <n v="0"/>
    <n v="0"/>
    <n v="0"/>
  </r>
  <r>
    <s v="1602000532"/>
    <s v="0"/>
    <s v="16020005320"/>
    <s v="2000"/>
    <x v="1"/>
    <s v="ADDN. EXP. ON LIGHTING OF ROPE"/>
    <s v="30"/>
    <s v="0"/>
    <s v="UM3001"/>
    <d v="1994-10-01T00:00:00"/>
    <n v="209188.56"/>
    <n v="-171953.29"/>
    <n v="37235.269999999997"/>
    <n v="0"/>
    <n v="0"/>
    <n v="-5948.38"/>
    <n v="0"/>
    <n v="31286.89"/>
    <n v="209188.56"/>
    <n v="-177901.67"/>
    <n v="0"/>
    <m/>
    <s v="UM01"/>
    <s v="INR"/>
    <n v="0"/>
    <n v="0"/>
    <n v="0"/>
    <n v="0"/>
    <n v="0"/>
  </r>
  <r>
    <s v="1602000533"/>
    <s v="0"/>
    <s v="16020005330"/>
    <s v="2000"/>
    <x v="1"/>
    <s v="ADDN. TO BOBBIN EMPTYING SHED"/>
    <s v="30"/>
    <s v="0"/>
    <s v="UM3001"/>
    <d v="1994-11-30T00:00:00"/>
    <n v="49147.21"/>
    <n v="-40150.19"/>
    <n v="8997.02"/>
    <n v="0"/>
    <n v="0"/>
    <n v="-1401.63"/>
    <n v="0"/>
    <n v="7595.39"/>
    <n v="49147.21"/>
    <n v="-41551.82"/>
    <n v="0"/>
    <m/>
    <s v="UM01"/>
    <s v="INR"/>
    <n v="0"/>
    <n v="0"/>
    <n v="0"/>
    <n v="0"/>
    <n v="0"/>
  </r>
  <r>
    <s v="1602000534"/>
    <s v="0"/>
    <s v="16020005340"/>
    <s v="2000"/>
    <x v="1"/>
    <s v="ADDN. TO NEW PICKLING HOUSE BL"/>
    <s v="30"/>
    <s v="0"/>
    <s v="UM3001"/>
    <d v="1994-11-30T00:00:00"/>
    <n v="3724691.68"/>
    <n v="-3043046.95"/>
    <n v="681644.73"/>
    <n v="0"/>
    <n v="0"/>
    <n v="-106180.1"/>
    <n v="0"/>
    <n v="575464.63"/>
    <n v="3724691.68"/>
    <n v="-3149227.05"/>
    <n v="0"/>
    <m/>
    <s v="UM01"/>
    <s v="INR"/>
    <n v="0"/>
    <n v="0"/>
    <n v="0"/>
    <n v="0"/>
    <n v="0"/>
  </r>
  <r>
    <s v="1602000535"/>
    <s v="0"/>
    <s v="16020005350"/>
    <s v="2000"/>
    <x v="1"/>
    <s v="ADDN/ALTRN. WORK IN FUR. BAY"/>
    <s v="30"/>
    <s v="0"/>
    <s v="UM3001"/>
    <d v="1994-09-26T00:00:00"/>
    <n v="452595.21"/>
    <n v="-372226.87"/>
    <n v="80368.34"/>
    <n v="0"/>
    <n v="0"/>
    <n v="-12866.04"/>
    <n v="0"/>
    <n v="67502.3"/>
    <n v="452595.21"/>
    <n v="-385092.91"/>
    <n v="0"/>
    <m/>
    <s v="UM01"/>
    <s v="INR"/>
    <n v="0"/>
    <n v="0"/>
    <n v="0"/>
    <n v="0"/>
    <n v="0"/>
  </r>
  <r>
    <s v="1602000536"/>
    <s v="0"/>
    <s v="16020005360"/>
    <s v="2000"/>
    <x v="1"/>
    <s v="ADM.BUILDING"/>
    <s v="60"/>
    <s v="0"/>
    <s v="UM3002"/>
    <d v="2005-01-01T00:00:00"/>
    <n v="250863.66"/>
    <n v="-92822.66"/>
    <n v="158041"/>
    <n v="0"/>
    <n v="0"/>
    <n v="-3251.1"/>
    <n v="0"/>
    <n v="154789.9"/>
    <n v="250863.66"/>
    <n v="-96073.76"/>
    <n v="0"/>
    <m/>
    <s v="UM01"/>
    <s v="INR"/>
    <n v="0"/>
    <n v="0"/>
    <n v="0"/>
    <n v="0"/>
    <n v="0"/>
  </r>
  <r>
    <s v="1602000537"/>
    <s v="0"/>
    <s v="16020005370"/>
    <s v="2000"/>
    <x v="1"/>
    <s v="ADMINISTRATION BUILDING"/>
    <s v="60"/>
    <s v="0"/>
    <s v="UM3001"/>
    <d v="1973-01-01T00:00:00"/>
    <n v="586786.17000000004"/>
    <n v="-416551.96"/>
    <n v="170234.21"/>
    <n v="0"/>
    <n v="0"/>
    <n v="-11047.61"/>
    <n v="0"/>
    <n v="159186.6"/>
    <n v="586786.17000000004"/>
    <n v="-427599.57"/>
    <n v="0"/>
    <m/>
    <s v="UM01"/>
    <s v="INR"/>
    <n v="0"/>
    <n v="0"/>
    <n v="0"/>
    <n v="0"/>
    <n v="0"/>
  </r>
  <r>
    <s v="1602000538"/>
    <s v="0"/>
    <s v="16020005380"/>
    <s v="2000"/>
    <x v="1"/>
    <s v="ADMINISTRATIVE BLDG. 2ND STAGE"/>
    <s v="60"/>
    <s v="0"/>
    <s v="UM3001"/>
    <d v="1974-01-01T00:00:00"/>
    <n v="264943.11"/>
    <n v="-183827.64"/>
    <n v="81115.47"/>
    <n v="0"/>
    <n v="0"/>
    <n v="-4934.6499999999996"/>
    <n v="0"/>
    <n v="76180.820000000007"/>
    <n v="264943.11"/>
    <n v="-188762.29"/>
    <n v="0"/>
    <m/>
    <s v="UM01"/>
    <s v="INR"/>
    <n v="0"/>
    <n v="0"/>
    <n v="0"/>
    <n v="0"/>
    <n v="0"/>
  </r>
  <r>
    <s v="1602000539"/>
    <s v="0"/>
    <s v="16020005390"/>
    <s v="2000"/>
    <x v="1"/>
    <s v="ADMINISTRATIVE BUILDING"/>
    <s v="60"/>
    <s v="0"/>
    <s v="UM3001"/>
    <d v="1977-01-01T00:00:00"/>
    <n v="25505.49"/>
    <n v="-16524.98"/>
    <n v="8980.51"/>
    <n v="0"/>
    <n v="0"/>
    <n v="-459.92"/>
    <n v="0"/>
    <n v="8520.59"/>
    <n v="25505.49"/>
    <n v="-16984.900000000001"/>
    <n v="0"/>
    <m/>
    <s v="UM01"/>
    <s v="INR"/>
    <n v="0"/>
    <n v="0"/>
    <n v="0"/>
    <n v="0"/>
    <n v="0"/>
  </r>
  <r>
    <s v="1602000540"/>
    <s v="0"/>
    <s v="16020005400"/>
    <s v="2000"/>
    <x v="1"/>
    <s v="ADMINISTRATIVE BUILDING"/>
    <s v="60"/>
    <s v="0"/>
    <s v="UM3002"/>
    <d v="2005-01-01T00:00:00"/>
    <n v="2879229"/>
    <n v="-1256716.45"/>
    <n v="1622512.55"/>
    <n v="0"/>
    <n v="0"/>
    <n v="-33037.72"/>
    <n v="0"/>
    <n v="1589474.83"/>
    <n v="2879229"/>
    <n v="-1289754.17"/>
    <n v="0"/>
    <m/>
    <s v="UM01"/>
    <s v="INR"/>
    <n v="0"/>
    <n v="0"/>
    <n v="0"/>
    <n v="0"/>
    <n v="0"/>
  </r>
  <r>
    <s v="1602000541"/>
    <s v="0"/>
    <s v="16020005410"/>
    <s v="2000"/>
    <x v="1"/>
    <s v="ADMINISTRATIVE BUILDING"/>
    <s v="60"/>
    <s v="0"/>
    <s v="UM3001"/>
    <d v="1975-01-01T00:00:00"/>
    <n v="105973.35"/>
    <n v="-71865.3"/>
    <n v="34108.050000000003"/>
    <n v="0"/>
    <n v="0"/>
    <n v="-1952.72"/>
    <n v="0"/>
    <n v="32155.33"/>
    <n v="105973.35"/>
    <n v="-73818.02"/>
    <n v="0"/>
    <m/>
    <s v="UM01"/>
    <s v="INR"/>
    <n v="0"/>
    <n v="0"/>
    <n v="0"/>
    <n v="0"/>
    <n v="0"/>
  </r>
  <r>
    <s v="1602000542"/>
    <s v="0"/>
    <s v="16020005420"/>
    <s v="2000"/>
    <x v="1"/>
    <s v="ADMINISTRATIVE BUILDING"/>
    <s v="60"/>
    <s v="0"/>
    <s v="UM3001"/>
    <d v="1976-01-01T00:00:00"/>
    <n v="171444.79"/>
    <n v="-113632.75"/>
    <n v="57812.04"/>
    <n v="0"/>
    <n v="0"/>
    <n v="-3126.2"/>
    <n v="0"/>
    <n v="54685.84"/>
    <n v="171444.79"/>
    <n v="-116758.95"/>
    <n v="0"/>
    <m/>
    <s v="UM01"/>
    <s v="INR"/>
    <n v="0"/>
    <n v="0"/>
    <n v="0"/>
    <n v="0"/>
    <n v="0"/>
  </r>
  <r>
    <s v="1602000543"/>
    <s v="0"/>
    <s v="16020005430"/>
    <s v="2000"/>
    <x v="1"/>
    <s v="ADMINISTRATIVE BUILDING"/>
    <s v="60"/>
    <s v="0"/>
    <s v="UM3001"/>
    <d v="1978-01-01T00:00:00"/>
    <n v="113585.52"/>
    <n v="-71916.62"/>
    <n v="41668.9"/>
    <n v="0"/>
    <n v="0"/>
    <n v="-2027.19"/>
    <n v="0"/>
    <n v="39641.71"/>
    <n v="113585.52"/>
    <n v="-73943.81"/>
    <n v="0"/>
    <m/>
    <s v="UM01"/>
    <s v="INR"/>
    <n v="0"/>
    <n v="0"/>
    <n v="0"/>
    <n v="0"/>
    <n v="0"/>
  </r>
  <r>
    <s v="1602000544"/>
    <s v="0"/>
    <s v="16020005440"/>
    <s v="2000"/>
    <x v="1"/>
    <s v="ADMINISTRATIVE BUILDING"/>
    <s v="60"/>
    <s v="0"/>
    <s v="UM3001"/>
    <d v="1979-01-01T00:00:00"/>
    <n v="93257.78"/>
    <n v="-57696.06"/>
    <n v="35561.72"/>
    <n v="0"/>
    <n v="0"/>
    <n v="-1647.64"/>
    <n v="0"/>
    <n v="33914.080000000002"/>
    <n v="93257.78"/>
    <n v="-59343.7"/>
    <n v="0"/>
    <m/>
    <s v="UM01"/>
    <s v="INR"/>
    <n v="0"/>
    <n v="0"/>
    <n v="0"/>
    <n v="0"/>
    <n v="0"/>
  </r>
  <r>
    <s v="1602000545"/>
    <s v="0"/>
    <s v="16020005450"/>
    <s v="2000"/>
    <x v="1"/>
    <s v="ADN BLDG BLOCK ROAD"/>
    <s v="10"/>
    <s v="0"/>
    <s v="UM3001"/>
    <d v="1981-12-31T00:00:00"/>
    <n v="75858.03"/>
    <n v="-72065.13"/>
    <n v="3792.9"/>
    <n v="0"/>
    <n v="0"/>
    <n v="0"/>
    <n v="0"/>
    <n v="3792.9"/>
    <n v="75858.03"/>
    <n v="-72065.13"/>
    <n v="0"/>
    <m/>
    <s v="UM01"/>
    <s v="INR"/>
    <n v="0"/>
    <n v="0"/>
    <n v="0"/>
    <n v="0"/>
    <n v="0"/>
  </r>
  <r>
    <s v="1602000546"/>
    <s v="0"/>
    <s v="16020005460"/>
    <s v="2000"/>
    <x v="1"/>
    <s v="EXTENTION OF FACTORY BUILDING-UID"/>
    <s v="30"/>
    <s v="0"/>
    <s v="UM3004"/>
    <d v="2006-04-01T00:00:00"/>
    <n v="65636.639999999999"/>
    <n v="-28489.07"/>
    <n v="37147.57"/>
    <n v="0"/>
    <n v="0"/>
    <n v="-2116.61"/>
    <n v="0"/>
    <n v="35030.959999999999"/>
    <n v="65636.639999999999"/>
    <n v="-30605.68"/>
    <n v="0"/>
    <m/>
    <s v="UM01"/>
    <s v="INR"/>
    <n v="0"/>
    <n v="0"/>
    <n v="0"/>
    <n v="0"/>
    <n v="0"/>
  </r>
  <r>
    <s v="1602000547"/>
    <s v="0"/>
    <s v="16020005470"/>
    <s v="2000"/>
    <x v="1"/>
    <s v="SHED OF PLATING PLANT - (OLD-UID"/>
    <s v="60"/>
    <s v="0"/>
    <s v="UM3004"/>
    <d v="2006-04-01T00:00:00"/>
    <n v="1243832.74"/>
    <n v="-864966.58"/>
    <n v="378866.16"/>
    <n v="0"/>
    <n v="0"/>
    <n v="-6884.23"/>
    <n v="0"/>
    <n v="371981.93"/>
    <n v="1243832.74"/>
    <n v="-871850.81"/>
    <n v="0"/>
    <m/>
    <s v="UM01"/>
    <s v="INR"/>
    <n v="0"/>
    <n v="0"/>
    <n v="0"/>
    <n v="0"/>
    <n v="0"/>
  </r>
  <r>
    <s v="1602000548"/>
    <s v="0"/>
    <s v="16020005480"/>
    <s v="2000"/>
    <x v="1"/>
    <s v="ANCILARY BUILDING"/>
    <s v="30"/>
    <s v="0"/>
    <s v="UM3002"/>
    <d v="2005-01-01T00:00:00"/>
    <n v="136629.06"/>
    <n v="-65415.07"/>
    <n v="71213.990000000005"/>
    <n v="0"/>
    <n v="0"/>
    <n v="-4363.8999999999996"/>
    <n v="0"/>
    <n v="66850.09"/>
    <n v="136629.06"/>
    <n v="-69778.97"/>
    <n v="0"/>
    <m/>
    <s v="UM01"/>
    <s v="INR"/>
    <n v="0"/>
    <n v="0"/>
    <n v="0"/>
    <n v="0"/>
    <n v="0"/>
  </r>
  <r>
    <s v="1602000549"/>
    <s v="0"/>
    <s v="16020005490"/>
    <s v="2000"/>
    <x v="1"/>
    <s v="ANCILARY BUILDING"/>
    <s v="60"/>
    <s v="0"/>
    <s v="UM3002"/>
    <d v="2005-01-01T00:00:00"/>
    <n v="417362.89"/>
    <n v="-157337.24"/>
    <n v="260025.65"/>
    <n v="0"/>
    <n v="0"/>
    <n v="-5343.89"/>
    <n v="0"/>
    <n v="254681.76"/>
    <n v="417362.89"/>
    <n v="-162681.13"/>
    <n v="0"/>
    <m/>
    <s v="UM01"/>
    <s v="INR"/>
    <n v="0"/>
    <n v="0"/>
    <n v="0"/>
    <n v="0"/>
    <n v="0"/>
  </r>
  <r>
    <s v="1602000550"/>
    <s v="0"/>
    <s v="16020005500"/>
    <s v="2000"/>
    <x v="1"/>
    <s v="ANCILARY BUILDING"/>
    <s v="60"/>
    <s v="0"/>
    <s v="UM3002"/>
    <d v="2005-01-01T00:00:00"/>
    <n v="59691.06"/>
    <n v="-22888.37"/>
    <n v="36802.69"/>
    <n v="0"/>
    <n v="0"/>
    <n v="-755.65"/>
    <n v="0"/>
    <n v="36047.040000000001"/>
    <n v="59691.06"/>
    <n v="-23644.02"/>
    <n v="0"/>
    <m/>
    <s v="UM01"/>
    <s v="INR"/>
    <n v="0"/>
    <n v="0"/>
    <n v="0"/>
    <n v="0"/>
    <n v="0"/>
  </r>
  <r>
    <s v="1602000551"/>
    <s v="0"/>
    <s v="16020005510"/>
    <s v="2000"/>
    <x v="1"/>
    <s v="ANCILLARY BUILDING"/>
    <s v="60"/>
    <s v="0"/>
    <s v="UM3002"/>
    <d v="2005-01-01T00:00:00"/>
    <n v="84034.77"/>
    <n v="-29663.15"/>
    <n v="54371.62"/>
    <n v="0"/>
    <n v="0"/>
    <n v="-1121.03"/>
    <n v="0"/>
    <n v="53250.59"/>
    <n v="84034.77"/>
    <n v="-30784.18"/>
    <n v="0"/>
    <m/>
    <s v="UM01"/>
    <s v="INR"/>
    <n v="0"/>
    <n v="0"/>
    <n v="0"/>
    <n v="0"/>
    <n v="0"/>
  </r>
  <r>
    <s v="1602000552"/>
    <s v="0"/>
    <s v="16020005520"/>
    <s v="2000"/>
    <x v="1"/>
    <s v="ANCILLARY BUILDING"/>
    <s v="60"/>
    <s v="0"/>
    <s v="UM3002"/>
    <d v="2005-01-01T00:00:00"/>
    <n v="108380.09"/>
    <n v="-44829.79"/>
    <n v="63550.3"/>
    <n v="0"/>
    <n v="0"/>
    <n v="-1298.92"/>
    <n v="0"/>
    <n v="62251.38"/>
    <n v="108380.09"/>
    <n v="-46128.71"/>
    <n v="0"/>
    <m/>
    <s v="UM01"/>
    <s v="INR"/>
    <n v="0"/>
    <n v="0"/>
    <n v="0"/>
    <n v="0"/>
    <n v="0"/>
  </r>
  <r>
    <s v="1602000553"/>
    <s v="0"/>
    <s v="16020005530"/>
    <s v="2000"/>
    <x v="1"/>
    <s v="ANCILLARY BUILDING"/>
    <s v="60"/>
    <s v="0"/>
    <s v="UM3002"/>
    <d v="2005-01-01T00:00:00"/>
    <n v="2000809.9"/>
    <n v="-827688.01"/>
    <n v="1173121.8899999999"/>
    <n v="0"/>
    <n v="0"/>
    <n v="-23977.64"/>
    <n v="0"/>
    <n v="1149144.25"/>
    <n v="2000809.9"/>
    <n v="-851665.65"/>
    <n v="0"/>
    <m/>
    <s v="UM01"/>
    <s v="INR"/>
    <n v="0"/>
    <n v="0"/>
    <n v="0"/>
    <n v="0"/>
    <n v="0"/>
  </r>
  <r>
    <s v="1602000554"/>
    <s v="0"/>
    <s v="16020005540"/>
    <s v="2000"/>
    <x v="1"/>
    <s v="ANN.FURNACE AND R. M. BAY"/>
    <s v="0"/>
    <s v="0"/>
    <s v="UM3001"/>
    <d v="1969-01-01T00:00:00"/>
    <n v="402209.86"/>
    <n v="-382099.37"/>
    <n v="20110.490000000002"/>
    <n v="0"/>
    <n v="0"/>
    <n v="0"/>
    <n v="0"/>
    <n v="20110.490000000002"/>
    <n v="402209.86"/>
    <n v="-382099.37"/>
    <n v="0"/>
    <m/>
    <s v="UM01"/>
    <s v="INR"/>
    <n v="0"/>
    <n v="0"/>
    <n v="0"/>
    <n v="0"/>
    <n v="0"/>
  </r>
  <r>
    <s v="1602000555"/>
    <s v="0"/>
    <s v="16020005550"/>
    <s v="2000"/>
    <x v="1"/>
    <s v="APPROACH ROAD-MACHINERY ASMBLY"/>
    <s v="10"/>
    <s v="0"/>
    <s v="UM3001"/>
    <d v="2014-03-15T00:00:00"/>
    <n v="2309545.06"/>
    <n v="-1323031.29"/>
    <n v="986513.77"/>
    <n v="0"/>
    <n v="0"/>
    <n v="-220324.55"/>
    <n v="0"/>
    <n v="766189.22"/>
    <n v="2309545.06"/>
    <n v="-1543355.84"/>
    <n v="0"/>
    <m/>
    <s v="UM01"/>
    <s v="INR"/>
    <n v="0"/>
    <n v="0"/>
    <n v="0"/>
    <n v="0"/>
    <n v="0"/>
  </r>
  <r>
    <s v="1602000556"/>
    <s v="0"/>
    <s v="16020005560"/>
    <s v="2000"/>
    <x v="1"/>
    <s v="ARCH.FEE FOR WIREMILL"/>
    <s v="30"/>
    <s v="0"/>
    <s v="UM3001"/>
    <d v="1996-03-28T00:00:00"/>
    <n v="184268.5"/>
    <n v="-142982.35"/>
    <n v="41286.15"/>
    <n v="0"/>
    <n v="0"/>
    <n v="-5355.23"/>
    <n v="0"/>
    <n v="35930.92"/>
    <n v="184268.5"/>
    <n v="-148337.57999999999"/>
    <n v="0"/>
    <m/>
    <s v="UM01"/>
    <s v="INR"/>
    <n v="0"/>
    <n v="0"/>
    <n v="0"/>
    <n v="0"/>
    <n v="0"/>
  </r>
  <r>
    <s v="1602000557"/>
    <s v="0"/>
    <s v="16020005570"/>
    <s v="2000"/>
    <x v="1"/>
    <s v="AREA BEHIND HRBC SHED-DEVLOPD"/>
    <s v="30"/>
    <s v="0"/>
    <s v="UM3001"/>
    <d v="2012-02-05T00:00:00"/>
    <n v="2120435.4300000002"/>
    <n v="-553407.43999999994"/>
    <n v="1567027.99"/>
    <n v="0"/>
    <n v="0"/>
    <n v="-66875.75"/>
    <n v="0"/>
    <n v="1500152.24"/>
    <n v="2120435.4300000002"/>
    <n v="-620283.18999999994"/>
    <n v="0"/>
    <m/>
    <s v="UM01"/>
    <s v="INR"/>
    <n v="0"/>
    <n v="0"/>
    <n v="0"/>
    <n v="0"/>
    <n v="0"/>
  </r>
  <r>
    <s v="1602000558"/>
    <s v="0"/>
    <s v="16020005580"/>
    <s v="2000"/>
    <x v="1"/>
    <s v="ATTN.RECORD SYSTEM-CONTACT LAB"/>
    <s v="60"/>
    <s v="0"/>
    <s v="UM3001"/>
    <d v="2014-01-12T00:00:00"/>
    <n v="552267"/>
    <n v="-56128.24"/>
    <n v="496138.76"/>
    <n v="0"/>
    <n v="0"/>
    <n v="-8711.31"/>
    <n v="0"/>
    <n v="487427.45"/>
    <n v="552267"/>
    <n v="-64839.55"/>
    <n v="0"/>
    <m/>
    <s v="UM01"/>
    <s v="INR"/>
    <n v="0"/>
    <n v="0"/>
    <n v="0"/>
    <n v="0"/>
    <n v="0"/>
  </r>
  <r>
    <s v="1602000559"/>
    <s v="0"/>
    <s v="16020005590"/>
    <s v="2000"/>
    <x v="1"/>
    <s v="BACH.ENGR.'S HOSTEL"/>
    <s v="60"/>
    <s v="0"/>
    <s v="UM3001"/>
    <d v="1997-03-22T00:00:00"/>
    <n v="11396486.390000001"/>
    <n v="-4233682.0599999996"/>
    <n v="7162804.3300000001"/>
    <n v="0"/>
    <n v="0"/>
    <n v="-178320.69"/>
    <n v="0"/>
    <n v="6984483.6399999997"/>
    <n v="11396486.390000001"/>
    <n v="-4412002.75"/>
    <n v="0"/>
    <m/>
    <s v="UM01"/>
    <s v="INR"/>
    <n v="0"/>
    <n v="0"/>
    <n v="0"/>
    <n v="0"/>
    <n v="0"/>
  </r>
  <r>
    <s v="1602000560"/>
    <s v="0"/>
    <s v="16020005600"/>
    <s v="2000"/>
    <x v="1"/>
    <s v="BATTEN SHED"/>
    <s v="30"/>
    <s v="0"/>
    <s v="UM3002"/>
    <d v="2005-01-01T00:00:00"/>
    <n v="289360.56"/>
    <n v="-137130.14000000001"/>
    <n v="152230.42000000001"/>
    <n v="0"/>
    <n v="0"/>
    <n v="-9337.66"/>
    <n v="0"/>
    <n v="142892.76"/>
    <n v="289360.56"/>
    <n v="-146467.79999999999"/>
    <n v="0"/>
    <m/>
    <s v="UM01"/>
    <s v="INR"/>
    <n v="0"/>
    <n v="0"/>
    <n v="0"/>
    <n v="0"/>
    <n v="0"/>
  </r>
  <r>
    <s v="1602000561"/>
    <s v="0"/>
    <s v="16020005610"/>
    <s v="2000"/>
    <x v="1"/>
    <s v="BOBBIN EMPTYING SHED"/>
    <s v="30"/>
    <s v="0"/>
    <s v="UM3001"/>
    <d v="1994-03-27T00:00:00"/>
    <n v="2178722.36"/>
    <n v="-1824943.84"/>
    <n v="353778.52"/>
    <n v="0"/>
    <n v="0"/>
    <n v="-61420.95"/>
    <n v="0"/>
    <n v="292357.57"/>
    <n v="2178722.36"/>
    <n v="-1886364.79"/>
    <n v="0"/>
    <m/>
    <s v="UM01"/>
    <s v="INR"/>
    <n v="0"/>
    <n v="0"/>
    <n v="0"/>
    <n v="0"/>
    <n v="0"/>
  </r>
  <r>
    <s v="1602000562"/>
    <s v="0"/>
    <s v="16020005620"/>
    <s v="2000"/>
    <x v="1"/>
    <s v="BOBBIN EMPTYING SHED"/>
    <s v="30"/>
    <s v="0"/>
    <s v="UM3001"/>
    <d v="1994-09-29T00:00:00"/>
    <n v="323503.57"/>
    <n v="-265974.46999999997"/>
    <n v="57529.1"/>
    <n v="0"/>
    <n v="0"/>
    <n v="-9198.16"/>
    <n v="0"/>
    <n v="48330.94"/>
    <n v="323503.57"/>
    <n v="-275172.63"/>
    <n v="0"/>
    <m/>
    <s v="UM01"/>
    <s v="INR"/>
    <n v="0"/>
    <n v="0"/>
    <n v="0"/>
    <n v="0"/>
    <n v="0"/>
  </r>
  <r>
    <s v="1602000563"/>
    <s v="0"/>
    <s v="16020005630"/>
    <s v="2000"/>
    <x v="1"/>
    <s v="BOBBIN REPAIR SHED"/>
    <s v="30"/>
    <s v="0"/>
    <s v="UM3001"/>
    <d v="1994-03-30T00:00:00"/>
    <n v="850446.08"/>
    <n v="-712137.55"/>
    <n v="138308.53"/>
    <n v="0"/>
    <n v="0"/>
    <n v="-23979.41"/>
    <n v="0"/>
    <n v="114329.12"/>
    <n v="850446.08"/>
    <n v="-736116.96"/>
    <n v="0"/>
    <m/>
    <s v="UM01"/>
    <s v="INR"/>
    <n v="0"/>
    <n v="0"/>
    <n v="0"/>
    <n v="0"/>
    <n v="0"/>
  </r>
  <r>
    <s v="1602000564"/>
    <s v="0"/>
    <s v="16020005640"/>
    <s v="2000"/>
    <x v="1"/>
    <s v="BOBBIN REPAIR SHED"/>
    <s v="30"/>
    <s v="0"/>
    <s v="UM3001"/>
    <d v="1994-09-15T00:00:00"/>
    <n v="145071.31"/>
    <n v="-119443.85"/>
    <n v="25627.46"/>
    <n v="0"/>
    <n v="0"/>
    <n v="-4121.99"/>
    <n v="0"/>
    <n v="21505.47"/>
    <n v="145071.31"/>
    <n v="-123565.84"/>
    <n v="0"/>
    <m/>
    <s v="UM01"/>
    <s v="INR"/>
    <n v="0"/>
    <n v="0"/>
    <n v="0"/>
    <n v="0"/>
    <n v="0"/>
  </r>
  <r>
    <s v="1602000565"/>
    <s v="0"/>
    <s v="16020005650"/>
    <s v="2000"/>
    <x v="1"/>
    <s v="BONDED STORES-EOU"/>
    <s v="30"/>
    <s v="0"/>
    <s v="UM3001"/>
    <d v="1989-01-10T00:00:00"/>
    <n v="80189.850000000006"/>
    <n v="-76180.36"/>
    <n v="4009.49"/>
    <n v="0"/>
    <n v="0"/>
    <n v="0"/>
    <n v="0"/>
    <n v="4009.49"/>
    <n v="80189.850000000006"/>
    <n v="-76180.36"/>
    <n v="0"/>
    <m/>
    <s v="UM01"/>
    <s v="INR"/>
    <n v="0"/>
    <n v="0"/>
    <n v="0"/>
    <n v="0"/>
    <n v="0"/>
  </r>
  <r>
    <s v="1602000566"/>
    <s v="0"/>
    <s v="16020005660"/>
    <s v="2000"/>
    <x v="1"/>
    <s v="BOULDER PITCHING NORTH SIDE"/>
    <s v="60"/>
    <s v="0"/>
    <s v="UM3002"/>
    <d v="2005-01-01T00:00:00"/>
    <n v="27772"/>
    <n v="-9408.92"/>
    <n v="18363.080000000002"/>
    <n v="0"/>
    <n v="0"/>
    <n v="-379.29"/>
    <n v="0"/>
    <n v="17983.79"/>
    <n v="27772"/>
    <n v="-9788.2099999999991"/>
    <n v="0"/>
    <m/>
    <s v="UM01"/>
    <s v="INR"/>
    <n v="0"/>
    <n v="0"/>
    <n v="0"/>
    <n v="0"/>
    <n v="0"/>
  </r>
  <r>
    <s v="1602000567"/>
    <s v="0"/>
    <s v="16020005670"/>
    <s v="2000"/>
    <x v="1"/>
    <s v="BOULDER PITCHING WEST SIDE"/>
    <s v="60"/>
    <s v="0"/>
    <s v="UM3002"/>
    <d v="2005-01-01T00:00:00"/>
    <n v="6931"/>
    <n v="-2347.42"/>
    <n v="4583.58"/>
    <n v="0"/>
    <n v="0"/>
    <n v="-94.67"/>
    <n v="0"/>
    <n v="4488.91"/>
    <n v="6931"/>
    <n v="-2442.09"/>
    <n v="0"/>
    <m/>
    <s v="UM01"/>
    <s v="INR"/>
    <n v="0"/>
    <n v="0"/>
    <n v="0"/>
    <n v="0"/>
    <n v="0"/>
  </r>
  <r>
    <s v="1602000568"/>
    <s v="0"/>
    <s v="16020005680"/>
    <s v="2000"/>
    <x v="1"/>
    <s v="BOUNDARY WALL"/>
    <s v="5"/>
    <s v="0"/>
    <s v="UM3001"/>
    <d v="1970-01-01T00:00:00"/>
    <n v="112124.11"/>
    <n v="-106517.9"/>
    <n v="5606.21"/>
    <n v="0"/>
    <n v="0"/>
    <n v="0"/>
    <n v="0"/>
    <n v="5606.21"/>
    <n v="112124.11"/>
    <n v="-106517.9"/>
    <n v="0"/>
    <m/>
    <s v="UM01"/>
    <s v="INR"/>
    <n v="0"/>
    <n v="0"/>
    <n v="0"/>
    <n v="0"/>
    <n v="0"/>
  </r>
  <r>
    <s v="1602000569"/>
    <s v="0"/>
    <s v="16020005690"/>
    <s v="2000"/>
    <x v="1"/>
    <s v="BOUNDARY WALL"/>
    <s v="5"/>
    <s v="0"/>
    <s v="UM3001"/>
    <d v="1996-03-25T00:00:00"/>
    <n v="124517.72"/>
    <n v="-118291.83"/>
    <n v="6225.89"/>
    <n v="0"/>
    <n v="0"/>
    <n v="0"/>
    <n v="0"/>
    <n v="6225.89"/>
    <n v="124517.72"/>
    <n v="-118291.83"/>
    <n v="0"/>
    <m/>
    <s v="UM01"/>
    <s v="INR"/>
    <n v="0"/>
    <n v="0"/>
    <n v="0"/>
    <n v="0"/>
    <n v="0"/>
  </r>
  <r>
    <s v="1602000570"/>
    <s v="0"/>
    <s v="16020005700"/>
    <s v="2000"/>
    <x v="1"/>
    <s v="BOUNDARY WALL &amp; WIRE FENCING"/>
    <s v="5"/>
    <s v="0"/>
    <s v="UM3001"/>
    <d v="2002-02-28T00:00:00"/>
    <n v="1644644.85"/>
    <n v="-1562412.61"/>
    <n v="82232.240000000005"/>
    <n v="0"/>
    <n v="0"/>
    <n v="0"/>
    <n v="0"/>
    <n v="82232.240000000005"/>
    <n v="1644644.85"/>
    <n v="-1562412.61"/>
    <n v="0"/>
    <m/>
    <s v="UM01"/>
    <s v="INR"/>
    <n v="0"/>
    <n v="0"/>
    <n v="0"/>
    <n v="0"/>
    <n v="0"/>
  </r>
  <r>
    <s v="1602000571"/>
    <s v="0"/>
    <s v="16020005710"/>
    <s v="2000"/>
    <x v="1"/>
    <s v="BOUNDRY WALL"/>
    <s v="5"/>
    <s v="0"/>
    <s v="UM3002"/>
    <d v="2005-01-01T00:00:00"/>
    <n v="312057.61"/>
    <n v="-296454.73"/>
    <n v="15602.88"/>
    <n v="0"/>
    <n v="0"/>
    <n v="0"/>
    <n v="0"/>
    <n v="15602.88"/>
    <n v="312057.61"/>
    <n v="-296454.73"/>
    <n v="0"/>
    <m/>
    <s v="UM01"/>
    <s v="INR"/>
    <n v="0"/>
    <n v="0"/>
    <n v="0"/>
    <n v="0"/>
    <n v="0"/>
  </r>
  <r>
    <s v="1602000572"/>
    <s v="0"/>
    <s v="16020005720"/>
    <s v="2000"/>
    <x v="1"/>
    <s v="BOUNDRY WALL"/>
    <s v="5"/>
    <s v="0"/>
    <s v="UM3002"/>
    <d v="2005-01-01T00:00:00"/>
    <n v="11601.93"/>
    <n v="-11021.83"/>
    <n v="580.1"/>
    <n v="0"/>
    <n v="0"/>
    <n v="0"/>
    <n v="0"/>
    <n v="580.1"/>
    <n v="11601.93"/>
    <n v="-11021.83"/>
    <n v="0"/>
    <m/>
    <s v="UM01"/>
    <s v="INR"/>
    <n v="0"/>
    <n v="0"/>
    <n v="0"/>
    <n v="0"/>
    <n v="0"/>
  </r>
  <r>
    <s v="1602000573"/>
    <s v="0"/>
    <s v="16020005730"/>
    <s v="2000"/>
    <x v="1"/>
    <s v="BOUNDRY WALL &amp; GATE"/>
    <s v="5"/>
    <s v="0"/>
    <s v="UM3002"/>
    <d v="2005-01-01T00:00:00"/>
    <n v="958739.07"/>
    <n v="-910802.12"/>
    <n v="47936.95"/>
    <n v="0"/>
    <n v="0"/>
    <n v="0"/>
    <n v="0"/>
    <n v="47936.95"/>
    <n v="958739.07"/>
    <n v="-910802.12"/>
    <n v="0"/>
    <m/>
    <s v="UM01"/>
    <s v="INR"/>
    <n v="0"/>
    <n v="0"/>
    <n v="0"/>
    <n v="0"/>
    <n v="0"/>
  </r>
  <r>
    <s v="1602000574"/>
    <s v="0"/>
    <s v="16020005740"/>
    <s v="2000"/>
    <x v="1"/>
    <s v="BOUNDRY WALL LDO"/>
    <s v="5"/>
    <s v="0"/>
    <s v="UM3001"/>
    <d v="1987-06-17T00:00:00"/>
    <n v="10458.49"/>
    <n v="-9935.57"/>
    <n v="522.91999999999996"/>
    <n v="0"/>
    <n v="0"/>
    <n v="0"/>
    <n v="0"/>
    <n v="522.91999999999996"/>
    <n v="10458.49"/>
    <n v="-9935.57"/>
    <n v="0"/>
    <m/>
    <s v="UM01"/>
    <s v="INR"/>
    <n v="0"/>
    <n v="0"/>
    <n v="0"/>
    <n v="0"/>
    <n v="0"/>
  </r>
  <r>
    <s v="1602000575"/>
    <s v="0"/>
    <s v="16020005750"/>
    <s v="2000"/>
    <x v="1"/>
    <s v="BRICK WALL"/>
    <s v="5"/>
    <s v="0"/>
    <s v="UM3001"/>
    <d v="2006-09-21T00:00:00"/>
    <n v="17779.5"/>
    <n v="-16890.52"/>
    <n v="888.98"/>
    <n v="0"/>
    <n v="0"/>
    <n v="0"/>
    <n v="0"/>
    <n v="888.98"/>
    <n v="17779.5"/>
    <n v="-16890.52"/>
    <n v="0"/>
    <m/>
    <s v="UM01"/>
    <s v="INR"/>
    <n v="0"/>
    <n v="0"/>
    <n v="0"/>
    <n v="0"/>
    <n v="0"/>
  </r>
  <r>
    <s v="1602000576"/>
    <s v="0"/>
    <s v="16020005760"/>
    <s v="2000"/>
    <x v="1"/>
    <s v="BUILDING - PRESTRETCHING"/>
    <s v="0"/>
    <s v="0"/>
    <s v="UM3001"/>
    <d v="1985-04-01T00:00:00"/>
    <n v="4025557.21"/>
    <n v="-3824279.35"/>
    <n v="201277.86"/>
    <n v="0"/>
    <n v="0"/>
    <n v="0"/>
    <n v="0"/>
    <n v="201277.86"/>
    <n v="4025557.21"/>
    <n v="-3824279.35"/>
    <n v="0"/>
    <m/>
    <s v="UM01"/>
    <s v="INR"/>
    <n v="0"/>
    <n v="0"/>
    <n v="0"/>
    <n v="0"/>
    <n v="0"/>
  </r>
  <r>
    <s v="1602000577"/>
    <s v="0"/>
    <s v="16020005770"/>
    <s v="2000"/>
    <x v="1"/>
    <s v="BUILDING FOR CORPORATE DEVELOP"/>
    <s v="60"/>
    <s v="0"/>
    <s v="UM3001"/>
    <d v="1991-10-15T00:00:00"/>
    <n v="55585.41"/>
    <n v="-25544.18"/>
    <n v="30041.23"/>
    <n v="0"/>
    <n v="0"/>
    <n v="-864.44"/>
    <n v="0"/>
    <n v="29176.79"/>
    <n v="55585.41"/>
    <n v="-26408.62"/>
    <n v="0"/>
    <m/>
    <s v="UM01"/>
    <s v="INR"/>
    <n v="0"/>
    <n v="0"/>
    <n v="0"/>
    <n v="0"/>
    <n v="0"/>
  </r>
  <r>
    <s v="1602000578"/>
    <s v="0"/>
    <s v="16020005780"/>
    <s v="2000"/>
    <x v="1"/>
    <s v="BUILDING FOR INSPECTION &amp; DESP"/>
    <s v="30"/>
    <s v="0"/>
    <s v="UM3001"/>
    <d v="1990-03-23T00:00:00"/>
    <n v="2330054.06"/>
    <n v="-2213551.36"/>
    <n v="116502.7"/>
    <n v="0"/>
    <n v="0"/>
    <n v="0"/>
    <n v="0"/>
    <n v="116502.7"/>
    <n v="2330054.06"/>
    <n v="-2213551.36"/>
    <n v="0"/>
    <m/>
    <s v="UM01"/>
    <s v="INR"/>
    <n v="0"/>
    <n v="0"/>
    <n v="0"/>
    <n v="0"/>
    <n v="0"/>
  </r>
  <r>
    <s v="1602000579"/>
    <s v="0"/>
    <s v="16020005790"/>
    <s v="2000"/>
    <x v="1"/>
    <s v="BUILDING RENOVATION -MUMBAI"/>
    <s v="60"/>
    <s v="0"/>
    <s v="UM3001"/>
    <d v="1997-03-31T00:00:00"/>
    <n v="2463548"/>
    <n v="-893947.36"/>
    <n v="1569600.64"/>
    <n v="0"/>
    <n v="0"/>
    <n v="-39095.410000000003"/>
    <n v="0"/>
    <n v="1530505.23"/>
    <n v="2463548"/>
    <n v="-933042.77"/>
    <n v="0"/>
    <m/>
    <s v="UM01"/>
    <s v="INR"/>
    <n v="0"/>
    <n v="0"/>
    <n v="0"/>
    <n v="0"/>
    <n v="0"/>
  </r>
  <r>
    <s v="1602000580"/>
    <s v="0"/>
    <s v="16020005800"/>
    <s v="2000"/>
    <x v="1"/>
    <s v="BUILDING-HRBC"/>
    <s v="30"/>
    <s v="0"/>
    <s v="UM3001"/>
    <d v="1998-01-21T00:00:00"/>
    <n v="5656691.7000000002"/>
    <n v="-5133582.34"/>
    <n v="523109.36"/>
    <n v="0"/>
    <n v="0"/>
    <n v="-30772.03"/>
    <n v="0"/>
    <n v="492337.33"/>
    <n v="5656691.7000000002"/>
    <n v="-5164354.37"/>
    <n v="0"/>
    <m/>
    <s v="UM01"/>
    <s v="INR"/>
    <n v="0"/>
    <n v="0"/>
    <n v="0"/>
    <n v="0"/>
    <n v="0"/>
  </r>
  <r>
    <s v="1602000581"/>
    <s v="0"/>
    <s v="16020005810"/>
    <s v="2000"/>
    <x v="1"/>
    <s v="CANTEEN BUILDING"/>
    <s v="60"/>
    <s v="0"/>
    <s v="UM3001"/>
    <d v="1962-01-01T00:00:00"/>
    <n v="6765.23"/>
    <n v="-6362.86"/>
    <n v="402.37"/>
    <n v="0"/>
    <n v="0"/>
    <n v="-36.56"/>
    <n v="0"/>
    <n v="365.81"/>
    <n v="6765.23"/>
    <n v="-6399.42"/>
    <n v="0"/>
    <m/>
    <s v="UM01"/>
    <s v="INR"/>
    <n v="0"/>
    <n v="0"/>
    <n v="0"/>
    <n v="0"/>
    <n v="0"/>
  </r>
  <r>
    <s v="1602000582"/>
    <s v="0"/>
    <s v="16020005820"/>
    <s v="2000"/>
    <x v="1"/>
    <s v="CANTEEN RENO.PH II CIVIL MATER"/>
    <s v="60"/>
    <s v="0"/>
    <s v="UM3001"/>
    <d v="2000-12-30T00:00:00"/>
    <n v="464051.04"/>
    <n v="-190812.05"/>
    <n v="273238.99"/>
    <n v="0"/>
    <n v="0"/>
    <n v="-6136.17"/>
    <n v="0"/>
    <n v="267102.82"/>
    <n v="464051.04"/>
    <n v="-196948.22"/>
    <n v="0"/>
    <m/>
    <s v="UM01"/>
    <s v="INR"/>
    <n v="0"/>
    <n v="0"/>
    <n v="0"/>
    <n v="0"/>
    <n v="0"/>
  </r>
  <r>
    <s v="1602000583"/>
    <s v="0"/>
    <s v="16020005830"/>
    <s v="2000"/>
    <x v="1"/>
    <s v="CANTEEN RENO.PH II ELEC.MATERI"/>
    <s v="60"/>
    <s v="0"/>
    <s v="UM3001"/>
    <d v="2000-12-30T00:00:00"/>
    <n v="1460334.26"/>
    <n v="-600471.27"/>
    <n v="859862.99"/>
    <n v="0"/>
    <n v="0"/>
    <n v="-19310.080000000002"/>
    <n v="0"/>
    <n v="840552.91"/>
    <n v="1460334.26"/>
    <n v="-619781.35"/>
    <n v="0"/>
    <m/>
    <s v="UM01"/>
    <s v="INR"/>
    <n v="0"/>
    <n v="0"/>
    <n v="0"/>
    <n v="0"/>
    <n v="0"/>
  </r>
  <r>
    <s v="1602000584"/>
    <s v="0"/>
    <s v="16020005840"/>
    <s v="2000"/>
    <x v="1"/>
    <s v="CANTEEN RENO.PH II MECH.MAT."/>
    <s v="60"/>
    <s v="0"/>
    <s v="UM3001"/>
    <d v="2000-12-30T00:00:00"/>
    <n v="31780.3"/>
    <n v="-13067.68"/>
    <n v="18712.62"/>
    <n v="0"/>
    <n v="0"/>
    <n v="-420.23"/>
    <n v="0"/>
    <n v="18292.39"/>
    <n v="31780.3"/>
    <n v="-13487.91"/>
    <n v="0"/>
    <m/>
    <s v="UM01"/>
    <s v="INR"/>
    <n v="0"/>
    <n v="0"/>
    <n v="0"/>
    <n v="0"/>
    <n v="0"/>
  </r>
  <r>
    <s v="1602000585"/>
    <s v="0"/>
    <s v="16020005850"/>
    <s v="2000"/>
    <x v="1"/>
    <s v="CAR PARKING SPACE AT G/FLOOR 2"/>
    <s v="60"/>
    <s v="0"/>
    <s v="UM3001"/>
    <d v="1990-04-01T00:00:00"/>
    <n v="25000"/>
    <n v="-12107.56"/>
    <n v="12892.44"/>
    <n v="0"/>
    <n v="0"/>
    <n v="-388.08"/>
    <n v="0"/>
    <n v="12504.36"/>
    <n v="25000"/>
    <n v="-12495.64"/>
    <n v="0"/>
    <m/>
    <s v="UM01"/>
    <s v="INR"/>
    <n v="0"/>
    <n v="0"/>
    <n v="0"/>
    <n v="0"/>
    <n v="0"/>
  </r>
  <r>
    <s v="1602000586"/>
    <s v="0"/>
    <s v="16020005860"/>
    <s v="2000"/>
    <x v="1"/>
    <s v="CIVIL PROJECTS FOR W.M."/>
    <s v="30"/>
    <s v="0"/>
    <s v="UM3001"/>
    <d v="1996-03-14T00:00:00"/>
    <n v="592289.41"/>
    <n v="-460291.29"/>
    <n v="131998.12"/>
    <n v="0"/>
    <n v="0"/>
    <n v="-17205.36"/>
    <n v="0"/>
    <n v="114792.76"/>
    <n v="592289.41"/>
    <n v="-477496.65"/>
    <n v="0"/>
    <m/>
    <s v="UM01"/>
    <s v="INR"/>
    <n v="0"/>
    <n v="0"/>
    <n v="0"/>
    <n v="0"/>
    <n v="0"/>
  </r>
  <r>
    <s v="1602000587"/>
    <s v="0"/>
    <s v="16020005870"/>
    <s v="2000"/>
    <x v="1"/>
    <s v="CLOSER MACHINE BAY"/>
    <s v="0"/>
    <s v="0"/>
    <s v="UM3001"/>
    <d v="1972-01-01T00:00:00"/>
    <n v="126331.99"/>
    <n v="-120015.39"/>
    <n v="6316.6"/>
    <n v="0"/>
    <n v="0"/>
    <n v="0"/>
    <n v="0"/>
    <n v="6316.6"/>
    <n v="126331.99"/>
    <n v="-120015.39"/>
    <n v="0"/>
    <m/>
    <s v="UM01"/>
    <s v="INR"/>
    <n v="0"/>
    <n v="0"/>
    <n v="0"/>
    <n v="0"/>
    <n v="0"/>
  </r>
  <r>
    <s v="1602000588"/>
    <s v="0"/>
    <s v="16020005880"/>
    <s v="2000"/>
    <x v="1"/>
    <s v="COIL STOCK YARD"/>
    <s v="30"/>
    <s v="0"/>
    <s v="UM3001"/>
    <d v="1970-01-01T00:00:00"/>
    <n v="81146.95"/>
    <n v="-77089.600000000006"/>
    <n v="4057.35"/>
    <n v="0"/>
    <n v="0"/>
    <n v="0"/>
    <n v="0"/>
    <n v="4057.35"/>
    <n v="81146.95"/>
    <n v="-77089.600000000006"/>
    <n v="0"/>
    <m/>
    <s v="UM01"/>
    <s v="INR"/>
    <n v="0"/>
    <n v="0"/>
    <n v="0"/>
    <n v="0"/>
    <n v="0"/>
  </r>
  <r>
    <s v="1602000589"/>
    <s v="0"/>
    <s v="16020005890"/>
    <s v="2000"/>
    <x v="1"/>
    <s v="COIL UNLODING FACILITY CIVIL"/>
    <s v="30"/>
    <s v="0"/>
    <s v="UM3001"/>
    <d v="2001-03-10T00:00:00"/>
    <n v="1453129.66"/>
    <n v="-688658.24"/>
    <n v="764471.42"/>
    <n v="0"/>
    <n v="0"/>
    <n v="-63238.78"/>
    <n v="0"/>
    <n v="701232.64000000001"/>
    <n v="1453129.66"/>
    <n v="-751897.02"/>
    <n v="0"/>
    <m/>
    <s v="UM01"/>
    <s v="INR"/>
    <n v="0"/>
    <n v="0"/>
    <n v="0"/>
    <n v="0"/>
    <n v="0"/>
  </r>
  <r>
    <s v="1602000590"/>
    <s v="0"/>
    <s v="16020005900"/>
    <s v="2000"/>
    <x v="1"/>
    <s v="COMPR. ROOM CUM DROSEEL SHED"/>
    <s v="30"/>
    <s v="0"/>
    <s v="UM3001"/>
    <d v="1995-02-28T00:00:00"/>
    <n v="86276.68"/>
    <n v="-69835.12"/>
    <n v="16441.560000000001"/>
    <n v="0"/>
    <n v="0"/>
    <n v="-2468.84"/>
    <n v="0"/>
    <n v="13972.72"/>
    <n v="86276.68"/>
    <n v="-72303.960000000006"/>
    <n v="0"/>
    <m/>
    <s v="UM01"/>
    <s v="INR"/>
    <n v="0"/>
    <n v="0"/>
    <n v="0"/>
    <n v="0"/>
    <n v="0"/>
  </r>
  <r>
    <s v="1602000591"/>
    <s v="0"/>
    <s v="16020005910"/>
    <s v="2000"/>
    <x v="1"/>
    <s v="COMPR.ROOM CUM DROSSEL SHED"/>
    <s v="30"/>
    <s v="0"/>
    <s v="UM3001"/>
    <d v="1996-03-18T00:00:00"/>
    <n v="41691.699999999997"/>
    <n v="-32388.959999999999"/>
    <n v="9302.74"/>
    <n v="0"/>
    <n v="0"/>
    <n v="-1210.77"/>
    <n v="0"/>
    <n v="8091.97"/>
    <n v="41691.699999999997"/>
    <n v="-33599.730000000003"/>
    <n v="0"/>
    <m/>
    <s v="UM01"/>
    <s v="INR"/>
    <n v="0"/>
    <n v="0"/>
    <n v="0"/>
    <n v="0"/>
    <n v="0"/>
  </r>
  <r>
    <s v="1602000592"/>
    <s v="0"/>
    <s v="16020005920"/>
    <s v="2000"/>
    <x v="1"/>
    <s v="HOMOLOLU PREMISES CO-OP SOCIET"/>
    <s v="0"/>
    <s v="0"/>
    <s v="UM3001"/>
    <d v="1987-12-31T00:00:00"/>
    <n v="250"/>
    <n v="-250"/>
    <n v="0"/>
    <n v="0"/>
    <n v="0"/>
    <n v="0"/>
    <n v="0"/>
    <n v="0"/>
    <n v="250"/>
    <n v="-250"/>
    <n v="0"/>
    <m/>
    <s v="UM01"/>
    <s v="INR"/>
    <n v="0"/>
    <n v="0"/>
    <n v="0"/>
    <n v="0"/>
    <n v="0"/>
  </r>
  <r>
    <s v="1602000593"/>
    <s v="0"/>
    <s v="16020005930"/>
    <s v="2000"/>
    <x v="1"/>
    <s v="CONSN OF NEW COIL YARD"/>
    <s v="60"/>
    <s v="0"/>
    <s v="UM3001"/>
    <d v="2011-02-27T00:00:00"/>
    <n v="2856391.79"/>
    <n v="-549711.09"/>
    <n v="2306680.7000000002"/>
    <n v="0"/>
    <n v="0"/>
    <n v="-42504"/>
    <n v="0"/>
    <n v="2264176.7000000002"/>
    <n v="2856391.79"/>
    <n v="-592215.09"/>
    <n v="0"/>
    <m/>
    <s v="UM01"/>
    <s v="INR"/>
    <n v="0"/>
    <n v="0"/>
    <n v="0"/>
    <n v="0"/>
    <n v="0"/>
  </r>
  <r>
    <s v="1602000594"/>
    <s v="0"/>
    <s v="16020005940"/>
    <s v="2000"/>
    <x v="1"/>
    <s v="CONSN-QA DIE SHOP &amp; TOOL ROOM"/>
    <s v="60"/>
    <s v="0"/>
    <s v="UM3001"/>
    <d v="2014-03-10T00:00:00"/>
    <n v="1856548.05"/>
    <n v="-179700.49"/>
    <n v="1676847.56"/>
    <n v="0"/>
    <n v="0"/>
    <n v="-29366.49"/>
    <n v="0"/>
    <n v="1647481.07"/>
    <n v="1856548.05"/>
    <n v="-209066.98"/>
    <n v="0"/>
    <m/>
    <s v="UM01"/>
    <s v="INR"/>
    <n v="0"/>
    <n v="0"/>
    <n v="0"/>
    <n v="0"/>
    <n v="0"/>
  </r>
  <r>
    <s v="1602000595"/>
    <s v="0"/>
    <s v="16020005950"/>
    <s v="2000"/>
    <x v="1"/>
    <s v="CONST. OF SHED FOR FORKLIFT"/>
    <s v="30"/>
    <s v="0"/>
    <s v="UM3001"/>
    <d v="1996-02-27T00:00:00"/>
    <n v="22916.42"/>
    <n v="-17838.61"/>
    <n v="5077.8100000000004"/>
    <n v="0"/>
    <n v="0"/>
    <n v="-665.67"/>
    <n v="0"/>
    <n v="4412.1400000000003"/>
    <n v="22916.42"/>
    <n v="-18504.28"/>
    <n v="0"/>
    <m/>
    <s v="UM01"/>
    <s v="INR"/>
    <n v="0"/>
    <n v="0"/>
    <n v="0"/>
    <n v="0"/>
    <n v="0"/>
  </r>
  <r>
    <s v="1602000596"/>
    <s v="0"/>
    <s v="16020005960"/>
    <s v="2000"/>
    <x v="1"/>
    <s v="CONST.OF NEW BUILDING FOR SPL."/>
    <s v="30"/>
    <s v="0"/>
    <s v="UM3001"/>
    <d v="1990-01-15T00:00:00"/>
    <n v="217206.75"/>
    <n v="-206346.41"/>
    <n v="10860.34"/>
    <n v="0"/>
    <n v="0"/>
    <n v="0"/>
    <n v="0"/>
    <n v="10860.34"/>
    <n v="217206.75"/>
    <n v="-206346.41"/>
    <n v="0"/>
    <m/>
    <s v="UM01"/>
    <s v="INR"/>
    <n v="0"/>
    <n v="0"/>
    <n v="0"/>
    <n v="0"/>
    <n v="0"/>
  </r>
  <r>
    <s v="1602000597"/>
    <s v="0"/>
    <s v="16020005970"/>
    <s v="2000"/>
    <x v="1"/>
    <s v="CONSTN OF NEW ROPERY BLDG P NO"/>
    <s v="0"/>
    <s v="0"/>
    <s v="UM3001"/>
    <d v="1981-12-31T00:00:00"/>
    <n v="63342.69"/>
    <n v="-60175.55"/>
    <n v="3167.14"/>
    <n v="0"/>
    <n v="0"/>
    <n v="0"/>
    <n v="0"/>
    <n v="3167.14"/>
    <n v="63342.69"/>
    <n v="-60175.55"/>
    <n v="0"/>
    <m/>
    <s v="UM01"/>
    <s v="INR"/>
    <n v="0"/>
    <n v="0"/>
    <n v="0"/>
    <n v="0"/>
    <n v="0"/>
  </r>
  <r>
    <s v="1602000598"/>
    <s v="0"/>
    <s v="16020005980"/>
    <s v="2000"/>
    <x v="1"/>
    <s v="CONSTN OF NEW ROPERY BLDG P NO"/>
    <s v="0"/>
    <s v="0"/>
    <s v="UM3001"/>
    <d v="1981-12-31T00:00:00"/>
    <n v="1666707.47"/>
    <n v="-1583372.09"/>
    <n v="83335.38"/>
    <n v="0"/>
    <n v="0"/>
    <n v="0"/>
    <n v="0"/>
    <n v="83335.38"/>
    <n v="1666707.47"/>
    <n v="-1583372.09"/>
    <n v="0"/>
    <m/>
    <s v="UM01"/>
    <s v="INR"/>
    <n v="0"/>
    <n v="0"/>
    <n v="0"/>
    <n v="0"/>
    <n v="0"/>
  </r>
  <r>
    <s v="1602000599"/>
    <s v="0"/>
    <s v="16020005990"/>
    <s v="2000"/>
    <x v="1"/>
    <s v="CONSTN.OF ACC RD IN FRONT OF S"/>
    <s v="10"/>
    <s v="0"/>
    <s v="UM3001"/>
    <d v="1984-06-15T00:00:00"/>
    <n v="32955.67"/>
    <n v="-31307.89"/>
    <n v="1647.78"/>
    <n v="0"/>
    <n v="0"/>
    <n v="0"/>
    <n v="0"/>
    <n v="1647.78"/>
    <n v="32955.67"/>
    <n v="-31307.89"/>
    <n v="0"/>
    <m/>
    <s v="UM01"/>
    <s v="INR"/>
    <n v="0"/>
    <n v="0"/>
    <n v="0"/>
    <n v="0"/>
    <n v="0"/>
  </r>
  <r>
    <s v="1602000600"/>
    <s v="0"/>
    <s v="16020006000"/>
    <s v="2000"/>
    <x v="1"/>
    <s v="CONSTRN.OF FURNACE MAINTENANCE"/>
    <s v="30"/>
    <s v="0"/>
    <s v="UM3001"/>
    <d v="1996-03-23T00:00:00"/>
    <n v="176304.99"/>
    <n v="-136879.51999999999"/>
    <n v="39425.47"/>
    <n v="0"/>
    <n v="0"/>
    <n v="-5122.76"/>
    <n v="0"/>
    <n v="34302.71"/>
    <n v="176304.99"/>
    <n v="-142002.28"/>
    <n v="0"/>
    <m/>
    <s v="UM01"/>
    <s v="INR"/>
    <n v="0"/>
    <n v="0"/>
    <n v="0"/>
    <n v="0"/>
    <n v="0"/>
  </r>
  <r>
    <s v="1602000601"/>
    <s v="0"/>
    <s v="16020006010"/>
    <s v="2000"/>
    <x v="1"/>
    <s v="CONSTRN.OF RCC FDN-10HDQ-MS3"/>
    <s v="30"/>
    <s v="0"/>
    <s v="UM3001"/>
    <d v="1996-03-19T00:00:00"/>
    <n v="36346.300000000003"/>
    <n v="-28230.74"/>
    <n v="8115.56"/>
    <n v="0"/>
    <n v="0"/>
    <n v="-1055.98"/>
    <n v="0"/>
    <n v="7059.58"/>
    <n v="36346.300000000003"/>
    <n v="-29286.720000000001"/>
    <n v="0"/>
    <m/>
    <s v="UM01"/>
    <s v="INR"/>
    <n v="0"/>
    <n v="0"/>
    <n v="0"/>
    <n v="0"/>
    <n v="0"/>
  </r>
  <r>
    <s v="1602000602"/>
    <s v="0"/>
    <s v="16020006020"/>
    <s v="2000"/>
    <x v="1"/>
    <s v="CONSTRUCTION NEW ELEVATOR SHED"/>
    <s v="30"/>
    <s v="0"/>
    <s v="UM3001"/>
    <d v="2014-03-28T00:00:00"/>
    <n v="25491946.949999999"/>
    <n v="-4847199.4800000004"/>
    <n v="20644747.469999999"/>
    <n v="0"/>
    <n v="0"/>
    <n v="-805175.41"/>
    <n v="0"/>
    <n v="19839572.059999999"/>
    <n v="25491946.949999999"/>
    <n v="-5652374.8899999997"/>
    <n v="0"/>
    <m/>
    <s v="UM01"/>
    <s v="INR"/>
    <n v="0"/>
    <n v="0"/>
    <n v="0"/>
    <n v="0"/>
    <n v="0"/>
  </r>
  <r>
    <s v="1602000603"/>
    <s v="0"/>
    <s v="16020006030"/>
    <s v="2000"/>
    <x v="1"/>
    <s v="CONSTRUCTION OF FLOOR"/>
    <s v="60"/>
    <s v="0"/>
    <s v="UM3001"/>
    <d v="2002-02-28T00:00:00"/>
    <n v="89231.48"/>
    <n v="-39304.33"/>
    <n v="49927.15"/>
    <n v="0"/>
    <n v="0"/>
    <n v="-1084.78"/>
    <n v="0"/>
    <n v="48842.37"/>
    <n v="89231.48"/>
    <n v="-40389.11"/>
    <n v="0"/>
    <m/>
    <s v="UM01"/>
    <s v="INR"/>
    <n v="0"/>
    <n v="0"/>
    <n v="0"/>
    <n v="0"/>
    <n v="0"/>
  </r>
  <r>
    <s v="1602000604"/>
    <s v="0"/>
    <s v="16020006040"/>
    <s v="2000"/>
    <x v="1"/>
    <s v="CONSTRUCTION OF ROAD SIDE DRAI"/>
    <s v="30"/>
    <s v="0"/>
    <s v="UM3001"/>
    <d v="1990-02-28T00:00:00"/>
    <n v="96850.16"/>
    <n v="-92007.65"/>
    <n v="4842.51"/>
    <n v="0"/>
    <n v="0"/>
    <n v="0"/>
    <n v="0"/>
    <n v="4842.51"/>
    <n v="96850.16"/>
    <n v="-92007.65"/>
    <n v="0"/>
    <m/>
    <s v="UM01"/>
    <s v="INR"/>
    <n v="0"/>
    <n v="0"/>
    <n v="0"/>
    <n v="0"/>
    <n v="0"/>
  </r>
  <r>
    <s v="1602000605"/>
    <s v="0"/>
    <s v="16020006050"/>
    <s v="2000"/>
    <x v="1"/>
    <s v="CONSTRUCTION OF ROPERY CANTEEN"/>
    <s v="60"/>
    <s v="0"/>
    <s v="UM3001"/>
    <d v="1996-03-27T00:00:00"/>
    <n v="419312.69"/>
    <n v="-273123.14"/>
    <n v="146189.54999999999"/>
    <n v="0"/>
    <n v="0"/>
    <n v="-3479.77"/>
    <n v="0"/>
    <n v="142709.78"/>
    <n v="419312.69"/>
    <n v="-276602.90999999997"/>
    <n v="0"/>
    <m/>
    <s v="UM01"/>
    <s v="INR"/>
    <n v="0"/>
    <n v="0"/>
    <n v="0"/>
    <n v="0"/>
    <n v="0"/>
  </r>
  <r>
    <s v="1602000606"/>
    <s v="0"/>
    <s v="16020006060"/>
    <s v="2000"/>
    <x v="1"/>
    <s v="CONSTRUCTION OF ROPERY SUB BLD"/>
    <s v="30"/>
    <s v="0"/>
    <s v="UM3001"/>
    <d v="1994-03-26T00:00:00"/>
    <n v="434012.48"/>
    <n v="-363574.87"/>
    <n v="70437.61"/>
    <n v="0"/>
    <n v="0"/>
    <n v="-12234.53"/>
    <n v="0"/>
    <n v="58203.08"/>
    <n v="434012.48"/>
    <n v="-375809.4"/>
    <n v="0"/>
    <m/>
    <s v="UM01"/>
    <s v="INR"/>
    <n v="0"/>
    <n v="0"/>
    <n v="0"/>
    <n v="0"/>
    <n v="0"/>
  </r>
  <r>
    <s v="1602000607"/>
    <s v="0"/>
    <s v="16020006070"/>
    <s v="2000"/>
    <x v="1"/>
    <s v="CONSTRUCTION OF SPD OFFICE"/>
    <s v="30"/>
    <s v="0"/>
    <s v="UM3001"/>
    <d v="1992-03-20T00:00:00"/>
    <n v="119569.01"/>
    <n v="-107274.96"/>
    <n v="12294.05"/>
    <n v="0"/>
    <n v="0"/>
    <n v="-3210.58"/>
    <n v="0"/>
    <n v="9083.4699999999993"/>
    <n v="119569.01"/>
    <n v="-110485.54"/>
    <n v="0"/>
    <m/>
    <s v="UM01"/>
    <s v="INR"/>
    <n v="0"/>
    <n v="0"/>
    <n v="0"/>
    <n v="0"/>
    <n v="0"/>
  </r>
  <r>
    <s v="1602000608"/>
    <s v="0"/>
    <s v="16020006080"/>
    <s v="2000"/>
    <x v="1"/>
    <s v="CONSTRUCTION OF STAFF QUARTER"/>
    <s v="60"/>
    <s v="0"/>
    <s v="UM3001"/>
    <d v="1994-02-28T00:00:00"/>
    <n v="117177.15"/>
    <n v="-83537.48"/>
    <n v="33639.67"/>
    <n v="0"/>
    <n v="0"/>
    <n v="-819.19"/>
    <n v="0"/>
    <n v="32820.480000000003"/>
    <n v="117177.15"/>
    <n v="-84356.67"/>
    <n v="0"/>
    <m/>
    <s v="UM01"/>
    <s v="INR"/>
    <n v="0"/>
    <n v="0"/>
    <n v="0"/>
    <n v="0"/>
    <n v="0"/>
  </r>
  <r>
    <s v="1602000609"/>
    <s v="0"/>
    <s v="16020006090"/>
    <s v="2000"/>
    <x v="1"/>
    <s v="CONSTT. OF SHED FOR FORKLIFT"/>
    <s v="30"/>
    <s v="0"/>
    <s v="UM3001"/>
    <d v="1993-12-31T00:00:00"/>
    <n v="12051.36"/>
    <n v="-10182.84"/>
    <n v="1868.52"/>
    <n v="0"/>
    <n v="0"/>
    <n v="-337.53"/>
    <n v="0"/>
    <n v="1530.99"/>
    <n v="12051.36"/>
    <n v="-10520.37"/>
    <n v="0"/>
    <m/>
    <s v="UM01"/>
    <s v="INR"/>
    <n v="0"/>
    <n v="0"/>
    <n v="0"/>
    <n v="0"/>
    <n v="0"/>
  </r>
  <r>
    <s v="1602000610"/>
    <s v="0"/>
    <s v="16020006100"/>
    <s v="2000"/>
    <x v="1"/>
    <s v="CONT.OF A BASE FOR CONTAINER"/>
    <s v="60"/>
    <s v="0"/>
    <s v="UM3001"/>
    <d v="1997-03-25T00:00:00"/>
    <n v="239967.21"/>
    <n v="-149170.67000000001"/>
    <n v="90796.54"/>
    <n v="0"/>
    <n v="0"/>
    <n v="-2130.7800000000002"/>
    <n v="0"/>
    <n v="88665.76"/>
    <n v="239967.21"/>
    <n v="-151301.45000000001"/>
    <n v="0"/>
    <m/>
    <s v="UM01"/>
    <s v="INR"/>
    <n v="0"/>
    <n v="0"/>
    <n v="0"/>
    <n v="0"/>
    <n v="0"/>
  </r>
  <r>
    <s v="1602000611"/>
    <s v="0"/>
    <s v="16020006110"/>
    <s v="2000"/>
    <x v="1"/>
    <s v="CONT.OF DISCHARGE TANK IN ETP"/>
    <s v="60"/>
    <s v="0"/>
    <s v="UM3001"/>
    <d v="1999-03-25T00:00:00"/>
    <n v="55671.68"/>
    <n v="-31251.34"/>
    <n v="24420.34"/>
    <n v="0"/>
    <n v="0"/>
    <n v="-555.05999999999995"/>
    <n v="0"/>
    <n v="23865.279999999999"/>
    <n v="55671.68"/>
    <n v="-31806.400000000001"/>
    <n v="0"/>
    <m/>
    <s v="UM01"/>
    <s v="INR"/>
    <n v="0"/>
    <n v="0"/>
    <n v="0"/>
    <n v="0"/>
    <n v="0"/>
  </r>
  <r>
    <s v="1602000612"/>
    <s v="0"/>
    <s v="16020006120"/>
    <s v="2000"/>
    <x v="1"/>
    <s v="CONTAINER LOADING"/>
    <s v="30"/>
    <s v="0"/>
    <s v="UM3001"/>
    <d v="1999-03-26T00:00:00"/>
    <n v="339547.22"/>
    <n v="-231286.95"/>
    <n v="108260.27"/>
    <n v="0"/>
    <n v="0"/>
    <n v="-10161.1"/>
    <n v="0"/>
    <n v="98099.17"/>
    <n v="339547.22"/>
    <n v="-241448.05"/>
    <n v="0"/>
    <m/>
    <s v="UM01"/>
    <s v="INR"/>
    <n v="0"/>
    <n v="0"/>
    <n v="0"/>
    <n v="0"/>
    <n v="0"/>
  </r>
  <r>
    <s v="1602000613"/>
    <s v="0"/>
    <s v="16020006130"/>
    <s v="2000"/>
    <x v="1"/>
    <s v="CONTRN LRPC GODOWN SHED"/>
    <s v="60"/>
    <s v="0"/>
    <s v="UM3001"/>
    <d v="2012-03-19T00:00:00"/>
    <n v="22597057.140000001"/>
    <n v="-3596833.47"/>
    <n v="19000223.670000002"/>
    <n v="0"/>
    <n v="0"/>
    <n v="-343896.52"/>
    <n v="0"/>
    <n v="18656327.149999999"/>
    <n v="22597057.140000001"/>
    <n v="-3940729.99"/>
    <n v="0"/>
    <m/>
    <s v="UM01"/>
    <s v="INR"/>
    <n v="0"/>
    <n v="0"/>
    <n v="0"/>
    <n v="0"/>
    <n v="0"/>
  </r>
  <r>
    <s v="1602000614"/>
    <s v="0"/>
    <s v="16020006140"/>
    <s v="2000"/>
    <x v="1"/>
    <s v="CONTRN NEW SHED FOR 180T SHED"/>
    <s v="30"/>
    <s v="0"/>
    <s v="UM3001"/>
    <d v="2012-04-01T00:00:00"/>
    <n v="1027737.32"/>
    <n v="-263005.39"/>
    <n v="764731.93"/>
    <n v="0"/>
    <n v="0"/>
    <n v="-32424.78"/>
    <n v="0"/>
    <n v="732307.15"/>
    <n v="1027737.32"/>
    <n v="-295430.17"/>
    <n v="0"/>
    <m/>
    <s v="UM01"/>
    <s v="INR"/>
    <n v="0"/>
    <n v="0"/>
    <n v="0"/>
    <n v="0"/>
    <n v="0"/>
  </r>
  <r>
    <s v="1602000615"/>
    <s v="0"/>
    <s v="16020006150"/>
    <s v="2000"/>
    <x v="1"/>
    <s v="CONTRN SHED FOR 180 T"/>
    <s v="30"/>
    <s v="0"/>
    <s v="UM3001"/>
    <d v="2012-03-27T00:00:00"/>
    <n v="41169351.810000002"/>
    <n v="-10554208.75"/>
    <n v="30615143.059999999"/>
    <n v="0"/>
    <n v="0"/>
    <n v="-1298839.45"/>
    <n v="0"/>
    <n v="29316303.609999999"/>
    <n v="41169351.810000002"/>
    <n v="-11853048.199999999"/>
    <n v="0"/>
    <m/>
    <s v="UM01"/>
    <s v="INR"/>
    <n v="0"/>
    <n v="0"/>
    <n v="0"/>
    <n v="0"/>
    <n v="0"/>
  </r>
  <r>
    <s v="1602000616"/>
    <s v="0"/>
    <s v="16020006160"/>
    <s v="2000"/>
    <x v="1"/>
    <s v="CONTRN-BLACK BITUMINUS ROAD"/>
    <s v="10"/>
    <s v="0"/>
    <s v="UM3001"/>
    <d v="2012-02-24T00:00:00"/>
    <n v="2271358.56"/>
    <n v="-1677382.7"/>
    <n v="593975.86"/>
    <n v="0"/>
    <n v="0"/>
    <n v="-253028.71"/>
    <n v="0"/>
    <n v="340947.15"/>
    <n v="2271358.56"/>
    <n v="-1930411.41"/>
    <n v="0"/>
    <m/>
    <s v="UM01"/>
    <s v="INR"/>
    <n v="0"/>
    <n v="0"/>
    <n v="0"/>
    <n v="0"/>
    <n v="0"/>
  </r>
  <r>
    <s v="1602000617"/>
    <s v="0"/>
    <s v="16020006170"/>
    <s v="2000"/>
    <x v="1"/>
    <s v="CORPORATE DEVELOPEMENT CELL BU"/>
    <s v="60"/>
    <s v="0"/>
    <s v="UM3001"/>
    <d v="1991-02-20T00:00:00"/>
    <n v="1484867.43"/>
    <n v="-697696.95"/>
    <n v="787170.48"/>
    <n v="0"/>
    <n v="0"/>
    <n v="-23079.24"/>
    <n v="0"/>
    <n v="764091.24"/>
    <n v="1484867.43"/>
    <n v="-720776.19"/>
    <n v="0"/>
    <m/>
    <s v="UM01"/>
    <s v="INR"/>
    <n v="0"/>
    <n v="0"/>
    <n v="0"/>
    <n v="0"/>
    <n v="0"/>
  </r>
  <r>
    <s v="1602000618"/>
    <s v="0"/>
    <s v="16020006180"/>
    <s v="2000"/>
    <x v="1"/>
    <s v="COVER WALKWAY NEAR ADMIN BLDG"/>
    <s v="3"/>
    <s v="0"/>
    <s v="UM3001"/>
    <d v="2015-01-11T00:00:00"/>
    <n v="615787.34"/>
    <n v="-584997.97"/>
    <n v="30789.37"/>
    <n v="0"/>
    <n v="0"/>
    <n v="0"/>
    <n v="0"/>
    <n v="30789.37"/>
    <n v="615787.34"/>
    <n v="-584997.97"/>
    <n v="0"/>
    <m/>
    <s v="UM01"/>
    <s v="INR"/>
    <n v="0"/>
    <n v="0"/>
    <n v="0"/>
    <n v="0"/>
    <n v="0"/>
  </r>
  <r>
    <s v="1602000619"/>
    <s v="0"/>
    <s v="16020006190"/>
    <s v="2000"/>
    <x v="1"/>
    <s v="COVERED STORAGE AREA"/>
    <s v="30"/>
    <s v="0"/>
    <s v="UM3001"/>
    <d v="1999-03-27T00:00:00"/>
    <n v="988108.24"/>
    <n v="-672974.08"/>
    <n v="315134.15999999997"/>
    <n v="0"/>
    <n v="0"/>
    <n v="-29570.42"/>
    <n v="0"/>
    <n v="285563.74"/>
    <n v="988108.24"/>
    <n v="-702544.5"/>
    <n v="0"/>
    <m/>
    <s v="UM01"/>
    <s v="INR"/>
    <n v="0"/>
    <n v="0"/>
    <n v="0"/>
    <n v="0"/>
    <n v="0"/>
  </r>
  <r>
    <s v="1602000620"/>
    <s v="0"/>
    <s v="16020006200"/>
    <s v="2000"/>
    <x v="1"/>
    <s v="CYCLE SHED"/>
    <s v="60"/>
    <s v="0"/>
    <s v="UM3001"/>
    <d v="1994-03-24T00:00:00"/>
    <n v="210311.06"/>
    <n v="-88320.639999999999"/>
    <n v="121990.42"/>
    <n v="0"/>
    <n v="0"/>
    <n v="-3280.79"/>
    <n v="0"/>
    <n v="118709.63"/>
    <n v="210311.06"/>
    <n v="-91601.43"/>
    <n v="0"/>
    <m/>
    <s v="UM01"/>
    <s v="INR"/>
    <n v="0"/>
    <n v="0"/>
    <n v="0"/>
    <n v="0"/>
    <n v="0"/>
  </r>
  <r>
    <s v="1602000621"/>
    <s v="0"/>
    <s v="16020006210"/>
    <s v="2000"/>
    <x v="1"/>
    <s v="CYCLE SHED."/>
    <s v="60"/>
    <s v="0"/>
    <s v="UM3001"/>
    <d v="1996-02-17T00:00:00"/>
    <n v="58038.41"/>
    <n v="-23536.16"/>
    <n v="34502.25"/>
    <n v="0"/>
    <n v="0"/>
    <n v="-880.74"/>
    <n v="0"/>
    <n v="33621.51"/>
    <n v="58038.41"/>
    <n v="-24416.9"/>
    <n v="0"/>
    <m/>
    <s v="UM01"/>
    <s v="INR"/>
    <n v="0"/>
    <n v="0"/>
    <n v="0"/>
    <n v="0"/>
    <n v="0"/>
  </r>
  <r>
    <s v="1602000622"/>
    <s v="0"/>
    <s v="16020006220"/>
    <s v="2000"/>
    <x v="1"/>
    <s v="DEEP WELL-SOFTENING PLANT"/>
    <s v="5"/>
    <s v="0"/>
    <s v="UM3002"/>
    <d v="2005-01-01T00:00:00"/>
    <n v="24144"/>
    <n v="-22936.799999999999"/>
    <n v="1207.2"/>
    <n v="0"/>
    <n v="0"/>
    <n v="0"/>
    <n v="0"/>
    <n v="1207.2"/>
    <n v="24144"/>
    <n v="-22936.799999999999"/>
    <n v="0"/>
    <m/>
    <s v="UM01"/>
    <s v="INR"/>
    <n v="0"/>
    <n v="0"/>
    <n v="0"/>
    <n v="0"/>
    <n v="0"/>
  </r>
  <r>
    <s v="1602000623"/>
    <s v="0"/>
    <s v="16020006230"/>
    <s v="2000"/>
    <x v="1"/>
    <s v="DEEPATOLI HOUSING COMPLEX"/>
    <s v="60"/>
    <s v="0"/>
    <s v="UM3001"/>
    <d v="1990-02-28T00:00:00"/>
    <n v="8685409.9000000004"/>
    <n v="-4218203.8"/>
    <n v="4467206.0999999996"/>
    <n v="0"/>
    <n v="0"/>
    <n v="-134825.20000000001"/>
    <n v="0"/>
    <n v="4332380.9000000004"/>
    <n v="8685409.9000000004"/>
    <n v="-4353029"/>
    <n v="0"/>
    <m/>
    <s v="UM01"/>
    <s v="INR"/>
    <n v="0"/>
    <n v="0"/>
    <n v="0"/>
    <n v="0"/>
    <n v="0"/>
  </r>
  <r>
    <s v="1602000624"/>
    <s v="0"/>
    <s v="16020006240"/>
    <s v="2000"/>
    <x v="1"/>
    <s v="DE-HUDIFICATION BUILDING SPL.W"/>
    <s v="0"/>
    <s v="0"/>
    <s v="UM3001"/>
    <d v="1983-07-12T00:00:00"/>
    <n v="194433.5"/>
    <n v="-184711.82"/>
    <n v="9721.68"/>
    <n v="0"/>
    <n v="0"/>
    <n v="0"/>
    <n v="0"/>
    <n v="9721.68"/>
    <n v="194433.5"/>
    <n v="-184711.82"/>
    <n v="0"/>
    <m/>
    <s v="UM01"/>
    <s v="INR"/>
    <n v="0"/>
    <n v="0"/>
    <n v="0"/>
    <n v="0"/>
    <n v="0"/>
  </r>
  <r>
    <s v="1602000625"/>
    <s v="0"/>
    <s v="16020006250"/>
    <s v="2000"/>
    <x v="1"/>
    <s v="DEHUMIDIFIED CHAMBER"/>
    <s v="60"/>
    <s v="0"/>
    <s v="UM3001"/>
    <d v="2003-10-07T00:00:00"/>
    <n v="2226266.34"/>
    <n v="-942410"/>
    <n v="1283856.3400000001"/>
    <n v="0"/>
    <n v="0"/>
    <n v="-26945.68"/>
    <n v="0"/>
    <n v="1256910.6599999999"/>
    <n v="2226266.34"/>
    <n v="-969355.68"/>
    <n v="0"/>
    <m/>
    <s v="UM01"/>
    <s v="INR"/>
    <n v="0"/>
    <n v="0"/>
    <n v="0"/>
    <n v="0"/>
    <n v="0"/>
  </r>
  <r>
    <s v="1602000626"/>
    <s v="0"/>
    <s v="16020006260"/>
    <s v="2000"/>
    <x v="1"/>
    <s v="DESPATCH BAY"/>
    <s v="30"/>
    <s v="0"/>
    <s v="UM3001"/>
    <d v="1993-03-31T00:00:00"/>
    <n v="4509709.59"/>
    <n v="-3910953.84"/>
    <n v="598755.75"/>
    <n v="0"/>
    <n v="0"/>
    <n v="-124537.16"/>
    <n v="0"/>
    <n v="474218.59"/>
    <n v="4509709.59"/>
    <n v="-4035491"/>
    <n v="0"/>
    <m/>
    <s v="UM01"/>
    <s v="INR"/>
    <n v="0"/>
    <n v="0"/>
    <n v="0"/>
    <n v="0"/>
    <n v="0"/>
  </r>
  <r>
    <s v="1602000627"/>
    <s v="0"/>
    <s v="16020006270"/>
    <s v="2000"/>
    <x v="1"/>
    <s v="DESPATCH BAY"/>
    <s v="30"/>
    <s v="0"/>
    <s v="UM3001"/>
    <d v="1994-03-25T00:00:00"/>
    <n v="634938.66"/>
    <n v="-531945.91"/>
    <n v="102992.75"/>
    <n v="0"/>
    <n v="0"/>
    <n v="-17897.259999999998"/>
    <n v="0"/>
    <n v="85095.49"/>
    <n v="634938.66"/>
    <n v="-549843.17000000004"/>
    <n v="0"/>
    <m/>
    <s v="UM01"/>
    <s v="INR"/>
    <n v="0"/>
    <n v="0"/>
    <n v="0"/>
    <n v="0"/>
    <n v="0"/>
  </r>
  <r>
    <s v="1602000628"/>
    <s v="0"/>
    <s v="16020006280"/>
    <s v="2000"/>
    <x v="1"/>
    <s v="DESPATCH BAY"/>
    <s v="30"/>
    <s v="0"/>
    <s v="UM3001"/>
    <d v="1993-08-25T00:00:00"/>
    <n v="865120"/>
    <n v="-739881.59"/>
    <n v="125238.41"/>
    <n v="0"/>
    <n v="0"/>
    <n v="-24112.47"/>
    <n v="0"/>
    <n v="101125.94"/>
    <n v="865120"/>
    <n v="-763994.06"/>
    <n v="0"/>
    <m/>
    <s v="UM01"/>
    <s v="INR"/>
    <n v="0"/>
    <n v="0"/>
    <n v="0"/>
    <n v="0"/>
    <n v="0"/>
  </r>
  <r>
    <s v="1602000629"/>
    <s v="0"/>
    <s v="16020006290"/>
    <s v="2000"/>
    <x v="1"/>
    <s v="DESPATCH OFFICE"/>
    <s v="30"/>
    <s v="0"/>
    <s v="UM3002"/>
    <d v="2005-01-01T00:00:00"/>
    <n v="155209"/>
    <n v="-73362.97"/>
    <n v="81846.03"/>
    <n v="0"/>
    <n v="0"/>
    <n v="-5021.59"/>
    <n v="0"/>
    <n v="76824.44"/>
    <n v="155209"/>
    <n v="-78384.56"/>
    <n v="0"/>
    <m/>
    <s v="UM01"/>
    <s v="INR"/>
    <n v="0"/>
    <n v="0"/>
    <n v="0"/>
    <n v="0"/>
    <n v="0"/>
  </r>
  <r>
    <s v="1602000630"/>
    <s v="0"/>
    <s v="16020006300"/>
    <s v="2000"/>
    <x v="1"/>
    <s v="DESPATCH PLATFORM"/>
    <s v="30"/>
    <s v="0"/>
    <s v="UM3002"/>
    <d v="2005-01-01T00:00:00"/>
    <n v="45053.45"/>
    <n v="-22507.08"/>
    <n v="22546.37"/>
    <n v="0"/>
    <n v="0"/>
    <n v="-1375.52"/>
    <n v="0"/>
    <n v="21170.85"/>
    <n v="45053.45"/>
    <n v="-23882.6"/>
    <n v="0"/>
    <m/>
    <s v="UM01"/>
    <s v="INR"/>
    <n v="0"/>
    <n v="0"/>
    <n v="0"/>
    <n v="0"/>
    <n v="0"/>
  </r>
  <r>
    <s v="1602000631"/>
    <s v="0"/>
    <s v="16020006310"/>
    <s v="2000"/>
    <x v="1"/>
    <s v="DESPATCH YARD"/>
    <s v="30"/>
    <s v="0"/>
    <s v="UM3002"/>
    <d v="2005-01-01T00:00:00"/>
    <n v="116202.74"/>
    <n v="-57968.12"/>
    <n v="58234.62"/>
    <n v="0"/>
    <n v="0"/>
    <n v="-3553.38"/>
    <n v="0"/>
    <n v="54681.24"/>
    <n v="116202.74"/>
    <n v="-61521.5"/>
    <n v="0"/>
    <m/>
    <s v="UM01"/>
    <s v="INR"/>
    <n v="0"/>
    <n v="0"/>
    <n v="0"/>
    <n v="0"/>
    <n v="0"/>
  </r>
  <r>
    <s v="1602000632"/>
    <s v="0"/>
    <s v="16020006320"/>
    <s v="2000"/>
    <x v="1"/>
    <s v="DESPATCH YARD"/>
    <s v="30"/>
    <s v="0"/>
    <s v="UM3002"/>
    <d v="2005-01-01T00:00:00"/>
    <n v="64833.19"/>
    <n v="-32503.18"/>
    <n v="32330.01"/>
    <n v="0"/>
    <n v="0"/>
    <n v="-1971.63"/>
    <n v="0"/>
    <n v="30358.38"/>
    <n v="64833.19"/>
    <n v="-34474.81"/>
    <n v="0"/>
    <m/>
    <s v="UM01"/>
    <s v="INR"/>
    <n v="0"/>
    <n v="0"/>
    <n v="0"/>
    <n v="0"/>
    <n v="0"/>
  </r>
  <r>
    <s v="1602000633"/>
    <s v="0"/>
    <s v="16020006330"/>
    <s v="2000"/>
    <x v="1"/>
    <s v="DESPATCH YARD"/>
    <s v="30"/>
    <s v="0"/>
    <s v="UM3002"/>
    <d v="2005-01-01T00:00:00"/>
    <n v="841326.39"/>
    <n v="-408887.03999999998"/>
    <n v="432439.35"/>
    <n v="0"/>
    <n v="0"/>
    <n v="-26459.82"/>
    <n v="0"/>
    <n v="405979.53"/>
    <n v="841326.39"/>
    <n v="-435346.86"/>
    <n v="0"/>
    <m/>
    <s v="UM01"/>
    <s v="INR"/>
    <n v="0"/>
    <n v="0"/>
    <n v="0"/>
    <n v="0"/>
    <n v="0"/>
  </r>
  <r>
    <s v="1602000634"/>
    <s v="0"/>
    <s v="16020006340"/>
    <s v="2000"/>
    <x v="1"/>
    <s v="DESPATCH YARD"/>
    <s v="30"/>
    <s v="0"/>
    <s v="UM3002"/>
    <d v="2005-01-01T00:00:00"/>
    <n v="362941.88"/>
    <n v="-179806.85"/>
    <n v="183135.03"/>
    <n v="0"/>
    <n v="0"/>
    <n v="-11183.03"/>
    <n v="0"/>
    <n v="171952"/>
    <n v="362941.88"/>
    <n v="-190989.88"/>
    <n v="0"/>
    <m/>
    <s v="UM01"/>
    <s v="INR"/>
    <n v="0"/>
    <n v="0"/>
    <n v="0"/>
    <n v="0"/>
    <n v="0"/>
  </r>
  <r>
    <s v="1602000635"/>
    <s v="0"/>
    <s v="16020006350"/>
    <s v="2000"/>
    <x v="1"/>
    <s v="DESPATCH YARD"/>
    <s v="30"/>
    <s v="0"/>
    <s v="UM3002"/>
    <d v="2005-01-01T00:00:00"/>
    <n v="2206977.7400000002"/>
    <n v="-1208342.6299999999"/>
    <n v="998635.11"/>
    <n v="0"/>
    <n v="0"/>
    <n v="-60208.82"/>
    <n v="0"/>
    <n v="938426.29"/>
    <n v="2206977.7400000002"/>
    <n v="-1268551.45"/>
    <n v="0"/>
    <m/>
    <s v="UM01"/>
    <s v="INR"/>
    <n v="0"/>
    <n v="0"/>
    <n v="0"/>
    <n v="0"/>
    <n v="0"/>
  </r>
  <r>
    <s v="1602000636"/>
    <s v="0"/>
    <s v="16020006360"/>
    <s v="2000"/>
    <x v="1"/>
    <s v="ENCASING/PAINTG WITH ACID PROO"/>
    <s v="30"/>
    <s v="0"/>
    <s v="UM3001"/>
    <d v="1988-07-09T00:00:00"/>
    <n v="76733.47"/>
    <n v="-72896.800000000003"/>
    <n v="3836.67"/>
    <n v="0"/>
    <n v="0"/>
    <n v="0"/>
    <n v="0"/>
    <n v="3836.67"/>
    <n v="76733.47"/>
    <n v="-72896.800000000003"/>
    <n v="0"/>
    <m/>
    <s v="UM01"/>
    <s v="INR"/>
    <n v="0"/>
    <n v="0"/>
    <n v="0"/>
    <n v="0"/>
    <n v="0"/>
  </r>
  <r>
    <s v="1602000637"/>
    <s v="0"/>
    <s v="16020006370"/>
    <s v="2000"/>
    <x v="1"/>
    <s v="ENGINEERING SHED"/>
    <s v="0"/>
    <s v="0"/>
    <s v="UM3001"/>
    <d v="1962-01-01T00:00:00"/>
    <n v="42456.51"/>
    <n v="-40333.69"/>
    <n v="2122.8200000000002"/>
    <n v="0"/>
    <n v="0"/>
    <n v="0"/>
    <n v="0"/>
    <n v="2122.8200000000002"/>
    <n v="42456.51"/>
    <n v="-40333.69"/>
    <n v="0"/>
    <m/>
    <s v="UM01"/>
    <s v="INR"/>
    <n v="0"/>
    <n v="0"/>
    <n v="0"/>
    <n v="0"/>
    <n v="0"/>
  </r>
  <r>
    <s v="1602000638"/>
    <s v="0"/>
    <s v="16020006380"/>
    <s v="2000"/>
    <x v="1"/>
    <s v="EOU/HRBC BLDNG.EXTN.-60T CRANE"/>
    <s v="30"/>
    <s v="0"/>
    <s v="UM3001"/>
    <d v="1997-03-21T00:00:00"/>
    <n v="3710122.64"/>
    <n v="-2764428.43"/>
    <n v="945694.21"/>
    <n v="0"/>
    <n v="0"/>
    <n v="-109067.87"/>
    <n v="0"/>
    <n v="836626.34"/>
    <n v="3710122.64"/>
    <n v="-2873496.3"/>
    <n v="0"/>
    <m/>
    <s v="UM01"/>
    <s v="INR"/>
    <n v="0"/>
    <n v="0"/>
    <n v="0"/>
    <n v="0"/>
    <n v="0"/>
  </r>
  <r>
    <s v="1602000639"/>
    <s v="0"/>
    <s v="16020006390"/>
    <s v="2000"/>
    <x v="1"/>
    <s v="EXT OF BALL BEARING SHED"/>
    <s v="0"/>
    <s v="0"/>
    <s v="UM3001"/>
    <d v="1978-01-01T00:00:00"/>
    <n v="51599.34"/>
    <n v="-49019.37"/>
    <n v="2579.9699999999998"/>
    <n v="0"/>
    <n v="0"/>
    <n v="0"/>
    <n v="0"/>
    <n v="2579.9699999999998"/>
    <n v="51599.34"/>
    <n v="-49019.37"/>
    <n v="0"/>
    <m/>
    <s v="UM01"/>
    <s v="INR"/>
    <n v="0"/>
    <n v="0"/>
    <n v="0"/>
    <n v="0"/>
    <n v="0"/>
  </r>
  <r>
    <s v="1602000640"/>
    <s v="0"/>
    <s v="16020006400"/>
    <s v="2000"/>
    <x v="1"/>
    <s v="EXT OF FURNACE SHED"/>
    <s v="0"/>
    <s v="0"/>
    <s v="UM3001"/>
    <d v="1978-01-01T00:00:00"/>
    <n v="21660.42"/>
    <n v="-20577.39"/>
    <n v="1083.03"/>
    <n v="0"/>
    <n v="0"/>
    <n v="0"/>
    <n v="0"/>
    <n v="1083.03"/>
    <n v="21660.42"/>
    <n v="-20577.39"/>
    <n v="0"/>
    <m/>
    <s v="UM01"/>
    <s v="INR"/>
    <n v="0"/>
    <n v="0"/>
    <n v="0"/>
    <n v="0"/>
    <n v="0"/>
  </r>
  <r>
    <s v="1602000641"/>
    <s v="0"/>
    <s v="16020006410"/>
    <s v="2000"/>
    <x v="1"/>
    <s v="EXTENSION 100T CLOSER SHED"/>
    <s v="30"/>
    <s v="0"/>
    <s v="UM3001"/>
    <d v="2011-03-18T00:00:00"/>
    <n v="7728695.4000000004"/>
    <n v="-2243488.84"/>
    <n v="5485206.5599999996"/>
    <n v="0"/>
    <n v="0"/>
    <n v="-243242.94"/>
    <n v="0"/>
    <n v="5241963.62"/>
    <n v="7728695.4000000004"/>
    <n v="-2486731.7799999998"/>
    <n v="0"/>
    <m/>
    <s v="UM01"/>
    <s v="INR"/>
    <n v="0"/>
    <n v="0"/>
    <n v="0"/>
    <n v="0"/>
    <n v="0"/>
  </r>
  <r>
    <s v="1602000642"/>
    <s v="0"/>
    <s v="16020006420"/>
    <s v="2000"/>
    <x v="1"/>
    <s v="EXTENSION FURNACE BLDG. FOR OF"/>
    <s v="0"/>
    <s v="0"/>
    <s v="UM3001"/>
    <d v="1983-09-27T00:00:00"/>
    <n v="254932.41"/>
    <n v="-242185.78"/>
    <n v="12746.63"/>
    <n v="0"/>
    <n v="0"/>
    <n v="0"/>
    <n v="0"/>
    <n v="12746.63"/>
    <n v="254932.41"/>
    <n v="-242185.78"/>
    <n v="0"/>
    <m/>
    <s v="UM01"/>
    <s v="INR"/>
    <n v="0"/>
    <n v="0"/>
    <n v="0"/>
    <n v="0"/>
    <n v="0"/>
  </r>
  <r>
    <s v="1602000643"/>
    <s v="0"/>
    <s v="16020006430"/>
    <s v="2000"/>
    <x v="1"/>
    <s v="EXTENSION OF CLOSER BAY"/>
    <s v="0"/>
    <s v="0"/>
    <s v="UM3001"/>
    <d v="1973-01-01T00:00:00"/>
    <n v="30524.18"/>
    <n v="-28997.97"/>
    <n v="1526.21"/>
    <n v="0"/>
    <n v="0"/>
    <n v="0"/>
    <n v="0"/>
    <n v="1526.21"/>
    <n v="30524.18"/>
    <n v="-28997.97"/>
    <n v="0"/>
    <m/>
    <s v="UM01"/>
    <s v="INR"/>
    <n v="0"/>
    <n v="0"/>
    <n v="0"/>
    <n v="0"/>
    <n v="0"/>
  </r>
  <r>
    <s v="1602000644"/>
    <s v="0"/>
    <s v="16020006440"/>
    <s v="2000"/>
    <x v="1"/>
    <s v="EXTENSION OF COIL YARD"/>
    <s v="30"/>
    <s v="0"/>
    <s v="UM3001"/>
    <d v="1990-03-15T00:00:00"/>
    <n v="188351"/>
    <n v="-178933.45"/>
    <n v="9417.5499999999993"/>
    <n v="0"/>
    <n v="0"/>
    <n v="0"/>
    <n v="0"/>
    <n v="9417.5499999999993"/>
    <n v="188351"/>
    <n v="-178933.45"/>
    <n v="0"/>
    <m/>
    <s v="UM01"/>
    <s v="INR"/>
    <n v="0"/>
    <n v="0"/>
    <n v="0"/>
    <n v="0"/>
    <n v="0"/>
  </r>
  <r>
    <s v="1602000645"/>
    <s v="0"/>
    <s v="16020006450"/>
    <s v="2000"/>
    <x v="1"/>
    <s v="EXTENSION OF COIL YARD"/>
    <s v="30"/>
    <s v="0"/>
    <s v="UM3001"/>
    <d v="1994-03-28T00:00:00"/>
    <n v="1266656.73"/>
    <n v="-1060870.83"/>
    <n v="205785.9"/>
    <n v="0"/>
    <n v="0"/>
    <n v="-35711.1"/>
    <n v="0"/>
    <n v="170074.8"/>
    <n v="1266656.73"/>
    <n v="-1096581.93"/>
    <n v="0"/>
    <m/>
    <s v="UM01"/>
    <s v="INR"/>
    <n v="0"/>
    <n v="0"/>
    <n v="0"/>
    <n v="0"/>
    <n v="0"/>
  </r>
  <r>
    <s v="1602000646"/>
    <s v="0"/>
    <s v="16020006460"/>
    <s v="2000"/>
    <x v="1"/>
    <s v="EXTENSION OF COIL YARD-PH 1"/>
    <s v="30"/>
    <s v="0"/>
    <s v="UM3001"/>
    <d v="1996-03-13T00:00:00"/>
    <n v="89471.81"/>
    <n v="-69538.070000000007"/>
    <n v="19933.740000000002"/>
    <n v="0"/>
    <n v="0"/>
    <n v="-2599.2399999999998"/>
    <n v="0"/>
    <n v="17334.5"/>
    <n v="89471.81"/>
    <n v="-72137.31"/>
    <n v="0"/>
    <m/>
    <s v="UM01"/>
    <s v="INR"/>
    <n v="0"/>
    <n v="0"/>
    <n v="0"/>
    <n v="0"/>
    <n v="0"/>
  </r>
  <r>
    <s v="1602000647"/>
    <s v="0"/>
    <s v="16020006470"/>
    <s v="2000"/>
    <x v="1"/>
    <s v="EXTENSION OF COIL YARD-PH 1"/>
    <s v="30"/>
    <s v="0"/>
    <s v="UM3001"/>
    <d v="1994-09-26T00:00:00"/>
    <n v="375568.85"/>
    <n v="-308876.83"/>
    <n v="66692.02"/>
    <n v="0"/>
    <n v="0"/>
    <n v="-10676.71"/>
    <n v="0"/>
    <n v="56015.31"/>
    <n v="375568.85"/>
    <n v="-319553.53999999998"/>
    <n v="0"/>
    <m/>
    <s v="UM01"/>
    <s v="INR"/>
    <n v="0"/>
    <n v="0"/>
    <n v="0"/>
    <n v="0"/>
    <n v="0"/>
  </r>
  <r>
    <s v="1602000648"/>
    <s v="0"/>
    <s v="16020006480"/>
    <s v="2000"/>
    <x v="1"/>
    <s v="EXTENSION OF FURNACE SHED PAYO"/>
    <s v="30"/>
    <s v="0"/>
    <s v="UM3001"/>
    <d v="2013-03-06T00:00:00"/>
    <n v="7168519.3899999997"/>
    <n v="-1615152.91"/>
    <n v="5553366.4800000004"/>
    <n v="0"/>
    <n v="0"/>
    <n v="-226568.68"/>
    <n v="0"/>
    <n v="5326797.8"/>
    <n v="7168519.3899999997"/>
    <n v="-1841721.59"/>
    <n v="0"/>
    <m/>
    <s v="UM01"/>
    <s v="INR"/>
    <n v="0"/>
    <n v="0"/>
    <n v="0"/>
    <n v="0"/>
    <n v="0"/>
  </r>
  <r>
    <s v="1602000649"/>
    <s v="0"/>
    <s v="16020006490"/>
    <s v="2000"/>
    <x v="1"/>
    <s v="EXTENSION OF LCWR SHED 146'X50"/>
    <s v="30"/>
    <s v="0"/>
    <s v="UM3001"/>
    <d v="1986-11-14T00:00:00"/>
    <n v="957919.18"/>
    <n v="-910023.22"/>
    <n v="47895.96"/>
    <n v="0"/>
    <n v="0"/>
    <n v="0"/>
    <n v="0"/>
    <n v="47895.96"/>
    <n v="957919.18"/>
    <n v="-910023.22"/>
    <n v="0"/>
    <m/>
    <s v="UM01"/>
    <s v="INR"/>
    <n v="0"/>
    <n v="0"/>
    <n v="0"/>
    <n v="0"/>
    <n v="0"/>
  </r>
  <r>
    <s v="1602000650"/>
    <s v="0"/>
    <s v="16020006500"/>
    <s v="2000"/>
    <x v="1"/>
    <s v="EXTENSION OF LCWR SHED FOR STR"/>
    <s v="30"/>
    <s v="0"/>
    <s v="UM3001"/>
    <d v="1986-12-20T00:00:00"/>
    <n v="883823.41"/>
    <n v="-839632.24"/>
    <n v="44191.17"/>
    <n v="0"/>
    <n v="0"/>
    <n v="0"/>
    <n v="0"/>
    <n v="44191.17"/>
    <n v="883823.41"/>
    <n v="-839632.24"/>
    <n v="0"/>
    <m/>
    <s v="UM01"/>
    <s v="INR"/>
    <n v="0"/>
    <n v="0"/>
    <n v="0"/>
    <n v="0"/>
    <n v="0"/>
  </r>
  <r>
    <s v="1602000651"/>
    <s v="0"/>
    <s v="16020006510"/>
    <s v="2000"/>
    <x v="1"/>
    <s v="EXTENSION OF MOTOR WINDING SHO"/>
    <s v="30"/>
    <s v="0"/>
    <s v="UM3001"/>
    <d v="1988-02-17T00:00:00"/>
    <n v="29255.7"/>
    <n v="-27792.91"/>
    <n v="1462.79"/>
    <n v="0"/>
    <n v="0"/>
    <n v="0"/>
    <n v="0"/>
    <n v="1462.79"/>
    <n v="29255.7"/>
    <n v="-27792.91"/>
    <n v="0"/>
    <m/>
    <s v="UM01"/>
    <s v="INR"/>
    <n v="0"/>
    <n v="0"/>
    <n v="0"/>
    <n v="0"/>
    <n v="0"/>
  </r>
  <r>
    <s v="1602000652"/>
    <s v="0"/>
    <s v="16020006520"/>
    <s v="2000"/>
    <x v="1"/>
    <s v="EXTENSION OF PLANNING BUILDING"/>
    <s v="60"/>
    <s v="0"/>
    <s v="UM3001"/>
    <d v="2013-01-24T00:00:00"/>
    <n v="1111783.44"/>
    <n v="-147158.32999999999"/>
    <n v="964625.11"/>
    <n v="0"/>
    <n v="0"/>
    <n v="-17211.23"/>
    <n v="0"/>
    <n v="947413.88"/>
    <n v="1111783.44"/>
    <n v="-164369.56"/>
    <n v="0"/>
    <m/>
    <s v="UM01"/>
    <s v="INR"/>
    <n v="0"/>
    <n v="0"/>
    <n v="0"/>
    <n v="0"/>
    <n v="0"/>
  </r>
  <r>
    <s v="1602000653"/>
    <s v="0"/>
    <s v="16020006530"/>
    <s v="2000"/>
    <x v="1"/>
    <s v="EXTENSION OF RCC PLATEFORM"/>
    <s v="30"/>
    <s v="0"/>
    <s v="UM3001"/>
    <d v="1990-08-07T00:00:00"/>
    <n v="232000.15"/>
    <n v="-218353.8"/>
    <n v="13646.35"/>
    <n v="0"/>
    <n v="0"/>
    <n v="-2046.34"/>
    <n v="0"/>
    <n v="11600.01"/>
    <n v="232000.15"/>
    <n v="-220400.14"/>
    <n v="0"/>
    <m/>
    <s v="UM01"/>
    <s v="INR"/>
    <n v="0"/>
    <n v="0"/>
    <n v="0"/>
    <n v="0"/>
    <n v="0"/>
  </r>
  <r>
    <s v="1602000654"/>
    <s v="0"/>
    <s v="16020006540"/>
    <s v="2000"/>
    <x v="1"/>
    <s v="EXTENSION OF ROPE DESPATCH ARE"/>
    <s v="30"/>
    <s v="0"/>
    <s v="UM3001"/>
    <d v="1991-02-23T00:00:00"/>
    <n v="636966.1"/>
    <n v="-590332.81000000006"/>
    <n v="46633.29"/>
    <n v="0"/>
    <n v="0"/>
    <n v="-14784.98"/>
    <n v="0"/>
    <n v="31848.31"/>
    <n v="636966.1"/>
    <n v="-605117.79"/>
    <n v="0"/>
    <m/>
    <s v="UM01"/>
    <s v="INR"/>
    <n v="0"/>
    <n v="0"/>
    <n v="0"/>
    <n v="0"/>
    <n v="0"/>
  </r>
  <r>
    <s v="1602000655"/>
    <s v="0"/>
    <s v="16020006550"/>
    <s v="2000"/>
    <x v="1"/>
    <s v="EXTENSION OF ROPERY BUILDING"/>
    <s v="0"/>
    <s v="0"/>
    <s v="UM3001"/>
    <d v="1983-07-22T00:00:00"/>
    <n v="62199.56"/>
    <n v="-59089.58"/>
    <n v="3109.98"/>
    <n v="0"/>
    <n v="0"/>
    <n v="0"/>
    <n v="0"/>
    <n v="3109.98"/>
    <n v="62199.56"/>
    <n v="-59089.58"/>
    <n v="0"/>
    <m/>
    <s v="UM01"/>
    <s v="INR"/>
    <n v="0"/>
    <n v="0"/>
    <n v="0"/>
    <n v="0"/>
    <n v="0"/>
  </r>
  <r>
    <s v="1602000656"/>
    <s v="0"/>
    <s v="16020006560"/>
    <s v="2000"/>
    <x v="1"/>
    <s v="EXTENSION OF SCOOTER SHED"/>
    <s v="60"/>
    <s v="0"/>
    <s v="UM3001"/>
    <d v="1990-02-23T00:00:00"/>
    <n v="36364.449999999997"/>
    <n v="-30151.58"/>
    <n v="6212.87"/>
    <n v="0"/>
    <n v="0"/>
    <n v="-146.97999999999999"/>
    <n v="0"/>
    <n v="6065.89"/>
    <n v="36364.449999999997"/>
    <n v="-30298.560000000001"/>
    <n v="0"/>
    <m/>
    <s v="UM01"/>
    <s v="INR"/>
    <n v="0"/>
    <n v="0"/>
    <n v="0"/>
    <n v="0"/>
    <n v="0"/>
  </r>
  <r>
    <s v="1602000657"/>
    <s v="0"/>
    <s v="16020006570"/>
    <s v="2000"/>
    <x v="1"/>
    <s v="EXTENSION OF SPECIAL WIRE BUIL"/>
    <s v="30"/>
    <s v="0"/>
    <s v="UM3001"/>
    <d v="1992-03-10T00:00:00"/>
    <n v="274688.67"/>
    <n v="-246663.22"/>
    <n v="28025.45"/>
    <n v="0"/>
    <n v="0"/>
    <n v="-7367.55"/>
    <n v="0"/>
    <n v="20657.900000000001"/>
    <n v="274688.67"/>
    <n v="-254030.77"/>
    <n v="0"/>
    <m/>
    <s v="UM01"/>
    <s v="INR"/>
    <n v="0"/>
    <n v="0"/>
    <n v="0"/>
    <n v="0"/>
    <n v="0"/>
  </r>
  <r>
    <s v="1602000658"/>
    <s v="0"/>
    <s v="16020006580"/>
    <s v="2000"/>
    <x v="1"/>
    <s v="EXTENSION OF SYSTEM FOR FACTOR"/>
    <s v="30"/>
    <s v="0"/>
    <s v="UM3001"/>
    <d v="1993-02-28T00:00:00"/>
    <n v="29769.78"/>
    <n v="-25893.25"/>
    <n v="3876.53"/>
    <n v="0"/>
    <n v="0"/>
    <n v="-819.98"/>
    <n v="0"/>
    <n v="3056.55"/>
    <n v="29769.78"/>
    <n v="-26713.23"/>
    <n v="0"/>
    <m/>
    <s v="UM01"/>
    <s v="INR"/>
    <n v="0"/>
    <n v="0"/>
    <n v="0"/>
    <n v="0"/>
    <n v="0"/>
  </r>
  <r>
    <s v="1602000659"/>
    <s v="0"/>
    <s v="16020006590"/>
    <s v="2000"/>
    <x v="1"/>
    <s v="EXTENSION TO FACTORY SHED II P"/>
    <s v="0"/>
    <s v="0"/>
    <s v="UM3001"/>
    <d v="1965-01-01T00:00:00"/>
    <n v="803533.79"/>
    <n v="-763357.1"/>
    <n v="40176.69"/>
    <n v="0"/>
    <n v="0"/>
    <n v="0"/>
    <n v="0"/>
    <n v="40176.69"/>
    <n v="803533.79"/>
    <n v="-763357.1"/>
    <n v="0"/>
    <m/>
    <s v="UM01"/>
    <s v="INR"/>
    <n v="0"/>
    <n v="0"/>
    <n v="0"/>
    <n v="0"/>
    <n v="0"/>
  </r>
  <r>
    <s v="1602000660"/>
    <s v="0"/>
    <s v="16020006600"/>
    <s v="2000"/>
    <x v="1"/>
    <s v="EXTENTION OF CRANE BAY"/>
    <s v="30"/>
    <s v="0"/>
    <s v="UM3001"/>
    <d v="1999-03-21T00:00:00"/>
    <n v="50475.34"/>
    <n v="-34398.050000000003"/>
    <n v="16077.29"/>
    <n v="0"/>
    <n v="0"/>
    <n v="-1511.01"/>
    <n v="0"/>
    <n v="14566.28"/>
    <n v="50475.34"/>
    <n v="-35909.06"/>
    <n v="0"/>
    <m/>
    <s v="UM01"/>
    <s v="INR"/>
    <n v="0"/>
    <n v="0"/>
    <n v="0"/>
    <n v="0"/>
    <n v="0"/>
  </r>
  <r>
    <s v="1602000661"/>
    <s v="0"/>
    <s v="16020006610"/>
    <s v="2000"/>
    <x v="1"/>
    <s v="EXTN 100T CLOSER SHED -8 MORE"/>
    <s v="30"/>
    <s v="0"/>
    <s v="UM3001"/>
    <d v="2012-02-12T00:00:00"/>
    <n v="4358471.1500000004"/>
    <n v="-1134739.32"/>
    <n v="3223731.83"/>
    <n v="0"/>
    <n v="0"/>
    <n v="-137466.49"/>
    <n v="0"/>
    <n v="3086265.34"/>
    <n v="4358471.1500000004"/>
    <n v="-1272205.81"/>
    <n v="0"/>
    <m/>
    <s v="UM01"/>
    <s v="INR"/>
    <n v="0"/>
    <n v="0"/>
    <n v="0"/>
    <n v="0"/>
    <n v="0"/>
  </r>
  <r>
    <s v="1602000662"/>
    <s v="0"/>
    <s v="16020006620"/>
    <s v="2000"/>
    <x v="1"/>
    <s v="EXTN OFFICE BLDG-SPD MRY SECT"/>
    <s v="60"/>
    <s v="0"/>
    <s v="UM3001"/>
    <d v="2015-01-28T00:00:00"/>
    <n v="2019401.06"/>
    <n v="-165233"/>
    <n v="1854168.06"/>
    <n v="0"/>
    <n v="0"/>
    <n v="-31976.68"/>
    <n v="0"/>
    <n v="1822191.38"/>
    <n v="2019401.06"/>
    <n v="-197209.68"/>
    <n v="0"/>
    <m/>
    <s v="UM01"/>
    <s v="INR"/>
    <n v="0"/>
    <n v="0"/>
    <n v="0"/>
    <n v="0"/>
    <n v="0"/>
  </r>
  <r>
    <s v="1602000663"/>
    <s v="0"/>
    <s v="16020006630"/>
    <s v="2000"/>
    <x v="1"/>
    <s v="EXTN. CONYR CORD SHED IN SPD"/>
    <s v="30"/>
    <s v="0"/>
    <s v="UM3001"/>
    <d v="2007-03-18T00:00:00"/>
    <n v="132222.37"/>
    <n v="-55660.5"/>
    <n v="76561.87"/>
    <n v="0"/>
    <n v="0"/>
    <n v="-4124.05"/>
    <n v="0"/>
    <n v="72437.820000000007"/>
    <n v="132222.37"/>
    <n v="-59784.55"/>
    <n v="0"/>
    <m/>
    <s v="UM01"/>
    <s v="INR"/>
    <n v="0"/>
    <n v="0"/>
    <n v="0"/>
    <n v="0"/>
    <n v="0"/>
  </r>
  <r>
    <s v="1602000664"/>
    <s v="0"/>
    <s v="16020006640"/>
    <s v="2000"/>
    <x v="1"/>
    <s v="EXTN. OF ACID DRAIN"/>
    <s v="0"/>
    <s v="0"/>
    <s v="UM3001"/>
    <d v="1985-12-06T00:00:00"/>
    <n v="12149.69"/>
    <n v="-11542.21"/>
    <n v="607.48"/>
    <n v="0"/>
    <n v="0"/>
    <n v="0"/>
    <n v="0"/>
    <n v="607.48"/>
    <n v="12149.69"/>
    <n v="-11542.21"/>
    <n v="0"/>
    <m/>
    <s v="UM01"/>
    <s v="INR"/>
    <n v="0"/>
    <n v="0"/>
    <n v="0"/>
    <n v="0"/>
    <n v="0"/>
  </r>
  <r>
    <s v="1602000665"/>
    <s v="0"/>
    <s v="16020006650"/>
    <s v="2000"/>
    <x v="1"/>
    <s v="EXTN. OF L.C.W.R. BUILDING"/>
    <s v="0"/>
    <s v="0"/>
    <s v="UM3001"/>
    <d v="1985-10-08T00:00:00"/>
    <n v="632628.92000000004"/>
    <n v="-600997.47"/>
    <n v="31631.45"/>
    <n v="0"/>
    <n v="0"/>
    <n v="0"/>
    <n v="0"/>
    <n v="31631.45"/>
    <n v="632628.92000000004"/>
    <n v="-600997.47"/>
    <n v="0"/>
    <m/>
    <s v="UM01"/>
    <s v="INR"/>
    <n v="0"/>
    <n v="0"/>
    <n v="0"/>
    <n v="0"/>
    <n v="0"/>
  </r>
  <r>
    <s v="1602000666"/>
    <s v="0"/>
    <s v="16020006660"/>
    <s v="2000"/>
    <x v="1"/>
    <s v="EXTN. OF WIRE DESPATCH BAY"/>
    <s v="0"/>
    <s v="0"/>
    <s v="UM3001"/>
    <d v="1985-12-06T00:00:00"/>
    <n v="152068.57"/>
    <n v="-144465.14000000001"/>
    <n v="7603.43"/>
    <n v="0"/>
    <n v="0"/>
    <n v="0"/>
    <n v="0"/>
    <n v="7603.43"/>
    <n v="152068.57"/>
    <n v="-144465.14000000001"/>
    <n v="0"/>
    <m/>
    <s v="UM01"/>
    <s v="INR"/>
    <n v="0"/>
    <n v="0"/>
    <n v="0"/>
    <n v="0"/>
    <n v="0"/>
  </r>
  <r>
    <s v="1602000667"/>
    <s v="0"/>
    <s v="16020006670"/>
    <s v="2000"/>
    <x v="1"/>
    <s v="EXTN.100T CLOSER SHED 48BBX24"/>
    <s v="30"/>
    <s v="0"/>
    <s v="UM3001"/>
    <d v="2011-03-13T00:00:00"/>
    <n v="1742274.84"/>
    <n v="-506538.03"/>
    <n v="1235736.81"/>
    <n v="0"/>
    <n v="0"/>
    <n v="-54832.25"/>
    <n v="0"/>
    <n v="1180904.56"/>
    <n v="1742274.84"/>
    <n v="-561370.28"/>
    <n v="0"/>
    <m/>
    <s v="UM01"/>
    <s v="INR"/>
    <n v="0"/>
    <n v="0"/>
    <n v="0"/>
    <n v="0"/>
    <n v="0"/>
  </r>
  <r>
    <s v="1602000668"/>
    <s v="0"/>
    <s v="16020006680"/>
    <s v="2000"/>
    <x v="1"/>
    <s v="EXTN.OF ROPE DESPATCH AREA BY"/>
    <s v="30"/>
    <s v="0"/>
    <s v="UM3001"/>
    <d v="1990-03-14T00:00:00"/>
    <n v="551090.93000000005"/>
    <n v="-523536.38"/>
    <n v="27554.55"/>
    <n v="0"/>
    <n v="0"/>
    <n v="0"/>
    <n v="0"/>
    <n v="27554.55"/>
    <n v="551090.93000000005"/>
    <n v="-523536.38"/>
    <n v="0"/>
    <m/>
    <s v="UM01"/>
    <s v="INR"/>
    <n v="0"/>
    <n v="0"/>
    <n v="0"/>
    <n v="0"/>
    <n v="0"/>
  </r>
  <r>
    <s v="1602000669"/>
    <s v="0"/>
    <s v="16020006690"/>
    <s v="2000"/>
    <x v="1"/>
    <s v="FACTORY BLDG.-CIVIL ENGG.WORKS"/>
    <s v="0"/>
    <s v="0"/>
    <s v="UM3001"/>
    <d v="1963-01-01T00:00:00"/>
    <n v="71434.06"/>
    <n v="-67862.36"/>
    <n v="3571.7"/>
    <n v="0"/>
    <n v="0"/>
    <n v="0"/>
    <n v="0"/>
    <n v="3571.7"/>
    <n v="71434.06"/>
    <n v="-67862.36"/>
    <n v="0"/>
    <m/>
    <s v="UM01"/>
    <s v="INR"/>
    <n v="0"/>
    <n v="0"/>
    <n v="0"/>
    <n v="0"/>
    <n v="0"/>
  </r>
  <r>
    <s v="1602000670"/>
    <s v="0"/>
    <s v="16020006700"/>
    <s v="2000"/>
    <x v="1"/>
    <s v="FACTORY BUILDING/AF BAY/"/>
    <s v="0"/>
    <s v="0"/>
    <s v="UM3001"/>
    <d v="1979-01-01T00:00:00"/>
    <n v="177158.7"/>
    <n v="-168300.76"/>
    <n v="8857.94"/>
    <n v="0"/>
    <n v="0"/>
    <n v="0"/>
    <n v="0"/>
    <n v="8857.94"/>
    <n v="177158.7"/>
    <n v="-168300.76"/>
    <n v="0"/>
    <m/>
    <s v="UM01"/>
    <s v="INR"/>
    <n v="0"/>
    <n v="0"/>
    <n v="0"/>
    <n v="0"/>
    <n v="0"/>
  </r>
  <r>
    <s v="1602000671"/>
    <s v="0"/>
    <s v="16020006710"/>
    <s v="2000"/>
    <x v="1"/>
    <s v="FACTORY MAIN BUILDING IV &amp; FIN"/>
    <s v="0"/>
    <s v="0"/>
    <s v="UM3001"/>
    <d v="1962-01-01T00:00:00"/>
    <n v="1234829.8400000001"/>
    <n v="-1173088.3500000001"/>
    <n v="61741.49"/>
    <n v="0"/>
    <n v="0"/>
    <n v="0"/>
    <n v="0"/>
    <n v="61741.49"/>
    <n v="1234829.8400000001"/>
    <n v="-1173088.3500000001"/>
    <n v="0"/>
    <m/>
    <s v="UM01"/>
    <s v="INR"/>
    <n v="0"/>
    <n v="0"/>
    <n v="0"/>
    <n v="0"/>
    <n v="0"/>
  </r>
  <r>
    <s v="1602000672"/>
    <s v="0"/>
    <s v="16020006720"/>
    <s v="2000"/>
    <x v="1"/>
    <s v="FACTORY ROAD EXTN.OF LCWR BAY"/>
    <s v="10"/>
    <s v="0"/>
    <s v="UM3001"/>
    <d v="1980-01-01T00:00:00"/>
    <n v="20030.63"/>
    <n v="-19029.099999999999"/>
    <n v="1001.53"/>
    <n v="0"/>
    <n v="0"/>
    <n v="0"/>
    <n v="0"/>
    <n v="1001.53"/>
    <n v="20030.63"/>
    <n v="-19029.099999999999"/>
    <n v="0"/>
    <m/>
    <s v="UM01"/>
    <s v="INR"/>
    <n v="0"/>
    <n v="0"/>
    <n v="0"/>
    <n v="0"/>
    <n v="0"/>
  </r>
  <r>
    <s v="1602000673"/>
    <s v="0"/>
    <s v="16020006730"/>
    <s v="2000"/>
    <x v="1"/>
    <s v="FACTORY SHED"/>
    <s v="0"/>
    <s v="0"/>
    <s v="UM3001"/>
    <d v="1971-01-01T00:00:00"/>
    <n v="327490.28000000003"/>
    <n v="-311115.77"/>
    <n v="16374.51"/>
    <n v="0"/>
    <n v="0"/>
    <n v="0"/>
    <n v="0"/>
    <n v="16374.51"/>
    <n v="327490.28000000003"/>
    <n v="-311115.77"/>
    <n v="0"/>
    <m/>
    <s v="UM01"/>
    <s v="INR"/>
    <n v="0"/>
    <n v="0"/>
    <n v="0"/>
    <n v="0"/>
    <n v="0"/>
  </r>
  <r>
    <s v="1602000674"/>
    <s v="0"/>
    <s v="16020006740"/>
    <s v="2000"/>
    <x v="1"/>
    <s v="FACTORY SHED"/>
    <s v="0"/>
    <s v="0"/>
    <s v="UM3001"/>
    <d v="1966-01-01T00:00:00"/>
    <n v="194964.3"/>
    <n v="-185216.08"/>
    <n v="9748.2199999999993"/>
    <n v="0"/>
    <n v="0"/>
    <n v="0"/>
    <n v="0"/>
    <n v="9748.2199999999993"/>
    <n v="194964.3"/>
    <n v="-185216.08"/>
    <n v="0"/>
    <m/>
    <s v="UM01"/>
    <s v="INR"/>
    <n v="0"/>
    <n v="0"/>
    <n v="0"/>
    <n v="0"/>
    <n v="0"/>
  </r>
  <r>
    <s v="1602000675"/>
    <s v="0"/>
    <s v="16020006750"/>
    <s v="2000"/>
    <x v="1"/>
    <s v="FACTORY SHED-EOU"/>
    <s v="30"/>
    <s v="0"/>
    <s v="UM3001"/>
    <d v="1986-04-01T00:00:00"/>
    <n v="5336432.55"/>
    <n v="-5069610.92"/>
    <n v="266821.63"/>
    <n v="0"/>
    <n v="0"/>
    <n v="0"/>
    <n v="0"/>
    <n v="266821.63"/>
    <n v="5336432.55"/>
    <n v="-5069610.92"/>
    <n v="0"/>
    <m/>
    <s v="UM01"/>
    <s v="INR"/>
    <n v="0"/>
    <n v="0"/>
    <n v="0"/>
    <n v="0"/>
    <n v="0"/>
  </r>
  <r>
    <s v="1602000676"/>
    <s v="0"/>
    <s v="16020006760"/>
    <s v="2000"/>
    <x v="1"/>
    <s v="FALSE CEILING IN 8 CHAMBERS"/>
    <s v="60"/>
    <s v="0"/>
    <s v="UM3002"/>
    <d v="2005-01-01T00:00:00"/>
    <n v="70000"/>
    <n v="-23626.92"/>
    <n v="46373.08"/>
    <n v="0"/>
    <n v="0"/>
    <n v="-957.98"/>
    <n v="0"/>
    <n v="45415.1"/>
    <n v="70000"/>
    <n v="-24584.9"/>
    <n v="0"/>
    <m/>
    <s v="UM01"/>
    <s v="INR"/>
    <n v="0"/>
    <n v="0"/>
    <n v="0"/>
    <n v="0"/>
    <n v="0"/>
  </r>
  <r>
    <s v="1602000677"/>
    <s v="0"/>
    <s v="16020006770"/>
    <s v="2000"/>
    <x v="1"/>
    <s v="FALSE FLOORING"/>
    <s v="30"/>
    <s v="0"/>
    <s v="UM3001"/>
    <d v="2006-09-21T00:00:00"/>
    <n v="26972.16"/>
    <n v="-11509.71"/>
    <n v="15462.45"/>
    <n v="0"/>
    <n v="0"/>
    <n v="-856.74"/>
    <n v="0"/>
    <n v="14605.71"/>
    <n v="26972.16"/>
    <n v="-12366.45"/>
    <n v="0"/>
    <m/>
    <s v="UM01"/>
    <s v="INR"/>
    <n v="0"/>
    <n v="0"/>
    <n v="0"/>
    <n v="0"/>
    <n v="0"/>
  </r>
  <r>
    <s v="1602000678"/>
    <s v="0"/>
    <s v="16020006780"/>
    <s v="2000"/>
    <x v="1"/>
    <s v="FENCING WALL-UNIT II"/>
    <s v="5"/>
    <s v="0"/>
    <s v="UM3002"/>
    <d v="2005-01-01T00:00:00"/>
    <n v="327525.42"/>
    <n v="-311149.15000000002"/>
    <n v="16376.27"/>
    <n v="0"/>
    <n v="0"/>
    <n v="0"/>
    <n v="0"/>
    <n v="16376.27"/>
    <n v="327525.42"/>
    <n v="-311149.15000000002"/>
    <n v="0"/>
    <m/>
    <s v="UM01"/>
    <s v="INR"/>
    <n v="0"/>
    <n v="0"/>
    <n v="0"/>
    <n v="0"/>
    <n v="0"/>
  </r>
  <r>
    <s v="1602000679"/>
    <s v="0"/>
    <s v="16020006790"/>
    <s v="2000"/>
    <x v="1"/>
    <s v="FIBRE CORE GODOWN"/>
    <s v="0"/>
    <s v="0"/>
    <s v="UM3001"/>
    <d v="1963-01-01T00:00:00"/>
    <n v="9159.44"/>
    <n v="-8701.4699999999993"/>
    <n v="457.97"/>
    <n v="0"/>
    <n v="0"/>
    <n v="0"/>
    <n v="0"/>
    <n v="457.97"/>
    <n v="9159.44"/>
    <n v="-8701.4699999999993"/>
    <n v="0"/>
    <m/>
    <s v="UM01"/>
    <s v="INR"/>
    <n v="0"/>
    <n v="0"/>
    <n v="0"/>
    <n v="0"/>
    <n v="0"/>
  </r>
  <r>
    <s v="1602000680"/>
    <s v="0"/>
    <s v="16020006800"/>
    <s v="2000"/>
    <x v="1"/>
    <s v="FIBRE GLASS SHEET FOR FACTORY"/>
    <s v="30"/>
    <s v="0"/>
    <s v="UM3001"/>
    <d v="1990-07-28T00:00:00"/>
    <n v="74443.77"/>
    <n v="-70116.399999999994"/>
    <n v="4327.37"/>
    <n v="0"/>
    <n v="0"/>
    <n v="-605.17999999999995"/>
    <n v="0"/>
    <n v="3722.19"/>
    <n v="74443.77"/>
    <n v="-70721.58"/>
    <n v="0"/>
    <m/>
    <s v="UM01"/>
    <s v="INR"/>
    <n v="0"/>
    <n v="0"/>
    <n v="0"/>
    <n v="0"/>
    <n v="0"/>
  </r>
  <r>
    <s v="1602000681"/>
    <s v="0"/>
    <s v="16020006810"/>
    <s v="2000"/>
    <x v="1"/>
    <s v="FITTERS QUARTERS"/>
    <s v="60"/>
    <s v="0"/>
    <s v="UM3001"/>
    <d v="1963-01-01T00:00:00"/>
    <n v="8661.9500000000007"/>
    <n v="-8083.16"/>
    <n v="578.79"/>
    <n v="0"/>
    <n v="0"/>
    <n v="-52.91"/>
    <n v="0"/>
    <n v="525.88"/>
    <n v="8661.9500000000007"/>
    <n v="-8136.07"/>
    <n v="0"/>
    <m/>
    <s v="UM01"/>
    <s v="INR"/>
    <n v="0"/>
    <n v="0"/>
    <n v="0"/>
    <n v="0"/>
    <n v="0"/>
  </r>
  <r>
    <s v="1602000682"/>
    <s v="0"/>
    <s v="16020006820"/>
    <s v="2000"/>
    <x v="1"/>
    <s v="FIXING OF STEEL TILES IN FURNA"/>
    <s v="30"/>
    <s v="0"/>
    <s v="UM3001"/>
    <d v="1986-10-16T00:00:00"/>
    <n v="65304.49"/>
    <n v="-62039.27"/>
    <n v="3265.22"/>
    <n v="0"/>
    <n v="0"/>
    <n v="0"/>
    <n v="0"/>
    <n v="3265.22"/>
    <n v="65304.49"/>
    <n v="-62039.27"/>
    <n v="0"/>
    <m/>
    <s v="UM01"/>
    <s v="INR"/>
    <n v="0"/>
    <n v="0"/>
    <n v="0"/>
    <n v="0"/>
    <n v="0"/>
  </r>
  <r>
    <s v="1602000683"/>
    <s v="0"/>
    <s v="16020006830"/>
    <s v="2000"/>
    <x v="1"/>
    <s v="FLAT AT MANGAL KALASH NO 3A"/>
    <s v="60"/>
    <s v="0"/>
    <s v="UM3001"/>
    <d v="1990-04-01T00:00:00"/>
    <n v="905711"/>
    <n v="-438641.37"/>
    <n v="467069.63"/>
    <n v="0"/>
    <n v="0"/>
    <n v="-14059.47"/>
    <n v="0"/>
    <n v="453010.16"/>
    <n v="905711"/>
    <n v="-452700.84"/>
    <n v="0"/>
    <m/>
    <s v="UM01"/>
    <s v="INR"/>
    <n v="0"/>
    <n v="0"/>
    <n v="0"/>
    <n v="0"/>
    <n v="0"/>
  </r>
  <r>
    <s v="1602000684"/>
    <s v="0"/>
    <s v="16020006840"/>
    <s v="2000"/>
    <x v="1"/>
    <s v="FLOORING( 2x1 GRANITE BLACK TI"/>
    <s v="30"/>
    <s v="0"/>
    <s v="UM3001"/>
    <d v="2006-09-21T00:00:00"/>
    <n v="12221.76"/>
    <n v="-5215.3500000000004"/>
    <n v="7006.41"/>
    <n v="0"/>
    <n v="0"/>
    <n v="-388.21"/>
    <n v="0"/>
    <n v="6618.2"/>
    <n v="12221.76"/>
    <n v="-5603.56"/>
    <n v="0"/>
    <m/>
    <s v="UM01"/>
    <s v="INR"/>
    <n v="0"/>
    <n v="0"/>
    <n v="0"/>
    <n v="0"/>
    <n v="0"/>
  </r>
  <r>
    <s v="1602000685"/>
    <s v="0"/>
    <s v="16020006850"/>
    <s v="2000"/>
    <x v="1"/>
    <s v="FORK LIFT SERVICE STATION"/>
    <s v="30"/>
    <s v="0"/>
    <s v="UM3001"/>
    <d v="2005-01-01T00:00:00"/>
    <n v="221288"/>
    <n v="-108139.04"/>
    <n v="113148.96"/>
    <n v="0"/>
    <n v="0"/>
    <n v="-6919.38"/>
    <n v="0"/>
    <n v="106229.58"/>
    <n v="221288"/>
    <n v="-115058.42"/>
    <n v="0"/>
    <m/>
    <s v="UM01"/>
    <s v="INR"/>
    <n v="0"/>
    <n v="0"/>
    <n v="0"/>
    <n v="0"/>
    <n v="0"/>
  </r>
  <r>
    <s v="1602000686"/>
    <s v="0"/>
    <s v="16020006860"/>
    <s v="2000"/>
    <x v="1"/>
    <s v="FORMATION OF ROADS"/>
    <s v="10"/>
    <s v="0"/>
    <s v="UM3001"/>
    <d v="1969-01-01T00:00:00"/>
    <n v="18931.25"/>
    <n v="-17984.689999999999"/>
    <n v="946.56"/>
    <n v="0"/>
    <n v="0"/>
    <n v="0"/>
    <n v="0"/>
    <n v="946.56"/>
    <n v="18931.25"/>
    <n v="-17984.689999999999"/>
    <n v="0"/>
    <m/>
    <s v="UM01"/>
    <s v="INR"/>
    <n v="0"/>
    <n v="0"/>
    <n v="0"/>
    <n v="0"/>
    <n v="0"/>
  </r>
  <r>
    <s v="1602000687"/>
    <s v="0"/>
    <s v="16020006870"/>
    <s v="2000"/>
    <x v="1"/>
    <s v="FRNTDOOR MARBLE STAIRS"/>
    <s v="60"/>
    <s v="0"/>
    <s v="UM3001"/>
    <d v="1981-12-31T00:00:00"/>
    <n v="29105.67"/>
    <n v="-17079.009999999998"/>
    <n v="12026.66"/>
    <n v="0"/>
    <n v="0"/>
    <n v="-486.03"/>
    <n v="0"/>
    <n v="11540.63"/>
    <n v="29105.67"/>
    <n v="-17565.04"/>
    <n v="0"/>
    <m/>
    <s v="UM01"/>
    <s v="INR"/>
    <n v="0"/>
    <n v="0"/>
    <n v="0"/>
    <n v="0"/>
    <n v="0"/>
  </r>
  <r>
    <s v="1602000688"/>
    <s v="0"/>
    <s v="16020006880"/>
    <s v="2000"/>
    <x v="1"/>
    <s v="FURNACE STORE ROAD"/>
    <s v="10"/>
    <s v="0"/>
    <s v="UM3001"/>
    <d v="1981-12-31T00:00:00"/>
    <n v="95513.8"/>
    <n v="-90738.11"/>
    <n v="4775.6899999999996"/>
    <n v="0"/>
    <n v="0"/>
    <n v="0"/>
    <n v="0"/>
    <n v="4775.6899999999996"/>
    <n v="95513.8"/>
    <n v="-90738.11"/>
    <n v="0"/>
    <m/>
    <s v="UM01"/>
    <s v="INR"/>
    <n v="0"/>
    <n v="0"/>
    <n v="0"/>
    <n v="0"/>
    <n v="0"/>
  </r>
  <r>
    <s v="1602000689"/>
    <s v="0"/>
    <s v="16020006890"/>
    <s v="2000"/>
    <x v="1"/>
    <s v="GATE OFFICE"/>
    <s v="60"/>
    <s v="0"/>
    <s v="UM3001"/>
    <d v="1963-01-01T00:00:00"/>
    <n v="15883.21"/>
    <n v="-14509.46"/>
    <n v="1373.75"/>
    <n v="0"/>
    <n v="0"/>
    <n v="-210.5"/>
    <n v="0"/>
    <n v="1163.25"/>
    <n v="15883.21"/>
    <n v="-14719.96"/>
    <n v="0"/>
    <m/>
    <s v="UM01"/>
    <s v="INR"/>
    <n v="0"/>
    <n v="0"/>
    <n v="0"/>
    <n v="0"/>
    <n v="0"/>
  </r>
  <r>
    <s v="1602000690"/>
    <s v="0"/>
    <s v="16020006900"/>
    <s v="2000"/>
    <x v="1"/>
    <s v="GEN.STORES BUILDING"/>
    <s v="30"/>
    <s v="0"/>
    <s v="UM3002"/>
    <d v="2005-01-01T00:00:00"/>
    <n v="2978410.13"/>
    <n v="-1551367.32"/>
    <n v="1427042.81"/>
    <n v="0"/>
    <n v="0"/>
    <n v="-86632.25"/>
    <n v="0"/>
    <n v="1340410.56"/>
    <n v="2978410.13"/>
    <n v="-1637999.57"/>
    <n v="0"/>
    <m/>
    <s v="UM01"/>
    <s v="INR"/>
    <n v="0"/>
    <n v="0"/>
    <n v="0"/>
    <n v="0"/>
    <n v="0"/>
  </r>
  <r>
    <s v="1602000691"/>
    <s v="0"/>
    <s v="16020006910"/>
    <s v="2000"/>
    <x v="1"/>
    <s v="General Stores"/>
    <s v="60"/>
    <s v="0"/>
    <s v="UM3002"/>
    <d v="2005-01-01T00:00:00"/>
    <n v="2138455.1800000002"/>
    <n v="-754843.78"/>
    <n v="1383611.4"/>
    <n v="0"/>
    <n v="0"/>
    <n v="-28527.17"/>
    <n v="0"/>
    <n v="1355084.23"/>
    <n v="2138455.1800000002"/>
    <n v="-783370.95"/>
    <n v="0"/>
    <m/>
    <s v="UM01"/>
    <s v="INR"/>
    <n v="0"/>
    <n v="0"/>
    <n v="0"/>
    <n v="0"/>
    <n v="0"/>
  </r>
  <r>
    <s v="1602000692"/>
    <s v="0"/>
    <s v="16020006920"/>
    <s v="2000"/>
    <x v="1"/>
    <s v="GLOBAL FEEDING SHED-NEAR FURN"/>
    <s v="30"/>
    <s v="0"/>
    <s v="UM3001"/>
    <d v="2009-03-27T00:00:00"/>
    <n v="22839242.719999999"/>
    <n v="-8113959.6900000004"/>
    <n v="14725283.029999999"/>
    <n v="0"/>
    <n v="0"/>
    <n v="-715427.44"/>
    <n v="0"/>
    <n v="14009855.59"/>
    <n v="22839242.719999999"/>
    <n v="-8829387.1300000008"/>
    <n v="0"/>
    <m/>
    <s v="UM01"/>
    <s v="INR"/>
    <n v="0"/>
    <n v="0"/>
    <n v="0"/>
    <n v="0"/>
    <n v="0"/>
  </r>
  <r>
    <s v="1602000693"/>
    <s v="0"/>
    <s v="16020006930"/>
    <s v="2000"/>
    <x v="1"/>
    <s v="ADDITION TO ENGINEERING SHED"/>
    <s v="0"/>
    <s v="0"/>
    <s v="UM3001"/>
    <d v="1963-01-01T00:00:00"/>
    <n v="623.67999999999995"/>
    <n v="-623.67999999999995"/>
    <n v="0"/>
    <n v="0"/>
    <n v="0"/>
    <n v="0"/>
    <n v="0"/>
    <n v="0"/>
    <n v="623.67999999999995"/>
    <n v="-623.67999999999995"/>
    <n v="0"/>
    <m/>
    <s v="UM01"/>
    <s v="INR"/>
    <n v="0"/>
    <n v="0"/>
    <n v="0"/>
    <n v="0"/>
    <n v="0"/>
  </r>
  <r>
    <s v="1602000694"/>
    <s v="0"/>
    <s v="16020006940"/>
    <s v="2000"/>
    <x v="1"/>
    <s v="ADDITION TO CANTEEN BLDG."/>
    <s v="0"/>
    <s v="0"/>
    <s v="UM3001"/>
    <d v="1966-01-01T00:00:00"/>
    <n v="974.64"/>
    <n v="-974.64"/>
    <n v="0"/>
    <n v="0"/>
    <n v="0"/>
    <n v="0"/>
    <n v="0"/>
    <n v="0"/>
    <n v="974.64"/>
    <n v="-974.64"/>
    <n v="0"/>
    <m/>
    <s v="UM01"/>
    <s v="INR"/>
    <n v="0"/>
    <n v="0"/>
    <n v="0"/>
    <n v="0"/>
    <n v="0"/>
  </r>
  <r>
    <s v="1602000695"/>
    <s v="0"/>
    <s v="16020006950"/>
    <s v="2000"/>
    <x v="1"/>
    <s v="H.CLUB BUILDING AT RGC."/>
    <s v="60"/>
    <s v="0"/>
    <s v="UM3001"/>
    <d v="1995-12-31T00:00:00"/>
    <n v="13833.44"/>
    <n v="-5407.04"/>
    <n v="8426.4"/>
    <n v="0"/>
    <n v="0"/>
    <n v="-216.37"/>
    <n v="0"/>
    <n v="8210.0300000000007"/>
    <n v="13833.44"/>
    <n v="-5623.41"/>
    <n v="0"/>
    <m/>
    <s v="UM01"/>
    <s v="INR"/>
    <n v="0"/>
    <n v="0"/>
    <n v="0"/>
    <n v="0"/>
    <n v="0"/>
  </r>
  <r>
    <s v="1602000696"/>
    <s v="0"/>
    <s v="16020006960"/>
    <s v="2000"/>
    <x v="1"/>
    <s v="HEALTH CLUB AT RGC"/>
    <s v="60"/>
    <s v="0"/>
    <s v="UM3001"/>
    <d v="1994-03-27T00:00:00"/>
    <n v="1896904.02"/>
    <n v="-796366.8"/>
    <n v="1100537.22"/>
    <n v="0"/>
    <n v="0"/>
    <n v="-29591.1"/>
    <n v="0"/>
    <n v="1070946.1200000001"/>
    <n v="1896904.02"/>
    <n v="-825957.9"/>
    <n v="0"/>
    <m/>
    <s v="UM01"/>
    <s v="INR"/>
    <n v="0"/>
    <n v="0"/>
    <n v="0"/>
    <n v="0"/>
    <n v="0"/>
  </r>
  <r>
    <s v="1602000697"/>
    <s v="0"/>
    <s v="16020006970"/>
    <s v="2000"/>
    <x v="1"/>
    <s v="HOSTEL BLOCK"/>
    <s v="60"/>
    <s v="0"/>
    <s v="UM3001"/>
    <d v="1962-01-01T00:00:00"/>
    <n v="169831.07"/>
    <n v="-155342.39999999999"/>
    <n v="14488.67"/>
    <n v="0"/>
    <n v="0"/>
    <n v="-3420.23"/>
    <n v="0"/>
    <n v="11068.44"/>
    <n v="169831.07"/>
    <n v="-158762.63"/>
    <n v="0"/>
    <m/>
    <s v="UM01"/>
    <s v="INR"/>
    <n v="0"/>
    <n v="0"/>
    <n v="0"/>
    <n v="0"/>
    <n v="0"/>
  </r>
  <r>
    <s v="1602000698"/>
    <s v="0"/>
    <s v="16020006980"/>
    <s v="2000"/>
    <x v="1"/>
    <s v="ENTRANCE GATE FOR HOSTEL"/>
    <s v="0"/>
    <s v="0"/>
    <s v="UM3001"/>
    <d v="1966-01-01T00:00:00"/>
    <n v="1110.5999999999999"/>
    <n v="-1110.5999999999999"/>
    <n v="0"/>
    <n v="0"/>
    <n v="0"/>
    <n v="0"/>
    <n v="0"/>
    <n v="0"/>
    <n v="1110.5999999999999"/>
    <n v="-1110.5999999999999"/>
    <n v="0"/>
    <m/>
    <s v="UM01"/>
    <s v="INR"/>
    <n v="0"/>
    <n v="0"/>
    <n v="0"/>
    <n v="0"/>
    <n v="0"/>
  </r>
  <r>
    <s v="1602000699"/>
    <s v="0"/>
    <s v="16020006990"/>
    <s v="2000"/>
    <x v="1"/>
    <s v="HRBC PROJECT INCL. 0001/0003/0"/>
    <s v="30"/>
    <s v="0"/>
    <s v="UM3001"/>
    <d v="1991-03-26T00:00:00"/>
    <n v="6374057.8099999996"/>
    <n v="-5892862.29"/>
    <n v="481195.52000000002"/>
    <n v="0"/>
    <n v="0"/>
    <n v="-162492.63"/>
    <n v="0"/>
    <n v="318702.89"/>
    <n v="6374057.8099999996"/>
    <n v="-6055354.9199999999"/>
    <n v="0"/>
    <m/>
    <s v="UM01"/>
    <s v="INR"/>
    <n v="0"/>
    <n v="0"/>
    <n v="0"/>
    <n v="0"/>
    <n v="0"/>
  </r>
  <r>
    <s v="1602000700"/>
    <s v="0"/>
    <s v="16020007000"/>
    <s v="2000"/>
    <x v="1"/>
    <s v="INCINERATOR"/>
    <s v="60"/>
    <s v="0"/>
    <s v="UM3002"/>
    <d v="2005-01-01T00:00:00"/>
    <n v="30035"/>
    <n v="-10743.63"/>
    <n v="19291.37"/>
    <n v="0"/>
    <n v="0"/>
    <n v="-397.5"/>
    <n v="0"/>
    <n v="18893.87"/>
    <n v="30035"/>
    <n v="-11141.13"/>
    <n v="0"/>
    <m/>
    <s v="UM01"/>
    <s v="INR"/>
    <n v="0"/>
    <n v="0"/>
    <n v="0"/>
    <n v="0"/>
    <n v="0"/>
  </r>
  <r>
    <s v="1602000701"/>
    <s v="0"/>
    <s v="16020007010"/>
    <s v="2000"/>
    <x v="1"/>
    <s v="INFRAR-LRPC GODOWN SHED"/>
    <s v="60"/>
    <s v="0"/>
    <s v="UM3001"/>
    <d v="2012-03-21T00:00:00"/>
    <n v="11044167.59"/>
    <n v="-1755986.83"/>
    <n v="9288180.7599999998"/>
    <n v="0"/>
    <n v="0"/>
    <n v="-168096.89"/>
    <n v="0"/>
    <n v="9120083.8699999992"/>
    <n v="11044167.59"/>
    <n v="-1924083.72"/>
    <n v="0"/>
    <m/>
    <s v="UM01"/>
    <s v="INR"/>
    <n v="0"/>
    <n v="0"/>
    <n v="0"/>
    <n v="0"/>
    <n v="0"/>
  </r>
  <r>
    <s v="1602000702"/>
    <s v="0"/>
    <s v="16020007020"/>
    <s v="2000"/>
    <x v="1"/>
    <s v="INFRASTRUCTURAL FACILITY"/>
    <s v="60"/>
    <s v="0"/>
    <s v="UM3001"/>
    <d v="1996-03-19T00:00:00"/>
    <n v="156129.37"/>
    <n v="-101804.31"/>
    <n v="54325.06"/>
    <n v="0"/>
    <n v="0"/>
    <n v="-1293.46"/>
    <n v="0"/>
    <n v="53031.6"/>
    <n v="156129.37"/>
    <n v="-103097.77"/>
    <n v="0"/>
    <m/>
    <s v="UM01"/>
    <s v="INR"/>
    <n v="0"/>
    <n v="0"/>
    <n v="0"/>
    <n v="0"/>
    <n v="0"/>
  </r>
  <r>
    <s v="1602000703"/>
    <s v="0"/>
    <s v="16020007030"/>
    <s v="2000"/>
    <x v="1"/>
    <s v="INFRASTRUCTURAL FACILITY - 1 F"/>
    <s v="60"/>
    <s v="0"/>
    <s v="UM3001"/>
    <d v="1994-01-31T00:00:00"/>
    <n v="1374800.03"/>
    <n v="-580530.99"/>
    <n v="794269.04"/>
    <n v="0"/>
    <n v="0"/>
    <n v="-21442.76"/>
    <n v="0"/>
    <n v="772826.28"/>
    <n v="1374800.03"/>
    <n v="-601973.75"/>
    <n v="0"/>
    <m/>
    <s v="UM01"/>
    <s v="INR"/>
    <n v="0"/>
    <n v="0"/>
    <n v="0"/>
    <n v="0"/>
    <n v="0"/>
  </r>
  <r>
    <s v="1602000704"/>
    <s v="0"/>
    <s v="16020007040"/>
    <s v="2000"/>
    <x v="1"/>
    <s v="ST.WORK EOU 1TN.CRANE"/>
    <s v="0"/>
    <s v="0"/>
    <s v="UM3001"/>
    <d v="1995-06-30T00:00:00"/>
    <n v="1288.99"/>
    <n v="-1288.99"/>
    <n v="0"/>
    <n v="0"/>
    <n v="0"/>
    <n v="0"/>
    <n v="0"/>
    <n v="0"/>
    <n v="1288.99"/>
    <n v="-1288.99"/>
    <n v="0"/>
    <m/>
    <s v="UM01"/>
    <s v="INR"/>
    <n v="0"/>
    <n v="0"/>
    <n v="0"/>
    <n v="0"/>
    <n v="0"/>
  </r>
  <r>
    <s v="1602000705"/>
    <s v="0"/>
    <s v="16020007050"/>
    <s v="2000"/>
    <x v="1"/>
    <s v="INTERNAL ROAD"/>
    <s v="10"/>
    <s v="0"/>
    <s v="UM3002"/>
    <d v="2005-01-01T00:00:00"/>
    <n v="269131.92"/>
    <n v="-255675.32"/>
    <n v="13456.6"/>
    <n v="0"/>
    <n v="0"/>
    <n v="0"/>
    <n v="0"/>
    <n v="13456.6"/>
    <n v="269131.92"/>
    <n v="-255675.32"/>
    <n v="0"/>
    <m/>
    <s v="UM01"/>
    <s v="INR"/>
    <n v="0"/>
    <n v="0"/>
    <n v="0"/>
    <n v="0"/>
    <n v="0"/>
  </r>
  <r>
    <s v="1602000706"/>
    <s v="0"/>
    <s v="16020007060"/>
    <s v="2000"/>
    <x v="1"/>
    <s v="INTERNAL ROAD"/>
    <s v="10"/>
    <s v="0"/>
    <s v="UM3002"/>
    <d v="2005-01-01T00:00:00"/>
    <n v="143988.89000000001"/>
    <n v="-136789.45000000001"/>
    <n v="7199.44"/>
    <n v="0"/>
    <n v="0"/>
    <n v="0"/>
    <n v="0"/>
    <n v="7199.44"/>
    <n v="143988.89000000001"/>
    <n v="-136789.45000000001"/>
    <n v="0"/>
    <m/>
    <s v="UM01"/>
    <s v="INR"/>
    <n v="0"/>
    <n v="0"/>
    <n v="0"/>
    <n v="0"/>
    <n v="0"/>
  </r>
  <r>
    <s v="1602000707"/>
    <s v="0"/>
    <s v="16020007070"/>
    <s v="2000"/>
    <x v="1"/>
    <s v="INTERNAL ROAD"/>
    <s v="10"/>
    <s v="0"/>
    <s v="UM3002"/>
    <d v="2005-01-01T00:00:00"/>
    <n v="221896.12"/>
    <n v="-210801.31"/>
    <n v="11094.81"/>
    <n v="0"/>
    <n v="0"/>
    <n v="0"/>
    <n v="0"/>
    <n v="11094.81"/>
    <n v="221896.12"/>
    <n v="-210801.31"/>
    <n v="0"/>
    <m/>
    <s v="UM01"/>
    <s v="INR"/>
    <n v="0"/>
    <n v="0"/>
    <n v="0"/>
    <n v="0"/>
    <n v="0"/>
  </r>
  <r>
    <s v="1602000708"/>
    <s v="0"/>
    <s v="16020007080"/>
    <s v="2000"/>
    <x v="1"/>
    <s v="INTERNAL ROAD"/>
    <s v="10"/>
    <s v="0"/>
    <s v="UM3002"/>
    <d v="2005-01-01T00:00:00"/>
    <n v="159709.73000000001"/>
    <n v="-151724.24"/>
    <n v="7985.49"/>
    <n v="0"/>
    <n v="0"/>
    <n v="0"/>
    <n v="0"/>
    <n v="7985.49"/>
    <n v="159709.73000000001"/>
    <n v="-151724.24"/>
    <n v="0"/>
    <m/>
    <s v="UM01"/>
    <s v="INR"/>
    <n v="0"/>
    <n v="0"/>
    <n v="0"/>
    <n v="0"/>
    <n v="0"/>
  </r>
  <r>
    <s v="1602000709"/>
    <s v="0"/>
    <s v="16020007090"/>
    <s v="2000"/>
    <x v="1"/>
    <s v="INTERNAL ROAD"/>
    <s v="10"/>
    <s v="0"/>
    <s v="UM3002"/>
    <d v="2005-01-01T00:00:00"/>
    <n v="50995"/>
    <n v="-48445.25"/>
    <n v="2549.75"/>
    <n v="0"/>
    <n v="0"/>
    <n v="0"/>
    <n v="0"/>
    <n v="2549.75"/>
    <n v="50995"/>
    <n v="-48445.25"/>
    <n v="0"/>
    <m/>
    <s v="UM01"/>
    <s v="INR"/>
    <n v="0"/>
    <n v="0"/>
    <n v="0"/>
    <n v="0"/>
    <n v="0"/>
  </r>
  <r>
    <s v="1602000710"/>
    <s v="0"/>
    <s v="16020007100"/>
    <s v="2000"/>
    <x v="1"/>
    <s v="INTERNAL ROAD"/>
    <s v="10"/>
    <s v="0"/>
    <s v="UM3002"/>
    <d v="2005-01-01T00:00:00"/>
    <n v="49732.91"/>
    <n v="-47246.26"/>
    <n v="2486.65"/>
    <n v="0"/>
    <n v="0"/>
    <n v="0"/>
    <n v="0"/>
    <n v="2486.65"/>
    <n v="49732.91"/>
    <n v="-47246.26"/>
    <n v="0"/>
    <m/>
    <s v="UM01"/>
    <s v="INR"/>
    <n v="0"/>
    <n v="0"/>
    <n v="0"/>
    <n v="0"/>
    <n v="0"/>
  </r>
  <r>
    <s v="1602000711"/>
    <s v="0"/>
    <s v="16020007110"/>
    <s v="2000"/>
    <x v="1"/>
    <s v="INTERNAL ROAD"/>
    <s v="10"/>
    <s v="0"/>
    <s v="UM3002"/>
    <d v="2005-01-01T00:00:00"/>
    <n v="1014028.65"/>
    <n v="-963327.22"/>
    <n v="50701.43"/>
    <n v="0"/>
    <n v="0"/>
    <n v="0"/>
    <n v="0"/>
    <n v="50701.43"/>
    <n v="1014028.65"/>
    <n v="-963327.22"/>
    <n v="0"/>
    <m/>
    <s v="UM01"/>
    <s v="INR"/>
    <n v="0"/>
    <n v="0"/>
    <n v="0"/>
    <n v="0"/>
    <n v="0"/>
  </r>
  <r>
    <s v="1602000712"/>
    <s v="0"/>
    <s v="16020007120"/>
    <s v="2000"/>
    <x v="1"/>
    <s v="INTERNAL ROAD"/>
    <s v="10"/>
    <s v="0"/>
    <s v="UM3002"/>
    <d v="2005-01-01T00:00:00"/>
    <n v="115899.44"/>
    <n v="-110104.47"/>
    <n v="5794.97"/>
    <n v="0"/>
    <n v="0"/>
    <n v="0"/>
    <n v="0"/>
    <n v="5794.97"/>
    <n v="115899.44"/>
    <n v="-110104.47"/>
    <n v="0"/>
    <m/>
    <s v="UM01"/>
    <s v="INR"/>
    <n v="0"/>
    <n v="0"/>
    <n v="0"/>
    <n v="0"/>
    <n v="0"/>
  </r>
  <r>
    <s v="1602000713"/>
    <s v="0"/>
    <s v="16020007130"/>
    <s v="2000"/>
    <x v="1"/>
    <s v="INTERNAL ROAD"/>
    <s v="10"/>
    <s v="0"/>
    <s v="UM3002"/>
    <d v="2005-01-01T00:00:00"/>
    <n v="766367.29"/>
    <n v="-728048.93"/>
    <n v="38318.36"/>
    <n v="0"/>
    <n v="0"/>
    <n v="0"/>
    <n v="0"/>
    <n v="38318.36"/>
    <n v="766367.29"/>
    <n v="-728048.93"/>
    <n v="0"/>
    <m/>
    <s v="UM01"/>
    <s v="INR"/>
    <n v="0"/>
    <n v="0"/>
    <n v="0"/>
    <n v="0"/>
    <n v="0"/>
  </r>
  <r>
    <s v="1602000714"/>
    <s v="0"/>
    <s v="16020007140"/>
    <s v="2000"/>
    <x v="1"/>
    <s v="INTERNAL ROAD"/>
    <s v="10"/>
    <s v="0"/>
    <s v="UM3002"/>
    <d v="2005-01-01T00:00:00"/>
    <n v="409278.54"/>
    <n v="-388814.61"/>
    <n v="20463.93"/>
    <n v="0"/>
    <n v="0"/>
    <n v="0"/>
    <n v="0"/>
    <n v="20463.93"/>
    <n v="409278.54"/>
    <n v="-388814.61"/>
    <n v="0"/>
    <m/>
    <s v="UM01"/>
    <s v="INR"/>
    <n v="0"/>
    <n v="0"/>
    <n v="0"/>
    <n v="0"/>
    <n v="0"/>
  </r>
  <r>
    <s v="1602000715"/>
    <s v="0"/>
    <s v="16020007150"/>
    <s v="2000"/>
    <x v="1"/>
    <s v="INTERNAL ROAD"/>
    <s v="10"/>
    <s v="0"/>
    <s v="UM3002"/>
    <d v="2005-01-01T00:00:00"/>
    <n v="2294174.59"/>
    <n v="-2179465.86"/>
    <n v="114708.73"/>
    <n v="0"/>
    <n v="0"/>
    <n v="0"/>
    <n v="0"/>
    <n v="114708.73"/>
    <n v="2294174.59"/>
    <n v="-2179465.86"/>
    <n v="0"/>
    <m/>
    <s v="UM01"/>
    <s v="INR"/>
    <n v="0"/>
    <n v="0"/>
    <n v="0"/>
    <n v="0"/>
    <n v="0"/>
  </r>
  <r>
    <s v="1602000716"/>
    <s v="0"/>
    <s v="16020007160"/>
    <s v="2000"/>
    <x v="1"/>
    <s v="INTERNAL ROAD &amp; DRAINAGE"/>
    <s v="10"/>
    <s v="0"/>
    <s v="UM3002"/>
    <d v="2001-03-03T00:00:00"/>
    <n v="25585"/>
    <n v="-24305.75"/>
    <n v="1279.25"/>
    <n v="0"/>
    <n v="0"/>
    <n v="0"/>
    <n v="0"/>
    <n v="1279.25"/>
    <n v="25585"/>
    <n v="-24305.75"/>
    <n v="0"/>
    <m/>
    <s v="UM01"/>
    <s v="INR"/>
    <n v="0"/>
    <n v="0"/>
    <n v="0"/>
    <n v="0"/>
    <n v="0"/>
  </r>
  <r>
    <s v="1602000717"/>
    <s v="0"/>
    <s v="16020007170"/>
    <s v="2000"/>
    <x v="1"/>
    <s v="INTERNAL ROAD &amp; DRAINAGE"/>
    <s v="10"/>
    <s v="0"/>
    <s v="UM3002"/>
    <d v="2000-08-01T00:00:00"/>
    <n v="5587673.71"/>
    <n v="-5308290.0199999996"/>
    <n v="279383.69"/>
    <n v="0"/>
    <n v="0"/>
    <n v="0"/>
    <n v="0"/>
    <n v="279383.69"/>
    <n v="5587673.71"/>
    <n v="-5308290.0199999996"/>
    <n v="0"/>
    <m/>
    <s v="UM01"/>
    <s v="INR"/>
    <n v="0"/>
    <n v="0"/>
    <n v="0"/>
    <n v="0"/>
    <n v="0"/>
  </r>
  <r>
    <s v="1602000718"/>
    <s v="0"/>
    <s v="16020007180"/>
    <s v="2000"/>
    <x v="1"/>
    <s v="ISMAL BUILDING"/>
    <s v="30"/>
    <s v="0"/>
    <s v="UM3001"/>
    <d v="1979-01-01T00:00:00"/>
    <n v="62786.98"/>
    <n v="-59647.63"/>
    <n v="3139.35"/>
    <n v="0"/>
    <n v="0"/>
    <n v="0"/>
    <n v="0"/>
    <n v="3139.35"/>
    <n v="62786.98"/>
    <n v="-59647.63"/>
    <n v="0"/>
    <m/>
    <s v="UM01"/>
    <s v="INR"/>
    <n v="0"/>
    <n v="0"/>
    <n v="0"/>
    <n v="0"/>
    <n v="0"/>
  </r>
  <r>
    <s v="1602000719"/>
    <s v="0"/>
    <s v="16020007190"/>
    <s v="2000"/>
    <x v="1"/>
    <s v="ISMAL BUILDING"/>
    <s v="30"/>
    <s v="0"/>
    <s v="UM3001"/>
    <d v="1980-01-01T00:00:00"/>
    <n v="11425.92"/>
    <n v="-10854.62"/>
    <n v="571.29999999999995"/>
    <n v="0"/>
    <n v="0"/>
    <n v="0"/>
    <n v="0"/>
    <n v="571.29999999999995"/>
    <n v="11425.92"/>
    <n v="-10854.62"/>
    <n v="0"/>
    <m/>
    <s v="UM01"/>
    <s v="INR"/>
    <n v="0"/>
    <n v="0"/>
    <n v="0"/>
    <n v="0"/>
    <n v="0"/>
  </r>
  <r>
    <s v="1602000720"/>
    <s v="0"/>
    <s v="16020007200"/>
    <s v="2000"/>
    <x v="1"/>
    <s v="ISMAL BUILDING SHED EXTENSION"/>
    <s v="30"/>
    <s v="0"/>
    <s v="UM3001"/>
    <d v="1976-01-01T00:00:00"/>
    <n v="102520.82"/>
    <n v="-97394.78"/>
    <n v="5126.04"/>
    <n v="0"/>
    <n v="0"/>
    <n v="0"/>
    <n v="0"/>
    <n v="5126.04"/>
    <n v="102520.82"/>
    <n v="-97394.78"/>
    <n v="0"/>
    <m/>
    <s v="UM01"/>
    <s v="INR"/>
    <n v="0"/>
    <n v="0"/>
    <n v="0"/>
    <n v="0"/>
    <n v="0"/>
  </r>
  <r>
    <s v="1602000721"/>
    <s v="0"/>
    <s v="16020007210"/>
    <s v="2000"/>
    <x v="1"/>
    <s v="ISMAL BUILDING."/>
    <s v="30"/>
    <s v="0"/>
    <s v="UM3001"/>
    <d v="1973-01-01T00:00:00"/>
    <n v="157178.82"/>
    <n v="-149319.88"/>
    <n v="7858.94"/>
    <n v="0"/>
    <n v="0"/>
    <n v="0"/>
    <n v="0"/>
    <n v="7858.94"/>
    <n v="157178.82"/>
    <n v="-149319.88"/>
    <n v="0"/>
    <m/>
    <s v="UM01"/>
    <s v="INR"/>
    <n v="0"/>
    <n v="0"/>
    <n v="0"/>
    <n v="0"/>
    <n v="0"/>
  </r>
  <r>
    <s v="1602000722"/>
    <s v="0"/>
    <s v="16020007220"/>
    <s v="2000"/>
    <x v="1"/>
    <s v="ADDITION TO SUPERVISORS QTRS."/>
    <s v="0"/>
    <s v="0"/>
    <s v="UM3001"/>
    <d v="1963-01-01T00:00:00"/>
    <n v="1365.78"/>
    <n v="-1365.78"/>
    <n v="0"/>
    <n v="0"/>
    <n v="0"/>
    <n v="0"/>
    <n v="0"/>
    <n v="0"/>
    <n v="1365.78"/>
    <n v="-1365.78"/>
    <n v="0"/>
    <m/>
    <s v="UM01"/>
    <s v="INR"/>
    <n v="0"/>
    <n v="0"/>
    <n v="0"/>
    <n v="0"/>
    <n v="0"/>
  </r>
  <r>
    <s v="1602000723"/>
    <s v="0"/>
    <s v="16020007230"/>
    <s v="2000"/>
    <x v="1"/>
    <s v="L C W R EXTENSION"/>
    <s v="0"/>
    <s v="0"/>
    <s v="UM3001"/>
    <d v="1977-01-01T00:00:00"/>
    <n v="162338.23999999999"/>
    <n v="-154221.32"/>
    <n v="8116.92"/>
    <n v="0"/>
    <n v="0"/>
    <n v="0"/>
    <n v="0"/>
    <n v="8116.92"/>
    <n v="162338.23999999999"/>
    <n v="-154221.32"/>
    <n v="0"/>
    <m/>
    <s v="UM01"/>
    <s v="INR"/>
    <n v="0"/>
    <n v="0"/>
    <n v="0"/>
    <n v="0"/>
    <n v="0"/>
  </r>
  <r>
    <s v="1602000724"/>
    <s v="0"/>
    <s v="16020007240"/>
    <s v="2000"/>
    <x v="1"/>
    <s v="LADIES WING BUILDING IN DESPEN"/>
    <s v="60"/>
    <s v="0"/>
    <s v="UM3001"/>
    <d v="1982-11-22T00:00:00"/>
    <n v="65455.19"/>
    <n v="-37544.94"/>
    <n v="27910.25"/>
    <n v="0"/>
    <n v="0"/>
    <n v="-1088.04"/>
    <n v="0"/>
    <n v="26822.21"/>
    <n v="65455.19"/>
    <n v="-38632.980000000003"/>
    <n v="0"/>
    <m/>
    <s v="UM01"/>
    <s v="INR"/>
    <n v="0"/>
    <n v="0"/>
    <n v="0"/>
    <n v="0"/>
    <n v="0"/>
  </r>
  <r>
    <s v="1602000725"/>
    <s v="0"/>
    <s v="16020007250"/>
    <s v="2000"/>
    <x v="1"/>
    <s v="LAYING OF DBL.HDPE PIPE FOR WM"/>
    <s v="30"/>
    <s v="0"/>
    <s v="UM3001"/>
    <d v="1996-03-23T00:00:00"/>
    <n v="225114.67"/>
    <n v="-174772.1"/>
    <n v="50342.57"/>
    <n v="0"/>
    <n v="0"/>
    <n v="-6541.36"/>
    <n v="0"/>
    <n v="43801.21"/>
    <n v="225114.67"/>
    <n v="-181313.46"/>
    <n v="0"/>
    <m/>
    <s v="UM01"/>
    <s v="INR"/>
    <n v="0"/>
    <n v="0"/>
    <n v="0"/>
    <n v="0"/>
    <n v="0"/>
  </r>
  <r>
    <s v="1602000726"/>
    <s v="0"/>
    <s v="16020007260"/>
    <s v="2000"/>
    <x v="1"/>
    <s v="LCWR SHED"/>
    <s v="30"/>
    <s v="0"/>
    <s v="UM3001"/>
    <d v="1993-02-28T00:00:00"/>
    <n v="550283.01"/>
    <n v="-478626.34"/>
    <n v="71656.67"/>
    <n v="0"/>
    <n v="0"/>
    <n v="-15157.12"/>
    <n v="0"/>
    <n v="56499.55"/>
    <n v="550283.01"/>
    <n v="-493783.46"/>
    <n v="0"/>
    <m/>
    <s v="UM01"/>
    <s v="INR"/>
    <n v="0"/>
    <n v="0"/>
    <n v="0"/>
    <n v="0"/>
    <n v="0"/>
  </r>
  <r>
    <s v="1602000727"/>
    <s v="0"/>
    <s v="16020007270"/>
    <s v="2000"/>
    <x v="1"/>
    <s v="LEFOUR (COST OF STEEL-O-TILES)"/>
    <s v="30"/>
    <s v="0"/>
    <s v="UM3001"/>
    <d v="1997-03-25T00:00:00"/>
    <n v="13626645.43"/>
    <n v="-10148504.9"/>
    <n v="3478140.53"/>
    <n v="0"/>
    <n v="0"/>
    <n v="-400641.69"/>
    <n v="0"/>
    <n v="3077498.84"/>
    <n v="13626645.43"/>
    <n v="-10549146.59"/>
    <n v="0"/>
    <m/>
    <s v="UM01"/>
    <s v="INR"/>
    <n v="0"/>
    <n v="0"/>
    <n v="0"/>
    <n v="0"/>
    <n v="0"/>
  </r>
  <r>
    <s v="1602000728"/>
    <s v="0"/>
    <s v="16020007280"/>
    <s v="2000"/>
    <x v="1"/>
    <s v="LEFOUR (STEEL &amp; REINFORCEMENT)"/>
    <s v="30"/>
    <s v="0"/>
    <s v="UM3001"/>
    <d v="1997-03-25T00:00:00"/>
    <n v="35867536.810000002"/>
    <n v="-26712508.640000001"/>
    <n v="9155028.1699999999"/>
    <n v="0"/>
    <n v="0"/>
    <n v="-1054553.6599999999"/>
    <n v="0"/>
    <n v="8100474.5099999998"/>
    <n v="35867536.810000002"/>
    <n v="-27767062.300000001"/>
    <n v="0"/>
    <m/>
    <s v="UM01"/>
    <s v="INR"/>
    <n v="0"/>
    <n v="0"/>
    <n v="0"/>
    <n v="0"/>
    <n v="0"/>
  </r>
  <r>
    <s v="1602000729"/>
    <s v="0"/>
    <s v="16020007290"/>
    <s v="2000"/>
    <x v="1"/>
    <s v="LEFOUR BUILDING (ARCHITECT FEE"/>
    <s v="30"/>
    <s v="0"/>
    <s v="UM3001"/>
    <d v="1997-03-25T00:00:00"/>
    <n v="1241699.18"/>
    <n v="-924762.49"/>
    <n v="316936.69"/>
    <n v="0"/>
    <n v="0"/>
    <n v="-36507.410000000003"/>
    <n v="0"/>
    <n v="280429.28000000003"/>
    <n v="1241699.18"/>
    <n v="-961269.9"/>
    <n v="0"/>
    <m/>
    <s v="UM01"/>
    <s v="INR"/>
    <n v="0"/>
    <n v="0"/>
    <n v="0"/>
    <n v="0"/>
    <n v="0"/>
  </r>
  <r>
    <s v="1602000730"/>
    <s v="0"/>
    <s v="16020007300"/>
    <s v="2000"/>
    <x v="1"/>
    <s v="LEFOUR BUILDING (CONTRACTOR'S"/>
    <s v="30"/>
    <s v="0"/>
    <s v="UM3001"/>
    <d v="1997-03-25T00:00:00"/>
    <n v="8045901.0099999998"/>
    <n v="-5992219.7599999998"/>
    <n v="2053681.25"/>
    <n v="0"/>
    <n v="0"/>
    <n v="-236560.43"/>
    <n v="0"/>
    <n v="1817120.82"/>
    <n v="8045901.0099999998"/>
    <n v="-6228780.1900000004"/>
    <n v="0"/>
    <m/>
    <s v="UM01"/>
    <s v="INR"/>
    <n v="0"/>
    <n v="0"/>
    <n v="0"/>
    <n v="0"/>
    <n v="0"/>
  </r>
  <r>
    <s v="1602000731"/>
    <s v="0"/>
    <s v="16020007310"/>
    <s v="2000"/>
    <x v="1"/>
    <s v="LEFOUR BUILDING (COST OF CEMEN"/>
    <s v="30"/>
    <s v="0"/>
    <s v="UM3001"/>
    <d v="1997-03-25T00:00:00"/>
    <n v="7256041.79"/>
    <n v="-5403970.5300000003"/>
    <n v="1852071.26"/>
    <n v="0"/>
    <n v="0"/>
    <n v="-213337.22"/>
    <n v="0"/>
    <n v="1638734.04"/>
    <n v="7256041.79"/>
    <n v="-5617307.75"/>
    <n v="0"/>
    <m/>
    <s v="UM01"/>
    <s v="INR"/>
    <n v="0"/>
    <n v="0"/>
    <n v="0"/>
    <n v="0"/>
    <n v="0"/>
  </r>
  <r>
    <s v="1602000732"/>
    <s v="0"/>
    <s v="16020007320"/>
    <s v="2000"/>
    <x v="1"/>
    <s v="LEFOUR FURNACE BUILDING."/>
    <s v="30"/>
    <s v="0"/>
    <s v="UM3001"/>
    <d v="1997-03-25T00:00:00"/>
    <n v="7973062.5899999999"/>
    <n v="-5937971.8300000001"/>
    <n v="2035090.76"/>
    <n v="0"/>
    <n v="0"/>
    <n v="-234419.05"/>
    <n v="0"/>
    <n v="1800671.71"/>
    <n v="7973062.5899999999"/>
    <n v="-6172390.8799999999"/>
    <n v="0"/>
    <m/>
    <s v="UM01"/>
    <s v="INR"/>
    <n v="0"/>
    <n v="0"/>
    <n v="0"/>
    <n v="0"/>
    <n v="0"/>
  </r>
  <r>
    <s v="1602000733"/>
    <s v="0"/>
    <s v="16020007330"/>
    <s v="2000"/>
    <x v="1"/>
    <s v="LEFOUR SHED COST OF AC SHEETS."/>
    <s v="0"/>
    <s v="0"/>
    <s v="UM3001"/>
    <d v="1997-03-25T00:00:00"/>
    <n v="2638548.36"/>
    <n v="-2506620.94"/>
    <n v="131927.42000000001"/>
    <n v="0"/>
    <n v="0"/>
    <n v="0"/>
    <n v="0"/>
    <n v="131927.42000000001"/>
    <n v="2638548.36"/>
    <n v="-2506620.94"/>
    <n v="0"/>
    <m/>
    <s v="UM01"/>
    <s v="INR"/>
    <n v="0"/>
    <n v="0"/>
    <n v="0"/>
    <n v="0"/>
    <n v="0"/>
  </r>
  <r>
    <s v="1602000734"/>
    <s v="0"/>
    <s v="16020007340"/>
    <s v="2000"/>
    <x v="1"/>
    <s v="LIGHTING OF LE4 FURNACE"/>
    <s v="30"/>
    <s v="0"/>
    <s v="UM3001"/>
    <d v="1994-09-22T00:00:00"/>
    <n v="362518.71"/>
    <n v="-298266.8"/>
    <n v="64251.91"/>
    <n v="0"/>
    <n v="0"/>
    <n v="-10303.540000000001"/>
    <n v="0"/>
    <n v="53948.37"/>
    <n v="362518.71"/>
    <n v="-308570.34000000003"/>
    <n v="0"/>
    <m/>
    <s v="UM01"/>
    <s v="INR"/>
    <n v="0"/>
    <n v="0"/>
    <n v="0"/>
    <n v="0"/>
    <n v="0"/>
  </r>
  <r>
    <s v="1602000735"/>
    <s v="0"/>
    <s v="16020007350"/>
    <s v="2000"/>
    <x v="1"/>
    <s v="LIGHTING OF ROPERY"/>
    <s v="30"/>
    <s v="0"/>
    <s v="UM3001"/>
    <d v="1994-09-22T00:00:00"/>
    <n v="1373589.33"/>
    <n v="-1130140.9099999999"/>
    <n v="243448.42"/>
    <n v="0"/>
    <n v="0"/>
    <n v="-39039.58"/>
    <n v="0"/>
    <n v="204408.84"/>
    <n v="1373589.33"/>
    <n v="-1169180.49"/>
    <n v="0"/>
    <m/>
    <s v="UM01"/>
    <s v="INR"/>
    <n v="0"/>
    <n v="0"/>
    <n v="0"/>
    <n v="0"/>
    <n v="0"/>
  </r>
  <r>
    <s v="1602000736"/>
    <s v="0"/>
    <s v="16020007360"/>
    <s v="2000"/>
    <x v="1"/>
    <s v="LOW CAST ROOF BUILDING"/>
    <s v="60"/>
    <s v="0"/>
    <s v="UM3002"/>
    <d v="2005-01-01T00:00:00"/>
    <n v="916033"/>
    <n v="-350846.56"/>
    <n v="565186.43999999994"/>
    <n v="0"/>
    <n v="0"/>
    <n v="-11605.48"/>
    <n v="0"/>
    <n v="553580.96"/>
    <n v="916033"/>
    <n v="-362452.04"/>
    <n v="0"/>
    <m/>
    <s v="UM01"/>
    <s v="INR"/>
    <n v="0"/>
    <n v="0"/>
    <n v="0"/>
    <n v="0"/>
    <n v="0"/>
  </r>
  <r>
    <s v="1602000737"/>
    <s v="0"/>
    <s v="16020007370"/>
    <s v="2000"/>
    <x v="1"/>
    <s v="M S ANGLE LOFT"/>
    <s v="30"/>
    <s v="0"/>
    <s v="UM3001"/>
    <d v="2006-09-21T00:00:00"/>
    <n v="23231.88"/>
    <n v="-9913.6200000000008"/>
    <n v="13318.26"/>
    <n v="0"/>
    <n v="0"/>
    <n v="-737.93"/>
    <n v="0"/>
    <n v="12580.33"/>
    <n v="23231.88"/>
    <n v="-10651.55"/>
    <n v="0"/>
    <m/>
    <s v="UM01"/>
    <s v="INR"/>
    <n v="0"/>
    <n v="0"/>
    <n v="0"/>
    <n v="0"/>
    <n v="0"/>
  </r>
  <r>
    <s v="1602000738"/>
    <s v="0"/>
    <s v="16020007380"/>
    <s v="2000"/>
    <x v="1"/>
    <s v="MAIN FACTORY - PARTITIONS"/>
    <s v="30"/>
    <s v="0"/>
    <s v="UM3002"/>
    <d v="2005-01-01T00:00:00"/>
    <n v="441423.74"/>
    <n v="-303093.90999999997"/>
    <n v="138329.82999999999"/>
    <n v="0"/>
    <n v="0"/>
    <n v="-7880.11"/>
    <n v="0"/>
    <n v="130449.72"/>
    <n v="441423.74"/>
    <n v="-310974.02"/>
    <n v="0"/>
    <m/>
    <s v="UM01"/>
    <s v="INR"/>
    <n v="0"/>
    <n v="0"/>
    <n v="0"/>
    <n v="0"/>
    <n v="0"/>
  </r>
  <r>
    <s v="1602000739"/>
    <s v="0"/>
    <s v="16020007390"/>
    <s v="2000"/>
    <x v="1"/>
    <s v="MAIN FACTORY BUILDING"/>
    <s v="30"/>
    <s v="0"/>
    <s v="UM3002"/>
    <d v="2005-01-01T00:00:00"/>
    <n v="32432250.030000001"/>
    <n v="-25141236.489999998"/>
    <n v="7291013.54"/>
    <n v="0"/>
    <n v="0"/>
    <n v="-384276.95"/>
    <n v="0"/>
    <n v="6906736.5899999999"/>
    <n v="32432250.030000001"/>
    <n v="-25525513.440000001"/>
    <n v="0"/>
    <m/>
    <s v="UM01"/>
    <s v="INR"/>
    <n v="0"/>
    <n v="0"/>
    <n v="0"/>
    <n v="0"/>
    <n v="0"/>
  </r>
  <r>
    <s v="1602000740"/>
    <s v="0"/>
    <s v="16020007400"/>
    <s v="2000"/>
    <x v="1"/>
    <s v="MAIN FACTORY BUILDING"/>
    <s v="30"/>
    <s v="0"/>
    <s v="UM3002"/>
    <d v="2000-01-01T00:00:00"/>
    <n v="18916434.920000002"/>
    <n v="-14187943.359999999"/>
    <n v="4728491.5599999996"/>
    <n v="0"/>
    <n v="0"/>
    <n v="-387938.88"/>
    <n v="0"/>
    <n v="4340552.68"/>
    <n v="18916434.920000002"/>
    <n v="-14575882.24"/>
    <n v="0"/>
    <m/>
    <s v="UM01"/>
    <s v="INR"/>
    <n v="0"/>
    <n v="0"/>
    <n v="0"/>
    <n v="0"/>
    <n v="0"/>
  </r>
  <r>
    <s v="1602000741"/>
    <s v="0"/>
    <s v="16020007410"/>
    <s v="2000"/>
    <x v="1"/>
    <s v="MAIN FACTORY BUILDING"/>
    <s v="30"/>
    <s v="0"/>
    <s v="UM3002"/>
    <d v="2005-01-01T00:00:00"/>
    <n v="35507"/>
    <n v="-25274.55"/>
    <n v="10232.450000000001"/>
    <n v="0"/>
    <n v="0"/>
    <n v="-573.23"/>
    <n v="0"/>
    <n v="9659.2199999999993"/>
    <n v="35507"/>
    <n v="-25847.78"/>
    <n v="0"/>
    <m/>
    <s v="UM01"/>
    <s v="INR"/>
    <n v="0"/>
    <n v="0"/>
    <n v="0"/>
    <n v="0"/>
    <n v="0"/>
  </r>
  <r>
    <s v="1602000742"/>
    <s v="0"/>
    <s v="16020007420"/>
    <s v="2000"/>
    <x v="1"/>
    <s v="MAIN FACTORY BUILDING"/>
    <s v="30"/>
    <s v="0"/>
    <s v="UM3002"/>
    <d v="2005-01-01T00:00:00"/>
    <n v="127587.32"/>
    <n v="-97218.52"/>
    <n v="30368.799999999999"/>
    <n v="0"/>
    <n v="0"/>
    <n v="-1626.02"/>
    <n v="0"/>
    <n v="28742.78"/>
    <n v="127587.32"/>
    <n v="-98844.54"/>
    <n v="0"/>
    <m/>
    <s v="UM01"/>
    <s v="INR"/>
    <n v="0"/>
    <n v="0"/>
    <n v="0"/>
    <n v="0"/>
    <n v="0"/>
  </r>
  <r>
    <s v="1602000743"/>
    <s v="0"/>
    <s v="16020007430"/>
    <s v="2000"/>
    <x v="1"/>
    <s v="MAIN FACTORY BUILDING"/>
    <s v="30"/>
    <s v="0"/>
    <s v="UM3002"/>
    <d v="2005-01-01T00:00:00"/>
    <n v="59626.89"/>
    <n v="-43215.26"/>
    <n v="16411.63"/>
    <n v="0"/>
    <n v="0"/>
    <n v="-910.32"/>
    <n v="0"/>
    <n v="15501.31"/>
    <n v="59626.89"/>
    <n v="-44125.58"/>
    <n v="0"/>
    <m/>
    <s v="UM01"/>
    <s v="INR"/>
    <n v="0"/>
    <n v="0"/>
    <n v="0"/>
    <n v="0"/>
    <n v="0"/>
  </r>
  <r>
    <s v="1602000744"/>
    <s v="0"/>
    <s v="16020007440"/>
    <s v="2000"/>
    <x v="1"/>
    <s v="MAIN FACTORY BUILDING"/>
    <s v="30"/>
    <s v="0"/>
    <s v="UM3001"/>
    <d v="2005-01-01T00:00:00"/>
    <n v="32204346"/>
    <n v="-22746940.949999999"/>
    <n v="9457405.0500000007"/>
    <n v="0"/>
    <n v="0"/>
    <n v="-531889.23"/>
    <n v="0"/>
    <n v="8925515.8200000003"/>
    <n v="32204346"/>
    <n v="-23278830.18"/>
    <n v="0"/>
    <m/>
    <s v="UM01"/>
    <s v="INR"/>
    <n v="0"/>
    <n v="0"/>
    <n v="0"/>
    <n v="0"/>
    <n v="0"/>
  </r>
  <r>
    <s v="1602000745"/>
    <s v="0"/>
    <s v="16020007450"/>
    <s v="2000"/>
    <x v="1"/>
    <s v="MAIN FACTORY BUILDING"/>
    <s v="30"/>
    <s v="0"/>
    <s v="UM3001"/>
    <d v="2005-01-01T00:00:00"/>
    <n v="619844.18999999994"/>
    <n v="-449748.49"/>
    <n v="170095.7"/>
    <n v="0"/>
    <n v="0"/>
    <n v="-9428.56"/>
    <n v="0"/>
    <n v="160667.14000000001"/>
    <n v="619844.18999999994"/>
    <n v="-459177.05"/>
    <n v="0"/>
    <m/>
    <s v="UM01"/>
    <s v="INR"/>
    <n v="0"/>
    <n v="0"/>
    <n v="0"/>
    <n v="0"/>
    <n v="0"/>
  </r>
  <r>
    <s v="1602000746"/>
    <s v="0"/>
    <s v="16020007460"/>
    <s v="2000"/>
    <x v="1"/>
    <s v="ADDITION TO CANTEEN BUILDING"/>
    <s v="0"/>
    <s v="0"/>
    <s v="UM3001"/>
    <d v="1963-01-01T00:00:00"/>
    <n v="1583.99"/>
    <n v="-1583.99"/>
    <n v="0"/>
    <n v="0"/>
    <n v="0"/>
    <n v="0"/>
    <n v="0"/>
    <n v="0"/>
    <n v="1583.99"/>
    <n v="-1583.99"/>
    <n v="0"/>
    <m/>
    <s v="UM01"/>
    <s v="INR"/>
    <n v="0"/>
    <n v="0"/>
    <n v="0"/>
    <n v="0"/>
    <n v="0"/>
  </r>
  <r>
    <s v="1602000747"/>
    <s v="0"/>
    <s v="16020007470"/>
    <s v="2000"/>
    <x v="1"/>
    <s v="CO-OPERATIVE STORES BUILDING"/>
    <s v="0"/>
    <s v="0"/>
    <s v="UM3001"/>
    <d v="1964-01-01T00:00:00"/>
    <n v="1664.71"/>
    <n v="-1664.71"/>
    <n v="0"/>
    <n v="0"/>
    <n v="0"/>
    <n v="0"/>
    <n v="0"/>
    <n v="0"/>
    <n v="1664.71"/>
    <n v="-1664.71"/>
    <n v="0"/>
    <m/>
    <s v="UM01"/>
    <s v="INR"/>
    <n v="0"/>
    <n v="0"/>
    <n v="0"/>
    <n v="0"/>
    <n v="0"/>
  </r>
  <r>
    <s v="1602000748"/>
    <s v="0"/>
    <s v="16020007480"/>
    <s v="2000"/>
    <x v="1"/>
    <s v="MODERNISATION OF ROD YARD"/>
    <s v="30"/>
    <s v="0"/>
    <s v="UM3001"/>
    <d v="1987-01-18T00:00:00"/>
    <n v="154370.96"/>
    <n v="-146652.41"/>
    <n v="7718.55"/>
    <n v="0"/>
    <n v="0"/>
    <n v="0"/>
    <n v="0"/>
    <n v="7718.55"/>
    <n v="154370.96"/>
    <n v="-146652.41"/>
    <n v="0"/>
    <m/>
    <s v="UM01"/>
    <s v="INR"/>
    <n v="0"/>
    <n v="0"/>
    <n v="0"/>
    <n v="0"/>
    <n v="0"/>
  </r>
  <r>
    <s v="1602000749"/>
    <s v="0"/>
    <s v="16020007490"/>
    <s v="2000"/>
    <x v="1"/>
    <s v="MODI.OF NASTA CANTEEN CIVIL"/>
    <s v="60"/>
    <s v="0"/>
    <s v="UM3001"/>
    <d v="2001-02-28T00:00:00"/>
    <n v="26053.17"/>
    <n v="-7608.58"/>
    <n v="18444.59"/>
    <n v="0"/>
    <n v="0"/>
    <n v="-418.99"/>
    <n v="0"/>
    <n v="18025.599999999999"/>
    <n v="26053.17"/>
    <n v="-8027.57"/>
    <n v="0"/>
    <m/>
    <s v="UM01"/>
    <s v="INR"/>
    <n v="0"/>
    <n v="0"/>
    <n v="0"/>
    <n v="0"/>
    <n v="0"/>
  </r>
  <r>
    <s v="1602000750"/>
    <s v="0"/>
    <s v="16020007500"/>
    <s v="2000"/>
    <x v="1"/>
    <s v="MODI.OF NASTA CANTEEN CIVIL JO"/>
    <s v="60"/>
    <s v="0"/>
    <s v="UM3001"/>
    <d v="2001-02-28T00:00:00"/>
    <n v="6943.02"/>
    <n v="-2027.69"/>
    <n v="4915.33"/>
    <n v="0"/>
    <n v="0"/>
    <n v="-111.66"/>
    <n v="0"/>
    <n v="4803.67"/>
    <n v="6943.02"/>
    <n v="-2139.35"/>
    <n v="0"/>
    <m/>
    <s v="UM01"/>
    <s v="INR"/>
    <n v="0"/>
    <n v="0"/>
    <n v="0"/>
    <n v="0"/>
    <n v="0"/>
  </r>
  <r>
    <s v="1602000751"/>
    <s v="0"/>
    <s v="16020007510"/>
    <s v="2000"/>
    <x v="1"/>
    <s v="MODI.OF QA OFFICE CIVIL"/>
    <s v="60"/>
    <s v="0"/>
    <s v="UM3001"/>
    <d v="2001-01-20T00:00:00"/>
    <n v="167859.49"/>
    <n v="-46674.400000000001"/>
    <n v="121185.09"/>
    <n v="0"/>
    <n v="0"/>
    <n v="-2764.14"/>
    <n v="0"/>
    <n v="118420.95"/>
    <n v="167859.49"/>
    <n v="-49438.54"/>
    <n v="0"/>
    <m/>
    <s v="UM01"/>
    <s v="INR"/>
    <n v="0"/>
    <n v="0"/>
    <n v="0"/>
    <n v="0"/>
    <n v="0"/>
  </r>
  <r>
    <s v="1602000752"/>
    <s v="0"/>
    <s v="16020007520"/>
    <s v="2000"/>
    <x v="1"/>
    <s v="NEW SHED(SMALL CORD BLDG.)"/>
    <s v="30"/>
    <s v="0"/>
    <s v="UM3001"/>
    <d v="1996-03-20T00:00:00"/>
    <n v="357317.92"/>
    <n v="-277499.38"/>
    <n v="79818.539999999994"/>
    <n v="0"/>
    <n v="0"/>
    <n v="-10382.33"/>
    <n v="0"/>
    <n v="69436.210000000006"/>
    <n v="357317.92"/>
    <n v="-287881.71000000002"/>
    <n v="0"/>
    <m/>
    <s v="UM01"/>
    <s v="INR"/>
    <n v="0"/>
    <n v="0"/>
    <n v="0"/>
    <n v="0"/>
    <n v="0"/>
  </r>
  <r>
    <s v="1602000753"/>
    <s v="0"/>
    <s v="16020007530"/>
    <s v="2000"/>
    <x v="1"/>
    <s v="New Adm Block"/>
    <s v="60"/>
    <s v="0"/>
    <s v="UM3002"/>
    <d v="2005-01-01T00:00:00"/>
    <n v="749558.95"/>
    <n v="-262851.76"/>
    <n v="486707.19"/>
    <n v="0"/>
    <n v="0"/>
    <n v="-10037.870000000001"/>
    <n v="0"/>
    <n v="476669.32"/>
    <n v="749558.95"/>
    <n v="-272889.63"/>
    <n v="0"/>
    <m/>
    <s v="UM01"/>
    <s v="INR"/>
    <n v="0"/>
    <n v="0"/>
    <n v="0"/>
    <n v="0"/>
    <n v="0"/>
  </r>
  <r>
    <s v="1602000754"/>
    <s v="0"/>
    <s v="16020007540"/>
    <s v="2000"/>
    <x v="1"/>
    <s v="NEW ADMINISTRATIVE BUILDING"/>
    <s v="60"/>
    <s v="0"/>
    <s v="UM3002"/>
    <d v="2001-02-09T00:00:00"/>
    <n v="29584"/>
    <n v="-9134.26"/>
    <n v="20449.740000000002"/>
    <n v="0"/>
    <n v="0"/>
    <n v="-464.28"/>
    <n v="0"/>
    <n v="19985.46"/>
    <n v="29584"/>
    <n v="-9598.5400000000009"/>
    <n v="0"/>
    <m/>
    <s v="UM01"/>
    <s v="INR"/>
    <n v="0"/>
    <n v="0"/>
    <n v="0"/>
    <n v="0"/>
    <n v="0"/>
  </r>
  <r>
    <s v="1602000755"/>
    <s v="0"/>
    <s v="16020007550"/>
    <s v="2000"/>
    <x v="1"/>
    <s v="NEW ADMINISTRATIVE BUILDING"/>
    <s v="60"/>
    <s v="0"/>
    <s v="UM3002"/>
    <d v="2005-01-01T00:00:00"/>
    <n v="50006"/>
    <n v="-15854.86"/>
    <n v="34151.14"/>
    <n v="0"/>
    <n v="0"/>
    <n v="-707.23"/>
    <n v="0"/>
    <n v="33443.910000000003"/>
    <n v="50006"/>
    <n v="-16562.09"/>
    <n v="0"/>
    <m/>
    <s v="UM01"/>
    <s v="INR"/>
    <n v="0"/>
    <n v="0"/>
    <n v="0"/>
    <n v="0"/>
    <n v="0"/>
  </r>
  <r>
    <s v="1602000756"/>
    <s v="0"/>
    <s v="16020007560"/>
    <s v="2000"/>
    <x v="1"/>
    <s v="NEW ADMINISTRATIVE BUILDING"/>
    <s v="60"/>
    <s v="0"/>
    <s v="UM3002"/>
    <d v="2005-01-01T00:00:00"/>
    <n v="56322"/>
    <n v="-17796.68"/>
    <n v="38525.32"/>
    <n v="0"/>
    <n v="0"/>
    <n v="-797.91"/>
    <n v="0"/>
    <n v="37727.410000000003"/>
    <n v="56322"/>
    <n v="-18594.59"/>
    <n v="0"/>
    <m/>
    <s v="UM01"/>
    <s v="INR"/>
    <n v="0"/>
    <n v="0"/>
    <n v="0"/>
    <n v="0"/>
    <n v="0"/>
  </r>
  <r>
    <s v="1602000757"/>
    <s v="0"/>
    <s v="16020007570"/>
    <s v="2000"/>
    <x v="1"/>
    <s v="NEW ADMINISTRATIVE BUILDING"/>
    <s v="60"/>
    <s v="0"/>
    <s v="UM3002"/>
    <d v="2000-12-29T00:00:00"/>
    <n v="38096"/>
    <n v="-11862.22"/>
    <n v="26233.78"/>
    <n v="0"/>
    <n v="0"/>
    <n v="-597.1"/>
    <n v="0"/>
    <n v="25636.68"/>
    <n v="38096"/>
    <n v="-12459.32"/>
    <n v="0"/>
    <m/>
    <s v="UM01"/>
    <s v="INR"/>
    <n v="0"/>
    <n v="0"/>
    <n v="0"/>
    <n v="0"/>
    <n v="0"/>
  </r>
  <r>
    <s v="1602000758"/>
    <s v="0"/>
    <s v="16020007580"/>
    <s v="2000"/>
    <x v="1"/>
    <s v="NEW BOBBIN REPAIR SHED"/>
    <s v="0"/>
    <s v="0"/>
    <s v="UM3001"/>
    <d v="1999-12-18T00:00:00"/>
    <n v="988485.1"/>
    <n v="-939060.84"/>
    <n v="49424.26"/>
    <n v="0"/>
    <n v="0"/>
    <n v="0"/>
    <n v="0"/>
    <n v="49424.26"/>
    <n v="988485.1"/>
    <n v="-939060.84"/>
    <n v="0"/>
    <m/>
    <s v="UM01"/>
    <s v="INR"/>
    <n v="0"/>
    <n v="0"/>
    <n v="0"/>
    <n v="0"/>
    <n v="0"/>
  </r>
  <r>
    <s v="1602000759"/>
    <s v="0"/>
    <s v="16020007590"/>
    <s v="2000"/>
    <x v="1"/>
    <s v="NEW CITY OFFICE (KUTCHARY RD.)"/>
    <s v="60"/>
    <s v="0"/>
    <s v="UM3001"/>
    <d v="2009-03-01T00:00:00"/>
    <n v="2040715.9"/>
    <n v="-362435.41"/>
    <n v="1678280.49"/>
    <n v="0"/>
    <n v="0"/>
    <n v="-32224.11"/>
    <n v="0"/>
    <n v="1646056.38"/>
    <n v="2040715.9"/>
    <n v="-394659.52"/>
    <n v="0"/>
    <m/>
    <s v="UM01"/>
    <s v="INR"/>
    <n v="0"/>
    <n v="0"/>
    <n v="0"/>
    <n v="0"/>
    <n v="0"/>
  </r>
  <r>
    <s v="1602000760"/>
    <s v="0"/>
    <s v="16020007600"/>
    <s v="2000"/>
    <x v="1"/>
    <s v="NEW COIL YARD"/>
    <s v="30"/>
    <s v="0"/>
    <s v="UM3001"/>
    <d v="2008-03-29T00:00:00"/>
    <n v="9369673.8000000007"/>
    <n v="-3634888.82"/>
    <n v="5734784.9800000004"/>
    <n v="0"/>
    <n v="0"/>
    <n v="-292705.95"/>
    <n v="0"/>
    <n v="5442079.0300000003"/>
    <n v="9369673.8000000007"/>
    <n v="-3927594.77"/>
    <n v="0"/>
    <m/>
    <s v="UM01"/>
    <s v="INR"/>
    <n v="0"/>
    <n v="0"/>
    <n v="0"/>
    <n v="0"/>
    <n v="0"/>
  </r>
  <r>
    <s v="1602000761"/>
    <s v="0"/>
    <s v="16020007610"/>
    <s v="2000"/>
    <x v="1"/>
    <s v="NEW COIL YARD"/>
    <s v="30"/>
    <s v="0"/>
    <s v="UM3001"/>
    <d v="1987-01-18T00:00:00"/>
    <n v="426172.52"/>
    <n v="-404863.89"/>
    <n v="21308.63"/>
    <n v="0"/>
    <n v="0"/>
    <n v="0"/>
    <n v="0"/>
    <n v="21308.63"/>
    <n v="426172.52"/>
    <n v="-404863.89"/>
    <n v="0"/>
    <m/>
    <s v="UM01"/>
    <s v="INR"/>
    <n v="0"/>
    <n v="0"/>
    <n v="0"/>
    <n v="0"/>
    <n v="0"/>
  </r>
  <r>
    <s v="1602000762"/>
    <s v="0"/>
    <s v="16020007620"/>
    <s v="2000"/>
    <x v="1"/>
    <s v="NEW EFFLUENT DRAIN"/>
    <s v="60"/>
    <s v="0"/>
    <s v="UM3001"/>
    <d v="1997-03-15T00:00:00"/>
    <n v="3754699.37"/>
    <n v="-2337348.62"/>
    <n v="1417350.75"/>
    <n v="0"/>
    <n v="0"/>
    <n v="-33274.74"/>
    <n v="0"/>
    <n v="1384076.01"/>
    <n v="3754699.37"/>
    <n v="-2370623.36"/>
    <n v="0"/>
    <m/>
    <s v="UM01"/>
    <s v="INR"/>
    <n v="0"/>
    <n v="0"/>
    <n v="0"/>
    <n v="0"/>
    <n v="0"/>
  </r>
  <r>
    <s v="1602000763"/>
    <s v="0"/>
    <s v="16020007630"/>
    <s v="2000"/>
    <x v="1"/>
    <s v="INTERNAL ROAD"/>
    <s v="0"/>
    <s v="0"/>
    <s v="UM3002"/>
    <d v="2005-01-01T00:00:00"/>
    <n v="1768"/>
    <n v="-1768"/>
    <n v="0"/>
    <n v="0"/>
    <n v="0"/>
    <n v="0"/>
    <n v="0"/>
    <n v="0"/>
    <n v="1768"/>
    <n v="-1768"/>
    <n v="0"/>
    <m/>
    <s v="UM01"/>
    <s v="INR"/>
    <n v="0"/>
    <n v="0"/>
    <n v="0"/>
    <n v="0"/>
    <n v="0"/>
  </r>
  <r>
    <s v="1602000764"/>
    <s v="0"/>
    <s v="16020007640"/>
    <s v="2000"/>
    <x v="1"/>
    <s v="New Factory Shed"/>
    <s v="30"/>
    <s v="0"/>
    <s v="UM3002"/>
    <d v="2005-01-01T00:00:00"/>
    <n v="785656.25"/>
    <n v="-528221.88"/>
    <n v="257434.37"/>
    <n v="0"/>
    <n v="0"/>
    <n v="-14786.5"/>
    <n v="0"/>
    <n v="242647.87"/>
    <n v="785656.25"/>
    <n v="-543008.38"/>
    <n v="0"/>
    <m/>
    <s v="UM01"/>
    <s v="INR"/>
    <n v="0"/>
    <n v="0"/>
    <n v="0"/>
    <n v="0"/>
    <n v="0"/>
  </r>
  <r>
    <s v="1602000765"/>
    <s v="0"/>
    <s v="16020007650"/>
    <s v="2000"/>
    <x v="1"/>
    <s v="NEW FACTORY SHED LCWR"/>
    <s v="0"/>
    <s v="0"/>
    <s v="UM3002"/>
    <d v="1969-01-01T00:00:00"/>
    <n v="631460.68999999994"/>
    <n v="-599887.66"/>
    <n v="31573.03"/>
    <n v="0"/>
    <n v="0"/>
    <n v="0"/>
    <n v="0"/>
    <n v="31573.03"/>
    <n v="631460.68999999994"/>
    <n v="-599887.66"/>
    <n v="0"/>
    <m/>
    <s v="UM01"/>
    <s v="INR"/>
    <n v="0"/>
    <n v="0"/>
    <n v="0"/>
    <n v="0"/>
    <n v="0"/>
  </r>
  <r>
    <s v="1602000766"/>
    <s v="0"/>
    <s v="16020007660"/>
    <s v="2000"/>
    <x v="1"/>
    <s v="NEW FIRE HYDRANT SYSTEM"/>
    <s v="60"/>
    <s v="0"/>
    <s v="UM3002"/>
    <d v="1999-02-28T00:00:00"/>
    <n v="80911.820000000007"/>
    <n v="-45579.81"/>
    <n v="35332.01"/>
    <n v="0"/>
    <n v="0"/>
    <n v="-804.02"/>
    <n v="0"/>
    <n v="34527.99"/>
    <n v="80911.820000000007"/>
    <n v="-46383.83"/>
    <n v="0"/>
    <m/>
    <s v="UM01"/>
    <s v="INR"/>
    <n v="0"/>
    <n v="0"/>
    <n v="0"/>
    <n v="0"/>
    <n v="0"/>
  </r>
  <r>
    <s v="1602000767"/>
    <s v="0"/>
    <s v="16020007670"/>
    <s v="2000"/>
    <x v="1"/>
    <s v="NEW FLOORING AT ROD YARD"/>
    <s v="30"/>
    <s v="0"/>
    <s v="UM3002"/>
    <d v="2005-03-20T00:00:00"/>
    <n v="10690485.550000001"/>
    <n v="-5200680.8"/>
    <n v="5489804.75"/>
    <n v="0"/>
    <n v="0"/>
    <n v="-331077.68"/>
    <n v="0"/>
    <n v="5158727.07"/>
    <n v="10690485.550000001"/>
    <n v="-5531758.4800000004"/>
    <n v="0"/>
    <m/>
    <s v="UM01"/>
    <s v="INR"/>
    <n v="0"/>
    <n v="0"/>
    <n v="0"/>
    <n v="0"/>
    <n v="0"/>
  </r>
  <r>
    <s v="1602000768"/>
    <s v="0"/>
    <s v="16020007680"/>
    <s v="2000"/>
    <x v="1"/>
    <s v="NEW PANEL ROOM D/SHOP CIVIL"/>
    <s v="30"/>
    <s v="0"/>
    <s v="UM3002"/>
    <d v="1999-03-28T00:00:00"/>
    <n v="562284.37"/>
    <n v="-382904.28"/>
    <n v="179380.09"/>
    <n v="0"/>
    <n v="0"/>
    <n v="-16827.810000000001"/>
    <n v="0"/>
    <n v="162552.28"/>
    <n v="562284.37"/>
    <n v="-399732.09"/>
    <n v="0"/>
    <m/>
    <s v="UM01"/>
    <s v="INR"/>
    <n v="0"/>
    <n v="0"/>
    <n v="0"/>
    <n v="0"/>
    <n v="0"/>
  </r>
  <r>
    <s v="1602000769"/>
    <s v="0"/>
    <s v="16020007690"/>
    <s v="2000"/>
    <x v="1"/>
    <s v="NEW PICK.HOUSE(PYMT.MAIN CONT."/>
    <s v="30"/>
    <s v="0"/>
    <s v="UM3002"/>
    <d v="1997-03-21T00:00:00"/>
    <n v="474583.5"/>
    <n v="-353613.67"/>
    <n v="120969.83"/>
    <n v="0"/>
    <n v="0"/>
    <n v="-13951.59"/>
    <n v="0"/>
    <n v="107018.24000000001"/>
    <n v="474583.5"/>
    <n v="-367565.26"/>
    <n v="0"/>
    <m/>
    <s v="UM01"/>
    <s v="INR"/>
    <n v="0"/>
    <n v="0"/>
    <n v="0"/>
    <n v="0"/>
    <n v="0"/>
  </r>
  <r>
    <s v="1602000770"/>
    <s v="0"/>
    <s v="16020007700"/>
    <s v="2000"/>
    <x v="1"/>
    <s v="NEW PICKLING HOUSE BLDG."/>
    <s v="30"/>
    <s v="0"/>
    <s v="UM3002"/>
    <d v="1996-03-17T00:00:00"/>
    <n v="225864.5"/>
    <n v="-175471.34"/>
    <n v="50393.16"/>
    <n v="0"/>
    <n v="0"/>
    <n v="-6561.6"/>
    <n v="0"/>
    <n v="43831.56"/>
    <n v="225864.5"/>
    <n v="-182032.94"/>
    <n v="0"/>
    <m/>
    <s v="UM01"/>
    <s v="INR"/>
    <n v="0"/>
    <n v="0"/>
    <n v="0"/>
    <n v="0"/>
    <n v="0"/>
  </r>
  <r>
    <s v="1602000771"/>
    <s v="0"/>
    <s v="16020007710"/>
    <s v="2000"/>
    <x v="1"/>
    <s v="NEW PICKLING HOUSE BLDG."/>
    <s v="30"/>
    <s v="0"/>
    <s v="UM3002"/>
    <d v="1996-03-20T00:00:00"/>
    <n v="246479.1"/>
    <n v="-191419.22"/>
    <n v="55059.88"/>
    <n v="0"/>
    <n v="0"/>
    <n v="-7161.9"/>
    <n v="0"/>
    <n v="47897.98"/>
    <n v="246479.1"/>
    <n v="-198581.12"/>
    <n v="0"/>
    <m/>
    <s v="UM01"/>
    <s v="INR"/>
    <n v="0"/>
    <n v="0"/>
    <n v="0"/>
    <n v="0"/>
    <n v="0"/>
  </r>
  <r>
    <s v="1602000772"/>
    <s v="0"/>
    <s v="16020007720"/>
    <s v="2000"/>
    <x v="1"/>
    <s v="NEW PICKLING HOUSE BLDG."/>
    <s v="30"/>
    <s v="0"/>
    <s v="UM3002"/>
    <d v="1994-09-23T00:00:00"/>
    <n v="9780547.6600000001"/>
    <n v="-8046253.04"/>
    <n v="1734294.62"/>
    <n v="0"/>
    <n v="0"/>
    <n v="-277995.44"/>
    <n v="0"/>
    <n v="1456299.18"/>
    <n v="9780547.6600000001"/>
    <n v="-8324248.4800000004"/>
    <n v="0"/>
    <m/>
    <s v="UM01"/>
    <s v="INR"/>
    <n v="0"/>
    <n v="0"/>
    <n v="0"/>
    <n v="0"/>
    <n v="0"/>
  </r>
  <r>
    <s v="1602000773"/>
    <s v="0"/>
    <s v="16020007730"/>
    <s v="2000"/>
    <x v="1"/>
    <s v="NEW RIVER PUMP HOUSE"/>
    <s v="60"/>
    <s v="0"/>
    <s v="UM3002"/>
    <d v="1971-01-01T00:00:00"/>
    <n v="24144.9"/>
    <n v="-19114.54"/>
    <n v="5030.3599999999997"/>
    <n v="0"/>
    <n v="0"/>
    <n v="-355.52"/>
    <n v="0"/>
    <n v="4674.84"/>
    <n v="24144.9"/>
    <n v="-19470.060000000001"/>
    <n v="0"/>
    <m/>
    <s v="UM01"/>
    <s v="INR"/>
    <n v="0"/>
    <n v="0"/>
    <n v="0"/>
    <n v="0"/>
    <n v="0"/>
  </r>
  <r>
    <s v="1602000774"/>
    <s v="0"/>
    <s v="16020007740"/>
    <s v="2000"/>
    <x v="1"/>
    <s v="NEW SCRAP YARD AT HRBC AREA"/>
    <s v="30"/>
    <s v="0"/>
    <s v="UM3002"/>
    <d v="1986-10-16T00:00:00"/>
    <n v="55389.47"/>
    <n v="-52620"/>
    <n v="2769.47"/>
    <n v="0"/>
    <n v="0"/>
    <n v="0"/>
    <n v="0"/>
    <n v="2769.47"/>
    <n v="55389.47"/>
    <n v="-52620"/>
    <n v="0"/>
    <m/>
    <s v="UM01"/>
    <s v="INR"/>
    <n v="0"/>
    <n v="0"/>
    <n v="0"/>
    <n v="0"/>
    <n v="0"/>
  </r>
  <r>
    <s v="1602000775"/>
    <s v="0"/>
    <s v="16020007750"/>
    <s v="2000"/>
    <x v="1"/>
    <s v="NEW SHED (SMALL BLDG.)"/>
    <s v="30"/>
    <s v="0"/>
    <s v="UM3002"/>
    <d v="1994-09-29T00:00:00"/>
    <n v="6727891.0199999996"/>
    <n v="-5531464.5800000001"/>
    <n v="1196426.44"/>
    <n v="0"/>
    <n v="0"/>
    <n v="-191292.89"/>
    <n v="0"/>
    <n v="1005133.55"/>
    <n v="6727891.0199999996"/>
    <n v="-5722757.4699999997"/>
    <n v="0"/>
    <m/>
    <s v="UM01"/>
    <s v="INR"/>
    <n v="0"/>
    <n v="0"/>
    <n v="0"/>
    <n v="0"/>
    <n v="0"/>
  </r>
  <r>
    <s v="1602000776"/>
    <s v="0"/>
    <s v="16020007760"/>
    <s v="2000"/>
    <x v="1"/>
    <s v="NEW SHED-WIP WIRE CIVIL LAB"/>
    <s v="34"/>
    <s v="0"/>
    <s v="UM3002"/>
    <d v="2003-03-25T00:00:00"/>
    <n v="14709.82"/>
    <n v="-7442.89"/>
    <n v="7266.93"/>
    <n v="0"/>
    <n v="0"/>
    <n v="-384.64"/>
    <n v="0"/>
    <n v="6882.29"/>
    <n v="14709.82"/>
    <n v="-7827.53"/>
    <n v="0"/>
    <m/>
    <s v="UM01"/>
    <s v="INR"/>
    <n v="0"/>
    <n v="0"/>
    <n v="0"/>
    <n v="0"/>
    <n v="0"/>
  </r>
  <r>
    <s v="1602000777"/>
    <s v="0"/>
    <s v="16020007770"/>
    <s v="2000"/>
    <x v="1"/>
    <s v="NEW SHED-WIP WIRE CIVIL MAT."/>
    <s v="30"/>
    <s v="0"/>
    <s v="UM3002"/>
    <d v="2003-03-25T00:00:00"/>
    <n v="1683069.78"/>
    <n v="-893062.75"/>
    <n v="790007.03"/>
    <n v="0"/>
    <n v="0"/>
    <n v="-54376.639999999999"/>
    <n v="0"/>
    <n v="735630.39"/>
    <n v="1683069.78"/>
    <n v="-947439.39"/>
    <n v="0"/>
    <m/>
    <s v="UM01"/>
    <s v="INR"/>
    <n v="0"/>
    <n v="0"/>
    <n v="0"/>
    <n v="0"/>
    <n v="0"/>
  </r>
  <r>
    <s v="1602000778"/>
    <s v="0"/>
    <s v="16020007780"/>
    <s v="2000"/>
    <x v="1"/>
    <s v="NEW SUB STATION-EXPANSION PROJ"/>
    <s v="60"/>
    <s v="0"/>
    <s v="UM3002"/>
    <d v="2013-02-26T00:00:00"/>
    <n v="12970331.869999999"/>
    <n v="-1679003.22"/>
    <n v="11291328.65"/>
    <n v="0"/>
    <n v="0"/>
    <n v="-201121.66"/>
    <n v="0"/>
    <n v="11090206.99"/>
    <n v="12970331.869999999"/>
    <n v="-1880124.88"/>
    <n v="0"/>
    <m/>
    <s v="UM01"/>
    <s v="INR"/>
    <n v="0"/>
    <n v="0"/>
    <n v="0"/>
    <n v="0"/>
    <n v="0"/>
  </r>
  <r>
    <s v="1602000779"/>
    <s v="0"/>
    <s v="16020007790"/>
    <s v="2000"/>
    <x v="1"/>
    <s v="&quot;New Test Lab,WPT,Final Testing&quot;"/>
    <s v="60"/>
    <s v="0"/>
    <s v="UM3002"/>
    <d v="2005-01-01T00:00:00"/>
    <n v="394879.33"/>
    <n v="-139386.99"/>
    <n v="255492.34"/>
    <n v="0"/>
    <n v="0"/>
    <n v="-5267.72"/>
    <n v="0"/>
    <n v="250224.62"/>
    <n v="394879.33"/>
    <n v="-144654.71"/>
    <n v="0"/>
    <m/>
    <s v="UM01"/>
    <s v="INR"/>
    <n v="0"/>
    <n v="0"/>
    <n v="0"/>
    <n v="0"/>
    <n v="0"/>
  </r>
  <r>
    <s v="1602000780"/>
    <s v="0"/>
    <s v="16020007800"/>
    <s v="2000"/>
    <x v="1"/>
    <s v="&quot;New Test Lab,WPT,Final Testing&quot;"/>
    <s v="60"/>
    <s v="0"/>
    <s v="UM3002"/>
    <d v="2005-01-01T00:00:00"/>
    <n v="488338"/>
    <n v="-172376.74"/>
    <n v="315961.26"/>
    <n v="0"/>
    <n v="0"/>
    <n v="-6514.46"/>
    <n v="0"/>
    <n v="309446.8"/>
    <n v="488338"/>
    <n v="-178891.2"/>
    <n v="0"/>
    <m/>
    <s v="UM01"/>
    <s v="INR"/>
    <n v="0"/>
    <n v="0"/>
    <n v="0"/>
    <n v="0"/>
    <n v="0"/>
  </r>
  <r>
    <s v="1602000781"/>
    <s v="0"/>
    <s v="16020007810"/>
    <s v="2000"/>
    <x v="1"/>
    <s v="OFFICE BLDG FOR MAINT PERSON"/>
    <s v="60"/>
    <s v="0"/>
    <s v="UM3002"/>
    <d v="2013-01-24T00:00:00"/>
    <n v="1542663.44"/>
    <n v="-204190.64"/>
    <n v="1338472.8"/>
    <n v="0"/>
    <n v="0"/>
    <n v="-23881.57"/>
    <n v="0"/>
    <n v="1314591.23"/>
    <n v="1542663.44"/>
    <n v="-228072.21"/>
    <n v="0"/>
    <m/>
    <s v="UM01"/>
    <s v="INR"/>
    <n v="0"/>
    <n v="0"/>
    <n v="0"/>
    <n v="0"/>
    <n v="0"/>
  </r>
  <r>
    <s v="1602000782"/>
    <s v="0"/>
    <s v="16020007820"/>
    <s v="2000"/>
    <x v="1"/>
    <s v="WORKERS QUARTERS"/>
    <s v="0"/>
    <s v="0"/>
    <s v="UM3002"/>
    <d v="1963-01-01T00:00:00"/>
    <n v="2000"/>
    <n v="-2000"/>
    <n v="0"/>
    <n v="0"/>
    <n v="0"/>
    <n v="0"/>
    <n v="0"/>
    <n v="0"/>
    <n v="2000"/>
    <n v="-2000"/>
    <n v="0"/>
    <m/>
    <s v="UM01"/>
    <s v="INR"/>
    <n v="0"/>
    <n v="0"/>
    <n v="0"/>
    <n v="0"/>
    <n v="0"/>
  </r>
  <r>
    <s v="1602000783"/>
    <s v="0"/>
    <s v="16020007830"/>
    <s v="2000"/>
    <x v="1"/>
    <s v="ADDITION TO SUBSTATION BUILDIN"/>
    <s v="0"/>
    <s v="0"/>
    <s v="UM3002"/>
    <d v="1963-01-01T00:00:00"/>
    <n v="2052.75"/>
    <n v="-2052.75"/>
    <n v="0"/>
    <n v="0"/>
    <n v="0"/>
    <n v="0"/>
    <n v="0"/>
    <n v="0"/>
    <n v="2052.75"/>
    <n v="-2052.75"/>
    <n v="0"/>
    <m/>
    <s v="UM01"/>
    <s v="INR"/>
    <n v="0"/>
    <n v="0"/>
    <n v="0"/>
    <n v="0"/>
    <n v="0"/>
  </r>
  <r>
    <s v="1602000784"/>
    <s v="0"/>
    <s v="16020007840"/>
    <s v="2000"/>
    <x v="1"/>
    <s v="ADDITION TO SUBSTN.BLDG. II PH"/>
    <s v="0"/>
    <s v="0"/>
    <s v="UM3002"/>
    <d v="1965-01-01T00:00:00"/>
    <n v="2110.52"/>
    <n v="-2110.52"/>
    <n v="0"/>
    <n v="0"/>
    <n v="0"/>
    <n v="0"/>
    <n v="0"/>
    <n v="0"/>
    <n v="2110.52"/>
    <n v="-2110.52"/>
    <n v="0"/>
    <m/>
    <s v="UM01"/>
    <s v="INR"/>
    <n v="0"/>
    <n v="0"/>
    <n v="0"/>
    <n v="0"/>
    <n v="0"/>
  </r>
  <r>
    <s v="1602000785"/>
    <s v="0"/>
    <s v="16020007850"/>
    <s v="2000"/>
    <x v="1"/>
    <s v="OUT SIDE PAINTING OD ADMN."/>
    <s v="0"/>
    <s v="0"/>
    <s v="UM3002"/>
    <d v="1999-12-25T00:00:00"/>
    <n v="138362.91"/>
    <n v="-131444.76"/>
    <n v="6918.15"/>
    <n v="0"/>
    <n v="0"/>
    <n v="0"/>
    <n v="0"/>
    <n v="6918.15"/>
    <n v="138362.91"/>
    <n v="-131444.76"/>
    <n v="0"/>
    <m/>
    <s v="UM01"/>
    <s v="INR"/>
    <n v="0"/>
    <n v="0"/>
    <n v="0"/>
    <n v="0"/>
    <n v="0"/>
  </r>
  <r>
    <s v="1602000786"/>
    <s v="0"/>
    <s v="16020007860"/>
    <s v="2000"/>
    <x v="1"/>
    <s v="P C PLANT BUILDING"/>
    <s v="0"/>
    <s v="0"/>
    <s v="UM3002"/>
    <d v="1976-01-01T00:00:00"/>
    <n v="154948.97"/>
    <n v="-147201.51999999999"/>
    <n v="7747.45"/>
    <n v="0"/>
    <n v="0"/>
    <n v="0"/>
    <n v="0"/>
    <n v="7747.45"/>
    <n v="154948.97"/>
    <n v="-147201.51999999999"/>
    <n v="0"/>
    <m/>
    <s v="UM01"/>
    <s v="INR"/>
    <n v="0"/>
    <n v="0"/>
    <n v="0"/>
    <n v="0"/>
    <n v="0"/>
  </r>
  <r>
    <s v="1602000787"/>
    <s v="0"/>
    <s v="16020007870"/>
    <s v="2000"/>
    <x v="1"/>
    <s v="PAINT"/>
    <s v="5"/>
    <s v="0"/>
    <s v="UM3002"/>
    <d v="2006-09-21T00:00:00"/>
    <n v="197739.65"/>
    <n v="-187852.66"/>
    <n v="9886.99"/>
    <n v="0"/>
    <n v="0"/>
    <n v="0"/>
    <n v="0"/>
    <n v="9886.99"/>
    <n v="197739.65"/>
    <n v="-187852.66"/>
    <n v="0"/>
    <m/>
    <s v="UM01"/>
    <s v="INR"/>
    <n v="0"/>
    <n v="0"/>
    <n v="0"/>
    <n v="0"/>
    <n v="0"/>
  </r>
  <r>
    <s v="1602000788"/>
    <s v="0"/>
    <s v="16020007880"/>
    <s v="2000"/>
    <x v="1"/>
    <s v="PARTITION-LRPC SHED &amp; FURNACE"/>
    <s v="5"/>
    <s v="0"/>
    <s v="UM3002"/>
    <d v="2015-01-23T00:00:00"/>
    <n v="2802360.16"/>
    <n v="-2662242.15"/>
    <n v="140118.01"/>
    <n v="0"/>
    <n v="0"/>
    <n v="0"/>
    <n v="0"/>
    <n v="140118.01"/>
    <n v="2802360.16"/>
    <n v="-2662242.15"/>
    <n v="0"/>
    <m/>
    <s v="UM01"/>
    <s v="INR"/>
    <n v="0"/>
    <n v="0"/>
    <n v="0"/>
    <n v="0"/>
    <n v="0"/>
  </r>
  <r>
    <s v="1602000789"/>
    <s v="0"/>
    <s v="16020007890"/>
    <s v="2000"/>
    <x v="1"/>
    <s v="PATH WAY &amp; ROAD"/>
    <s v="10"/>
    <s v="0"/>
    <s v="UM3002"/>
    <d v="2005-01-01T00:00:00"/>
    <n v="12102"/>
    <n v="-11496.9"/>
    <n v="605.1"/>
    <n v="0"/>
    <n v="0"/>
    <n v="0"/>
    <n v="0"/>
    <n v="605.1"/>
    <n v="12102"/>
    <n v="-11496.9"/>
    <n v="0"/>
    <m/>
    <s v="UM01"/>
    <s v="INR"/>
    <n v="0"/>
    <n v="0"/>
    <n v="0"/>
    <n v="0"/>
    <n v="0"/>
  </r>
  <r>
    <s v="1602000790"/>
    <s v="0"/>
    <s v="16020007900"/>
    <s v="2000"/>
    <x v="1"/>
    <s v="PAVERS FIXING IN TRUCK YARD"/>
    <s v="30"/>
    <s v="0"/>
    <s v="UM3001"/>
    <d v="2008-03-29T00:00:00"/>
    <n v="530535.56000000006"/>
    <n v="-205816.98"/>
    <n v="324718.58"/>
    <n v="0"/>
    <n v="0"/>
    <n v="-16573.78"/>
    <n v="0"/>
    <n v="308144.8"/>
    <n v="530535.56000000006"/>
    <n v="-222390.76"/>
    <n v="0"/>
    <m/>
    <s v="UM01"/>
    <s v="INR"/>
    <n v="0"/>
    <n v="0"/>
    <n v="0"/>
    <n v="0"/>
    <n v="0"/>
  </r>
  <r>
    <s v="1602000791"/>
    <s v="0"/>
    <s v="16020007910"/>
    <s v="2000"/>
    <x v="1"/>
    <s v="PEB SHED-NEW PICKLG H-80X19MTR"/>
    <s v="30"/>
    <s v="0"/>
    <s v="UM3001"/>
    <d v="2013-03-15T00:00:00"/>
    <n v="60320183.030000001"/>
    <n v="-13539792.66"/>
    <n v="46780390.369999997"/>
    <n v="0"/>
    <n v="0"/>
    <n v="-1905841.11"/>
    <n v="0"/>
    <n v="44874549.259999998"/>
    <n v="60320183.030000001"/>
    <n v="-15445633.77"/>
    <n v="0"/>
    <m/>
    <s v="UM01"/>
    <s v="INR"/>
    <n v="0"/>
    <n v="0"/>
    <n v="0"/>
    <n v="0"/>
    <n v="0"/>
  </r>
  <r>
    <s v="1602000792"/>
    <s v="0"/>
    <s v="16020007920"/>
    <s v="2000"/>
    <x v="1"/>
    <s v="PETENTING/GALVG LINE SHED -F4"/>
    <s v="30"/>
    <s v="0"/>
    <s v="UM3001"/>
    <d v="2008-03-20T00:00:00"/>
    <n v="55966789.159999996"/>
    <n v="-21757410.510000002"/>
    <n v="34209378.649999999"/>
    <n v="0"/>
    <n v="0"/>
    <n v="-1748250.89"/>
    <n v="0"/>
    <n v="32461127.760000002"/>
    <n v="55966789.159999996"/>
    <n v="-23505661.399999999"/>
    <n v="0"/>
    <m/>
    <s v="UM01"/>
    <s v="INR"/>
    <n v="0"/>
    <n v="0"/>
    <n v="0"/>
    <n v="0"/>
    <n v="0"/>
  </r>
  <r>
    <s v="1602000793"/>
    <s v="0"/>
    <s v="16020007930"/>
    <s v="2000"/>
    <x v="1"/>
    <s v="PICLING HOUSE"/>
    <s v="30"/>
    <s v="0"/>
    <s v="UM3001"/>
    <d v="1994-09-25T00:00:00"/>
    <n v="105365.01"/>
    <n v="-86662.71"/>
    <n v="18702.3"/>
    <n v="0"/>
    <n v="0"/>
    <n v="-2995.37"/>
    <n v="0"/>
    <n v="15706.93"/>
    <n v="105365.01"/>
    <n v="-89658.08"/>
    <n v="0"/>
    <m/>
    <s v="UM01"/>
    <s v="INR"/>
    <n v="0"/>
    <n v="0"/>
    <n v="0"/>
    <n v="0"/>
    <n v="0"/>
  </r>
  <r>
    <s v="1602000794"/>
    <s v="0"/>
    <s v="16020007940"/>
    <s v="2000"/>
    <x v="1"/>
    <s v="PLASTERING"/>
    <s v="5"/>
    <s v="0"/>
    <s v="UM3001"/>
    <d v="2006-09-21T00:00:00"/>
    <n v="15171.84"/>
    <n v="-14413.24"/>
    <n v="758.6"/>
    <n v="0"/>
    <n v="0"/>
    <n v="0"/>
    <n v="0"/>
    <n v="758.6"/>
    <n v="15171.84"/>
    <n v="-14413.24"/>
    <n v="0"/>
    <m/>
    <s v="UM01"/>
    <s v="INR"/>
    <n v="0"/>
    <n v="0"/>
    <n v="0"/>
    <n v="0"/>
    <n v="0"/>
  </r>
  <r>
    <s v="1602000795"/>
    <s v="0"/>
    <s v="16020007950"/>
    <s v="2000"/>
    <x v="1"/>
    <s v="POWER BLDG. FOR DIFF. M/C"/>
    <s v="60"/>
    <s v="0"/>
    <s v="UM3001"/>
    <d v="1994-09-25T00:00:00"/>
    <n v="76403.360000000001"/>
    <n v="-53182.44"/>
    <n v="23220.92"/>
    <n v="0"/>
    <n v="0"/>
    <n v="-562.59"/>
    <n v="0"/>
    <n v="22658.33"/>
    <n v="76403.360000000001"/>
    <n v="-53745.03"/>
    <n v="0"/>
    <m/>
    <s v="UM01"/>
    <s v="INR"/>
    <n v="0"/>
    <n v="0"/>
    <n v="0"/>
    <n v="0"/>
    <n v="0"/>
  </r>
  <r>
    <s v="1602000796"/>
    <s v="0"/>
    <s v="16020007960"/>
    <s v="2000"/>
    <x v="1"/>
    <s v="PRESTRECH BED SHED CIVIL LAB."/>
    <s v="30"/>
    <s v="0"/>
    <s v="UM3001"/>
    <d v="2004-03-25T00:00:00"/>
    <n v="177553.45"/>
    <n v="-92138.12"/>
    <n v="85415.33"/>
    <n v="0"/>
    <n v="0"/>
    <n v="-5474.47"/>
    <n v="0"/>
    <n v="79940.86"/>
    <n v="177553.45"/>
    <n v="-97612.59"/>
    <n v="0"/>
    <m/>
    <s v="UM01"/>
    <s v="INR"/>
    <n v="0"/>
    <n v="0"/>
    <n v="0"/>
    <n v="0"/>
    <n v="0"/>
  </r>
  <r>
    <s v="1602000797"/>
    <s v="0"/>
    <s v="16020007970"/>
    <s v="2000"/>
    <x v="1"/>
    <s v="PRESTRECH BED SHED CIVIL MAT."/>
    <s v="30"/>
    <s v="0"/>
    <s v="UM3001"/>
    <d v="2004-03-25T00:00:00"/>
    <n v="147448.32000000001"/>
    <n v="-76515.520000000004"/>
    <n v="70932.800000000003"/>
    <n v="0"/>
    <n v="0"/>
    <n v="-4546.25"/>
    <n v="0"/>
    <n v="66386.55"/>
    <n v="147448.32000000001"/>
    <n v="-81061.77"/>
    <n v="0"/>
    <m/>
    <s v="UM01"/>
    <s v="INR"/>
    <n v="0"/>
    <n v="0"/>
    <n v="0"/>
    <n v="0"/>
    <n v="0"/>
  </r>
  <r>
    <s v="1602000798"/>
    <s v="0"/>
    <s v="16020007980"/>
    <s v="2000"/>
    <x v="1"/>
    <s v="PRESTRECH BED-SHED CIVIL LAB"/>
    <s v="30"/>
    <s v="0"/>
    <s v="UM3001"/>
    <d v="2003-03-30T00:00:00"/>
    <n v="3829914.41"/>
    <n v="-2031812.59"/>
    <n v="1798101.82"/>
    <n v="0"/>
    <n v="0"/>
    <n v="-123637.2"/>
    <n v="0"/>
    <n v="1674464.62"/>
    <n v="3829914.41"/>
    <n v="-2155449.79"/>
    <n v="0"/>
    <m/>
    <s v="UM01"/>
    <s v="INR"/>
    <n v="0"/>
    <n v="0"/>
    <n v="0"/>
    <n v="0"/>
    <n v="0"/>
  </r>
  <r>
    <s v="1602000799"/>
    <s v="0"/>
    <s v="16020007990"/>
    <s v="2000"/>
    <x v="1"/>
    <s v="PRESTRECH BED-SHED CIVIL MAT"/>
    <s v="30"/>
    <s v="0"/>
    <s v="UM3001"/>
    <d v="2003-03-25T00:00:00"/>
    <n v="24603303.27"/>
    <n v="-13054891.58"/>
    <n v="11548411.689999999"/>
    <n v="0"/>
    <n v="0"/>
    <n v="-794883.91"/>
    <n v="0"/>
    <n v="10753527.779999999"/>
    <n v="24603303.27"/>
    <n v="-13849775.49"/>
    <n v="0"/>
    <m/>
    <s v="UM01"/>
    <s v="INR"/>
    <n v="0"/>
    <n v="0"/>
    <n v="0"/>
    <n v="0"/>
    <n v="0"/>
  </r>
  <r>
    <s v="1602000800"/>
    <s v="0"/>
    <s v="16020008000"/>
    <s v="2000"/>
    <x v="1"/>
    <s v="PROP PASSAGE NEAR PICKLING HOU"/>
    <s v="60"/>
    <s v="0"/>
    <s v="UM3001"/>
    <d v="2014-02-20T00:00:00"/>
    <n v="1599597"/>
    <n v="-157368.37"/>
    <n v="1442228.63"/>
    <n v="0"/>
    <n v="0"/>
    <n v="-25278.13"/>
    <n v="0"/>
    <n v="1416950.5"/>
    <n v="1599597"/>
    <n v="-182646.5"/>
    <n v="0"/>
    <m/>
    <s v="UM01"/>
    <s v="INR"/>
    <n v="0"/>
    <n v="0"/>
    <n v="0"/>
    <n v="0"/>
    <n v="0"/>
  </r>
  <r>
    <s v="1602000801"/>
    <s v="0"/>
    <s v="16020008010"/>
    <s v="2000"/>
    <x v="1"/>
    <s v="PROVIDING STEEL FILES IN FUR/R"/>
    <s v="30"/>
    <s v="0"/>
    <s v="UM3001"/>
    <d v="1989-08-09T00:00:00"/>
    <n v="159561.54"/>
    <n v="-151583.46"/>
    <n v="7978.08"/>
    <n v="0"/>
    <n v="0"/>
    <n v="0"/>
    <n v="0"/>
    <n v="7978.08"/>
    <n v="159561.54"/>
    <n v="-151583.46"/>
    <n v="0"/>
    <m/>
    <s v="UM01"/>
    <s v="INR"/>
    <n v="0"/>
    <n v="0"/>
    <n v="0"/>
    <n v="0"/>
    <n v="0"/>
  </r>
  <r>
    <s v="1602000802"/>
    <s v="0"/>
    <s v="16020008020"/>
    <s v="2000"/>
    <x v="1"/>
    <s v="PUMP STORES EXPANSION"/>
    <s v="60"/>
    <s v="0"/>
    <s v="UM3001"/>
    <d v="1982-09-24T00:00:00"/>
    <n v="91531.69"/>
    <n v="-56218.97"/>
    <n v="35312.720000000001"/>
    <n v="0"/>
    <n v="0"/>
    <n v="-1367.13"/>
    <n v="0"/>
    <n v="33945.589999999997"/>
    <n v="91531.69"/>
    <n v="-57586.1"/>
    <n v="0"/>
    <m/>
    <s v="UM01"/>
    <s v="INR"/>
    <n v="0"/>
    <n v="0"/>
    <n v="0"/>
    <n v="0"/>
    <n v="0"/>
  </r>
  <r>
    <s v="1602000803"/>
    <s v="0"/>
    <s v="16020008030"/>
    <s v="2000"/>
    <x v="1"/>
    <s v="R C C ROAD"/>
    <s v="10"/>
    <s v="0"/>
    <s v="UM3001"/>
    <d v="1997-03-15T00:00:00"/>
    <n v="593706.18000000005"/>
    <n v="-564020.87"/>
    <n v="29685.31"/>
    <n v="0"/>
    <n v="0"/>
    <n v="0"/>
    <n v="0"/>
    <n v="29685.31"/>
    <n v="593706.18000000005"/>
    <n v="-564020.87"/>
    <n v="0"/>
    <m/>
    <s v="UM01"/>
    <s v="INR"/>
    <n v="0"/>
    <n v="0"/>
    <n v="0"/>
    <n v="0"/>
    <n v="0"/>
  </r>
  <r>
    <s v="1602000804"/>
    <s v="0"/>
    <s v="16020008040"/>
    <s v="2000"/>
    <x v="1"/>
    <s v="SUPERV. QTRS.-ADDITION"/>
    <s v="0"/>
    <s v="0"/>
    <s v="UM3001"/>
    <d v="1963-01-01T00:00:00"/>
    <n v="2500"/>
    <n v="-2500"/>
    <n v="0"/>
    <n v="0"/>
    <n v="0"/>
    <n v="0"/>
    <n v="0"/>
    <n v="0"/>
    <n v="2500"/>
    <n v="-2500"/>
    <n v="0"/>
    <m/>
    <s v="UM01"/>
    <s v="INR"/>
    <n v="0"/>
    <n v="0"/>
    <n v="0"/>
    <n v="0"/>
    <n v="0"/>
  </r>
  <r>
    <s v="1602000805"/>
    <s v="0"/>
    <s v="16020008050"/>
    <s v="2000"/>
    <x v="1"/>
    <s v="RCC RETAINING WALL"/>
    <s v="5"/>
    <s v="0"/>
    <s v="UM3002"/>
    <d v="2005-01-01T00:00:00"/>
    <n v="87625"/>
    <n v="-83243.75"/>
    <n v="4381.25"/>
    <n v="0"/>
    <n v="0"/>
    <n v="0"/>
    <n v="0"/>
    <n v="4381.25"/>
    <n v="87625"/>
    <n v="-83243.75"/>
    <n v="0"/>
    <m/>
    <s v="UM01"/>
    <s v="INR"/>
    <n v="0"/>
    <n v="0"/>
    <n v="0"/>
    <n v="0"/>
    <n v="0"/>
  </r>
  <r>
    <s v="1602000806"/>
    <s v="0"/>
    <s v="16020008060"/>
    <s v="2000"/>
    <x v="1"/>
    <s v="RE-CONSTRN -OLD FURNACE SHED"/>
    <s v="30"/>
    <s v="0"/>
    <s v="UM3001"/>
    <d v="2011-03-24T00:00:00"/>
    <n v="11741908.119999999"/>
    <n v="-3402058.59"/>
    <n v="8339849.5300000003"/>
    <n v="0"/>
    <n v="0"/>
    <n v="-369564.48"/>
    <n v="0"/>
    <n v="7970285.0499999998"/>
    <n v="11741908.119999999"/>
    <n v="-3771623.07"/>
    <n v="0"/>
    <m/>
    <s v="UM01"/>
    <s v="INR"/>
    <n v="0"/>
    <n v="0"/>
    <n v="0"/>
    <n v="0"/>
    <n v="0"/>
  </r>
  <r>
    <s v="1602000807"/>
    <s v="0"/>
    <s v="16020008070"/>
    <s v="2000"/>
    <x v="1"/>
    <s v="REEL STORAGE YARD"/>
    <s v="30"/>
    <s v="0"/>
    <s v="UM3001"/>
    <d v="1993-03-31T00:00:00"/>
    <n v="247744.4"/>
    <n v="-214851.29"/>
    <n v="32893.11"/>
    <n v="0"/>
    <n v="0"/>
    <n v="-6841.54"/>
    <n v="0"/>
    <n v="26051.57"/>
    <n v="247744.4"/>
    <n v="-221692.83"/>
    <n v="0"/>
    <m/>
    <s v="UM01"/>
    <s v="INR"/>
    <n v="0"/>
    <n v="0"/>
    <n v="0"/>
    <n v="0"/>
    <n v="0"/>
  </r>
  <r>
    <s v="1602000808"/>
    <s v="0"/>
    <s v="16020008080"/>
    <s v="2000"/>
    <x v="1"/>
    <s v="REHAB. OF OLD PICKLING HOUSE"/>
    <s v="30"/>
    <s v="0"/>
    <s v="UM3001"/>
    <d v="2001-02-28T00:00:00"/>
    <n v="1367912.47"/>
    <n v="-814653.76"/>
    <n v="553258.71"/>
    <n v="0"/>
    <n v="0"/>
    <n v="-44432.6"/>
    <n v="0"/>
    <n v="508826.11"/>
    <n v="1367912.47"/>
    <n v="-859086.36"/>
    <n v="0"/>
    <m/>
    <s v="UM01"/>
    <s v="INR"/>
    <n v="0"/>
    <n v="0"/>
    <n v="0"/>
    <n v="0"/>
    <n v="0"/>
  </r>
  <r>
    <s v="1602000809"/>
    <s v="0"/>
    <s v="16020008090"/>
    <s v="2000"/>
    <x v="1"/>
    <s v="REHAB.OF OLD FURNACE BLDG."/>
    <s v="30"/>
    <s v="0"/>
    <s v="UM3001"/>
    <d v="2002-02-28T00:00:00"/>
    <n v="2576082.29"/>
    <n v="-1334988.8400000001"/>
    <n v="1241093.45"/>
    <n v="0"/>
    <n v="0"/>
    <n v="-93372.96"/>
    <n v="0"/>
    <n v="1147720.49"/>
    <n v="2576082.29"/>
    <n v="-1428361.8"/>
    <n v="0"/>
    <m/>
    <s v="UM01"/>
    <s v="INR"/>
    <n v="0"/>
    <n v="0"/>
    <n v="0"/>
    <n v="0"/>
    <n v="0"/>
  </r>
  <r>
    <s v="1602000810"/>
    <s v="0"/>
    <s v="16020008100"/>
    <s v="2000"/>
    <x v="1"/>
    <s v="REHAB.-RCC FUR.BLDG.CIVIL LAB."/>
    <s v="30"/>
    <s v="0"/>
    <s v="UM3001"/>
    <d v="2002-02-28T00:00:00"/>
    <n v="646298.36"/>
    <n v="-334927.59000000003"/>
    <n v="311370.77"/>
    <n v="0"/>
    <n v="0"/>
    <n v="-23425.8"/>
    <n v="0"/>
    <n v="287944.96999999997"/>
    <n v="646298.36"/>
    <n v="-358353.39"/>
    <n v="0"/>
    <m/>
    <s v="UM01"/>
    <s v="INR"/>
    <n v="0"/>
    <n v="0"/>
    <n v="0"/>
    <n v="0"/>
    <n v="0"/>
  </r>
  <r>
    <s v="1602000811"/>
    <s v="0"/>
    <s v="16020008110"/>
    <s v="2000"/>
    <x v="1"/>
    <s v="REHAB.-RCC FUR.BLDG.CIVIL MAT."/>
    <s v="30"/>
    <s v="0"/>
    <s v="UM3001"/>
    <d v="2002-02-28T00:00:00"/>
    <n v="1748464.57"/>
    <n v="-906097.12"/>
    <n v="842367.45"/>
    <n v="0"/>
    <n v="0"/>
    <n v="-63375.03"/>
    <n v="0"/>
    <n v="778992.42"/>
    <n v="1748464.57"/>
    <n v="-969472.15"/>
    <n v="0"/>
    <m/>
    <s v="UM01"/>
    <s v="INR"/>
    <n v="0"/>
    <n v="0"/>
    <n v="0"/>
    <n v="0"/>
    <n v="0"/>
  </r>
  <r>
    <s v="1602000812"/>
    <s v="0"/>
    <s v="16020008120"/>
    <s v="2000"/>
    <x v="1"/>
    <s v="RELOCATING SLIDING WINDOW"/>
    <s v="30"/>
    <s v="0"/>
    <s v="UM3001"/>
    <d v="2006-09-21T00:00:00"/>
    <n v="10367.42"/>
    <n v="-4424.04"/>
    <n v="5943.38"/>
    <n v="0"/>
    <n v="0"/>
    <n v="-329.31"/>
    <n v="0"/>
    <n v="5614.07"/>
    <n v="10367.42"/>
    <n v="-4753.3500000000004"/>
    <n v="0"/>
    <m/>
    <s v="UM01"/>
    <s v="INR"/>
    <n v="0"/>
    <n v="0"/>
    <n v="0"/>
    <n v="0"/>
    <n v="0"/>
  </r>
  <r>
    <s v="1602000813"/>
    <s v="0"/>
    <s v="16020008130"/>
    <s v="2000"/>
    <x v="1"/>
    <s v="RENOVATION OF GODOWN NO 2/3/7"/>
    <s v="30"/>
    <s v="0"/>
    <s v="UM3001"/>
    <d v="1994-03-28T00:00:00"/>
    <n v="1154980.8799999999"/>
    <n v="-967338.03"/>
    <n v="187642.85"/>
    <n v="0"/>
    <n v="0"/>
    <n v="-32562.67"/>
    <n v="0"/>
    <n v="155080.18"/>
    <n v="1154980.8799999999"/>
    <n v="-999900.7"/>
    <n v="0"/>
    <m/>
    <s v="UM01"/>
    <s v="INR"/>
    <n v="0"/>
    <n v="0"/>
    <n v="0"/>
    <n v="0"/>
    <n v="0"/>
  </r>
  <r>
    <s v="1602000814"/>
    <s v="0"/>
    <s v="16020008140"/>
    <s v="2000"/>
    <x v="1"/>
    <s v="RENOVATION OF GODOWNS NO.2/3/7"/>
    <s v="30"/>
    <s v="0"/>
    <s v="UM3001"/>
    <d v="1996-03-21T00:00:00"/>
    <n v="2662311.5099999998"/>
    <n v="-1681437.56"/>
    <n v="980873.95"/>
    <n v="0"/>
    <n v="0"/>
    <n v="-142006.34"/>
    <n v="0"/>
    <n v="838867.61"/>
    <n v="2662311.5099999998"/>
    <n v="-1823443.9"/>
    <n v="0"/>
    <m/>
    <s v="UM01"/>
    <s v="INR"/>
    <n v="0"/>
    <n v="0"/>
    <n v="0"/>
    <n v="0"/>
    <n v="0"/>
  </r>
  <r>
    <s v="1602000815"/>
    <s v="0"/>
    <s v="16020008150"/>
    <s v="2000"/>
    <x v="1"/>
    <s v="RENOVATION OF IPMS ROOM"/>
    <s v="60"/>
    <s v="0"/>
    <s v="UM3001"/>
    <d v="1995-02-28T00:00:00"/>
    <n v="112417.42"/>
    <n v="-76815.7"/>
    <n v="35601.72"/>
    <n v="0"/>
    <n v="0"/>
    <n v="-858.75"/>
    <n v="0"/>
    <n v="34742.97"/>
    <n v="112417.42"/>
    <n v="-77674.45"/>
    <n v="0"/>
    <m/>
    <s v="UM01"/>
    <s v="INR"/>
    <n v="0"/>
    <n v="0"/>
    <n v="0"/>
    <n v="0"/>
    <n v="0"/>
  </r>
  <r>
    <s v="1602000816"/>
    <s v="0"/>
    <s v="16020008160"/>
    <s v="2000"/>
    <x v="1"/>
    <s v="RENOVATION OF PICKLING HOUSE"/>
    <s v="30"/>
    <s v="0"/>
    <s v="UM3001"/>
    <d v="1989-02-03T00:00:00"/>
    <n v="143789.31"/>
    <n v="-136599.84"/>
    <n v="7189.47"/>
    <n v="0"/>
    <n v="0"/>
    <n v="0"/>
    <n v="0"/>
    <n v="7189.47"/>
    <n v="143789.31"/>
    <n v="-136599.84"/>
    <n v="0"/>
    <m/>
    <s v="UM01"/>
    <s v="INR"/>
    <n v="0"/>
    <n v="0"/>
    <n v="0"/>
    <n v="0"/>
    <n v="0"/>
  </r>
  <r>
    <s v="1602000817"/>
    <s v="0"/>
    <s v="16020008170"/>
    <s v="2000"/>
    <x v="1"/>
    <s v="RENOVATION OF PICKLING HOUSE"/>
    <s v="30"/>
    <s v="0"/>
    <s v="UM3001"/>
    <d v="1989-08-20T00:00:00"/>
    <n v="17289.82"/>
    <n v="-16425.330000000002"/>
    <n v="864.49"/>
    <n v="0"/>
    <n v="0"/>
    <n v="0"/>
    <n v="0"/>
    <n v="864.49"/>
    <n v="17289.82"/>
    <n v="-16425.330000000002"/>
    <n v="0"/>
    <m/>
    <s v="UM01"/>
    <s v="INR"/>
    <n v="0"/>
    <n v="0"/>
    <n v="0"/>
    <n v="0"/>
    <n v="0"/>
  </r>
  <r>
    <s v="1602000818"/>
    <s v="0"/>
    <s v="16020008180"/>
    <s v="2000"/>
    <x v="1"/>
    <s v="RENOVATION OF PICLING HOUSE"/>
    <s v="30"/>
    <s v="0"/>
    <s v="UM3001"/>
    <d v="1987-09-11T00:00:00"/>
    <n v="947934.7"/>
    <n v="-900537.96"/>
    <n v="47396.74"/>
    <n v="0"/>
    <n v="0"/>
    <n v="0"/>
    <n v="0"/>
    <n v="47396.74"/>
    <n v="947934.7"/>
    <n v="-900537.96"/>
    <n v="0"/>
    <m/>
    <s v="UM01"/>
    <s v="INR"/>
    <n v="0"/>
    <n v="0"/>
    <n v="0"/>
    <n v="0"/>
    <n v="0"/>
  </r>
  <r>
    <s v="1602000819"/>
    <s v="0"/>
    <s v="16020008190"/>
    <s v="2000"/>
    <x v="1"/>
    <s v="RENOVATION OF Q.C. DEPARTMENT"/>
    <s v="60"/>
    <s v="0"/>
    <s v="UM3001"/>
    <d v="1996-03-26T00:00:00"/>
    <n v="465802.21"/>
    <n v="-303445.96000000002"/>
    <n v="162356.25"/>
    <n v="0"/>
    <n v="0"/>
    <n v="-3864.71"/>
    <n v="0"/>
    <n v="158491.54"/>
    <n v="465802.21"/>
    <n v="-307310.67"/>
    <n v="0"/>
    <m/>
    <s v="UM01"/>
    <s v="INR"/>
    <n v="0"/>
    <n v="0"/>
    <n v="0"/>
    <n v="0"/>
    <n v="0"/>
  </r>
  <r>
    <s v="1602000820"/>
    <s v="0"/>
    <s v="16020008200"/>
    <s v="2000"/>
    <x v="1"/>
    <s v="RENOVATION OF Q.C.DEPTT."/>
    <s v="60"/>
    <s v="0"/>
    <s v="UM3001"/>
    <d v="1995-02-28T00:00:00"/>
    <n v="736768.17"/>
    <n v="-503423.1"/>
    <n v="233345.07"/>
    <n v="0"/>
    <n v="0"/>
    <n v="-5628.57"/>
    <n v="0"/>
    <n v="227716.5"/>
    <n v="736768.17"/>
    <n v="-509051.67"/>
    <n v="0"/>
    <m/>
    <s v="UM01"/>
    <s v="INR"/>
    <n v="0"/>
    <n v="0"/>
    <n v="0"/>
    <n v="0"/>
    <n v="0"/>
  </r>
  <r>
    <s v="1602000821"/>
    <s v="0"/>
    <s v="16020008210"/>
    <s v="2000"/>
    <x v="1"/>
    <s v="RENOVATION OF WORKERS CANTEEN"/>
    <s v="60"/>
    <s v="0"/>
    <s v="UM3001"/>
    <d v="1997-03-22T00:00:00"/>
    <n v="566598.78"/>
    <n v="-210489.69"/>
    <n v="356109.09"/>
    <n v="0"/>
    <n v="0"/>
    <n v="-8865.4599999999991"/>
    <n v="0"/>
    <n v="347243.63"/>
    <n v="566598.78"/>
    <n v="-219355.15"/>
    <n v="0"/>
    <m/>
    <s v="UM01"/>
    <s v="INR"/>
    <n v="0"/>
    <n v="0"/>
    <n v="0"/>
    <n v="0"/>
    <n v="0"/>
  </r>
  <r>
    <s v="1602000822"/>
    <s v="0"/>
    <s v="16020008220"/>
    <s v="2000"/>
    <x v="1"/>
    <s v="RENOVATION SCRAP YARD"/>
    <s v="30"/>
    <s v="0"/>
    <s v="UM3001"/>
    <d v="1996-03-22T00:00:00"/>
    <n v="169741.31"/>
    <n v="-131793.75"/>
    <n v="37947.56"/>
    <n v="0"/>
    <n v="0"/>
    <n v="-4932.6000000000004"/>
    <n v="0"/>
    <n v="33014.959999999999"/>
    <n v="169741.31"/>
    <n v="-136726.35"/>
    <n v="0"/>
    <m/>
    <s v="UM01"/>
    <s v="INR"/>
    <n v="0"/>
    <n v="0"/>
    <n v="0"/>
    <n v="0"/>
    <n v="0"/>
  </r>
  <r>
    <s v="1602000823"/>
    <s v="0"/>
    <s v="16020008230"/>
    <s v="2000"/>
    <x v="1"/>
    <s v="RENOVATION WORK IN S S PLANT"/>
    <s v="30"/>
    <s v="0"/>
    <s v="UM3001"/>
    <d v="1996-03-20T00:00:00"/>
    <n v="130666.35"/>
    <n v="-101477.19"/>
    <n v="29189.16"/>
    <n v="0"/>
    <n v="0"/>
    <n v="-3796.78"/>
    <n v="0"/>
    <n v="25392.38"/>
    <n v="130666.35"/>
    <n v="-105273.97"/>
    <n v="0"/>
    <m/>
    <s v="UM01"/>
    <s v="INR"/>
    <n v="0"/>
    <n v="0"/>
    <n v="0"/>
    <n v="0"/>
    <n v="0"/>
  </r>
  <r>
    <s v="1602000824"/>
    <s v="0"/>
    <s v="16020008240"/>
    <s v="2000"/>
    <x v="1"/>
    <s v="REPAIRING &amp; RE-FIXING GYPSUM B"/>
    <s v="30"/>
    <s v="0"/>
    <s v="UM3001"/>
    <d v="2006-09-21T00:00:00"/>
    <n v="82180.800000000003"/>
    <n v="-35068.6"/>
    <n v="47112.2"/>
    <n v="0"/>
    <n v="0"/>
    <n v="-2610.37"/>
    <n v="0"/>
    <n v="44501.83"/>
    <n v="82180.800000000003"/>
    <n v="-37678.97"/>
    <n v="0"/>
    <m/>
    <s v="UM01"/>
    <s v="INR"/>
    <n v="0"/>
    <n v="0"/>
    <n v="0"/>
    <n v="0"/>
    <n v="0"/>
  </r>
  <r>
    <s v="1602000825"/>
    <s v="0"/>
    <s v="16020008250"/>
    <s v="2000"/>
    <x v="1"/>
    <s v="REPAIRING OF RCC DESTRAND SIMA"/>
    <s v="30"/>
    <s v="0"/>
    <s v="UM3001"/>
    <d v="1990-02-12T00:00:00"/>
    <n v="1706649.3"/>
    <n v="-1621316.83"/>
    <n v="85332.47"/>
    <n v="0"/>
    <n v="0"/>
    <n v="0"/>
    <n v="0"/>
    <n v="85332.47"/>
    <n v="1706649.3"/>
    <n v="-1621316.83"/>
    <n v="0"/>
    <m/>
    <s v="UM01"/>
    <s v="INR"/>
    <n v="0"/>
    <n v="0"/>
    <n v="0"/>
    <n v="0"/>
    <n v="0"/>
  </r>
  <r>
    <s v="1602000826"/>
    <s v="0"/>
    <s v="16020008260"/>
    <s v="2000"/>
    <x v="1"/>
    <s v="REVALUATION ON BUILDING"/>
    <s v="30"/>
    <s v="0"/>
    <s v="UM3001"/>
    <d v="1997-04-01T00:00:00"/>
    <n v="12530000"/>
    <n v="-9324826.0399999991"/>
    <n v="3205173.96"/>
    <n v="0"/>
    <n v="0"/>
    <n v="-368381.99"/>
    <n v="0"/>
    <n v="2836791.97"/>
    <n v="12530000"/>
    <n v="-9693208.0299999993"/>
    <n v="0"/>
    <m/>
    <s v="UM01"/>
    <s v="INR"/>
    <n v="0"/>
    <n v="0"/>
    <n v="0"/>
    <n v="0"/>
    <n v="0"/>
  </r>
  <r>
    <s v="1602000827"/>
    <s v="0"/>
    <s v="16020008270"/>
    <s v="2000"/>
    <x v="1"/>
    <s v="REVN.LE-4 SHED(12BAYS-COL17-29"/>
    <s v="30"/>
    <s v="0"/>
    <s v="UM3001"/>
    <d v="2014-03-28T00:00:00"/>
    <n v="7114869.79"/>
    <n v="-1354258.72"/>
    <n v="5760611.0700000003"/>
    <n v="0"/>
    <n v="0"/>
    <n v="-225305.7"/>
    <n v="0"/>
    <n v="5535305.3700000001"/>
    <n v="7114869.79"/>
    <n v="-1579564.42"/>
    <n v="0"/>
    <m/>
    <s v="UM01"/>
    <s v="INR"/>
    <n v="0"/>
    <n v="0"/>
    <n v="0"/>
    <n v="0"/>
    <n v="0"/>
  </r>
  <r>
    <s v="1602000828"/>
    <s v="0"/>
    <s v="16020008280"/>
    <s v="2000"/>
    <x v="1"/>
    <s v="ROAD FROM GATE NO 2"/>
    <s v="10"/>
    <s v="0"/>
    <s v="UM3001"/>
    <d v="1981-12-31T00:00:00"/>
    <n v="43251.95"/>
    <n v="-41089.35"/>
    <n v="2162.6"/>
    <n v="0"/>
    <n v="0"/>
    <n v="0"/>
    <n v="0"/>
    <n v="2162.6"/>
    <n v="43251.95"/>
    <n v="-41089.35"/>
    <n v="0"/>
    <m/>
    <s v="UM01"/>
    <s v="INR"/>
    <n v="0"/>
    <n v="0"/>
    <n v="0"/>
    <n v="0"/>
    <n v="0"/>
  </r>
  <r>
    <s v="1602000829"/>
    <s v="0"/>
    <s v="16020008290"/>
    <s v="2000"/>
    <x v="1"/>
    <s v="ROAD FROM MAIN GATE"/>
    <s v="10"/>
    <s v="0"/>
    <s v="UM3001"/>
    <d v="1996-03-29T00:00:00"/>
    <n v="390605.21"/>
    <n v="-371074.95"/>
    <n v="19530.259999999998"/>
    <n v="0"/>
    <n v="0"/>
    <n v="0"/>
    <n v="0"/>
    <n v="19530.259999999998"/>
    <n v="390605.21"/>
    <n v="-371074.95"/>
    <n v="0"/>
    <m/>
    <s v="UM01"/>
    <s v="INR"/>
    <n v="0"/>
    <n v="0"/>
    <n v="0"/>
    <n v="0"/>
    <n v="0"/>
  </r>
  <r>
    <s v="1602000830"/>
    <s v="0"/>
    <s v="16020008300"/>
    <s v="2000"/>
    <x v="1"/>
    <s v="ROAD WIDE NEAR STORE/PC PLANT"/>
    <s v="10"/>
    <s v="0"/>
    <s v="UM3001"/>
    <d v="2013-01-24T00:00:00"/>
    <n v="2644491.2000000002"/>
    <n v="-1742858.9"/>
    <n v="901632.3"/>
    <n v="0"/>
    <n v="0"/>
    <n v="-273184.65000000002"/>
    <n v="0"/>
    <n v="628447.65"/>
    <n v="2644491.2000000002"/>
    <n v="-2016043.55"/>
    <n v="0"/>
    <m/>
    <s v="UM01"/>
    <s v="INR"/>
    <n v="0"/>
    <n v="0"/>
    <n v="0"/>
    <n v="0"/>
    <n v="0"/>
  </r>
  <r>
    <s v="1602000831"/>
    <s v="0"/>
    <s v="16020008310"/>
    <s v="2000"/>
    <x v="1"/>
    <s v="ROAD WITHIN FACTORY"/>
    <s v="10"/>
    <s v="0"/>
    <s v="UM3001"/>
    <d v="1978-01-01T00:00:00"/>
    <n v="95418.97"/>
    <n v="-90648.02"/>
    <n v="4770.95"/>
    <n v="0"/>
    <n v="0"/>
    <n v="0"/>
    <n v="0"/>
    <n v="4770.95"/>
    <n v="95418.97"/>
    <n v="-90648.02"/>
    <n v="0"/>
    <m/>
    <s v="UM01"/>
    <s v="INR"/>
    <n v="0"/>
    <n v="0"/>
    <n v="0"/>
    <n v="0"/>
    <n v="0"/>
  </r>
  <r>
    <s v="1602000832"/>
    <s v="0"/>
    <s v="16020008320"/>
    <s v="2000"/>
    <x v="1"/>
    <s v="ROAD WORK"/>
    <s v="10"/>
    <s v="0"/>
    <s v="UM3001"/>
    <d v="1997-03-20T00:00:00"/>
    <n v="3544020.98"/>
    <n v="-3366819.93"/>
    <n v="177201.05"/>
    <n v="0"/>
    <n v="0"/>
    <n v="0"/>
    <n v="0"/>
    <n v="177201.05"/>
    <n v="3544020.98"/>
    <n v="-3366819.93"/>
    <n v="0"/>
    <m/>
    <s v="UM01"/>
    <s v="INR"/>
    <n v="0"/>
    <n v="0"/>
    <n v="0"/>
    <n v="0"/>
    <n v="0"/>
  </r>
  <r>
    <s v="1602000833"/>
    <s v="0"/>
    <s v="16020008330"/>
    <s v="2000"/>
    <x v="1"/>
    <s v="ROD STOCKING YARD"/>
    <s v="30"/>
    <s v="0"/>
    <s v="UM3001"/>
    <d v="1965-01-01T00:00:00"/>
    <n v="18064.509999999998"/>
    <n v="-17161.28"/>
    <n v="903.23"/>
    <n v="0"/>
    <n v="0"/>
    <n v="0"/>
    <n v="0"/>
    <n v="903.23"/>
    <n v="18064.509999999998"/>
    <n v="-17161.28"/>
    <n v="0"/>
    <m/>
    <s v="UM01"/>
    <s v="INR"/>
    <n v="0"/>
    <n v="0"/>
    <n v="0"/>
    <n v="0"/>
    <n v="0"/>
  </r>
  <r>
    <s v="1602000834"/>
    <s v="0"/>
    <s v="16020008340"/>
    <s v="2000"/>
    <x v="1"/>
    <s v="ROOM FOR MFG &amp; ASSEM-ELECT PAN"/>
    <s v="60"/>
    <s v="0"/>
    <s v="UM3001"/>
    <d v="2011-02-24T00:00:00"/>
    <n v="399690.37"/>
    <n v="-76870.070000000007"/>
    <n v="322820.3"/>
    <n v="0"/>
    <n v="0"/>
    <n v="-5949.46"/>
    <n v="0"/>
    <n v="316870.84000000003"/>
    <n v="399690.37"/>
    <n v="-82819.53"/>
    <n v="0"/>
    <m/>
    <s v="UM01"/>
    <s v="INR"/>
    <n v="0"/>
    <n v="0"/>
    <n v="0"/>
    <n v="0"/>
    <n v="0"/>
  </r>
  <r>
    <s v="1602000835"/>
    <s v="0"/>
    <s v="16020008350"/>
    <s v="2000"/>
    <x v="1"/>
    <s v="ROPE DESPATCH BAY"/>
    <s v="30"/>
    <s v="0"/>
    <s v="UM3001"/>
    <d v="1994-09-26T00:00:00"/>
    <n v="36159.68"/>
    <n v="-29739.93"/>
    <n v="6419.75"/>
    <n v="0"/>
    <n v="0"/>
    <n v="-1027.6500000000001"/>
    <n v="0"/>
    <n v="5392.1"/>
    <n v="36159.68"/>
    <n v="-30767.58"/>
    <n v="0"/>
    <m/>
    <s v="UM01"/>
    <s v="INR"/>
    <n v="0"/>
    <n v="0"/>
    <n v="0"/>
    <n v="0"/>
    <n v="0"/>
  </r>
  <r>
    <s v="1602000836"/>
    <s v="0"/>
    <s v="16020008360"/>
    <s v="2000"/>
    <x v="1"/>
    <s v="ROPE DESPATCH BAY"/>
    <s v="30"/>
    <s v="0"/>
    <s v="UM3001"/>
    <d v="1994-03-29T00:00:00"/>
    <n v="10331437.02"/>
    <n v="-8652094.2400000002"/>
    <n v="1679342.78"/>
    <n v="0"/>
    <n v="0"/>
    <n v="-291291.28000000003"/>
    <n v="0"/>
    <n v="1388051.5"/>
    <n v="10331437.02"/>
    <n v="-8943385.5199999996"/>
    <n v="0"/>
    <m/>
    <s v="UM01"/>
    <s v="INR"/>
    <n v="0"/>
    <n v="0"/>
    <n v="0"/>
    <n v="0"/>
    <n v="0"/>
  </r>
  <r>
    <s v="1602000837"/>
    <s v="0"/>
    <s v="16020008370"/>
    <s v="2000"/>
    <x v="1"/>
    <s v="ROPE DESPATCH BAY."/>
    <s v="30"/>
    <s v="0"/>
    <s v="UM3001"/>
    <d v="1996-03-24T00:00:00"/>
    <n v="417268.77"/>
    <n v="-323917.95"/>
    <n v="93350.82"/>
    <n v="0"/>
    <n v="0"/>
    <n v="-12125.52"/>
    <n v="0"/>
    <n v="81225.3"/>
    <n v="417268.77"/>
    <n v="-336043.47"/>
    <n v="0"/>
    <m/>
    <s v="UM01"/>
    <s v="INR"/>
    <n v="0"/>
    <n v="0"/>
    <n v="0"/>
    <n v="0"/>
    <n v="0"/>
  </r>
  <r>
    <s v="1602000838"/>
    <s v="0"/>
    <s v="16020008380"/>
    <s v="2000"/>
    <x v="1"/>
    <s v="ROPERY BUILDING EXT"/>
    <s v="0"/>
    <s v="0"/>
    <s v="UM3001"/>
    <d v="1982-01-01T00:00:00"/>
    <n v="134199.76"/>
    <n v="-127489.77"/>
    <n v="6709.99"/>
    <n v="0"/>
    <n v="0"/>
    <n v="0"/>
    <n v="0"/>
    <n v="6709.99"/>
    <n v="134199.76"/>
    <n v="-127489.77"/>
    <n v="0"/>
    <m/>
    <s v="UM01"/>
    <s v="INR"/>
    <n v="0"/>
    <n v="0"/>
    <n v="0"/>
    <n v="0"/>
    <n v="0"/>
  </r>
  <r>
    <s v="1602000839"/>
    <s v="0"/>
    <s v="16020008390"/>
    <s v="2000"/>
    <x v="1"/>
    <s v="ROPERY BUILDING."/>
    <s v="30"/>
    <s v="0"/>
    <s v="UM3001"/>
    <d v="1996-03-29T00:00:00"/>
    <n v="665703.87"/>
    <n v="-516486.08"/>
    <n v="149217.79"/>
    <n v="0"/>
    <n v="0"/>
    <n v="-19348.599999999999"/>
    <n v="0"/>
    <n v="129869.19"/>
    <n v="665703.87"/>
    <n v="-535834.68000000005"/>
    <n v="0"/>
    <m/>
    <s v="UM01"/>
    <s v="INR"/>
    <n v="0"/>
    <n v="0"/>
    <n v="0"/>
    <n v="0"/>
    <n v="0"/>
  </r>
  <r>
    <s v="1602000840"/>
    <s v="0"/>
    <s v="16020008400"/>
    <s v="2000"/>
    <x v="1"/>
    <s v="ROPERY EXTN."/>
    <s v="30"/>
    <s v="0"/>
    <s v="UM3001"/>
    <d v="1994-09-26T00:00:00"/>
    <n v="7189809.5599999996"/>
    <n v="-5913074.6900000004"/>
    <n v="1276734.8700000001"/>
    <n v="0"/>
    <n v="0"/>
    <n v="-204392.06"/>
    <n v="0"/>
    <n v="1072342.81"/>
    <n v="7189809.5599999996"/>
    <n v="-6117466.75"/>
    <n v="0"/>
    <m/>
    <s v="UM01"/>
    <s v="INR"/>
    <n v="0"/>
    <n v="0"/>
    <n v="0"/>
    <n v="0"/>
    <n v="0"/>
  </r>
  <r>
    <s v="1602000841"/>
    <s v="0"/>
    <s v="16020008410"/>
    <s v="2000"/>
    <x v="1"/>
    <s v="ROPERY SHED"/>
    <s v="30"/>
    <s v="0"/>
    <s v="UM3001"/>
    <d v="1995-03-29T00:00:00"/>
    <n v="30765398.460000001"/>
    <n v="-24825333.02"/>
    <n v="5940065.4400000004"/>
    <n v="0"/>
    <n v="0"/>
    <n v="-881808.65"/>
    <n v="0"/>
    <n v="5058256.79"/>
    <n v="30765398.460000001"/>
    <n v="-25707141.670000002"/>
    <n v="0"/>
    <m/>
    <s v="UM01"/>
    <s v="INR"/>
    <n v="0"/>
    <n v="0"/>
    <n v="0"/>
    <n v="0"/>
    <n v="0"/>
  </r>
  <r>
    <s v="1602000842"/>
    <s v="0"/>
    <s v="16020008420"/>
    <s v="2000"/>
    <x v="1"/>
    <s v="S S SHED"/>
    <s v="30"/>
    <s v="0"/>
    <s v="UM3001"/>
    <d v="1994-03-25T00:00:00"/>
    <n v="129601.58"/>
    <n v="-108580.45"/>
    <n v="21021.13"/>
    <n v="0"/>
    <n v="0"/>
    <n v="-3652.78"/>
    <n v="0"/>
    <n v="17368.349999999999"/>
    <n v="129601.58"/>
    <n v="-112233.23"/>
    <n v="0"/>
    <m/>
    <s v="UM01"/>
    <s v="INR"/>
    <n v="0"/>
    <n v="0"/>
    <n v="0"/>
    <n v="0"/>
    <n v="0"/>
  </r>
  <r>
    <s v="1602000843"/>
    <s v="0"/>
    <s v="16020008430"/>
    <s v="2000"/>
    <x v="1"/>
    <s v="S S SHED"/>
    <s v="30"/>
    <s v="0"/>
    <s v="UM3001"/>
    <d v="1993-08-25T00:00:00"/>
    <n v="1178577.83"/>
    <n v="-1007964.3"/>
    <n v="170613.53"/>
    <n v="0"/>
    <n v="0"/>
    <n v="-32848.42"/>
    <n v="0"/>
    <n v="137765.10999999999"/>
    <n v="1178577.83"/>
    <n v="-1040812.72"/>
    <n v="0"/>
    <m/>
    <s v="UM01"/>
    <s v="INR"/>
    <n v="0"/>
    <n v="0"/>
    <n v="0"/>
    <n v="0"/>
    <n v="0"/>
  </r>
  <r>
    <s v="1602000844"/>
    <s v="0"/>
    <s v="16020008440"/>
    <s v="2000"/>
    <x v="1"/>
    <s v="S.R. PLANT BUILDING"/>
    <s v="0"/>
    <s v="0"/>
    <s v="UM3001"/>
    <d v="1973-01-01T00:00:00"/>
    <n v="344509.16"/>
    <n v="-327283.7"/>
    <n v="17225.46"/>
    <n v="0"/>
    <n v="0"/>
    <n v="0"/>
    <n v="0"/>
    <n v="17225.46"/>
    <n v="344509.16"/>
    <n v="-327283.7"/>
    <n v="0"/>
    <m/>
    <s v="UM01"/>
    <s v="INR"/>
    <n v="0"/>
    <n v="0"/>
    <n v="0"/>
    <n v="0"/>
    <n v="0"/>
  </r>
  <r>
    <s v="1602000845"/>
    <s v="0"/>
    <s v="16020008450"/>
    <s v="2000"/>
    <x v="1"/>
    <s v="S.S.PICKLING HOUSE"/>
    <s v="30"/>
    <s v="0"/>
    <s v="UM3001"/>
    <d v="1990-01-08T00:00:00"/>
    <n v="2926287.59"/>
    <n v="-2779973.21"/>
    <n v="146314.38"/>
    <n v="0"/>
    <n v="0"/>
    <n v="0"/>
    <n v="0"/>
    <n v="146314.38"/>
    <n v="2926287.59"/>
    <n v="-2779973.21"/>
    <n v="0"/>
    <m/>
    <s v="UM01"/>
    <s v="INR"/>
    <n v="0"/>
    <n v="0"/>
    <n v="0"/>
    <n v="0"/>
    <n v="0"/>
  </r>
  <r>
    <s v="1602000846"/>
    <s v="0"/>
    <s v="16020008460"/>
    <s v="2000"/>
    <x v="1"/>
    <s v="RATI CEMENT COBA"/>
    <s v="0"/>
    <s v="0"/>
    <s v="UM3001"/>
    <d v="2006-09-21T00:00:00"/>
    <n v="2655.07"/>
    <n v="-2655.07"/>
    <n v="0"/>
    <n v="0"/>
    <n v="0"/>
    <n v="0"/>
    <n v="0"/>
    <n v="0"/>
    <n v="2655.07"/>
    <n v="-2655.07"/>
    <n v="0"/>
    <m/>
    <s v="UM01"/>
    <s v="INR"/>
    <n v="0"/>
    <n v="0"/>
    <n v="0"/>
    <n v="0"/>
    <n v="0"/>
  </r>
  <r>
    <s v="1602000847"/>
    <s v="0"/>
    <s v="16020008470"/>
    <s v="2000"/>
    <x v="1"/>
    <s v="SALVAGE SECTION FOR ROPERY"/>
    <s v="0"/>
    <s v="0"/>
    <s v="UM3001"/>
    <d v="1978-01-01T00:00:00"/>
    <n v="65781.789999999994"/>
    <n v="-62492.7"/>
    <n v="3289.09"/>
    <n v="0"/>
    <n v="0"/>
    <n v="0"/>
    <n v="0"/>
    <n v="3289.09"/>
    <n v="65781.789999999994"/>
    <n v="-62492.7"/>
    <n v="0"/>
    <m/>
    <s v="UM01"/>
    <s v="INR"/>
    <n v="0"/>
    <n v="0"/>
    <n v="0"/>
    <n v="0"/>
    <n v="0"/>
  </r>
  <r>
    <s v="1602000848"/>
    <s v="0"/>
    <s v="16020008480"/>
    <s v="2000"/>
    <x v="1"/>
    <s v="SCRAP BIN"/>
    <s v="30"/>
    <s v="0"/>
    <s v="UM3001"/>
    <d v="1993-01-30T00:00:00"/>
    <n v="187468.24"/>
    <n v="-163487.4"/>
    <n v="23980.84"/>
    <n v="0"/>
    <n v="0"/>
    <n v="-5156.3900000000003"/>
    <n v="0"/>
    <n v="18824.45"/>
    <n v="187468.24"/>
    <n v="-168643.79"/>
    <n v="0"/>
    <m/>
    <s v="UM01"/>
    <s v="INR"/>
    <n v="0"/>
    <n v="0"/>
    <n v="0"/>
    <n v="0"/>
    <n v="0"/>
  </r>
  <r>
    <s v="1602000849"/>
    <s v="0"/>
    <s v="16020008490"/>
    <s v="2000"/>
    <x v="1"/>
    <s v="SECOND LINE BRIC"/>
    <s v="30"/>
    <s v="0"/>
    <s v="UM3001"/>
    <d v="2015-12-20T00:00:00"/>
    <n v="11631557.91"/>
    <n v="-1576397.8"/>
    <n v="10055160.109999999"/>
    <n v="0"/>
    <n v="0"/>
    <n v="-368366.62"/>
    <n v="0"/>
    <n v="9686793.4900000002"/>
    <n v="11631557.91"/>
    <n v="-1944764.42"/>
    <n v="0"/>
    <m/>
    <s v="UM01"/>
    <s v="INR"/>
    <n v="0"/>
    <n v="0"/>
    <n v="0"/>
    <n v="0"/>
    <n v="0"/>
  </r>
  <r>
    <s v="1602000850"/>
    <s v="0"/>
    <s v="16020008500"/>
    <s v="2000"/>
    <x v="1"/>
    <s v="Security Cabin"/>
    <s v="60"/>
    <s v="0"/>
    <s v="UM3002"/>
    <d v="2005-01-01T00:00:00"/>
    <n v="28895.39"/>
    <n v="-10198.49"/>
    <n v="18696.900000000001"/>
    <n v="0"/>
    <n v="0"/>
    <n v="-385.49"/>
    <n v="0"/>
    <n v="18311.41"/>
    <n v="28895.39"/>
    <n v="-10583.98"/>
    <n v="0"/>
    <m/>
    <s v="UM01"/>
    <s v="INR"/>
    <n v="0"/>
    <n v="0"/>
    <n v="0"/>
    <n v="0"/>
    <n v="0"/>
  </r>
  <r>
    <s v="1602000851"/>
    <s v="0"/>
    <s v="16020008510"/>
    <s v="2000"/>
    <x v="1"/>
    <s v="SEPTIC TANK FOR WORKERS LAVATO"/>
    <s v="60"/>
    <s v="0"/>
    <s v="UM3001"/>
    <d v="1987-10-15T00:00:00"/>
    <n v="107905.25"/>
    <n v="-97029.74"/>
    <n v="10875.51"/>
    <n v="0"/>
    <n v="0"/>
    <n v="-199.01"/>
    <n v="0"/>
    <n v="10676.5"/>
    <n v="107905.25"/>
    <n v="-97228.75"/>
    <n v="0"/>
    <m/>
    <s v="UM01"/>
    <s v="INR"/>
    <n v="0"/>
    <n v="0"/>
    <n v="0"/>
    <n v="0"/>
    <n v="0"/>
  </r>
  <r>
    <s v="1602000852"/>
    <s v="0"/>
    <s v="16020008520"/>
    <s v="2000"/>
    <x v="1"/>
    <s v="SHAD FOR S.S. PROJECT"/>
    <s v="30"/>
    <s v="0"/>
    <s v="UM3001"/>
    <d v="1993-03-31T00:00:00"/>
    <n v="9025525.6600000001"/>
    <n v="-7827203.46"/>
    <n v="1198322.2"/>
    <n v="0"/>
    <n v="0"/>
    <n v="-249242.93"/>
    <n v="0"/>
    <n v="949079.27"/>
    <n v="9025525.6600000001"/>
    <n v="-8076446.3899999997"/>
    <n v="0"/>
    <m/>
    <s v="UM01"/>
    <s v="INR"/>
    <n v="0"/>
    <n v="0"/>
    <n v="0"/>
    <n v="0"/>
    <n v="0"/>
  </r>
  <r>
    <s v="1602000853"/>
    <s v="0"/>
    <s v="16020008530"/>
    <s v="2000"/>
    <x v="1"/>
    <s v="SHED CONTN FOR TUBE UNIT+INSLN"/>
    <s v="30"/>
    <s v="0"/>
    <s v="UM3001"/>
    <d v="2013-01-05T00:00:00"/>
    <n v="344994.08"/>
    <n v="-79610.210000000006"/>
    <n v="265383.87"/>
    <n v="0"/>
    <n v="0"/>
    <n v="-10900.1"/>
    <n v="0"/>
    <n v="254483.77"/>
    <n v="344994.08"/>
    <n v="-90510.31"/>
    <n v="0"/>
    <m/>
    <s v="UM01"/>
    <s v="INR"/>
    <n v="0"/>
    <n v="0"/>
    <n v="0"/>
    <n v="0"/>
    <n v="0"/>
  </r>
  <r>
    <s v="1602000854"/>
    <s v="0"/>
    <s v="16020008540"/>
    <s v="2000"/>
    <x v="1"/>
    <s v="SHED EXTRUSION LINE &amp; WM M/C -"/>
    <s v="30"/>
    <s v="0"/>
    <s v="UM3001"/>
    <d v="2011-03-23T00:00:00"/>
    <n v="8396407.3399999999"/>
    <n v="-2433506.36"/>
    <n v="5962900.9800000004"/>
    <n v="0"/>
    <n v="0"/>
    <n v="-264266.51"/>
    <n v="0"/>
    <n v="5698634.4699999997"/>
    <n v="8396407.3399999999"/>
    <n v="-2697772.87"/>
    <n v="0"/>
    <m/>
    <s v="UM01"/>
    <s v="INR"/>
    <n v="0"/>
    <n v="0"/>
    <n v="0"/>
    <n v="0"/>
    <n v="0"/>
  </r>
  <r>
    <s v="1602000855"/>
    <s v="0"/>
    <s v="16020008550"/>
    <s v="2000"/>
    <x v="1"/>
    <s v="SHED EXTRUSION LINE &amp; WM M/C -"/>
    <s v="30"/>
    <s v="0"/>
    <s v="UM3001"/>
    <d v="2012-04-01T00:00:00"/>
    <n v="290822.40000000002"/>
    <n v="-74423.55"/>
    <n v="216398.85"/>
    <n v="0"/>
    <n v="0"/>
    <n v="-9175.35"/>
    <n v="0"/>
    <n v="207223.5"/>
    <n v="290822.40000000002"/>
    <n v="-83598.899999999994"/>
    <n v="0"/>
    <m/>
    <s v="UM01"/>
    <s v="INR"/>
    <n v="0"/>
    <n v="0"/>
    <n v="0"/>
    <n v="0"/>
    <n v="0"/>
  </r>
  <r>
    <s v="1602000856"/>
    <s v="0"/>
    <s v="16020008560"/>
    <s v="2000"/>
    <x v="1"/>
    <s v="SHED FOR 1000 KVA DG SET"/>
    <s v="30"/>
    <s v="0"/>
    <s v="UM3001"/>
    <d v="1991-06-30T00:00:00"/>
    <n v="1994834.76"/>
    <n v="-1830111.47"/>
    <n v="164723.29"/>
    <n v="0"/>
    <n v="0"/>
    <n v="-52242.879999999997"/>
    <n v="0"/>
    <n v="112480.41"/>
    <n v="1994834.76"/>
    <n v="-1882354.35"/>
    <n v="0"/>
    <m/>
    <s v="UM01"/>
    <s v="INR"/>
    <n v="0"/>
    <n v="0"/>
    <n v="0"/>
    <n v="0"/>
    <n v="0"/>
  </r>
  <r>
    <s v="1602000857"/>
    <s v="0"/>
    <s v="16020008570"/>
    <s v="2000"/>
    <x v="1"/>
    <s v="SHED FOR 250 TON CRANE"/>
    <s v="30"/>
    <s v="0"/>
    <s v="UM3001"/>
    <d v="2012-03-24T00:00:00"/>
    <n v="79150675.269999996"/>
    <n v="-20312675"/>
    <n v="58838000.270000003"/>
    <n v="0"/>
    <n v="0"/>
    <n v="-2497054.38"/>
    <n v="0"/>
    <n v="56340945.890000001"/>
    <n v="79150675.269999996"/>
    <n v="-22809729.379999999"/>
    <n v="0"/>
    <m/>
    <s v="UM01"/>
    <s v="INR"/>
    <n v="0"/>
    <n v="0"/>
    <n v="0"/>
    <n v="0"/>
    <n v="0"/>
  </r>
  <r>
    <s v="1602000858"/>
    <s v="0"/>
    <s v="16020008580"/>
    <s v="2000"/>
    <x v="1"/>
    <s v="SHED FOR 8x2200 MACHINE"/>
    <s v="30"/>
    <s v="0"/>
    <s v="UM3001"/>
    <d v="2012-03-19T00:00:00"/>
    <n v="44179896"/>
    <n v="-11358060.26"/>
    <n v="32821835.739999998"/>
    <n v="0"/>
    <n v="0"/>
    <n v="-1393749.15"/>
    <n v="0"/>
    <n v="31428086.59"/>
    <n v="44179896"/>
    <n v="-12751809.41"/>
    <n v="0"/>
    <m/>
    <s v="UM01"/>
    <s v="INR"/>
    <n v="0"/>
    <n v="0"/>
    <n v="0"/>
    <n v="0"/>
    <n v="0"/>
  </r>
  <r>
    <s v="1602000859"/>
    <s v="0"/>
    <s v="16020008590"/>
    <s v="2000"/>
    <x v="1"/>
    <s v="SHED FOR DESPATCH MATERIAL"/>
    <s v="30"/>
    <s v="0"/>
    <s v="UM3001"/>
    <d v="1988-10-17T00:00:00"/>
    <n v="503371.9"/>
    <n v="-478203.3"/>
    <n v="25168.6"/>
    <n v="0"/>
    <n v="0"/>
    <n v="0"/>
    <n v="0"/>
    <n v="25168.6"/>
    <n v="503371.9"/>
    <n v="-478203.3"/>
    <n v="0"/>
    <m/>
    <s v="UM01"/>
    <s v="INR"/>
    <n v="0"/>
    <n v="0"/>
    <n v="0"/>
    <n v="0"/>
    <n v="0"/>
  </r>
  <r>
    <s v="1602000860"/>
    <s v="0"/>
    <s v="16020008600"/>
    <s v="2000"/>
    <x v="1"/>
    <s v="SHED FOR DESPATCH MATERIAL (27"/>
    <s v="30"/>
    <s v="0"/>
    <s v="UM3001"/>
    <d v="1990-01-17T00:00:00"/>
    <n v="323674.31"/>
    <n v="-307490.59000000003"/>
    <n v="16183.72"/>
    <n v="0"/>
    <n v="0"/>
    <n v="0"/>
    <n v="0"/>
    <n v="16183.72"/>
    <n v="323674.31"/>
    <n v="-307490.59000000003"/>
    <n v="0"/>
    <m/>
    <s v="UM01"/>
    <s v="INR"/>
    <n v="0"/>
    <n v="0"/>
    <n v="0"/>
    <n v="0"/>
    <n v="0"/>
  </r>
  <r>
    <s v="1602000861"/>
    <s v="0"/>
    <s v="16020008610"/>
    <s v="2000"/>
    <x v="1"/>
    <s v="SHED FOR WOODEN BUTTON"/>
    <s v="30"/>
    <s v="0"/>
    <s v="UM3002"/>
    <d v="2005-01-01T00:00:00"/>
    <n v="93937.58"/>
    <n v="-45184.05"/>
    <n v="48753.53"/>
    <n v="0"/>
    <n v="0"/>
    <n v="-2986.2"/>
    <n v="0"/>
    <n v="45767.33"/>
    <n v="93937.58"/>
    <n v="-48170.25"/>
    <n v="0"/>
    <m/>
    <s v="UM01"/>
    <s v="INR"/>
    <n v="0"/>
    <n v="0"/>
    <n v="0"/>
    <n v="0"/>
    <n v="0"/>
  </r>
  <r>
    <s v="1602000862"/>
    <s v="0"/>
    <s v="16020008620"/>
    <s v="2000"/>
    <x v="1"/>
    <s v="SHIFTING &amp; CONST.OF CYCLE SHED"/>
    <s v="60"/>
    <s v="0"/>
    <s v="UM3001"/>
    <d v="1990-01-15T00:00:00"/>
    <n v="119304.85"/>
    <n v="-99302.98"/>
    <n v="20001.87"/>
    <n v="0"/>
    <n v="0"/>
    <n v="-471.16"/>
    <n v="0"/>
    <n v="19530.71"/>
    <n v="119304.85"/>
    <n v="-99774.14"/>
    <n v="0"/>
    <m/>
    <s v="UM01"/>
    <s v="INR"/>
    <n v="0"/>
    <n v="0"/>
    <n v="0"/>
    <n v="0"/>
    <n v="0"/>
  </r>
  <r>
    <s v="1602000863"/>
    <s v="0"/>
    <s v="16020008630"/>
    <s v="2000"/>
    <x v="1"/>
    <s v="SOCIAL WELFARE BUILDING"/>
    <s v="60"/>
    <s v="0"/>
    <s v="UM3001"/>
    <d v="1971-01-01T00:00:00"/>
    <n v="115004.69"/>
    <n v="-85482.07"/>
    <n v="29522.62"/>
    <n v="0"/>
    <n v="0"/>
    <n v="-2210.6799999999998"/>
    <n v="0"/>
    <n v="27311.94"/>
    <n v="115004.69"/>
    <n v="-87692.75"/>
    <n v="0"/>
    <m/>
    <s v="UM01"/>
    <s v="INR"/>
    <n v="0"/>
    <n v="0"/>
    <n v="0"/>
    <n v="0"/>
    <n v="0"/>
  </r>
  <r>
    <s v="1602000864"/>
    <s v="0"/>
    <s v="16020008640"/>
    <s v="2000"/>
    <x v="1"/>
    <s v="SPECIAL WIRE BUILDING EXTN."/>
    <s v="30"/>
    <s v="0"/>
    <s v="UM3001"/>
    <d v="1990-03-05T00:00:00"/>
    <n v="2024803.6"/>
    <n v="-1923563.42"/>
    <n v="101240.18"/>
    <n v="0"/>
    <n v="0"/>
    <n v="0"/>
    <n v="0"/>
    <n v="101240.18"/>
    <n v="2024803.6"/>
    <n v="-1923563.42"/>
    <n v="0"/>
    <m/>
    <s v="UM01"/>
    <s v="INR"/>
    <n v="0"/>
    <n v="0"/>
    <n v="0"/>
    <n v="0"/>
    <n v="0"/>
  </r>
  <r>
    <s v="1602000865"/>
    <s v="0"/>
    <s v="16020008650"/>
    <s v="2000"/>
    <x v="1"/>
    <s v="ST. WORK EOU 1 TON CRANE"/>
    <s v="30"/>
    <s v="0"/>
    <s v="UM3001"/>
    <d v="1994-03-05T00:00:00"/>
    <n v="866543.85"/>
    <n v="-727445.4"/>
    <n v="139098.45000000001"/>
    <n v="0"/>
    <n v="0"/>
    <n v="-24393.94"/>
    <n v="0"/>
    <n v="114704.51"/>
    <n v="866543.85"/>
    <n v="-751839.34"/>
    <n v="0"/>
    <m/>
    <s v="UM01"/>
    <s v="INR"/>
    <n v="0"/>
    <n v="0"/>
    <n v="0"/>
    <n v="0"/>
    <n v="0"/>
  </r>
  <r>
    <s v="1602000866"/>
    <s v="0"/>
    <s v="16020008660"/>
    <s v="2000"/>
    <x v="1"/>
    <s v="ST.STEEL SHED"/>
    <s v="30"/>
    <s v="0"/>
    <s v="UM3001"/>
    <d v="1996-01-15T00:00:00"/>
    <n v="6675.54"/>
    <n v="-5221.32"/>
    <n v="1454.22"/>
    <n v="0"/>
    <n v="0"/>
    <n v="-193.55"/>
    <n v="0"/>
    <n v="1260.67"/>
    <n v="6675.54"/>
    <n v="-5414.87"/>
    <n v="0"/>
    <m/>
    <s v="UM01"/>
    <s v="INR"/>
    <n v="0"/>
    <n v="0"/>
    <n v="0"/>
    <n v="0"/>
    <n v="0"/>
  </r>
  <r>
    <s v="1602000867"/>
    <s v="0"/>
    <s v="16020008670"/>
    <s v="2000"/>
    <x v="1"/>
    <s v="STAIR CASE ICE ADMINISTRATION"/>
    <s v="60"/>
    <s v="0"/>
    <s v="UM3001"/>
    <d v="1982-03-03T00:00:00"/>
    <n v="37583.18"/>
    <n v="-21659.06"/>
    <n v="15924.12"/>
    <n v="0"/>
    <n v="0"/>
    <n v="-640.72"/>
    <n v="0"/>
    <n v="15283.4"/>
    <n v="37583.18"/>
    <n v="-22299.78"/>
    <n v="0"/>
    <m/>
    <s v="UM01"/>
    <s v="INR"/>
    <n v="0"/>
    <n v="0"/>
    <n v="0"/>
    <n v="0"/>
    <n v="0"/>
  </r>
  <r>
    <s v="1602000868"/>
    <s v="0"/>
    <s v="16020008680"/>
    <s v="2000"/>
    <x v="1"/>
    <s v="MAIN FACTORY BUILDING"/>
    <s v="0"/>
    <s v="0"/>
    <s v="UM3002"/>
    <d v="2005-01-01T00:00:00"/>
    <n v="3168.15"/>
    <n v="-3168.15"/>
    <n v="0"/>
    <n v="0"/>
    <n v="0"/>
    <n v="0"/>
    <n v="0"/>
    <n v="0"/>
    <n v="3168.15"/>
    <n v="-3168.15"/>
    <n v="0"/>
    <m/>
    <s v="UM01"/>
    <s v="INR"/>
    <n v="0"/>
    <n v="0"/>
    <n v="0"/>
    <n v="0"/>
    <n v="0"/>
  </r>
  <r>
    <s v="1602000869"/>
    <s v="0"/>
    <s v="16020008690"/>
    <s v="2000"/>
    <x v="1"/>
    <s v="R.C.C. FACTORY ROAD."/>
    <s v="0"/>
    <s v="0"/>
    <s v="UM3001"/>
    <d v="1979-01-01T00:00:00"/>
    <n v="3257.39"/>
    <n v="-3257.39"/>
    <n v="0"/>
    <n v="0"/>
    <n v="0"/>
    <n v="0"/>
    <n v="0"/>
    <n v="0"/>
    <n v="3257.39"/>
    <n v="-3257.39"/>
    <n v="0"/>
    <m/>
    <s v="UM01"/>
    <s v="INR"/>
    <n v="0"/>
    <n v="0"/>
    <n v="0"/>
    <n v="0"/>
    <n v="0"/>
  </r>
  <r>
    <s v="1602000870"/>
    <s v="0"/>
    <s v="16020008700"/>
    <s v="2000"/>
    <x v="1"/>
    <s v="SUPERV.QTRS-CIVIL ENGG. WORKS"/>
    <s v="0"/>
    <s v="0"/>
    <s v="UM3001"/>
    <d v="1963-01-01T00:00:00"/>
    <n v="3341.81"/>
    <n v="-3341.81"/>
    <n v="0"/>
    <n v="0"/>
    <n v="0"/>
    <n v="0"/>
    <n v="0"/>
    <n v="0"/>
    <n v="3341.81"/>
    <n v="-3341.81"/>
    <n v="0"/>
    <m/>
    <s v="UM01"/>
    <s v="INR"/>
    <n v="0"/>
    <n v="0"/>
    <n v="0"/>
    <n v="0"/>
    <n v="0"/>
  </r>
  <r>
    <s v="1602000871"/>
    <s v="0"/>
    <s v="16020008710"/>
    <s v="2000"/>
    <x v="1"/>
    <s v="STEEL O TILE FLO"/>
    <s v="30"/>
    <s v="0"/>
    <s v="UM3001"/>
    <d v="2015-10-16T00:00:00"/>
    <n v="694799.25"/>
    <n v="-98082.74"/>
    <n v="596716.51"/>
    <n v="0"/>
    <n v="0"/>
    <n v="-22004.02"/>
    <n v="0"/>
    <n v="574712.49"/>
    <n v="694799.25"/>
    <n v="-120086.76"/>
    <n v="0"/>
    <m/>
    <s v="UM01"/>
    <s v="INR"/>
    <n v="0"/>
    <n v="0"/>
    <n v="0"/>
    <n v="0"/>
    <n v="0"/>
  </r>
  <r>
    <s v="1602000872"/>
    <s v="0"/>
    <s v="16020008720"/>
    <s v="2000"/>
    <x v="1"/>
    <s v="STEEL-O-TILES PROC.&amp;FIX.AT W.M"/>
    <s v="30"/>
    <s v="0"/>
    <s v="UM3001"/>
    <d v="1997-03-20T00:00:00"/>
    <n v="1359288.66"/>
    <n v="-1012929.44"/>
    <n v="346359.22"/>
    <n v="0"/>
    <n v="0"/>
    <n v="-39958.36"/>
    <n v="0"/>
    <n v="306400.86"/>
    <n v="1359288.66"/>
    <n v="-1052887.8"/>
    <n v="0"/>
    <m/>
    <s v="UM01"/>
    <s v="INR"/>
    <n v="0"/>
    <n v="0"/>
    <n v="0"/>
    <n v="0"/>
    <n v="0"/>
  </r>
  <r>
    <s v="1602000873"/>
    <s v="0"/>
    <s v="16020008730"/>
    <s v="2000"/>
    <x v="1"/>
    <s v="CANTEEN RENO.PH II MECH.MATERI"/>
    <s v="0"/>
    <s v="0"/>
    <s v="UM3001"/>
    <d v="2000-12-30T00:00:00"/>
    <n v="4407.53"/>
    <n v="-4407.53"/>
    <n v="0"/>
    <n v="0"/>
    <n v="0"/>
    <n v="0"/>
    <n v="0"/>
    <n v="0"/>
    <n v="4407.53"/>
    <n v="-4407.53"/>
    <n v="0"/>
    <m/>
    <s v="UM01"/>
    <s v="INR"/>
    <n v="0"/>
    <n v="0"/>
    <n v="0"/>
    <n v="0"/>
    <n v="0"/>
  </r>
  <r>
    <s v="1602000874"/>
    <s v="0"/>
    <s v="16020008740"/>
    <s v="2000"/>
    <x v="1"/>
    <s v="STOCK YARD"/>
    <s v="30"/>
    <s v="0"/>
    <s v="UM3002"/>
    <d v="2005-01-01T00:00:00"/>
    <n v="865719.57"/>
    <n v="-427047.41"/>
    <n v="438672.16"/>
    <n v="0"/>
    <n v="0"/>
    <n v="-26799.62"/>
    <n v="0"/>
    <n v="411872.54"/>
    <n v="865719.57"/>
    <n v="-453847.03"/>
    <n v="0"/>
    <m/>
    <s v="UM01"/>
    <s v="INR"/>
    <n v="0"/>
    <n v="0"/>
    <n v="0"/>
    <n v="0"/>
    <n v="0"/>
  </r>
  <r>
    <s v="1602000875"/>
    <s v="0"/>
    <s v="16020008750"/>
    <s v="2000"/>
    <x v="1"/>
    <s v="STORAGE GODOWN FOR FINIS.GOODS"/>
    <s v="30"/>
    <s v="0"/>
    <s v="UM3001"/>
    <d v="1999-03-30T00:00:00"/>
    <n v="31554611.489999998"/>
    <n v="-21482572.48"/>
    <n v="10072039.01"/>
    <n v="0"/>
    <n v="0"/>
    <n v="-944387.02"/>
    <n v="0"/>
    <n v="9127651.9900000002"/>
    <n v="31554611.489999998"/>
    <n v="-22426959.5"/>
    <n v="0"/>
    <m/>
    <s v="UM01"/>
    <s v="INR"/>
    <n v="0"/>
    <n v="0"/>
    <n v="0"/>
    <n v="0"/>
    <n v="0"/>
  </r>
  <r>
    <s v="1602000876"/>
    <s v="0"/>
    <s v="16020008760"/>
    <s v="2000"/>
    <x v="1"/>
    <s v="STORE BUILDING"/>
    <s v="30"/>
    <s v="0"/>
    <s v="UM3002"/>
    <d v="2005-01-01T00:00:00"/>
    <n v="2927234.66"/>
    <n v="-1414604.04"/>
    <n v="1512630.62"/>
    <n v="0"/>
    <n v="0"/>
    <n v="-92606.9"/>
    <n v="0"/>
    <n v="1420023.72"/>
    <n v="2927234.66"/>
    <n v="-1507210.94"/>
    <n v="0"/>
    <m/>
    <s v="UM01"/>
    <s v="INR"/>
    <n v="0"/>
    <n v="0"/>
    <n v="0"/>
    <n v="0"/>
    <n v="0"/>
  </r>
  <r>
    <s v="1602000877"/>
    <s v="0"/>
    <s v="16020008770"/>
    <s v="2000"/>
    <x v="1"/>
    <s v="STORE BUILDING"/>
    <s v="30"/>
    <s v="0"/>
    <s v="UM3002"/>
    <d v="2005-01-01T00:00:00"/>
    <n v="4221283"/>
    <n v="-2137831.5499999998"/>
    <n v="2083451.45"/>
    <n v="0"/>
    <n v="0"/>
    <n v="-126912.05"/>
    <n v="0"/>
    <n v="1956539.4"/>
    <n v="4221283"/>
    <n v="-2264743.6"/>
    <n v="0"/>
    <m/>
    <s v="UM01"/>
    <s v="INR"/>
    <n v="0"/>
    <n v="0"/>
    <n v="0"/>
    <n v="0"/>
    <n v="0"/>
  </r>
  <r>
    <s v="1602000878"/>
    <s v="0"/>
    <s v="16020008780"/>
    <s v="2000"/>
    <x v="1"/>
    <s v="STORES BUILDING"/>
    <s v="60"/>
    <s v="0"/>
    <s v="UM3002"/>
    <d v="2005-01-01T00:00:00"/>
    <n v="89995.87"/>
    <n v="-37589.08"/>
    <n v="52406.79"/>
    <n v="0"/>
    <n v="0"/>
    <n v="-1070.47"/>
    <n v="0"/>
    <n v="51336.32"/>
    <n v="89995.87"/>
    <n v="-38659.550000000003"/>
    <n v="0"/>
    <m/>
    <s v="UM01"/>
    <s v="INR"/>
    <n v="0"/>
    <n v="0"/>
    <n v="0"/>
    <n v="0"/>
    <n v="0"/>
  </r>
  <r>
    <s v="1602000879"/>
    <s v="0"/>
    <s v="16020008790"/>
    <s v="2000"/>
    <x v="1"/>
    <s v="STORES BUILDING CIVIL WORK"/>
    <s v="30"/>
    <s v="0"/>
    <s v="UM3002"/>
    <d v="2005-01-01T00:00:00"/>
    <n v="328639.25"/>
    <n v="-157874.01"/>
    <n v="170765.24"/>
    <n v="0"/>
    <n v="0"/>
    <n v="-10460.84"/>
    <n v="0"/>
    <n v="160304.4"/>
    <n v="328639.25"/>
    <n v="-168334.85"/>
    <n v="0"/>
    <m/>
    <s v="UM01"/>
    <s v="INR"/>
    <n v="0"/>
    <n v="0"/>
    <n v="0"/>
    <n v="0"/>
    <n v="0"/>
  </r>
  <r>
    <s v="1602000880"/>
    <s v="0"/>
    <s v="16020008800"/>
    <s v="2000"/>
    <x v="1"/>
    <s v="Stores office"/>
    <s v="60"/>
    <s v="0"/>
    <s v="UM3002"/>
    <d v="2005-01-01T00:00:00"/>
    <n v="23816.22"/>
    <n v="-8405.48"/>
    <n v="15410.74"/>
    <n v="0"/>
    <n v="0"/>
    <n v="-317.74"/>
    <n v="0"/>
    <n v="15093"/>
    <n v="23816.22"/>
    <n v="-8723.2199999999993"/>
    <n v="0"/>
    <m/>
    <s v="UM01"/>
    <s v="INR"/>
    <n v="0"/>
    <n v="0"/>
    <n v="0"/>
    <n v="0"/>
    <n v="0"/>
  </r>
  <r>
    <s v="1602000881"/>
    <s v="0"/>
    <s v="16020008810"/>
    <s v="2000"/>
    <x v="1"/>
    <s v="STORES ROLLING SHUTTER"/>
    <s v="30"/>
    <s v="0"/>
    <s v="UM3002"/>
    <d v="2005-01-01T00:00:00"/>
    <n v="38073.089999999997"/>
    <n v="-18292.259999999998"/>
    <n v="19780.830000000002"/>
    <n v="0"/>
    <n v="0"/>
    <n v="-1211.73"/>
    <n v="0"/>
    <n v="18569.099999999999"/>
    <n v="38073.089999999997"/>
    <n v="-19503.990000000002"/>
    <n v="0"/>
    <m/>
    <s v="UM01"/>
    <s v="INR"/>
    <n v="0"/>
    <n v="0"/>
    <n v="0"/>
    <n v="0"/>
    <n v="0"/>
  </r>
  <r>
    <s v="1602000882"/>
    <s v="0"/>
    <s v="16020008820"/>
    <s v="2000"/>
    <x v="1"/>
    <s v="SUBATATION FOR WIREMILL"/>
    <s v="30"/>
    <s v="0"/>
    <s v="UM3001"/>
    <d v="1994-09-26T00:00:00"/>
    <n v="1185067.52"/>
    <n v="-974626.8"/>
    <n v="210440.72"/>
    <n v="0"/>
    <n v="0"/>
    <n v="-33689.49"/>
    <n v="0"/>
    <n v="176751.23"/>
    <n v="1185067.52"/>
    <n v="-1008316.29"/>
    <n v="0"/>
    <m/>
    <s v="UM01"/>
    <s v="INR"/>
    <n v="0"/>
    <n v="0"/>
    <n v="0"/>
    <n v="0"/>
    <n v="0"/>
  </r>
  <r>
    <s v="1602000883"/>
    <s v="0"/>
    <s v="16020008830"/>
    <s v="2000"/>
    <x v="1"/>
    <s v="SUBSTATION BUILDING IV AND FIN"/>
    <s v="0"/>
    <s v="0"/>
    <s v="UM3001"/>
    <d v="1962-01-01T00:00:00"/>
    <n v="17573.650000000001"/>
    <n v="-16694.97"/>
    <n v="878.68"/>
    <n v="0"/>
    <n v="0"/>
    <n v="0"/>
    <n v="0"/>
    <n v="878.68"/>
    <n v="17573.650000000001"/>
    <n v="-16694.97"/>
    <n v="0"/>
    <m/>
    <s v="UM01"/>
    <s v="INR"/>
    <n v="0"/>
    <n v="0"/>
    <n v="0"/>
    <n v="0"/>
    <n v="0"/>
  </r>
  <r>
    <s v="1602000884"/>
    <s v="0"/>
    <s v="16020008840"/>
    <s v="2000"/>
    <x v="1"/>
    <s v="SUBSTATION FOR WIRE MILL"/>
    <s v="30"/>
    <s v="0"/>
    <s v="UM3001"/>
    <d v="1996-03-15T00:00:00"/>
    <n v="22573.68"/>
    <n v="-17541.259999999998"/>
    <n v="5032.42"/>
    <n v="0"/>
    <n v="0"/>
    <n v="-655.71"/>
    <n v="0"/>
    <n v="4376.71"/>
    <n v="22573.68"/>
    <n v="-18196.97"/>
    <n v="0"/>
    <m/>
    <s v="UM01"/>
    <s v="INR"/>
    <n v="0"/>
    <n v="0"/>
    <n v="0"/>
    <n v="0"/>
    <n v="0"/>
  </r>
  <r>
    <s v="1602000885"/>
    <s v="0"/>
    <s v="16020008850"/>
    <s v="2000"/>
    <x v="1"/>
    <s v="SUPERVISORS QUARTERS"/>
    <s v="60"/>
    <s v="0"/>
    <s v="UM3001"/>
    <d v="1962-01-01T00:00:00"/>
    <n v="39358.57"/>
    <n v="-36504.47"/>
    <n v="2854.1"/>
    <n v="0"/>
    <n v="0"/>
    <n v="-505.39"/>
    <n v="0"/>
    <n v="2348.71"/>
    <n v="39358.57"/>
    <n v="-37009.86"/>
    <n v="0"/>
    <m/>
    <s v="UM01"/>
    <s v="INR"/>
    <n v="0"/>
    <n v="0"/>
    <n v="0"/>
    <n v="0"/>
    <n v="0"/>
  </r>
  <r>
    <s v="1602000886"/>
    <s v="0"/>
    <s v="16020008860"/>
    <s v="2000"/>
    <x v="1"/>
    <s v="SWIMMING POOL AT RGC"/>
    <s v="60"/>
    <s v="0"/>
    <s v="UM3001"/>
    <d v="1993-12-28T00:00:00"/>
    <n v="2563282.14"/>
    <n v="-1086268.8500000001"/>
    <n v="1477013.29"/>
    <n v="0"/>
    <n v="0"/>
    <n v="-39974.83"/>
    <n v="0"/>
    <n v="1437038.46"/>
    <n v="2563282.14"/>
    <n v="-1126243.68"/>
    <n v="0"/>
    <m/>
    <s v="UM01"/>
    <s v="INR"/>
    <n v="0"/>
    <n v="0"/>
    <n v="0"/>
    <n v="0"/>
    <n v="0"/>
  </r>
  <r>
    <s v="1602000887"/>
    <s v="0"/>
    <s v="16020008870"/>
    <s v="2000"/>
    <x v="1"/>
    <s v="SWIMMING POOLS AT RGC"/>
    <s v="60"/>
    <s v="0"/>
    <s v="UM3001"/>
    <d v="1996-02-26T00:00:00"/>
    <n v="20203.830000000002"/>
    <n v="-7849.27"/>
    <n v="12354.56"/>
    <n v="0"/>
    <n v="0"/>
    <n v="-315.95999999999998"/>
    <n v="0"/>
    <n v="12038.6"/>
    <n v="20203.830000000002"/>
    <n v="-8165.23"/>
    <n v="0"/>
    <m/>
    <s v="UM01"/>
    <s v="INR"/>
    <n v="0"/>
    <n v="0"/>
    <n v="0"/>
    <n v="0"/>
    <n v="0"/>
  </r>
  <r>
    <s v="1602000888"/>
    <s v="0"/>
    <s v="16020008880"/>
    <s v="2000"/>
    <x v="1"/>
    <s v="ADDITION TO GATE OFFICE"/>
    <s v="0"/>
    <s v="0"/>
    <s v="UM3001"/>
    <d v="1964-01-01T00:00:00"/>
    <n v="4533.83"/>
    <n v="-4533.83"/>
    <n v="0"/>
    <n v="0"/>
    <n v="0"/>
    <n v="0"/>
    <n v="0"/>
    <n v="0"/>
    <n v="4533.83"/>
    <n v="-4533.83"/>
    <n v="0"/>
    <m/>
    <s v="UM01"/>
    <s v="INR"/>
    <n v="0"/>
    <n v="0"/>
    <n v="0"/>
    <n v="0"/>
    <n v="0"/>
  </r>
  <r>
    <s v="1602000889"/>
    <s v="0"/>
    <s v="16020008890"/>
    <s v="2000"/>
    <x v="1"/>
    <s v="COSTRUCTION OF ROPERY SUB-BLDG"/>
    <s v="0"/>
    <s v="0"/>
    <s v="UM3001"/>
    <d v="1996-02-14T00:00:00"/>
    <n v="4614.17"/>
    <n v="-4614.17"/>
    <n v="0"/>
    <n v="0"/>
    <n v="0"/>
    <n v="0"/>
    <n v="0"/>
    <n v="0"/>
    <n v="4614.17"/>
    <n v="-4614.17"/>
    <n v="0"/>
    <m/>
    <s v="UM01"/>
    <s v="INR"/>
    <n v="0"/>
    <n v="0"/>
    <n v="0"/>
    <n v="0"/>
    <n v="0"/>
  </r>
  <r>
    <s v="1602000890"/>
    <s v="0"/>
    <s v="16020008900"/>
    <s v="2000"/>
    <x v="1"/>
    <s v="TEMPLE PROJ 6/81"/>
    <s v="60"/>
    <s v="0"/>
    <s v="UM3001"/>
    <d v="1981-12-31T00:00:00"/>
    <n v="631455.18999999994"/>
    <n v="-370529.61"/>
    <n v="260925.58"/>
    <n v="0"/>
    <n v="0"/>
    <n v="-10544.63"/>
    <n v="0"/>
    <n v="250380.95"/>
    <n v="631455.18999999994"/>
    <n v="-381074.24"/>
    <n v="0"/>
    <m/>
    <s v="UM01"/>
    <s v="INR"/>
    <n v="0"/>
    <n v="0"/>
    <n v="0"/>
    <n v="0"/>
    <n v="0"/>
  </r>
  <r>
    <s v="1602000891"/>
    <s v="0"/>
    <s v="16020008910"/>
    <s v="2000"/>
    <x v="1"/>
    <s v="TOILET CONSTN-SPCD PERSONAL OF"/>
    <s v="60"/>
    <s v="0"/>
    <s v="UM3001"/>
    <d v="2012-01-22T00:00:00"/>
    <n v="60368.36"/>
    <n v="-9911.56"/>
    <n v="50456.800000000003"/>
    <n v="0"/>
    <n v="0"/>
    <n v="-915.65"/>
    <n v="0"/>
    <n v="49541.15"/>
    <n v="60368.36"/>
    <n v="-10827.21"/>
    <n v="0"/>
    <m/>
    <s v="UM01"/>
    <s v="INR"/>
    <n v="0"/>
    <n v="0"/>
    <n v="0"/>
    <n v="0"/>
    <n v="0"/>
  </r>
  <r>
    <s v="1602000892"/>
    <s v="0"/>
    <s v="16020008920"/>
    <s v="2000"/>
    <x v="1"/>
    <s v="TRANSPARENT FIBRE GLASS SHEET"/>
    <s v="30"/>
    <s v="0"/>
    <s v="UM3001"/>
    <d v="1988-02-20T00:00:00"/>
    <n v="38588.69"/>
    <n v="-36659.26"/>
    <n v="1929.43"/>
    <n v="0"/>
    <n v="0"/>
    <n v="0"/>
    <n v="0"/>
    <n v="1929.43"/>
    <n v="38588.69"/>
    <n v="-36659.26"/>
    <n v="0"/>
    <m/>
    <s v="UM01"/>
    <s v="INR"/>
    <n v="0"/>
    <n v="0"/>
    <n v="0"/>
    <n v="0"/>
    <n v="0"/>
  </r>
  <r>
    <s v="1602000893"/>
    <s v="0"/>
    <s v="16020008930"/>
    <s v="2000"/>
    <x v="1"/>
    <s v="TUBEWELL AT UMIL (NON FACTORY"/>
    <s v="5"/>
    <s v="0"/>
    <s v="UM3001"/>
    <d v="1993-02-28T00:00:00"/>
    <n v="53430"/>
    <n v="-50758.5"/>
    <n v="2671.5"/>
    <n v="0"/>
    <n v="0"/>
    <n v="0"/>
    <n v="0"/>
    <n v="2671.5"/>
    <n v="53430"/>
    <n v="-50758.5"/>
    <n v="0"/>
    <m/>
    <s v="UM01"/>
    <s v="INR"/>
    <n v="0"/>
    <n v="0"/>
    <n v="0"/>
    <n v="0"/>
    <n v="0"/>
  </r>
  <r>
    <s v="1602000894"/>
    <s v="0"/>
    <s v="16020008940"/>
    <s v="2000"/>
    <x v="1"/>
    <s v="TWO BLOCK QUARTERS"/>
    <s v="60"/>
    <s v="0"/>
    <s v="UM3001"/>
    <d v="1971-01-01T00:00:00"/>
    <n v="21340.9"/>
    <n v="-16894.75"/>
    <n v="4446.1499999999996"/>
    <n v="0"/>
    <n v="0"/>
    <n v="-314.23"/>
    <n v="0"/>
    <n v="4131.92"/>
    <n v="21340.9"/>
    <n v="-17208.98"/>
    <n v="0"/>
    <m/>
    <s v="UM01"/>
    <s v="INR"/>
    <n v="0"/>
    <n v="0"/>
    <n v="0"/>
    <n v="0"/>
    <n v="0"/>
  </r>
  <r>
    <s v="1602000895"/>
    <s v="0"/>
    <s v="16020008950"/>
    <s v="2000"/>
    <x v="1"/>
    <s v="W.C.BLOCK IN FACTORY BUILDING"/>
    <s v="0"/>
    <s v="0"/>
    <s v="UM3001"/>
    <d v="1971-01-01T00:00:00"/>
    <n v="52830.54"/>
    <n v="-50189.01"/>
    <n v="2641.53"/>
    <n v="0"/>
    <n v="0"/>
    <n v="0"/>
    <n v="0"/>
    <n v="2641.53"/>
    <n v="52830.54"/>
    <n v="-50189.01"/>
    <n v="0"/>
    <m/>
    <s v="UM01"/>
    <s v="INR"/>
    <n v="0"/>
    <n v="0"/>
    <n v="0"/>
    <n v="0"/>
    <n v="0"/>
  </r>
  <r>
    <s v="1602000896"/>
    <s v="0"/>
    <s v="16020008960"/>
    <s v="2000"/>
    <x v="1"/>
    <s v="W.M.FRONT SIDE EXTN.&amp;PANEL ROO"/>
    <s v="30"/>
    <s v="0"/>
    <s v="UM3001"/>
    <d v="1997-03-20T00:00:00"/>
    <n v="4138206.61"/>
    <n v="-3083757.78"/>
    <n v="1054448.83"/>
    <n v="0"/>
    <n v="0"/>
    <n v="-121648.27"/>
    <n v="0"/>
    <n v="932800.56"/>
    <n v="4138206.61"/>
    <n v="-3205406.05"/>
    <n v="0"/>
    <m/>
    <s v="UM01"/>
    <s v="INR"/>
    <n v="0"/>
    <n v="0"/>
    <n v="0"/>
    <n v="0"/>
    <n v="0"/>
  </r>
  <r>
    <s v="1602000897"/>
    <s v="0"/>
    <s v="16020008970"/>
    <s v="2000"/>
    <x v="1"/>
    <s v="FOREX LOSS"/>
    <s v="0"/>
    <s v="0"/>
    <s v="UM3001"/>
    <d v="2004-09-30T00:00:00"/>
    <n v="28118.7"/>
    <n v="-28118.7"/>
    <n v="0"/>
    <n v="0"/>
    <n v="0"/>
    <n v="0"/>
    <n v="0"/>
    <n v="0"/>
    <n v="28118.7"/>
    <n v="-28118.7"/>
    <n v="0"/>
    <m/>
    <s v="UM01"/>
    <s v="INR"/>
    <n v="0"/>
    <n v="0"/>
    <n v="0"/>
    <n v="0"/>
    <n v="0"/>
  </r>
  <r>
    <s v="1602000898"/>
    <s v="0"/>
    <s v="16020008980"/>
    <s v="2000"/>
    <x v="1"/>
    <s v="WALL PLASTERING"/>
    <s v="5"/>
    <s v="0"/>
    <s v="UM3001"/>
    <d v="2006-09-21T00:00:00"/>
    <n v="33293.760000000002"/>
    <n v="-31629.07"/>
    <n v="1664.69"/>
    <n v="0"/>
    <n v="0"/>
    <n v="0"/>
    <n v="0"/>
    <n v="1664.69"/>
    <n v="33293.760000000002"/>
    <n v="-31629.07"/>
    <n v="0"/>
    <m/>
    <s v="UM01"/>
    <s v="INR"/>
    <n v="0"/>
    <n v="0"/>
    <n v="0"/>
    <n v="0"/>
    <n v="0"/>
  </r>
  <r>
    <s v="1602000899"/>
    <s v="0"/>
    <s v="16020008990"/>
    <s v="2000"/>
    <x v="1"/>
    <s v="WALL PUNNING"/>
    <s v="5"/>
    <s v="0"/>
    <s v="UM3001"/>
    <d v="2006-09-21T00:00:00"/>
    <n v="19175.52"/>
    <n v="-18216.740000000002"/>
    <n v="958.78"/>
    <n v="0"/>
    <n v="0"/>
    <n v="0"/>
    <n v="0"/>
    <n v="958.78"/>
    <n v="19175.52"/>
    <n v="-18216.740000000002"/>
    <n v="0"/>
    <m/>
    <s v="UM01"/>
    <s v="INR"/>
    <n v="0"/>
    <n v="0"/>
    <n v="0"/>
    <n v="0"/>
    <n v="0"/>
  </r>
  <r>
    <s v="1602000900"/>
    <s v="0"/>
    <s v="16020009000"/>
    <s v="2000"/>
    <x v="1"/>
    <s v="WALL TOLES ( DHOLPUR )"/>
    <s v="5"/>
    <s v="0"/>
    <s v="UM3001"/>
    <d v="2006-09-21T00:00:00"/>
    <n v="51015.31"/>
    <n v="-48464.53"/>
    <n v="2550.7800000000002"/>
    <n v="0"/>
    <n v="0"/>
    <n v="0"/>
    <n v="0"/>
    <n v="2550.7800000000002"/>
    <n v="51015.31"/>
    <n v="-48464.53"/>
    <n v="0"/>
    <m/>
    <s v="UM01"/>
    <s v="INR"/>
    <n v="0"/>
    <n v="0"/>
    <n v="0"/>
    <n v="0"/>
    <n v="0"/>
  </r>
  <r>
    <s v="1602000901"/>
    <s v="0"/>
    <s v="16020009010"/>
    <s v="2000"/>
    <x v="1"/>
    <s v="WATER COMPLEX-WATER SUMPS."/>
    <s v="60"/>
    <s v="0"/>
    <s v="UM3001"/>
    <d v="1996-03-02T00:00:00"/>
    <n v="11733.88"/>
    <n v="-7668.53"/>
    <n v="4065.35"/>
    <n v="0"/>
    <n v="0"/>
    <n v="-96.85"/>
    <n v="0"/>
    <n v="3968.5"/>
    <n v="11733.88"/>
    <n v="-7765.38"/>
    <n v="0"/>
    <m/>
    <s v="UM01"/>
    <s v="INR"/>
    <n v="0"/>
    <n v="0"/>
    <n v="0"/>
    <n v="0"/>
    <n v="0"/>
  </r>
  <r>
    <s v="1602000902"/>
    <s v="0"/>
    <s v="16020009020"/>
    <s v="2000"/>
    <x v="1"/>
    <s v="WATER PIPELINES FOR S.S. PROJE"/>
    <s v="30"/>
    <s v="0"/>
    <s v="UM3001"/>
    <d v="1993-03-31T00:00:00"/>
    <n v="553092.38"/>
    <n v="-479658.13"/>
    <n v="73434.25"/>
    <n v="0"/>
    <n v="0"/>
    <n v="-15273.83"/>
    <n v="0"/>
    <n v="58160.42"/>
    <n v="553092.38"/>
    <n v="-494931.96"/>
    <n v="0"/>
    <m/>
    <s v="UM01"/>
    <s v="INR"/>
    <n v="0"/>
    <n v="0"/>
    <n v="0"/>
    <n v="0"/>
    <n v="0"/>
  </r>
  <r>
    <s v="1602000903"/>
    <s v="0"/>
    <s v="16020009030"/>
    <s v="2000"/>
    <x v="1"/>
    <s v="WATER PROOFING"/>
    <s v="30"/>
    <s v="0"/>
    <s v="UM3001"/>
    <d v="2006-09-21T00:00:00"/>
    <n v="19976.259999999998"/>
    <n v="-8524.39"/>
    <n v="11451.87"/>
    <n v="0"/>
    <n v="0"/>
    <n v="-634.52"/>
    <n v="0"/>
    <n v="10817.35"/>
    <n v="19976.259999999998"/>
    <n v="-9158.91"/>
    <n v="0"/>
    <m/>
    <s v="UM01"/>
    <s v="INR"/>
    <n v="0"/>
    <n v="0"/>
    <n v="0"/>
    <n v="0"/>
    <n v="0"/>
  </r>
  <r>
    <s v="1602000904"/>
    <s v="0"/>
    <s v="16020009040"/>
    <s v="2000"/>
    <x v="1"/>
    <s v="WEIGH BRIDGE COMPLEX"/>
    <s v="60"/>
    <s v="0"/>
    <s v="UM3002"/>
    <d v="2005-01-01T00:00:00"/>
    <n v="1841700"/>
    <n v="-658844.54"/>
    <n v="1182855.46"/>
    <n v="0"/>
    <n v="0"/>
    <n v="-24372.89"/>
    <n v="0"/>
    <n v="1158482.57"/>
    <n v="1841700"/>
    <n v="-683217.43"/>
    <n v="0"/>
    <m/>
    <s v="UM01"/>
    <s v="INR"/>
    <n v="0"/>
    <n v="0"/>
    <n v="0"/>
    <n v="0"/>
    <n v="0"/>
  </r>
  <r>
    <s v="1602000905"/>
    <s v="0"/>
    <s v="16020009050"/>
    <s v="2000"/>
    <x v="1"/>
    <s v="Well"/>
    <s v="5"/>
    <s v="0"/>
    <s v="UM3002"/>
    <d v="2005-01-01T00:00:00"/>
    <n v="48292.97"/>
    <n v="-45878.32"/>
    <n v="2414.65"/>
    <n v="0"/>
    <n v="0"/>
    <n v="0"/>
    <n v="0"/>
    <n v="2414.65"/>
    <n v="48292.97"/>
    <n v="-45878.32"/>
    <n v="0"/>
    <m/>
    <s v="UM01"/>
    <s v="INR"/>
    <n v="0"/>
    <n v="0"/>
    <n v="0"/>
    <n v="0"/>
    <n v="0"/>
  </r>
  <r>
    <s v="1602000906"/>
    <s v="0"/>
    <s v="16020009060"/>
    <s v="2000"/>
    <x v="1"/>
    <s v="Well"/>
    <s v="5"/>
    <s v="0"/>
    <s v="UM3002"/>
    <d v="2005-01-01T00:00:00"/>
    <n v="333541.31"/>
    <n v="-316864.24"/>
    <n v="16677.07"/>
    <n v="0"/>
    <n v="0"/>
    <n v="0"/>
    <n v="0"/>
    <n v="16677.07"/>
    <n v="333541.31"/>
    <n v="-316864.24"/>
    <n v="0"/>
    <m/>
    <s v="UM01"/>
    <s v="INR"/>
    <n v="0"/>
    <n v="0"/>
    <n v="0"/>
    <n v="0"/>
    <n v="0"/>
  </r>
  <r>
    <s v="1602000907"/>
    <s v="0"/>
    <s v="16020009070"/>
    <s v="2000"/>
    <x v="1"/>
    <s v="WET M/C.PANEL ROOM"/>
    <s v="30"/>
    <s v="0"/>
    <s v="UM3001"/>
    <d v="1996-03-20T00:00:00"/>
    <n v="28673.91"/>
    <n v="-22270.62"/>
    <n v="6403.29"/>
    <n v="0"/>
    <n v="0"/>
    <n v="-832.83"/>
    <n v="0"/>
    <n v="5570.46"/>
    <n v="28673.91"/>
    <n v="-23103.45"/>
    <n v="0"/>
    <m/>
    <s v="UM01"/>
    <s v="INR"/>
    <n v="0"/>
    <n v="0"/>
    <n v="0"/>
    <n v="0"/>
    <n v="0"/>
  </r>
  <r>
    <s v="1602000908"/>
    <s v="0"/>
    <s v="16020009080"/>
    <s v="2000"/>
    <x v="1"/>
    <s v="WET MACHINE PANEL ROOM"/>
    <s v="30"/>
    <s v="0"/>
    <s v="UM3001"/>
    <d v="1995-02-28T00:00:00"/>
    <n v="6313.08"/>
    <n v="-5109.9399999999996"/>
    <n v="1203.1400000000001"/>
    <n v="0"/>
    <n v="0"/>
    <n v="-180.67"/>
    <n v="0"/>
    <n v="1022.47"/>
    <n v="6313.08"/>
    <n v="-5290.61"/>
    <n v="0"/>
    <m/>
    <s v="UM01"/>
    <s v="INR"/>
    <n v="0"/>
    <n v="0"/>
    <n v="0"/>
    <n v="0"/>
    <n v="0"/>
  </r>
  <r>
    <s v="1602000909"/>
    <s v="0"/>
    <s v="16020009090"/>
    <s v="2000"/>
    <x v="1"/>
    <s v="WINDING M/C AREA 5000 SFT."/>
    <s v="30"/>
    <s v="0"/>
    <s v="UM3001"/>
    <d v="1994-09-26T00:00:00"/>
    <n v="198101.13"/>
    <n v="-162925.35999999999"/>
    <n v="35175.769999999997"/>
    <n v="0"/>
    <n v="0"/>
    <n v="-5631.14"/>
    <n v="0"/>
    <n v="29544.63"/>
    <n v="198101.13"/>
    <n v="-168556.5"/>
    <n v="0"/>
    <m/>
    <s v="UM01"/>
    <s v="INR"/>
    <n v="0"/>
    <n v="0"/>
    <n v="0"/>
    <n v="0"/>
    <n v="0"/>
  </r>
  <r>
    <s v="1602000910"/>
    <s v="0"/>
    <s v="16020009100"/>
    <s v="2000"/>
    <x v="1"/>
    <s v="WINDING MACHINE AREA 5000 SFT."/>
    <s v="30"/>
    <s v="0"/>
    <s v="UM3001"/>
    <d v="1994-03-25T00:00:00"/>
    <n v="1372026.51"/>
    <n v="-1149472.49"/>
    <n v="222554.02"/>
    <n v="0"/>
    <n v="0"/>
    <n v="-38673.589999999997"/>
    <n v="0"/>
    <n v="183880.43"/>
    <n v="1372026.51"/>
    <n v="-1188146.08"/>
    <n v="0"/>
    <m/>
    <s v="UM01"/>
    <s v="INR"/>
    <n v="0"/>
    <n v="0"/>
    <n v="0"/>
    <n v="0"/>
    <n v="0"/>
  </r>
  <r>
    <s v="1602000911"/>
    <s v="0"/>
    <s v="16020009110"/>
    <s v="2000"/>
    <x v="1"/>
    <s v="WINDOW FRAMING"/>
    <s v="5"/>
    <s v="0"/>
    <s v="UM3001"/>
    <d v="2006-09-21T00:00:00"/>
    <n v="40173.769999999997"/>
    <n v="-38165.07"/>
    <n v="2008.7"/>
    <n v="0"/>
    <n v="0"/>
    <n v="0"/>
    <n v="0"/>
    <n v="2008.7"/>
    <n v="40173.769999999997"/>
    <n v="-38165.07"/>
    <n v="0"/>
    <m/>
    <s v="UM01"/>
    <s v="INR"/>
    <n v="0"/>
    <n v="0"/>
    <n v="0"/>
    <n v="0"/>
    <n v="0"/>
  </r>
  <r>
    <s v="1602000912"/>
    <s v="0"/>
    <s v="16020009120"/>
    <s v="2000"/>
    <x v="1"/>
    <s v="WIRE DESPATCH BAY EXPENSION"/>
    <s v="0"/>
    <s v="0"/>
    <s v="UM3001"/>
    <d v="1982-09-28T00:00:00"/>
    <n v="2030629.37"/>
    <n v="-1929097.9"/>
    <n v="101531.47"/>
    <n v="0"/>
    <n v="0"/>
    <n v="0"/>
    <n v="0"/>
    <n v="101531.47"/>
    <n v="2030629.37"/>
    <n v="-1929097.9"/>
    <n v="0"/>
    <m/>
    <s v="UM01"/>
    <s v="INR"/>
    <n v="0"/>
    <n v="0"/>
    <n v="0"/>
    <n v="0"/>
    <n v="0"/>
  </r>
  <r>
    <s v="1602000913"/>
    <s v="0"/>
    <s v="16020009130"/>
    <s v="2000"/>
    <x v="1"/>
    <s v="WIRE ROD YARD EXT"/>
    <s v="30"/>
    <s v="0"/>
    <s v="UM3001"/>
    <d v="1982-01-01T00:00:00"/>
    <n v="36661.199999999997"/>
    <n v="-34828.14"/>
    <n v="1833.06"/>
    <n v="0"/>
    <n v="0"/>
    <n v="0"/>
    <n v="0"/>
    <n v="1833.06"/>
    <n v="36661.199999999997"/>
    <n v="-34828.14"/>
    <n v="0"/>
    <m/>
    <s v="UM01"/>
    <s v="INR"/>
    <n v="0"/>
    <n v="0"/>
    <n v="0"/>
    <n v="0"/>
    <n v="0"/>
  </r>
  <r>
    <s v="1602000914"/>
    <s v="0"/>
    <s v="16020009140"/>
    <s v="2000"/>
    <x v="1"/>
    <s v="WIREMILL WATER COMPLEX"/>
    <s v="60"/>
    <s v="0"/>
    <s v="UM3001"/>
    <d v="1994-09-27T00:00:00"/>
    <n v="1738970.15"/>
    <n v="-1210136.19"/>
    <n v="528833.96"/>
    <n v="0"/>
    <n v="0"/>
    <n v="-12811.83"/>
    <n v="0"/>
    <n v="516022.13"/>
    <n v="1738970.15"/>
    <n v="-1222948.02"/>
    <n v="0"/>
    <m/>
    <s v="UM01"/>
    <s v="INR"/>
    <n v="0"/>
    <n v="0"/>
    <n v="0"/>
    <n v="0"/>
    <n v="0"/>
  </r>
  <r>
    <s v="1602000915"/>
    <s v="0"/>
    <s v="16020009150"/>
    <s v="2000"/>
    <x v="1"/>
    <s v="WIREMILL WATER COMPLEX"/>
    <s v="60"/>
    <s v="0"/>
    <s v="UM3001"/>
    <d v="1996-03-24T00:00:00"/>
    <n v="124253.17"/>
    <n v="-80964.56"/>
    <n v="43288.61"/>
    <n v="0"/>
    <n v="0"/>
    <n v="-1030.51"/>
    <n v="0"/>
    <n v="42258.1"/>
    <n v="124253.17"/>
    <n v="-81995.070000000007"/>
    <n v="0"/>
    <m/>
    <s v="UM01"/>
    <s v="INR"/>
    <n v="0"/>
    <n v="0"/>
    <n v="0"/>
    <n v="0"/>
    <n v="0"/>
  </r>
  <r>
    <s v="1602000916"/>
    <s v="0"/>
    <s v="16020009160"/>
    <s v="2000"/>
    <x v="1"/>
    <s v="FOREX LOSS"/>
    <s v="0"/>
    <s v="0"/>
    <s v="UM3001"/>
    <d v="2004-06-30T00:00:00"/>
    <n v="65252.15"/>
    <n v="-65252.15"/>
    <n v="0"/>
    <n v="0"/>
    <n v="0"/>
    <n v="0"/>
    <n v="0"/>
    <n v="0"/>
    <n v="65252.15"/>
    <n v="-65252.15"/>
    <n v="0"/>
    <m/>
    <s v="UM01"/>
    <s v="INR"/>
    <n v="0"/>
    <n v="0"/>
    <n v="0"/>
    <n v="0"/>
    <n v="0"/>
  </r>
  <r>
    <s v="1602000917"/>
    <s v="0"/>
    <s v="16020009170"/>
    <s v="2000"/>
    <x v="1"/>
    <s v="WORKER'S CHANGE ROOM"/>
    <s v="60"/>
    <s v="0"/>
    <s v="UM3001"/>
    <d v="1987-04-19T00:00:00"/>
    <n v="269423.71999999997"/>
    <n v="-244900.64"/>
    <n v="24523.08"/>
    <n v="0"/>
    <n v="0"/>
    <n v="-408.62"/>
    <n v="0"/>
    <n v="24114.46"/>
    <n v="269423.71999999997"/>
    <n v="-245309.26"/>
    <n v="0"/>
    <m/>
    <s v="UM01"/>
    <s v="INR"/>
    <n v="0"/>
    <n v="0"/>
    <n v="0"/>
    <n v="0"/>
    <n v="0"/>
  </r>
  <r>
    <s v="1602000918"/>
    <s v="0"/>
    <s v="16020009180"/>
    <s v="2000"/>
    <x v="1"/>
    <s v="WORKERS QUARTER"/>
    <s v="60"/>
    <s v="0"/>
    <s v="UM3001"/>
    <d v="1978-01-01T00:00:00"/>
    <n v="19137.5"/>
    <n v="-12116.85"/>
    <n v="7020.65"/>
    <n v="0"/>
    <n v="0"/>
    <n v="-341.55"/>
    <n v="0"/>
    <n v="6679.1"/>
    <n v="19137.5"/>
    <n v="-12458.4"/>
    <n v="0"/>
    <m/>
    <s v="UM01"/>
    <s v="INR"/>
    <n v="0"/>
    <n v="0"/>
    <n v="0"/>
    <n v="0"/>
    <n v="0"/>
  </r>
  <r>
    <s v="1602000919"/>
    <s v="0"/>
    <s v="16020009190"/>
    <s v="2000"/>
    <x v="1"/>
    <s v="WORKERS QUARTERS"/>
    <s v="60"/>
    <s v="0"/>
    <s v="UM3001"/>
    <d v="1977-01-01T00:00:00"/>
    <n v="1140672.31"/>
    <n v="-739040.9"/>
    <n v="401631.41"/>
    <n v="0"/>
    <n v="0"/>
    <n v="-20568.8"/>
    <n v="0"/>
    <n v="381062.61"/>
    <n v="1140672.31"/>
    <n v="-759609.7"/>
    <n v="0"/>
    <m/>
    <s v="UM01"/>
    <s v="INR"/>
    <n v="0"/>
    <n v="0"/>
    <n v="0"/>
    <n v="0"/>
    <n v="0"/>
  </r>
  <r>
    <s v="1602000920"/>
    <s v="0"/>
    <s v="16020009200"/>
    <s v="2000"/>
    <x v="1"/>
    <s v="WORKERS STAFF UQARTERS"/>
    <s v="60"/>
    <s v="0"/>
    <s v="UM3001"/>
    <d v="1982-09-28T00:00:00"/>
    <n v="19316.16"/>
    <n v="-12644.44"/>
    <n v="6671.72"/>
    <n v="0"/>
    <n v="0"/>
    <n v="-253.67"/>
    <n v="0"/>
    <n v="6418.05"/>
    <n v="19316.16"/>
    <n v="-12898.11"/>
    <n v="0"/>
    <m/>
    <s v="UM01"/>
    <s v="INR"/>
    <n v="0"/>
    <n v="0"/>
    <n v="0"/>
    <n v="0"/>
    <n v="0"/>
  </r>
  <r>
    <s v="1602000921"/>
    <s v="0"/>
    <s v="16020009210"/>
    <s v="2000"/>
    <x v="1"/>
    <s v="Young Married Engineers Flat"/>
    <s v="60"/>
    <s v="0"/>
    <s v="UM3001"/>
    <d v="2006-02-28T00:00:00"/>
    <n v="5885901.3600000003"/>
    <n v="-2038013.02"/>
    <n v="3847888.34"/>
    <n v="0"/>
    <n v="0"/>
    <n v="-77399.539999999994"/>
    <n v="0"/>
    <n v="3770488.8"/>
    <n v="5885901.3600000003"/>
    <n v="-2115412.56"/>
    <n v="0"/>
    <m/>
    <s v="UM01"/>
    <s v="INR"/>
    <n v="0"/>
    <n v="0"/>
    <n v="0"/>
    <n v="0"/>
    <n v="0"/>
  </r>
  <r>
    <s v="1602000922"/>
    <s v="0"/>
    <s v="16020009220"/>
    <s v="2000"/>
    <x v="1"/>
    <s v="TG BUILDING"/>
    <s v="30"/>
    <s v="0"/>
    <s v="UM3005"/>
    <d v="2012-03-31T00:00:00"/>
    <n v="117262868.7"/>
    <n v="-30028129.059999999"/>
    <n v="87234739.640000001"/>
    <n v="0"/>
    <n v="0"/>
    <n v="-3699169.59"/>
    <n v="0"/>
    <n v="83535570.049999997"/>
    <n v="117262868.7"/>
    <n v="-33727298.649999999"/>
    <n v="0"/>
    <m/>
    <s v="UM01"/>
    <s v="INR"/>
    <n v="0"/>
    <n v="0"/>
    <n v="0"/>
    <n v="0"/>
    <n v="0"/>
  </r>
  <r>
    <s v="1602000923"/>
    <s v="0"/>
    <s v="16020009230"/>
    <s v="2000"/>
    <x v="1"/>
    <s v="CANTEEN AT CPP"/>
    <s v="60"/>
    <s v="0"/>
    <s v="UM3005"/>
    <d v="2014-03-03T00:00:00"/>
    <n v="801961.53"/>
    <n v="-78119.34"/>
    <n v="723842.19"/>
    <n v="0"/>
    <n v="0"/>
    <n v="-12680.59"/>
    <n v="0"/>
    <n v="711161.6"/>
    <n v="801961.53"/>
    <n v="-90799.93"/>
    <n v="0"/>
    <m/>
    <s v="UM01"/>
    <s v="INR"/>
    <n v="0"/>
    <n v="0"/>
    <n v="0"/>
    <n v="0"/>
    <n v="0"/>
  </r>
  <r>
    <s v="1602000924"/>
    <s v="0"/>
    <s v="16020009240"/>
    <s v="2000"/>
    <x v="1"/>
    <s v="ADM Building"/>
    <s v="60"/>
    <s v="0"/>
    <s v="UM3005"/>
    <d v="2012-03-31T00:00:00"/>
    <n v="4982515.33"/>
    <n v="-788245.05"/>
    <n v="4194270.28"/>
    <n v="0"/>
    <n v="0"/>
    <n v="-75872.160000000003"/>
    <n v="0"/>
    <n v="4118398.12"/>
    <n v="4982515.33"/>
    <n v="-864117.21"/>
    <n v="0"/>
    <m/>
    <s v="UM01"/>
    <s v="INR"/>
    <n v="0"/>
    <n v="0"/>
    <n v="0"/>
    <n v="0"/>
    <n v="0"/>
  </r>
  <r>
    <s v="1602000925"/>
    <s v="0"/>
    <s v="16020009250"/>
    <s v="2000"/>
    <x v="1"/>
    <s v="Store Building"/>
    <s v="30"/>
    <s v="0"/>
    <s v="UM3005"/>
    <d v="2012-03-31T00:00:00"/>
    <n v="13541174.15"/>
    <n v="-3453321.2"/>
    <n v="10087852.949999999"/>
    <n v="0"/>
    <n v="0"/>
    <n v="-427816.65"/>
    <n v="0"/>
    <n v="9660036.3000000007"/>
    <n v="13541174.15"/>
    <n v="-3881137.85"/>
    <n v="0"/>
    <m/>
    <s v="UM01"/>
    <s v="INR"/>
    <n v="0"/>
    <n v="0"/>
    <n v="0"/>
    <n v="0"/>
    <n v="0"/>
  </r>
  <r>
    <s v="1602000926"/>
    <s v="0"/>
    <s v="16020009260"/>
    <s v="2000"/>
    <x v="1"/>
    <s v="Weight Bridge Building"/>
    <s v="30"/>
    <s v="0"/>
    <s v="UM3005"/>
    <d v="2012-03-31T00:00:00"/>
    <n v="308310.73"/>
    <n v="-78651.08"/>
    <n v="229659.65"/>
    <n v="0"/>
    <n v="0"/>
    <n v="-9739.58"/>
    <n v="0"/>
    <n v="219920.07"/>
    <n v="308310.73"/>
    <n v="-88390.66"/>
    <n v="0"/>
    <m/>
    <s v="UM01"/>
    <s v="INR"/>
    <n v="0"/>
    <n v="0"/>
    <n v="0"/>
    <n v="0"/>
    <n v="0"/>
  </r>
  <r>
    <s v="1602000927"/>
    <s v="0"/>
    <s v="16020009270"/>
    <s v="2000"/>
    <x v="1"/>
    <s v="WTP Building"/>
    <s v="30"/>
    <s v="0"/>
    <s v="UM3005"/>
    <d v="2012-03-31T00:00:00"/>
    <n v="12090370.800000001"/>
    <n v="-3084293.38"/>
    <n v="9006077.4199999999"/>
    <n v="0"/>
    <n v="0"/>
    <n v="-381936.6"/>
    <n v="0"/>
    <n v="8624140.8200000003"/>
    <n v="12090370.800000001"/>
    <n v="-3466229.98"/>
    <n v="0"/>
    <m/>
    <s v="UM01"/>
    <s v="INR"/>
    <n v="0"/>
    <n v="0"/>
    <n v="0"/>
    <n v="0"/>
    <n v="0"/>
  </r>
  <r>
    <s v="1602000928"/>
    <s v="0"/>
    <s v="16020009280"/>
    <s v="2000"/>
    <x v="1"/>
    <s v="ACC Building"/>
    <s v="30"/>
    <s v="0"/>
    <s v="UM3005"/>
    <d v="2012-03-31T00:00:00"/>
    <n v="18288992.440000001"/>
    <n v="-4665582.18"/>
    <n v="13623410.26"/>
    <n v="0"/>
    <n v="0"/>
    <n v="-577751.98"/>
    <n v="0"/>
    <n v="13045658.279999999"/>
    <n v="18288992.440000001"/>
    <n v="-5243334.16"/>
    <n v="0"/>
    <m/>
    <s v="UM01"/>
    <s v="INR"/>
    <n v="0"/>
    <n v="0"/>
    <n v="0"/>
    <n v="0"/>
    <n v="0"/>
  </r>
  <r>
    <s v="1602000929"/>
    <s v="0"/>
    <s v="16020009290"/>
    <s v="2000"/>
    <x v="1"/>
    <s v="CHP Building"/>
    <s v="30"/>
    <s v="0"/>
    <s v="UM3005"/>
    <d v="2012-03-31T00:00:00"/>
    <n v="15415536.449999999"/>
    <n v="-3932554.09"/>
    <n v="11482982.359999999"/>
    <n v="0"/>
    <n v="0"/>
    <n v="-486979.08"/>
    <n v="0"/>
    <n v="10996003.279999999"/>
    <n v="15415536.449999999"/>
    <n v="-4419533.17"/>
    <n v="0"/>
    <m/>
    <s v="UM01"/>
    <s v="INR"/>
    <n v="0"/>
    <n v="0"/>
    <n v="0"/>
    <n v="0"/>
    <n v="0"/>
  </r>
  <r>
    <s v="1602000930"/>
    <s v="0"/>
    <s v="16020009300"/>
    <s v="2000"/>
    <x v="1"/>
    <s v="BOUNDARY WALL NEAR GRID"/>
    <s v="5"/>
    <s v="0"/>
    <s v="UM3005"/>
    <d v="2014-04-25T00:00:00"/>
    <n v="1765871.59"/>
    <n v="-1677578.01"/>
    <n v="88293.58"/>
    <n v="0"/>
    <n v="0"/>
    <n v="0"/>
    <n v="0"/>
    <n v="88293.58"/>
    <n v="1765871.59"/>
    <n v="-1677578.01"/>
    <n v="0"/>
    <m/>
    <s v="UM01"/>
    <s v="INR"/>
    <n v="0"/>
    <n v="0"/>
    <n v="0"/>
    <n v="0"/>
    <n v="0"/>
  </r>
  <r>
    <s v="1602000931"/>
    <s v="0"/>
    <s v="16020009310"/>
    <s v="2000"/>
    <x v="1"/>
    <s v="CONTROL ROOM BUILDG NEAR GRID"/>
    <s v="30"/>
    <s v="0"/>
    <s v="UM3005"/>
    <d v="2014-04-25T00:00:00"/>
    <n v="2544434.0699999998"/>
    <n v="-478094.8"/>
    <n v="2066339.27"/>
    <n v="0"/>
    <n v="0"/>
    <n v="-80575.81"/>
    <n v="0"/>
    <n v="1985763.46"/>
    <n v="2544434.0699999998"/>
    <n v="-558670.61"/>
    <n v="0"/>
    <m/>
    <s v="UM01"/>
    <s v="INR"/>
    <n v="0"/>
    <n v="0"/>
    <n v="0"/>
    <n v="0"/>
    <n v="0"/>
  </r>
  <r>
    <s v="1602000932"/>
    <s v="0"/>
    <s v="16020009320"/>
    <s v="2000"/>
    <x v="1"/>
    <s v="CONSN.OF FLY ASH DISPOSAL AREA"/>
    <s v="30"/>
    <s v="0"/>
    <s v="UM3005"/>
    <d v="2015-02-06T00:00:00"/>
    <n v="3239421.86"/>
    <n v="-527948.43000000005"/>
    <n v="2711473.43"/>
    <n v="0"/>
    <n v="0"/>
    <n v="-102587.18"/>
    <n v="0"/>
    <n v="2608886.25"/>
    <n v="3239421.86"/>
    <n v="-630535.61"/>
    <n v="0"/>
    <m/>
    <s v="UM01"/>
    <s v="INR"/>
    <n v="0"/>
    <n v="0"/>
    <n v="0"/>
    <n v="0"/>
    <n v="0"/>
  </r>
  <r>
    <s v="1602000933"/>
    <s v="0"/>
    <s v="16020009330"/>
    <s v="2000"/>
    <x v="1"/>
    <s v="ESP Building"/>
    <s v="30"/>
    <s v="0"/>
    <s v="UM3005"/>
    <d v="2012-03-31T00:00:00"/>
    <n v="7847921.1399999997"/>
    <n v="-2001406.38"/>
    <n v="5846514.7599999998"/>
    <n v="0"/>
    <n v="0"/>
    <n v="-247945.36"/>
    <n v="0"/>
    <n v="5598569.4000000004"/>
    <n v="7847921.1399999997"/>
    <n v="-2249351.7400000002"/>
    <n v="0"/>
    <m/>
    <s v="UM01"/>
    <s v="INR"/>
    <n v="0"/>
    <n v="0"/>
    <n v="0"/>
    <n v="0"/>
    <n v="0"/>
  </r>
  <r>
    <s v="1602000934"/>
    <s v="0"/>
    <s v="16020009340"/>
    <s v="2000"/>
    <x v="1"/>
    <s v="Security office Building"/>
    <s v="60"/>
    <s v="0"/>
    <s v="UM3005"/>
    <d v="2012-03-31T00:00:00"/>
    <n v="402345.5"/>
    <n v="-63651.96"/>
    <n v="338693.54"/>
    <n v="0"/>
    <n v="0"/>
    <n v="-6126.79"/>
    <n v="0"/>
    <n v="332566.75"/>
    <n v="402345.5"/>
    <n v="-69778.75"/>
    <n v="0"/>
    <m/>
    <s v="UM01"/>
    <s v="INR"/>
    <n v="0"/>
    <n v="0"/>
    <n v="0"/>
    <n v="0"/>
    <n v="0"/>
  </r>
  <r>
    <s v="1602000935"/>
    <s v="0"/>
    <s v="16020009350"/>
    <s v="2000"/>
    <x v="1"/>
    <s v="COVER COAL SHED AT CPP YARD"/>
    <s v="30"/>
    <s v="0"/>
    <s v="UM3005"/>
    <d v="2015-02-06T00:00:00"/>
    <n v="1247873.51"/>
    <n v="-203374.83"/>
    <n v="1044498.68"/>
    <n v="0"/>
    <n v="0"/>
    <n v="-39518.06"/>
    <n v="0"/>
    <n v="1004980.62"/>
    <n v="1247873.51"/>
    <n v="-242892.89"/>
    <n v="0"/>
    <m/>
    <s v="UM01"/>
    <s v="INR"/>
    <n v="0"/>
    <n v="0"/>
    <n v="0"/>
    <n v="0"/>
    <n v="0"/>
  </r>
  <r>
    <s v="1602000936"/>
    <s v="0"/>
    <s v="16020009360"/>
    <s v="2000"/>
    <x v="1"/>
    <s v="Boiler RCC Base Foundation"/>
    <s v="30"/>
    <s v="0"/>
    <s v="UM3005"/>
    <d v="2012-03-31T00:00:00"/>
    <n v="9033761.2799999993"/>
    <n v="-2313323.5099999998"/>
    <n v="6720437.7699999996"/>
    <n v="0"/>
    <n v="0"/>
    <n v="-284978.65999999997"/>
    <n v="0"/>
    <n v="6435459.1100000003"/>
    <n v="9033761.2799999993"/>
    <n v="-2598302.17"/>
    <n v="0"/>
    <m/>
    <s v="UM01"/>
    <s v="INR"/>
    <n v="0"/>
    <n v="0"/>
    <n v="0"/>
    <n v="0"/>
    <n v="0"/>
  </r>
  <r>
    <s v="1602000937"/>
    <s v="0"/>
    <s v="16020009370"/>
    <s v="2000"/>
    <x v="1"/>
    <s v="Ash Handling Plant Building"/>
    <s v="30"/>
    <s v="0"/>
    <s v="UM3005"/>
    <d v="2012-03-31T00:00:00"/>
    <n v="1052367.29"/>
    <n v="-269485.31"/>
    <n v="782881.98"/>
    <n v="0"/>
    <n v="0"/>
    <n v="-33197.94"/>
    <n v="0"/>
    <n v="749684.04"/>
    <n v="1052367.29"/>
    <n v="-302683.25"/>
    <n v="0"/>
    <m/>
    <s v="UM01"/>
    <s v="INR"/>
    <n v="0"/>
    <n v="0"/>
    <n v="0"/>
    <n v="0"/>
    <n v="0"/>
  </r>
  <r>
    <s v="1602000938"/>
    <s v="0"/>
    <s v="16020009380"/>
    <s v="2000"/>
    <x v="1"/>
    <s v="Toilet Building"/>
    <s v="60"/>
    <s v="0"/>
    <s v="UM3005"/>
    <d v="2012-03-31T00:00:00"/>
    <n v="1104780.1100000001"/>
    <n v="-174778.69"/>
    <n v="930001.42"/>
    <n v="0"/>
    <n v="0"/>
    <n v="-16823.240000000002"/>
    <n v="0"/>
    <n v="913178.18"/>
    <n v="1104780.1100000001"/>
    <n v="-191601.93"/>
    <n v="0"/>
    <m/>
    <s v="UM01"/>
    <s v="INR"/>
    <n v="0"/>
    <n v="0"/>
    <n v="0"/>
    <n v="0"/>
    <n v="0"/>
  </r>
  <r>
    <s v="1602000939"/>
    <s v="0"/>
    <s v="16020009390"/>
    <s v="2000"/>
    <x v="1"/>
    <s v="Boundary Wall"/>
    <s v="5"/>
    <s v="0"/>
    <s v="UM3005"/>
    <d v="2012-03-31T00:00:00"/>
    <n v="6957404.9100000001"/>
    <n v="-6609534.6600000001"/>
    <n v="347870.25"/>
    <n v="0"/>
    <n v="0"/>
    <n v="0"/>
    <n v="0"/>
    <n v="347870.25"/>
    <n v="6957404.9100000001"/>
    <n v="-6609534.6600000001"/>
    <n v="0"/>
    <m/>
    <s v="UM01"/>
    <s v="INR"/>
    <n v="0"/>
    <n v="0"/>
    <n v="0"/>
    <n v="0"/>
    <n v="0"/>
  </r>
  <r>
    <s v="1602000940"/>
    <s v="0"/>
    <s v="16020009400"/>
    <s v="2000"/>
    <x v="1"/>
    <s v="FHS Building"/>
    <s v="30"/>
    <s v="0"/>
    <s v="UM3005"/>
    <d v="2012-03-31T00:00:00"/>
    <n v="11122309.550000001"/>
    <n v="-2848149.21"/>
    <n v="8274160.3399999999"/>
    <n v="0"/>
    <n v="0"/>
    <n v="-350863.92"/>
    <n v="0"/>
    <n v="7923296.4199999999"/>
    <n v="11122309.550000001"/>
    <n v="-3199013.13"/>
    <n v="0"/>
    <m/>
    <s v="UM01"/>
    <s v="INR"/>
    <n v="0"/>
    <n v="0"/>
    <n v="0"/>
    <n v="0"/>
    <n v="0"/>
  </r>
  <r>
    <s v="1602000941"/>
    <s v="0"/>
    <s v="16020009410"/>
    <s v="2000"/>
    <x v="1"/>
    <s v="ROAD &amp; DRAIN &amp; CABLE TRENCH"/>
    <s v="10"/>
    <s v="0"/>
    <s v="UM3005"/>
    <d v="2014-04-25T00:00:00"/>
    <n v="2966145.11"/>
    <n v="-1671784.55"/>
    <n v="1294360.56"/>
    <n v="0"/>
    <n v="0"/>
    <n v="-281879.69"/>
    <n v="0"/>
    <n v="1012480.87"/>
    <n v="2966145.11"/>
    <n v="-1953664.24"/>
    <n v="0"/>
    <m/>
    <s v="UM01"/>
    <s v="INR"/>
    <n v="0"/>
    <n v="0"/>
    <n v="0"/>
    <n v="0"/>
    <n v="0"/>
  </r>
  <r>
    <s v="1602000942"/>
    <s v="0"/>
    <s v="16020009420"/>
    <s v="2000"/>
    <x v="1"/>
    <s v="ROAD &amp; DRAIN AT NEW SUB STATIO"/>
    <s v="10"/>
    <s v="0"/>
    <s v="UM3005"/>
    <d v="2015-02-06T00:00:00"/>
    <n v="2876518.62"/>
    <n v="-1406364.75"/>
    <n v="1470153.87"/>
    <n v="0"/>
    <n v="0"/>
    <n v="-273353.87"/>
    <n v="0"/>
    <n v="1196800"/>
    <n v="2876518.62"/>
    <n v="-1679718.62"/>
    <n v="0"/>
    <m/>
    <s v="UM01"/>
    <s v="INR"/>
    <n v="0"/>
    <n v="0"/>
    <n v="0"/>
    <n v="0"/>
    <n v="0"/>
  </r>
  <r>
    <s v="1602000943"/>
    <s v="0"/>
    <s v="16020009430"/>
    <s v="2000"/>
    <x v="1"/>
    <s v="ROADS &amp; DRAINS"/>
    <s v="10"/>
    <s v="0"/>
    <s v="UM3005"/>
    <d v="2012-03-31T00:00:00"/>
    <n v="25682392.66"/>
    <n v="-18733564.440000001"/>
    <n v="6948828.2199999997"/>
    <n v="0"/>
    <n v="0"/>
    <n v="-2836239.55"/>
    <n v="0"/>
    <n v="4112588.67"/>
    <n v="25682392.66"/>
    <n v="-21569803.989999998"/>
    <n v="0"/>
    <m/>
    <s v="UM01"/>
    <s v="INR"/>
    <n v="0"/>
    <n v="0"/>
    <n v="0"/>
    <n v="0"/>
    <n v="0"/>
  </r>
  <r>
    <s v="1602000944"/>
    <s v="0"/>
    <s v="16020009440"/>
    <s v="2000"/>
    <x v="1"/>
    <s v="FACTORY BUILDING-MCY"/>
    <s v="30"/>
    <s v="0"/>
    <s v="UM3003"/>
    <d v="2004-09-30T00:00:00"/>
    <n v="8275802.7999999998"/>
    <n v="-4175040.51"/>
    <n v="4100762.29"/>
    <n v="0"/>
    <n v="0"/>
    <n v="-254297.97"/>
    <n v="0"/>
    <n v="3846464.32"/>
    <n v="8275802.7999999998"/>
    <n v="-4429338.4800000004"/>
    <n v="0"/>
    <m/>
    <s v="UM01"/>
    <s v="INR"/>
    <n v="0"/>
    <n v="0"/>
    <n v="0"/>
    <n v="0"/>
    <n v="0"/>
  </r>
  <r>
    <s v="1602000945"/>
    <s v="0"/>
    <s v="16020009450"/>
    <s v="2000"/>
    <x v="1"/>
    <s v="CONS NEW SHED MC DIV 75X22.8-MCY"/>
    <s v="30"/>
    <s v="0"/>
    <s v="UM3003"/>
    <d v="2012-04-01T00:00:00"/>
    <n v="1686504.8"/>
    <n v="-431588.71"/>
    <n v="1254916.0900000001"/>
    <n v="0"/>
    <n v="0"/>
    <n v="-53208.68"/>
    <n v="0"/>
    <n v="1201707.4099999999"/>
    <n v="1686504.8"/>
    <n v="-484797.39"/>
    <n v="0"/>
    <m/>
    <s v="UM01"/>
    <s v="INR"/>
    <n v="0"/>
    <n v="0"/>
    <n v="0"/>
    <n v="0"/>
    <n v="0"/>
  </r>
  <r>
    <s v="1602000946"/>
    <s v="0"/>
    <s v="16020009460"/>
    <s v="2000"/>
    <x v="1"/>
    <s v="EXTN OF SHED-M/CRY DIVN-2ND PH-MCY"/>
    <s v="30"/>
    <s v="0"/>
    <s v="UM3003"/>
    <d v="2009-03-21T00:00:00"/>
    <n v="13976450.9"/>
    <n v="-4972919.8099999996"/>
    <n v="9003531.0899999999"/>
    <n v="0"/>
    <n v="0"/>
    <n v="-437784.32000000001"/>
    <n v="0"/>
    <n v="8565746.7699999996"/>
    <n v="13976450.9"/>
    <n v="-5410704.1299999999"/>
    <n v="0"/>
    <m/>
    <s v="UM01"/>
    <s v="INR"/>
    <n v="0"/>
    <n v="0"/>
    <n v="0"/>
    <n v="0"/>
    <n v="0"/>
  </r>
  <r>
    <s v="1602000947"/>
    <s v="0"/>
    <s v="16020009470"/>
    <s v="2000"/>
    <x v="1"/>
    <s v="CONST. LABORATORY &amp; STORES M/-MCY"/>
    <s v="60"/>
    <s v="0"/>
    <s v="UM3003"/>
    <d v="2009-03-08T00:00:00"/>
    <n v="15697.74"/>
    <n v="-2783.03"/>
    <n v="12914.71"/>
    <n v="0"/>
    <n v="0"/>
    <n v="-247.88"/>
    <n v="0"/>
    <n v="12666.83"/>
    <n v="15697.74"/>
    <n v="-3030.91"/>
    <n v="0"/>
    <m/>
    <s v="UM01"/>
    <s v="INR"/>
    <n v="0"/>
    <n v="0"/>
    <n v="0"/>
    <n v="0"/>
    <n v="0"/>
  </r>
  <r>
    <s v="1602000948"/>
    <s v="0"/>
    <s v="16020009480"/>
    <s v="2000"/>
    <x v="1"/>
    <s v="CONS 75X22.8 MTR SHED MC DIV-MCY"/>
    <s v="30"/>
    <s v="0"/>
    <s v="UM3003"/>
    <d v="2012-03-24T00:00:00"/>
    <n v="45521763.640000001"/>
    <n v="-11682386.630000001"/>
    <n v="33839377.009999998"/>
    <n v="0"/>
    <n v="0"/>
    <n v="-1436125.71"/>
    <n v="0"/>
    <n v="32403251.300000001"/>
    <n v="45521763.640000001"/>
    <n v="-13118512.34"/>
    <n v="0"/>
    <m/>
    <s v="UM01"/>
    <s v="INR"/>
    <n v="0"/>
    <n v="0"/>
    <n v="0"/>
    <n v="0"/>
    <n v="0"/>
  </r>
  <r>
    <s v="1602000949"/>
    <s v="0"/>
    <s v="16020009490"/>
    <s v="2000"/>
    <x v="1"/>
    <s v="EXTN ASSEMBLY LINE SHED-MCRY D-MCY"/>
    <s v="30"/>
    <s v="0"/>
    <s v="UM3003"/>
    <d v="2012-03-05T00:00:00"/>
    <n v="9262713.3399999999"/>
    <n v="-2393084.56"/>
    <n v="6869628.7800000003"/>
    <n v="0"/>
    <n v="0"/>
    <n v="-292186.68"/>
    <n v="0"/>
    <n v="6577442.0999999996"/>
    <n v="9262713.3399999999"/>
    <n v="-2685271.24"/>
    <n v="0"/>
    <m/>
    <s v="UM01"/>
    <s v="INR"/>
    <n v="0"/>
    <n v="0"/>
    <n v="0"/>
    <n v="0"/>
    <n v="0"/>
  </r>
  <r>
    <s v="1602000950"/>
    <s v="0"/>
    <s v="16020009500"/>
    <s v="2000"/>
    <x v="1"/>
    <s v="SHOP FLOOR OFFICE-MCY"/>
    <s v="60"/>
    <s v="0"/>
    <s v="UM3003"/>
    <d v="2014-01-12T00:00:00"/>
    <n v="272533.25"/>
    <n v="-27698.240000000002"/>
    <n v="244835.01"/>
    <n v="0"/>
    <n v="0"/>
    <n v="-4298.87"/>
    <n v="0"/>
    <n v="240536.14"/>
    <n v="272533.25"/>
    <n v="-31997.11"/>
    <n v="0"/>
    <m/>
    <s v="UM01"/>
    <s v="INR"/>
    <n v="0"/>
    <n v="0"/>
    <n v="0"/>
    <n v="0"/>
    <n v="0"/>
  </r>
  <r>
    <s v="1602000951"/>
    <s v="0"/>
    <s v="16020009510"/>
    <s v="2000"/>
    <x v="1"/>
    <s v="M/RY SECTION SHED EXTN.-MCY"/>
    <s v="30"/>
    <s v="0"/>
    <s v="UM3003"/>
    <d v="2012-03-05T00:00:00"/>
    <n v="11470543.57"/>
    <n v="-4445978.12"/>
    <n v="7024565.4500000002"/>
    <n v="0"/>
    <n v="0"/>
    <n v="-294218.28999999998"/>
    <n v="0"/>
    <n v="6730347.1600000001"/>
    <n v="11470543.57"/>
    <n v="-4740196.41"/>
    <n v="0"/>
    <m/>
    <s v="UM01"/>
    <s v="INR"/>
    <n v="0"/>
    <n v="0"/>
    <n v="0"/>
    <n v="0"/>
    <n v="0"/>
  </r>
  <r>
    <s v="1603001039"/>
    <s v="0"/>
    <s v="16030010390"/>
    <s v="3000"/>
    <x v="2"/>
    <s v="ICICI FC EXCHANGE RATE FLUCTUA"/>
    <s v="0"/>
    <s v="0"/>
    <s v="UM3001"/>
    <d v="1997-03-31T00:00:00"/>
    <n v="-1324187.04"/>
    <n v="1324187.04"/>
    <n v="0"/>
    <n v="0"/>
    <n v="0"/>
    <n v="0"/>
    <n v="0"/>
    <n v="0"/>
    <n v="-1324187.04"/>
    <n v="1324187.04"/>
    <n v="0"/>
    <m/>
    <s v="UM01"/>
    <s v="INR"/>
    <n v="0"/>
    <n v="0"/>
    <n v="0"/>
    <n v="0"/>
    <n v="0"/>
  </r>
  <r>
    <s v="1603001040"/>
    <s v="0"/>
    <s v="16030010400"/>
    <s v="3000"/>
    <x v="2"/>
    <s v="ICICI FC RATE FLUCTUATION"/>
    <s v="0"/>
    <s v="0"/>
    <s v="UM3001"/>
    <d v="1997-09-30T00:00:00"/>
    <n v="-1203450"/>
    <n v="1203450"/>
    <n v="0"/>
    <n v="0"/>
    <n v="0"/>
    <n v="0"/>
    <n v="0"/>
    <n v="0"/>
    <n v="-1203450"/>
    <n v="1203450"/>
    <n v="0"/>
    <m/>
    <s v="UM01"/>
    <s v="INR"/>
    <n v="0"/>
    <n v="0"/>
    <n v="0"/>
    <n v="0"/>
    <n v="0"/>
  </r>
  <r>
    <s v="1603001041"/>
    <s v="0"/>
    <s v="16030010410"/>
    <s v="3000"/>
    <x v="2"/>
    <s v="ICICI F/C LOAN"/>
    <s v="0"/>
    <s v="0"/>
    <s v="UM3001"/>
    <d v="2000-03-31T00:00:00"/>
    <n v="-749897.52"/>
    <n v="749897.52"/>
    <n v="0"/>
    <n v="0"/>
    <n v="0"/>
    <n v="0"/>
    <n v="0"/>
    <n v="0"/>
    <n v="-749897.52"/>
    <n v="749897.52"/>
    <n v="0"/>
    <m/>
    <s v="UM01"/>
    <s v="INR"/>
    <n v="0"/>
    <n v="0"/>
    <n v="0"/>
    <n v="0"/>
    <n v="0"/>
  </r>
  <r>
    <s v="1603001042"/>
    <s v="0"/>
    <s v="16030010420"/>
    <s v="3000"/>
    <x v="2"/>
    <s v="IDBI FC EXCHANGE RATE FLUCTUAT"/>
    <s v="0"/>
    <s v="0"/>
    <s v="UM3001"/>
    <d v="1997-03-31T00:00:00"/>
    <n v="-300755.98"/>
    <n v="300755.98"/>
    <n v="0"/>
    <n v="0"/>
    <n v="0"/>
    <n v="0"/>
    <n v="0"/>
    <n v="0"/>
    <n v="-300755.98"/>
    <n v="300755.98"/>
    <n v="0"/>
    <m/>
    <s v="UM01"/>
    <s v="INR"/>
    <n v="0"/>
    <n v="0"/>
    <n v="0"/>
    <n v="0"/>
    <n v="0"/>
  </r>
  <r>
    <s v="1603001043"/>
    <s v="0"/>
    <s v="16030010430"/>
    <s v="3000"/>
    <x v="2"/>
    <s v="ICICI FC EXCHANGE RATE FLUCTUA"/>
    <s v="0"/>
    <s v="0"/>
    <s v="UM3001"/>
    <d v="1997-03-31T00:00:00"/>
    <n v="-214945.85"/>
    <n v="214945.85"/>
    <n v="0"/>
    <n v="0"/>
    <n v="0"/>
    <n v="0"/>
    <n v="0"/>
    <n v="0"/>
    <n v="-214945.85"/>
    <n v="214945.85"/>
    <n v="0"/>
    <m/>
    <s v="UM01"/>
    <s v="INR"/>
    <n v="0"/>
    <n v="0"/>
    <n v="0"/>
    <n v="0"/>
    <n v="0"/>
  </r>
  <r>
    <s v="1603001044"/>
    <s v="0"/>
    <s v="16030010440"/>
    <s v="3000"/>
    <x v="2"/>
    <s v="1+36BB 400MM 1 NO. M/C."/>
    <s v="0"/>
    <s v="0"/>
    <s v="UM3001"/>
    <d v="1996-03-31T00:00:00"/>
    <n v="-140225"/>
    <n v="140225"/>
    <n v="0"/>
    <n v="0"/>
    <n v="0"/>
    <n v="0"/>
    <n v="0"/>
    <n v="0"/>
    <n v="-140225"/>
    <n v="140225"/>
    <n v="0"/>
    <m/>
    <s v="UM01"/>
    <s v="INR"/>
    <n v="0"/>
    <n v="0"/>
    <n v="0"/>
    <n v="0"/>
    <n v="0"/>
  </r>
  <r>
    <s v="1603001045"/>
    <s v="0"/>
    <s v="16030010450"/>
    <s v="3000"/>
    <x v="2"/>
    <s v="ICICI FC EXCHANGE RATE FLUCTUA"/>
    <s v="0"/>
    <s v="0"/>
    <s v="UM3001"/>
    <d v="1997-03-31T00:00:00"/>
    <n v="-71704.460000000006"/>
    <n v="71704.460000000006"/>
    <n v="0"/>
    <n v="0"/>
    <n v="0"/>
    <n v="0"/>
    <n v="0"/>
    <n v="0"/>
    <n v="-71704.460000000006"/>
    <n v="71704.460000000006"/>
    <n v="0"/>
    <m/>
    <s v="UM01"/>
    <s v="INR"/>
    <n v="0"/>
    <n v="0"/>
    <n v="0"/>
    <n v="0"/>
    <n v="0"/>
  </r>
  <r>
    <s v="1603001046"/>
    <s v="0"/>
    <s v="16030010460"/>
    <s v="3000"/>
    <x v="2"/>
    <s v="ICICI FC EXCHANGE RATE FLUCTUA"/>
    <s v="0"/>
    <s v="0"/>
    <s v="UM3001"/>
    <d v="1997-03-31T00:00:00"/>
    <n v="-64500.51"/>
    <n v="64500.51"/>
    <n v="0"/>
    <n v="0"/>
    <n v="0"/>
    <n v="0"/>
    <n v="0"/>
    <n v="0"/>
    <n v="-64500.51"/>
    <n v="64500.51"/>
    <n v="0"/>
    <m/>
    <s v="UM01"/>
    <s v="INR"/>
    <n v="0"/>
    <n v="0"/>
    <n v="0"/>
    <n v="0"/>
    <n v="0"/>
  </r>
  <r>
    <s v="1603001047"/>
    <s v="0"/>
    <s v="16030010470"/>
    <s v="3000"/>
    <x v="2"/>
    <s v="FURNACE SHELL&amp;TAKE-UPS (IMP.)"/>
    <s v="0"/>
    <s v="0"/>
    <s v="UM3001"/>
    <d v="1996-03-31T00:00:00"/>
    <n v="-23075"/>
    <n v="23075"/>
    <n v="0"/>
    <n v="0"/>
    <n v="0"/>
    <n v="0"/>
    <n v="0"/>
    <n v="0"/>
    <n v="-23075"/>
    <n v="23075"/>
    <n v="0"/>
    <m/>
    <s v="UM01"/>
    <s v="INR"/>
    <n v="0"/>
    <n v="0"/>
    <n v="0"/>
    <n v="0"/>
    <n v="0"/>
  </r>
  <r>
    <s v="1603001048"/>
    <s v="0"/>
    <s v="16030010480"/>
    <s v="3000"/>
    <x v="2"/>
    <s v="II BLOCK WIRE DRAW M/C IFC ELE"/>
    <s v="0"/>
    <s v="0"/>
    <s v="UM3001"/>
    <d v="2004-03-30T00:00:00"/>
    <n v="-3005.18"/>
    <n v="3005.18"/>
    <n v="0"/>
    <n v="0"/>
    <n v="0"/>
    <n v="0"/>
    <n v="0"/>
    <n v="0"/>
    <n v="-3005.18"/>
    <n v="3005.18"/>
    <n v="0"/>
    <m/>
    <s v="UM01"/>
    <s v="INR"/>
    <n v="0"/>
    <n v="0"/>
    <n v="0"/>
    <n v="0"/>
    <n v="0"/>
  </r>
  <r>
    <s v="1603001049"/>
    <s v="0"/>
    <s v="16030010490"/>
    <s v="3000"/>
    <x v="2"/>
    <s v="II BLOCK WIRE DRAW M/C IFC MEC"/>
    <s v="0"/>
    <s v="0"/>
    <s v="UM3001"/>
    <d v="2004-03-30T00:00:00"/>
    <n v="-135.25"/>
    <n v="135.25"/>
    <n v="0"/>
    <n v="0"/>
    <n v="0"/>
    <n v="0"/>
    <n v="0"/>
    <n v="0"/>
    <n v="-135.25"/>
    <n v="135.25"/>
    <n v="0"/>
    <m/>
    <s v="UM01"/>
    <s v="INR"/>
    <n v="0"/>
    <n v="0"/>
    <n v="0"/>
    <n v="0"/>
    <n v="0"/>
  </r>
  <r>
    <s v="1603001050"/>
    <s v="0"/>
    <s v="16030010500"/>
    <s v="3000"/>
    <x v="2"/>
    <s v="HIGH SPEED ROD BAKER"/>
    <s v="0"/>
    <s v="0"/>
    <s v="UM3001"/>
    <d v="1994-09-23T00:00:00"/>
    <n v="1234575.3999999999"/>
    <n v="-1172846.6299999999"/>
    <n v="61728.77"/>
    <n v="0"/>
    <n v="0"/>
    <n v="0"/>
    <n v="0"/>
    <n v="61728.77"/>
    <n v="1234575.3999999999"/>
    <n v="-1172846.6299999999"/>
    <n v="0"/>
    <m/>
    <s v="UM01"/>
    <s v="INR"/>
    <n v="0"/>
    <n v="0"/>
    <n v="0"/>
    <n v="0"/>
    <n v="0"/>
  </r>
  <r>
    <s v="1603001051"/>
    <s v="0"/>
    <s v="16030010510"/>
    <s v="3000"/>
    <x v="2"/>
    <s v="E C C FOR ROTARY M/C 22K"/>
    <s v="0"/>
    <s v="0"/>
    <s v="UM3001"/>
    <d v="1982-12-27T00:00:00"/>
    <n v="48276.75"/>
    <n v="-45862.91"/>
    <n v="2413.84"/>
    <n v="0"/>
    <n v="0"/>
    <n v="0"/>
    <n v="0"/>
    <n v="2413.84"/>
    <n v="48276.75"/>
    <n v="-45862.91"/>
    <n v="0"/>
    <m/>
    <s v="UM01"/>
    <s v="INR"/>
    <n v="0"/>
    <n v="0"/>
    <n v="0"/>
    <n v="0"/>
    <n v="0"/>
  </r>
  <r>
    <s v="1603001052"/>
    <s v="0"/>
    <s v="16030010520"/>
    <s v="3000"/>
    <x v="2"/>
    <s v="EDDY CURRENT COUPLING 10 HP F"/>
    <s v="0"/>
    <s v="0"/>
    <s v="UM3001"/>
    <d v="1982-12-17T00:00:00"/>
    <n v="30310.65"/>
    <n v="-28795.119999999999"/>
    <n v="1515.53"/>
    <n v="0"/>
    <n v="0"/>
    <n v="0"/>
    <n v="0"/>
    <n v="1515.53"/>
    <n v="30310.65"/>
    <n v="-28795.119999999999"/>
    <n v="0"/>
    <m/>
    <s v="UM01"/>
    <s v="INR"/>
    <n v="0"/>
    <n v="0"/>
    <n v="0"/>
    <n v="0"/>
    <n v="0"/>
  </r>
  <r>
    <s v="1603001053"/>
    <s v="0"/>
    <s v="16030010530"/>
    <s v="3000"/>
    <x v="2"/>
    <s v="GALV TANK ICE F3 50 FT"/>
    <s v="0"/>
    <s v="0"/>
    <s v="UM3001"/>
    <d v="1982-12-24T00:00:00"/>
    <n v="249184.28"/>
    <n v="-236725.07"/>
    <n v="12459.21"/>
    <n v="0"/>
    <n v="0"/>
    <n v="0"/>
    <n v="0"/>
    <n v="12459.21"/>
    <n v="249184.28"/>
    <n v="-236725.07"/>
    <n v="0"/>
    <m/>
    <s v="UM01"/>
    <s v="INR"/>
    <n v="0"/>
    <n v="0"/>
    <n v="0"/>
    <n v="0"/>
    <n v="0"/>
  </r>
  <r>
    <s v="1603001054"/>
    <s v="0"/>
    <s v="16030010540"/>
    <s v="3000"/>
    <x v="2"/>
    <s v="MODITICATOR OF M/C NO 14"/>
    <s v="0"/>
    <s v="0"/>
    <s v="UM3001"/>
    <d v="1982-09-24T00:00:00"/>
    <n v="51915.05"/>
    <n v="-49319.3"/>
    <n v="2595.75"/>
    <n v="0"/>
    <n v="0"/>
    <n v="0"/>
    <n v="0"/>
    <n v="2595.75"/>
    <n v="51915.05"/>
    <n v="-49319.3"/>
    <n v="0"/>
    <m/>
    <s v="UM01"/>
    <s v="INR"/>
    <n v="0"/>
    <n v="0"/>
    <n v="0"/>
    <n v="0"/>
    <n v="0"/>
  </r>
  <r>
    <s v="1603001055"/>
    <s v="0"/>
    <s v="16030010550"/>
    <s v="3000"/>
    <x v="2"/>
    <s v="WATER COOLING ARRANGEMENT ON"/>
    <s v="0"/>
    <s v="0"/>
    <s v="UM3001"/>
    <d v="1982-09-26T00:00:00"/>
    <n v="56937.15"/>
    <n v="-54090.29"/>
    <n v="2846.86"/>
    <n v="0"/>
    <n v="0"/>
    <n v="0"/>
    <n v="0"/>
    <n v="2846.86"/>
    <n v="56937.15"/>
    <n v="-54090.29"/>
    <n v="0"/>
    <m/>
    <s v="UM01"/>
    <s v="INR"/>
    <n v="0"/>
    <n v="0"/>
    <n v="0"/>
    <n v="0"/>
    <n v="0"/>
  </r>
  <r>
    <s v="1603001056"/>
    <s v="0"/>
    <s v="16030010560"/>
    <s v="3000"/>
    <x v="2"/>
    <s v="&quot;&quot;&quot;12 BB x 12 1/4&quot;&quot;&quot;&quot; STRANDING MA&quot;"/>
    <s v="8"/>
    <s v="0"/>
    <s v="UM3001"/>
    <d v="2006-03-25T00:00:00"/>
    <n v="1858472.57"/>
    <n v="-1765548.94"/>
    <n v="92923.63"/>
    <n v="0"/>
    <n v="0"/>
    <n v="0"/>
    <n v="0"/>
    <n v="92923.63"/>
    <n v="1858472.57"/>
    <n v="-1765548.94"/>
    <n v="0"/>
    <m/>
    <s v="UM01"/>
    <s v="INR"/>
    <n v="0"/>
    <n v="0"/>
    <n v="0"/>
    <n v="0"/>
    <n v="0"/>
  </r>
  <r>
    <s v="1603001057"/>
    <s v="0"/>
    <s v="16030010570"/>
    <s v="3000"/>
    <x v="2"/>
    <s v="&quot;&quot;&quot;12BB 24&quot;&quot;&quot;&quot;M/C&quot;"/>
    <s v="0"/>
    <s v="0"/>
    <s v="UM3001"/>
    <d v="1992-03-20T00:00:00"/>
    <n v="126135.97"/>
    <n v="-119829.17"/>
    <n v="6306.8"/>
    <n v="0"/>
    <n v="0"/>
    <n v="0"/>
    <n v="0"/>
    <n v="6306.8"/>
    <n v="126135.97"/>
    <n v="-119829.17"/>
    <n v="0"/>
    <m/>
    <s v="UM01"/>
    <s v="INR"/>
    <n v="0"/>
    <n v="0"/>
    <n v="0"/>
    <n v="0"/>
    <n v="0"/>
  </r>
  <r>
    <s v="1603001058"/>
    <s v="0"/>
    <s v="16030010580"/>
    <s v="3000"/>
    <x v="2"/>
    <s v="&quot;&quot;&quot;15&quot;&quot;&quot;&quot; LG MAKE MONITOR&quot;&quot;&quot;"/>
    <s v="0"/>
    <s v="0"/>
    <s v="UM3001"/>
    <d v="2005-11-24T00:00:00"/>
    <n v="13728"/>
    <n v="-13041.6"/>
    <n v="686.4"/>
    <n v="0"/>
    <n v="0"/>
    <n v="0"/>
    <n v="0"/>
    <n v="686.4"/>
    <n v="13728"/>
    <n v="-13041.6"/>
    <n v="0"/>
    <m/>
    <s v="UM01"/>
    <s v="INR"/>
    <n v="0"/>
    <n v="0"/>
    <n v="0"/>
    <n v="0"/>
    <n v="0"/>
  </r>
  <r>
    <s v="1603001059"/>
    <s v="0"/>
    <s v="16030010590"/>
    <s v="3000"/>
    <x v="2"/>
    <s v="&quot;&quot;&quot;17&quot;&quot;&quot;&quot; LG MAKE MONITOR&quot;&quot;&quot;"/>
    <s v="0"/>
    <s v="0"/>
    <s v="UM3001"/>
    <d v="2005-11-24T00:00:00"/>
    <n v="5616"/>
    <n v="-5335.2"/>
    <n v="280.8"/>
    <n v="0"/>
    <n v="0"/>
    <n v="0"/>
    <n v="0"/>
    <n v="280.8"/>
    <n v="5616"/>
    <n v="-5335.2"/>
    <n v="0"/>
    <m/>
    <s v="UM01"/>
    <s v="INR"/>
    <n v="0"/>
    <n v="0"/>
    <n v="0"/>
    <n v="0"/>
    <n v="0"/>
  </r>
  <r>
    <s v="1603001060"/>
    <s v="0"/>
    <s v="16030010600"/>
    <s v="3000"/>
    <x v="2"/>
    <s v="&quot;&quot;&quot;18BOB 18&quot;&quot;&quot;&quot; TUBULAR STRADING M&quot;"/>
    <s v="0"/>
    <s v="0"/>
    <s v="UM3001"/>
    <d v="1962-10-30T00:00:00"/>
    <n v="242226.1"/>
    <n v="-230114.79"/>
    <n v="12111.31"/>
    <n v="0"/>
    <n v="0"/>
    <n v="0"/>
    <n v="0"/>
    <n v="12111.31"/>
    <n v="242226.1"/>
    <n v="-230114.79"/>
    <n v="0"/>
    <m/>
    <s v="UM01"/>
    <s v="INR"/>
    <n v="0"/>
    <n v="0"/>
    <n v="0"/>
    <n v="0"/>
    <n v="0"/>
  </r>
  <r>
    <s v="1603001061"/>
    <s v="0"/>
    <s v="16030010610"/>
    <s v="3000"/>
    <x v="2"/>
    <s v="&quot;&quot;&quot;22&quot;&quot;&quot;&quot; SINGLE DIE WIRE DRG.M/C.&quot;"/>
    <s v="0"/>
    <s v="0"/>
    <s v="UM3001"/>
    <d v="1980-01-25T00:00:00"/>
    <n v="55694"/>
    <n v="-52909.3"/>
    <n v="2784.7"/>
    <n v="0"/>
    <n v="0"/>
    <n v="0"/>
    <n v="0"/>
    <n v="2784.7"/>
    <n v="55694"/>
    <n v="-52909.3"/>
    <n v="0"/>
    <m/>
    <s v="UM01"/>
    <s v="INR"/>
    <n v="0"/>
    <n v="0"/>
    <n v="0"/>
    <n v="0"/>
    <n v="0"/>
  </r>
  <r>
    <s v="1603001062"/>
    <s v="0"/>
    <s v="16030010620"/>
    <s v="3000"/>
    <x v="2"/>
    <s v="&quot;&quot;&quot;22&quot;&quot;&quot;&quot;M/C.BB 2DIEX18&quot;&quot;&quot;&quot; DIE 7 BL&quot;"/>
    <s v="0"/>
    <s v="0"/>
    <s v="UM3001"/>
    <d v="1983-10-08T00:00:00"/>
    <n v="5968875.9699999997"/>
    <n v="-5670432.1699999999"/>
    <n v="298443.8"/>
    <n v="0"/>
    <n v="0"/>
    <n v="0"/>
    <n v="0"/>
    <n v="298443.8"/>
    <n v="5968875.9699999997"/>
    <n v="-5670432.1699999999"/>
    <n v="0"/>
    <m/>
    <s v="UM01"/>
    <s v="INR"/>
    <n v="0"/>
    <n v="0"/>
    <n v="0"/>
    <n v="0"/>
    <n v="0"/>
  </r>
  <r>
    <s v="1603001063"/>
    <s v="0"/>
    <s v="16030010630"/>
    <s v="3000"/>
    <x v="2"/>
    <s v="&quot;&quot;&quot;24&quot;&quot;&quot;&quot; BOBBIN 20 HEAD WINDER&quot;"/>
    <s v="0"/>
    <s v="0"/>
    <s v="UM3001"/>
    <d v="1985-12-20T00:00:00"/>
    <n v="1095861.8500000001"/>
    <n v="-1041068.76"/>
    <n v="54793.09"/>
    <n v="0"/>
    <n v="0"/>
    <n v="0"/>
    <n v="0"/>
    <n v="54793.09"/>
    <n v="1095861.8500000001"/>
    <n v="-1041068.76"/>
    <n v="0"/>
    <m/>
    <s v="UM01"/>
    <s v="INR"/>
    <n v="0"/>
    <n v="0"/>
    <n v="0"/>
    <n v="0"/>
    <n v="0"/>
  </r>
  <r>
    <s v="1603001064"/>
    <s v="0"/>
    <s v="16030010640"/>
    <s v="3000"/>
    <x v="2"/>
    <s v="&quot;&quot;&quot;24&quot;&quot;&quot;&quot; DRUM FOR MS I PLANT&quot;"/>
    <s v="0"/>
    <s v="0"/>
    <s v="UM3001"/>
    <d v="1986-04-20T00:00:00"/>
    <n v="59823.99"/>
    <n v="-56832.79"/>
    <n v="2991.2"/>
    <n v="0"/>
    <n v="0"/>
    <n v="0"/>
    <n v="0"/>
    <n v="2991.2"/>
    <n v="59823.99"/>
    <n v="-56832.79"/>
    <n v="0"/>
    <m/>
    <s v="UM01"/>
    <s v="INR"/>
    <n v="0"/>
    <n v="0"/>
    <n v="0"/>
    <n v="0"/>
    <n v="0"/>
  </r>
  <r>
    <s v="1603001065"/>
    <s v="0"/>
    <s v="16030010650"/>
    <s v="3000"/>
    <x v="2"/>
    <s v="&quot;&quot;&quot;25 BOB X 22&quot;&quot;&quot;&quot; TABULAR STR M/C&quot;"/>
    <s v="8"/>
    <s v="0"/>
    <s v="UM3001"/>
    <d v="2007-03-29T00:00:00"/>
    <n v="5869973.3700000001"/>
    <n v="-5576474.7000000002"/>
    <n v="293498.67"/>
    <n v="0"/>
    <n v="0"/>
    <n v="0"/>
    <n v="0"/>
    <n v="293498.67"/>
    <n v="5869973.3700000001"/>
    <n v="-5576474.7000000002"/>
    <n v="0"/>
    <m/>
    <s v="UM01"/>
    <s v="INR"/>
    <n v="0"/>
    <n v="0"/>
    <n v="0"/>
    <n v="0"/>
    <n v="0"/>
  </r>
  <r>
    <s v="1603001066"/>
    <s v="0"/>
    <s v="16030010660"/>
    <s v="3000"/>
    <x v="2"/>
    <s v="&quot;&quot;&quot;26&quot;&quot;&quot;&quot; OTO + 22&quot;&quot;&quot;&quot; BB COILER WIN&quot;"/>
    <s v="0"/>
    <s v="0"/>
    <s v="UM3001"/>
    <d v="1988-05-05T00:00:00"/>
    <n v="34318.19"/>
    <n v="-32602.28"/>
    <n v="1715.91"/>
    <n v="0"/>
    <n v="0"/>
    <n v="0"/>
    <n v="0"/>
    <n v="1715.91"/>
    <n v="34318.19"/>
    <n v="-32602.28"/>
    <n v="0"/>
    <m/>
    <s v="UM01"/>
    <s v="INR"/>
    <n v="0"/>
    <n v="0"/>
    <n v="0"/>
    <n v="0"/>
    <n v="0"/>
  </r>
  <r>
    <s v="1603001067"/>
    <s v="0"/>
    <s v="16030010670"/>
    <s v="3000"/>
    <x v="2"/>
    <s v="&quot;&quot;&quot;26&quot;&quot;&quot;&quot; OTO 22&quot;&quot;&quot;&quot; BB COILER /WIND&quot;"/>
    <s v="0"/>
    <s v="0"/>
    <s v="UM3001"/>
    <d v="1987-11-20T00:00:00"/>
    <n v="1004961.3"/>
    <n v="-954713.23"/>
    <n v="50248.07"/>
    <n v="0"/>
    <n v="0"/>
    <n v="0"/>
    <n v="0"/>
    <n v="50248.07"/>
    <n v="1004961.3"/>
    <n v="-954713.23"/>
    <n v="0"/>
    <m/>
    <s v="UM01"/>
    <s v="INR"/>
    <n v="0"/>
    <n v="0"/>
    <n v="0"/>
    <n v="0"/>
    <n v="0"/>
  </r>
  <r>
    <s v="1603001068"/>
    <s v="0"/>
    <s v="16030010680"/>
    <s v="3000"/>
    <x v="2"/>
    <s v="&quot;&quot;&quot;3 DIE 18&quot;&quot;&quot;&quot;X7 DIE X 12&quot;&quot;&quot;&quot;+ 12&quot;&quot;&quot;&quot;&quot;"/>
    <s v="0"/>
    <s v="0"/>
    <s v="UM3001"/>
    <d v="1990-03-02T00:00:00"/>
    <n v="8295146.71"/>
    <n v="-7880389.3700000001"/>
    <n v="414757.34"/>
    <n v="0"/>
    <n v="0"/>
    <n v="0"/>
    <n v="0"/>
    <n v="414757.34"/>
    <n v="8295146.71"/>
    <n v="-7880389.3700000001"/>
    <n v="0"/>
    <m/>
    <s v="UM01"/>
    <s v="INR"/>
    <n v="0"/>
    <n v="0"/>
    <n v="0"/>
    <n v="0"/>
    <n v="0"/>
  </r>
  <r>
    <s v="1603001069"/>
    <s v="0"/>
    <s v="16030010690"/>
    <s v="3000"/>
    <x v="2"/>
    <s v="&quot;&quot;&quot;6 BB * 12.1/2&quot;&quot;&quot;&quot; M/C&quot;"/>
    <s v="0"/>
    <s v="0"/>
    <s v="UM3001"/>
    <d v="1992-04-01T00:00:00"/>
    <n v="89735.52"/>
    <n v="-85248.74"/>
    <n v="4486.78"/>
    <n v="0"/>
    <n v="0"/>
    <n v="0"/>
    <n v="0"/>
    <n v="4486.78"/>
    <n v="89735.52"/>
    <n v="-85248.74"/>
    <n v="0"/>
    <m/>
    <s v="UM01"/>
    <s v="INR"/>
    <n v="0"/>
    <n v="0"/>
    <n v="0"/>
    <n v="0"/>
    <n v="0"/>
  </r>
  <r>
    <s v="1603001070"/>
    <s v="0"/>
    <s v="16030010700"/>
    <s v="3000"/>
    <x v="2"/>
    <s v="&quot;&quot;&quot;6BB 12.1/2&quot;&quot;&quot;&quot; M/C MODIFICATION&quot;"/>
    <s v="0"/>
    <s v="0"/>
    <s v="UM3001"/>
    <d v="1993-03-31T00:00:00"/>
    <n v="754290.02"/>
    <n v="-716575.52"/>
    <n v="37714.5"/>
    <n v="0"/>
    <n v="0"/>
    <n v="0"/>
    <n v="0"/>
    <n v="37714.5"/>
    <n v="754290.02"/>
    <n v="-716575.52"/>
    <n v="0"/>
    <m/>
    <s v="UM01"/>
    <s v="INR"/>
    <n v="0"/>
    <n v="0"/>
    <n v="0"/>
    <n v="0"/>
    <n v="0"/>
  </r>
  <r>
    <s v="1603001071"/>
    <s v="0"/>
    <s v="16030010710"/>
    <s v="3000"/>
    <x v="2"/>
    <s v="&quot;&quot;&quot;7BB 6.1/4&quot;&quot;&quot;&quot; TUBULAR M/C 1 NO.&quot;"/>
    <s v="0"/>
    <s v="0"/>
    <s v="UM3001"/>
    <d v="1993-03-31T00:00:00"/>
    <n v="1750154.01"/>
    <n v="-1662646.3"/>
    <n v="87507.71"/>
    <n v="0"/>
    <n v="0"/>
    <n v="0"/>
    <n v="0"/>
    <n v="87507.71"/>
    <n v="1750154.01"/>
    <n v="-1662646.3"/>
    <n v="0"/>
    <m/>
    <s v="UM01"/>
    <s v="INR"/>
    <n v="0"/>
    <n v="0"/>
    <n v="0"/>
    <n v="0"/>
    <n v="0"/>
  </r>
  <r>
    <s v="1603001072"/>
    <s v="0"/>
    <s v="16030010720"/>
    <s v="3000"/>
    <x v="2"/>
    <s v="&quot;&quot;&quot;7BB 6.1/4&quot;&quot;&quot;&quot; TUBULAR M/C 1 NO.&quot;"/>
    <s v="0"/>
    <s v="0"/>
    <s v="UM3001"/>
    <d v="1993-03-31T00:00:00"/>
    <n v="1750154.01"/>
    <n v="-1662646.3"/>
    <n v="87507.71"/>
    <n v="0"/>
    <n v="0"/>
    <n v="0"/>
    <n v="0"/>
    <n v="87507.71"/>
    <n v="1750154.01"/>
    <n v="-1662646.3"/>
    <n v="0"/>
    <m/>
    <s v="UM01"/>
    <s v="INR"/>
    <n v="0"/>
    <n v="0"/>
    <n v="0"/>
    <n v="0"/>
    <n v="0"/>
  </r>
  <r>
    <s v="1603001073"/>
    <s v="0"/>
    <s v="16030010730"/>
    <s v="3000"/>
    <x v="2"/>
    <s v="&quot;&quot;&quot;ADDITION OF 26&quot;&quot;&quot;&quot; OTO 1HEAD FO&quot;"/>
    <s v="0"/>
    <s v="0"/>
    <s v="UM3001"/>
    <d v="1987-10-14T00:00:00"/>
    <n v="329541.25"/>
    <n v="-313064.19"/>
    <n v="16477.060000000001"/>
    <n v="0"/>
    <n v="0"/>
    <n v="0"/>
    <n v="0"/>
    <n v="16477.060000000001"/>
    <n v="329541.25"/>
    <n v="-313064.19"/>
    <n v="0"/>
    <m/>
    <s v="UM01"/>
    <s v="INR"/>
    <n v="0"/>
    <n v="0"/>
    <n v="0"/>
    <n v="0"/>
    <n v="0"/>
  </r>
  <r>
    <s v="1603001075"/>
    <s v="0"/>
    <s v="16030010750"/>
    <s v="3000"/>
    <x v="2"/>
    <s v="&quot;&quot;&quot;BARCRO 70 DIE 22&quot;&quot;&quot;&quot; WIRE DRAWI&quot;"/>
    <s v="0"/>
    <s v="0"/>
    <s v="UM3001"/>
    <d v="1962-07-07T00:00:00"/>
    <n v="272982.21999999997"/>
    <n v="-259333.11"/>
    <n v="13649.11"/>
    <n v="0"/>
    <n v="0"/>
    <n v="0"/>
    <n v="0"/>
    <n v="13649.11"/>
    <n v="272982.21999999997"/>
    <n v="-259333.11"/>
    <n v="0"/>
    <m/>
    <s v="UM01"/>
    <s v="INR"/>
    <n v="0"/>
    <n v="0"/>
    <n v="0"/>
    <n v="0"/>
    <n v="0"/>
  </r>
  <r>
    <s v="1603001076"/>
    <s v="0"/>
    <s v="16030010760"/>
    <s v="3000"/>
    <x v="2"/>
    <s v="&quot;&quot;&quot;BLOCK TO 1ST HEAD 6 DIAX 26&quot;&quot;&quot;&quot;&quot;"/>
    <s v="0"/>
    <s v="0"/>
    <s v="UM3001"/>
    <d v="1985-11-30T00:00:00"/>
    <n v="334256.07"/>
    <n v="-317543.27"/>
    <n v="16712.8"/>
    <n v="0"/>
    <n v="0"/>
    <n v="0"/>
    <n v="0"/>
    <n v="16712.8"/>
    <n v="334256.07"/>
    <n v="-317543.27"/>
    <n v="0"/>
    <m/>
    <s v="UM01"/>
    <s v="INR"/>
    <n v="0"/>
    <n v="0"/>
    <n v="0"/>
    <n v="0"/>
    <n v="0"/>
  </r>
  <r>
    <s v="1603001077"/>
    <s v="0"/>
    <s v="16030010770"/>
    <s v="3000"/>
    <x v="2"/>
    <s v="&quot;&quot;&quot;DEL E1916He 18.&quot;"/>
    <s v="3"/>
    <s v="0"/>
    <s v="UM3001"/>
    <d v="2015-09-16T00:00:00"/>
    <n v="7321.59"/>
    <n v="-6955.51"/>
    <n v="366.08"/>
    <n v="0"/>
    <n v="0"/>
    <n v="0"/>
    <n v="0"/>
    <n v="366.08"/>
    <n v="7321.59"/>
    <n v="-6955.51"/>
    <n v="0"/>
    <m/>
    <s v="UM01"/>
    <s v="INR"/>
    <n v="0"/>
    <n v="0"/>
    <n v="0"/>
    <n v="0"/>
    <n v="0"/>
  </r>
  <r>
    <s v="1603001078"/>
    <s v="0"/>
    <s v="16030010780"/>
    <s v="3000"/>
    <x v="2"/>
    <s v="&quot;&quot;&quot;EMCO BRAKE 12&quot;&quot;&quot;&quot; &amp; 18&quot;&quot;&quot;&quot; M/C&quot;"/>
    <s v="0"/>
    <s v="0"/>
    <s v="UM3001"/>
    <d v="1987-11-22T00:00:00"/>
    <n v="182302.34"/>
    <n v="-173187.22"/>
    <n v="9115.1200000000008"/>
    <n v="0"/>
    <n v="0"/>
    <n v="0"/>
    <n v="0"/>
    <n v="9115.1200000000008"/>
    <n v="182302.34"/>
    <n v="-173187.22"/>
    <n v="0"/>
    <m/>
    <s v="UM01"/>
    <s v="INR"/>
    <n v="0"/>
    <n v="0"/>
    <n v="0"/>
    <n v="0"/>
    <n v="0"/>
  </r>
  <r>
    <s v="1603001079"/>
    <s v="0"/>
    <s v="16030010790"/>
    <s v="3000"/>
    <x v="2"/>
    <s v="&quot;&quot;&quot;ERCCTION OF 36BB X 16.1/2&quot;&quot;&quot;&quot; S&quot;"/>
    <s v="0"/>
    <s v="0"/>
    <s v="UM3001"/>
    <d v="1988-10-10T00:00:00"/>
    <n v="247328"/>
    <n v="-234961.6"/>
    <n v="12366.4"/>
    <n v="0"/>
    <n v="0"/>
    <n v="0"/>
    <n v="0"/>
    <n v="12366.4"/>
    <n v="247328"/>
    <n v="-234961.6"/>
    <n v="0"/>
    <m/>
    <s v="UM01"/>
    <s v="INR"/>
    <n v="0"/>
    <n v="0"/>
    <n v="0"/>
    <n v="0"/>
    <n v="0"/>
  </r>
  <r>
    <s v="1603001080"/>
    <s v="0"/>
    <s v="16030010800"/>
    <s v="3000"/>
    <x v="2"/>
    <s v="&quot;&quot;&quot;ERCTN &amp; COMMSN OF 3X8&quot;&quot;&quot;&quot; BLOCK&quot;"/>
    <s v="0"/>
    <s v="0"/>
    <s v="UM3001"/>
    <d v="1990-11-03T00:00:00"/>
    <n v="123676.74"/>
    <n v="-117492.9"/>
    <n v="6183.84"/>
    <n v="0"/>
    <n v="0"/>
    <n v="0"/>
    <n v="0"/>
    <n v="6183.84"/>
    <n v="123676.74"/>
    <n v="-117492.9"/>
    <n v="0"/>
    <m/>
    <s v="UM01"/>
    <s v="INR"/>
    <n v="0"/>
    <n v="0"/>
    <n v="0"/>
    <n v="0"/>
    <n v="0"/>
  </r>
  <r>
    <s v="1603001081"/>
    <s v="0"/>
    <s v="16030010810"/>
    <s v="3000"/>
    <x v="2"/>
    <s v="&quot;&quot;&quot;ERECTION OF 36BB X 16 1/2&quot;&quot;&quot;&quot; S&quot;"/>
    <s v="0"/>
    <s v="0"/>
    <s v="UM3001"/>
    <d v="1986-12-16T00:00:00"/>
    <n v="332352.75"/>
    <n v="-315735.11"/>
    <n v="16617.64"/>
    <n v="0"/>
    <n v="0"/>
    <n v="0"/>
    <n v="0"/>
    <n v="16617.64"/>
    <n v="332352.75"/>
    <n v="-315735.11"/>
    <n v="0"/>
    <m/>
    <s v="UM01"/>
    <s v="INR"/>
    <n v="0"/>
    <n v="0"/>
    <n v="0"/>
    <n v="0"/>
    <n v="0"/>
  </r>
  <r>
    <s v="1603001082"/>
    <s v="0"/>
    <s v="16030010820"/>
    <s v="3000"/>
    <x v="2"/>
    <s v="&quot;&quot;&quot;FENN 14&quot;&quot;&quot;&quot;/ 6 DIE BBW DRG. M/C&quot;"/>
    <s v="0"/>
    <s v="0"/>
    <s v="UM3001"/>
    <d v="1993-03-31T00:00:00"/>
    <n v="4870370.59"/>
    <n v="-4626852.0599999996"/>
    <n v="243518.53"/>
    <n v="0"/>
    <n v="0"/>
    <n v="0"/>
    <n v="0"/>
    <n v="243518.53"/>
    <n v="4870370.59"/>
    <n v="-4626852.0599999996"/>
    <n v="0"/>
    <m/>
    <s v="UM01"/>
    <s v="INR"/>
    <n v="0"/>
    <n v="0"/>
    <n v="0"/>
    <n v="0"/>
    <n v="0"/>
  </r>
  <r>
    <s v="1603001083"/>
    <s v="0"/>
    <s v="16030010830"/>
    <s v="3000"/>
    <x v="2"/>
    <s v="&quot;&quot;&quot;HAND CHANGE 8 1/2&quot;&quot;&quot;&quot; M/C&quot;"/>
    <s v="0"/>
    <s v="0"/>
    <s v="UM3001"/>
    <d v="1995-03-25T00:00:00"/>
    <n v="7216.87"/>
    <n v="-6856.02"/>
    <n v="360.85"/>
    <n v="0"/>
    <n v="0"/>
    <n v="0"/>
    <n v="0"/>
    <n v="360.85"/>
    <n v="7216.87"/>
    <n v="-6856.02"/>
    <n v="0"/>
    <m/>
    <s v="UM01"/>
    <s v="INR"/>
    <n v="0"/>
    <n v="0"/>
    <n v="0"/>
    <n v="0"/>
    <n v="0"/>
  </r>
  <r>
    <s v="1603001084"/>
    <s v="0"/>
    <s v="16030010840"/>
    <s v="3000"/>
    <x v="2"/>
    <s v="&quot;&quot;&quot;HEAT SEALING M/C 18&quot;&quot;&quot;&quot; LENGTH&quot;&quot;&quot;"/>
    <s v="8"/>
    <s v="0"/>
    <s v="UM3001"/>
    <d v="2006-05-26T00:00:00"/>
    <n v="5962.5"/>
    <n v="-5664.37"/>
    <n v="298.13"/>
    <n v="0"/>
    <n v="0"/>
    <n v="0"/>
    <n v="0"/>
    <n v="298.13"/>
    <n v="5962.5"/>
    <n v="-5664.37"/>
    <n v="0"/>
    <m/>
    <s v="UM01"/>
    <s v="INR"/>
    <n v="0"/>
    <n v="0"/>
    <n v="0"/>
    <n v="0"/>
    <n v="0"/>
  </r>
  <r>
    <s v="1603001085"/>
    <s v="0"/>
    <s v="16030010850"/>
    <s v="3000"/>
    <x v="2"/>
    <s v="&quot;&quot;&quot;HP PAVILION W 5130 PC WITH 15&quot;"/>
    <s v="0"/>
    <s v="0"/>
    <s v="UM3001"/>
    <d v="2005-11-18T00:00:00"/>
    <n v="55700"/>
    <n v="-52915"/>
    <n v="2785"/>
    <n v="0"/>
    <n v="0"/>
    <n v="0"/>
    <n v="0"/>
    <n v="2785"/>
    <n v="55700"/>
    <n v="-52915"/>
    <n v="0"/>
    <m/>
    <s v="UM01"/>
    <s v="INR"/>
    <n v="0"/>
    <n v="0"/>
    <n v="0"/>
    <n v="0"/>
    <n v="0"/>
  </r>
  <r>
    <s v="1603001086"/>
    <s v="0"/>
    <s v="16030010860"/>
    <s v="3000"/>
    <x v="2"/>
    <s v="&quot;&quot;&quot;INST. OF 9 BLOCK 22&quot;&quot;&quot;&quot; BBM MEC&quot;"/>
    <s v="8"/>
    <s v="0"/>
    <s v="UM3001"/>
    <d v="2005-03-25T00:00:00"/>
    <n v="5001605.6500000004"/>
    <n v="-4751525.37"/>
    <n v="250080.28"/>
    <n v="0"/>
    <n v="0"/>
    <n v="0"/>
    <n v="0"/>
    <n v="250080.28"/>
    <n v="5001605.6500000004"/>
    <n v="-4751525.37"/>
    <n v="0"/>
    <m/>
    <s v="UM01"/>
    <s v="INR"/>
    <n v="0"/>
    <n v="0"/>
    <n v="0"/>
    <n v="0"/>
    <n v="0"/>
  </r>
  <r>
    <s v="1603001087"/>
    <s v="0"/>
    <s v="16030010870"/>
    <s v="3000"/>
    <x v="2"/>
    <s v="&quot;&quot;&quot;INSTALL.OF 9 BLOC.22&quot;&quot;&quot;&quot;BBM.MEC&quot;"/>
    <s v="8"/>
    <s v="0"/>
    <s v="UM3001"/>
    <d v="2006-03-15T00:00:00"/>
    <n v="147884.34"/>
    <n v="-140490.12"/>
    <n v="7394.22"/>
    <n v="0"/>
    <n v="0"/>
    <n v="0"/>
    <n v="0"/>
    <n v="7394.22"/>
    <n v="147884.34"/>
    <n v="-140490.12"/>
    <n v="0"/>
    <m/>
    <s v="UM01"/>
    <s v="INR"/>
    <n v="0"/>
    <n v="0"/>
    <n v="0"/>
    <n v="0"/>
    <n v="0"/>
  </r>
  <r>
    <s v="1603001088"/>
    <s v="0"/>
    <s v="16030010880"/>
    <s v="3000"/>
    <x v="2"/>
    <s v="&quot;&quot;&quot;INSTALLATION OF 26&quot;&quot;&quot;&quot; BULL BLO&quot;"/>
    <s v="0"/>
    <s v="0"/>
    <s v="UM3001"/>
    <d v="1988-07-24T00:00:00"/>
    <n v="557739.18000000005"/>
    <n v="-529852.22"/>
    <n v="27886.959999999999"/>
    <n v="0"/>
    <n v="0"/>
    <n v="0"/>
    <n v="0"/>
    <n v="27886.959999999999"/>
    <n v="557739.18000000005"/>
    <n v="-529852.22"/>
    <n v="0"/>
    <m/>
    <s v="UM01"/>
    <s v="INR"/>
    <n v="0"/>
    <n v="0"/>
    <n v="0"/>
    <n v="0"/>
    <n v="0"/>
  </r>
  <r>
    <s v="1603001089"/>
    <s v="0"/>
    <s v="16030010890"/>
    <s v="3000"/>
    <x v="2"/>
    <s v="&quot;&quot;&quot;INT O REVAMPING OF 18 BB * 18&quot;"/>
    <s v="0"/>
    <s v="0"/>
    <s v="UM3001"/>
    <d v="1997-03-31T00:00:00"/>
    <n v="44408.06"/>
    <n v="-42187.65"/>
    <n v="2220.41"/>
    <n v="0"/>
    <n v="0"/>
    <n v="0"/>
    <n v="0"/>
    <n v="2220.41"/>
    <n v="44408.06"/>
    <n v="-42187.65"/>
    <n v="0"/>
    <m/>
    <s v="UM01"/>
    <s v="INR"/>
    <n v="0"/>
    <n v="0"/>
    <n v="0"/>
    <n v="0"/>
    <n v="0"/>
  </r>
  <r>
    <s v="1603001090"/>
    <s v="0"/>
    <s v="16030010900"/>
    <s v="3000"/>
    <x v="2"/>
    <s v="&quot;&quot;&quot;INT ON REVAMPING OF 12 BB * 1&quot;"/>
    <s v="0"/>
    <s v="0"/>
    <s v="UM3001"/>
    <d v="1997-03-31T00:00:00"/>
    <n v="238162.85"/>
    <n v="-226254.7"/>
    <n v="11908.15"/>
    <n v="0"/>
    <n v="0"/>
    <n v="0"/>
    <n v="0"/>
    <n v="11908.15"/>
    <n v="238162.85"/>
    <n v="-226254.7"/>
    <n v="0"/>
    <m/>
    <s v="UM01"/>
    <s v="INR"/>
    <n v="0"/>
    <n v="0"/>
    <n v="0"/>
    <n v="0"/>
    <n v="0"/>
  </r>
  <r>
    <s v="1603001091"/>
    <s v="0"/>
    <s v="16030010910"/>
    <s v="3000"/>
    <x v="2"/>
    <s v="&quot;&quot;&quot;INT ON REVAMPING OF 18 BB * 8&quot;"/>
    <s v="0"/>
    <s v="0"/>
    <s v="UM3001"/>
    <d v="1997-03-31T00:00:00"/>
    <n v="66705.64"/>
    <n v="-63370.35"/>
    <n v="3335.29"/>
    <n v="0"/>
    <n v="0"/>
    <n v="0"/>
    <n v="0"/>
    <n v="3335.29"/>
    <n v="66705.64"/>
    <n v="-63370.35"/>
    <n v="0"/>
    <m/>
    <s v="UM01"/>
    <s v="INR"/>
    <n v="0"/>
    <n v="0"/>
    <n v="0"/>
    <n v="0"/>
    <n v="0"/>
  </r>
  <r>
    <s v="1603001092"/>
    <s v="0"/>
    <s v="16030010920"/>
    <s v="3000"/>
    <x v="2"/>
    <s v="&quot;&quot;&quot;MAKING 2 NOS. NEW 6 BOBBINS 1&quot;"/>
    <s v="0"/>
    <s v="0"/>
    <s v="UM3001"/>
    <d v="1990-03-22T00:00:00"/>
    <n v="85543.15"/>
    <n v="-81265.990000000005"/>
    <n v="4277.16"/>
    <n v="0"/>
    <n v="0"/>
    <n v="0"/>
    <n v="0"/>
    <n v="4277.16"/>
    <n v="85543.15"/>
    <n v="-81265.990000000005"/>
    <n v="0"/>
    <m/>
    <s v="UM01"/>
    <s v="INR"/>
    <n v="0"/>
    <n v="0"/>
    <n v="0"/>
    <n v="0"/>
    <n v="0"/>
  </r>
  <r>
    <s v="1603001093"/>
    <s v="0"/>
    <s v="16030010930"/>
    <s v="3000"/>
    <x v="2"/>
    <s v="&quot;&quot;&quot;MAKING 36 BOBBINS X 16&quot;&quot;&quot;&quot; STRA&quot;"/>
    <s v="0"/>
    <s v="0"/>
    <s v="UM3001"/>
    <d v="1986-09-21T00:00:00"/>
    <n v="3873219.79"/>
    <n v="-3679558.8"/>
    <n v="193660.99"/>
    <n v="0"/>
    <n v="0"/>
    <n v="0"/>
    <n v="0"/>
    <n v="193660.99"/>
    <n v="3873219.79"/>
    <n v="-3679558.8"/>
    <n v="0"/>
    <m/>
    <s v="UM01"/>
    <s v="INR"/>
    <n v="0"/>
    <n v="0"/>
    <n v="0"/>
    <n v="0"/>
    <n v="0"/>
  </r>
  <r>
    <s v="1603001094"/>
    <s v="0"/>
    <s v="16030010940"/>
    <s v="3000"/>
    <x v="2"/>
    <s v="&quot;&quot;&quot;MAKING 6 BOBBINX 16&quot;&quot;&quot;&quot;STD.MECH&quot;"/>
    <s v="0"/>
    <s v="0"/>
    <s v="UM3001"/>
    <d v="1989-10-10T00:00:00"/>
    <n v="28407.63"/>
    <n v="-26987.25"/>
    <n v="1420.38"/>
    <n v="0"/>
    <n v="0"/>
    <n v="0"/>
    <n v="0"/>
    <n v="1420.38"/>
    <n v="28407.63"/>
    <n v="-26987.25"/>
    <n v="0"/>
    <m/>
    <s v="UM01"/>
    <s v="INR"/>
    <n v="0"/>
    <n v="0"/>
    <n v="0"/>
    <n v="0"/>
    <n v="0"/>
  </r>
  <r>
    <s v="1603001095"/>
    <s v="0"/>
    <s v="16030010950"/>
    <s v="3000"/>
    <x v="2"/>
    <s v="&quot;&quot;&quot;MAKING BOBBIN 36&quot;&quot;&quot;&quot;TABULATION&quot;"/>
    <s v="0"/>
    <s v="0"/>
    <s v="UM3001"/>
    <d v="1986-10-12T00:00:00"/>
    <n v="1526162.37"/>
    <n v="-1449854.25"/>
    <n v="76308.12"/>
    <n v="0"/>
    <n v="0"/>
    <n v="0"/>
    <n v="0"/>
    <n v="76308.12"/>
    <n v="1526162.37"/>
    <n v="-1449854.25"/>
    <n v="0"/>
    <m/>
    <s v="UM01"/>
    <s v="INR"/>
    <n v="0"/>
    <n v="0"/>
    <n v="0"/>
    <n v="0"/>
    <n v="0"/>
  </r>
  <r>
    <s v="1603001096"/>
    <s v="0"/>
    <s v="16030010960"/>
    <s v="3000"/>
    <x v="2"/>
    <s v="&quot;&quot;&quot;MODFN. OF 12 BB X 24&quot;&quot;&quot;&quot; M/C&quot;"/>
    <s v="0"/>
    <s v="0"/>
    <s v="UM3001"/>
    <d v="1994-03-25T00:00:00"/>
    <n v="174355.18"/>
    <n v="-165637.42000000001"/>
    <n v="8717.76"/>
    <n v="0"/>
    <n v="0"/>
    <n v="0"/>
    <n v="0"/>
    <n v="8717.76"/>
    <n v="174355.18"/>
    <n v="-165637.42000000001"/>
    <n v="0"/>
    <m/>
    <s v="UM01"/>
    <s v="INR"/>
    <n v="0"/>
    <n v="0"/>
    <n v="0"/>
    <n v="0"/>
    <n v="0"/>
  </r>
  <r>
    <s v="1603001097"/>
    <s v="0"/>
    <s v="16030010970"/>
    <s v="3000"/>
    <x v="2"/>
    <s v="&quot;&quot;&quot;MODI.OF 6BB X 16&quot;&quot;&quot;&quot;STRANDING M&quot;"/>
    <s v="0"/>
    <s v="0"/>
    <s v="UM3001"/>
    <d v="1997-03-21T00:00:00"/>
    <n v="1124504.19"/>
    <n v="-1068278.98"/>
    <n v="56225.21"/>
    <n v="0"/>
    <n v="0"/>
    <n v="0"/>
    <n v="0"/>
    <n v="56225.21"/>
    <n v="1124504.19"/>
    <n v="-1068278.98"/>
    <n v="0"/>
    <m/>
    <s v="UM01"/>
    <s v="INR"/>
    <n v="0"/>
    <n v="0"/>
    <n v="0"/>
    <n v="0"/>
    <n v="0"/>
  </r>
  <r>
    <s v="1603001098"/>
    <s v="0"/>
    <s v="16030010980"/>
    <s v="3000"/>
    <x v="2"/>
    <s v="&quot;&quot;&quot;MODIFICATION OF 18 BOBBIN X 8&quot;"/>
    <s v="0"/>
    <s v="0"/>
    <s v="UM3001"/>
    <d v="1986-12-12T00:00:00"/>
    <n v="142282.84"/>
    <n v="-135168.70000000001"/>
    <n v="7114.14"/>
    <n v="0"/>
    <n v="0"/>
    <n v="0"/>
    <n v="0"/>
    <n v="7114.14"/>
    <n v="142282.84"/>
    <n v="-135168.70000000001"/>
    <n v="0"/>
    <m/>
    <s v="UM01"/>
    <s v="INR"/>
    <n v="0"/>
    <n v="0"/>
    <n v="0"/>
    <n v="0"/>
    <n v="0"/>
  </r>
  <r>
    <s v="1603001099"/>
    <s v="0"/>
    <s v="16030010990"/>
    <s v="3000"/>
    <x v="2"/>
    <s v="&quot;&quot;&quot;PROVIDING 1 HP BLOWER AT M/C&quot;"/>
    <s v="0"/>
    <s v="0"/>
    <s v="UM3001"/>
    <d v="1988-08-07T00:00:00"/>
    <n v="33526.53"/>
    <n v="-31850.2"/>
    <n v="1676.33"/>
    <n v="0"/>
    <n v="0"/>
    <n v="0"/>
    <n v="0"/>
    <n v="1676.33"/>
    <n v="33526.53"/>
    <n v="-31850.2"/>
    <n v="0"/>
    <m/>
    <s v="UM01"/>
    <s v="INR"/>
    <n v="0"/>
    <n v="0"/>
    <n v="0"/>
    <n v="0"/>
    <n v="0"/>
  </r>
  <r>
    <s v="1603001100"/>
    <s v="0"/>
    <s v="16030011000"/>
    <s v="3000"/>
    <x v="2"/>
    <s v="&quot;&quot;&quot;PROVIDING 22&quot;&quot;&quot;&quot;DRUMS 16 NOS.IN&quot;"/>
    <s v="0"/>
    <s v="0"/>
    <s v="UM3001"/>
    <d v="1983-03-26T00:00:00"/>
    <n v="66804.73"/>
    <n v="-63464.49"/>
    <n v="3340.24"/>
    <n v="0"/>
    <n v="0"/>
    <n v="0"/>
    <n v="0"/>
    <n v="3340.24"/>
    <n v="66804.73"/>
    <n v="-63464.49"/>
    <n v="0"/>
    <m/>
    <s v="UM01"/>
    <s v="INR"/>
    <n v="0"/>
    <n v="0"/>
    <n v="0"/>
    <n v="0"/>
    <n v="0"/>
  </r>
  <r>
    <s v="1603001101"/>
    <s v="0"/>
    <s v="16030011010"/>
    <s v="3000"/>
    <x v="2"/>
    <s v="&quot;&quot;&quot;REVAMPING OF 12BB*12 1/2&quot;&quot;&quot;&quot; M/&quot;"/>
    <s v="0"/>
    <s v="0"/>
    <s v="UM3001"/>
    <d v="1995-03-25T00:00:00"/>
    <n v="13930.71"/>
    <n v="-13234.17"/>
    <n v="696.54"/>
    <n v="0"/>
    <n v="0"/>
    <n v="0"/>
    <n v="0"/>
    <n v="696.54"/>
    <n v="13930.71"/>
    <n v="-13234.17"/>
    <n v="0"/>
    <m/>
    <s v="UM01"/>
    <s v="INR"/>
    <n v="0"/>
    <n v="0"/>
    <n v="0"/>
    <n v="0"/>
    <n v="0"/>
  </r>
  <r>
    <s v="1603001102"/>
    <s v="0"/>
    <s v="16030011020"/>
    <s v="3000"/>
    <x v="2"/>
    <s v="&quot;&quot;&quot;REVAMPING OF 18BB*18&quot;&quot;&quot;&quot; M/C&quot;"/>
    <s v="0"/>
    <s v="0"/>
    <s v="UM3001"/>
    <d v="1995-03-25T00:00:00"/>
    <n v="1242851.94"/>
    <n v="-1180709.3400000001"/>
    <n v="62142.6"/>
    <n v="0"/>
    <n v="0"/>
    <n v="0"/>
    <n v="0"/>
    <n v="62142.6"/>
    <n v="1242851.94"/>
    <n v="-1180709.3400000001"/>
    <n v="0"/>
    <m/>
    <s v="UM01"/>
    <s v="INR"/>
    <n v="0"/>
    <n v="0"/>
    <n v="0"/>
    <n v="0"/>
    <n v="0"/>
  </r>
  <r>
    <s v="1603001103"/>
    <s v="0"/>
    <s v="16030011030"/>
    <s v="3000"/>
    <x v="2"/>
    <s v="&quot;&quot;&quot;REVAMPING OF 18BB*8 1/2&quot;&quot;&quot;&quot; M/C&quot;"/>
    <s v="0"/>
    <s v="0"/>
    <s v="UM3001"/>
    <d v="1995-03-25T00:00:00"/>
    <n v="148263.84"/>
    <n v="-140850.64000000001"/>
    <n v="7413.2"/>
    <n v="0"/>
    <n v="0"/>
    <n v="0"/>
    <n v="0"/>
    <n v="7413.2"/>
    <n v="148263.84"/>
    <n v="-140850.64000000001"/>
    <n v="0"/>
    <m/>
    <s v="UM01"/>
    <s v="INR"/>
    <n v="0"/>
    <n v="0"/>
    <n v="0"/>
    <n v="0"/>
    <n v="0"/>
  </r>
  <r>
    <s v="1603001104"/>
    <s v="0"/>
    <s v="16030011040"/>
    <s v="3000"/>
    <x v="2"/>
    <s v="&quot;&quot;&quot;REVAMPING OF 18BB*8 1/2&quot;&quot;&quot;&quot; M/C&quot;"/>
    <s v="0"/>
    <s v="0"/>
    <s v="UM3001"/>
    <d v="1995-03-25T00:00:00"/>
    <n v="240033.27"/>
    <n v="-228031.6"/>
    <n v="12001.67"/>
    <n v="0"/>
    <n v="0"/>
    <n v="0"/>
    <n v="0"/>
    <n v="12001.67"/>
    <n v="240033.27"/>
    <n v="-228031.6"/>
    <n v="0"/>
    <m/>
    <s v="UM01"/>
    <s v="INR"/>
    <n v="0"/>
    <n v="0"/>
    <n v="0"/>
    <n v="0"/>
    <n v="0"/>
  </r>
  <r>
    <s v="1603001105"/>
    <s v="0"/>
    <s v="16030011050"/>
    <s v="3000"/>
    <x v="2"/>
    <s v="&quot;&quot;&quot;REVAMPING OF 18NN*12 1/2&quot;&quot;&quot;&quot; M/&quot;"/>
    <s v="0"/>
    <s v="0"/>
    <s v="UM3001"/>
    <d v="1995-03-25T00:00:00"/>
    <n v="660241.51"/>
    <n v="-627229.43000000005"/>
    <n v="33012.080000000002"/>
    <n v="0"/>
    <n v="0"/>
    <n v="0"/>
    <n v="0"/>
    <n v="33012.080000000002"/>
    <n v="660241.51"/>
    <n v="-627229.43000000005"/>
    <n v="0"/>
    <m/>
    <s v="UM01"/>
    <s v="INR"/>
    <n v="0"/>
    <n v="0"/>
    <n v="0"/>
    <n v="0"/>
    <n v="0"/>
  </r>
  <r>
    <s v="1603001106"/>
    <s v="0"/>
    <s v="16030011060"/>
    <s v="3000"/>
    <x v="2"/>
    <s v="&quot;&quot;&quot;REVAMPING OF 6BB*12 1/2&quot;&quot;&quot;&quot; M/C&quot;"/>
    <s v="0"/>
    <s v="0"/>
    <s v="UM3001"/>
    <d v="1995-03-25T00:00:00"/>
    <n v="124487"/>
    <n v="-118262.65"/>
    <n v="6224.35"/>
    <n v="0"/>
    <n v="0"/>
    <n v="0"/>
    <n v="0"/>
    <n v="6224.35"/>
    <n v="124487"/>
    <n v="-118262.65"/>
    <n v="0"/>
    <m/>
    <s v="UM01"/>
    <s v="INR"/>
    <n v="0"/>
    <n v="0"/>
    <n v="0"/>
    <n v="0"/>
    <n v="0"/>
  </r>
  <r>
    <s v="1603001107"/>
    <s v="0"/>
    <s v="16030011070"/>
    <s v="3000"/>
    <x v="2"/>
    <s v="&quot;&quot;&quot;REVMP. OF 8BB *18&quot;&quot;&quot;&quot; M/C.&quot;"/>
    <s v="0"/>
    <s v="0"/>
    <s v="UM3001"/>
    <d v="1997-03-31T00:00:00"/>
    <n v="1088851.95"/>
    <n v="-1034409.35"/>
    <n v="54442.6"/>
    <n v="0"/>
    <n v="0"/>
    <n v="0"/>
    <n v="0"/>
    <n v="54442.6"/>
    <n v="1088851.95"/>
    <n v="-1034409.35"/>
    <n v="0"/>
    <m/>
    <s v="UM01"/>
    <s v="INR"/>
    <n v="0"/>
    <n v="0"/>
    <n v="0"/>
    <n v="0"/>
    <n v="0"/>
  </r>
  <r>
    <s v="1603001108"/>
    <s v="0"/>
    <s v="16030011080"/>
    <s v="3000"/>
    <x v="2"/>
    <s v="&quot;&quot;&quot;REVMP. OF 9BB *18&quot;&quot;&quot;&quot; M/C.&quot;"/>
    <s v="0"/>
    <s v="0"/>
    <s v="UM3001"/>
    <d v="1997-03-31T00:00:00"/>
    <n v="561340.59"/>
    <n v="-533273.56000000006"/>
    <n v="28067.03"/>
    <n v="0"/>
    <n v="0"/>
    <n v="0"/>
    <n v="0"/>
    <n v="28067.03"/>
    <n v="561340.59"/>
    <n v="-533273.56000000006"/>
    <n v="0"/>
    <m/>
    <s v="UM01"/>
    <s v="INR"/>
    <n v="0"/>
    <n v="0"/>
    <n v="0"/>
    <n v="0"/>
    <n v="0"/>
  </r>
  <r>
    <s v="1603001109"/>
    <s v="0"/>
    <s v="16030011090"/>
    <s v="3000"/>
    <x v="2"/>
    <s v="&quot;&quot;&quot;REVMP. OF 12BB *12 1/2&quot;&quot;&quot;&quot; M/C.&quot;"/>
    <s v="0"/>
    <s v="0"/>
    <s v="UM3001"/>
    <d v="1996-03-05T00:00:00"/>
    <n v="1488517.81"/>
    <n v="-1414091.91"/>
    <n v="74425.899999999994"/>
    <n v="0"/>
    <n v="0"/>
    <n v="0"/>
    <n v="0"/>
    <n v="74425.899999999994"/>
    <n v="1488517.81"/>
    <n v="-1414091.91"/>
    <n v="0"/>
    <m/>
    <s v="UM01"/>
    <s v="INR"/>
    <n v="0"/>
    <n v="0"/>
    <n v="0"/>
    <n v="0"/>
    <n v="0"/>
  </r>
  <r>
    <s v="1603001110"/>
    <s v="0"/>
    <s v="16030011100"/>
    <s v="3000"/>
    <x v="2"/>
    <s v="&quot;&quot;&quot;REVMP. OF 18BB * 8 1/2&quot;&quot;&quot;&quot; M/C.&quot;"/>
    <s v="0"/>
    <s v="0"/>
    <s v="UM3001"/>
    <d v="1996-03-28T00:00:00"/>
    <n v="416910.28"/>
    <n v="-396064.76"/>
    <n v="20845.52"/>
    <n v="0"/>
    <n v="0"/>
    <n v="0"/>
    <n v="0"/>
    <n v="20845.52"/>
    <n v="416910.28"/>
    <n v="-396064.76"/>
    <n v="0"/>
    <m/>
    <s v="UM01"/>
    <s v="INR"/>
    <n v="0"/>
    <n v="0"/>
    <n v="0"/>
    <n v="0"/>
    <n v="0"/>
  </r>
  <r>
    <s v="1603001111"/>
    <s v="0"/>
    <s v="16030011110"/>
    <s v="3000"/>
    <x v="2"/>
    <s v="&quot;&quot;&quot;REVMP. OF 18BB * 8 1/2&quot;&quot;&quot;&quot; M/C.&quot;"/>
    <s v="0"/>
    <s v="0"/>
    <s v="UM3001"/>
    <d v="1996-03-17T00:00:00"/>
    <n v="424751.21"/>
    <n v="-403513.64"/>
    <n v="21237.57"/>
    <n v="0"/>
    <n v="0"/>
    <n v="0"/>
    <n v="0"/>
    <n v="21237.57"/>
    <n v="424751.21"/>
    <n v="-403513.64"/>
    <n v="0"/>
    <m/>
    <s v="UM01"/>
    <s v="INR"/>
    <n v="0"/>
    <n v="0"/>
    <n v="0"/>
    <n v="0"/>
    <n v="0"/>
  </r>
  <r>
    <s v="1603001112"/>
    <s v="0"/>
    <s v="16030011120"/>
    <s v="3000"/>
    <x v="2"/>
    <s v="&quot;&quot;&quot;REVMP. OF 18BB *12 1/2&quot;&quot;&quot;&quot; M/C.&quot;"/>
    <s v="0"/>
    <s v="0"/>
    <s v="UM3001"/>
    <d v="1996-03-11T00:00:00"/>
    <n v="1106826.55"/>
    <n v="-1051485.22"/>
    <n v="55341.33"/>
    <n v="0"/>
    <n v="0"/>
    <n v="0"/>
    <n v="0"/>
    <n v="55341.33"/>
    <n v="1106826.55"/>
    <n v="-1051485.22"/>
    <n v="0"/>
    <m/>
    <s v="UM01"/>
    <s v="INR"/>
    <n v="0"/>
    <n v="0"/>
    <n v="0"/>
    <n v="0"/>
    <n v="0"/>
  </r>
  <r>
    <s v="1603001113"/>
    <s v="0"/>
    <s v="16030011130"/>
    <s v="3000"/>
    <x v="2"/>
    <s v="&quot;&quot;&quot;REVMP. OF 18BB *18&quot;&quot;&quot;&quot; M/C.&quot;"/>
    <s v="0"/>
    <s v="0"/>
    <s v="UM3001"/>
    <d v="1996-03-10T00:00:00"/>
    <n v="277550.36"/>
    <n v="-263672.84000000003"/>
    <n v="13877.52"/>
    <n v="0"/>
    <n v="0"/>
    <n v="0"/>
    <n v="0"/>
    <n v="13877.52"/>
    <n v="277550.36"/>
    <n v="-263672.84000000003"/>
    <n v="0"/>
    <m/>
    <s v="UM01"/>
    <s v="INR"/>
    <n v="0"/>
    <n v="0"/>
    <n v="0"/>
    <n v="0"/>
    <n v="0"/>
  </r>
  <r>
    <s v="1603001114"/>
    <s v="0"/>
    <s v="16030011140"/>
    <s v="3000"/>
    <x v="2"/>
    <s v="&quot;&quot;&quot;REVMP. OF 36BB *12 1/2&quot;&quot;&quot;&quot; M/C.&quot;"/>
    <s v="0"/>
    <s v="0"/>
    <s v="UM3001"/>
    <d v="1997-03-31T00:00:00"/>
    <n v="84875.8"/>
    <n v="-80632.009999999995"/>
    <n v="4243.79"/>
    <n v="0"/>
    <n v="0"/>
    <n v="0"/>
    <n v="0"/>
    <n v="4243.79"/>
    <n v="84875.8"/>
    <n v="-80632.009999999995"/>
    <n v="0"/>
    <m/>
    <s v="UM01"/>
    <s v="INR"/>
    <n v="0"/>
    <n v="0"/>
    <n v="0"/>
    <n v="0"/>
    <n v="0"/>
  </r>
  <r>
    <s v="1603001115"/>
    <s v="0"/>
    <s v="16030011150"/>
    <s v="3000"/>
    <x v="2"/>
    <s v="&quot;&quot;&quot;REVMP. OF 36BB *16&quot;&quot;&quot;&quot; M/C.&quot;"/>
    <s v="0"/>
    <s v="0"/>
    <s v="UM3001"/>
    <d v="1997-03-31T00:00:00"/>
    <n v="53283.17"/>
    <n v="-50619.01"/>
    <n v="2664.16"/>
    <n v="0"/>
    <n v="0"/>
    <n v="0"/>
    <n v="0"/>
    <n v="2664.16"/>
    <n v="53283.17"/>
    <n v="-50619.01"/>
    <n v="0"/>
    <m/>
    <s v="UM01"/>
    <s v="INR"/>
    <n v="0"/>
    <n v="0"/>
    <n v="0"/>
    <n v="0"/>
    <n v="0"/>
  </r>
  <r>
    <s v="1603001116"/>
    <s v="0"/>
    <s v="16030011160"/>
    <s v="3000"/>
    <x v="2"/>
    <s v="&quot;&quot;&quot;REVMP. OF 6 BB *12 1/2&quot;&quot;&quot;&quot; M/C.&quot;"/>
    <s v="0"/>
    <s v="0"/>
    <s v="UM3001"/>
    <d v="1996-03-01T00:00:00"/>
    <n v="9778.14"/>
    <n v="-9289.23"/>
    <n v="488.91"/>
    <n v="0"/>
    <n v="0"/>
    <n v="0"/>
    <n v="0"/>
    <n v="488.91"/>
    <n v="9778.14"/>
    <n v="-9289.23"/>
    <n v="0"/>
    <m/>
    <s v="UM01"/>
    <s v="INR"/>
    <n v="0"/>
    <n v="0"/>
    <n v="0"/>
    <n v="0"/>
    <n v="0"/>
  </r>
  <r>
    <s v="1603001117"/>
    <s v="0"/>
    <s v="16030011170"/>
    <s v="3000"/>
    <x v="2"/>
    <s v="&quot;&quot;&quot;SFT. &amp; FRT. OF 18*12 1/2&quot;&quot;&quot;&quot; M/&quot;"/>
    <s v="0"/>
    <s v="0"/>
    <s v="UM3001"/>
    <d v="1995-03-25T00:00:00"/>
    <n v="52736.34"/>
    <n v="-50099.519999999997"/>
    <n v="2636.82"/>
    <n v="0"/>
    <n v="0"/>
    <n v="0"/>
    <n v="0"/>
    <n v="2636.82"/>
    <n v="52736.34"/>
    <n v="-50099.519999999997"/>
    <n v="0"/>
    <m/>
    <s v="UM01"/>
    <s v="INR"/>
    <n v="0"/>
    <n v="0"/>
    <n v="0"/>
    <n v="0"/>
    <n v="0"/>
  </r>
  <r>
    <s v="1603001118"/>
    <s v="0"/>
    <s v="16030011180"/>
    <s v="3000"/>
    <x v="2"/>
    <s v="&quot;&quot;&quot;SFT. &amp; FRT. OF 18*8 1/2&quot;&quot;&quot;&quot; M/C&quot;"/>
    <s v="0"/>
    <s v="0"/>
    <s v="UM3001"/>
    <d v="1995-03-25T00:00:00"/>
    <n v="26248.68"/>
    <n v="-24936.240000000002"/>
    <n v="1312.44"/>
    <n v="0"/>
    <n v="0"/>
    <n v="0"/>
    <n v="0"/>
    <n v="1312.44"/>
    <n v="26248.68"/>
    <n v="-24936.240000000002"/>
    <n v="0"/>
    <m/>
    <s v="UM01"/>
    <s v="INR"/>
    <n v="0"/>
    <n v="0"/>
    <n v="0"/>
    <n v="0"/>
    <n v="0"/>
  </r>
  <r>
    <s v="1603001119"/>
    <s v="0"/>
    <s v="16030011190"/>
    <s v="3000"/>
    <x v="2"/>
    <s v="&quot;&quot;&quot;SFT. &amp; FRT. OF 6*12 1/2&quot;&quot;&quot;&quot; M/C&quot;"/>
    <s v="0"/>
    <s v="0"/>
    <s v="UM3001"/>
    <d v="1995-03-25T00:00:00"/>
    <n v="9623.92"/>
    <n v="-9142.7199999999993"/>
    <n v="481.2"/>
    <n v="0"/>
    <n v="0"/>
    <n v="0"/>
    <n v="0"/>
    <n v="481.2"/>
    <n v="9623.92"/>
    <n v="-9142.7199999999993"/>
    <n v="0"/>
    <m/>
    <s v="UM01"/>
    <s v="INR"/>
    <n v="0"/>
    <n v="0"/>
    <n v="0"/>
    <n v="0"/>
    <n v="0"/>
  </r>
  <r>
    <s v="1603001120"/>
    <s v="0"/>
    <s v="16030011200"/>
    <s v="3000"/>
    <x v="2"/>
    <s v="&quot;&quot;&quot;SFT. &amp; FRT. OF 6*8 1/2&quot;&quot;&quot;&quot; M/C&quot;"/>
    <s v="0"/>
    <s v="0"/>
    <s v="UM3001"/>
    <d v="1995-03-25T00:00:00"/>
    <n v="73533.14"/>
    <n v="-69856.479999999996"/>
    <n v="3676.66"/>
    <n v="0"/>
    <n v="0"/>
    <n v="0"/>
    <n v="0"/>
    <n v="3676.66"/>
    <n v="73533.14"/>
    <n v="-69856.479999999996"/>
    <n v="0"/>
    <m/>
    <s v="UM01"/>
    <s v="INR"/>
    <n v="0"/>
    <n v="0"/>
    <n v="0"/>
    <n v="0"/>
    <n v="0"/>
  </r>
  <r>
    <s v="1603001121"/>
    <s v="0"/>
    <s v="16030011210"/>
    <s v="3000"/>
    <x v="2"/>
    <s v="&quot;&quot;&quot;SFT.&amp; ERCT- OF 6*18&quot;&quot;&quot;&quot; M/C.&quot;"/>
    <s v="0"/>
    <s v="0"/>
    <s v="UM3001"/>
    <d v="1997-03-31T00:00:00"/>
    <n v="17525.189999999999"/>
    <n v="-16648.93"/>
    <n v="876.26"/>
    <n v="0"/>
    <n v="0"/>
    <n v="0"/>
    <n v="0"/>
    <n v="876.26"/>
    <n v="17525.189999999999"/>
    <n v="-16648.93"/>
    <n v="0"/>
    <m/>
    <s v="UM01"/>
    <s v="INR"/>
    <n v="0"/>
    <n v="0"/>
    <n v="0"/>
    <n v="0"/>
    <n v="0"/>
  </r>
  <r>
    <s v="1603001122"/>
    <s v="0"/>
    <s v="16030011220"/>
    <s v="3000"/>
    <x v="2"/>
    <s v="&quot;&quot;&quot;SFT.&amp; ERCT- OF18*18&quot;&quot;&quot;&quot; M/C.&quot;"/>
    <s v="0"/>
    <s v="0"/>
    <s v="UM3001"/>
    <d v="1996-03-23T00:00:00"/>
    <n v="30263.86"/>
    <n v="-28750.66"/>
    <n v="1513.2"/>
    <n v="0"/>
    <n v="0"/>
    <n v="0"/>
    <n v="0"/>
    <n v="1513.2"/>
    <n v="30263.86"/>
    <n v="-28750.66"/>
    <n v="0"/>
    <m/>
    <s v="UM01"/>
    <s v="INR"/>
    <n v="0"/>
    <n v="0"/>
    <n v="0"/>
    <n v="0"/>
    <n v="0"/>
  </r>
  <r>
    <s v="1603001123"/>
    <s v="0"/>
    <s v="16030011230"/>
    <s v="3000"/>
    <x v="2"/>
    <s v="&quot;&quot;&quot;STEEL BOBBIN FOR 9BBX18&quot;&quot;&quot;&quot; M/C&quot;"/>
    <s v="0"/>
    <s v="0"/>
    <s v="UM3001"/>
    <d v="1990-10-24T00:00:00"/>
    <n v="158987.82"/>
    <n v="-151038.43"/>
    <n v="7949.39"/>
    <n v="0"/>
    <n v="0"/>
    <n v="0"/>
    <n v="0"/>
    <n v="7949.39"/>
    <n v="158987.82"/>
    <n v="-151038.43"/>
    <n v="0"/>
    <m/>
    <s v="UM01"/>
    <s v="INR"/>
    <n v="0"/>
    <n v="0"/>
    <n v="0"/>
    <n v="0"/>
    <n v="0"/>
  </r>
  <r>
    <s v="1603001124"/>
    <s v="0"/>
    <s v="16030011240"/>
    <s v="3000"/>
    <x v="2"/>
    <s v="&quot;&quot;&quot;TFT MONITOR 18.&quot;"/>
    <s v="3"/>
    <s v="0"/>
    <s v="UM3001"/>
    <d v="2015-04-25T00:00:00"/>
    <n v="5644"/>
    <n v="-5361.8"/>
    <n v="282.2"/>
    <n v="0"/>
    <n v="0"/>
    <n v="0"/>
    <n v="0"/>
    <n v="282.2"/>
    <n v="5644"/>
    <n v="-5361.8"/>
    <n v="0"/>
    <m/>
    <s v="UM01"/>
    <s v="INR"/>
    <n v="0"/>
    <n v="0"/>
    <n v="0"/>
    <n v="0"/>
    <n v="0"/>
  </r>
  <r>
    <s v="1603001125"/>
    <s v="0"/>
    <s v="16030011250"/>
    <s v="3000"/>
    <x v="2"/>
    <s v="&quot;&quot;&quot;TFT MONITOR 18.&quot;"/>
    <s v="3"/>
    <s v="0"/>
    <s v="UM3001"/>
    <d v="2016-03-07T00:00:00"/>
    <n v="5565"/>
    <n v="-5286.75"/>
    <n v="278.25"/>
    <n v="0"/>
    <n v="0"/>
    <n v="0"/>
    <n v="0"/>
    <n v="278.25"/>
    <n v="5565"/>
    <n v="-5286.75"/>
    <n v="0"/>
    <m/>
    <s v="UM01"/>
    <s v="INR"/>
    <n v="0"/>
    <n v="0"/>
    <n v="0"/>
    <n v="0"/>
    <n v="0"/>
  </r>
  <r>
    <s v="1603001126"/>
    <s v="0"/>
    <s v="16030011260"/>
    <s v="3000"/>
    <x v="2"/>
    <s v="&quot;&quot;&quot;TO INSTALL 5 HEAD 24&quot;&quot;&quot;&quot; WINDER&quot;"/>
    <s v="0"/>
    <s v="0"/>
    <s v="UM3001"/>
    <d v="1989-06-18T00:00:00"/>
    <n v="1060065.3899999999"/>
    <n v="-1007062.12"/>
    <n v="53003.27"/>
    <n v="0"/>
    <n v="0"/>
    <n v="0"/>
    <n v="0"/>
    <n v="53003.27"/>
    <n v="1060065.3899999999"/>
    <n v="-1007062.12"/>
    <n v="0"/>
    <m/>
    <s v="UM01"/>
    <s v="INR"/>
    <n v="0"/>
    <n v="0"/>
    <n v="0"/>
    <n v="0"/>
    <n v="0"/>
  </r>
  <r>
    <s v="1603001127"/>
    <s v="0"/>
    <s v="16030011270"/>
    <s v="3000"/>
    <x v="2"/>
    <s v="&quot;&quot;&quot;W-24 SPOOLER FOR 26&quot;&quot;&quot;&quot; OTO BLO&quot;"/>
    <s v="0"/>
    <s v="0"/>
    <s v="UM3001"/>
    <d v="1984-12-24T00:00:00"/>
    <n v="541831.98"/>
    <n v="-514740.38"/>
    <n v="27091.599999999999"/>
    <n v="0"/>
    <n v="0"/>
    <n v="0"/>
    <n v="0"/>
    <n v="27091.599999999999"/>
    <n v="541831.98"/>
    <n v="-514740.38"/>
    <n v="0"/>
    <m/>
    <s v="UM01"/>
    <s v="INR"/>
    <n v="0"/>
    <n v="0"/>
    <n v="0"/>
    <n v="0"/>
    <n v="0"/>
  </r>
  <r>
    <s v="1603001128"/>
    <s v="0"/>
    <s v="16030011280"/>
    <s v="3000"/>
    <x v="2"/>
    <s v="(1+18) BBN. 250 DIN 1 NO"/>
    <s v="0"/>
    <s v="0"/>
    <s v="UM3001"/>
    <d v="1994-09-27T00:00:00"/>
    <n v="976928.28"/>
    <n v="-928081.86"/>
    <n v="48846.42"/>
    <n v="0"/>
    <n v="0"/>
    <n v="0"/>
    <n v="0"/>
    <n v="48846.42"/>
    <n v="976928.28"/>
    <n v="-928081.86"/>
    <n v="0"/>
    <m/>
    <s v="UM01"/>
    <s v="INR"/>
    <n v="0"/>
    <n v="0"/>
    <n v="0"/>
    <n v="0"/>
    <n v="0"/>
  </r>
  <r>
    <s v="1603001129"/>
    <s v="0"/>
    <s v="16030011290"/>
    <s v="3000"/>
    <x v="2"/>
    <s v="(1+18) BBN. 250 DIN 1 NO."/>
    <s v="0"/>
    <s v="0"/>
    <s v="UM3001"/>
    <d v="1995-03-27T00:00:00"/>
    <n v="1329213.6200000001"/>
    <n v="-1262752.93"/>
    <n v="66460.69"/>
    <n v="0"/>
    <n v="0"/>
    <n v="0"/>
    <n v="0"/>
    <n v="66460.69"/>
    <n v="1329213.6200000001"/>
    <n v="-1262752.93"/>
    <n v="0"/>
    <m/>
    <s v="UM01"/>
    <s v="INR"/>
    <n v="0"/>
    <n v="0"/>
    <n v="0"/>
    <n v="0"/>
    <n v="0"/>
  </r>
  <r>
    <s v="1603001130"/>
    <s v="0"/>
    <s v="16030011300"/>
    <s v="3000"/>
    <x v="2"/>
    <s v="(1+18)*315 M/C 2 NOS"/>
    <s v="0"/>
    <s v="0"/>
    <s v="UM3001"/>
    <d v="1994-09-27T00:00:00"/>
    <n v="5519506.6399999997"/>
    <n v="-5243531.3"/>
    <n v="275975.34000000003"/>
    <n v="0"/>
    <n v="0"/>
    <n v="0"/>
    <n v="0"/>
    <n v="275975.34000000003"/>
    <n v="5519506.6399999997"/>
    <n v="-5243531.3"/>
    <n v="0"/>
    <m/>
    <s v="UM01"/>
    <s v="INR"/>
    <n v="0"/>
    <n v="0"/>
    <n v="0"/>
    <n v="0"/>
    <n v="0"/>
  </r>
  <r>
    <s v="1603001131"/>
    <s v="0"/>
    <s v="16030011310"/>
    <s v="3000"/>
    <x v="2"/>
    <s v="(1+18)X315 TABULAR STRANDING M"/>
    <s v="0"/>
    <s v="0"/>
    <s v="UM3001"/>
    <d v="1994-03-29T00:00:00"/>
    <n v="4688877.21"/>
    <n v="-4454433.34"/>
    <n v="234443.87"/>
    <n v="0"/>
    <n v="0"/>
    <n v="0"/>
    <n v="0"/>
    <n v="234443.87"/>
    <n v="4688877.21"/>
    <n v="-4454433.34"/>
    <n v="0"/>
    <m/>
    <s v="UM01"/>
    <s v="INR"/>
    <n v="0"/>
    <n v="0"/>
    <n v="0"/>
    <n v="0"/>
    <n v="0"/>
  </r>
  <r>
    <s v="1603001132"/>
    <s v="0"/>
    <s v="16030011320"/>
    <s v="3000"/>
    <x v="2"/>
    <s v="(1+36) BBN. 400 DIN 1 NO."/>
    <s v="0"/>
    <s v="0"/>
    <s v="UM3001"/>
    <d v="1994-09-27T00:00:00"/>
    <n v="11023915.91"/>
    <n v="-10472720.109999999"/>
    <n v="551195.80000000005"/>
    <n v="0"/>
    <n v="0"/>
    <n v="0"/>
    <n v="0"/>
    <n v="551195.80000000005"/>
    <n v="11023915.91"/>
    <n v="-10472720.109999999"/>
    <n v="0"/>
    <m/>
    <s v="UM01"/>
    <s v="INR"/>
    <n v="0"/>
    <n v="0"/>
    <n v="0"/>
    <n v="0"/>
    <n v="0"/>
  </r>
  <r>
    <s v="1603001133"/>
    <s v="0"/>
    <s v="16030011330"/>
    <s v="3000"/>
    <x v="2"/>
    <s v="(1+36)X315 TABULAR STRANDING M"/>
    <s v="0"/>
    <s v="0"/>
    <s v="UM3001"/>
    <d v="1994-03-30T00:00:00"/>
    <n v="23277772.649999999"/>
    <n v="-22113884.010000002"/>
    <n v="1163888.6399999999"/>
    <n v="0"/>
    <n v="0"/>
    <n v="0"/>
    <n v="0"/>
    <n v="1163888.6399999999"/>
    <n v="23277772.649999999"/>
    <n v="-22113884.010000002"/>
    <n v="0"/>
    <m/>
    <s v="UM01"/>
    <s v="INR"/>
    <n v="0"/>
    <n v="0"/>
    <n v="0"/>
    <n v="0"/>
    <n v="0"/>
  </r>
  <r>
    <s v="1603001134"/>
    <s v="0"/>
    <s v="16030011340"/>
    <s v="3000"/>
    <x v="2"/>
    <s v="(1+6) BBN. 250 DIN 1 NO."/>
    <s v="0"/>
    <s v="0"/>
    <s v="UM3001"/>
    <d v="1995-03-27T00:00:00"/>
    <n v="561028.63"/>
    <n v="-532977.18999999994"/>
    <n v="28051.439999999999"/>
    <n v="0"/>
    <n v="0"/>
    <n v="0"/>
    <n v="0"/>
    <n v="28051.439999999999"/>
    <n v="561028.63"/>
    <n v="-532977.18999999994"/>
    <n v="0"/>
    <m/>
    <s v="UM01"/>
    <s v="INR"/>
    <n v="0"/>
    <n v="0"/>
    <n v="0"/>
    <n v="0"/>
    <n v="0"/>
  </r>
  <r>
    <s v="1603001135"/>
    <s v="0"/>
    <s v="16030011350"/>
    <s v="3000"/>
    <x v="2"/>
    <s v="(1+6) BBN. 250 DIN 2 NO."/>
    <s v="0"/>
    <s v="0"/>
    <s v="UM3001"/>
    <d v="1994-09-27T00:00:00"/>
    <n v="792851.85"/>
    <n v="-753209.25"/>
    <n v="39642.6"/>
    <n v="0"/>
    <n v="0"/>
    <n v="0"/>
    <n v="0"/>
    <n v="39642.6"/>
    <n v="792851.85"/>
    <n v="-753209.25"/>
    <n v="0"/>
    <m/>
    <s v="UM01"/>
    <s v="INR"/>
    <n v="0"/>
    <n v="0"/>
    <n v="0"/>
    <n v="0"/>
    <n v="0"/>
  </r>
  <r>
    <s v="1603001136"/>
    <s v="0"/>
    <s v="16030011360"/>
    <s v="3000"/>
    <x v="2"/>
    <s v="(1+6)*800 M/C 1 NOS"/>
    <s v="0"/>
    <s v="0"/>
    <s v="UM3001"/>
    <d v="1995-03-27T00:00:00"/>
    <n v="9562620.8000000007"/>
    <n v="-9084489.7599999998"/>
    <n v="478131.04"/>
    <n v="0"/>
    <n v="0"/>
    <n v="0"/>
    <n v="0"/>
    <n v="478131.04"/>
    <n v="9562620.8000000007"/>
    <n v="-9084489.7599999998"/>
    <n v="0"/>
    <m/>
    <s v="UM01"/>
    <s v="INR"/>
    <n v="0"/>
    <n v="0"/>
    <n v="0"/>
    <n v="0"/>
    <n v="0"/>
  </r>
  <r>
    <s v="1603001137"/>
    <s v="0"/>
    <s v="16030011370"/>
    <s v="3000"/>
    <x v="2"/>
    <s v="(1+6)*800 M/C 2 NOS"/>
    <s v="0"/>
    <s v="0"/>
    <s v="UM3001"/>
    <d v="1994-09-27T00:00:00"/>
    <n v="13317336.85"/>
    <n v="-12651470"/>
    <n v="665866.85"/>
    <n v="0"/>
    <n v="0"/>
    <n v="0"/>
    <n v="0"/>
    <n v="665866.85"/>
    <n v="13317336.85"/>
    <n v="-12651470"/>
    <n v="0"/>
    <m/>
    <s v="UM01"/>
    <s v="INR"/>
    <n v="0"/>
    <n v="0"/>
    <n v="0"/>
    <n v="0"/>
    <n v="0"/>
  </r>
  <r>
    <s v="1603001138"/>
    <s v="0"/>
    <s v="16030011380"/>
    <s v="3000"/>
    <x v="2"/>
    <s v="1 KVA MICRO BUTT WELDING M/C"/>
    <s v="0"/>
    <s v="0"/>
    <s v="UM3001"/>
    <d v="1992-04-06T00:00:00"/>
    <n v="15152.82"/>
    <n v="-14395.18"/>
    <n v="757.64"/>
    <n v="0"/>
    <n v="0"/>
    <n v="0"/>
    <n v="0"/>
    <n v="757.64"/>
    <n v="15152.82"/>
    <n v="-14395.18"/>
    <n v="0"/>
    <m/>
    <s v="UM01"/>
    <s v="INR"/>
    <n v="0"/>
    <n v="0"/>
    <n v="0"/>
    <n v="0"/>
    <n v="0"/>
  </r>
  <r>
    <s v="1603001139"/>
    <s v="0"/>
    <s v="16030011390"/>
    <s v="3000"/>
    <x v="2"/>
    <s v="1 NO FATIGUE TESTING MACHINE"/>
    <s v="15"/>
    <s v="0"/>
    <s v="UM3001"/>
    <d v="2009-03-13T00:00:00"/>
    <n v="457623.63"/>
    <n v="-383634.29"/>
    <n v="73989.34"/>
    <n v="0"/>
    <n v="0"/>
    <n v="-12945.51"/>
    <n v="0"/>
    <n v="61043.83"/>
    <n v="457623.63"/>
    <n v="-396579.8"/>
    <n v="0"/>
    <m/>
    <s v="UM01"/>
    <s v="INR"/>
    <n v="0"/>
    <n v="0"/>
    <n v="0"/>
    <n v="0"/>
    <n v="0"/>
  </r>
  <r>
    <s v="1603001140"/>
    <s v="0"/>
    <s v="16030011400"/>
    <s v="3000"/>
    <x v="2"/>
    <s v="1 NO FORKLIFTS MECH.MATERIAL"/>
    <s v="11"/>
    <s v="0"/>
    <s v="UM3001"/>
    <d v="2003-03-20T00:00:00"/>
    <n v="775768.1"/>
    <n v="-736979.69"/>
    <n v="38788.410000000003"/>
    <n v="0"/>
    <n v="0"/>
    <n v="0"/>
    <n v="0"/>
    <n v="38788.410000000003"/>
    <n v="775768.1"/>
    <n v="-736979.69"/>
    <n v="0"/>
    <m/>
    <s v="UM01"/>
    <s v="INR"/>
    <n v="0"/>
    <n v="0"/>
    <n v="0"/>
    <n v="0"/>
    <n v="0"/>
  </r>
  <r>
    <s v="1603001141"/>
    <s v="0"/>
    <s v="16030011410"/>
    <s v="3000"/>
    <x v="2"/>
    <s v="1 NO. 2 KVA BUTT WELDING M/C"/>
    <s v="0"/>
    <s v="0"/>
    <s v="UM3001"/>
    <d v="1988-07-06T00:00:00"/>
    <n v="30763.87"/>
    <n v="-29225.68"/>
    <n v="1538.19"/>
    <n v="0"/>
    <n v="0"/>
    <n v="0"/>
    <n v="0"/>
    <n v="1538.19"/>
    <n v="30763.87"/>
    <n v="-29225.68"/>
    <n v="0"/>
    <m/>
    <s v="UM01"/>
    <s v="INR"/>
    <n v="0"/>
    <n v="0"/>
    <n v="0"/>
    <n v="0"/>
    <n v="0"/>
  </r>
  <r>
    <s v="1603001142"/>
    <s v="0"/>
    <s v="16030011420"/>
    <s v="3000"/>
    <x v="2"/>
    <s v="1 SET OF GEAR TRAIN OF HELICAL"/>
    <s v="8"/>
    <s v="0"/>
    <s v="UM3001"/>
    <d v="2005-03-22T00:00:00"/>
    <n v="1225000"/>
    <n v="-1163750"/>
    <n v="61250"/>
    <n v="0"/>
    <n v="0"/>
    <n v="0"/>
    <n v="0"/>
    <n v="61250"/>
    <n v="1225000"/>
    <n v="-1163750"/>
    <n v="0"/>
    <m/>
    <s v="UM01"/>
    <s v="INR"/>
    <n v="0"/>
    <n v="0"/>
    <n v="0"/>
    <n v="0"/>
    <n v="0"/>
  </r>
  <r>
    <s v="1603001143"/>
    <s v="0"/>
    <s v="16030011430"/>
    <s v="3000"/>
    <x v="2"/>
    <s v="1 TON AIR CONDITIONER ( VOLTAS"/>
    <s v="0"/>
    <s v="0"/>
    <s v="UM3001"/>
    <d v="2004-06-26T00:00:00"/>
    <n v="18950"/>
    <n v="-18002.5"/>
    <n v="947.5"/>
    <n v="0"/>
    <n v="0"/>
    <n v="0"/>
    <n v="0"/>
    <n v="947.5"/>
    <n v="18950"/>
    <n v="-18002.5"/>
    <n v="0"/>
    <m/>
    <s v="UM01"/>
    <s v="INR"/>
    <n v="0"/>
    <n v="0"/>
    <n v="0"/>
    <n v="0"/>
    <n v="0"/>
  </r>
  <r>
    <s v="1603001144"/>
    <s v="0"/>
    <s v="16030011440"/>
    <s v="3000"/>
    <x v="2"/>
    <s v="1 TON ELECTRIC HOIST"/>
    <s v="0"/>
    <s v="0"/>
    <s v="UM3001"/>
    <d v="1993-08-31T00:00:00"/>
    <n v="330284.65000000002"/>
    <n v="-313770.40999999997"/>
    <n v="16514.240000000002"/>
    <n v="0"/>
    <n v="0"/>
    <n v="0"/>
    <n v="0"/>
    <n v="16514.240000000002"/>
    <n v="330284.65000000002"/>
    <n v="-313770.40999999997"/>
    <n v="0"/>
    <m/>
    <s v="UM01"/>
    <s v="INR"/>
    <n v="0"/>
    <n v="0"/>
    <n v="0"/>
    <n v="0"/>
    <n v="0"/>
  </r>
  <r>
    <s v="1603001145"/>
    <s v="0"/>
    <s v="16030011450"/>
    <s v="3000"/>
    <x v="2"/>
    <s v="1 TON W/R TYPE ELECT. HOIST"/>
    <s v="0"/>
    <s v="0"/>
    <s v="UM3001"/>
    <d v="1993-03-31T00:00:00"/>
    <n v="162554.68"/>
    <n v="-154426.94"/>
    <n v="8127.74"/>
    <n v="0"/>
    <n v="0"/>
    <n v="0"/>
    <n v="0"/>
    <n v="8127.74"/>
    <n v="162554.68"/>
    <n v="-154426.94"/>
    <n v="0"/>
    <m/>
    <s v="UM01"/>
    <s v="INR"/>
    <n v="0"/>
    <n v="0"/>
    <n v="0"/>
    <n v="0"/>
    <n v="0"/>
  </r>
  <r>
    <s v="1603001146"/>
    <s v="0"/>
    <s v="16030011460"/>
    <s v="3000"/>
    <x v="2"/>
    <s v="1+ 6BB 450MM M/C 2 NOS."/>
    <s v="0"/>
    <s v="0"/>
    <s v="UM3001"/>
    <d v="1996-03-26T00:00:00"/>
    <n v="10017927.58"/>
    <n v="-9517031.1999999993"/>
    <n v="500896.38"/>
    <n v="0"/>
    <n v="0"/>
    <n v="0"/>
    <n v="0"/>
    <n v="500896.38"/>
    <n v="10017927.58"/>
    <n v="-9517031.1999999993"/>
    <n v="0"/>
    <m/>
    <s v="UM01"/>
    <s v="INR"/>
    <n v="0"/>
    <n v="0"/>
    <n v="0"/>
    <n v="0"/>
    <n v="0"/>
  </r>
  <r>
    <s v="1603001147"/>
    <s v="0"/>
    <s v="16030011470"/>
    <s v="3000"/>
    <x v="2"/>
    <s v="1+18BB 250MM M/C 3 NOS."/>
    <s v="0"/>
    <s v="0"/>
    <s v="UM3001"/>
    <d v="1996-03-27T00:00:00"/>
    <n v="4716485.42"/>
    <n v="-4480661.1399999997"/>
    <n v="235824.28"/>
    <n v="0"/>
    <n v="0"/>
    <n v="0"/>
    <n v="0"/>
    <n v="235824.28"/>
    <n v="4716485.42"/>
    <n v="-4480661.1399999997"/>
    <n v="0"/>
    <m/>
    <s v="UM01"/>
    <s v="INR"/>
    <n v="0"/>
    <n v="0"/>
    <n v="0"/>
    <n v="0"/>
    <n v="0"/>
  </r>
  <r>
    <s v="1603001148"/>
    <s v="0"/>
    <s v="16030011480"/>
    <s v="3000"/>
    <x v="2"/>
    <s v="1+36BB 400MM 1 NO. M/C."/>
    <s v="0"/>
    <s v="0"/>
    <s v="UM3001"/>
    <d v="1996-03-12T00:00:00"/>
    <n v="68740.289999999994"/>
    <n v="-65303.27"/>
    <n v="3437.02"/>
    <n v="0"/>
    <n v="0"/>
    <n v="0"/>
    <n v="0"/>
    <n v="3437.02"/>
    <n v="68740.289999999994"/>
    <n v="-65303.27"/>
    <n v="0"/>
    <m/>
    <s v="UM01"/>
    <s v="INR"/>
    <n v="0"/>
    <n v="0"/>
    <n v="0"/>
    <n v="0"/>
    <n v="0"/>
  </r>
  <r>
    <s v="1603001149"/>
    <s v="0"/>
    <s v="16030011490"/>
    <s v="3000"/>
    <x v="2"/>
    <s v="1+6BB 800 MM M/C 3 NOS."/>
    <s v="0"/>
    <s v="0"/>
    <s v="UM3001"/>
    <d v="1996-03-30T00:00:00"/>
    <n v="16173021.449999999"/>
    <n v="-15364370.369999999"/>
    <n v="808651.08"/>
    <n v="0"/>
    <n v="0"/>
    <n v="0"/>
    <n v="0"/>
    <n v="808651.08"/>
    <n v="16173021.449999999"/>
    <n v="-15364370.369999999"/>
    <n v="0"/>
    <m/>
    <s v="UM01"/>
    <s v="INR"/>
    <n v="0"/>
    <n v="0"/>
    <n v="0"/>
    <n v="0"/>
    <n v="0"/>
  </r>
  <r>
    <s v="1603001150"/>
    <s v="0"/>
    <s v="16030011500"/>
    <s v="3000"/>
    <x v="2"/>
    <s v="10 TON WEIGH BRIDGE INSTL."/>
    <s v="0"/>
    <s v="0"/>
    <s v="UM3001"/>
    <d v="1994-02-28T00:00:00"/>
    <n v="313491.27"/>
    <n v="-297816.7"/>
    <n v="15674.57"/>
    <n v="0"/>
    <n v="0"/>
    <n v="0"/>
    <n v="0"/>
    <n v="15674.57"/>
    <n v="313491.27"/>
    <n v="-297816.7"/>
    <n v="0"/>
    <m/>
    <s v="UM01"/>
    <s v="INR"/>
    <n v="0"/>
    <n v="0"/>
    <n v="0"/>
    <n v="0"/>
    <n v="0"/>
  </r>
  <r>
    <s v="1603001151"/>
    <s v="0"/>
    <s v="16030011510"/>
    <s v="3000"/>
    <x v="2"/>
    <s v="100 KG AVERY WEIGHING SCALE"/>
    <s v="0"/>
    <s v="0"/>
    <s v="UM3001"/>
    <d v="1987-12-13T00:00:00"/>
    <n v="31084.799999999999"/>
    <n v="-29530.560000000001"/>
    <n v="1554.24"/>
    <n v="0"/>
    <n v="0"/>
    <n v="0"/>
    <n v="0"/>
    <n v="1554.24"/>
    <n v="31084.799999999999"/>
    <n v="-29530.560000000001"/>
    <n v="0"/>
    <m/>
    <s v="UM01"/>
    <s v="INR"/>
    <n v="0"/>
    <n v="0"/>
    <n v="0"/>
    <n v="0"/>
    <n v="0"/>
  </r>
  <r>
    <s v="1603001152"/>
    <s v="0"/>
    <s v="16030011520"/>
    <s v="3000"/>
    <x v="2"/>
    <s v="100 KVA TRANSFORMER FOR RIVER"/>
    <s v="0"/>
    <s v="0"/>
    <s v="UM3001"/>
    <d v="1984-03-06T00:00:00"/>
    <n v="40051.870000000003"/>
    <n v="-38049.279999999999"/>
    <n v="2002.59"/>
    <n v="0"/>
    <n v="0"/>
    <n v="0"/>
    <n v="0"/>
    <n v="2002.59"/>
    <n v="40051.870000000003"/>
    <n v="-38049.279999999999"/>
    <n v="0"/>
    <m/>
    <s v="UM01"/>
    <s v="INR"/>
    <n v="0"/>
    <n v="0"/>
    <n v="0"/>
    <n v="0"/>
    <n v="0"/>
  </r>
  <r>
    <s v="1603001153"/>
    <s v="0"/>
    <s v="16030011530"/>
    <s v="3000"/>
    <x v="2"/>
    <s v="100 T CLOSER MODIFICATION-EOU"/>
    <s v="0"/>
    <s v="0"/>
    <s v="UM3001"/>
    <d v="1988-11-15T00:00:00"/>
    <n v="252339.52"/>
    <n v="-239722.54"/>
    <n v="12616.98"/>
    <n v="0"/>
    <n v="0"/>
    <n v="0"/>
    <n v="0"/>
    <n v="12616.98"/>
    <n v="252339.52"/>
    <n v="-239722.54"/>
    <n v="0"/>
    <m/>
    <s v="UM01"/>
    <s v="INR"/>
    <n v="0"/>
    <n v="0"/>
    <n v="0"/>
    <n v="0"/>
    <n v="0"/>
  </r>
  <r>
    <s v="1603001154"/>
    <s v="0"/>
    <s v="16030011540"/>
    <s v="3000"/>
    <x v="2"/>
    <s v="100 TON CLOSER M/C."/>
    <s v="0"/>
    <s v="0"/>
    <s v="UM3001"/>
    <d v="1996-03-03T00:00:00"/>
    <n v="16952.099999999999"/>
    <n v="-16104.49"/>
    <n v="847.61"/>
    <n v="0"/>
    <n v="0"/>
    <n v="0"/>
    <n v="0"/>
    <n v="847.61"/>
    <n v="16952.099999999999"/>
    <n v="-16104.49"/>
    <n v="0"/>
    <m/>
    <s v="UM01"/>
    <s v="INR"/>
    <n v="0"/>
    <n v="0"/>
    <n v="0"/>
    <n v="0"/>
    <n v="0"/>
  </r>
  <r>
    <s v="1603001155"/>
    <s v="0"/>
    <s v="16030011550"/>
    <s v="3000"/>
    <x v="2"/>
    <s v="1000 DIA GROOVED CAPSTAN"/>
    <s v="0"/>
    <s v="0"/>
    <s v="UM3001"/>
    <d v="1993-03-20T00:00:00"/>
    <n v="223120.52"/>
    <n v="-211964.49"/>
    <n v="11156.03"/>
    <n v="0"/>
    <n v="0"/>
    <n v="0"/>
    <n v="0"/>
    <n v="11156.03"/>
    <n v="223120.52"/>
    <n v="-211964.49"/>
    <n v="0"/>
    <m/>
    <s v="UM01"/>
    <s v="INR"/>
    <n v="0"/>
    <n v="0"/>
    <n v="0"/>
    <n v="0"/>
    <n v="0"/>
  </r>
  <r>
    <s v="1603001157"/>
    <s v="0"/>
    <s v="16030011570"/>
    <s v="3000"/>
    <x v="2"/>
    <s v="1000MM DIA BOBBIN FOR LE4"/>
    <s v="0"/>
    <s v="0"/>
    <s v="UM3001"/>
    <d v="1997-03-10T00:00:00"/>
    <n v="2586099.7999999998"/>
    <n v="-2456794.81"/>
    <n v="129304.99"/>
    <n v="0"/>
    <n v="0"/>
    <n v="0"/>
    <n v="0"/>
    <n v="129304.99"/>
    <n v="2586099.7999999998"/>
    <n v="-2456794.81"/>
    <n v="0"/>
    <m/>
    <s v="UM01"/>
    <s v="INR"/>
    <n v="0"/>
    <n v="0"/>
    <n v="0"/>
    <n v="0"/>
    <n v="0"/>
  </r>
  <r>
    <s v="1603001158"/>
    <s v="0"/>
    <s v="16030011580"/>
    <s v="3000"/>
    <x v="2"/>
    <s v="100T CLOSER MODIFICATION OF BA"/>
    <s v="15"/>
    <s v="0"/>
    <s v="UM3001"/>
    <d v="2009-03-26T00:00:00"/>
    <n v="6005389.7999999998"/>
    <n v="-5018590.7300000004"/>
    <n v="986799.07"/>
    <n v="0"/>
    <n v="0"/>
    <n v="-172340.64"/>
    <n v="0"/>
    <n v="814458.43"/>
    <n v="6005389.7999999998"/>
    <n v="-5190931.37"/>
    <n v="0"/>
    <m/>
    <s v="UM01"/>
    <s v="INR"/>
    <n v="0"/>
    <n v="0"/>
    <n v="0"/>
    <n v="0"/>
    <n v="0"/>
  </r>
  <r>
    <s v="1603001159"/>
    <s v="0"/>
    <s v="16030011590"/>
    <s v="3000"/>
    <x v="2"/>
    <s v="&quot;10BBX24&quot;&quot; M/C FOR ELEVATOR RO&quot;"/>
    <s v="0"/>
    <s v="0"/>
    <s v="UM3001"/>
    <d v="1991-03-20T00:00:00"/>
    <n v="5414760.7199999997"/>
    <n v="-5144022.68"/>
    <n v="270738.03999999998"/>
    <n v="0"/>
    <n v="0"/>
    <n v="0"/>
    <n v="0"/>
    <n v="270738.03999999998"/>
    <n v="5414760.7199999997"/>
    <n v="-5144022.68"/>
    <n v="0"/>
    <m/>
    <s v="UM01"/>
    <s v="INR"/>
    <n v="0"/>
    <n v="0"/>
    <n v="0"/>
    <n v="0"/>
    <n v="0"/>
  </r>
  <r>
    <s v="1603001160"/>
    <s v="0"/>
    <s v="16030011600"/>
    <s v="3000"/>
    <x v="2"/>
    <s v="10T TRANSFER TROLLY"/>
    <s v="0"/>
    <s v="0"/>
    <s v="UM3001"/>
    <d v="1999-12-19T00:00:00"/>
    <n v="513553.48"/>
    <n v="-487875.8"/>
    <n v="25677.68"/>
    <n v="0"/>
    <n v="0"/>
    <n v="0"/>
    <n v="0"/>
    <n v="25677.68"/>
    <n v="513553.48"/>
    <n v="-487875.8"/>
    <n v="0"/>
    <m/>
    <s v="UM01"/>
    <s v="INR"/>
    <n v="0"/>
    <n v="0"/>
    <n v="0"/>
    <n v="0"/>
    <n v="0"/>
  </r>
  <r>
    <s v="1603001161"/>
    <s v="0"/>
    <s v="16030011610"/>
    <s v="3000"/>
    <x v="2"/>
    <s v="12 BOB 12.1/2 IN. STRANDING M/"/>
    <s v="0"/>
    <s v="0"/>
    <s v="UM3001"/>
    <d v="1972-01-01T00:00:00"/>
    <n v="465656.01"/>
    <n v="-442373.21"/>
    <n v="23282.799999999999"/>
    <n v="0"/>
    <n v="0"/>
    <n v="0"/>
    <n v="0"/>
    <n v="23282.799999999999"/>
    <n v="465656.01"/>
    <n v="-442373.21"/>
    <n v="0"/>
    <m/>
    <s v="UM01"/>
    <s v="INR"/>
    <n v="0"/>
    <n v="0"/>
    <n v="0"/>
    <n v="0"/>
    <n v="0"/>
  </r>
  <r>
    <s v="1603001162"/>
    <s v="0"/>
    <s v="16030011620"/>
    <s v="3000"/>
    <x v="2"/>
    <s v="12 DIE 8IN.WIRE DRAWG.M/C 8C"/>
    <s v="0"/>
    <s v="0"/>
    <s v="UM3001"/>
    <d v="1966-03-31T00:00:00"/>
    <n v="204565.94"/>
    <n v="-194337.64"/>
    <n v="10228.299999999999"/>
    <n v="0"/>
    <n v="0"/>
    <n v="0"/>
    <n v="0"/>
    <n v="10228.299999999999"/>
    <n v="204565.94"/>
    <n v="-194337.64"/>
    <n v="0"/>
    <m/>
    <s v="UM01"/>
    <s v="INR"/>
    <n v="0"/>
    <n v="0"/>
    <n v="0"/>
    <n v="0"/>
    <n v="0"/>
  </r>
  <r>
    <s v="1603001163"/>
    <s v="0"/>
    <s v="16030011630"/>
    <s v="3000"/>
    <x v="2"/>
    <s v="&quot;12&quot;&quot; WET DRAWING MACHINE ( SPCD&quot;"/>
    <s v="8"/>
    <s v="0"/>
    <s v="UM3001"/>
    <d v="2005-03-25T00:00:00"/>
    <n v="468910.13"/>
    <n v="-445464.62"/>
    <n v="23445.51"/>
    <n v="0"/>
    <n v="0"/>
    <n v="0"/>
    <n v="0"/>
    <n v="23445.51"/>
    <n v="468910.13"/>
    <n v="-445464.62"/>
    <n v="0"/>
    <m/>
    <s v="UM01"/>
    <s v="INR"/>
    <n v="0"/>
    <n v="0"/>
    <n v="0"/>
    <n v="0"/>
    <n v="0"/>
  </r>
  <r>
    <s v="1603001164"/>
    <s v="0"/>
    <s v="16030011640"/>
    <s v="3000"/>
    <x v="2"/>
    <s v="&quot;12&quot;&quot;x4 JAW CHUCK&quot;"/>
    <s v="0"/>
    <s v="0"/>
    <s v="UM3002"/>
    <d v="2005-03-01T00:00:00"/>
    <n v="9681.74"/>
    <n v="-9197.65"/>
    <n v="484.09"/>
    <n v="0"/>
    <n v="0"/>
    <n v="0"/>
    <n v="0"/>
    <n v="484.09"/>
    <n v="9681.74"/>
    <n v="-9197.65"/>
    <n v="0"/>
    <m/>
    <s v="UM01"/>
    <s v="INR"/>
    <n v="0"/>
    <n v="0"/>
    <n v="0"/>
    <n v="0"/>
    <n v="0"/>
  </r>
  <r>
    <s v="1603001165"/>
    <s v="0"/>
    <s v="16030011650"/>
    <s v="3000"/>
    <x v="2"/>
    <s v="&quot;12*6&quot;&quot; T STRAND MC BRUNTON 2NO&quot;"/>
    <s v="0"/>
    <s v="0"/>
    <s v="UM3001"/>
    <d v="2003-10-07T00:00:00"/>
    <n v="2142137.33"/>
    <n v="-2035030.46"/>
    <n v="107106.87"/>
    <n v="0"/>
    <n v="0"/>
    <n v="0"/>
    <n v="0"/>
    <n v="107106.87"/>
    <n v="2142137.33"/>
    <n v="-2035030.46"/>
    <n v="0"/>
    <m/>
    <s v="UM01"/>
    <s v="INR"/>
    <n v="0"/>
    <n v="0"/>
    <n v="0"/>
    <n v="0"/>
    <n v="0"/>
  </r>
  <r>
    <s v="1603001166"/>
    <s v="0"/>
    <s v="16030011660"/>
    <s v="3000"/>
    <x v="2"/>
    <s v="&quot;12+1BB 6&quot;&quot; STRANDING MC BRUNTON&quot;"/>
    <s v="0"/>
    <s v="0"/>
    <s v="UM3001"/>
    <d v="2003-10-07T00:00:00"/>
    <n v="2926381.46"/>
    <n v="-2780062.39"/>
    <n v="146319.07"/>
    <n v="0"/>
    <n v="0"/>
    <n v="0"/>
    <n v="0"/>
    <n v="146319.07"/>
    <n v="2926381.46"/>
    <n v="-2780062.39"/>
    <n v="0"/>
    <m/>
    <s v="UM01"/>
    <s v="INR"/>
    <n v="0"/>
    <n v="0"/>
    <n v="0"/>
    <n v="0"/>
    <n v="0"/>
  </r>
  <r>
    <s v="1603001167"/>
    <s v="0"/>
    <s v="16030011670"/>
    <s v="3000"/>
    <x v="2"/>
    <s v="1200 DIA GROOVED CAPSTAN 65 B"/>
    <s v="0"/>
    <s v="0"/>
    <s v="UM3001"/>
    <d v="1992-03-17T00:00:00"/>
    <n v="210903.25"/>
    <n v="-200358.09"/>
    <n v="10545.16"/>
    <n v="0"/>
    <n v="0"/>
    <n v="0"/>
    <n v="0"/>
    <n v="10545.16"/>
    <n v="210903.25"/>
    <n v="-200358.09"/>
    <n v="0"/>
    <m/>
    <s v="UM01"/>
    <s v="INR"/>
    <n v="0"/>
    <n v="0"/>
    <n v="0"/>
    <n v="0"/>
    <n v="0"/>
  </r>
  <r>
    <s v="1603001168"/>
    <s v="0"/>
    <s v="16030011680"/>
    <s v="3000"/>
    <x v="2"/>
    <s v="125+130 T SHED - BOBBIN COST"/>
    <s v="15"/>
    <s v="0"/>
    <s v="UM3001"/>
    <d v="2012-03-24T00:00:00"/>
    <n v="7430653.2999999998"/>
    <n v="-4435623.82"/>
    <n v="2995029.48"/>
    <n v="0"/>
    <n v="0"/>
    <n v="-375962.44"/>
    <n v="0"/>
    <n v="2619067.04"/>
    <n v="7430653.2999999998"/>
    <n v="-4811586.26"/>
    <n v="0"/>
    <m/>
    <s v="UM01"/>
    <s v="INR"/>
    <n v="0"/>
    <n v="0"/>
    <n v="0"/>
    <n v="0"/>
    <n v="0"/>
  </r>
  <r>
    <s v="1603001169"/>
    <s v="0"/>
    <s v="16030011690"/>
    <s v="3000"/>
    <x v="2"/>
    <s v="125+130T SHED MC FOUNDATION CO"/>
    <s v="30"/>
    <s v="0"/>
    <s v="UM3001"/>
    <d v="2012-03-26T00:00:00"/>
    <n v="7695901.2999999998"/>
    <n v="-3507875.78"/>
    <n v="4188025.52"/>
    <n v="0"/>
    <n v="0"/>
    <n v="-173003.38"/>
    <n v="0"/>
    <n v="4015022.14"/>
    <n v="7695901.2999999998"/>
    <n v="-3680879.16"/>
    <n v="0"/>
    <m/>
    <s v="UM01"/>
    <s v="INR"/>
    <n v="0"/>
    <n v="0"/>
    <n v="0"/>
    <n v="0"/>
    <n v="0"/>
  </r>
  <r>
    <s v="1603001170"/>
    <s v="0"/>
    <s v="16030011700"/>
    <s v="3000"/>
    <x v="2"/>
    <s v="&quot;12X6X1/4&quot;&quot; Stranding-F.Cord (SP&quot;"/>
    <s v="8"/>
    <s v="0"/>
    <s v="UM3001"/>
    <d v="2005-03-20T00:00:00"/>
    <n v="479552.8"/>
    <n v="-455575.16"/>
    <n v="23977.64"/>
    <n v="0"/>
    <n v="0"/>
    <n v="0"/>
    <n v="0"/>
    <n v="23977.64"/>
    <n v="479552.8"/>
    <n v="-455575.16"/>
    <n v="0"/>
    <m/>
    <s v="UM01"/>
    <s v="INR"/>
    <n v="0"/>
    <n v="0"/>
    <n v="0"/>
    <n v="0"/>
    <n v="0"/>
  </r>
  <r>
    <s v="1603001171"/>
    <s v="0"/>
    <s v="16030011710"/>
    <s v="3000"/>
    <x v="2"/>
    <s v="14 WIRE DRAWING M/C MECH MAT."/>
    <s v="0"/>
    <s v="0"/>
    <s v="UM3001"/>
    <d v="2002-03-25T00:00:00"/>
    <n v="190337.3"/>
    <n v="-180820.43"/>
    <n v="9516.8700000000008"/>
    <n v="0"/>
    <n v="0"/>
    <n v="0"/>
    <n v="0"/>
    <n v="9516.8700000000008"/>
    <n v="190337.3"/>
    <n v="-180820.43"/>
    <n v="0"/>
    <m/>
    <s v="UM01"/>
    <s v="INR"/>
    <n v="0"/>
    <n v="0"/>
    <n v="0"/>
    <n v="0"/>
    <n v="0"/>
  </r>
  <r>
    <s v="1603001172"/>
    <s v="0"/>
    <s v="16030011720"/>
    <s v="3000"/>
    <x v="2"/>
    <s v="14 WIRE DRAWING M/C MECH MAT."/>
    <s v="0"/>
    <s v="0"/>
    <s v="UM3001"/>
    <d v="2002-03-25T00:00:00"/>
    <n v="18071.580000000002"/>
    <n v="-17168"/>
    <n v="903.58"/>
    <n v="0"/>
    <n v="0"/>
    <n v="0"/>
    <n v="0"/>
    <n v="903.58"/>
    <n v="18071.580000000002"/>
    <n v="-17168"/>
    <n v="0"/>
    <m/>
    <s v="UM01"/>
    <s v="INR"/>
    <n v="0"/>
    <n v="0"/>
    <n v="0"/>
    <n v="0"/>
    <n v="0"/>
  </r>
  <r>
    <s v="1603001173"/>
    <s v="0"/>
    <s v="16030011730"/>
    <s v="3000"/>
    <x v="2"/>
    <s v="15 TON OVHD.TRAVELLING CRANE"/>
    <s v="0"/>
    <s v="0"/>
    <s v="UM3001"/>
    <d v="1969-01-15T00:00:00"/>
    <n v="101982.51"/>
    <n v="-96883.38"/>
    <n v="5099.13"/>
    <n v="0"/>
    <n v="0"/>
    <n v="0"/>
    <n v="0"/>
    <n v="5099.13"/>
    <n v="101982.51"/>
    <n v="-96883.38"/>
    <n v="0"/>
    <m/>
    <s v="UM01"/>
    <s v="INR"/>
    <n v="0"/>
    <n v="0"/>
    <n v="0"/>
    <n v="0"/>
    <n v="0"/>
  </r>
  <r>
    <s v="1603001174"/>
    <s v="0"/>
    <s v="16030011740"/>
    <s v="3000"/>
    <x v="2"/>
    <s v="150mm ROLLER COMPACTING UNIT M"/>
    <s v="8"/>
    <s v="0"/>
    <s v="UM3001"/>
    <d v="2005-03-25T00:00:00"/>
    <n v="1028329"/>
    <n v="-976912.55"/>
    <n v="51416.45"/>
    <n v="0"/>
    <n v="0"/>
    <n v="0"/>
    <n v="0"/>
    <n v="51416.45"/>
    <n v="1028329"/>
    <n v="-976912.55"/>
    <n v="0"/>
    <m/>
    <s v="UM01"/>
    <s v="INR"/>
    <n v="0"/>
    <n v="0"/>
    <n v="0"/>
    <n v="0"/>
    <n v="0"/>
  </r>
  <r>
    <s v="1603001175"/>
    <s v="0"/>
    <s v="16030011750"/>
    <s v="3000"/>
    <x v="2"/>
    <s v="15TN CRANE HOISTING GEAR BOX"/>
    <s v="0"/>
    <s v="0"/>
    <s v="UM3001"/>
    <d v="1996-03-17T00:00:00"/>
    <n v="143050.53"/>
    <n v="-135898"/>
    <n v="7152.53"/>
    <n v="0"/>
    <n v="0"/>
    <n v="0"/>
    <n v="0"/>
    <n v="7152.53"/>
    <n v="143050.53"/>
    <n v="-135898"/>
    <n v="0"/>
    <m/>
    <s v="UM01"/>
    <s v="INR"/>
    <n v="0"/>
    <n v="0"/>
    <n v="0"/>
    <n v="0"/>
    <n v="0"/>
  </r>
  <r>
    <s v="1603001176"/>
    <s v="0"/>
    <s v="16030011760"/>
    <s v="3000"/>
    <x v="2"/>
    <s v="16 END ROTOLAY FOR F3"/>
    <s v="0"/>
    <s v="0"/>
    <s v="UM3001"/>
    <d v="1977-01-01T00:00:00"/>
    <n v="546444.23"/>
    <n v="-519122.01"/>
    <n v="27322.22"/>
    <n v="0"/>
    <n v="0"/>
    <n v="0"/>
    <n v="0"/>
    <n v="27322.22"/>
    <n v="546444.23"/>
    <n v="-519122.01"/>
    <n v="0"/>
    <m/>
    <s v="UM01"/>
    <s v="INR"/>
    <n v="0"/>
    <n v="0"/>
    <n v="0"/>
    <n v="0"/>
    <n v="0"/>
  </r>
  <r>
    <s v="1603001177"/>
    <s v="0"/>
    <s v="16030011770"/>
    <s v="3000"/>
    <x v="2"/>
    <s v="&quot;16&quot;&quot; BOBBIN FOR STRANDING M/C&quot;"/>
    <s v="0"/>
    <s v="0"/>
    <s v="UM3001"/>
    <d v="2001-02-28T00:00:00"/>
    <n v="499533.88"/>
    <n v="-474557.18"/>
    <n v="24976.7"/>
    <n v="0"/>
    <n v="0"/>
    <n v="0"/>
    <n v="0"/>
    <n v="24976.7"/>
    <n v="499533.88"/>
    <n v="-474557.18"/>
    <n v="0"/>
    <m/>
    <s v="UM01"/>
    <s v="INR"/>
    <n v="0"/>
    <n v="0"/>
    <n v="0"/>
    <n v="0"/>
    <n v="0"/>
  </r>
  <r>
    <s v="1603001178"/>
    <s v="0"/>
    <s v="16030011780"/>
    <s v="3000"/>
    <x v="2"/>
    <s v="17 FEET LEAD BATH"/>
    <s v="0"/>
    <s v="0"/>
    <s v="UM3001"/>
    <d v="1965-12-15T00:00:00"/>
    <n v="34151.9"/>
    <n v="-32444.3"/>
    <n v="1707.6"/>
    <n v="0"/>
    <n v="0"/>
    <n v="0"/>
    <n v="0"/>
    <n v="1707.6"/>
    <n v="34151.9"/>
    <n v="-32444.3"/>
    <n v="0"/>
    <m/>
    <s v="UM01"/>
    <s v="INR"/>
    <n v="0"/>
    <n v="0"/>
    <n v="0"/>
    <n v="0"/>
    <n v="0"/>
  </r>
  <r>
    <s v="1603001179"/>
    <s v="0"/>
    <s v="16030011790"/>
    <s v="3000"/>
    <x v="2"/>
    <s v="18 + 18 X 12.1/2 CLOSING M/C"/>
    <s v="0"/>
    <s v="0"/>
    <s v="UM3001"/>
    <d v="1982-09-29T00:00:00"/>
    <n v="2188579"/>
    <n v="-2079150.05"/>
    <n v="109428.95"/>
    <n v="0"/>
    <n v="0"/>
    <n v="0"/>
    <n v="0"/>
    <n v="109428.95"/>
    <n v="2188579"/>
    <n v="-2079150.05"/>
    <n v="0"/>
    <m/>
    <s v="UM01"/>
    <s v="INR"/>
    <n v="0"/>
    <n v="0"/>
    <n v="0"/>
    <n v="0"/>
    <n v="0"/>
  </r>
  <r>
    <s v="1603001180"/>
    <s v="0"/>
    <s v="16030011800"/>
    <s v="3000"/>
    <x v="2"/>
    <s v="18 BOB 12 1/2 IN TUBUL STRANDI"/>
    <s v="0"/>
    <s v="0"/>
    <s v="UM3001"/>
    <d v="1962-12-15T00:00:00"/>
    <n v="137430.97"/>
    <n v="-130559.42"/>
    <n v="6871.55"/>
    <n v="0"/>
    <n v="0"/>
    <n v="0"/>
    <n v="0"/>
    <n v="6871.55"/>
    <n v="137430.97"/>
    <n v="-130559.42"/>
    <n v="0"/>
    <m/>
    <s v="UM01"/>
    <s v="INR"/>
    <n v="0"/>
    <n v="0"/>
    <n v="0"/>
    <n v="0"/>
    <n v="0"/>
  </r>
  <r>
    <s v="1603001181"/>
    <s v="0"/>
    <s v="16030011810"/>
    <s v="3000"/>
    <x v="2"/>
    <s v="18 BOB 18IN TUBUL STRANDING M/"/>
    <s v="0"/>
    <s v="0"/>
    <s v="UM3001"/>
    <d v="1962-10-13T00:00:00"/>
    <n v="241522.39"/>
    <n v="-230073.9"/>
    <n v="11448.49"/>
    <n v="0"/>
    <n v="0"/>
    <n v="0"/>
    <n v="0"/>
    <n v="11448.49"/>
    <n v="241522.39"/>
    <n v="-230073.9"/>
    <n v="0"/>
    <m/>
    <s v="UM01"/>
    <s v="INR"/>
    <n v="0"/>
    <n v="0"/>
    <n v="0"/>
    <n v="0"/>
    <n v="0"/>
  </r>
  <r>
    <s v="1603001182"/>
    <s v="0"/>
    <s v="16030011820"/>
    <s v="3000"/>
    <x v="2"/>
    <s v="18 BOB. 9 IN. STRANDING M/C 4"/>
    <s v="0"/>
    <s v="0"/>
    <s v="UM3001"/>
    <d v="1969-02-07T00:00:00"/>
    <n v="249138.53"/>
    <n v="-236681.60000000001"/>
    <n v="12456.93"/>
    <n v="0"/>
    <n v="0"/>
    <n v="0"/>
    <n v="0"/>
    <n v="12456.93"/>
    <n v="249138.53"/>
    <n v="-236681.60000000001"/>
    <n v="0"/>
    <m/>
    <s v="UM01"/>
    <s v="INR"/>
    <n v="0"/>
    <n v="0"/>
    <n v="0"/>
    <n v="0"/>
    <n v="0"/>
  </r>
  <r>
    <s v="1603001183"/>
    <s v="0"/>
    <s v="16030011830"/>
    <s v="3000"/>
    <x v="2"/>
    <s v="18 BOB.18 IN. STRANDING M/C 11"/>
    <s v="0"/>
    <s v="0"/>
    <s v="UM3001"/>
    <d v="1965-05-13T00:00:00"/>
    <n v="332766.43"/>
    <n v="-316128.11"/>
    <n v="16638.32"/>
    <n v="0"/>
    <n v="0"/>
    <n v="0"/>
    <n v="0"/>
    <n v="16638.32"/>
    <n v="332766.43"/>
    <n v="-316128.11"/>
    <n v="0"/>
    <m/>
    <s v="UM01"/>
    <s v="INR"/>
    <n v="0"/>
    <n v="0"/>
    <n v="0"/>
    <n v="0"/>
    <n v="0"/>
  </r>
  <r>
    <s v="1603001184"/>
    <s v="0"/>
    <s v="16030011840"/>
    <s v="3000"/>
    <x v="2"/>
    <s v="&quot;18&quot;&quot; BOBBIN FOR STRANDING M/C&quot;"/>
    <s v="0"/>
    <s v="0"/>
    <s v="UM3001"/>
    <d v="2002-03-26T00:00:00"/>
    <n v="938750.14"/>
    <n v="-891812.63"/>
    <n v="46937.51"/>
    <n v="0"/>
    <n v="0"/>
    <n v="0"/>
    <n v="0"/>
    <n v="46937.51"/>
    <n v="938750.14"/>
    <n v="-891812.63"/>
    <n v="0"/>
    <m/>
    <s v="UM01"/>
    <s v="INR"/>
    <n v="0"/>
    <n v="0"/>
    <n v="0"/>
    <n v="0"/>
    <n v="0"/>
  </r>
  <r>
    <s v="1603001185"/>
    <s v="0"/>
    <s v="16030011850"/>
    <s v="3000"/>
    <x v="2"/>
    <s v="&quot;18&quot;&quot; BUNCHING M/C FRON BANALO&quot;"/>
    <s v="0"/>
    <s v="0"/>
    <s v="UM3001"/>
    <d v="1990-03-24T00:00:00"/>
    <n v="65960.67"/>
    <n v="-62662.64"/>
    <n v="3298.03"/>
    <n v="0"/>
    <n v="0"/>
    <n v="0"/>
    <n v="0"/>
    <n v="3298.03"/>
    <n v="65960.67"/>
    <n v="-62662.64"/>
    <n v="0"/>
    <m/>
    <s v="UM01"/>
    <s v="INR"/>
    <n v="0"/>
    <n v="0"/>
    <n v="0"/>
    <n v="0"/>
    <n v="0"/>
  </r>
  <r>
    <s v="1603001186"/>
    <s v="0"/>
    <s v="16030011860"/>
    <s v="3000"/>
    <x v="2"/>
    <s v="18+1X315 STRANDING MACH.-1 NOS"/>
    <s v="8"/>
    <s v="0"/>
    <s v="UM3001"/>
    <d v="2006-03-20T00:00:00"/>
    <n v="208793.71"/>
    <n v="-198354.02"/>
    <n v="10439.69"/>
    <n v="0"/>
    <n v="0"/>
    <n v="0"/>
    <n v="0"/>
    <n v="10439.69"/>
    <n v="208793.71"/>
    <n v="-198354.02"/>
    <n v="0"/>
    <m/>
    <s v="UM01"/>
    <s v="INR"/>
    <n v="0"/>
    <n v="0"/>
    <n v="0"/>
    <n v="0"/>
    <n v="0"/>
  </r>
  <r>
    <s v="1603001187"/>
    <s v="0"/>
    <s v="16030011870"/>
    <s v="3000"/>
    <x v="2"/>
    <s v="18BBN * 315 DIN (3140A)"/>
    <s v="0"/>
    <s v="0"/>
    <s v="UM3001"/>
    <d v="1994-08-01T00:00:00"/>
    <n v="578760"/>
    <n v="-549822"/>
    <n v="28938"/>
    <n v="0"/>
    <n v="0"/>
    <n v="0"/>
    <n v="0"/>
    <n v="28938"/>
    <n v="578760"/>
    <n v="-549822"/>
    <n v="0"/>
    <m/>
    <s v="UM01"/>
    <s v="INR"/>
    <n v="0"/>
    <n v="0"/>
    <n v="0"/>
    <n v="0"/>
    <n v="0"/>
  </r>
  <r>
    <s v="1603001188"/>
    <s v="0"/>
    <s v="16030011880"/>
    <s v="3000"/>
    <x v="2"/>
    <s v="18BBN * 315 DIN (3140A)"/>
    <s v="0"/>
    <s v="0"/>
    <s v="UM3001"/>
    <d v="1994-08-01T00:00:00"/>
    <n v="219711.86"/>
    <n v="-208726.26"/>
    <n v="10985.6"/>
    <n v="0"/>
    <n v="0"/>
    <n v="0"/>
    <n v="0"/>
    <n v="10985.6"/>
    <n v="219711.86"/>
    <n v="-208726.26"/>
    <n v="0"/>
    <m/>
    <s v="UM01"/>
    <s v="INR"/>
    <n v="0"/>
    <n v="0"/>
    <n v="0"/>
    <n v="0"/>
    <n v="0"/>
  </r>
  <r>
    <s v="1603001189"/>
    <s v="0"/>
    <s v="16030011890"/>
    <s v="3000"/>
    <x v="2"/>
    <s v="18BOB.12.1/2 IN.STRANDING M/C"/>
    <s v="0"/>
    <s v="0"/>
    <s v="UM3001"/>
    <d v="1965-04-02T00:00:00"/>
    <n v="180212.86"/>
    <n v="-171202.22"/>
    <n v="9010.64"/>
    <n v="0"/>
    <n v="0"/>
    <n v="0"/>
    <n v="0"/>
    <n v="9010.64"/>
    <n v="180212.86"/>
    <n v="-171202.22"/>
    <n v="0"/>
    <m/>
    <s v="UM01"/>
    <s v="INR"/>
    <n v="0"/>
    <n v="0"/>
    <n v="0"/>
    <n v="0"/>
    <n v="0"/>
  </r>
  <r>
    <s v="1603001190"/>
    <s v="0"/>
    <s v="16030011900"/>
    <s v="3000"/>
    <x v="2"/>
    <s v="&quot;18H 30&quot;&quot; DIA TAKEUP(F-5 FURNACE&quot;"/>
    <s v="0"/>
    <s v="0"/>
    <s v="UM3001"/>
    <d v="2008-09-27T00:00:00"/>
    <n v="1104911"/>
    <n v="-1049665.45"/>
    <n v="55245.55"/>
    <n v="0"/>
    <n v="0"/>
    <n v="0"/>
    <n v="0"/>
    <n v="55245.55"/>
    <n v="1104911"/>
    <n v="-1049665.45"/>
    <n v="0"/>
    <m/>
    <s v="UM01"/>
    <s v="INR"/>
    <n v="0"/>
    <n v="0"/>
    <n v="0"/>
    <n v="0"/>
    <n v="0"/>
  </r>
  <r>
    <s v="1603001191"/>
    <s v="0"/>
    <s v="16030011910"/>
    <s v="3000"/>
    <x v="2"/>
    <s v="&quot;18H 30&quot;&quot; DIA TAKEUP(F-5 FURNACE&quot;"/>
    <s v="0"/>
    <s v="0"/>
    <s v="UM3001"/>
    <d v="2008-09-27T00:00:00"/>
    <n v="1104911"/>
    <n v="-1049665.45"/>
    <n v="55245.55"/>
    <n v="0"/>
    <n v="0"/>
    <n v="0"/>
    <n v="0"/>
    <n v="55245.55"/>
    <n v="1104911"/>
    <n v="-1049665.45"/>
    <n v="0"/>
    <m/>
    <s v="UM01"/>
    <s v="INR"/>
    <n v="0"/>
    <n v="0"/>
    <n v="0"/>
    <n v="0"/>
    <n v="0"/>
  </r>
  <r>
    <s v="1603001192"/>
    <s v="0"/>
    <s v="16030011920"/>
    <s v="3000"/>
    <x v="2"/>
    <s v="19 AFS 4 DRF BLOCK WIRE DRG MC"/>
    <s v="0"/>
    <s v="0"/>
    <s v="UM3001"/>
    <d v="1980-04-05T00:00:00"/>
    <n v="311592.83"/>
    <n v="-296013.19"/>
    <n v="15579.64"/>
    <n v="0"/>
    <n v="0"/>
    <n v="0"/>
    <n v="0"/>
    <n v="15579.64"/>
    <n v="311592.83"/>
    <n v="-296013.19"/>
    <n v="0"/>
    <m/>
    <s v="UM01"/>
    <s v="INR"/>
    <n v="0"/>
    <n v="0"/>
    <n v="0"/>
    <n v="0"/>
    <n v="0"/>
  </r>
  <r>
    <s v="1603001193"/>
    <s v="0"/>
    <s v="16030011930"/>
    <s v="3000"/>
    <x v="2"/>
    <s v="19 DIA AFS 4 FINE W.D.M/C WET"/>
    <s v="0"/>
    <s v="0"/>
    <s v="UM3001"/>
    <d v="1975-11-29T00:00:00"/>
    <n v="239406.35"/>
    <n v="-227436.06"/>
    <n v="11970.29"/>
    <n v="0"/>
    <n v="0"/>
    <n v="0"/>
    <n v="0"/>
    <n v="11970.29"/>
    <n v="239406.35"/>
    <n v="-227436.06"/>
    <n v="0"/>
    <m/>
    <s v="UM01"/>
    <s v="INR"/>
    <n v="0"/>
    <n v="0"/>
    <n v="0"/>
    <n v="0"/>
    <n v="0"/>
  </r>
  <r>
    <s v="1603001194"/>
    <s v="0"/>
    <s v="16030011940"/>
    <s v="3000"/>
    <x v="2"/>
    <s v="19&amp;13 ASF 4-WET DRAWING M/C H"/>
    <s v="0"/>
    <s v="0"/>
    <s v="UM3001"/>
    <d v="1978-01-01T00:00:00"/>
    <n v="239937.4"/>
    <n v="-227940.53"/>
    <n v="11996.87"/>
    <n v="0"/>
    <n v="0"/>
    <n v="0"/>
    <n v="0"/>
    <n v="11996.87"/>
    <n v="239937.4"/>
    <n v="-227940.53"/>
    <n v="0"/>
    <m/>
    <s v="UM01"/>
    <s v="INR"/>
    <n v="0"/>
    <n v="0"/>
    <n v="0"/>
    <n v="0"/>
    <n v="0"/>
  </r>
  <r>
    <s v="1603001195"/>
    <s v="0"/>
    <s v="16030011950"/>
    <s v="3000"/>
    <x v="2"/>
    <s v="19&amp;13 ASF 4-WET DRAWING M/C I"/>
    <s v="0"/>
    <s v="0"/>
    <s v="UM3001"/>
    <d v="1978-01-01T00:00:00"/>
    <n v="239937.4"/>
    <n v="-227940.53"/>
    <n v="11996.87"/>
    <n v="0"/>
    <n v="0"/>
    <n v="0"/>
    <n v="0"/>
    <n v="11996.87"/>
    <n v="239937.4"/>
    <n v="-227940.53"/>
    <n v="0"/>
    <m/>
    <s v="UM01"/>
    <s v="INR"/>
    <n v="0"/>
    <n v="0"/>
    <n v="0"/>
    <n v="0"/>
    <n v="0"/>
  </r>
  <r>
    <s v="1603001196"/>
    <s v="0"/>
    <s v="16030011960"/>
    <s v="3000"/>
    <x v="2"/>
    <s v="19&amp;13 ASF 4-WET DRAWING M/C J"/>
    <s v="0"/>
    <s v="0"/>
    <s v="UM3001"/>
    <d v="1978-01-01T00:00:00"/>
    <n v="239937.4"/>
    <n v="-227940.53"/>
    <n v="11996.87"/>
    <n v="0"/>
    <n v="0"/>
    <n v="0"/>
    <n v="0"/>
    <n v="11996.87"/>
    <n v="239937.4"/>
    <n v="-227940.53"/>
    <n v="0"/>
    <m/>
    <s v="UM01"/>
    <s v="INR"/>
    <n v="0"/>
    <n v="0"/>
    <n v="0"/>
    <n v="0"/>
    <n v="0"/>
  </r>
  <r>
    <s v="1603001197"/>
    <s v="0"/>
    <s v="16030011970"/>
    <s v="3000"/>
    <x v="2"/>
    <s v="19AFS 4 DRY BLOCK WIRE DRG MC"/>
    <s v="0"/>
    <s v="0"/>
    <s v="UM3001"/>
    <d v="1980-04-05T00:00:00"/>
    <n v="311592.82"/>
    <n v="-296013.18"/>
    <n v="15579.64"/>
    <n v="0"/>
    <n v="0"/>
    <n v="0"/>
    <n v="0"/>
    <n v="15579.64"/>
    <n v="311592.82"/>
    <n v="-296013.18"/>
    <n v="0"/>
    <m/>
    <s v="UM01"/>
    <s v="INR"/>
    <n v="0"/>
    <n v="0"/>
    <n v="0"/>
    <n v="0"/>
    <n v="0"/>
  </r>
  <r>
    <s v="1603001198"/>
    <s v="0"/>
    <s v="16030011980"/>
    <s v="3000"/>
    <x v="2"/>
    <s v="19ASF-4 WITH W-1 SPR COILER WI"/>
    <s v="0"/>
    <s v="0"/>
    <s v="UM3001"/>
    <d v="1980-02-19T00:00:00"/>
    <n v="383549.49"/>
    <n v="-364372.02"/>
    <n v="19177.47"/>
    <n v="0"/>
    <n v="0"/>
    <n v="0"/>
    <n v="0"/>
    <n v="19177.47"/>
    <n v="383549.49"/>
    <n v="-364372.02"/>
    <n v="0"/>
    <m/>
    <s v="UM01"/>
    <s v="INR"/>
    <n v="0"/>
    <n v="0"/>
    <n v="0"/>
    <n v="0"/>
    <n v="0"/>
  </r>
  <r>
    <s v="1603001199"/>
    <s v="0"/>
    <s v="16030011990"/>
    <s v="3000"/>
    <x v="2"/>
    <s v="19DXAFS 4 WET DRAWING M/C WET"/>
    <s v="0"/>
    <s v="0"/>
    <s v="UM3001"/>
    <d v="1976-11-17T00:00:00"/>
    <n v="263192.82"/>
    <n v="-250033.36"/>
    <n v="13159.46"/>
    <n v="0"/>
    <n v="0"/>
    <n v="0"/>
    <n v="0"/>
    <n v="13159.46"/>
    <n v="263192.82"/>
    <n v="-250033.36"/>
    <n v="0"/>
    <m/>
    <s v="UM01"/>
    <s v="INR"/>
    <n v="0"/>
    <n v="0"/>
    <n v="0"/>
    <n v="0"/>
    <n v="0"/>
  </r>
  <r>
    <s v="1603001200"/>
    <s v="0"/>
    <s v="16030012000"/>
    <s v="3000"/>
    <x v="2"/>
    <s v="1X550 OTO+12X450"/>
    <s v="15"/>
    <s v="0"/>
    <s v="UM3001"/>
    <d v="2015-06-30T00:00:00"/>
    <n v="3517334.14"/>
    <n v="-1059065.6200000001"/>
    <n v="2458268.52"/>
    <n v="0"/>
    <n v="0"/>
    <n v="-222807.34"/>
    <n v="0"/>
    <n v="2235461.1800000002"/>
    <n v="3517334.14"/>
    <n v="-1281872.96"/>
    <n v="0"/>
    <m/>
    <s v="UM01"/>
    <s v="INR"/>
    <n v="0"/>
    <n v="0"/>
    <n v="0"/>
    <n v="0"/>
    <n v="0"/>
  </r>
  <r>
    <s v="1603001201"/>
    <s v="0"/>
    <s v="16030012010"/>
    <s v="3000"/>
    <x v="2"/>
    <s v="1X550 OTO+12X450"/>
    <s v="10"/>
    <s v="0"/>
    <s v="UM3001"/>
    <d v="2015-06-30T00:00:00"/>
    <n v="12310669.48"/>
    <n v="-5560581.2999999998"/>
    <n v="6750088.1799999997"/>
    <n v="0"/>
    <n v="0"/>
    <n v="-1169860.22"/>
    <n v="0"/>
    <n v="5580227.96"/>
    <n v="12310669.48"/>
    <n v="-6730441.5199999996"/>
    <n v="0"/>
    <m/>
    <s v="UM01"/>
    <s v="INR"/>
    <n v="0"/>
    <n v="0"/>
    <n v="0"/>
    <n v="0"/>
    <n v="0"/>
  </r>
  <r>
    <s v="1603001202"/>
    <s v="0"/>
    <s v="16030012020"/>
    <s v="3000"/>
    <x v="2"/>
    <s v="1X550 OTO+12X450"/>
    <s v="25"/>
    <s v="0"/>
    <s v="UM3001"/>
    <d v="2015-06-30T00:00:00"/>
    <n v="7034668.2800000003"/>
    <n v="-1270793.92"/>
    <n v="5763874.3600000003"/>
    <n v="0"/>
    <n v="0"/>
    <n v="-267347.59999999998"/>
    <n v="0"/>
    <n v="5496526.7599999998"/>
    <n v="7034668.2800000003"/>
    <n v="-1538141.52"/>
    <n v="0"/>
    <m/>
    <s v="UM01"/>
    <s v="INR"/>
    <n v="0"/>
    <n v="0"/>
    <n v="0"/>
    <n v="0"/>
    <n v="0"/>
  </r>
  <r>
    <s v="1603001203"/>
    <s v="0"/>
    <s v="16030012030"/>
    <s v="3000"/>
    <x v="2"/>
    <s v="1X550 OTO+12X450"/>
    <s v="15"/>
    <s v="0"/>
    <s v="UM3001"/>
    <d v="2015-06-30T00:00:00"/>
    <n v="12310669.48"/>
    <n v="-3706729.72"/>
    <n v="8603939.7599999998"/>
    <n v="0"/>
    <n v="0"/>
    <n v="-779825.7"/>
    <n v="0"/>
    <n v="7824114.0599999996"/>
    <n v="12310669.48"/>
    <n v="-4486555.42"/>
    <n v="0"/>
    <m/>
    <s v="UM01"/>
    <s v="INR"/>
    <n v="0"/>
    <n v="0"/>
    <n v="0"/>
    <n v="0"/>
    <n v="0"/>
  </r>
  <r>
    <s v="1603001204"/>
    <s v="0"/>
    <s v="16030012040"/>
    <s v="3000"/>
    <x v="2"/>
    <s v="2 NOS TAK HOIST FOR M.S.3"/>
    <s v="0"/>
    <s v="0"/>
    <s v="UM3001"/>
    <d v="1994-03-18T00:00:00"/>
    <n v="155793.1"/>
    <n v="-148003.44"/>
    <n v="7789.66"/>
    <n v="0"/>
    <n v="0"/>
    <n v="0"/>
    <n v="0"/>
    <n v="7789.66"/>
    <n v="155793.1"/>
    <n v="-148003.44"/>
    <n v="0"/>
    <m/>
    <s v="UM01"/>
    <s v="INR"/>
    <n v="0"/>
    <n v="0"/>
    <n v="0"/>
    <n v="0"/>
    <n v="0"/>
  </r>
  <r>
    <s v="1603001205"/>
    <s v="0"/>
    <s v="16030012050"/>
    <s v="3000"/>
    <x v="2"/>
    <s v="2 SETS AIR DRYERS-WWR PLANTS"/>
    <s v="15"/>
    <s v="0"/>
    <s v="UM3001"/>
    <d v="2014-03-19T00:00:00"/>
    <n v="2032461.85"/>
    <n v="-850106.07"/>
    <n v="1182355.78"/>
    <n v="0"/>
    <n v="0"/>
    <n v="-120558.51"/>
    <n v="0"/>
    <n v="1061797.27"/>
    <n v="2032461.85"/>
    <n v="-970664.58"/>
    <n v="0"/>
    <m/>
    <s v="UM01"/>
    <s v="INR"/>
    <n v="0"/>
    <n v="0"/>
    <n v="0"/>
    <n v="0"/>
    <n v="0"/>
  </r>
  <r>
    <s v="1603001206"/>
    <s v="0"/>
    <s v="16030012060"/>
    <s v="3000"/>
    <x v="2"/>
    <s v="2 TON AIR CONDITIONER (HITACH"/>
    <s v="0"/>
    <s v="0"/>
    <s v="UM3001"/>
    <d v="2004-05-18T00:00:00"/>
    <n v="64677"/>
    <n v="-61443.15"/>
    <n v="3233.85"/>
    <n v="0"/>
    <n v="0"/>
    <n v="0"/>
    <n v="0"/>
    <n v="3233.85"/>
    <n v="64677"/>
    <n v="-61443.15"/>
    <n v="0"/>
    <m/>
    <s v="UM01"/>
    <s v="INR"/>
    <n v="0"/>
    <n v="0"/>
    <n v="0"/>
    <n v="0"/>
    <n v="0"/>
  </r>
  <r>
    <s v="1603001207"/>
    <s v="0"/>
    <s v="16030012070"/>
    <s v="3000"/>
    <x v="2"/>
    <s v="2 TON CRANE"/>
    <s v="0"/>
    <s v="0"/>
    <s v="UM3001"/>
    <d v="2001-02-28T00:00:00"/>
    <n v="119847.77"/>
    <n v="-113855.38"/>
    <n v="5992.39"/>
    <n v="0"/>
    <n v="0"/>
    <n v="0"/>
    <n v="0"/>
    <n v="5992.39"/>
    <n v="119847.77"/>
    <n v="-113855.38"/>
    <n v="0"/>
    <m/>
    <s v="UM01"/>
    <s v="INR"/>
    <n v="0"/>
    <n v="0"/>
    <n v="0"/>
    <n v="0"/>
    <n v="0"/>
  </r>
  <r>
    <s v="1603001208"/>
    <s v="0"/>
    <s v="16030012080"/>
    <s v="3000"/>
    <x v="2"/>
    <s v="2 TON CRANE"/>
    <s v="0"/>
    <s v="0"/>
    <s v="UM3001"/>
    <d v="1965-02-28T00:00:00"/>
    <n v="37515.800000000003"/>
    <n v="-35640.01"/>
    <n v="1875.79"/>
    <n v="0"/>
    <n v="0"/>
    <n v="0"/>
    <n v="0"/>
    <n v="1875.79"/>
    <n v="37515.800000000003"/>
    <n v="-35640.01"/>
    <n v="0"/>
    <m/>
    <s v="UM01"/>
    <s v="INR"/>
    <n v="0"/>
    <n v="0"/>
    <n v="0"/>
    <n v="0"/>
    <n v="0"/>
  </r>
  <r>
    <s v="1603001209"/>
    <s v="0"/>
    <s v="16030012090"/>
    <s v="3000"/>
    <x v="2"/>
    <s v="2 TON CRANE AT F1"/>
    <s v="0"/>
    <s v="0"/>
    <s v="UM3001"/>
    <d v="1971-01-01T00:00:00"/>
    <n v="33105.46"/>
    <n v="-31450.19"/>
    <n v="1655.27"/>
    <n v="0"/>
    <n v="0"/>
    <n v="0"/>
    <n v="0"/>
    <n v="1655.27"/>
    <n v="33105.46"/>
    <n v="-31450.19"/>
    <n v="0"/>
    <m/>
    <s v="UM01"/>
    <s v="INR"/>
    <n v="0"/>
    <n v="0"/>
    <n v="0"/>
    <n v="0"/>
    <n v="0"/>
  </r>
  <r>
    <s v="1603001210"/>
    <s v="0"/>
    <s v="16030012100"/>
    <s v="3000"/>
    <x v="2"/>
    <s v="2 TON CRANE ON F1"/>
    <s v="0"/>
    <s v="0"/>
    <s v="UM3001"/>
    <d v="1970-12-15T00:00:00"/>
    <n v="62865.89"/>
    <n v="-59722.6"/>
    <n v="3143.29"/>
    <n v="0"/>
    <n v="0"/>
    <n v="0"/>
    <n v="0"/>
    <n v="3143.29"/>
    <n v="62865.89"/>
    <n v="-59722.6"/>
    <n v="0"/>
    <m/>
    <s v="UM01"/>
    <s v="INR"/>
    <n v="0"/>
    <n v="0"/>
    <n v="0"/>
    <n v="0"/>
    <n v="0"/>
  </r>
  <r>
    <s v="1603001211"/>
    <s v="0"/>
    <s v="16030012110"/>
    <s v="3000"/>
    <x v="2"/>
    <s v="2 TON ELECTRIC OVHD TRAV CRANE"/>
    <s v="0"/>
    <s v="0"/>
    <s v="UM3001"/>
    <d v="1962-07-15T00:00:00"/>
    <n v="27059.71"/>
    <n v="-25706.78"/>
    <n v="1352.93"/>
    <n v="0"/>
    <n v="0"/>
    <n v="0"/>
    <n v="0"/>
    <n v="1352.93"/>
    <n v="27059.71"/>
    <n v="-25706.78"/>
    <n v="0"/>
    <m/>
    <s v="UM01"/>
    <s v="INR"/>
    <n v="0"/>
    <n v="0"/>
    <n v="0"/>
    <n v="0"/>
    <n v="0"/>
  </r>
  <r>
    <s v="1603001212"/>
    <s v="0"/>
    <s v="16030012120"/>
    <s v="3000"/>
    <x v="2"/>
    <s v="2 TON SPLIT AIR CONDITIONER (V"/>
    <s v="0"/>
    <s v="0"/>
    <s v="UM3001"/>
    <d v="2004-04-20T00:00:00"/>
    <n v="32300"/>
    <n v="-30685"/>
    <n v="1615"/>
    <n v="0"/>
    <n v="0"/>
    <n v="0"/>
    <n v="0"/>
    <n v="1615"/>
    <n v="32300"/>
    <n v="-30685"/>
    <n v="0"/>
    <m/>
    <s v="UM01"/>
    <s v="INR"/>
    <n v="0"/>
    <n v="0"/>
    <n v="0"/>
    <n v="0"/>
    <n v="0"/>
  </r>
  <r>
    <s v="1603001213"/>
    <s v="0"/>
    <s v="16030012130"/>
    <s v="3000"/>
    <x v="2"/>
    <s v="20 TON FRECON COMPRESSOR"/>
    <s v="0"/>
    <s v="0"/>
    <s v="UM3002"/>
    <d v="2005-03-01T00:00:00"/>
    <n v="172002"/>
    <n v="-163401.9"/>
    <n v="8600.1"/>
    <n v="0"/>
    <n v="0"/>
    <n v="0"/>
    <n v="0"/>
    <n v="8600.1"/>
    <n v="172002"/>
    <n v="-163401.9"/>
    <n v="0"/>
    <m/>
    <s v="UM01"/>
    <s v="INR"/>
    <n v="0"/>
    <n v="0"/>
    <n v="0"/>
    <n v="0"/>
    <n v="0"/>
  </r>
  <r>
    <s v="1603001214"/>
    <s v="0"/>
    <s v="16030012140"/>
    <s v="3000"/>
    <x v="2"/>
    <s v="200 KN UNIVERSAL TENSILE TESTI"/>
    <s v="8"/>
    <s v="0"/>
    <s v="UM3001"/>
    <d v="2009-03-03T00:00:00"/>
    <n v="20481.330000000002"/>
    <n v="-19457.259999999998"/>
    <n v="1024.07"/>
    <n v="0"/>
    <n v="0"/>
    <n v="0"/>
    <n v="0"/>
    <n v="1024.07"/>
    <n v="20481.330000000002"/>
    <n v="-19457.259999999998"/>
    <n v="0"/>
    <m/>
    <s v="UM01"/>
    <s v="INR"/>
    <n v="0"/>
    <n v="0"/>
    <n v="0"/>
    <n v="0"/>
    <n v="0"/>
  </r>
  <r>
    <s v="1603001215"/>
    <s v="0"/>
    <s v="16030012150"/>
    <s v="3000"/>
    <x v="2"/>
    <s v="&quot;200 MM (6&quot;&quot;)x4 JAW CHUCK&quot;"/>
    <s v="0"/>
    <s v="0"/>
    <s v="UM3002"/>
    <d v="2005-03-01T00:00:00"/>
    <n v="6332.07"/>
    <n v="-6015.47"/>
    <n v="316.60000000000002"/>
    <n v="0"/>
    <n v="0"/>
    <n v="0"/>
    <n v="0"/>
    <n v="316.60000000000002"/>
    <n v="6332.07"/>
    <n v="-6015.47"/>
    <n v="0"/>
    <m/>
    <s v="UM01"/>
    <s v="INR"/>
    <n v="0"/>
    <n v="0"/>
    <n v="0"/>
    <n v="0"/>
    <n v="0"/>
  </r>
  <r>
    <s v="1603001216"/>
    <s v="0"/>
    <s v="16030012160"/>
    <s v="3000"/>
    <x v="2"/>
    <s v="2000 TON HYDRAULIC PRESS"/>
    <s v="0"/>
    <s v="0"/>
    <s v="UM3001"/>
    <d v="1985-12-07T00:00:00"/>
    <n v="966917.49"/>
    <n v="-918571.62"/>
    <n v="48345.87"/>
    <n v="0"/>
    <n v="0"/>
    <n v="0"/>
    <n v="0"/>
    <n v="48345.87"/>
    <n v="966917.49"/>
    <n v="-918571.62"/>
    <n v="0"/>
    <m/>
    <s v="UM01"/>
    <s v="INR"/>
    <n v="0"/>
    <n v="0"/>
    <n v="0"/>
    <n v="0"/>
    <n v="0"/>
  </r>
  <r>
    <s v="1603001217"/>
    <s v="0"/>
    <s v="16030012170"/>
    <s v="3000"/>
    <x v="2"/>
    <s v="20T COIL UNIT PAYOFF MECH LAB"/>
    <s v="0"/>
    <s v="0"/>
    <s v="UM3001"/>
    <d v="2004-03-25T00:00:00"/>
    <n v="6248.14"/>
    <n v="-5935.73"/>
    <n v="312.41000000000003"/>
    <n v="0"/>
    <n v="0"/>
    <n v="0"/>
    <n v="0"/>
    <n v="312.41000000000003"/>
    <n v="6248.14"/>
    <n v="-5935.73"/>
    <n v="0"/>
    <m/>
    <s v="UM01"/>
    <s v="INR"/>
    <n v="0"/>
    <n v="0"/>
    <n v="0"/>
    <n v="0"/>
    <n v="0"/>
  </r>
  <r>
    <s v="1603001218"/>
    <s v="0"/>
    <s v="16030012180"/>
    <s v="3000"/>
    <x v="2"/>
    <s v="20T TAKEUP UNIT MECH MATERIAL"/>
    <s v="0"/>
    <s v="0"/>
    <s v="UM3001"/>
    <d v="2004-03-25T00:00:00"/>
    <n v="37121.370000000003"/>
    <n v="-35265.300000000003"/>
    <n v="1856.07"/>
    <n v="0"/>
    <n v="0"/>
    <n v="0"/>
    <n v="0"/>
    <n v="1856.07"/>
    <n v="37121.370000000003"/>
    <n v="-35265.300000000003"/>
    <n v="0"/>
    <m/>
    <s v="UM01"/>
    <s v="INR"/>
    <n v="0"/>
    <n v="0"/>
    <n v="0"/>
    <n v="0"/>
    <n v="0"/>
  </r>
  <r>
    <s v="1603001219"/>
    <s v="0"/>
    <s v="16030012190"/>
    <s v="3000"/>
    <x v="2"/>
    <s v="20TON COIL UNIT PAYOFF MECH LA"/>
    <s v="11"/>
    <s v="0"/>
    <s v="UM3001"/>
    <d v="2003-03-30T00:00:00"/>
    <n v="149195.19"/>
    <n v="-141735.43"/>
    <n v="7459.76"/>
    <n v="0"/>
    <n v="0"/>
    <n v="0"/>
    <n v="0"/>
    <n v="7459.76"/>
    <n v="149195.19"/>
    <n v="-141735.43"/>
    <n v="0"/>
    <m/>
    <s v="UM01"/>
    <s v="INR"/>
    <n v="0"/>
    <n v="0"/>
    <n v="0"/>
    <n v="0"/>
    <n v="0"/>
  </r>
  <r>
    <s v="1603001220"/>
    <s v="0"/>
    <s v="16030012200"/>
    <s v="3000"/>
    <x v="2"/>
    <s v="20TON COIL UNIT PAYOFF MECH MA"/>
    <s v="11"/>
    <s v="0"/>
    <s v="UM3001"/>
    <d v="2003-03-30T00:00:00"/>
    <n v="1525599.62"/>
    <n v="-1449319.64"/>
    <n v="76279.98"/>
    <n v="0"/>
    <n v="0"/>
    <n v="0"/>
    <n v="0"/>
    <n v="76279.98"/>
    <n v="1525599.62"/>
    <n v="-1449319.64"/>
    <n v="0"/>
    <m/>
    <s v="UM01"/>
    <s v="INR"/>
    <n v="0"/>
    <n v="0"/>
    <n v="0"/>
    <n v="0"/>
    <n v="0"/>
  </r>
  <r>
    <s v="1603001221"/>
    <s v="0"/>
    <s v="16030012210"/>
    <s v="3000"/>
    <x v="2"/>
    <s v="20TON COIL UNIT TAKEUP MECH LA"/>
    <s v="11"/>
    <s v="0"/>
    <s v="UM3001"/>
    <d v="2003-03-30T00:00:00"/>
    <n v="144116.32"/>
    <n v="-136910.5"/>
    <n v="7205.82"/>
    <n v="0"/>
    <n v="0"/>
    <n v="0"/>
    <n v="0"/>
    <n v="7205.82"/>
    <n v="144116.32"/>
    <n v="-136910.5"/>
    <n v="0"/>
    <m/>
    <s v="UM01"/>
    <s v="INR"/>
    <n v="0"/>
    <n v="0"/>
    <n v="0"/>
    <n v="0"/>
    <n v="0"/>
  </r>
  <r>
    <s v="1603001222"/>
    <s v="0"/>
    <s v="16030012220"/>
    <s v="3000"/>
    <x v="2"/>
    <s v="20TON COIL UNIT TAKEUP MECH MA"/>
    <s v="11"/>
    <s v="0"/>
    <s v="UM3001"/>
    <d v="2003-03-30T00:00:00"/>
    <n v="478163.61"/>
    <n v="-454255.43"/>
    <n v="23908.18"/>
    <n v="0"/>
    <n v="0"/>
    <n v="0"/>
    <n v="0"/>
    <n v="23908.18"/>
    <n v="478163.61"/>
    <n v="-454255.43"/>
    <n v="0"/>
    <m/>
    <s v="UM01"/>
    <s v="INR"/>
    <n v="0"/>
    <n v="0"/>
    <n v="0"/>
    <n v="0"/>
    <n v="0"/>
  </r>
  <r>
    <s v="1603001223"/>
    <s v="0"/>
    <s v="16030012230"/>
    <s v="3000"/>
    <x v="2"/>
    <s v="21 DIE WET DRAW.MACH 6 NOS. C."/>
    <s v="8"/>
    <s v="0"/>
    <s v="UM3001"/>
    <d v="2007-03-22T00:00:00"/>
    <n v="648689.4"/>
    <n v="-616254.93000000005"/>
    <n v="32434.47"/>
    <n v="0"/>
    <n v="0"/>
    <n v="0"/>
    <n v="0"/>
    <n v="32434.47"/>
    <n v="648689.4"/>
    <n v="-616254.93000000005"/>
    <n v="0"/>
    <m/>
    <s v="UM01"/>
    <s v="INR"/>
    <n v="0"/>
    <n v="0"/>
    <n v="0"/>
    <n v="0"/>
    <n v="0"/>
  </r>
  <r>
    <s v="1603001224"/>
    <s v="0"/>
    <s v="16030012240"/>
    <s v="3000"/>
    <x v="2"/>
    <s v="21 DIE WET DRAWI"/>
    <s v="20"/>
    <s v="0"/>
    <s v="UM3001"/>
    <d v="2015-10-19T00:00:00"/>
    <n v="1481544.56"/>
    <n v="-313152.73"/>
    <n v="1168391.83"/>
    <n v="0"/>
    <n v="0"/>
    <n v="-70383.23"/>
    <n v="0"/>
    <n v="1098008.6000000001"/>
    <n v="1481544.56"/>
    <n v="-383535.96"/>
    <n v="0"/>
    <m/>
    <s v="UM01"/>
    <s v="INR"/>
    <n v="0"/>
    <n v="0"/>
    <n v="0"/>
    <n v="0"/>
    <n v="0"/>
  </r>
  <r>
    <s v="1603001225"/>
    <s v="0"/>
    <s v="16030012250"/>
    <s v="3000"/>
    <x v="2"/>
    <s v="21 DIE WET DRAWI"/>
    <s v="20"/>
    <s v="0"/>
    <s v="UM3001"/>
    <d v="2015-10-19T00:00:00"/>
    <n v="1395900.53"/>
    <n v="-295050.23999999999"/>
    <n v="1100850.29"/>
    <n v="0"/>
    <n v="0"/>
    <n v="-66314.570000000007"/>
    <n v="0"/>
    <n v="1034535.72"/>
    <n v="1395900.53"/>
    <n v="-361364.81"/>
    <n v="0"/>
    <m/>
    <s v="UM01"/>
    <s v="INR"/>
    <n v="0"/>
    <n v="0"/>
    <n v="0"/>
    <n v="0"/>
    <n v="0"/>
  </r>
  <r>
    <s v="1603001226"/>
    <s v="0"/>
    <s v="16030012260"/>
    <s v="3000"/>
    <x v="2"/>
    <s v="21 DIE WET DRAWI"/>
    <s v="10"/>
    <s v="0"/>
    <s v="UM3001"/>
    <d v="2015-10-19T00:00:00"/>
    <n v="987696.37"/>
    <n v="-417592.07"/>
    <n v="570104.30000000005"/>
    <n v="0"/>
    <n v="0"/>
    <n v="-93858.08"/>
    <n v="0"/>
    <n v="476246.22"/>
    <n v="987696.37"/>
    <n v="-511450.15"/>
    <n v="0"/>
    <m/>
    <s v="UM01"/>
    <s v="INR"/>
    <n v="0"/>
    <n v="0"/>
    <n v="0"/>
    <n v="0"/>
    <n v="0"/>
  </r>
  <r>
    <s v="1603001227"/>
    <s v="0"/>
    <s v="16030012270"/>
    <s v="3000"/>
    <x v="2"/>
    <s v="21 DIE WET DRAWI"/>
    <s v="10"/>
    <s v="0"/>
    <s v="UM3001"/>
    <d v="2015-10-19T00:00:00"/>
    <n v="930600.35"/>
    <n v="-393452.21"/>
    <n v="537148.14"/>
    <n v="0"/>
    <n v="0"/>
    <n v="-88432.4"/>
    <n v="0"/>
    <n v="448715.74"/>
    <n v="930600.35"/>
    <n v="-481884.61"/>
    <n v="0"/>
    <m/>
    <s v="UM01"/>
    <s v="INR"/>
    <n v="0"/>
    <n v="0"/>
    <n v="0"/>
    <n v="0"/>
    <n v="0"/>
  </r>
  <r>
    <s v="1603001228"/>
    <s v="0"/>
    <s v="16030012280"/>
    <s v="3000"/>
    <x v="2"/>
    <s v="21 DIE WET DRAWI"/>
    <s v="25"/>
    <s v="0"/>
    <s v="UM3001"/>
    <d v="2015-10-19T00:00:00"/>
    <n v="1975392.74"/>
    <n v="-334021"/>
    <n v="1641371.74"/>
    <n v="0"/>
    <n v="0"/>
    <n v="-75073.3"/>
    <n v="0"/>
    <n v="1566298.44"/>
    <n v="1975392.74"/>
    <n v="-409094.3"/>
    <n v="0"/>
    <m/>
    <s v="UM01"/>
    <s v="INR"/>
    <n v="0"/>
    <n v="0"/>
    <n v="0"/>
    <n v="0"/>
    <n v="0"/>
  </r>
  <r>
    <s v="1603001229"/>
    <s v="0"/>
    <s v="16030012290"/>
    <s v="3000"/>
    <x v="2"/>
    <s v="21 DIE WET DRAWI"/>
    <s v="25"/>
    <s v="0"/>
    <s v="UM3001"/>
    <d v="2015-10-19T00:00:00"/>
    <n v="1861200.71"/>
    <n v="-314712.17"/>
    <n v="1546488.54"/>
    <n v="0"/>
    <n v="0"/>
    <n v="-70733.52"/>
    <n v="0"/>
    <n v="1475755.02"/>
    <n v="1861200.71"/>
    <n v="-385445.69"/>
    <n v="0"/>
    <m/>
    <s v="UM01"/>
    <s v="INR"/>
    <n v="0"/>
    <n v="0"/>
    <n v="0"/>
    <n v="0"/>
    <n v="0"/>
  </r>
  <r>
    <s v="1603001230"/>
    <s v="0"/>
    <s v="16030012300"/>
    <s v="3000"/>
    <x v="2"/>
    <s v="21 DIE WET DRAWI"/>
    <s v="15"/>
    <s v="0"/>
    <s v="UM3001"/>
    <d v="2015-10-19T00:00:00"/>
    <n v="493848.19"/>
    <n v="-139185.01"/>
    <n v="354663.18"/>
    <n v="0"/>
    <n v="0"/>
    <n v="-31282.94"/>
    <n v="0"/>
    <n v="323380.24"/>
    <n v="493848.19"/>
    <n v="-170467.95"/>
    <n v="0"/>
    <m/>
    <s v="UM01"/>
    <s v="INR"/>
    <n v="0"/>
    <n v="0"/>
    <n v="0"/>
    <n v="0"/>
    <n v="0"/>
  </r>
  <r>
    <s v="1603001231"/>
    <s v="0"/>
    <s v="16030012310"/>
    <s v="3000"/>
    <x v="2"/>
    <s v="21 DIE WET DRAWI"/>
    <s v="15"/>
    <s v="0"/>
    <s v="UM3001"/>
    <d v="2015-10-19T00:00:00"/>
    <n v="465300.18"/>
    <n v="-131139.10999999999"/>
    <n v="334161.07"/>
    <n v="0"/>
    <n v="0"/>
    <n v="-29474.560000000001"/>
    <n v="0"/>
    <n v="304686.51"/>
    <n v="465300.18"/>
    <n v="-160613.67000000001"/>
    <n v="0"/>
    <m/>
    <s v="UM01"/>
    <s v="INR"/>
    <n v="0"/>
    <n v="0"/>
    <n v="0"/>
    <n v="0"/>
    <n v="0"/>
  </r>
  <r>
    <s v="1603001232"/>
    <s v="0"/>
    <s v="16030012320"/>
    <s v="3000"/>
    <x v="2"/>
    <s v="21 DIE WET WIRE DRAWING MACHIN"/>
    <s v="8"/>
    <s v="0"/>
    <s v="UM3001"/>
    <d v="2007-03-22T00:00:00"/>
    <n v="3303498.21"/>
    <n v="-3138323.3"/>
    <n v="165174.91"/>
    <n v="0"/>
    <n v="0"/>
    <n v="0"/>
    <n v="0"/>
    <n v="165174.91"/>
    <n v="3303498.21"/>
    <n v="-3138323.3"/>
    <n v="0"/>
    <m/>
    <s v="UM01"/>
    <s v="INR"/>
    <n v="0"/>
    <n v="0"/>
    <n v="0"/>
    <n v="0"/>
    <n v="0"/>
  </r>
  <r>
    <s v="1603001233"/>
    <s v="0"/>
    <s v="16030012330"/>
    <s v="3000"/>
    <x v="2"/>
    <s v="21 DIE WET WIRE DRAWING MACHIN"/>
    <s v="8"/>
    <s v="0"/>
    <s v="UM3001"/>
    <d v="2006-03-20T00:00:00"/>
    <n v="855198.04"/>
    <n v="-812438.14"/>
    <n v="42759.9"/>
    <n v="0"/>
    <n v="0"/>
    <n v="0"/>
    <n v="0"/>
    <n v="42759.9"/>
    <n v="855198.04"/>
    <n v="-812438.14"/>
    <n v="0"/>
    <m/>
    <s v="UM01"/>
    <s v="INR"/>
    <n v="0"/>
    <n v="0"/>
    <n v="0"/>
    <n v="0"/>
    <n v="0"/>
  </r>
  <r>
    <s v="1603001234"/>
    <s v="0"/>
    <s v="16030012340"/>
    <s v="3000"/>
    <x v="2"/>
    <s v="22 M CIVIL"/>
    <s v="0"/>
    <s v="0"/>
    <s v="UM3001"/>
    <d v="2002-03-22T00:00:00"/>
    <n v="57039.360000000001"/>
    <n v="-54187.39"/>
    <n v="2851.97"/>
    <n v="0"/>
    <n v="0"/>
    <n v="0"/>
    <n v="0"/>
    <n v="2851.97"/>
    <n v="57039.360000000001"/>
    <n v="-54187.39"/>
    <n v="0"/>
    <m/>
    <s v="UM01"/>
    <s v="INR"/>
    <n v="0"/>
    <n v="0"/>
    <n v="0"/>
    <n v="0"/>
    <n v="0"/>
  </r>
  <r>
    <s v="1603001235"/>
    <s v="0"/>
    <s v="16030012350"/>
    <s v="3000"/>
    <x v="2"/>
    <s v="22 M ELECTRICAL"/>
    <s v="0"/>
    <s v="0"/>
    <s v="UM3001"/>
    <d v="2002-03-22T00:00:00"/>
    <n v="206131.59"/>
    <n v="-195825.01"/>
    <n v="10306.58"/>
    <n v="0"/>
    <n v="0"/>
    <n v="0"/>
    <n v="0"/>
    <n v="10306.58"/>
    <n v="206131.59"/>
    <n v="-195825.01"/>
    <n v="0"/>
    <m/>
    <s v="UM01"/>
    <s v="INR"/>
    <n v="0"/>
    <n v="0"/>
    <n v="0"/>
    <n v="0"/>
    <n v="0"/>
  </r>
  <r>
    <s v="1603001236"/>
    <s v="0"/>
    <s v="16030012360"/>
    <s v="3000"/>
    <x v="2"/>
    <s v="22 M MECHENICAL"/>
    <s v="0"/>
    <s v="0"/>
    <s v="UM3001"/>
    <d v="2002-03-22T00:00:00"/>
    <n v="4008326.73"/>
    <n v="-3807910.39"/>
    <n v="200416.34"/>
    <n v="0"/>
    <n v="0"/>
    <n v="0"/>
    <n v="0"/>
    <n v="200416.34"/>
    <n v="4008326.73"/>
    <n v="-3807910.39"/>
    <n v="0"/>
    <m/>
    <s v="UM01"/>
    <s v="INR"/>
    <n v="0"/>
    <n v="0"/>
    <n v="0"/>
    <n v="0"/>
    <n v="0"/>
  </r>
  <r>
    <s v="1603001238"/>
    <s v="0"/>
    <s v="16030012380"/>
    <s v="3000"/>
    <x v="2"/>
    <s v="22BB+22 +OTO M/C FOR 22A M/C/"/>
    <s v="0"/>
    <s v="0"/>
    <s v="UM3001"/>
    <d v="1985-10-14T00:00:00"/>
    <n v="491983.44"/>
    <n v="-467384.27"/>
    <n v="24599.17"/>
    <n v="0"/>
    <n v="0"/>
    <n v="0"/>
    <n v="0"/>
    <n v="24599.17"/>
    <n v="491983.44"/>
    <n v="-467384.27"/>
    <n v="0"/>
    <m/>
    <s v="UM01"/>
    <s v="INR"/>
    <n v="0"/>
    <n v="0"/>
    <n v="0"/>
    <n v="0"/>
    <n v="0"/>
  </r>
  <r>
    <s v="1603001239"/>
    <s v="0"/>
    <s v="16030012390"/>
    <s v="3000"/>
    <x v="2"/>
    <s v="23 DIE 6 SPINDLE HORIZONTAL BE"/>
    <s v="8"/>
    <s v="0"/>
    <s v="UM3001"/>
    <d v="2005-03-27T00:00:00"/>
    <n v="8069805.3200000003"/>
    <n v="-7666315.0499999998"/>
    <n v="403490.27"/>
    <n v="0"/>
    <n v="0"/>
    <n v="0"/>
    <n v="0"/>
    <n v="403490.27"/>
    <n v="8069805.3200000003"/>
    <n v="-7666315.0499999998"/>
    <n v="0"/>
    <m/>
    <s v="UM01"/>
    <s v="INR"/>
    <n v="0"/>
    <n v="0"/>
    <n v="0"/>
    <n v="0"/>
    <n v="0"/>
  </r>
  <r>
    <s v="1603001240"/>
    <s v="0"/>
    <s v="16030012400"/>
    <s v="3000"/>
    <x v="2"/>
    <s v="23 DIE 6 SPINDLE HORIZONTAL BE"/>
    <s v="8"/>
    <s v="0"/>
    <s v="UM3001"/>
    <d v="2006-03-20T00:00:00"/>
    <n v="884540.72"/>
    <n v="-840313.68"/>
    <n v="44227.040000000001"/>
    <n v="0"/>
    <n v="0"/>
    <n v="0"/>
    <n v="0"/>
    <n v="44227.040000000001"/>
    <n v="884540.72"/>
    <n v="-840313.68"/>
    <n v="0"/>
    <m/>
    <s v="UM01"/>
    <s v="INR"/>
    <n v="0"/>
    <n v="0"/>
    <n v="0"/>
    <n v="0"/>
    <n v="0"/>
  </r>
  <r>
    <s v="1603001241"/>
    <s v="0"/>
    <s v="16030012410"/>
    <s v="3000"/>
    <x v="2"/>
    <s v="23DIE 26SPINDLE WET DRAWNG MAC"/>
    <s v="8"/>
    <s v="0"/>
    <s v="UM3001"/>
    <d v="2006-03-20T00:00:00"/>
    <n v="608955.17000000004"/>
    <n v="-578507.41"/>
    <n v="30447.759999999998"/>
    <n v="0"/>
    <n v="0"/>
    <n v="0"/>
    <n v="0"/>
    <n v="30447.759999999998"/>
    <n v="608955.17000000004"/>
    <n v="-578507.41"/>
    <n v="0"/>
    <m/>
    <s v="UM01"/>
    <s v="INR"/>
    <n v="0"/>
    <n v="0"/>
    <n v="0"/>
    <n v="0"/>
    <n v="0"/>
  </r>
  <r>
    <s v="1603001242"/>
    <s v="0"/>
    <s v="16030012420"/>
    <s v="3000"/>
    <x v="2"/>
    <s v="23DIE WET WIRE DRAW MC 2NO"/>
    <s v="0"/>
    <s v="0"/>
    <s v="UM3001"/>
    <d v="2003-10-07T00:00:00"/>
    <n v="18144646.09"/>
    <n v="-17237413.789999999"/>
    <n v="907232.3"/>
    <n v="0"/>
    <n v="0"/>
    <n v="0"/>
    <n v="0"/>
    <n v="907232.3"/>
    <n v="18144646.09"/>
    <n v="-17237413.789999999"/>
    <n v="0"/>
    <m/>
    <s v="UM01"/>
    <s v="INR"/>
    <n v="0"/>
    <n v="0"/>
    <n v="0"/>
    <n v="0"/>
    <n v="0"/>
  </r>
  <r>
    <s v="1603001243"/>
    <s v="0"/>
    <s v="16030012430"/>
    <s v="3000"/>
    <x v="2"/>
    <s v="24 BLOCK ADDITION F 18 E MACH"/>
    <s v="8"/>
    <s v="0"/>
    <s v="UM3001"/>
    <d v="2006-03-25T00:00:00"/>
    <n v="822953.98"/>
    <n v="-781806.28"/>
    <n v="41147.699999999997"/>
    <n v="0"/>
    <n v="0"/>
    <n v="0"/>
    <n v="0"/>
    <n v="41147.699999999997"/>
    <n v="822953.98"/>
    <n v="-781806.28"/>
    <n v="0"/>
    <m/>
    <s v="UM01"/>
    <s v="INR"/>
    <n v="0"/>
    <n v="0"/>
    <n v="0"/>
    <n v="0"/>
    <n v="0"/>
  </r>
  <r>
    <s v="1603001244"/>
    <s v="0"/>
    <s v="16030012440"/>
    <s v="3000"/>
    <x v="2"/>
    <s v="24 IN SINGLE HOLER M/C 244"/>
    <s v="0"/>
    <s v="0"/>
    <s v="UM3001"/>
    <d v="1971-01-01T00:00:00"/>
    <n v="58357.38"/>
    <n v="-55439.51"/>
    <n v="2917.87"/>
    <n v="0"/>
    <n v="0"/>
    <n v="0"/>
    <n v="0"/>
    <n v="2917.87"/>
    <n v="58357.38"/>
    <n v="-55439.51"/>
    <n v="0"/>
    <m/>
    <s v="UM01"/>
    <s v="INR"/>
    <n v="0"/>
    <n v="0"/>
    <n v="0"/>
    <n v="0"/>
    <n v="0"/>
  </r>
  <r>
    <s v="1603001245"/>
    <s v="0"/>
    <s v="16030012450"/>
    <s v="3000"/>
    <x v="2"/>
    <s v="24 NOS GREASE TANK 180T STD MC"/>
    <s v="15"/>
    <s v="0"/>
    <s v="UM3001"/>
    <d v="2014-02-02T00:00:00"/>
    <n v="830932.71"/>
    <n v="-355661.1"/>
    <n v="475271.61"/>
    <n v="0"/>
    <n v="0"/>
    <n v="-49057.83"/>
    <n v="0"/>
    <n v="426213.78"/>
    <n v="830932.71"/>
    <n v="-404718.93"/>
    <n v="0"/>
    <m/>
    <s v="UM01"/>
    <s v="INR"/>
    <n v="0"/>
    <n v="0"/>
    <n v="0"/>
    <n v="0"/>
    <n v="0"/>
  </r>
  <r>
    <s v="1603001246"/>
    <s v="0"/>
    <s v="16030012460"/>
    <s v="3000"/>
    <x v="2"/>
    <s v="24+24 BOBBIN ROPERY MACHINE"/>
    <s v="0"/>
    <s v="0"/>
    <s v="UM3001"/>
    <d v="1999-03-29T00:00:00"/>
    <n v="30724546.620000001"/>
    <n v="-29188319.280000001"/>
    <n v="1536227.34"/>
    <n v="0"/>
    <n v="0"/>
    <n v="0"/>
    <n v="0"/>
    <n v="1536227.34"/>
    <n v="30724546.620000001"/>
    <n v="-29188319.280000001"/>
    <n v="0"/>
    <m/>
    <s v="UM01"/>
    <s v="INR"/>
    <n v="0"/>
    <n v="0"/>
    <n v="0"/>
    <n v="0"/>
    <n v="0"/>
  </r>
  <r>
    <s v="1603001247"/>
    <s v="0"/>
    <s v="16030012470"/>
    <s v="3000"/>
    <x v="2"/>
    <s v="250 TON CRANE - 8x2200"/>
    <s v="15"/>
    <s v="0"/>
    <s v="UM3001"/>
    <d v="2012-03-29T00:00:00"/>
    <n v="27983006.690000001"/>
    <n v="-16672866.27"/>
    <n v="11310140.42"/>
    <n v="0"/>
    <n v="0"/>
    <n v="-1417520.13"/>
    <n v="0"/>
    <n v="9892620.2899999991"/>
    <n v="27983006.690000001"/>
    <n v="-18090386.399999999"/>
    <n v="0"/>
    <m/>
    <s v="UM01"/>
    <s v="INR"/>
    <n v="0"/>
    <n v="0"/>
    <n v="0"/>
    <n v="0"/>
    <n v="0"/>
  </r>
  <r>
    <s v="1603001248"/>
    <s v="0"/>
    <s v="16030012480"/>
    <s v="3000"/>
    <x v="2"/>
    <s v="250/300 OTO BLOCK ON SCHIMDT"/>
    <s v="15"/>
    <s v="0"/>
    <s v="UM3001"/>
    <d v="2015-02-20T00:00:00"/>
    <n v="1660803.81"/>
    <n v="-544699.72"/>
    <n v="1116104.0900000001"/>
    <n v="0"/>
    <n v="0"/>
    <n v="-104451.06"/>
    <n v="0"/>
    <n v="1011653.03"/>
    <n v="1660803.81"/>
    <n v="-649150.78"/>
    <n v="0"/>
    <m/>
    <s v="UM01"/>
    <s v="INR"/>
    <n v="0"/>
    <n v="0"/>
    <n v="0"/>
    <n v="0"/>
    <n v="0"/>
  </r>
  <r>
    <s v="1603001249"/>
    <s v="0"/>
    <s v="16030012490"/>
    <s v="3000"/>
    <x v="2"/>
    <s v="250MM DIA STRAND M/C UMIB 2 NO"/>
    <s v="0"/>
    <s v="0"/>
    <s v="UM3001"/>
    <d v="2003-10-07T00:00:00"/>
    <n v="11266167.689999999"/>
    <n v="-10702859.310000001"/>
    <n v="563308.38"/>
    <n v="0"/>
    <n v="0"/>
    <n v="0"/>
    <n v="0"/>
    <n v="563308.38"/>
    <n v="11266167.689999999"/>
    <n v="-10702859.310000001"/>
    <n v="0"/>
    <m/>
    <s v="UM01"/>
    <s v="INR"/>
    <n v="0"/>
    <n v="0"/>
    <n v="0"/>
    <n v="0"/>
    <n v="0"/>
  </r>
  <r>
    <s v="1603001250"/>
    <s v="0"/>
    <s v="16030012500"/>
    <s v="3000"/>
    <x v="2"/>
    <s v="250MMDIA STRAND M/C UMIB 4 NO"/>
    <s v="0"/>
    <s v="0"/>
    <s v="UM3001"/>
    <d v="2003-10-07T00:00:00"/>
    <n v="17019193.420000002"/>
    <n v="-16168233.75"/>
    <n v="850959.67"/>
    <n v="0"/>
    <n v="0"/>
    <n v="0"/>
    <n v="0"/>
    <n v="850959.67"/>
    <n v="17019193.420000002"/>
    <n v="-16168233.75"/>
    <n v="0"/>
    <m/>
    <s v="UM01"/>
    <s v="INR"/>
    <n v="0"/>
    <n v="0"/>
    <n v="0"/>
    <n v="0"/>
    <n v="0"/>
  </r>
  <r>
    <s v="1603001251"/>
    <s v="0"/>
    <s v="16030012510"/>
    <s v="3000"/>
    <x v="2"/>
    <s v="&quot;26&quot;&quot; OTO BULL BLOCK&quot;"/>
    <s v="0"/>
    <s v="0"/>
    <s v="UM3001"/>
    <d v="2001-02-28T00:00:00"/>
    <n v="55621.279999999999"/>
    <n v="-52840.21"/>
    <n v="2781.07"/>
    <n v="0"/>
    <n v="0"/>
    <n v="0"/>
    <n v="0"/>
    <n v="2781.07"/>
    <n v="55621.279999999999"/>
    <n v="-52840.21"/>
    <n v="0"/>
    <m/>
    <s v="UM01"/>
    <s v="INR"/>
    <n v="0"/>
    <n v="0"/>
    <n v="0"/>
    <n v="0"/>
    <n v="0"/>
  </r>
  <r>
    <s v="1603001253"/>
    <s v="0"/>
    <s v="16030012530"/>
    <s v="3000"/>
    <x v="2"/>
    <s v="2ND LEAD BATH IN MS I PANT"/>
    <s v="0"/>
    <s v="0"/>
    <s v="UM3001"/>
    <d v="1981-11-02T00:00:00"/>
    <n v="280821.24"/>
    <n v="-266780.18"/>
    <n v="14041.06"/>
    <n v="0"/>
    <n v="0"/>
    <n v="0"/>
    <n v="0"/>
    <n v="14041.06"/>
    <n v="280821.24"/>
    <n v="-266780.18"/>
    <n v="0"/>
    <m/>
    <s v="UM01"/>
    <s v="INR"/>
    <n v="0"/>
    <n v="0"/>
    <n v="0"/>
    <n v="0"/>
    <n v="0"/>
  </r>
  <r>
    <s v="1603001255"/>
    <s v="0"/>
    <s v="16030012550"/>
    <s v="3000"/>
    <x v="2"/>
    <s v="2NO DOUBLE DECK BLOCK ELEC.MAT"/>
    <s v="0"/>
    <s v="0"/>
    <s v="UM3001"/>
    <d v="2002-03-25T00:00:00"/>
    <n v="95705.79"/>
    <n v="-90920.5"/>
    <n v="4785.29"/>
    <n v="0"/>
    <n v="0"/>
    <n v="0"/>
    <n v="0"/>
    <n v="4785.29"/>
    <n v="95705.79"/>
    <n v="-90920.5"/>
    <n v="0"/>
    <m/>
    <s v="UM01"/>
    <s v="INR"/>
    <n v="0"/>
    <n v="0"/>
    <n v="0"/>
    <n v="0"/>
    <n v="0"/>
  </r>
  <r>
    <s v="1603001256"/>
    <s v="0"/>
    <s v="16030012560"/>
    <s v="3000"/>
    <x v="2"/>
    <s v="3 DIE 22 IN WIRE DRAWG M/C 22E"/>
    <s v="0"/>
    <s v="0"/>
    <s v="UM3001"/>
    <d v="1971-01-01T00:00:00"/>
    <n v="141356.6"/>
    <n v="-134288.76999999999"/>
    <n v="7067.83"/>
    <n v="0"/>
    <n v="0"/>
    <n v="0"/>
    <n v="0"/>
    <n v="7067.83"/>
    <n v="141356.6"/>
    <n v="-134288.76999999999"/>
    <n v="0"/>
    <m/>
    <s v="UM01"/>
    <s v="INR"/>
    <n v="0"/>
    <n v="0"/>
    <n v="0"/>
    <n v="0"/>
    <n v="0"/>
  </r>
  <r>
    <s v="1603001257"/>
    <s v="0"/>
    <s v="16030012570"/>
    <s v="3000"/>
    <x v="2"/>
    <s v="3 FOR CAP DIESEL FORKLIFFES"/>
    <s v="0"/>
    <s v="0"/>
    <s v="UM3001"/>
    <d v="1982-02-26T00:00:00"/>
    <n v="340729.59999999998"/>
    <n v="-323693.12"/>
    <n v="17036.48"/>
    <n v="0"/>
    <n v="0"/>
    <n v="0"/>
    <n v="0"/>
    <n v="17036.48"/>
    <n v="340729.59999999998"/>
    <n v="-323693.12"/>
    <n v="0"/>
    <m/>
    <s v="UM01"/>
    <s v="INR"/>
    <n v="0"/>
    <n v="0"/>
    <n v="0"/>
    <n v="0"/>
    <n v="0"/>
  </r>
  <r>
    <s v="1603001258"/>
    <s v="0"/>
    <s v="16030012580"/>
    <s v="3000"/>
    <x v="2"/>
    <s v="3 FOR CAP SINGLE CRANE GRINDER"/>
    <s v="0"/>
    <s v="0"/>
    <s v="UM3001"/>
    <d v="1982-09-22T00:00:00"/>
    <n v="147282.4"/>
    <n v="-139918.28"/>
    <n v="7364.12"/>
    <n v="0"/>
    <n v="0"/>
    <n v="0"/>
    <n v="0"/>
    <n v="7364.12"/>
    <n v="147282.4"/>
    <n v="-139918.28"/>
    <n v="0"/>
    <m/>
    <s v="UM01"/>
    <s v="INR"/>
    <n v="0"/>
    <n v="0"/>
    <n v="0"/>
    <n v="0"/>
    <n v="0"/>
  </r>
  <r>
    <s v="1603001259"/>
    <s v="0"/>
    <s v="16030012590"/>
    <s v="3000"/>
    <x v="2"/>
    <s v="3 KVA 33/11 KV TRANSFORMER"/>
    <s v="0"/>
    <s v="0"/>
    <s v="UM3001"/>
    <d v="1990-03-22T00:00:00"/>
    <n v="1120331.1100000001"/>
    <n v="-1064314.55"/>
    <n v="56016.56"/>
    <n v="0"/>
    <n v="0"/>
    <n v="0"/>
    <n v="0"/>
    <n v="56016.56"/>
    <n v="1120331.1100000001"/>
    <n v="-1064314.55"/>
    <n v="0"/>
    <m/>
    <s v="UM01"/>
    <s v="INR"/>
    <n v="0"/>
    <n v="0"/>
    <n v="0"/>
    <n v="0"/>
    <n v="0"/>
  </r>
  <r>
    <s v="1603001261"/>
    <s v="0"/>
    <s v="16030012610"/>
    <s v="3000"/>
    <x v="2"/>
    <s v="3 STAND ROLLING MILL NO. 7"/>
    <s v="0"/>
    <s v="0"/>
    <s v="UM3001"/>
    <d v="1976-02-15T00:00:00"/>
    <n v="1348228.75"/>
    <n v="-1280817.6200000001"/>
    <n v="67411.13"/>
    <n v="0"/>
    <n v="0"/>
    <n v="0"/>
    <n v="0"/>
    <n v="67411.13"/>
    <n v="1348228.75"/>
    <n v="-1280817.6200000001"/>
    <n v="0"/>
    <m/>
    <s v="UM01"/>
    <s v="INR"/>
    <n v="0"/>
    <n v="0"/>
    <n v="0"/>
    <n v="0"/>
    <n v="0"/>
  </r>
  <r>
    <s v="1603001262"/>
    <s v="0"/>
    <s v="16030012620"/>
    <s v="3000"/>
    <x v="2"/>
    <s v="3 T CRANCE CAP ON UOSING M/C"/>
    <s v="0"/>
    <s v="0"/>
    <s v="UM3001"/>
    <d v="1981-12-05T00:00:00"/>
    <n v="97560.65"/>
    <n v="-92682.62"/>
    <n v="4878.03"/>
    <n v="0"/>
    <n v="0"/>
    <n v="0"/>
    <n v="0"/>
    <n v="4878.03"/>
    <n v="97560.65"/>
    <n v="-92682.62"/>
    <n v="0"/>
    <m/>
    <s v="UM01"/>
    <s v="INR"/>
    <n v="0"/>
    <n v="0"/>
    <n v="0"/>
    <n v="0"/>
    <n v="0"/>
  </r>
  <r>
    <s v="1603001263"/>
    <s v="0"/>
    <s v="16030012630"/>
    <s v="3000"/>
    <x v="2"/>
    <s v="3 T CRANE FOR BOBBIN LOADING"/>
    <s v="0"/>
    <s v="0"/>
    <s v="UM3001"/>
    <d v="1996-03-02T00:00:00"/>
    <n v="84368.4"/>
    <n v="-80149.98"/>
    <n v="4218.42"/>
    <n v="0"/>
    <n v="0"/>
    <n v="0"/>
    <n v="0"/>
    <n v="4218.42"/>
    <n v="84368.4"/>
    <n v="-80149.98"/>
    <n v="0"/>
    <m/>
    <s v="UM01"/>
    <s v="INR"/>
    <n v="0"/>
    <n v="0"/>
    <n v="0"/>
    <n v="0"/>
    <n v="0"/>
  </r>
  <r>
    <s v="1603001264"/>
    <s v="0"/>
    <s v="16030012640"/>
    <s v="3000"/>
    <x v="2"/>
    <s v="3 T EOT CRANE-HRBC"/>
    <s v="0"/>
    <s v="0"/>
    <s v="UM3001"/>
    <d v="1988-01-21T00:00:00"/>
    <n v="1093392.3899999999"/>
    <n v="-1038722.77"/>
    <n v="54669.62"/>
    <n v="0"/>
    <n v="0"/>
    <n v="0"/>
    <n v="0"/>
    <n v="54669.62"/>
    <n v="1093392.3899999999"/>
    <n v="-1038722.77"/>
    <n v="0"/>
    <m/>
    <s v="UM01"/>
    <s v="INR"/>
    <n v="0"/>
    <n v="0"/>
    <n v="0"/>
    <n v="0"/>
    <n v="0"/>
  </r>
  <r>
    <s v="1603001265"/>
    <s v="0"/>
    <s v="16030012650"/>
    <s v="3000"/>
    <x v="2"/>
    <s v="3 TON CAPACITY FORKLIFT"/>
    <s v="0"/>
    <s v="0"/>
    <s v="UM3001"/>
    <d v="1990-04-25T00:00:00"/>
    <n v="597480.18999999994"/>
    <n v="-567606.18000000005"/>
    <n v="29874.01"/>
    <n v="0"/>
    <n v="0"/>
    <n v="0"/>
    <n v="0"/>
    <n v="29874.01"/>
    <n v="597480.18999999994"/>
    <n v="-567606.18000000005"/>
    <n v="0"/>
    <m/>
    <s v="UM01"/>
    <s v="INR"/>
    <n v="0"/>
    <n v="0"/>
    <n v="0"/>
    <n v="0"/>
    <n v="0"/>
  </r>
  <r>
    <s v="1603001266"/>
    <s v="0"/>
    <s v="16030012660"/>
    <s v="3000"/>
    <x v="2"/>
    <s v="3 TON CAPACITY VOLTAS DIESEL F"/>
    <s v="0"/>
    <s v="0"/>
    <s v="UM3001"/>
    <d v="1990-02-22T00:00:00"/>
    <n v="406599.07"/>
    <n v="-386269.12"/>
    <n v="20329.95"/>
    <n v="0"/>
    <n v="0"/>
    <n v="0"/>
    <n v="0"/>
    <n v="20329.95"/>
    <n v="406599.07"/>
    <n v="-386269.12"/>
    <n v="0"/>
    <m/>
    <s v="UM01"/>
    <s v="INR"/>
    <n v="0"/>
    <n v="0"/>
    <n v="0"/>
    <n v="0"/>
    <n v="0"/>
  </r>
  <r>
    <s v="1603001267"/>
    <s v="0"/>
    <s v="16030012670"/>
    <s v="3000"/>
    <x v="2"/>
    <s v="3 TON CRANE MECH LABOUR"/>
    <s v="11"/>
    <s v="0"/>
    <s v="UM3001"/>
    <d v="2003-03-30T00:00:00"/>
    <n v="84313.36"/>
    <n v="-80097.69"/>
    <n v="4215.67"/>
    <n v="0"/>
    <n v="0"/>
    <n v="0"/>
    <n v="0"/>
    <n v="4215.67"/>
    <n v="84313.36"/>
    <n v="-80097.69"/>
    <n v="0"/>
    <m/>
    <s v="UM01"/>
    <s v="INR"/>
    <n v="0"/>
    <n v="0"/>
    <n v="0"/>
    <n v="0"/>
    <n v="0"/>
  </r>
  <r>
    <s v="1603001268"/>
    <s v="0"/>
    <s v="16030012680"/>
    <s v="3000"/>
    <x v="2"/>
    <s v="3 TON CRANE MECH MATERIAL"/>
    <s v="11"/>
    <s v="0"/>
    <s v="UM3001"/>
    <d v="2003-03-30T00:00:00"/>
    <n v="2341350.81"/>
    <n v="-2224283.27"/>
    <n v="117067.54"/>
    <n v="0"/>
    <n v="0"/>
    <n v="0"/>
    <n v="0"/>
    <n v="117067.54"/>
    <n v="2341350.81"/>
    <n v="-2224283.27"/>
    <n v="0"/>
    <m/>
    <s v="UM01"/>
    <s v="INR"/>
    <n v="0"/>
    <n v="0"/>
    <n v="0"/>
    <n v="0"/>
    <n v="0"/>
  </r>
  <r>
    <s v="1603001269"/>
    <s v="0"/>
    <s v="16030012690"/>
    <s v="3000"/>
    <x v="2"/>
    <s v="3 TON EOT CRANE ( Org Proj 644"/>
    <s v="15"/>
    <s v="0"/>
    <s v="UM3001"/>
    <d v="2010-03-27T00:00:00"/>
    <n v="3302.13"/>
    <n v="-2792.26"/>
    <n v="509.87"/>
    <n v="0"/>
    <n v="0"/>
    <n v="-102.25"/>
    <n v="0"/>
    <n v="407.62"/>
    <n v="3302.13"/>
    <n v="-2894.51"/>
    <n v="0"/>
    <m/>
    <s v="UM01"/>
    <s v="INR"/>
    <n v="0"/>
    <n v="0"/>
    <n v="0"/>
    <n v="0"/>
    <n v="0"/>
  </r>
  <r>
    <s v="1603001270"/>
    <s v="0"/>
    <s v="16030012700"/>
    <s v="3000"/>
    <x v="2"/>
    <s v="3 TON EOT CRANE FORM/C NO 27"/>
    <s v="0"/>
    <s v="0"/>
    <s v="UM3001"/>
    <d v="1994-03-25T00:00:00"/>
    <n v="170215.92"/>
    <n v="-161705.12"/>
    <n v="8510.7999999999993"/>
    <n v="0"/>
    <n v="0"/>
    <n v="0"/>
    <n v="0"/>
    <n v="8510.7999999999993"/>
    <n v="170215.92"/>
    <n v="-161705.12"/>
    <n v="0"/>
    <m/>
    <s v="UM01"/>
    <s v="INR"/>
    <n v="0"/>
    <n v="0"/>
    <n v="0"/>
    <n v="0"/>
    <n v="0"/>
  </r>
  <r>
    <s v="1603001271"/>
    <s v="0"/>
    <s v="16030012710"/>
    <s v="3000"/>
    <x v="2"/>
    <s v="3 TON TAK HOIST"/>
    <s v="0"/>
    <s v="0"/>
    <s v="UM3001"/>
    <d v="1987-02-17T00:00:00"/>
    <n v="120401.16"/>
    <n v="-114381.1"/>
    <n v="6020.06"/>
    <n v="0"/>
    <n v="0"/>
    <n v="0"/>
    <n v="0"/>
    <n v="6020.06"/>
    <n v="120401.16"/>
    <n v="-114381.1"/>
    <n v="0"/>
    <m/>
    <s v="UM01"/>
    <s v="INR"/>
    <n v="0"/>
    <n v="0"/>
    <n v="0"/>
    <n v="0"/>
    <n v="0"/>
  </r>
  <r>
    <s v="1603001272"/>
    <s v="0"/>
    <s v="16030012720"/>
    <s v="3000"/>
    <x v="2"/>
    <s v="3 TON TAK HOIST IN PICKLING HO"/>
    <s v="0"/>
    <s v="0"/>
    <s v="UM3001"/>
    <d v="1990-10-22T00:00:00"/>
    <n v="136436.48000000001"/>
    <n v="-129614.66"/>
    <n v="6821.82"/>
    <n v="0"/>
    <n v="0"/>
    <n v="0"/>
    <n v="0"/>
    <n v="6821.82"/>
    <n v="136436.48000000001"/>
    <n v="-129614.66"/>
    <n v="0"/>
    <m/>
    <s v="UM01"/>
    <s v="INR"/>
    <n v="0"/>
    <n v="0"/>
    <n v="0"/>
    <n v="0"/>
    <n v="0"/>
  </r>
  <r>
    <s v="1603001273"/>
    <s v="0"/>
    <s v="16030012730"/>
    <s v="3000"/>
    <x v="2"/>
    <s v="3 TON TAK HOIST IN WIRE DESPAT"/>
    <s v="0"/>
    <s v="0"/>
    <s v="UM3001"/>
    <d v="1996-03-15T00:00:00"/>
    <n v="39353.64"/>
    <n v="-37385.949999999997"/>
    <n v="1967.69"/>
    <n v="0"/>
    <n v="0"/>
    <n v="0"/>
    <n v="0"/>
    <n v="1967.69"/>
    <n v="39353.64"/>
    <n v="-37385.949999999997"/>
    <n v="0"/>
    <m/>
    <s v="UM01"/>
    <s v="INR"/>
    <n v="0"/>
    <n v="0"/>
    <n v="0"/>
    <n v="0"/>
    <n v="0"/>
  </r>
  <r>
    <s v="1603001274"/>
    <s v="0"/>
    <s v="16030012740"/>
    <s v="3000"/>
    <x v="2"/>
    <s v="3 TON TANK HOIST IN WIRE DESP."/>
    <s v="0"/>
    <s v="0"/>
    <s v="UM3001"/>
    <d v="1994-03-30T00:00:00"/>
    <n v="183749.4"/>
    <n v="-174561.93"/>
    <n v="9187.4699999999993"/>
    <n v="0"/>
    <n v="0"/>
    <n v="0"/>
    <n v="0"/>
    <n v="9187.4699999999993"/>
    <n v="183749.4"/>
    <n v="-174561.93"/>
    <n v="0"/>
    <m/>
    <s v="UM01"/>
    <s v="INR"/>
    <n v="0"/>
    <n v="0"/>
    <n v="0"/>
    <n v="0"/>
    <n v="0"/>
  </r>
  <r>
    <s v="1603001275"/>
    <s v="0"/>
    <s v="16030012750"/>
    <s v="3000"/>
    <x v="2"/>
    <s v="30 IN BULL BLOCK M/C 30E"/>
    <s v="0"/>
    <s v="0"/>
    <s v="UM3001"/>
    <d v="1971-01-01T00:00:00"/>
    <n v="85680.79"/>
    <n v="-81396.75"/>
    <n v="4284.04"/>
    <n v="0"/>
    <n v="0"/>
    <n v="0"/>
    <n v="0"/>
    <n v="4284.04"/>
    <n v="85680.79"/>
    <n v="-81396.75"/>
    <n v="0"/>
    <m/>
    <s v="UM01"/>
    <s v="INR"/>
    <n v="0"/>
    <n v="0"/>
    <n v="0"/>
    <n v="0"/>
    <n v="0"/>
  </r>
  <r>
    <s v="1603001276"/>
    <s v="0"/>
    <s v="16030012760"/>
    <s v="3000"/>
    <x v="2"/>
    <s v="30 IN BULLBLOCK DOUBLEDIE M/C"/>
    <s v="0"/>
    <s v="0"/>
    <s v="UM3001"/>
    <d v="1971-01-01T00:00:00"/>
    <n v="109338.16"/>
    <n v="-103871.25"/>
    <n v="5466.91"/>
    <n v="0"/>
    <n v="0"/>
    <n v="0"/>
    <n v="0"/>
    <n v="5466.91"/>
    <n v="109338.16"/>
    <n v="-103871.25"/>
    <n v="0"/>
    <m/>
    <s v="UM01"/>
    <s v="INR"/>
    <n v="0"/>
    <n v="0"/>
    <n v="0"/>
    <n v="0"/>
    <n v="0"/>
  </r>
  <r>
    <s v="1603001277"/>
    <s v="0"/>
    <s v="16030012770"/>
    <s v="3000"/>
    <x v="2"/>
    <s v="30 IN BULLBLOCK M/C 30B"/>
    <s v="0"/>
    <s v="0"/>
    <s v="UM3001"/>
    <d v="1966-03-31T00:00:00"/>
    <n v="94119.47"/>
    <n v="-89413.5"/>
    <n v="4705.97"/>
    <n v="0"/>
    <n v="0"/>
    <n v="0"/>
    <n v="0"/>
    <n v="4705.97"/>
    <n v="94119.47"/>
    <n v="-89413.5"/>
    <n v="0"/>
    <m/>
    <s v="UM01"/>
    <s v="INR"/>
    <n v="0"/>
    <n v="0"/>
    <n v="0"/>
    <n v="0"/>
    <n v="0"/>
  </r>
  <r>
    <s v="1603001278"/>
    <s v="0"/>
    <s v="16030012780"/>
    <s v="3000"/>
    <x v="2"/>
    <s v="30 KVA-3 PHASE SILENT DG SET ("/>
    <s v="15"/>
    <s v="0"/>
    <s v="UM3001"/>
    <d v="2008-02-29T00:00:00"/>
    <n v="325999.8"/>
    <n v="-298460.59000000003"/>
    <n v="27539.21"/>
    <n v="0"/>
    <n v="0"/>
    <n v="-3859.19"/>
    <n v="0"/>
    <n v="23680.02"/>
    <n v="325999.8"/>
    <n v="-302319.78000000003"/>
    <n v="0"/>
    <m/>
    <s v="UM01"/>
    <s v="INR"/>
    <n v="0"/>
    <n v="0"/>
    <n v="0"/>
    <n v="0"/>
    <n v="0"/>
  </r>
  <r>
    <s v="1603001279"/>
    <s v="0"/>
    <s v="16030012790"/>
    <s v="3000"/>
    <x v="2"/>
    <s v="30 OTO VLACK ADDITION IN 26A M"/>
    <s v="8"/>
    <s v="0"/>
    <s v="UM3001"/>
    <d v="2006-03-22T00:00:00"/>
    <n v="698901.46"/>
    <n v="-663956.39"/>
    <n v="34945.07"/>
    <n v="0"/>
    <n v="0"/>
    <n v="0"/>
    <n v="0"/>
    <n v="34945.07"/>
    <n v="698901.46"/>
    <n v="-663956.39"/>
    <n v="0"/>
    <m/>
    <s v="UM01"/>
    <s v="INR"/>
    <n v="0"/>
    <n v="0"/>
    <n v="0"/>
    <n v="0"/>
    <n v="0"/>
  </r>
  <r>
    <s v="1603001280"/>
    <s v="0"/>
    <s v="16030012800"/>
    <s v="3000"/>
    <x v="2"/>
    <s v="&quot;30&quot;&quot; OTO + 1120 Spooler - WWR (&quot;"/>
    <s v="15"/>
    <s v="0"/>
    <s v="UM3001"/>
    <d v="2011-03-12T00:00:00"/>
    <n v="5437150.7699999996"/>
    <n v="-3713022.03"/>
    <n v="1724128.74"/>
    <n v="0"/>
    <n v="0"/>
    <n v="-244276.03"/>
    <n v="0"/>
    <n v="1479852.71"/>
    <n v="5437150.7699999996"/>
    <n v="-3957298.06"/>
    <n v="0"/>
    <m/>
    <s v="UM01"/>
    <s v="INR"/>
    <n v="0"/>
    <n v="0"/>
    <n v="0"/>
    <n v="0"/>
    <n v="0"/>
  </r>
  <r>
    <s v="1603001281"/>
    <s v="0"/>
    <s v="16030012810"/>
    <s v="3000"/>
    <x v="2"/>
    <s v="300T FINE GP CORD 165X32 MTR"/>
    <s v="15"/>
    <s v="0"/>
    <s v="UM3001"/>
    <d v="2012-04-01T00:00:00"/>
    <n v="1196746.54"/>
    <n v="-712176.18"/>
    <n v="484570.36"/>
    <n v="0"/>
    <n v="0"/>
    <n v="-60676.15"/>
    <n v="0"/>
    <n v="423894.21"/>
    <n v="1196746.54"/>
    <n v="-772852.33"/>
    <n v="0"/>
    <m/>
    <s v="UM01"/>
    <s v="INR"/>
    <n v="0"/>
    <n v="0"/>
    <n v="0"/>
    <n v="0"/>
    <n v="0"/>
  </r>
  <r>
    <s v="1603001282"/>
    <s v="0"/>
    <s v="16030012820"/>
    <s v="3000"/>
    <x v="2"/>
    <s v="300T FINE GP CORD 165X32 MTR"/>
    <s v="30"/>
    <s v="0"/>
    <s v="UM3001"/>
    <d v="2012-03-27T00:00:00"/>
    <n v="49935724.439999998"/>
    <n v="-22749152.75"/>
    <n v="27186571.690000001"/>
    <n v="0"/>
    <n v="0"/>
    <n v="-1122962.21"/>
    <n v="0"/>
    <n v="26063609.48"/>
    <n v="49935724.439999998"/>
    <n v="-23872114.960000001"/>
    <n v="0"/>
    <m/>
    <s v="UM01"/>
    <s v="INR"/>
    <n v="0"/>
    <n v="0"/>
    <n v="0"/>
    <n v="0"/>
    <n v="0"/>
  </r>
  <r>
    <s v="1603001283"/>
    <s v="0"/>
    <s v="16030012830"/>
    <s v="3000"/>
    <x v="2"/>
    <s v="320 KVA 1000 RPM DG SET 3 NO"/>
    <s v="0"/>
    <s v="0"/>
    <s v="UM3002"/>
    <d v="2005-01-01T00:00:00"/>
    <n v="5353999.87"/>
    <n v="-5086299.88"/>
    <n v="267699.99"/>
    <n v="0"/>
    <n v="0"/>
    <n v="0"/>
    <n v="0"/>
    <n v="267699.99"/>
    <n v="5353999.87"/>
    <n v="-5086299.88"/>
    <n v="0"/>
    <m/>
    <s v="UM01"/>
    <s v="INR"/>
    <n v="0"/>
    <n v="0"/>
    <n v="0"/>
    <n v="0"/>
    <n v="0"/>
  </r>
  <r>
    <s v="1603001286"/>
    <s v="0"/>
    <s v="16030012860"/>
    <s v="3000"/>
    <x v="2"/>
    <s v="350 PP TYPE DENCER M/C"/>
    <s v="0"/>
    <s v="0"/>
    <s v="UM3001"/>
    <d v="1990-03-20T00:00:00"/>
    <n v="5448252.1100000003"/>
    <n v="-5393769.5800000001"/>
    <n v="54482.53"/>
    <n v="0"/>
    <n v="0"/>
    <n v="0"/>
    <n v="0"/>
    <n v="54482.53"/>
    <n v="5448252.1100000003"/>
    <n v="-5393769.5800000001"/>
    <n v="0"/>
    <m/>
    <s v="UM01"/>
    <s v="INR"/>
    <n v="0"/>
    <n v="0"/>
    <n v="0"/>
    <n v="0"/>
    <n v="0"/>
  </r>
  <r>
    <s v="1603001287"/>
    <s v="0"/>
    <s v="16030012870"/>
    <s v="3000"/>
    <x v="2"/>
    <s v="3500 MM DIA DUPEX"/>
    <s v="0"/>
    <s v="0"/>
    <s v="UM3001"/>
    <d v="2001-03-20T00:00:00"/>
    <n v="4908953.09"/>
    <n v="-4663505.43"/>
    <n v="245447.66"/>
    <n v="0"/>
    <n v="0"/>
    <n v="0"/>
    <n v="0"/>
    <n v="245447.66"/>
    <n v="4908953.09"/>
    <n v="-4663505.43"/>
    <n v="0"/>
    <m/>
    <s v="UM01"/>
    <s v="INR"/>
    <n v="0"/>
    <n v="0"/>
    <n v="0"/>
    <n v="0"/>
    <n v="0"/>
  </r>
  <r>
    <s v="1603001289"/>
    <s v="0"/>
    <s v="16030012890"/>
    <s v="3000"/>
    <x v="2"/>
    <s v="350KVA GENERATING SET"/>
    <s v="0"/>
    <s v="0"/>
    <s v="UM3001"/>
    <d v="1980-09-26T00:00:00"/>
    <n v="971256.84"/>
    <n v="-922694"/>
    <n v="48562.84"/>
    <n v="0"/>
    <n v="0"/>
    <n v="0"/>
    <n v="0"/>
    <n v="48562.84"/>
    <n v="971256.84"/>
    <n v="-922694"/>
    <n v="0"/>
    <m/>
    <s v="UM01"/>
    <s v="INR"/>
    <n v="0"/>
    <n v="0"/>
    <n v="0"/>
    <n v="0"/>
    <n v="0"/>
  </r>
  <r>
    <s v="1603001290"/>
    <s v="0"/>
    <s v="16030012900"/>
    <s v="3000"/>
    <x v="2"/>
    <s v="36 IN.X18IN.STRANDING M/C 13A"/>
    <s v="0"/>
    <s v="0"/>
    <s v="UM3001"/>
    <d v="1965-07-29T00:00:00"/>
    <n v="159619.63"/>
    <n v="-151638.65"/>
    <n v="7980.98"/>
    <n v="0"/>
    <n v="0"/>
    <n v="0"/>
    <n v="0"/>
    <n v="7980.98"/>
    <n v="159619.63"/>
    <n v="-151638.65"/>
    <n v="0"/>
    <m/>
    <s v="UM01"/>
    <s v="INR"/>
    <n v="0"/>
    <n v="0"/>
    <n v="0"/>
    <n v="0"/>
    <n v="0"/>
  </r>
  <r>
    <s v="1603001291"/>
    <s v="0"/>
    <s v="16030012910"/>
    <s v="3000"/>
    <x v="2"/>
    <s v="36 IN.X18IN.STRANDING M/C 13B"/>
    <s v="0"/>
    <s v="0"/>
    <s v="UM3001"/>
    <d v="1965-07-29T00:00:00"/>
    <n v="159619.63"/>
    <n v="-151638.65"/>
    <n v="7980.98"/>
    <n v="0"/>
    <n v="0"/>
    <n v="0"/>
    <n v="0"/>
    <n v="7980.98"/>
    <n v="159619.63"/>
    <n v="-151638.65"/>
    <n v="0"/>
    <m/>
    <s v="UM01"/>
    <s v="INR"/>
    <n v="0"/>
    <n v="0"/>
    <n v="0"/>
    <n v="0"/>
    <n v="0"/>
  </r>
  <r>
    <s v="1603001292"/>
    <s v="0"/>
    <s v="16030012920"/>
    <s v="3000"/>
    <x v="2"/>
    <s v="36 IN.X18IN.STRANDING M/C 13C"/>
    <s v="0"/>
    <s v="0"/>
    <s v="UM3001"/>
    <d v="1965-07-29T00:00:00"/>
    <n v="159619.64000000001"/>
    <n v="-151638.67000000001"/>
    <n v="7980.97"/>
    <n v="0"/>
    <n v="0"/>
    <n v="0"/>
    <n v="0"/>
    <n v="7980.97"/>
    <n v="159619.64000000001"/>
    <n v="-151638.67000000001"/>
    <n v="0"/>
    <m/>
    <s v="UM01"/>
    <s v="INR"/>
    <n v="0"/>
    <n v="0"/>
    <n v="0"/>
    <n v="0"/>
    <n v="0"/>
  </r>
  <r>
    <s v="1603001293"/>
    <s v="0"/>
    <s v="16030012930"/>
    <s v="3000"/>
    <x v="2"/>
    <s v="&quot;36&quot;&quot; BOBBINS&quot;"/>
    <s v="15"/>
    <s v="0"/>
    <s v="UM3001"/>
    <d v="2015-03-10T00:00:00"/>
    <n v="1027276.54"/>
    <n v="-331586.28000000003"/>
    <n v="695690.26"/>
    <n v="0"/>
    <n v="0"/>
    <n v="-64823.360000000001"/>
    <n v="0"/>
    <n v="630866.9"/>
    <n v="1027276.54"/>
    <n v="-396409.64"/>
    <n v="0"/>
    <m/>
    <s v="UM01"/>
    <s v="INR"/>
    <n v="0"/>
    <n v="0"/>
    <n v="0"/>
    <n v="0"/>
    <n v="0"/>
  </r>
  <r>
    <s v="1603001294"/>
    <s v="0"/>
    <s v="16030012940"/>
    <s v="3000"/>
    <x v="2"/>
    <s v="36BBN * 315 DIN (3140A)"/>
    <s v="0"/>
    <s v="0"/>
    <s v="UM3001"/>
    <d v="1994-07-01T00:00:00"/>
    <n v="2959520"/>
    <n v="-2811544"/>
    <n v="147976"/>
    <n v="0"/>
    <n v="0"/>
    <n v="0"/>
    <n v="0"/>
    <n v="147976"/>
    <n v="2959520"/>
    <n v="-2811544"/>
    <n v="0"/>
    <m/>
    <s v="UM01"/>
    <s v="INR"/>
    <n v="0"/>
    <n v="0"/>
    <n v="0"/>
    <n v="0"/>
    <n v="0"/>
  </r>
  <r>
    <s v="1603001295"/>
    <s v="0"/>
    <s v="16030012950"/>
    <s v="3000"/>
    <x v="2"/>
    <s v="36BBN * 315 DIN (3140A)"/>
    <s v="0"/>
    <s v="0"/>
    <s v="UM3001"/>
    <d v="1994-07-01T00:00:00"/>
    <n v="807012.25"/>
    <n v="-766661.63"/>
    <n v="40350.620000000003"/>
    <n v="0"/>
    <n v="0"/>
    <n v="0"/>
    <n v="0"/>
    <n v="40350.620000000003"/>
    <n v="807012.25"/>
    <n v="-766661.63"/>
    <n v="0"/>
    <m/>
    <s v="UM01"/>
    <s v="INR"/>
    <n v="0"/>
    <n v="0"/>
    <n v="0"/>
    <n v="0"/>
    <n v="0"/>
  </r>
  <r>
    <s v="1603001296"/>
    <s v="0"/>
    <s v="16030012960"/>
    <s v="3000"/>
    <x v="2"/>
    <s v="36BX12.1/2 STRANDING M/C 65"/>
    <s v="0"/>
    <s v="0"/>
    <s v="UM3001"/>
    <d v="1976-11-24T00:00:00"/>
    <n v="377428.09"/>
    <n v="-358557"/>
    <n v="18871.09"/>
    <n v="0"/>
    <n v="0"/>
    <n v="0"/>
    <n v="0"/>
    <n v="18871.09"/>
    <n v="377428.09"/>
    <n v="-358557"/>
    <n v="0"/>
    <m/>
    <s v="UM01"/>
    <s v="INR"/>
    <n v="0"/>
    <n v="0"/>
    <n v="0"/>
    <n v="0"/>
    <n v="0"/>
  </r>
  <r>
    <s v="1603001297"/>
    <s v="0"/>
    <s v="16030012970"/>
    <s v="3000"/>
    <x v="2"/>
    <s v="3MT CUTTING-COILING M/C BHIWAN"/>
    <s v="15"/>
    <s v="0"/>
    <s v="UM3001"/>
    <d v="2009-03-17T00:00:00"/>
    <n v="759789.28"/>
    <n v="-738331.06"/>
    <n v="21458.22"/>
    <n v="0"/>
    <n v="0"/>
    <n v="0"/>
    <n v="0"/>
    <n v="21458.22"/>
    <n v="759789.28"/>
    <n v="-738331.06"/>
    <n v="0"/>
    <m/>
    <s v="UM01"/>
    <s v="INR"/>
    <n v="0"/>
    <n v="0"/>
    <n v="0"/>
    <n v="0"/>
    <n v="0"/>
  </r>
  <r>
    <s v="1603001298"/>
    <s v="0"/>
    <s v="16030012980"/>
    <s v="3000"/>
    <x v="2"/>
    <s v="3T DGEOT CRANE 7510 MECH"/>
    <s v="0"/>
    <s v="0"/>
    <s v="UM3001"/>
    <d v="2004-03-30T00:00:00"/>
    <n v="146241.69"/>
    <n v="-138929.60999999999"/>
    <n v="7312.08"/>
    <n v="0"/>
    <n v="0"/>
    <n v="0"/>
    <n v="0"/>
    <n v="7312.08"/>
    <n v="146241.69"/>
    <n v="-138929.60999999999"/>
    <n v="0"/>
    <m/>
    <s v="UM01"/>
    <s v="INR"/>
    <n v="0"/>
    <n v="0"/>
    <n v="0"/>
    <n v="0"/>
    <n v="0"/>
  </r>
  <r>
    <s v="1603001299"/>
    <s v="0"/>
    <s v="16030012990"/>
    <s v="3000"/>
    <x v="2"/>
    <s v="3T DIESEL FORKLIFT"/>
    <s v="0"/>
    <s v="0"/>
    <s v="UM3001"/>
    <d v="1981-12-20T00:00:00"/>
    <n v="343839.1"/>
    <n v="-326647.14"/>
    <n v="17191.96"/>
    <n v="0"/>
    <n v="0"/>
    <n v="0"/>
    <n v="0"/>
    <n v="17191.96"/>
    <n v="343839.1"/>
    <n v="-326647.14"/>
    <n v="0"/>
    <m/>
    <s v="UM01"/>
    <s v="INR"/>
    <n v="0"/>
    <n v="0"/>
    <n v="0"/>
    <n v="0"/>
    <n v="0"/>
  </r>
  <r>
    <s v="1603001301"/>
    <s v="0"/>
    <s v="16030013010"/>
    <s v="3000"/>
    <x v="2"/>
    <s v="3T EOT CRANE FOR NEW LRPC LINE"/>
    <s v="15"/>
    <s v="0"/>
    <s v="UM3001"/>
    <d v="2009-03-17T00:00:00"/>
    <n v="1205415.29"/>
    <n v="-1009549.8"/>
    <n v="195865.49"/>
    <n v="0"/>
    <n v="0"/>
    <n v="-34250.57"/>
    <n v="0"/>
    <n v="161614.92000000001"/>
    <n v="1205415.29"/>
    <n v="-1043800.37"/>
    <n v="0"/>
    <m/>
    <s v="UM01"/>
    <s v="INR"/>
    <n v="0"/>
    <n v="0"/>
    <n v="0"/>
    <n v="0"/>
    <n v="0"/>
  </r>
  <r>
    <s v="1603001302"/>
    <s v="0"/>
    <s v="16030013020"/>
    <s v="3000"/>
    <x v="2"/>
    <s v="3T EOT CRANE TO UNLOAD LEFOUR"/>
    <s v="0"/>
    <s v="0"/>
    <s v="UM3001"/>
    <d v="1996-03-03T00:00:00"/>
    <n v="228499.84"/>
    <n v="-217074.84"/>
    <n v="11425"/>
    <n v="0"/>
    <n v="0"/>
    <n v="0"/>
    <n v="0"/>
    <n v="11425"/>
    <n v="228499.84"/>
    <n v="-217074.84"/>
    <n v="0"/>
    <m/>
    <s v="UM01"/>
    <s v="INR"/>
    <n v="0"/>
    <n v="0"/>
    <n v="0"/>
    <n v="0"/>
    <n v="0"/>
  </r>
  <r>
    <s v="1603001303"/>
    <s v="0"/>
    <s v="16030013030"/>
    <s v="3000"/>
    <x v="2"/>
    <s v="3T EOT CRANE+21.020M SPAN REFU"/>
    <s v="15"/>
    <s v="0"/>
    <s v="UM3001"/>
    <d v="2010-01-27T00:00:00"/>
    <n v="5683.49"/>
    <n v="-4757.47"/>
    <n v="926.02"/>
    <n v="0"/>
    <n v="0"/>
    <n v="-133.04"/>
    <n v="0"/>
    <n v="792.98"/>
    <n v="5683.49"/>
    <n v="-4890.51"/>
    <n v="0"/>
    <m/>
    <s v="UM01"/>
    <s v="INR"/>
    <n v="0"/>
    <n v="0"/>
    <n v="0"/>
    <n v="0"/>
    <n v="0"/>
  </r>
  <r>
    <s v="1603001304"/>
    <s v="0"/>
    <s v="16030013040"/>
    <s v="3000"/>
    <x v="2"/>
    <s v="3TON LECT HOIST 2NOS MECH MAT"/>
    <s v="11"/>
    <s v="0"/>
    <s v="UM3001"/>
    <d v="2003-03-30T00:00:00"/>
    <n v="110280.51"/>
    <n v="-104766.48"/>
    <n v="5514.03"/>
    <n v="0"/>
    <n v="0"/>
    <n v="0"/>
    <n v="0"/>
    <n v="5514.03"/>
    <n v="110280.51"/>
    <n v="-104766.48"/>
    <n v="0"/>
    <m/>
    <s v="UM01"/>
    <s v="INR"/>
    <n v="0"/>
    <n v="0"/>
    <n v="0"/>
    <n v="0"/>
    <n v="0"/>
  </r>
  <r>
    <s v="1603001305"/>
    <s v="0"/>
    <s v="16030013050"/>
    <s v="3000"/>
    <x v="2"/>
    <s v="4 HEAD ROTOLAY"/>
    <s v="0"/>
    <s v="0"/>
    <s v="UM3001"/>
    <d v="1993-02-24T00:00:00"/>
    <n v="2049134.46"/>
    <n v="-1946677.73"/>
    <n v="102456.73"/>
    <n v="0"/>
    <n v="0"/>
    <n v="0"/>
    <n v="0"/>
    <n v="102456.73"/>
    <n v="2049134.46"/>
    <n v="-1946677.73"/>
    <n v="0"/>
    <m/>
    <s v="UM01"/>
    <s v="INR"/>
    <n v="0"/>
    <n v="0"/>
    <n v="0"/>
    <n v="0"/>
    <n v="0"/>
  </r>
  <r>
    <s v="1603001306"/>
    <s v="0"/>
    <s v="16030013060"/>
    <s v="3000"/>
    <x v="2"/>
    <s v="4 NOS WELDING M/C FOR FURNACE"/>
    <s v="0"/>
    <s v="0"/>
    <s v="UM3001"/>
    <d v="1989-02-25T00:00:00"/>
    <n v="756711.02"/>
    <n v="-718875.47"/>
    <n v="37835.550000000003"/>
    <n v="0"/>
    <n v="0"/>
    <n v="0"/>
    <n v="0"/>
    <n v="37835.550000000003"/>
    <n v="756711.02"/>
    <n v="-718875.47"/>
    <n v="0"/>
    <m/>
    <s v="UM01"/>
    <s v="INR"/>
    <n v="0"/>
    <n v="0"/>
    <n v="0"/>
    <n v="0"/>
    <n v="0"/>
  </r>
  <r>
    <s v="1603001307"/>
    <s v="0"/>
    <s v="16030013070"/>
    <s v="3000"/>
    <x v="2"/>
    <s v="4 TH LINE FOR PC STRAND &amp; WIRE"/>
    <s v="0"/>
    <s v="0"/>
    <s v="UM3001"/>
    <d v="1986-11-08T00:00:00"/>
    <n v="230901.99"/>
    <n v="-219356.89"/>
    <n v="11545.1"/>
    <n v="0"/>
    <n v="0"/>
    <n v="0"/>
    <n v="0"/>
    <n v="11545.1"/>
    <n v="230901.99"/>
    <n v="-219356.89"/>
    <n v="0"/>
    <m/>
    <s v="UM01"/>
    <s v="INR"/>
    <n v="0"/>
    <n v="0"/>
    <n v="0"/>
    <n v="0"/>
    <n v="0"/>
  </r>
  <r>
    <s v="1603001308"/>
    <s v="0"/>
    <s v="16030013080"/>
    <s v="3000"/>
    <x v="2"/>
    <s v="&quot;4*4 BOBBIN 48&quot;&quot;CAGE ASSLY MC-21&quot;"/>
    <s v="0"/>
    <s v="0"/>
    <s v="UM3001"/>
    <d v="2002-03-29T00:00:00"/>
    <n v="8841420.6300000008"/>
    <n v="-8399349.5999999996"/>
    <n v="442071.03"/>
    <n v="0"/>
    <n v="0"/>
    <n v="0"/>
    <n v="0"/>
    <n v="442071.03"/>
    <n v="8841420.6300000008"/>
    <n v="-8399349.5999999996"/>
    <n v="0"/>
    <m/>
    <s v="UM01"/>
    <s v="INR"/>
    <n v="0"/>
    <n v="0"/>
    <n v="0"/>
    <n v="0"/>
    <n v="0"/>
  </r>
  <r>
    <s v="1603001309"/>
    <s v="0"/>
    <s v="16030013090"/>
    <s v="3000"/>
    <x v="2"/>
    <s v="400 KVA UPS WITH 15M BACK UP -"/>
    <s v="15"/>
    <s v="0"/>
    <s v="UM3001"/>
    <d v="2009-03-26T00:00:00"/>
    <n v="4957453.3600000003"/>
    <n v="-4142850.05"/>
    <n v="814603.31"/>
    <n v="0"/>
    <n v="0"/>
    <n v="-142267.32"/>
    <n v="0"/>
    <n v="672335.99"/>
    <n v="4957453.3600000003"/>
    <n v="-4285117.37"/>
    <n v="0"/>
    <m/>
    <s v="UM01"/>
    <s v="INR"/>
    <n v="0"/>
    <n v="0"/>
    <n v="0"/>
    <n v="0"/>
    <n v="0"/>
  </r>
  <r>
    <s v="1603001310"/>
    <s v="0"/>
    <s v="16030013100"/>
    <s v="3000"/>
    <x v="2"/>
    <s v="4000 LPD MILK PLANT"/>
    <s v="0"/>
    <s v="0"/>
    <s v="UM3001"/>
    <d v="1977-01-01T00:00:00"/>
    <n v="212731.45"/>
    <n v="-202094.88"/>
    <n v="10636.57"/>
    <n v="0"/>
    <n v="0"/>
    <n v="0"/>
    <n v="0"/>
    <n v="10636.57"/>
    <n v="212731.45"/>
    <n v="-202094.88"/>
    <n v="0"/>
    <m/>
    <s v="UM01"/>
    <s v="INR"/>
    <n v="0"/>
    <n v="0"/>
    <n v="0"/>
    <n v="0"/>
    <n v="0"/>
  </r>
  <r>
    <s v="1603001311"/>
    <s v="0"/>
    <s v="16030013110"/>
    <s v="3000"/>
    <x v="2"/>
    <s v="40TON OVHD. TRAVELLING CRANE"/>
    <s v="0"/>
    <s v="0"/>
    <s v="UM3001"/>
    <d v="1969-02-11T00:00:00"/>
    <n v="146842.69"/>
    <n v="-139500.56"/>
    <n v="7342.13"/>
    <n v="0"/>
    <n v="0"/>
    <n v="0"/>
    <n v="0"/>
    <n v="7342.13"/>
    <n v="146842.69"/>
    <n v="-139500.56"/>
    <n v="0"/>
    <m/>
    <s v="UM01"/>
    <s v="INR"/>
    <n v="0"/>
    <n v="0"/>
    <n v="0"/>
    <n v="0"/>
    <n v="0"/>
  </r>
  <r>
    <s v="1603001312"/>
    <s v="0"/>
    <s v="16030013120"/>
    <s v="3000"/>
    <x v="2"/>
    <s v="450 PP TYPE DENCER M/C"/>
    <s v="0"/>
    <s v="0"/>
    <s v="UM3001"/>
    <d v="1990-03-30T00:00:00"/>
    <n v="10463433.220000001"/>
    <n v="-10358798.880000001"/>
    <n v="104634.34"/>
    <n v="0"/>
    <n v="0"/>
    <n v="0"/>
    <n v="0"/>
    <n v="104634.34"/>
    <n v="10463433.220000001"/>
    <n v="-10358798.880000001"/>
    <n v="0"/>
    <m/>
    <s v="UM01"/>
    <s v="INR"/>
    <n v="0"/>
    <n v="0"/>
    <n v="0"/>
    <n v="0"/>
    <n v="0"/>
  </r>
  <r>
    <s v="1603001313"/>
    <s v="0"/>
    <s v="16030013130"/>
    <s v="3000"/>
    <x v="2"/>
    <s v="&quot;48 BB X 24&quot;&quot; STRANDING MACHIN&quot;"/>
    <s v="0"/>
    <s v="0"/>
    <s v="UM3001"/>
    <d v="1994-07-01T00:00:00"/>
    <n v="1065943.42"/>
    <n v="-1012646.24"/>
    <n v="53297.18"/>
    <n v="0"/>
    <n v="0"/>
    <n v="0"/>
    <n v="0"/>
    <n v="53297.18"/>
    <n v="1065943.42"/>
    <n v="-1012646.24"/>
    <n v="0"/>
    <m/>
    <s v="UM01"/>
    <s v="INR"/>
    <n v="0"/>
    <n v="0"/>
    <n v="0"/>
    <n v="0"/>
    <n v="0"/>
  </r>
  <r>
    <s v="1603001314"/>
    <s v="0"/>
    <s v="16030013140"/>
    <s v="3000"/>
    <x v="2"/>
    <s v="&quot;48 BOBBIN 24&quot;&quot; STRANDING-EOU&quot;"/>
    <s v="0"/>
    <s v="0"/>
    <s v="UM3001"/>
    <d v="1994-07-01T00:00:00"/>
    <n v="18921329.420000002"/>
    <n v="-17975262.940000001"/>
    <n v="946066.48"/>
    <n v="0"/>
    <n v="0"/>
    <n v="0"/>
    <n v="0"/>
    <n v="946066.48"/>
    <n v="18921329.420000002"/>
    <n v="-17975262.940000001"/>
    <n v="0"/>
    <m/>
    <s v="UM01"/>
    <s v="INR"/>
    <n v="0"/>
    <n v="0"/>
    <n v="0"/>
    <n v="0"/>
    <n v="0"/>
  </r>
  <r>
    <s v="1603001315"/>
    <s v="0"/>
    <s v="16030013150"/>
    <s v="3000"/>
    <x v="2"/>
    <s v="4HD X 760 ROUGHI"/>
    <s v="15"/>
    <s v="0"/>
    <s v="UM3001"/>
    <d v="2015-06-30T00:00:00"/>
    <n v="1129732.32"/>
    <n v="-340161.23"/>
    <n v="789571.09"/>
    <n v="0"/>
    <n v="0"/>
    <n v="-71563.47"/>
    <n v="0"/>
    <n v="718007.62"/>
    <n v="1129732.32"/>
    <n v="-411724.7"/>
    <n v="0"/>
    <m/>
    <s v="UM01"/>
    <s v="INR"/>
    <n v="0"/>
    <n v="0"/>
    <n v="0"/>
    <n v="0"/>
    <n v="0"/>
  </r>
  <r>
    <s v="1603001316"/>
    <s v="0"/>
    <s v="16030013160"/>
    <s v="3000"/>
    <x v="2"/>
    <s v="4HD X 760 ROUGHI"/>
    <s v="10"/>
    <s v="0"/>
    <s v="UM3001"/>
    <d v="2015-06-30T00:00:00"/>
    <n v="3954063.11"/>
    <n v="-1643803.4"/>
    <n v="2310259.71"/>
    <n v="0"/>
    <n v="0"/>
    <n v="-402864.75"/>
    <n v="0"/>
    <n v="1907394.96"/>
    <n v="3954063.11"/>
    <n v="-2046668.15"/>
    <n v="0"/>
    <m/>
    <s v="UM01"/>
    <s v="INR"/>
    <n v="0"/>
    <n v="0"/>
    <n v="0"/>
    <n v="0"/>
    <n v="0"/>
  </r>
  <r>
    <s v="1603001317"/>
    <s v="0"/>
    <s v="16030013170"/>
    <s v="3000"/>
    <x v="2"/>
    <s v="4HD X 760 ROUGHI"/>
    <s v="25"/>
    <s v="0"/>
    <s v="UM3001"/>
    <d v="2015-06-30T00:00:00"/>
    <n v="2259464.63"/>
    <n v="-444176.72"/>
    <n v="1815287.91"/>
    <n v="0"/>
    <n v="0"/>
    <n v="-84090.52"/>
    <n v="0"/>
    <n v="1731197.39"/>
    <n v="2259464.63"/>
    <n v="-528267.24"/>
    <n v="0"/>
    <m/>
    <s v="UM01"/>
    <s v="INR"/>
    <n v="0"/>
    <n v="0"/>
    <n v="0"/>
    <n v="0"/>
    <n v="0"/>
  </r>
  <r>
    <s v="1603001318"/>
    <s v="0"/>
    <s v="16030013180"/>
    <s v="3000"/>
    <x v="2"/>
    <s v="4HD X 760 ROUGHI"/>
    <s v="15"/>
    <s v="0"/>
    <s v="UM3001"/>
    <d v="2015-06-30T00:00:00"/>
    <n v="3954063.11"/>
    <n v="-1258409.82"/>
    <n v="2695653.29"/>
    <n v="0"/>
    <n v="0"/>
    <n v="-243849.1"/>
    <n v="0"/>
    <n v="2451804.19"/>
    <n v="3954063.11"/>
    <n v="-1502258.92"/>
    <n v="0"/>
    <m/>
    <s v="UM01"/>
    <s v="INR"/>
    <n v="0"/>
    <n v="0"/>
    <n v="0"/>
    <n v="0"/>
    <n v="0"/>
  </r>
  <r>
    <s v="1603001319"/>
    <s v="0"/>
    <s v="16030013190"/>
    <s v="3000"/>
    <x v="2"/>
    <s v="4NOS.POINTING M/C APS1(.8-8MM)"/>
    <s v="0"/>
    <s v="0"/>
    <s v="UM3001"/>
    <d v="1996-03-25T00:00:00"/>
    <n v="584448.54"/>
    <n v="-555226.11"/>
    <n v="29222.43"/>
    <n v="0"/>
    <n v="0"/>
    <n v="0"/>
    <n v="0"/>
    <n v="29222.43"/>
    <n v="584448.54"/>
    <n v="-555226.11"/>
    <n v="0"/>
    <m/>
    <s v="UM01"/>
    <s v="INR"/>
    <n v="0"/>
    <n v="0"/>
    <n v="0"/>
    <n v="0"/>
    <n v="0"/>
  </r>
  <r>
    <s v="1603001320"/>
    <s v="0"/>
    <s v="16030013200"/>
    <s v="3000"/>
    <x v="2"/>
    <s v="4T DIESEL FORKLIFT TO REPLACE"/>
    <s v="0"/>
    <s v="0"/>
    <s v="UM3001"/>
    <d v="1999-05-20T00:00:00"/>
    <n v="3134602.54"/>
    <n v="-2977872.41"/>
    <n v="156730.13"/>
    <n v="0"/>
    <n v="0"/>
    <n v="0"/>
    <n v="0"/>
    <n v="156730.13"/>
    <n v="3134602.54"/>
    <n v="-2977872.41"/>
    <n v="0"/>
    <m/>
    <s v="UM01"/>
    <s v="INR"/>
    <n v="0"/>
    <n v="0"/>
    <n v="0"/>
    <n v="0"/>
    <n v="0"/>
  </r>
  <r>
    <s v="1603001321"/>
    <s v="0"/>
    <s v="16030013210"/>
    <s v="3000"/>
    <x v="2"/>
    <s v="5 BLOCK PATHFINDER"/>
    <s v="0"/>
    <s v="0"/>
    <s v="UM3001"/>
    <d v="1969-01-16T00:00:00"/>
    <n v="971831.28"/>
    <n v="-923239.72"/>
    <n v="48591.56"/>
    <n v="0"/>
    <n v="0"/>
    <n v="0"/>
    <n v="0"/>
    <n v="48591.56"/>
    <n v="971831.28"/>
    <n v="-923239.72"/>
    <n v="0"/>
    <m/>
    <s v="UM01"/>
    <s v="INR"/>
    <n v="0"/>
    <n v="0"/>
    <n v="0"/>
    <n v="0"/>
    <n v="0"/>
  </r>
  <r>
    <s v="1603001322"/>
    <s v="0"/>
    <s v="16030013220"/>
    <s v="3000"/>
    <x v="2"/>
    <s v="5 NOS. HOIST &amp; 5 NOS. TROLLY"/>
    <s v="0"/>
    <s v="0"/>
    <s v="UM3001"/>
    <d v="1993-03-31T00:00:00"/>
    <n v="183105.11"/>
    <n v="-173949.85"/>
    <n v="9155.26"/>
    <n v="0"/>
    <n v="0"/>
    <n v="0"/>
    <n v="0"/>
    <n v="9155.26"/>
    <n v="183105.11"/>
    <n v="-173949.85"/>
    <n v="0"/>
    <m/>
    <s v="UM01"/>
    <s v="INR"/>
    <n v="0"/>
    <n v="0"/>
    <n v="0"/>
    <n v="0"/>
    <n v="0"/>
  </r>
  <r>
    <s v="1603001323"/>
    <s v="0"/>
    <s v="16030013230"/>
    <s v="3000"/>
    <x v="2"/>
    <s v="5 TON CRANE"/>
    <s v="0"/>
    <s v="0"/>
    <s v="UM3001"/>
    <d v="1966-09-29T00:00:00"/>
    <n v="91114.81"/>
    <n v="-86559.07"/>
    <n v="4555.74"/>
    <n v="0"/>
    <n v="0"/>
    <n v="0"/>
    <n v="0"/>
    <n v="4555.74"/>
    <n v="91114.81"/>
    <n v="-86559.07"/>
    <n v="0"/>
    <m/>
    <s v="UM01"/>
    <s v="INR"/>
    <n v="0"/>
    <n v="0"/>
    <n v="0"/>
    <n v="0"/>
    <n v="0"/>
  </r>
  <r>
    <s v="1603001324"/>
    <s v="0"/>
    <s v="16030013240"/>
    <s v="3000"/>
    <x v="2"/>
    <s v="50 FT ELECTRIC FURNACE"/>
    <s v="0"/>
    <s v="0"/>
    <s v="UM3001"/>
    <d v="1965-06-22T00:00:00"/>
    <n v="409680.27"/>
    <n v="-389196.26"/>
    <n v="20484.009999999998"/>
    <n v="0"/>
    <n v="0"/>
    <n v="0"/>
    <n v="0"/>
    <n v="20484.009999999998"/>
    <n v="409680.27"/>
    <n v="-389196.26"/>
    <n v="0"/>
    <m/>
    <s v="UM01"/>
    <s v="INR"/>
    <n v="0"/>
    <n v="0"/>
    <n v="0"/>
    <n v="0"/>
    <n v="0"/>
  </r>
  <r>
    <s v="1603001325"/>
    <s v="0"/>
    <s v="16030013250"/>
    <s v="3000"/>
    <x v="2"/>
    <s v="50 KVA. 40 KW ELECTRIC GENERAT"/>
    <s v="8"/>
    <s v="0"/>
    <s v="UM3001"/>
    <d v="2005-06-08T00:00:00"/>
    <n v="434000"/>
    <n v="-412300"/>
    <n v="21700"/>
    <n v="0"/>
    <n v="0"/>
    <n v="0"/>
    <n v="0"/>
    <n v="21700"/>
    <n v="434000"/>
    <n v="-412300"/>
    <n v="0"/>
    <m/>
    <s v="UM01"/>
    <s v="INR"/>
    <n v="0"/>
    <n v="0"/>
    <n v="0"/>
    <n v="0"/>
    <n v="0"/>
  </r>
  <r>
    <s v="1603001326"/>
    <s v="0"/>
    <s v="16030013260"/>
    <s v="3000"/>
    <x v="2"/>
    <s v="50 TON HEIGH BRIDGE (AC)"/>
    <s v="0"/>
    <s v="0"/>
    <s v="UM3001"/>
    <d v="1988-07-28T00:00:00"/>
    <n v="33637.53"/>
    <n v="-31955.65"/>
    <n v="1681.88"/>
    <n v="0"/>
    <n v="0"/>
    <n v="0"/>
    <n v="0"/>
    <n v="1681.88"/>
    <n v="33637.53"/>
    <n v="-31955.65"/>
    <n v="0"/>
    <m/>
    <s v="UM01"/>
    <s v="INR"/>
    <n v="0"/>
    <n v="0"/>
    <n v="0"/>
    <n v="0"/>
    <n v="0"/>
  </r>
  <r>
    <s v="1603001327"/>
    <s v="0"/>
    <s v="16030013270"/>
    <s v="3000"/>
    <x v="2"/>
    <s v="50 TON WWEIGH BRIDGE"/>
    <s v="0"/>
    <s v="0"/>
    <s v="UM3001"/>
    <d v="1987-02-27T00:00:00"/>
    <n v="1183244.8400000001"/>
    <n v="-1124082.6000000001"/>
    <n v="59162.239999999998"/>
    <n v="0"/>
    <n v="0"/>
    <n v="0"/>
    <n v="0"/>
    <n v="59162.239999999998"/>
    <n v="1183244.8400000001"/>
    <n v="-1124082.6000000001"/>
    <n v="0"/>
    <m/>
    <s v="UM01"/>
    <s v="INR"/>
    <n v="0"/>
    <n v="0"/>
    <n v="0"/>
    <n v="0"/>
    <n v="0"/>
  </r>
  <r>
    <s v="1603001328"/>
    <s v="0"/>
    <s v="16030013280"/>
    <s v="3000"/>
    <x v="2"/>
    <s v="500 DIA TAKE UP MC 4 NOS INCL"/>
    <s v="15"/>
    <s v="0"/>
    <s v="UM3001"/>
    <d v="2010-03-17T00:00:00"/>
    <n v="707235.6"/>
    <n v="-538561.59"/>
    <n v="168674.01"/>
    <n v="0"/>
    <n v="0"/>
    <n v="-26883.41"/>
    <n v="0"/>
    <n v="141790.6"/>
    <n v="707235.6"/>
    <n v="-565445"/>
    <n v="0"/>
    <m/>
    <s v="UM01"/>
    <s v="INR"/>
    <n v="0"/>
    <n v="0"/>
    <n v="0"/>
    <n v="0"/>
    <n v="0"/>
  </r>
  <r>
    <s v="1603001329"/>
    <s v="0"/>
    <s v="16030013290"/>
    <s v="3000"/>
    <x v="2"/>
    <s v="500 KG KITO TESTING M/C WMILL"/>
    <s v="15"/>
    <s v="0"/>
    <s v="UM3001"/>
    <d v="2009-03-12T00:00:00"/>
    <n v="143727.75"/>
    <n v="-120520.14"/>
    <n v="23207.61"/>
    <n v="0"/>
    <n v="0"/>
    <n v="-4060.93"/>
    <n v="0"/>
    <n v="19146.68"/>
    <n v="143727.75"/>
    <n v="-124581.07"/>
    <n v="0"/>
    <m/>
    <s v="UM01"/>
    <s v="INR"/>
    <n v="0"/>
    <n v="0"/>
    <n v="0"/>
    <n v="0"/>
    <n v="0"/>
  </r>
  <r>
    <s v="1603001330"/>
    <s v="0"/>
    <s v="16030013300"/>
    <s v="3000"/>
    <x v="2"/>
    <s v="500MMDIA CLOSING M/C UMIB 1 NO"/>
    <s v="0"/>
    <s v="0"/>
    <s v="UM3001"/>
    <d v="2003-10-07T00:00:00"/>
    <n v="13586250.59"/>
    <n v="-12906938.060000001"/>
    <n v="679312.53"/>
    <n v="0"/>
    <n v="0"/>
    <n v="0"/>
    <n v="0"/>
    <n v="679312.53"/>
    <n v="13586250.59"/>
    <n v="-12906938.060000001"/>
    <n v="0"/>
    <m/>
    <s v="UM01"/>
    <s v="INR"/>
    <n v="0"/>
    <n v="0"/>
    <n v="0"/>
    <n v="0"/>
    <n v="0"/>
  </r>
  <r>
    <s v="1603001331"/>
    <s v="0"/>
    <s v="16030013310"/>
    <s v="3000"/>
    <x v="2"/>
    <s v="500T HYDRAULIC POWER PRESS"/>
    <s v="0"/>
    <s v="0"/>
    <s v="UM3001"/>
    <d v="2001-01-15T00:00:00"/>
    <n v="23306.53"/>
    <n v="-22141.200000000001"/>
    <n v="1165.33"/>
    <n v="0"/>
    <n v="0"/>
    <n v="0"/>
    <n v="0"/>
    <n v="1165.33"/>
    <n v="23306.53"/>
    <n v="-22141.200000000001"/>
    <n v="0"/>
    <m/>
    <s v="UM01"/>
    <s v="INR"/>
    <n v="0"/>
    <n v="0"/>
    <n v="0"/>
    <n v="0"/>
    <n v="0"/>
  </r>
  <r>
    <s v="1603001332"/>
    <s v="0"/>
    <s v="16030013320"/>
    <s v="3000"/>
    <x v="2"/>
    <s v="500TAKE-UP UNIT FOR CHENNAI MC"/>
    <s v="15"/>
    <s v="0"/>
    <s v="UM3001"/>
    <d v="2012-03-21T00:00:00"/>
    <n v="4051295.58"/>
    <n v="-2421308.2200000002"/>
    <n v="1629987.36"/>
    <n v="0"/>
    <n v="0"/>
    <n v="-204799.23"/>
    <n v="0"/>
    <n v="1425188.13"/>
    <n v="4051295.58"/>
    <n v="-2626107.4500000002"/>
    <n v="0"/>
    <m/>
    <s v="UM01"/>
    <s v="INR"/>
    <n v="0"/>
    <n v="0"/>
    <n v="0"/>
    <n v="0"/>
    <n v="0"/>
  </r>
  <r>
    <s v="1603001333"/>
    <s v="0"/>
    <s v="16030013330"/>
    <s v="3000"/>
    <x v="2"/>
    <s v="50T RALAXATION TESTING MC500KN"/>
    <s v="15"/>
    <s v="0"/>
    <s v="UM3001"/>
    <d v="2010-03-22T00:00:00"/>
    <n v="1316895.1100000001"/>
    <n v="-1001413.56"/>
    <n v="315481.55"/>
    <n v="0"/>
    <n v="0"/>
    <n v="-50202.44"/>
    <n v="0"/>
    <n v="265279.11"/>
    <n v="1316895.1100000001"/>
    <n v="-1051616"/>
    <n v="0"/>
    <m/>
    <s v="UM01"/>
    <s v="INR"/>
    <n v="0"/>
    <n v="0"/>
    <n v="0"/>
    <n v="0"/>
    <n v="0"/>
  </r>
  <r>
    <s v="1603001334"/>
    <s v="0"/>
    <s v="16030013340"/>
    <s v="3000"/>
    <x v="2"/>
    <s v="5KKV WELD&amp;THREAD MC&amp;800 PAYOFF"/>
    <s v="15"/>
    <s v="0"/>
    <s v="UM3001"/>
    <d v="2014-03-09T00:00:00"/>
    <n v="2287802.52"/>
    <n v="-961955.34"/>
    <n v="1325847.18"/>
    <n v="0"/>
    <n v="0"/>
    <n v="-135555.43"/>
    <n v="0"/>
    <n v="1190291.75"/>
    <n v="2287802.52"/>
    <n v="-1097510.77"/>
    <n v="0"/>
    <m/>
    <s v="UM01"/>
    <s v="INR"/>
    <n v="0"/>
    <n v="0"/>
    <n v="0"/>
    <n v="0"/>
    <n v="0"/>
  </r>
  <r>
    <s v="1603001335"/>
    <s v="0"/>
    <s v="16030013350"/>
    <s v="3000"/>
    <x v="2"/>
    <s v="5MT CAP.MOBILE CRANE(ESCORTS5E"/>
    <s v="0"/>
    <s v="0"/>
    <s v="UM3001"/>
    <d v="1998-01-01T00:00:00"/>
    <n v="697841.71"/>
    <n v="-662949.62"/>
    <n v="34892.089999999997"/>
    <n v="0"/>
    <n v="0"/>
    <n v="0"/>
    <n v="0"/>
    <n v="34892.089999999997"/>
    <n v="697841.71"/>
    <n v="-662949.62"/>
    <n v="0"/>
    <m/>
    <s v="UM01"/>
    <s v="INR"/>
    <n v="0"/>
    <n v="0"/>
    <n v="0"/>
    <n v="0"/>
    <n v="0"/>
  </r>
  <r>
    <s v="1603001336"/>
    <s v="0"/>
    <s v="16030013360"/>
    <s v="3000"/>
    <x v="2"/>
    <s v="5MT EOT CRANE DISPATCH WAY-2NO"/>
    <s v="15"/>
    <s v="0"/>
    <s v="UM3001"/>
    <d v="2011-03-27T00:00:00"/>
    <n v="3237281.61"/>
    <n v="-2199990.0099999998"/>
    <n v="1037291.6"/>
    <n v="0"/>
    <n v="0"/>
    <n v="-146238.46"/>
    <n v="0"/>
    <n v="891053.14"/>
    <n v="3237281.61"/>
    <n v="-2346228.4700000002"/>
    <n v="0"/>
    <m/>
    <s v="UM01"/>
    <s v="INR"/>
    <n v="0"/>
    <n v="0"/>
    <n v="0"/>
    <n v="0"/>
    <n v="0"/>
  </r>
  <r>
    <s v="1603001337"/>
    <s v="0"/>
    <s v="16030013370"/>
    <s v="3000"/>
    <x v="2"/>
    <s v="5T CRANE ERECTION AT SPD"/>
    <s v="15"/>
    <s v="0"/>
    <s v="UM3001"/>
    <d v="2013-03-14T00:00:00"/>
    <n v="3534707.95"/>
    <n v="-1814199.46"/>
    <n v="1720508.49"/>
    <n v="0"/>
    <n v="0"/>
    <n v="-194168.57"/>
    <n v="0"/>
    <n v="1526339.92"/>
    <n v="3534707.95"/>
    <n v="-2008368.03"/>
    <n v="0"/>
    <m/>
    <s v="UM01"/>
    <s v="INR"/>
    <n v="0"/>
    <n v="0"/>
    <n v="0"/>
    <n v="0"/>
    <n v="0"/>
  </r>
  <r>
    <s v="1603001338"/>
    <s v="0"/>
    <s v="16030013380"/>
    <s v="3000"/>
    <x v="2"/>
    <s v="5T CRANE FOR SPD"/>
    <s v="0"/>
    <s v="0"/>
    <s v="UM3001"/>
    <d v="2001-03-20T00:00:00"/>
    <n v="808073.43"/>
    <n v="-767669.75"/>
    <n v="40403.68"/>
    <n v="0"/>
    <n v="0"/>
    <n v="0"/>
    <n v="0"/>
    <n v="40403.68"/>
    <n v="808073.43"/>
    <n v="-767669.75"/>
    <n v="0"/>
    <m/>
    <s v="UM01"/>
    <s v="INR"/>
    <n v="0"/>
    <n v="0"/>
    <n v="0"/>
    <n v="0"/>
    <n v="0"/>
  </r>
  <r>
    <s v="1603001339"/>
    <s v="0"/>
    <s v="16030013390"/>
    <s v="3000"/>
    <x v="2"/>
    <s v="&quot;6 BB 18&quot;&quot; M/C&quot;"/>
    <s v="0"/>
    <s v="0"/>
    <s v="UM3001"/>
    <d v="1991-08-25T00:00:00"/>
    <n v="1597780.69"/>
    <n v="-1517891.66"/>
    <n v="79889.03"/>
    <n v="0"/>
    <n v="0"/>
    <n v="0"/>
    <n v="0"/>
    <n v="79889.03"/>
    <n v="1597780.69"/>
    <n v="-1517891.66"/>
    <n v="0"/>
    <m/>
    <s v="UM01"/>
    <s v="INR"/>
    <n v="0"/>
    <n v="0"/>
    <n v="0"/>
    <n v="0"/>
    <n v="0"/>
  </r>
  <r>
    <s v="1603001340"/>
    <s v="0"/>
    <s v="16030013400"/>
    <s v="3000"/>
    <x v="2"/>
    <s v="6 BBX18 INCHES MACHINE 15B"/>
    <s v="0"/>
    <s v="0"/>
    <s v="UM3001"/>
    <d v="1977-01-01T00:00:00"/>
    <n v="190907.59"/>
    <n v="-181362.21"/>
    <n v="9545.3799999999992"/>
    <n v="0"/>
    <n v="0"/>
    <n v="0"/>
    <n v="0"/>
    <n v="9545.3799999999992"/>
    <n v="190907.59"/>
    <n v="-181362.21"/>
    <n v="0"/>
    <m/>
    <s v="UM01"/>
    <s v="INR"/>
    <n v="0"/>
    <n v="0"/>
    <n v="0"/>
    <n v="0"/>
    <n v="0"/>
  </r>
  <r>
    <s v="1603001341"/>
    <s v="0"/>
    <s v="16030013410"/>
    <s v="3000"/>
    <x v="2"/>
    <s v="6 BBX8 1/2 STRANDINGT M/C"/>
    <s v="0"/>
    <s v="0"/>
    <s v="UM3001"/>
    <d v="1979-01-01T00:00:00"/>
    <n v="219146.79"/>
    <n v="-208189.45"/>
    <n v="10957.34"/>
    <n v="0"/>
    <n v="0"/>
    <n v="0"/>
    <n v="0"/>
    <n v="10957.34"/>
    <n v="219146.79"/>
    <n v="-208189.45"/>
    <n v="0"/>
    <m/>
    <s v="UM01"/>
    <s v="INR"/>
    <n v="0"/>
    <n v="0"/>
    <n v="0"/>
    <n v="0"/>
    <n v="0"/>
  </r>
  <r>
    <s v="1603001342"/>
    <s v="0"/>
    <s v="16030013420"/>
    <s v="3000"/>
    <x v="2"/>
    <s v="6 BOB 24 IN TUBULAR CLOSING M/"/>
    <s v="0"/>
    <s v="0"/>
    <s v="UM3001"/>
    <d v="1962-09-13T00:00:00"/>
    <n v="228159.84"/>
    <n v="-216751.86"/>
    <n v="11407.98"/>
    <n v="0"/>
    <n v="0"/>
    <n v="0"/>
    <n v="0"/>
    <n v="11407.98"/>
    <n v="228159.84"/>
    <n v="-216751.86"/>
    <n v="0"/>
    <m/>
    <s v="UM01"/>
    <s v="INR"/>
    <n v="0"/>
    <n v="0"/>
    <n v="0"/>
    <n v="0"/>
    <n v="0"/>
  </r>
  <r>
    <s v="1603001343"/>
    <s v="0"/>
    <s v="16030013430"/>
    <s v="3000"/>
    <x v="2"/>
    <s v="6 BOB 32IN SUNPLANET CLOSING M"/>
    <s v="0"/>
    <s v="0"/>
    <s v="UM3001"/>
    <d v="1962-03-10T00:00:00"/>
    <n v="49580.86"/>
    <n v="-47101.82"/>
    <n v="2479.04"/>
    <n v="0"/>
    <n v="0"/>
    <n v="0"/>
    <n v="0"/>
    <n v="2479.04"/>
    <n v="49580.86"/>
    <n v="-47101.82"/>
    <n v="0"/>
    <m/>
    <s v="UM01"/>
    <s v="INR"/>
    <n v="0"/>
    <n v="0"/>
    <n v="0"/>
    <n v="0"/>
    <n v="0"/>
  </r>
  <r>
    <s v="1603001344"/>
    <s v="0"/>
    <s v="16030013440"/>
    <s v="3000"/>
    <x v="2"/>
    <s v="6 BOB 8 1/2 IN STRANDING M/C 4"/>
    <s v="0"/>
    <s v="0"/>
    <s v="UM3001"/>
    <d v="1962-12-13T00:00:00"/>
    <n v="48375.31"/>
    <n v="-45956.54"/>
    <n v="2418.77"/>
    <n v="0"/>
    <n v="0"/>
    <n v="0"/>
    <n v="0"/>
    <n v="2418.77"/>
    <n v="48375.31"/>
    <n v="-45956.54"/>
    <n v="0"/>
    <m/>
    <s v="UM01"/>
    <s v="INR"/>
    <n v="0"/>
    <n v="0"/>
    <n v="0"/>
    <n v="0"/>
    <n v="0"/>
  </r>
  <r>
    <s v="1603001345"/>
    <s v="0"/>
    <s v="16030013450"/>
    <s v="3000"/>
    <x v="2"/>
    <s v="6 X 1000 STRANDI"/>
    <s v="20"/>
    <s v="0"/>
    <s v="UM3001"/>
    <d v="2015-08-01T00:00:00"/>
    <n v="258657.07"/>
    <n v="-57331.39"/>
    <n v="201325.68"/>
    <n v="0"/>
    <n v="0"/>
    <n v="-12287.95"/>
    <n v="0"/>
    <n v="189037.73"/>
    <n v="258657.07"/>
    <n v="-69619.34"/>
    <n v="0"/>
    <m/>
    <s v="UM01"/>
    <s v="INR"/>
    <n v="0"/>
    <n v="0"/>
    <n v="0"/>
    <n v="0"/>
    <n v="0"/>
  </r>
  <r>
    <s v="1603001346"/>
    <s v="0"/>
    <s v="16030013460"/>
    <s v="3000"/>
    <x v="2"/>
    <s v="6 X 1000 STRANDI"/>
    <s v="10"/>
    <s v="0"/>
    <s v="UM3001"/>
    <d v="2015-08-01T00:00:00"/>
    <n v="258657.07"/>
    <n v="-114677.73"/>
    <n v="143979.34"/>
    <n v="0"/>
    <n v="0"/>
    <n v="-24579.63"/>
    <n v="0"/>
    <n v="119399.71"/>
    <n v="258657.07"/>
    <n v="-139257.35999999999"/>
    <n v="0"/>
    <m/>
    <s v="UM01"/>
    <s v="INR"/>
    <n v="0"/>
    <n v="0"/>
    <n v="0"/>
    <n v="0"/>
    <n v="0"/>
  </r>
  <r>
    <s v="1603001347"/>
    <s v="0"/>
    <s v="16030013470"/>
    <s v="3000"/>
    <x v="2"/>
    <s v="6 X 1000 STRANDI"/>
    <s v="20"/>
    <s v="0"/>
    <s v="UM3001"/>
    <d v="2015-08-01T00:00:00"/>
    <n v="1810599.48"/>
    <n v="-401319.75"/>
    <n v="1409279.73"/>
    <n v="0"/>
    <n v="0"/>
    <n v="-86015.67"/>
    <n v="0"/>
    <n v="1323264.06"/>
    <n v="1810599.48"/>
    <n v="-487335.42"/>
    <n v="0"/>
    <m/>
    <s v="UM01"/>
    <s v="INR"/>
    <n v="0"/>
    <n v="0"/>
    <n v="0"/>
    <n v="0"/>
    <n v="0"/>
  </r>
  <r>
    <s v="1603001348"/>
    <s v="0"/>
    <s v="16030013480"/>
    <s v="3000"/>
    <x v="2"/>
    <s v="6 X 1000 STRANDI"/>
    <s v="10"/>
    <s v="0"/>
    <s v="UM3001"/>
    <d v="2015-08-01T00:00:00"/>
    <n v="129328.53"/>
    <n v="-57338.87"/>
    <n v="71989.66"/>
    <n v="0"/>
    <n v="0"/>
    <n v="-12289.81"/>
    <n v="0"/>
    <n v="59699.85"/>
    <n v="129328.53"/>
    <n v="-69628.679999999993"/>
    <n v="0"/>
    <m/>
    <s v="UM01"/>
    <s v="INR"/>
    <n v="0"/>
    <n v="0"/>
    <n v="0"/>
    <n v="0"/>
    <n v="0"/>
  </r>
  <r>
    <s v="1603001349"/>
    <s v="0"/>
    <s v="16030013490"/>
    <s v="3000"/>
    <x v="2"/>
    <s v="6 X 1000 STRANDI"/>
    <s v="15"/>
    <s v="0"/>
    <s v="UM3001"/>
    <d v="2015-08-01T00:00:00"/>
    <n v="129328.53"/>
    <n v="-38222.54"/>
    <n v="91105.99"/>
    <n v="0"/>
    <n v="0"/>
    <n v="-8192.3700000000008"/>
    <n v="0"/>
    <n v="82913.62"/>
    <n v="129328.53"/>
    <n v="-46414.91"/>
    <n v="0"/>
    <m/>
    <s v="UM01"/>
    <s v="INR"/>
    <n v="0"/>
    <n v="0"/>
    <n v="0"/>
    <n v="0"/>
    <n v="0"/>
  </r>
  <r>
    <s v="1603001350"/>
    <s v="0"/>
    <s v="16030013500"/>
    <s v="3000"/>
    <x v="2"/>
    <s v="&quot;6 x 36&quot;&quot; ROPERY MACHINE&quot;"/>
    <s v="0"/>
    <s v="0"/>
    <s v="UM3001"/>
    <d v="2001-02-28T00:00:00"/>
    <n v="259460.7"/>
    <n v="-246487.66"/>
    <n v="12973.04"/>
    <n v="0"/>
    <n v="0"/>
    <n v="0"/>
    <n v="0"/>
    <n v="12973.04"/>
    <n v="259460.7"/>
    <n v="-246487.66"/>
    <n v="0"/>
    <m/>
    <s v="UM01"/>
    <s v="INR"/>
    <n v="0"/>
    <n v="0"/>
    <n v="0"/>
    <n v="0"/>
    <n v="0"/>
  </r>
  <r>
    <s v="1603001351"/>
    <s v="0"/>
    <s v="16030013510"/>
    <s v="3000"/>
    <x v="2"/>
    <s v="6 X 450 STRANDIN"/>
    <s v="20"/>
    <s v="0"/>
    <s v="UM3001"/>
    <d v="2015-06-30T00:00:00"/>
    <n v="1035539.66"/>
    <n v="-233840.11"/>
    <n v="801699.55"/>
    <n v="0"/>
    <n v="0"/>
    <n v="-49195.14"/>
    <n v="0"/>
    <n v="752504.41"/>
    <n v="1035539.66"/>
    <n v="-283035.25"/>
    <n v="0"/>
    <m/>
    <s v="UM01"/>
    <s v="INR"/>
    <n v="0"/>
    <n v="0"/>
    <n v="0"/>
    <n v="0"/>
    <n v="0"/>
  </r>
  <r>
    <s v="1603001352"/>
    <s v="0"/>
    <s v="16030013520"/>
    <s v="3000"/>
    <x v="2"/>
    <s v="6 X 450 STRANDIN"/>
    <s v="10"/>
    <s v="0"/>
    <s v="UM3001"/>
    <d v="2015-06-30T00:00:00"/>
    <n v="1035539.66"/>
    <n v="-467740.81"/>
    <n v="567798.85"/>
    <n v="0"/>
    <n v="0"/>
    <n v="-98405.42"/>
    <n v="0"/>
    <n v="469393.43"/>
    <n v="1035539.66"/>
    <n v="-566146.23"/>
    <n v="0"/>
    <m/>
    <s v="UM01"/>
    <s v="INR"/>
    <n v="0"/>
    <n v="0"/>
    <n v="0"/>
    <n v="0"/>
    <n v="0"/>
  </r>
  <r>
    <s v="1603001353"/>
    <s v="0"/>
    <s v="16030013530"/>
    <s v="3000"/>
    <x v="2"/>
    <s v="6 X 450 STRANDIN"/>
    <s v="20"/>
    <s v="0"/>
    <s v="UM3001"/>
    <d v="2015-06-30T00:00:00"/>
    <n v="7248777.6299999999"/>
    <n v="-1636880.71"/>
    <n v="5611896.9199999999"/>
    <n v="0"/>
    <n v="0"/>
    <n v="-344365.96"/>
    <n v="0"/>
    <n v="5267530.96"/>
    <n v="7248777.6299999999"/>
    <n v="-1981246.67"/>
    <n v="0"/>
    <m/>
    <s v="UM01"/>
    <s v="INR"/>
    <n v="0"/>
    <n v="0"/>
    <n v="0"/>
    <n v="0"/>
    <n v="0"/>
  </r>
  <r>
    <s v="1603001354"/>
    <s v="0"/>
    <s v="16030013540"/>
    <s v="3000"/>
    <x v="2"/>
    <s v="6 X 450 STRANDIN"/>
    <s v="10"/>
    <s v="0"/>
    <s v="UM3001"/>
    <d v="2015-06-30T00:00:00"/>
    <n v="517769.83"/>
    <n v="-233870.39"/>
    <n v="283899.44"/>
    <n v="0"/>
    <n v="0"/>
    <n v="-49202.720000000001"/>
    <n v="0"/>
    <n v="234696.72"/>
    <n v="517769.83"/>
    <n v="-283073.11"/>
    <n v="0"/>
    <m/>
    <s v="UM01"/>
    <s v="INR"/>
    <n v="0"/>
    <n v="0"/>
    <n v="0"/>
    <n v="0"/>
    <n v="0"/>
  </r>
  <r>
    <s v="1603001355"/>
    <s v="0"/>
    <s v="16030013550"/>
    <s v="3000"/>
    <x v="2"/>
    <s v="6 X 450 STRANDIN"/>
    <s v="15"/>
    <s v="0"/>
    <s v="UM3001"/>
    <d v="2015-06-30T00:00:00"/>
    <n v="517769.83"/>
    <n v="-155899.97"/>
    <n v="361869.86"/>
    <n v="0"/>
    <n v="0"/>
    <n v="-32798.400000000001"/>
    <n v="0"/>
    <n v="329071.46000000002"/>
    <n v="517769.83"/>
    <n v="-188698.37"/>
    <n v="0"/>
    <m/>
    <s v="UM01"/>
    <s v="INR"/>
    <n v="0"/>
    <n v="0"/>
    <n v="0"/>
    <n v="0"/>
    <n v="0"/>
  </r>
  <r>
    <s v="1603001356"/>
    <s v="0"/>
    <s v="16030013560"/>
    <s v="3000"/>
    <x v="2"/>
    <s v="&quot;6*8&quot;&quot; TWIN T STRAND BRUNTON 2NO&quot;"/>
    <s v="0"/>
    <s v="0"/>
    <s v="UM3001"/>
    <d v="2003-10-07T00:00:00"/>
    <n v="3213203.39"/>
    <n v="-3052543.22"/>
    <n v="160660.17000000001"/>
    <n v="0"/>
    <n v="0"/>
    <n v="0"/>
    <n v="0"/>
    <n v="160660.17000000001"/>
    <n v="3213203.39"/>
    <n v="-3052543.22"/>
    <n v="0"/>
    <m/>
    <s v="UM01"/>
    <s v="INR"/>
    <n v="0"/>
    <n v="0"/>
    <n v="0"/>
    <n v="0"/>
    <n v="0"/>
  </r>
  <r>
    <s v="1603001357"/>
    <s v="0"/>
    <s v="16030013570"/>
    <s v="3000"/>
    <x v="2"/>
    <s v="6.25 MM STRANDING M/C CARTER I"/>
    <s v="0"/>
    <s v="0"/>
    <s v="UM3001"/>
    <d v="1988-06-25T00:00:00"/>
    <n v="157094.43"/>
    <n v="-149239.71"/>
    <n v="7854.72"/>
    <n v="0"/>
    <n v="0"/>
    <n v="0"/>
    <n v="0"/>
    <n v="7854.72"/>
    <n v="157094.43"/>
    <n v="-149239.71"/>
    <n v="0"/>
    <m/>
    <s v="UM01"/>
    <s v="INR"/>
    <n v="0"/>
    <n v="0"/>
    <n v="0"/>
    <n v="0"/>
    <n v="0"/>
  </r>
  <r>
    <s v="1603001358"/>
    <s v="0"/>
    <s v="16030013580"/>
    <s v="3000"/>
    <x v="2"/>
    <s v="6+1X225 TWIM BUNCHER-2 NOS"/>
    <s v="8"/>
    <s v="0"/>
    <s v="UM3001"/>
    <d v="2006-03-25T00:00:00"/>
    <n v="679399.18"/>
    <n v="-645429.22"/>
    <n v="33969.96"/>
    <n v="0"/>
    <n v="0"/>
    <n v="0"/>
    <n v="0"/>
    <n v="33969.96"/>
    <n v="679399.18"/>
    <n v="-645429.22"/>
    <n v="0"/>
    <m/>
    <s v="UM01"/>
    <s v="INR"/>
    <n v="0"/>
    <n v="0"/>
    <n v="0"/>
    <n v="0"/>
    <n v="0"/>
  </r>
  <r>
    <s v="1603001359"/>
    <s v="0"/>
    <s v="16030013590"/>
    <s v="3000"/>
    <x v="2"/>
    <s v="6+1X315 CLOSING MACH.-1 NOS C"/>
    <s v="8"/>
    <s v="0"/>
    <s v="UM3001"/>
    <d v="2006-03-20T00:00:00"/>
    <n v="1036853.96"/>
    <n v="-985011.26"/>
    <n v="51842.7"/>
    <n v="0"/>
    <n v="0"/>
    <n v="0"/>
    <n v="0"/>
    <n v="51842.7"/>
    <n v="1036853.96"/>
    <n v="-985011.26"/>
    <n v="0"/>
    <m/>
    <s v="UM01"/>
    <s v="INR"/>
    <n v="0"/>
    <n v="0"/>
    <n v="0"/>
    <n v="0"/>
    <n v="0"/>
  </r>
  <r>
    <s v="1603001360"/>
    <s v="0"/>
    <s v="16030013600"/>
    <s v="3000"/>
    <x v="2"/>
    <s v="6+1X315 CLOSING MACH.-2 NOS"/>
    <s v="8"/>
    <s v="0"/>
    <s v="UM3001"/>
    <d v="2006-03-20T00:00:00"/>
    <n v="121905.04"/>
    <n v="-115809.79"/>
    <n v="6095.25"/>
    <n v="0"/>
    <n v="0"/>
    <n v="0"/>
    <n v="0"/>
    <n v="6095.25"/>
    <n v="121905.04"/>
    <n v="-115809.79"/>
    <n v="0"/>
    <m/>
    <s v="UM01"/>
    <s v="INR"/>
    <n v="0"/>
    <n v="0"/>
    <n v="0"/>
    <n v="0"/>
    <n v="0"/>
  </r>
  <r>
    <s v="1603001361"/>
    <s v="0"/>
    <s v="16030013610"/>
    <s v="3000"/>
    <x v="2"/>
    <s v="6+1X315 CLOSING MACH.-2 NOS C/"/>
    <s v="8"/>
    <s v="0"/>
    <s v="UM3001"/>
    <d v="2007-03-21T00:00:00"/>
    <n v="121754.92"/>
    <n v="-115667.17"/>
    <n v="6087.75"/>
    <n v="0"/>
    <n v="0"/>
    <n v="0"/>
    <n v="0"/>
    <n v="6087.75"/>
    <n v="121754.92"/>
    <n v="-115667.17"/>
    <n v="0"/>
    <m/>
    <s v="UM01"/>
    <s v="INR"/>
    <n v="0"/>
    <n v="0"/>
    <n v="0"/>
    <n v="0"/>
    <n v="0"/>
  </r>
  <r>
    <s v="1603001362"/>
    <s v="0"/>
    <s v="16030013620"/>
    <s v="3000"/>
    <x v="2"/>
    <s v="6+1X315 STRANDING MACH.-2 NOS"/>
    <s v="8"/>
    <s v="0"/>
    <s v="UM3001"/>
    <d v="2007-03-21T00:00:00"/>
    <n v="102000"/>
    <n v="-96900"/>
    <n v="5100"/>
    <n v="0"/>
    <n v="0"/>
    <n v="0"/>
    <n v="0"/>
    <n v="5100"/>
    <n v="102000"/>
    <n v="-96900"/>
    <n v="0"/>
    <m/>
    <s v="UM01"/>
    <s v="INR"/>
    <n v="0"/>
    <n v="0"/>
    <n v="0"/>
    <n v="0"/>
    <n v="0"/>
  </r>
  <r>
    <s v="1603001363"/>
    <s v="0"/>
    <s v="16030013630"/>
    <s v="3000"/>
    <x v="2"/>
    <s v="6+1X450 BUNCHER-1 NOS"/>
    <s v="8"/>
    <s v="0"/>
    <s v="UM3001"/>
    <d v="2005-03-25T00:00:00"/>
    <n v="685266.19"/>
    <n v="-651002.88"/>
    <n v="34263.31"/>
    <n v="0"/>
    <n v="0"/>
    <n v="0"/>
    <n v="0"/>
    <n v="34263.31"/>
    <n v="685266.19"/>
    <n v="-651002.88"/>
    <n v="0"/>
    <m/>
    <s v="UM01"/>
    <s v="INR"/>
    <n v="0"/>
    <n v="0"/>
    <n v="0"/>
    <n v="0"/>
    <n v="0"/>
  </r>
  <r>
    <s v="1603001364"/>
    <s v="0"/>
    <s v="16030013640"/>
    <s v="3000"/>
    <x v="2"/>
    <s v="60 BB PLANATORY W/R CLS. M/C"/>
    <s v="0"/>
    <s v="0"/>
    <s v="UM3001"/>
    <d v="2001-03-25T00:00:00"/>
    <n v="51835661.020000003"/>
    <n v="-49243877.960000001"/>
    <n v="2591783.06"/>
    <n v="0"/>
    <n v="0"/>
    <n v="0"/>
    <n v="0"/>
    <n v="2591783.06"/>
    <n v="51835661.020000003"/>
    <n v="-49243877.960000001"/>
    <n v="0"/>
    <m/>
    <s v="UM01"/>
    <s v="INR"/>
    <n v="0"/>
    <n v="0"/>
    <n v="0"/>
    <n v="0"/>
    <n v="0"/>
  </r>
  <r>
    <s v="1603001365"/>
    <s v="0"/>
    <s v="16030013650"/>
    <s v="3000"/>
    <x v="2"/>
    <s v="60 BOBBIN M/C IFC"/>
    <s v="0"/>
    <s v="0"/>
    <s v="UM3001"/>
    <d v="2004-03-30T00:00:00"/>
    <n v="26626318.050000001"/>
    <n v="-25295002.149999999"/>
    <n v="1331315.8999999999"/>
    <n v="0"/>
    <n v="0"/>
    <n v="0"/>
    <n v="0"/>
    <n v="1331315.8999999999"/>
    <n v="26626318.050000001"/>
    <n v="-25295002.149999999"/>
    <n v="0"/>
    <m/>
    <s v="UM01"/>
    <s v="INR"/>
    <n v="0"/>
    <n v="0"/>
    <n v="0"/>
    <n v="0"/>
    <n v="0"/>
  </r>
  <r>
    <s v="1603001366"/>
    <s v="0"/>
    <s v="16030013660"/>
    <s v="3000"/>
    <x v="2"/>
    <s v="60 TON PROOF LOADING MACHINE"/>
    <s v="0"/>
    <s v="0"/>
    <s v="UM3001"/>
    <d v="1977-01-01T00:00:00"/>
    <n v="108867.44"/>
    <n v="-103424.08"/>
    <n v="5443.36"/>
    <n v="0"/>
    <n v="0"/>
    <n v="0"/>
    <n v="0"/>
    <n v="5443.36"/>
    <n v="108867.44"/>
    <n v="-103424.08"/>
    <n v="0"/>
    <m/>
    <s v="UM01"/>
    <s v="INR"/>
    <n v="0"/>
    <n v="0"/>
    <n v="0"/>
    <n v="0"/>
    <n v="0"/>
  </r>
  <r>
    <s v="1603001367"/>
    <s v="0"/>
    <s v="16030013670"/>
    <s v="3000"/>
    <x v="2"/>
    <s v="610 OTO BLOCK ON"/>
    <s v="15"/>
    <s v="0"/>
    <s v="UM3001"/>
    <d v="2015-09-15T00:00:00"/>
    <n v="614030.39"/>
    <n v="-176679.57"/>
    <n v="437350.82"/>
    <n v="0"/>
    <n v="0"/>
    <n v="-38895.96"/>
    <n v="0"/>
    <n v="398454.86"/>
    <n v="614030.39"/>
    <n v="-215575.53"/>
    <n v="0"/>
    <m/>
    <s v="UM01"/>
    <s v="INR"/>
    <n v="0"/>
    <n v="0"/>
    <n v="0"/>
    <n v="0"/>
    <n v="0"/>
  </r>
  <r>
    <s v="1603001368"/>
    <s v="0"/>
    <s v="16030013680"/>
    <s v="3000"/>
    <x v="2"/>
    <s v="610 OTO BLOCK ON"/>
    <s v="10"/>
    <s v="0"/>
    <s v="UM3001"/>
    <d v="2015-09-15T00:00:00"/>
    <n v="2149106.35"/>
    <n v="-927649.63"/>
    <n v="1221456.72"/>
    <n v="0"/>
    <n v="0"/>
    <n v="-204224.26"/>
    <n v="0"/>
    <n v="1017232.46"/>
    <n v="2149106.35"/>
    <n v="-1131873.8899999999"/>
    <n v="0"/>
    <m/>
    <s v="UM01"/>
    <s v="INR"/>
    <n v="0"/>
    <n v="0"/>
    <n v="0"/>
    <n v="0"/>
    <n v="0"/>
  </r>
  <r>
    <s v="1603001369"/>
    <s v="0"/>
    <s v="16030013690"/>
    <s v="3000"/>
    <x v="2"/>
    <s v="610 OTO BLOCK ON"/>
    <s v="25"/>
    <s v="0"/>
    <s v="UM3001"/>
    <d v="2015-09-15T00:00:00"/>
    <n v="1228060.77"/>
    <n v="-212001.03"/>
    <n v="1016059.74"/>
    <n v="0"/>
    <n v="0"/>
    <n v="-46671.54"/>
    <n v="0"/>
    <n v="969388.2"/>
    <n v="1228060.77"/>
    <n v="-258672.57"/>
    <n v="0"/>
    <m/>
    <s v="UM01"/>
    <s v="INR"/>
    <n v="0"/>
    <n v="0"/>
    <n v="0"/>
    <n v="0"/>
    <n v="0"/>
  </r>
  <r>
    <s v="1603001370"/>
    <s v="0"/>
    <s v="16030013700"/>
    <s v="3000"/>
    <x v="2"/>
    <s v="610 OTO BLOCK ON"/>
    <s v="15"/>
    <s v="0"/>
    <s v="UM3001"/>
    <d v="2015-09-15T00:00:00"/>
    <n v="2149106.35"/>
    <n v="-618378.53"/>
    <n v="1530727.82"/>
    <n v="0"/>
    <n v="0"/>
    <n v="-136135.87"/>
    <n v="0"/>
    <n v="1394591.95"/>
    <n v="2149106.35"/>
    <n v="-754514.4"/>
    <n v="0"/>
    <m/>
    <s v="UM01"/>
    <s v="INR"/>
    <n v="0"/>
    <n v="0"/>
    <n v="0"/>
    <n v="0"/>
    <n v="0"/>
  </r>
  <r>
    <s v="1603001371"/>
    <s v="0"/>
    <s v="16030013710"/>
    <s v="3000"/>
    <x v="2"/>
    <s v="625M STRANDING M/C CARTER III"/>
    <s v="0"/>
    <s v="0"/>
    <s v="UM3001"/>
    <d v="1987-09-22T00:00:00"/>
    <n v="2222218.1800000002"/>
    <n v="-2111107.27"/>
    <n v="111110.91"/>
    <n v="0"/>
    <n v="0"/>
    <n v="0"/>
    <n v="0"/>
    <n v="111110.91"/>
    <n v="2222218.1800000002"/>
    <n v="-2111107.27"/>
    <n v="0"/>
    <m/>
    <s v="UM01"/>
    <s v="INR"/>
    <n v="0"/>
    <n v="0"/>
    <n v="0"/>
    <n v="0"/>
    <n v="0"/>
  </r>
  <r>
    <s v="1603001372"/>
    <s v="0"/>
    <s v="16030013720"/>
    <s v="3000"/>
    <x v="2"/>
    <s v="6B0B. 8.1/2 IN.STRANDING M/C."/>
    <s v="0"/>
    <s v="0"/>
    <s v="UM3001"/>
    <d v="1970-01-31T00:00:00"/>
    <n v="85218.69"/>
    <n v="-80957.75"/>
    <n v="4260.9399999999996"/>
    <n v="0"/>
    <n v="0"/>
    <n v="0"/>
    <n v="0"/>
    <n v="4260.9399999999996"/>
    <n v="85218.69"/>
    <n v="-80957.75"/>
    <n v="0"/>
    <m/>
    <s v="UM01"/>
    <s v="INR"/>
    <n v="0"/>
    <n v="0"/>
    <n v="0"/>
    <n v="0"/>
    <n v="0"/>
  </r>
  <r>
    <s v="1603001373"/>
    <s v="0"/>
    <s v="16030013730"/>
    <s v="3000"/>
    <x v="2"/>
    <s v="&quot;6BB 18&quot;&quot; M/C 1 NO.&quot;"/>
    <s v="0"/>
    <s v="0"/>
    <s v="UM3001"/>
    <d v="1992-10-15T00:00:00"/>
    <n v="598686.75"/>
    <n v="-568752.41"/>
    <n v="29934.34"/>
    <n v="0"/>
    <n v="0"/>
    <n v="0"/>
    <n v="0"/>
    <n v="29934.34"/>
    <n v="598686.75"/>
    <n v="-568752.41"/>
    <n v="0"/>
    <m/>
    <s v="UM01"/>
    <s v="INR"/>
    <n v="0"/>
    <n v="0"/>
    <n v="0"/>
    <n v="0"/>
    <n v="0"/>
  </r>
  <r>
    <s v="1603001374"/>
    <s v="0"/>
    <s v="16030013740"/>
    <s v="3000"/>
    <x v="2"/>
    <s v="6BB X 250 STRAND"/>
    <s v="20"/>
    <s v="0"/>
    <s v="UM3001"/>
    <d v="2016-03-30T00:00:00"/>
    <n v="371474.76"/>
    <n v="-70638.22"/>
    <n v="300836.53999999998"/>
    <n v="0"/>
    <n v="0"/>
    <n v="-17647.47"/>
    <n v="0"/>
    <n v="283189.07"/>
    <n v="371474.76"/>
    <n v="-88285.69"/>
    <n v="0"/>
    <m/>
    <s v="UM01"/>
    <s v="INR"/>
    <n v="0"/>
    <n v="0"/>
    <n v="0"/>
    <n v="0"/>
    <n v="0"/>
  </r>
  <r>
    <s v="1603001375"/>
    <s v="0"/>
    <s v="16030013750"/>
    <s v="3000"/>
    <x v="2"/>
    <s v="6BB X 250 STRAND"/>
    <s v="10"/>
    <s v="0"/>
    <s v="UM3001"/>
    <d v="2016-03-30T00:00:00"/>
    <n v="371474.76"/>
    <n v="-141295.79"/>
    <n v="230178.97"/>
    <n v="0"/>
    <n v="0"/>
    <n v="-35299.78"/>
    <n v="0"/>
    <n v="194879.19"/>
    <n v="371474.76"/>
    <n v="-176595.57"/>
    <n v="0"/>
    <m/>
    <s v="UM01"/>
    <s v="INR"/>
    <n v="0"/>
    <n v="0"/>
    <n v="0"/>
    <n v="0"/>
    <n v="0"/>
  </r>
  <r>
    <s v="1603001376"/>
    <s v="0"/>
    <s v="16030013760"/>
    <s v="3000"/>
    <x v="2"/>
    <s v="6BB X 250 STRAND"/>
    <s v="20"/>
    <s v="0"/>
    <s v="UM3001"/>
    <d v="2016-03-30T00:00:00"/>
    <n v="2600323.3199999998"/>
    <n v="-494467.52"/>
    <n v="2105855.7999999998"/>
    <n v="0"/>
    <n v="0"/>
    <n v="-123532.28"/>
    <n v="0"/>
    <n v="1982323.52"/>
    <n v="2600323.3199999998"/>
    <n v="-617999.80000000005"/>
    <n v="0"/>
    <m/>
    <s v="UM01"/>
    <s v="INR"/>
    <n v="0"/>
    <n v="0"/>
    <n v="0"/>
    <n v="0"/>
    <n v="0"/>
  </r>
  <r>
    <s v="1603001377"/>
    <s v="0"/>
    <s v="16030013770"/>
    <s v="3000"/>
    <x v="2"/>
    <s v="6BB X 250 STRAND"/>
    <s v="10"/>
    <s v="0"/>
    <s v="UM3001"/>
    <d v="2016-03-30T00:00:00"/>
    <n v="185737.38"/>
    <n v="-70647.899999999994"/>
    <n v="115089.48"/>
    <n v="0"/>
    <n v="0"/>
    <n v="-17649.89"/>
    <n v="0"/>
    <n v="97439.59"/>
    <n v="185737.38"/>
    <n v="-88297.79"/>
    <n v="0"/>
    <m/>
    <s v="UM01"/>
    <s v="INR"/>
    <n v="0"/>
    <n v="0"/>
    <n v="0"/>
    <n v="0"/>
    <n v="0"/>
  </r>
  <r>
    <s v="1603001378"/>
    <s v="0"/>
    <s v="16030013780"/>
    <s v="3000"/>
    <x v="2"/>
    <s v="6BB X 250 STRAND"/>
    <s v="15"/>
    <s v="0"/>
    <s v="UM3001"/>
    <d v="2016-03-30T00:00:00"/>
    <n v="185737.38"/>
    <n v="-47094.31"/>
    <n v="138643.07"/>
    <n v="0"/>
    <n v="0"/>
    <n v="-11765.52"/>
    <n v="0"/>
    <n v="126877.55"/>
    <n v="185737.38"/>
    <n v="-58859.83"/>
    <n v="0"/>
    <m/>
    <s v="UM01"/>
    <s v="INR"/>
    <n v="0"/>
    <n v="0"/>
    <n v="0"/>
    <n v="0"/>
    <n v="0"/>
  </r>
  <r>
    <s v="1603001379"/>
    <s v="0"/>
    <s v="16030013790"/>
    <s v="3000"/>
    <x v="2"/>
    <s v="&quot;6BBX24&quot;&quot; MACHINE&quot;"/>
    <s v="0"/>
    <s v="0"/>
    <s v="UM3001"/>
    <d v="1997-10-01T00:00:00"/>
    <n v="1722997.32"/>
    <n v="-1636847.45"/>
    <n v="86149.87"/>
    <n v="0"/>
    <n v="0"/>
    <n v="0"/>
    <n v="0"/>
    <n v="86149.87"/>
    <n v="1722997.32"/>
    <n v="-1636847.45"/>
    <n v="0"/>
    <m/>
    <s v="UM01"/>
    <s v="INR"/>
    <n v="0"/>
    <n v="0"/>
    <n v="0"/>
    <n v="0"/>
    <n v="0"/>
  </r>
  <r>
    <s v="1603001380"/>
    <s v="0"/>
    <s v="16030013800"/>
    <s v="3000"/>
    <x v="2"/>
    <s v="6BOB 12 1/2 IN TUBUL STRANDING"/>
    <s v="0"/>
    <s v="0"/>
    <s v="UM3001"/>
    <d v="1962-08-22T00:00:00"/>
    <n v="74747.850000000006"/>
    <n v="-71010.460000000006"/>
    <n v="3737.39"/>
    <n v="0"/>
    <n v="0"/>
    <n v="0"/>
    <n v="0"/>
    <n v="3737.39"/>
    <n v="74747.850000000006"/>
    <n v="-71010.460000000006"/>
    <n v="0"/>
    <m/>
    <s v="UM01"/>
    <s v="INR"/>
    <n v="0"/>
    <n v="0"/>
    <n v="0"/>
    <n v="0"/>
    <n v="0"/>
  </r>
  <r>
    <s v="1603001381"/>
    <s v="0"/>
    <s v="16030013810"/>
    <s v="3000"/>
    <x v="2"/>
    <s v="6BOB 18 IN TUBUL STRANDING M/C"/>
    <s v="0"/>
    <s v="0"/>
    <s v="UM3001"/>
    <d v="1962-12-06T00:00:00"/>
    <n v="115647.13"/>
    <n v="-109864.77"/>
    <n v="5782.36"/>
    <n v="0"/>
    <n v="0"/>
    <n v="0"/>
    <n v="0"/>
    <n v="5782.36"/>
    <n v="115647.13"/>
    <n v="-109864.77"/>
    <n v="0"/>
    <m/>
    <s v="UM01"/>
    <s v="INR"/>
    <n v="0"/>
    <n v="0"/>
    <n v="0"/>
    <n v="0"/>
    <n v="0"/>
  </r>
  <r>
    <s v="1603001382"/>
    <s v="0"/>
    <s v="16030013820"/>
    <s v="3000"/>
    <x v="2"/>
    <s v="&quot;6BOB 18&quot;&quot; TUBULAR STRANDING M/C&quot;"/>
    <s v="0"/>
    <s v="0"/>
    <s v="UM3001"/>
    <d v="1962-10-16T00:00:00"/>
    <n v="111043.82"/>
    <n v="-105491.64"/>
    <n v="5552.18"/>
    <n v="0"/>
    <n v="0"/>
    <n v="0"/>
    <n v="0"/>
    <n v="5552.18"/>
    <n v="111043.82"/>
    <n v="-105491.64"/>
    <n v="0"/>
    <m/>
    <s v="UM01"/>
    <s v="INR"/>
    <n v="0"/>
    <n v="0"/>
    <n v="0"/>
    <n v="0"/>
    <n v="0"/>
  </r>
  <r>
    <s v="1603001383"/>
    <s v="0"/>
    <s v="16030013830"/>
    <s v="3000"/>
    <x v="2"/>
    <s v="6NOS.ADD1.ENDS ON 1ST FRAME ON"/>
    <s v="0"/>
    <s v="0"/>
    <s v="UM3001"/>
    <d v="1979-01-01T00:00:00"/>
    <n v="55603.56"/>
    <n v="-52823.38"/>
    <n v="2780.18"/>
    <n v="0"/>
    <n v="0"/>
    <n v="0"/>
    <n v="0"/>
    <n v="2780.18"/>
    <n v="55603.56"/>
    <n v="-52823.38"/>
    <n v="0"/>
    <m/>
    <s v="UM01"/>
    <s v="INR"/>
    <n v="0"/>
    <n v="0"/>
    <n v="0"/>
    <n v="0"/>
    <n v="0"/>
  </r>
  <r>
    <s v="1603001384"/>
    <s v="0"/>
    <s v="16030013840"/>
    <s v="3000"/>
    <x v="2"/>
    <s v="6X200 Twin Stranding-F.Cord -"/>
    <s v="8"/>
    <s v="0"/>
    <s v="UM3001"/>
    <d v="2005-03-20T00:00:00"/>
    <n v="2582951.21"/>
    <n v="-2453803.65"/>
    <n v="129147.56"/>
    <n v="0"/>
    <n v="0"/>
    <n v="0"/>
    <n v="0"/>
    <n v="129147.56"/>
    <n v="2582951.21"/>
    <n v="-2453803.65"/>
    <n v="0"/>
    <m/>
    <s v="UM01"/>
    <s v="INR"/>
    <n v="0"/>
    <n v="0"/>
    <n v="0"/>
    <n v="0"/>
    <n v="0"/>
  </r>
  <r>
    <s v="1603001385"/>
    <s v="0"/>
    <s v="16030013850"/>
    <s v="3000"/>
    <x v="2"/>
    <s v="7 BLOCK WIRE DRAW M/C IFC CIVI"/>
    <s v="0"/>
    <s v="0"/>
    <s v="UM3001"/>
    <d v="2004-03-30T00:00:00"/>
    <n v="62829.03"/>
    <n v="-59687.58"/>
    <n v="3141.45"/>
    <n v="0"/>
    <n v="0"/>
    <n v="0"/>
    <n v="0"/>
    <n v="3141.45"/>
    <n v="62829.03"/>
    <n v="-59687.58"/>
    <n v="0"/>
    <m/>
    <s v="UM01"/>
    <s v="INR"/>
    <n v="0"/>
    <n v="0"/>
    <n v="0"/>
    <n v="0"/>
    <n v="0"/>
  </r>
  <r>
    <s v="1603001386"/>
    <s v="0"/>
    <s v="16030013860"/>
    <s v="3000"/>
    <x v="2"/>
    <s v="7 BLOCK WIRE DRAW M/C IFC ELEC"/>
    <s v="0"/>
    <s v="0"/>
    <s v="UM3001"/>
    <d v="2004-03-30T00:00:00"/>
    <n v="331099.26"/>
    <n v="-314544.3"/>
    <n v="16554.96"/>
    <n v="0"/>
    <n v="0"/>
    <n v="0"/>
    <n v="0"/>
    <n v="16554.96"/>
    <n v="331099.26"/>
    <n v="-314544.3"/>
    <n v="0"/>
    <m/>
    <s v="UM01"/>
    <s v="INR"/>
    <n v="0"/>
    <n v="0"/>
    <n v="0"/>
    <n v="0"/>
    <n v="0"/>
  </r>
  <r>
    <s v="1603001387"/>
    <s v="0"/>
    <s v="16030013870"/>
    <s v="3000"/>
    <x v="2"/>
    <s v="7 BLOCK WIRE DRAW M/C IFC MECH"/>
    <s v="0"/>
    <s v="0"/>
    <s v="UM3001"/>
    <d v="2004-03-30T00:00:00"/>
    <n v="2734432.82"/>
    <n v="-2597711.1800000002"/>
    <n v="136721.64000000001"/>
    <n v="0"/>
    <n v="0"/>
    <n v="0"/>
    <n v="0"/>
    <n v="136721.64000000001"/>
    <n v="2734432.82"/>
    <n v="-2597711.1800000002"/>
    <n v="0"/>
    <m/>
    <s v="UM01"/>
    <s v="INR"/>
    <n v="0"/>
    <n v="0"/>
    <n v="0"/>
    <n v="0"/>
    <n v="0"/>
  </r>
  <r>
    <s v="1603001388"/>
    <s v="0"/>
    <s v="16030013880"/>
    <s v="3000"/>
    <x v="2"/>
    <s v="7 BOB.18IN. STRANDING M/C 15"/>
    <s v="0"/>
    <s v="0"/>
    <s v="UM3001"/>
    <d v="1965-06-13T00:00:00"/>
    <n v="99464.65"/>
    <n v="-94491.42"/>
    <n v="4973.2299999999996"/>
    <n v="0"/>
    <n v="0"/>
    <n v="0"/>
    <n v="0"/>
    <n v="4973.2299999999996"/>
    <n v="99464.65"/>
    <n v="-94491.42"/>
    <n v="0"/>
    <m/>
    <s v="UM01"/>
    <s v="INR"/>
    <n v="0"/>
    <n v="0"/>
    <n v="0"/>
    <n v="0"/>
    <n v="0"/>
  </r>
  <r>
    <s v="1603001389"/>
    <s v="0"/>
    <s v="16030013890"/>
    <s v="3000"/>
    <x v="2"/>
    <s v="7 DIE 22 IN.WMMCO M/C 22 F"/>
    <s v="0"/>
    <s v="0"/>
    <s v="UM3001"/>
    <d v="1971-01-01T00:00:00"/>
    <n v="346510.75"/>
    <n v="-329185.21000000002"/>
    <n v="17325.54"/>
    <n v="0"/>
    <n v="0"/>
    <n v="0"/>
    <n v="0"/>
    <n v="17325.54"/>
    <n v="346510.75"/>
    <n v="-329185.21000000002"/>
    <n v="0"/>
    <m/>
    <s v="UM01"/>
    <s v="INR"/>
    <n v="0"/>
    <n v="0"/>
    <n v="0"/>
    <n v="0"/>
    <n v="0"/>
  </r>
  <r>
    <s v="1603001391"/>
    <s v="0"/>
    <s v="16030013910"/>
    <s v="3000"/>
    <x v="2"/>
    <s v="&quot;70 AMP.DC DRIVE,PANEL.CON-DESK&quot;"/>
    <s v="8"/>
    <s v="0"/>
    <s v="UM3001"/>
    <d v="2005-03-15T00:00:00"/>
    <n v="1111759.21"/>
    <n v="-1056171.25"/>
    <n v="55587.96"/>
    <n v="0"/>
    <n v="0"/>
    <n v="0"/>
    <n v="0"/>
    <n v="55587.96"/>
    <n v="1111759.21"/>
    <n v="-1056171.25"/>
    <n v="0"/>
    <m/>
    <s v="UM01"/>
    <s v="INR"/>
    <n v="0"/>
    <n v="0"/>
    <n v="0"/>
    <n v="0"/>
    <n v="0"/>
  </r>
  <r>
    <s v="1603001392"/>
    <s v="0"/>
    <s v="16030013920"/>
    <s v="3000"/>
    <x v="2"/>
    <s v="75KVA GENERATING SET"/>
    <s v="0"/>
    <s v="0"/>
    <s v="UM3001"/>
    <d v="1980-10-20T00:00:00"/>
    <n v="147143.49"/>
    <n v="-139786.32"/>
    <n v="7357.17"/>
    <n v="0"/>
    <n v="0"/>
    <n v="0"/>
    <n v="0"/>
    <n v="7357.17"/>
    <n v="147143.49"/>
    <n v="-139786.32"/>
    <n v="0"/>
    <m/>
    <s v="UM01"/>
    <s v="INR"/>
    <n v="0"/>
    <n v="0"/>
    <n v="0"/>
    <n v="0"/>
    <n v="0"/>
  </r>
  <r>
    <s v="1603001393"/>
    <s v="0"/>
    <s v="16030013930"/>
    <s v="3000"/>
    <x v="2"/>
    <s v="760MM V-16 BULL BLOCK 30G"/>
    <s v="0"/>
    <s v="0"/>
    <s v="UM3001"/>
    <d v="1976-08-20T00:00:00"/>
    <n v="297769.34000000003"/>
    <n v="-282881"/>
    <n v="14888.34"/>
    <n v="0"/>
    <n v="0"/>
    <n v="0"/>
    <n v="0"/>
    <n v="14888.34"/>
    <n v="297769.34000000003"/>
    <n v="-282881"/>
    <n v="0"/>
    <m/>
    <s v="UM01"/>
    <s v="INR"/>
    <n v="0"/>
    <n v="0"/>
    <n v="0"/>
    <n v="0"/>
    <n v="0"/>
  </r>
  <r>
    <s v="1603001394"/>
    <s v="0"/>
    <s v="16030013940"/>
    <s v="3000"/>
    <x v="2"/>
    <s v="760MM V-23 BULL BLOCK - 30H"/>
    <s v="0"/>
    <s v="0"/>
    <s v="UM3001"/>
    <d v="1976-06-18T00:00:00"/>
    <n v="340031.32"/>
    <n v="-323030"/>
    <n v="17001.32"/>
    <n v="0"/>
    <n v="0"/>
    <n v="0"/>
    <n v="0"/>
    <n v="17001.32"/>
    <n v="340031.32"/>
    <n v="-323030"/>
    <n v="0"/>
    <m/>
    <s v="UM01"/>
    <s v="INR"/>
    <n v="0"/>
    <n v="0"/>
    <n v="0"/>
    <n v="0"/>
    <n v="0"/>
  </r>
  <r>
    <s v="1603001395"/>
    <s v="0"/>
    <s v="16030013950"/>
    <s v="3000"/>
    <x v="2"/>
    <s v="7BB 6 1/4 TABULAR M/C WITH ALU"/>
    <s v="0"/>
    <s v="0"/>
    <s v="UM3001"/>
    <d v="1992-03-22T00:00:00"/>
    <n v="939453.48"/>
    <n v="-892480.81"/>
    <n v="46972.67"/>
    <n v="0"/>
    <n v="0"/>
    <n v="0"/>
    <n v="0"/>
    <n v="46972.67"/>
    <n v="939453.48"/>
    <n v="-892480.81"/>
    <n v="0"/>
    <m/>
    <s v="UM01"/>
    <s v="INR"/>
    <n v="0"/>
    <n v="0"/>
    <n v="0"/>
    <n v="0"/>
    <n v="0"/>
  </r>
  <r>
    <s v="1603001396"/>
    <s v="0"/>
    <s v="16030013960"/>
    <s v="3000"/>
    <x v="2"/>
    <s v="&quot;7x12.5&quot;&quot; CLOSING M/C PATHMA FC1&quot;"/>
    <s v="0"/>
    <s v="0"/>
    <s v="UM3001"/>
    <d v="2003-10-07T00:00:00"/>
    <n v="1606601.7"/>
    <n v="-1526271.61"/>
    <n v="80330.09"/>
    <n v="0"/>
    <n v="0"/>
    <n v="0"/>
    <n v="0"/>
    <n v="80330.09"/>
    <n v="1606601.7"/>
    <n v="-1526271.61"/>
    <n v="0"/>
    <m/>
    <s v="UM01"/>
    <s v="INR"/>
    <n v="0"/>
    <n v="0"/>
    <n v="0"/>
    <n v="0"/>
    <n v="0"/>
  </r>
  <r>
    <s v="1603001397"/>
    <s v="0"/>
    <s v="16030013970"/>
    <s v="3000"/>
    <x v="2"/>
    <s v="&quot;7X12X1/2&quot;&quot; Closing M/C-F.Cord (&quot;"/>
    <s v="8"/>
    <s v="0"/>
    <s v="UM3001"/>
    <d v="2005-03-20T00:00:00"/>
    <n v="313789.67"/>
    <n v="-298100.19"/>
    <n v="15689.48"/>
    <n v="0"/>
    <n v="0"/>
    <n v="0"/>
    <n v="0"/>
    <n v="15689.48"/>
    <n v="313789.67"/>
    <n v="-298100.19"/>
    <n v="0"/>
    <m/>
    <s v="UM01"/>
    <s v="INR"/>
    <n v="0"/>
    <n v="0"/>
    <n v="0"/>
    <n v="0"/>
    <n v="0"/>
  </r>
  <r>
    <s v="1603001398"/>
    <s v="0"/>
    <s v="16030013980"/>
    <s v="3000"/>
    <x v="2"/>
    <s v="8 DIE 12 IN WIRE DRAWG M/C 12"/>
    <s v="0"/>
    <s v="0"/>
    <s v="UM3001"/>
    <d v="1972-01-01T00:00:00"/>
    <n v="615612.29"/>
    <n v="-584831.67000000004"/>
    <n v="30780.62"/>
    <n v="0"/>
    <n v="0"/>
    <n v="0"/>
    <n v="0"/>
    <n v="30780.62"/>
    <n v="615612.29"/>
    <n v="-584831.67000000004"/>
    <n v="0"/>
    <m/>
    <s v="UM01"/>
    <s v="INR"/>
    <n v="0"/>
    <n v="0"/>
    <n v="0"/>
    <n v="0"/>
    <n v="0"/>
  </r>
  <r>
    <s v="1603001399"/>
    <s v="0"/>
    <s v="16030013990"/>
    <s v="3000"/>
    <x v="2"/>
    <s v="8 INCH. WIRE DRAWING MECH. HER"/>
    <s v="8"/>
    <s v="0"/>
    <s v="UM3001"/>
    <d v="2005-02-28T00:00:00"/>
    <n v="483769.8"/>
    <n v="-459581.31"/>
    <n v="24188.49"/>
    <n v="0"/>
    <n v="0"/>
    <n v="0"/>
    <n v="0"/>
    <n v="24188.49"/>
    <n v="483769.8"/>
    <n v="-459581.31"/>
    <n v="0"/>
    <m/>
    <s v="UM01"/>
    <s v="INR"/>
    <n v="0"/>
    <n v="0"/>
    <n v="0"/>
    <n v="0"/>
    <n v="0"/>
  </r>
  <r>
    <s v="1603001400"/>
    <s v="0"/>
    <s v="16030014000"/>
    <s v="3000"/>
    <x v="2"/>
    <s v="8 KVA &amp; 15 KVA WELDING M/C"/>
    <s v="0"/>
    <s v="0"/>
    <s v="UM3001"/>
    <d v="1988-02-08T00:00:00"/>
    <n v="42043.69"/>
    <n v="-39941.51"/>
    <n v="2102.1799999999998"/>
    <n v="0"/>
    <n v="0"/>
    <n v="0"/>
    <n v="0"/>
    <n v="2102.1799999999998"/>
    <n v="42043.69"/>
    <n v="-39941.51"/>
    <n v="0"/>
    <m/>
    <s v="UM01"/>
    <s v="INR"/>
    <n v="0"/>
    <n v="0"/>
    <n v="0"/>
    <n v="0"/>
    <n v="0"/>
  </r>
  <r>
    <s v="1603001401"/>
    <s v="0"/>
    <s v="16030014010"/>
    <s v="3000"/>
    <x v="2"/>
    <s v="80 MM ROLLING COMPACTION UNIT"/>
    <s v="8"/>
    <s v="0"/>
    <s v="UM3001"/>
    <d v="2007-03-24T00:00:00"/>
    <n v="1007760"/>
    <n v="-957372"/>
    <n v="50388"/>
    <n v="0"/>
    <n v="0"/>
    <n v="0"/>
    <n v="0"/>
    <n v="50388"/>
    <n v="1007760"/>
    <n v="-957372"/>
    <n v="0"/>
    <m/>
    <s v="UM01"/>
    <s v="INR"/>
    <n v="0"/>
    <n v="0"/>
    <n v="0"/>
    <n v="0"/>
    <n v="0"/>
  </r>
  <r>
    <s v="1603001402"/>
    <s v="0"/>
    <s v="16030014020"/>
    <s v="3000"/>
    <x v="2"/>
    <s v="800 C RELOCATION CIVIL MAT"/>
    <s v="0"/>
    <s v="0"/>
    <s v="UM3001"/>
    <d v="2004-03-30T00:00:00"/>
    <n v="372522.65"/>
    <n v="-353896.52"/>
    <n v="18626.13"/>
    <n v="0"/>
    <n v="0"/>
    <n v="0"/>
    <n v="0"/>
    <n v="18626.13"/>
    <n v="372522.65"/>
    <n v="-353896.52"/>
    <n v="0"/>
    <m/>
    <s v="UM01"/>
    <s v="INR"/>
    <n v="0"/>
    <n v="0"/>
    <n v="0"/>
    <n v="0"/>
    <n v="0"/>
  </r>
  <r>
    <s v="1603001403"/>
    <s v="0"/>
    <s v="16030014030"/>
    <s v="3000"/>
    <x v="2"/>
    <s v="800 C RELOCATION ELEC MATERIAL"/>
    <s v="0"/>
    <s v="0"/>
    <s v="UM3001"/>
    <d v="2004-03-30T00:00:00"/>
    <n v="349021.08"/>
    <n v="-331570.03000000003"/>
    <n v="17451.05"/>
    <n v="0"/>
    <n v="0"/>
    <n v="0"/>
    <n v="0"/>
    <n v="17451.05"/>
    <n v="349021.08"/>
    <n v="-331570.03000000003"/>
    <n v="0"/>
    <m/>
    <s v="UM01"/>
    <s v="INR"/>
    <n v="0"/>
    <n v="0"/>
    <n v="0"/>
    <n v="0"/>
    <n v="0"/>
  </r>
  <r>
    <s v="1603001404"/>
    <s v="0"/>
    <s v="16030014040"/>
    <s v="3000"/>
    <x v="2"/>
    <s v="800 C RELOCATION MECH MATERIAL"/>
    <s v="0"/>
    <s v="0"/>
    <s v="UM3001"/>
    <d v="2004-03-30T00:00:00"/>
    <n v="960458.85"/>
    <n v="-912435.91"/>
    <n v="48022.94"/>
    <n v="0"/>
    <n v="0"/>
    <n v="0"/>
    <n v="0"/>
    <n v="48022.94"/>
    <n v="960458.85"/>
    <n v="-912435.91"/>
    <n v="0"/>
    <m/>
    <s v="UM01"/>
    <s v="INR"/>
    <n v="0"/>
    <n v="0"/>
    <n v="0"/>
    <n v="0"/>
    <n v="0"/>
  </r>
  <r>
    <s v="1603001405"/>
    <s v="0"/>
    <s v="16030014050"/>
    <s v="3000"/>
    <x v="2"/>
    <s v="800 C STRANDING/"/>
    <s v="20"/>
    <s v="0"/>
    <s v="UM3001"/>
    <d v="2015-10-23T00:00:00"/>
    <n v="202141.39"/>
    <n v="-42621.21"/>
    <n v="159520.18"/>
    <n v="0"/>
    <n v="0"/>
    <n v="-9603.06"/>
    <n v="0"/>
    <n v="149917.12"/>
    <n v="202141.39"/>
    <n v="-52224.27"/>
    <n v="0"/>
    <m/>
    <s v="UM01"/>
    <s v="INR"/>
    <n v="0"/>
    <n v="0"/>
    <n v="0"/>
    <n v="0"/>
    <n v="0"/>
  </r>
  <r>
    <s v="1603001406"/>
    <s v="0"/>
    <s v="16030014060"/>
    <s v="3000"/>
    <x v="2"/>
    <s v="800 C STRANDING/"/>
    <s v="10"/>
    <s v="0"/>
    <s v="UM3001"/>
    <d v="2015-10-23T00:00:00"/>
    <n v="202141.39"/>
    <n v="-85253.69"/>
    <n v="116887.7"/>
    <n v="0"/>
    <n v="0"/>
    <n v="-19208.939999999999"/>
    <n v="0"/>
    <n v="97678.76"/>
    <n v="202141.39"/>
    <n v="-104462.63"/>
    <n v="0"/>
    <m/>
    <s v="UM01"/>
    <s v="INR"/>
    <n v="0"/>
    <n v="0"/>
    <n v="0"/>
    <n v="0"/>
    <n v="0"/>
  </r>
  <r>
    <s v="1603001407"/>
    <s v="0"/>
    <s v="16030014070"/>
    <s v="3000"/>
    <x v="2"/>
    <s v="800 C STRANDING/"/>
    <s v="20"/>
    <s v="0"/>
    <s v="UM3001"/>
    <d v="2015-10-23T00:00:00"/>
    <n v="1414989.71"/>
    <n v="-298348.51"/>
    <n v="1116641.2"/>
    <n v="0"/>
    <n v="0"/>
    <n v="-67221.429999999993"/>
    <n v="0"/>
    <n v="1049419.77"/>
    <n v="1414989.71"/>
    <n v="-365569.94"/>
    <n v="0"/>
    <m/>
    <s v="UM01"/>
    <s v="INR"/>
    <n v="0"/>
    <n v="0"/>
    <n v="0"/>
    <n v="0"/>
    <n v="0"/>
  </r>
  <r>
    <s v="1603001408"/>
    <s v="0"/>
    <s v="16030014080"/>
    <s v="3000"/>
    <x v="2"/>
    <s v="800 C STRANDING/"/>
    <s v="10"/>
    <s v="0"/>
    <s v="UM3001"/>
    <d v="2015-10-23T00:00:00"/>
    <n v="101070.69"/>
    <n v="-42626.85"/>
    <n v="58443.839999999997"/>
    <n v="0"/>
    <n v="0"/>
    <n v="-9604.4699999999993"/>
    <n v="0"/>
    <n v="48839.37"/>
    <n v="101070.69"/>
    <n v="-52231.32"/>
    <n v="0"/>
    <m/>
    <s v="UM01"/>
    <s v="INR"/>
    <n v="0"/>
    <n v="0"/>
    <n v="0"/>
    <n v="0"/>
    <n v="0"/>
  </r>
  <r>
    <s v="1603001409"/>
    <s v="0"/>
    <s v="16030014090"/>
    <s v="3000"/>
    <x v="2"/>
    <s v="800 C STRANDING/"/>
    <s v="15"/>
    <s v="0"/>
    <s v="UM3001"/>
    <d v="2015-10-23T00:00:00"/>
    <n v="101070.69"/>
    <n v="-28415.38"/>
    <n v="72655.31"/>
    <n v="0"/>
    <n v="0"/>
    <n v="-6402.35"/>
    <n v="0"/>
    <n v="66252.960000000006"/>
    <n v="101070.69"/>
    <n v="-34817.730000000003"/>
    <n v="0"/>
    <m/>
    <s v="UM01"/>
    <s v="INR"/>
    <n v="0"/>
    <n v="0"/>
    <n v="0"/>
    <n v="0"/>
    <n v="0"/>
  </r>
  <r>
    <s v="1603001410"/>
    <s v="0"/>
    <s v="16030014100"/>
    <s v="3000"/>
    <x v="2"/>
    <s v="80MM DIA ROLLER COMP.UNIT MECH"/>
    <s v="8"/>
    <s v="0"/>
    <s v="UM3001"/>
    <d v="2005-03-20T00:00:00"/>
    <n v="1092077.21"/>
    <n v="-1037473.35"/>
    <n v="54603.86"/>
    <n v="0"/>
    <n v="0"/>
    <n v="0"/>
    <n v="0"/>
    <n v="54603.86"/>
    <n v="1092077.21"/>
    <n v="-1037473.35"/>
    <n v="0"/>
    <m/>
    <s v="UM01"/>
    <s v="INR"/>
    <n v="0"/>
    <n v="0"/>
    <n v="0"/>
    <n v="0"/>
    <n v="0"/>
  </r>
  <r>
    <s v="1603001411"/>
    <s v="0"/>
    <s v="16030014110"/>
    <s v="3000"/>
    <x v="2"/>
    <s v="8BB 800 STRANDING M/C (800 D)"/>
    <s v="0"/>
    <s v="0"/>
    <s v="UM3001"/>
    <d v="2002-03-29T00:00:00"/>
    <n v="30388124.370000001"/>
    <n v="-28868718.149999999"/>
    <n v="1519406.22"/>
    <n v="0"/>
    <n v="0"/>
    <n v="0"/>
    <n v="0"/>
    <n v="1519406.22"/>
    <n v="30388124.370000001"/>
    <n v="-28868718.149999999"/>
    <n v="0"/>
    <m/>
    <s v="UM01"/>
    <s v="INR"/>
    <n v="0"/>
    <n v="0"/>
    <n v="0"/>
    <n v="0"/>
    <n v="0"/>
  </r>
  <r>
    <s v="1603001412"/>
    <s v="0"/>
    <s v="16030014120"/>
    <s v="3000"/>
    <x v="2"/>
    <s v="&quot;8No CRADLES 36&quot;&quot;DIA BB-800D-WWR&quot;"/>
    <s v="15"/>
    <s v="0"/>
    <s v="UM3001"/>
    <d v="2009-03-24T00:00:00"/>
    <n v="1136176.51"/>
    <n v="-949916.29"/>
    <n v="186260.22"/>
    <n v="0"/>
    <n v="0"/>
    <n v="-32541.16"/>
    <n v="0"/>
    <n v="153719.06"/>
    <n v="1136176.51"/>
    <n v="-982457.45"/>
    <n v="0"/>
    <m/>
    <s v="UM01"/>
    <s v="INR"/>
    <n v="0"/>
    <n v="0"/>
    <n v="0"/>
    <n v="0"/>
    <n v="0"/>
  </r>
  <r>
    <s v="1603001413"/>
    <s v="0"/>
    <s v="16030014130"/>
    <s v="3000"/>
    <x v="2"/>
    <s v="&quot;8X22&quot;&quot; CLSG M/C-ELEVATOR ROPE&quot;"/>
    <s v="8"/>
    <s v="0"/>
    <s v="UM3001"/>
    <d v="2006-03-25T00:00:00"/>
    <n v="2959009.72"/>
    <n v="-2811059.23"/>
    <n v="147950.49"/>
    <n v="0"/>
    <n v="0"/>
    <n v="0"/>
    <n v="0"/>
    <n v="147950.49"/>
    <n v="2959009.72"/>
    <n v="-2811059.23"/>
    <n v="0"/>
    <m/>
    <s v="UM01"/>
    <s v="INR"/>
    <n v="0"/>
    <n v="0"/>
    <n v="0"/>
    <n v="0"/>
    <n v="0"/>
  </r>
  <r>
    <s v="1603001414"/>
    <s v="0"/>
    <s v="16030014140"/>
    <s v="3000"/>
    <x v="2"/>
    <s v="9 ASP 4 WITH K-500 WINDER"/>
    <s v="0"/>
    <s v="0"/>
    <s v="UM3001"/>
    <d v="1985-04-13T00:00:00"/>
    <n v="253429.07"/>
    <n v="-240757.62"/>
    <n v="12671.45"/>
    <n v="0"/>
    <n v="0"/>
    <n v="0"/>
    <n v="0"/>
    <n v="12671.45"/>
    <n v="253429.07"/>
    <n v="-240757.62"/>
    <n v="0"/>
    <m/>
    <s v="UM01"/>
    <s v="INR"/>
    <n v="0"/>
    <n v="0"/>
    <n v="0"/>
    <n v="0"/>
    <n v="0"/>
  </r>
  <r>
    <s v="1603001415"/>
    <s v="0"/>
    <s v="16030014150"/>
    <s v="3000"/>
    <x v="2"/>
    <s v="9 BLOCKER PATH FINDER E MACHE"/>
    <s v="8"/>
    <s v="0"/>
    <s v="UM3001"/>
    <d v="2007-03-29T00:00:00"/>
    <n v="38772845.719999999"/>
    <n v="-36834203.43"/>
    <n v="1938642.29"/>
    <n v="0"/>
    <n v="0"/>
    <n v="0"/>
    <n v="0"/>
    <n v="1938642.29"/>
    <n v="38772845.719999999"/>
    <n v="-36834203.43"/>
    <n v="0"/>
    <m/>
    <s v="UM01"/>
    <s v="INR"/>
    <n v="0"/>
    <n v="0"/>
    <n v="0"/>
    <n v="0"/>
    <n v="0"/>
  </r>
  <r>
    <s v="1603001416"/>
    <s v="0"/>
    <s v="16030014160"/>
    <s v="3000"/>
    <x v="2"/>
    <s v="9 BLOCKER PFE M/C COST ONLY"/>
    <s v="8"/>
    <s v="0"/>
    <s v="UM3001"/>
    <d v="2007-03-29T00:00:00"/>
    <n v="15277454.32"/>
    <n v="-14513581.6"/>
    <n v="763872.72"/>
    <n v="0"/>
    <n v="0"/>
    <n v="0"/>
    <n v="0"/>
    <n v="763872.72"/>
    <n v="15277454.32"/>
    <n v="-14513581.6"/>
    <n v="0"/>
    <m/>
    <s v="UM01"/>
    <s v="INR"/>
    <n v="0"/>
    <n v="0"/>
    <n v="0"/>
    <n v="0"/>
    <n v="0"/>
  </r>
  <r>
    <s v="1603001417"/>
    <s v="0"/>
    <s v="16030014170"/>
    <s v="3000"/>
    <x v="2"/>
    <s v="9 DIE 12IN.WIRE DRAWG.M/C 12D"/>
    <s v="0"/>
    <s v="0"/>
    <s v="UM3001"/>
    <d v="1966-03-31T00:00:00"/>
    <n v="269316.32"/>
    <n v="-255850.5"/>
    <n v="13465.82"/>
    <n v="0"/>
    <n v="0"/>
    <n v="0"/>
    <n v="0"/>
    <n v="13465.82"/>
    <n v="269316.32"/>
    <n v="-255850.5"/>
    <n v="0"/>
    <m/>
    <s v="UM01"/>
    <s v="INR"/>
    <n v="0"/>
    <n v="0"/>
    <n v="0"/>
    <n v="0"/>
    <n v="0"/>
  </r>
  <r>
    <s v="1603001418"/>
    <s v="0"/>
    <s v="16030014180"/>
    <s v="3000"/>
    <x v="2"/>
    <s v="9 DIE 8 IN WIRE DRAWG M/C 8D"/>
    <s v="0"/>
    <s v="0"/>
    <s v="UM3001"/>
    <d v="1971-01-01T00:00:00"/>
    <n v="63831.74"/>
    <n v="-60640.15"/>
    <n v="3191.59"/>
    <n v="0"/>
    <n v="0"/>
    <n v="0"/>
    <n v="0"/>
    <n v="3191.59"/>
    <n v="63831.74"/>
    <n v="-60640.15"/>
    <n v="0"/>
    <m/>
    <s v="UM01"/>
    <s v="INR"/>
    <n v="0"/>
    <n v="0"/>
    <n v="0"/>
    <n v="0"/>
    <n v="0"/>
  </r>
  <r>
    <s v="1603001419"/>
    <s v="0"/>
    <s v="16030014190"/>
    <s v="3000"/>
    <x v="2"/>
    <s v="9 DIE 8 IN.WIRE DRAWG M/C 8G"/>
    <s v="0"/>
    <s v="0"/>
    <s v="UM3001"/>
    <d v="1974-01-01T00:00:00"/>
    <n v="109051.42"/>
    <n v="-103598.85"/>
    <n v="5452.57"/>
    <n v="0"/>
    <n v="0"/>
    <n v="0"/>
    <n v="0"/>
    <n v="5452.57"/>
    <n v="109051.42"/>
    <n v="-103598.85"/>
    <n v="0"/>
    <m/>
    <s v="UM01"/>
    <s v="INR"/>
    <n v="0"/>
    <n v="0"/>
    <n v="0"/>
    <n v="0"/>
    <n v="0"/>
  </r>
  <r>
    <s v="1603001420"/>
    <s v="0"/>
    <s v="16030014200"/>
    <s v="3000"/>
    <x v="2"/>
    <s v="900 DIA &amp; DC MOTOR (PFD KOCK)"/>
    <s v="0"/>
    <s v="0"/>
    <s v="UM3001"/>
    <d v="2002-03-28T00:00:00"/>
    <n v="3690712.52"/>
    <n v="-3506176.89"/>
    <n v="184535.63"/>
    <n v="0"/>
    <n v="0"/>
    <n v="0"/>
    <n v="0"/>
    <n v="184535.63"/>
    <n v="3690712.52"/>
    <n v="-3506176.89"/>
    <n v="0"/>
    <m/>
    <s v="UM01"/>
    <s v="INR"/>
    <n v="0"/>
    <n v="0"/>
    <n v="0"/>
    <n v="0"/>
    <n v="0"/>
  </r>
  <r>
    <s v="1603001421"/>
    <s v="0"/>
    <s v="16030014210"/>
    <s v="3000"/>
    <x v="2"/>
    <s v="900 MT ROPE TESTING M/C"/>
    <s v="15"/>
    <s v="0"/>
    <s v="UM3001"/>
    <d v="1998-03-25T00:00:00"/>
    <n v="34186410.68"/>
    <n v="-32477090.149999999"/>
    <n v="1709320.53"/>
    <n v="0"/>
    <n v="0"/>
    <n v="0"/>
    <n v="0"/>
    <n v="1709320.53"/>
    <n v="34186410.68"/>
    <n v="-32477090.149999999"/>
    <n v="0"/>
    <m/>
    <s v="UM01"/>
    <s v="INR"/>
    <n v="0"/>
    <n v="0"/>
    <n v="0"/>
    <n v="0"/>
    <n v="0"/>
  </r>
  <r>
    <s v="1603001422"/>
    <s v="0"/>
    <s v="16030014220"/>
    <s v="3000"/>
    <x v="2"/>
    <s v="90IE 12IN. WIRE DRWAWING M/C 1"/>
    <s v="0"/>
    <s v="0"/>
    <s v="UM3001"/>
    <d v="1971-01-01T00:00:00"/>
    <n v="190087.66"/>
    <n v="-180583.28"/>
    <n v="9504.3799999999992"/>
    <n v="0"/>
    <n v="0"/>
    <n v="0"/>
    <n v="0"/>
    <n v="9504.3799999999992"/>
    <n v="190087.66"/>
    <n v="-180583.28"/>
    <n v="0"/>
    <m/>
    <s v="UM01"/>
    <s v="INR"/>
    <n v="0"/>
    <n v="0"/>
    <n v="0"/>
    <n v="0"/>
    <n v="0"/>
  </r>
  <r>
    <s v="1603001423"/>
    <s v="0"/>
    <s v="16030014230"/>
    <s v="3000"/>
    <x v="2"/>
    <s v="9D X 18INCHES WIRE DRAWING M/C"/>
    <s v="0"/>
    <s v="0"/>
    <s v="UM3001"/>
    <d v="1976-07-26T00:00:00"/>
    <n v="1086343.55"/>
    <n v="-1032026.74"/>
    <n v="54316.81"/>
    <n v="0"/>
    <n v="0"/>
    <n v="0"/>
    <n v="0"/>
    <n v="54316.81"/>
    <n v="1086343.55"/>
    <n v="-1032026.74"/>
    <n v="0"/>
    <m/>
    <s v="UM01"/>
    <s v="INR"/>
    <n v="0"/>
    <n v="0"/>
    <n v="0"/>
    <n v="0"/>
    <n v="0"/>
  </r>
  <r>
    <s v="1603001424"/>
    <s v="0"/>
    <s v="16030014240"/>
    <s v="3000"/>
    <x v="2"/>
    <s v="9DIE 18IN.WIRE DRAWG.M/C 18B"/>
    <s v="0"/>
    <s v="0"/>
    <s v="UM3001"/>
    <d v="1965-04-30T00:00:00"/>
    <n v="94804.89"/>
    <n v="-90064.65"/>
    <n v="4740.24"/>
    <n v="0"/>
    <n v="0"/>
    <n v="0"/>
    <n v="0"/>
    <n v="4740.24"/>
    <n v="94804.89"/>
    <n v="-90064.65"/>
    <n v="0"/>
    <m/>
    <s v="UM01"/>
    <s v="INR"/>
    <n v="0"/>
    <n v="0"/>
    <n v="0"/>
    <n v="0"/>
    <n v="0"/>
  </r>
  <r>
    <s v="1603001425"/>
    <s v="0"/>
    <s v="16030014250"/>
    <s v="3000"/>
    <x v="2"/>
    <s v="9DXAFS4 WET DRAWING M/C WET G"/>
    <s v="0"/>
    <s v="0"/>
    <s v="UM3001"/>
    <d v="1976-11-17T00:00:00"/>
    <n v="263192.83"/>
    <n v="-250033.38"/>
    <n v="13159.45"/>
    <n v="0"/>
    <n v="0"/>
    <n v="0"/>
    <n v="0"/>
    <n v="13159.45"/>
    <n v="263192.83"/>
    <n v="-250033.38"/>
    <n v="0"/>
    <m/>
    <s v="UM01"/>
    <s v="INR"/>
    <n v="0"/>
    <n v="0"/>
    <n v="0"/>
    <n v="0"/>
    <n v="0"/>
  </r>
  <r>
    <s v="1603001426"/>
    <s v="0"/>
    <s v="16030014260"/>
    <s v="3000"/>
    <x v="2"/>
    <s v="A.C. (NESA)"/>
    <s v="0"/>
    <s v="0"/>
    <s v="UM3001"/>
    <d v="1986-11-28T00:00:00"/>
    <n v="50311.82"/>
    <n v="-47796.23"/>
    <n v="2515.59"/>
    <n v="0"/>
    <n v="0"/>
    <n v="0"/>
    <n v="0"/>
    <n v="2515.59"/>
    <n v="50311.82"/>
    <n v="-47796.23"/>
    <n v="0"/>
    <m/>
    <s v="UM01"/>
    <s v="INR"/>
    <n v="0"/>
    <n v="0"/>
    <n v="0"/>
    <n v="0"/>
    <n v="0"/>
  </r>
  <r>
    <s v="1603001427"/>
    <s v="0"/>
    <s v="16030014270"/>
    <s v="3000"/>
    <x v="2"/>
    <s v="AC DRIVE 90KW WATER ELECT.MAT."/>
    <s v="0"/>
    <s v="0"/>
    <s v="UM3001"/>
    <d v="2002-03-20T00:00:00"/>
    <n v="664831.22"/>
    <n v="-631589.66"/>
    <n v="33241.56"/>
    <n v="0"/>
    <n v="0"/>
    <n v="0"/>
    <n v="0"/>
    <n v="33241.56"/>
    <n v="664831.22"/>
    <n v="-631589.66"/>
    <n v="0"/>
    <m/>
    <s v="UM01"/>
    <s v="INR"/>
    <n v="0"/>
    <n v="0"/>
    <n v="0"/>
    <n v="0"/>
    <n v="0"/>
  </r>
  <r>
    <s v="1603001428"/>
    <s v="0"/>
    <s v="16030014280"/>
    <s v="3000"/>
    <x v="2"/>
    <s v="AC SYS-FRIGERIO PANEL MECH MAT"/>
    <s v="11"/>
    <s v="0"/>
    <s v="UM3001"/>
    <d v="2003-03-25T00:00:00"/>
    <n v="784059.8"/>
    <n v="-744856.81"/>
    <n v="39202.99"/>
    <n v="0"/>
    <n v="0"/>
    <n v="0"/>
    <n v="0"/>
    <n v="39202.99"/>
    <n v="784059.8"/>
    <n v="-744856.81"/>
    <n v="0"/>
    <m/>
    <s v="UM01"/>
    <s v="INR"/>
    <n v="0"/>
    <n v="0"/>
    <n v="0"/>
    <n v="0"/>
    <n v="0"/>
  </r>
  <r>
    <s v="1603001430"/>
    <s v="0"/>
    <s v="16030014300"/>
    <s v="3000"/>
    <x v="2"/>
    <s v="ACID AND WATER WASH ON MS II"/>
    <s v="0"/>
    <s v="0"/>
    <s v="UM3001"/>
    <d v="1967-03-31T00:00:00"/>
    <n v="37148.81"/>
    <n v="-35291.370000000003"/>
    <n v="1857.44"/>
    <n v="0"/>
    <n v="0"/>
    <n v="0"/>
    <n v="0"/>
    <n v="1857.44"/>
    <n v="37148.81"/>
    <n v="-35291.370000000003"/>
    <n v="0"/>
    <m/>
    <s v="UM01"/>
    <s v="INR"/>
    <n v="0"/>
    <n v="0"/>
    <n v="0"/>
    <n v="0"/>
    <n v="0"/>
  </r>
  <r>
    <s v="1603001431"/>
    <s v="0"/>
    <s v="16030014310"/>
    <s v="3000"/>
    <x v="2"/>
    <s v="ACID FUME EXTRACTION SYSTEM(MS"/>
    <s v="0"/>
    <s v="0"/>
    <s v="UM3001"/>
    <d v="1994-09-05T00:00:00"/>
    <n v="523800.45"/>
    <n v="-497610.43"/>
    <n v="26190.02"/>
    <n v="0"/>
    <n v="0"/>
    <n v="0"/>
    <n v="0"/>
    <n v="26190.02"/>
    <n v="523800.45"/>
    <n v="-497610.43"/>
    <n v="0"/>
    <m/>
    <s v="UM01"/>
    <s v="INR"/>
    <n v="0"/>
    <n v="0"/>
    <n v="0"/>
    <n v="0"/>
    <n v="0"/>
  </r>
  <r>
    <s v="1603001432"/>
    <s v="0"/>
    <s v="16030014320"/>
    <s v="3000"/>
    <x v="2"/>
    <s v="ACID HOLD.TANK NEAR NEW PICKLI"/>
    <s v="0"/>
    <s v="0"/>
    <s v="UM3001"/>
    <d v="1999-03-22T00:00:00"/>
    <n v="963282.74"/>
    <n v="-915118.6"/>
    <n v="48164.14"/>
    <n v="0"/>
    <n v="0"/>
    <n v="0"/>
    <n v="0"/>
    <n v="48164.14"/>
    <n v="963282.74"/>
    <n v="-915118.6"/>
    <n v="0"/>
    <m/>
    <s v="UM01"/>
    <s v="INR"/>
    <n v="0"/>
    <n v="0"/>
    <n v="0"/>
    <n v="0"/>
    <n v="0"/>
  </r>
  <r>
    <s v="1603001433"/>
    <s v="0"/>
    <s v="16030014330"/>
    <s v="3000"/>
    <x v="2"/>
    <s v="ACID RESIS.PAINT OF LE4 CIVIL"/>
    <s v="0"/>
    <s v="0"/>
    <s v="UM3001"/>
    <d v="2001-01-31T00:00:00"/>
    <n v="1460023.7"/>
    <n v="-1387022.51"/>
    <n v="73001.19"/>
    <n v="0"/>
    <n v="0"/>
    <n v="0"/>
    <n v="0"/>
    <n v="73001.19"/>
    <n v="1460023.7"/>
    <n v="-1387022.51"/>
    <n v="0"/>
    <m/>
    <s v="UM01"/>
    <s v="INR"/>
    <n v="0"/>
    <n v="0"/>
    <n v="0"/>
    <n v="0"/>
    <n v="0"/>
  </r>
  <r>
    <s v="1603001434"/>
    <s v="0"/>
    <s v="16030014340"/>
    <s v="3000"/>
    <x v="2"/>
    <s v="ACID RESISTING METER PUMP"/>
    <s v="0"/>
    <s v="0"/>
    <s v="UM3001"/>
    <d v="1983-11-02T00:00:00"/>
    <n v="80023.929999999993"/>
    <n v="-76022.73"/>
    <n v="4001.2"/>
    <n v="0"/>
    <n v="0"/>
    <n v="0"/>
    <n v="0"/>
    <n v="4001.2"/>
    <n v="80023.929999999993"/>
    <n v="-76022.73"/>
    <n v="0"/>
    <m/>
    <s v="UM01"/>
    <s v="INR"/>
    <n v="0"/>
    <n v="0"/>
    <n v="0"/>
    <n v="0"/>
    <n v="0"/>
  </r>
  <r>
    <s v="1603001436"/>
    <s v="0"/>
    <s v="16030014360"/>
    <s v="3000"/>
    <x v="2"/>
    <s v="ADD. TO CHEMICAL TRANSFER PUMP"/>
    <s v="0"/>
    <s v="0"/>
    <s v="UM3001"/>
    <d v="1994-11-02T00:00:00"/>
    <n v="73785.289999999994"/>
    <n v="-70096.02"/>
    <n v="3689.27"/>
    <n v="0"/>
    <n v="0"/>
    <n v="0"/>
    <n v="0"/>
    <n v="3689.27"/>
    <n v="73785.289999999994"/>
    <n v="-70096.02"/>
    <n v="0"/>
    <m/>
    <s v="UM01"/>
    <s v="INR"/>
    <n v="0"/>
    <n v="0"/>
    <n v="0"/>
    <n v="0"/>
    <n v="0"/>
  </r>
  <r>
    <s v="1603001437"/>
    <s v="0"/>
    <s v="16030014370"/>
    <s v="3000"/>
    <x v="2"/>
    <s v="ADD. TO HOOK BEEM"/>
    <s v="0"/>
    <s v="0"/>
    <s v="UM3001"/>
    <d v="1994-10-03T00:00:00"/>
    <n v="19703.330000000002"/>
    <n v="-18718.16"/>
    <n v="985.17"/>
    <n v="0"/>
    <n v="0"/>
    <n v="0"/>
    <n v="0"/>
    <n v="985.17"/>
    <n v="19703.330000000002"/>
    <n v="-18718.16"/>
    <n v="0"/>
    <m/>
    <s v="UM01"/>
    <s v="INR"/>
    <n v="0"/>
    <n v="0"/>
    <n v="0"/>
    <n v="0"/>
    <n v="0"/>
  </r>
  <r>
    <s v="1603001438"/>
    <s v="0"/>
    <s v="16030014380"/>
    <s v="3000"/>
    <x v="2"/>
    <s v="ADD. TO PIPE &amp; VALVES FOR PP T"/>
    <s v="0"/>
    <s v="0"/>
    <s v="UM3001"/>
    <d v="1994-11-02T00:00:00"/>
    <n v="15765.81"/>
    <n v="-14977.51"/>
    <n v="788.3"/>
    <n v="0"/>
    <n v="0"/>
    <n v="0"/>
    <n v="0"/>
    <n v="788.3"/>
    <n v="15765.81"/>
    <n v="-14977.51"/>
    <n v="0"/>
    <m/>
    <s v="UM01"/>
    <s v="INR"/>
    <n v="0"/>
    <n v="0"/>
    <n v="0"/>
    <n v="0"/>
    <n v="0"/>
  </r>
  <r>
    <s v="1603001439"/>
    <s v="0"/>
    <s v="16030014390"/>
    <s v="3000"/>
    <x v="2"/>
    <s v="ADD. TO POLYPROPYLE TANKS"/>
    <s v="0"/>
    <s v="0"/>
    <s v="UM3001"/>
    <d v="1994-11-05T00:00:00"/>
    <n v="616385.30000000005"/>
    <n v="-585566.03"/>
    <n v="30819.27"/>
    <n v="0"/>
    <n v="0"/>
    <n v="0"/>
    <n v="0"/>
    <n v="30819.27"/>
    <n v="616385.30000000005"/>
    <n v="-585566.03"/>
    <n v="0"/>
    <m/>
    <s v="UM01"/>
    <s v="INR"/>
    <n v="0"/>
    <n v="0"/>
    <n v="0"/>
    <n v="0"/>
    <n v="0"/>
  </r>
  <r>
    <s v="1603001440"/>
    <s v="0"/>
    <s v="16030014400"/>
    <s v="3000"/>
    <x v="2"/>
    <s v="ADD. TO SOFT WARE +PLC CONTROL"/>
    <s v="0"/>
    <s v="0"/>
    <s v="UM3001"/>
    <d v="1994-11-05T00:00:00"/>
    <n v="2908136.83"/>
    <n v="-2762729.98"/>
    <n v="145406.85"/>
    <n v="0"/>
    <n v="0"/>
    <n v="0"/>
    <n v="0"/>
    <n v="145406.85"/>
    <n v="2908136.83"/>
    <n v="-2762729.98"/>
    <n v="0"/>
    <m/>
    <s v="UM01"/>
    <s v="INR"/>
    <n v="0"/>
    <n v="0"/>
    <n v="0"/>
    <n v="0"/>
    <n v="0"/>
  </r>
  <r>
    <s v="1603001441"/>
    <s v="0"/>
    <s v="16030014410"/>
    <s v="3000"/>
    <x v="2"/>
    <s v="ADD. TO SOFT WARE +PLC CONTROL"/>
    <s v="0"/>
    <s v="0"/>
    <s v="UM3001"/>
    <d v="1994-11-05T00:00:00"/>
    <n v="20771.509999999998"/>
    <n v="-19732.93"/>
    <n v="1038.58"/>
    <n v="0"/>
    <n v="0"/>
    <n v="0"/>
    <n v="0"/>
    <n v="1038.58"/>
    <n v="20771.509999999998"/>
    <n v="-19732.93"/>
    <n v="0"/>
    <m/>
    <s v="UM01"/>
    <s v="INR"/>
    <n v="0"/>
    <n v="0"/>
    <n v="0"/>
    <n v="0"/>
    <n v="0"/>
  </r>
  <r>
    <s v="1603001442"/>
    <s v="0"/>
    <s v="16030014420"/>
    <s v="3000"/>
    <x v="2"/>
    <s v="ADD.OF 3 HEAD PF(O) CIVIL LAB"/>
    <s v="0"/>
    <s v="0"/>
    <s v="UM3001"/>
    <d v="2004-03-30T00:00:00"/>
    <n v="258633.04"/>
    <n v="-245701.39"/>
    <n v="12931.65"/>
    <n v="0"/>
    <n v="0"/>
    <n v="0"/>
    <n v="0"/>
    <n v="12931.65"/>
    <n v="258633.04"/>
    <n v="-245701.39"/>
    <n v="0"/>
    <m/>
    <s v="UM01"/>
    <s v="INR"/>
    <n v="0"/>
    <n v="0"/>
    <n v="0"/>
    <n v="0"/>
    <n v="0"/>
  </r>
  <r>
    <s v="1603001443"/>
    <s v="0"/>
    <s v="16030014430"/>
    <s v="3000"/>
    <x v="2"/>
    <s v="ADD.OF 3 HEAD PF(O) CIVIL MAT"/>
    <s v="0"/>
    <s v="0"/>
    <s v="UM3001"/>
    <d v="2004-03-30T00:00:00"/>
    <n v="1493076.27"/>
    <n v="-1418422.46"/>
    <n v="74653.81"/>
    <n v="0"/>
    <n v="0"/>
    <n v="0"/>
    <n v="0"/>
    <n v="74653.81"/>
    <n v="1493076.27"/>
    <n v="-1418422.46"/>
    <n v="0"/>
    <m/>
    <s v="UM01"/>
    <s v="INR"/>
    <n v="0"/>
    <n v="0"/>
    <n v="0"/>
    <n v="0"/>
    <n v="0"/>
  </r>
  <r>
    <s v="1603001444"/>
    <s v="0"/>
    <s v="16030014440"/>
    <s v="3000"/>
    <x v="2"/>
    <s v="ADD.OF 3 HEAD PF(O) ELEC LAB"/>
    <s v="0"/>
    <s v="0"/>
    <s v="UM3001"/>
    <d v="2004-03-30T00:00:00"/>
    <n v="205136.84"/>
    <n v="-194880"/>
    <n v="10256.84"/>
    <n v="0"/>
    <n v="0"/>
    <n v="0"/>
    <n v="0"/>
    <n v="10256.84"/>
    <n v="205136.84"/>
    <n v="-194880"/>
    <n v="0"/>
    <m/>
    <s v="UM01"/>
    <s v="INR"/>
    <n v="0"/>
    <n v="0"/>
    <n v="0"/>
    <n v="0"/>
    <n v="0"/>
  </r>
  <r>
    <s v="1603001445"/>
    <s v="0"/>
    <s v="16030014450"/>
    <s v="3000"/>
    <x v="2"/>
    <s v="ADD.OF 3 HEAD PF(O) ELEC MAT"/>
    <s v="0"/>
    <s v="0"/>
    <s v="UM3001"/>
    <d v="2004-03-30T00:00:00"/>
    <n v="809064.38"/>
    <n v="-768611.16"/>
    <n v="40453.22"/>
    <n v="0"/>
    <n v="0"/>
    <n v="0"/>
    <n v="0"/>
    <n v="40453.22"/>
    <n v="809064.38"/>
    <n v="-768611.16"/>
    <n v="0"/>
    <m/>
    <s v="UM01"/>
    <s v="INR"/>
    <n v="0"/>
    <n v="0"/>
    <n v="0"/>
    <n v="0"/>
    <n v="0"/>
  </r>
  <r>
    <s v="1603001446"/>
    <s v="0"/>
    <s v="16030014460"/>
    <s v="3000"/>
    <x v="2"/>
    <s v="ADD.OF 3 HEAD PF(O) MECH LAB"/>
    <s v="0"/>
    <s v="0"/>
    <s v="UM3001"/>
    <d v="2004-03-30T00:00:00"/>
    <n v="34944.39"/>
    <n v="-33197.17"/>
    <n v="1747.22"/>
    <n v="0"/>
    <n v="0"/>
    <n v="0"/>
    <n v="0"/>
    <n v="1747.22"/>
    <n v="34944.39"/>
    <n v="-33197.17"/>
    <n v="0"/>
    <m/>
    <s v="UM01"/>
    <s v="INR"/>
    <n v="0"/>
    <n v="0"/>
    <n v="0"/>
    <n v="0"/>
    <n v="0"/>
  </r>
  <r>
    <s v="1603001447"/>
    <s v="0"/>
    <s v="16030014470"/>
    <s v="3000"/>
    <x v="2"/>
    <s v="ADD.OF 3 HEAD PF(O) MECH MAT"/>
    <s v="0"/>
    <s v="0"/>
    <s v="UM3001"/>
    <d v="2004-03-30T00:00:00"/>
    <n v="16669585.65"/>
    <n v="-15836106.369999999"/>
    <n v="833479.28"/>
    <n v="0"/>
    <n v="0"/>
    <n v="0"/>
    <n v="0"/>
    <n v="833479.28"/>
    <n v="16669585.65"/>
    <n v="-15836106.369999999"/>
    <n v="0"/>
    <m/>
    <s v="UM01"/>
    <s v="INR"/>
    <n v="0"/>
    <n v="0"/>
    <n v="0"/>
    <n v="0"/>
    <n v="0"/>
  </r>
  <r>
    <s v="1603001448"/>
    <s v="0"/>
    <s v="16030014480"/>
    <s v="3000"/>
    <x v="2"/>
    <s v="ADDITION TO CRANE FOR CARTER M"/>
    <s v="0"/>
    <s v="0"/>
    <s v="UM3001"/>
    <d v="1976-12-15T00:00:00"/>
    <n v="23953.5"/>
    <n v="-22756"/>
    <n v="1197.5"/>
    <n v="0"/>
    <n v="0"/>
    <n v="0"/>
    <n v="0"/>
    <n v="1197.5"/>
    <n v="23953.5"/>
    <n v="-22756"/>
    <n v="0"/>
    <m/>
    <s v="UM01"/>
    <s v="INR"/>
    <n v="0"/>
    <n v="0"/>
    <n v="0"/>
    <n v="0"/>
    <n v="0"/>
  </r>
  <r>
    <s v="1603001449"/>
    <s v="0"/>
    <s v="16030014490"/>
    <s v="3000"/>
    <x v="2"/>
    <s v="ADDITION TO M/C 12C"/>
    <s v="0"/>
    <s v="0"/>
    <s v="UM3001"/>
    <d v="1965-04-30T00:00:00"/>
    <n v="46688.42"/>
    <n v="-44354"/>
    <n v="2334.42"/>
    <n v="0"/>
    <n v="0"/>
    <n v="0"/>
    <n v="0"/>
    <n v="2334.42"/>
    <n v="46688.42"/>
    <n v="-44354"/>
    <n v="0"/>
    <m/>
    <s v="UM01"/>
    <s v="INR"/>
    <n v="0"/>
    <n v="0"/>
    <n v="0"/>
    <n v="0"/>
    <n v="0"/>
  </r>
  <r>
    <s v="1603001450"/>
    <s v="0"/>
    <s v="16030014500"/>
    <s v="3000"/>
    <x v="2"/>
    <s v="ADDITION TO PATHFINDER"/>
    <s v="0"/>
    <s v="0"/>
    <s v="UM3001"/>
    <d v="1974-01-01T00:00:00"/>
    <n v="130311.16"/>
    <n v="-123795.6"/>
    <n v="6515.56"/>
    <n v="0"/>
    <n v="0"/>
    <n v="0"/>
    <n v="0"/>
    <n v="6515.56"/>
    <n v="130311.16"/>
    <n v="-123795.6"/>
    <n v="0"/>
    <m/>
    <s v="UM01"/>
    <s v="INR"/>
    <n v="0"/>
    <n v="0"/>
    <n v="0"/>
    <n v="0"/>
    <n v="0"/>
  </r>
  <r>
    <s v="1603001451"/>
    <s v="0"/>
    <s v="16030014510"/>
    <s v="3000"/>
    <x v="2"/>
    <s v="ADDITION TO PICKLING HOUSE"/>
    <s v="0"/>
    <s v="0"/>
    <s v="UM3001"/>
    <d v="1966-10-30T00:00:00"/>
    <n v="32325.15"/>
    <n v="-30708.89"/>
    <n v="1616.26"/>
    <n v="0"/>
    <n v="0"/>
    <n v="0"/>
    <n v="0"/>
    <n v="1616.26"/>
    <n v="32325.15"/>
    <n v="-30708.89"/>
    <n v="0"/>
    <m/>
    <s v="UM01"/>
    <s v="INR"/>
    <n v="0"/>
    <n v="0"/>
    <n v="0"/>
    <n v="0"/>
    <n v="0"/>
  </r>
  <r>
    <s v="1603001452"/>
    <s v="0"/>
    <s v="16030014520"/>
    <s v="3000"/>
    <x v="2"/>
    <s v="ADDITION TO WET DRAWING M/C 19"/>
    <s v="0"/>
    <s v="0"/>
    <s v="UM3001"/>
    <d v="1977-01-01T00:00:00"/>
    <n v="58093.87"/>
    <n v="-55189.18"/>
    <n v="2904.69"/>
    <n v="0"/>
    <n v="0"/>
    <n v="0"/>
    <n v="0"/>
    <n v="2904.69"/>
    <n v="58093.87"/>
    <n v="-55189.18"/>
    <n v="0"/>
    <m/>
    <s v="UM01"/>
    <s v="INR"/>
    <n v="0"/>
    <n v="0"/>
    <n v="0"/>
    <n v="0"/>
    <n v="0"/>
  </r>
  <r>
    <s v="1603001453"/>
    <s v="0"/>
    <s v="16030014530"/>
    <s v="3000"/>
    <x v="2"/>
    <s v="ADDL 18 BOB FOR CARTER MC I"/>
    <s v="0"/>
    <s v="0"/>
    <s v="UM3001"/>
    <d v="1980-04-09T00:00:00"/>
    <n v="150245.13"/>
    <n v="-142732.87"/>
    <n v="7512.26"/>
    <n v="0"/>
    <n v="0"/>
    <n v="0"/>
    <n v="0"/>
    <n v="7512.26"/>
    <n v="150245.13"/>
    <n v="-142732.87"/>
    <n v="0"/>
    <m/>
    <s v="UM01"/>
    <s v="INR"/>
    <n v="0"/>
    <n v="0"/>
    <n v="0"/>
    <n v="0"/>
    <n v="0"/>
  </r>
  <r>
    <s v="1603001454"/>
    <s v="0"/>
    <s v="16030014540"/>
    <s v="3000"/>
    <x v="2"/>
    <s v="ADDL. &amp; ALTER. (1+18)*315 M/C"/>
    <s v="0"/>
    <s v="0"/>
    <s v="UM3001"/>
    <d v="1994-10-31T00:00:00"/>
    <n v="3246472.81"/>
    <n v="-3084149.16"/>
    <n v="162323.65"/>
    <n v="0"/>
    <n v="0"/>
    <n v="0"/>
    <n v="0"/>
    <n v="162323.65"/>
    <n v="3246472.81"/>
    <n v="-3084149.16"/>
    <n v="0"/>
    <m/>
    <s v="UM01"/>
    <s v="INR"/>
    <n v="0"/>
    <n v="0"/>
    <n v="0"/>
    <n v="0"/>
    <n v="0"/>
  </r>
  <r>
    <s v="1603001455"/>
    <s v="0"/>
    <s v="16030014550"/>
    <s v="3000"/>
    <x v="2"/>
    <s v="ADDL. &amp; ALTER. (1+6)*800 M/C 2"/>
    <s v="0"/>
    <s v="0"/>
    <s v="UM3001"/>
    <d v="1994-10-31T00:00:00"/>
    <n v="5807904.75"/>
    <n v="-5517509.5099999998"/>
    <n v="290395.24"/>
    <n v="0"/>
    <n v="0"/>
    <n v="0"/>
    <n v="0"/>
    <n v="290395.24"/>
    <n v="5807904.75"/>
    <n v="-5517509.5099999998"/>
    <n v="0"/>
    <m/>
    <s v="UM01"/>
    <s v="INR"/>
    <n v="0"/>
    <n v="0"/>
    <n v="0"/>
    <n v="0"/>
    <n v="0"/>
  </r>
  <r>
    <s v="1603001456"/>
    <s v="0"/>
    <s v="16030014560"/>
    <s v="3000"/>
    <x v="2"/>
    <s v="ADDL. CIVIL WORK AT LPG YARD"/>
    <s v="0"/>
    <s v="0"/>
    <s v="UM3001"/>
    <d v="1994-11-02T00:00:00"/>
    <n v="173575.53"/>
    <n v="-164896.75"/>
    <n v="8678.7800000000007"/>
    <n v="0"/>
    <n v="0"/>
    <n v="0"/>
    <n v="0"/>
    <n v="8678.7800000000007"/>
    <n v="173575.53"/>
    <n v="-164896.75"/>
    <n v="0"/>
    <m/>
    <s v="UM01"/>
    <s v="INR"/>
    <n v="0"/>
    <n v="0"/>
    <n v="0"/>
    <n v="0"/>
    <n v="0"/>
  </r>
  <r>
    <s v="1603001457"/>
    <s v="0"/>
    <s v="16030014570"/>
    <s v="3000"/>
    <x v="2"/>
    <s v="ADDL. EXP ON PROPANE / LPG STR"/>
    <s v="0"/>
    <s v="0"/>
    <s v="UM3001"/>
    <d v="1994-10-02T00:00:00"/>
    <n v="197183.28"/>
    <n v="-187324.11"/>
    <n v="9859.17"/>
    <n v="0"/>
    <n v="0"/>
    <n v="0"/>
    <n v="0"/>
    <n v="9859.17"/>
    <n v="197183.28"/>
    <n v="-187324.11"/>
    <n v="0"/>
    <m/>
    <s v="UM01"/>
    <s v="INR"/>
    <n v="0"/>
    <n v="0"/>
    <n v="0"/>
    <n v="0"/>
    <n v="0"/>
  </r>
  <r>
    <s v="1603001459"/>
    <s v="0"/>
    <s v="16030014590"/>
    <s v="3000"/>
    <x v="2"/>
    <s v="ADDL. EXP. OF MOD. OF ELEC. DI"/>
    <s v="0"/>
    <s v="0"/>
    <s v="UM3001"/>
    <d v="1994-11-01T00:00:00"/>
    <n v="63081.58"/>
    <n v="-59927.5"/>
    <n v="3154.08"/>
    <n v="0"/>
    <n v="0"/>
    <n v="0"/>
    <n v="0"/>
    <n v="3154.08"/>
    <n v="63081.58"/>
    <n v="-59927.5"/>
    <n v="0"/>
    <m/>
    <s v="UM01"/>
    <s v="INR"/>
    <n v="0"/>
    <n v="0"/>
    <n v="0"/>
    <n v="0"/>
    <n v="0"/>
  </r>
  <r>
    <s v="1603001460"/>
    <s v="0"/>
    <s v="16030014600"/>
    <s v="3000"/>
    <x v="2"/>
    <s v="ADDL. EXP. ON 150NOS FORMERS"/>
    <s v="0"/>
    <s v="0"/>
    <s v="UM3001"/>
    <d v="1994-11-03T00:00:00"/>
    <n v="587349.99"/>
    <n v="-557982.49"/>
    <n v="29367.5"/>
    <n v="0"/>
    <n v="0"/>
    <n v="0"/>
    <n v="0"/>
    <n v="29367.5"/>
    <n v="587349.99"/>
    <n v="-557982.49"/>
    <n v="0"/>
    <m/>
    <s v="UM01"/>
    <s v="INR"/>
    <n v="0"/>
    <n v="0"/>
    <n v="0"/>
    <n v="0"/>
    <n v="0"/>
  </r>
  <r>
    <s v="1603001461"/>
    <s v="0"/>
    <s v="16030014610"/>
    <s v="3000"/>
    <x v="2"/>
    <s v="ADDL. EXP. ON ACID FUME EXTRA."/>
    <s v="0"/>
    <s v="0"/>
    <s v="UM3001"/>
    <d v="1994-10-06T00:00:00"/>
    <n v="901684.11"/>
    <n v="-856599.9"/>
    <n v="45084.21"/>
    <n v="0"/>
    <n v="0"/>
    <n v="0"/>
    <n v="0"/>
    <n v="45084.21"/>
    <n v="901684.11"/>
    <n v="-856599.9"/>
    <n v="0"/>
    <m/>
    <s v="UM01"/>
    <s v="INR"/>
    <n v="0"/>
    <n v="0"/>
    <n v="0"/>
    <n v="0"/>
    <n v="0"/>
  </r>
  <r>
    <s v="1603001462"/>
    <s v="0"/>
    <s v="16030014620"/>
    <s v="3000"/>
    <x v="2"/>
    <s v="ADDL. EXP. ON DESIGN/DRAWING/E"/>
    <s v="0"/>
    <s v="0"/>
    <s v="UM3001"/>
    <d v="1994-10-05T00:00:00"/>
    <n v="105182.67"/>
    <n v="-99923.54"/>
    <n v="5259.13"/>
    <n v="0"/>
    <n v="0"/>
    <n v="0"/>
    <n v="0"/>
    <n v="5259.13"/>
    <n v="105182.67"/>
    <n v="-99923.54"/>
    <n v="0"/>
    <m/>
    <s v="UM01"/>
    <s v="INR"/>
    <n v="0"/>
    <n v="0"/>
    <n v="0"/>
    <n v="0"/>
    <n v="0"/>
  </r>
  <r>
    <s v="1603001463"/>
    <s v="0"/>
    <s v="16030014630"/>
    <s v="3000"/>
    <x v="2"/>
    <s v="ADDL. EXP. ON DESINE &amp; ENGG. F"/>
    <s v="0"/>
    <s v="0"/>
    <s v="UM3001"/>
    <d v="1994-10-03T00:00:00"/>
    <n v="212748.65"/>
    <n v="-202111.21"/>
    <n v="10637.44"/>
    <n v="0"/>
    <n v="0"/>
    <n v="0"/>
    <n v="0"/>
    <n v="10637.44"/>
    <n v="212748.65"/>
    <n v="-202111.21"/>
    <n v="0"/>
    <m/>
    <s v="UM01"/>
    <s v="INR"/>
    <n v="0"/>
    <n v="0"/>
    <n v="0"/>
    <n v="0"/>
    <n v="0"/>
  </r>
  <r>
    <s v="1603001464"/>
    <s v="0"/>
    <s v="16030014640"/>
    <s v="3000"/>
    <x v="2"/>
    <s v="ADDL. EXP. ON DSW FURNACE"/>
    <s v="0"/>
    <s v="0"/>
    <s v="UM3001"/>
    <d v="1994-11-03T00:00:00"/>
    <n v="550372.22"/>
    <n v="-522853.61"/>
    <n v="27518.61"/>
    <n v="0"/>
    <n v="0"/>
    <n v="0"/>
    <n v="0"/>
    <n v="27518.61"/>
    <n v="550372.22"/>
    <n v="-522853.61"/>
    <n v="0"/>
    <m/>
    <s v="UM01"/>
    <s v="INR"/>
    <n v="0"/>
    <n v="0"/>
    <n v="0"/>
    <n v="0"/>
    <n v="0"/>
  </r>
  <r>
    <s v="1603001465"/>
    <s v="0"/>
    <s v="16030014650"/>
    <s v="3000"/>
    <x v="2"/>
    <s v="ADDL. EXP. ON FURNACE SHELL &amp;"/>
    <s v="0"/>
    <s v="0"/>
    <s v="UM3001"/>
    <d v="1994-12-03T00:00:00"/>
    <n v="1256391.23"/>
    <n v="-1193571.67"/>
    <n v="62819.56"/>
    <n v="0"/>
    <n v="0"/>
    <n v="0"/>
    <n v="0"/>
    <n v="62819.56"/>
    <n v="1256391.23"/>
    <n v="-1193571.67"/>
    <n v="0"/>
    <m/>
    <s v="UM01"/>
    <s v="INR"/>
    <n v="0"/>
    <n v="0"/>
    <n v="0"/>
    <n v="0"/>
    <n v="0"/>
  </r>
  <r>
    <s v="1603001466"/>
    <s v="0"/>
    <s v="16030014660"/>
    <s v="3000"/>
    <x v="2"/>
    <s v="ADDL. EXP. ON INSTL. OF DSW FU"/>
    <s v="0"/>
    <s v="0"/>
    <s v="UM3001"/>
    <d v="1994-10-03T00:00:00"/>
    <n v="299445.15000000002"/>
    <n v="-284472.89"/>
    <n v="14972.26"/>
    <n v="0"/>
    <n v="0"/>
    <n v="0"/>
    <n v="0"/>
    <n v="14972.26"/>
    <n v="299445.15000000002"/>
    <n v="-284472.89"/>
    <n v="0"/>
    <m/>
    <s v="UM01"/>
    <s v="INR"/>
    <n v="0"/>
    <n v="0"/>
    <n v="0"/>
    <n v="0"/>
    <n v="0"/>
  </r>
  <r>
    <s v="1603001467"/>
    <s v="0"/>
    <s v="16030014670"/>
    <s v="3000"/>
    <x v="2"/>
    <s v="ADDL. EXP. ON INSTL. OF LPG"/>
    <s v="0"/>
    <s v="0"/>
    <s v="UM3001"/>
    <d v="1994-11-03T00:00:00"/>
    <n v="13131.61"/>
    <n v="-12475.02"/>
    <n v="656.59"/>
    <n v="0"/>
    <n v="0"/>
    <n v="0"/>
    <n v="0"/>
    <n v="656.59"/>
    <n v="13131.61"/>
    <n v="-12475.02"/>
    <n v="0"/>
    <m/>
    <s v="UM01"/>
    <s v="INR"/>
    <n v="0"/>
    <n v="0"/>
    <n v="0"/>
    <n v="0"/>
    <n v="0"/>
  </r>
  <r>
    <s v="1603001468"/>
    <s v="0"/>
    <s v="16030014680"/>
    <s v="3000"/>
    <x v="2"/>
    <s v="ADDL. EXP. ON INSTL. OF TAKE-U"/>
    <s v="0"/>
    <s v="0"/>
    <s v="UM3001"/>
    <d v="1994-10-02T00:00:00"/>
    <n v="948349.1"/>
    <n v="-900931.64"/>
    <n v="47417.46"/>
    <n v="0"/>
    <n v="0"/>
    <n v="0"/>
    <n v="0"/>
    <n v="47417.46"/>
    <n v="948349.1"/>
    <n v="-900931.64"/>
    <n v="0"/>
    <m/>
    <s v="UM01"/>
    <s v="INR"/>
    <n v="0"/>
    <n v="0"/>
    <n v="0"/>
    <n v="0"/>
    <n v="0"/>
  </r>
  <r>
    <s v="1603001469"/>
    <s v="0"/>
    <s v="16030014690"/>
    <s v="3000"/>
    <x v="2"/>
    <s v="ADDL. EXP. ON LE4 DSW CRANE"/>
    <s v="0"/>
    <s v="0"/>
    <s v="UM3001"/>
    <d v="1994-10-03T00:00:00"/>
    <n v="143704.82999999999"/>
    <n v="-136519.59"/>
    <n v="7185.24"/>
    <n v="0"/>
    <n v="0"/>
    <n v="0"/>
    <n v="0"/>
    <n v="7185.24"/>
    <n v="143704.82999999999"/>
    <n v="-136519.59"/>
    <n v="0"/>
    <m/>
    <s v="UM01"/>
    <s v="INR"/>
    <n v="0"/>
    <n v="0"/>
    <n v="0"/>
    <n v="0"/>
    <n v="0"/>
  </r>
  <r>
    <s v="1603001470"/>
    <s v="0"/>
    <s v="16030014700"/>
    <s v="3000"/>
    <x v="2"/>
    <s v="ADDL. EXP. ON LPG FIRED HIGH"/>
    <s v="0"/>
    <s v="0"/>
    <s v="UM3001"/>
    <d v="1994-10-03T00:00:00"/>
    <n v="67528.710000000006"/>
    <n v="-64152.27"/>
    <n v="3376.44"/>
    <n v="0"/>
    <n v="0"/>
    <n v="0"/>
    <n v="0"/>
    <n v="3376.44"/>
    <n v="67528.710000000006"/>
    <n v="-64152.27"/>
    <n v="0"/>
    <m/>
    <s v="UM01"/>
    <s v="INR"/>
    <n v="0"/>
    <n v="0"/>
    <n v="0"/>
    <n v="0"/>
    <n v="0"/>
  </r>
  <r>
    <s v="1603001471"/>
    <s v="0"/>
    <s v="16030014710"/>
    <s v="3000"/>
    <x v="2"/>
    <s v="ADDL. EXP. ON LPG INSTALLATION"/>
    <s v="0"/>
    <s v="0"/>
    <s v="UM3001"/>
    <d v="1994-10-03T00:00:00"/>
    <n v="122057.36"/>
    <n v="-115954.49"/>
    <n v="6102.87"/>
    <n v="0"/>
    <n v="0"/>
    <n v="0"/>
    <n v="0"/>
    <n v="6102.87"/>
    <n v="122057.36"/>
    <n v="-115954.49"/>
    <n v="0"/>
    <m/>
    <s v="UM01"/>
    <s v="INR"/>
    <n v="0"/>
    <n v="0"/>
    <n v="0"/>
    <n v="0"/>
    <n v="0"/>
  </r>
  <r>
    <s v="1603001472"/>
    <s v="0"/>
    <s v="16030014720"/>
    <s v="3000"/>
    <x v="2"/>
    <s v="ADDL. EXP. ON MODI. OF DSW"/>
    <s v="0"/>
    <s v="0"/>
    <s v="UM3001"/>
    <d v="1994-11-05T00:00:00"/>
    <n v="80916.429999999993"/>
    <n v="-76870.61"/>
    <n v="4045.82"/>
    <n v="0"/>
    <n v="0"/>
    <n v="0"/>
    <n v="0"/>
    <n v="4045.82"/>
    <n v="80916.429999999993"/>
    <n v="-76870.61"/>
    <n v="0"/>
    <m/>
    <s v="UM01"/>
    <s v="INR"/>
    <n v="0"/>
    <n v="0"/>
    <n v="0"/>
    <n v="0"/>
    <n v="0"/>
  </r>
  <r>
    <s v="1603001473"/>
    <s v="0"/>
    <s v="16030014730"/>
    <s v="3000"/>
    <x v="2"/>
    <s v="ADDL. EXP. ON MS 3 MODIFICATIO"/>
    <s v="0"/>
    <s v="0"/>
    <s v="UM3001"/>
    <d v="1994-10-03T00:00:00"/>
    <n v="8209.73"/>
    <n v="-7799.24"/>
    <n v="410.49"/>
    <n v="0"/>
    <n v="0"/>
    <n v="0"/>
    <n v="0"/>
    <n v="410.49"/>
    <n v="8209.73"/>
    <n v="-7799.24"/>
    <n v="0"/>
    <m/>
    <s v="UM01"/>
    <s v="INR"/>
    <n v="0"/>
    <n v="0"/>
    <n v="0"/>
    <n v="0"/>
    <n v="0"/>
  </r>
  <r>
    <s v="1603001474"/>
    <s v="0"/>
    <s v="16030014740"/>
    <s v="3000"/>
    <x v="2"/>
    <s v="ADDL. EXP. ON MS 3 PAY OFF MOD"/>
    <s v="0"/>
    <s v="0"/>
    <s v="UM3001"/>
    <d v="1994-10-06T00:00:00"/>
    <n v="27610.05"/>
    <n v="-26229.55"/>
    <n v="1380.5"/>
    <n v="0"/>
    <n v="0"/>
    <n v="0"/>
    <n v="0"/>
    <n v="1380.5"/>
    <n v="27610.05"/>
    <n v="-26229.55"/>
    <n v="0"/>
    <m/>
    <s v="UM01"/>
    <s v="INR"/>
    <n v="0"/>
    <n v="0"/>
    <n v="0"/>
    <n v="0"/>
    <n v="0"/>
  </r>
  <r>
    <s v="1603001475"/>
    <s v="0"/>
    <s v="16030014750"/>
    <s v="3000"/>
    <x v="2"/>
    <s v="ADDL. EXP. ON TAKEUP MODI. MS-"/>
    <s v="0"/>
    <s v="0"/>
    <s v="UM3001"/>
    <d v="1994-10-06T00:00:00"/>
    <n v="26300.75"/>
    <n v="-24985.71"/>
    <n v="1315.04"/>
    <n v="0"/>
    <n v="0"/>
    <n v="0"/>
    <n v="0"/>
    <n v="1315.04"/>
    <n v="26300.75"/>
    <n v="-24985.71"/>
    <n v="0"/>
    <m/>
    <s v="UM01"/>
    <s v="INR"/>
    <n v="0"/>
    <n v="0"/>
    <n v="0"/>
    <n v="0"/>
    <n v="0"/>
  </r>
  <r>
    <s v="1603001476"/>
    <s v="0"/>
    <s v="16030014760"/>
    <s v="3000"/>
    <x v="2"/>
    <s v="ADDL. EXP. ON THERMIC FULID HE"/>
    <s v="0"/>
    <s v="0"/>
    <s v="UM3001"/>
    <d v="1994-10-03T00:00:00"/>
    <n v="331552.53999999998"/>
    <n v="-314974.90999999997"/>
    <n v="16577.63"/>
    <n v="0"/>
    <n v="0"/>
    <n v="0"/>
    <n v="0"/>
    <n v="16577.63"/>
    <n v="331552.53999999998"/>
    <n v="-314974.90999999997"/>
    <n v="0"/>
    <m/>
    <s v="UM01"/>
    <s v="INR"/>
    <n v="0"/>
    <n v="0"/>
    <n v="0"/>
    <n v="0"/>
    <n v="0"/>
  </r>
  <r>
    <s v="1603001477"/>
    <s v="0"/>
    <s v="16030014770"/>
    <s v="3000"/>
    <x v="2"/>
    <s v="ADDL. EXP.ON ERRCT. COMM. OF R"/>
    <s v="0"/>
    <s v="0"/>
    <s v="UM3001"/>
    <d v="1995-03-25T00:00:00"/>
    <n v="180289.77"/>
    <n v="-171275.28"/>
    <n v="9014.49"/>
    <n v="0"/>
    <n v="0"/>
    <n v="0"/>
    <n v="0"/>
    <n v="9014.49"/>
    <n v="180289.77"/>
    <n v="-171275.28"/>
    <n v="0"/>
    <m/>
    <s v="UM01"/>
    <s v="INR"/>
    <n v="0"/>
    <n v="0"/>
    <n v="0"/>
    <n v="0"/>
    <n v="0"/>
  </r>
  <r>
    <s v="1603001478"/>
    <s v="0"/>
    <s v="16030014780"/>
    <s v="3000"/>
    <x v="2"/>
    <s v="ADDL. FACILITIES FOR EXPRESS L"/>
    <s v="0"/>
    <s v="0"/>
    <s v="UM3001"/>
    <d v="1990-12-26T00:00:00"/>
    <n v="12825.87"/>
    <n v="-12184.58"/>
    <n v="641.29"/>
    <n v="0"/>
    <n v="0"/>
    <n v="0"/>
    <n v="0"/>
    <n v="641.29"/>
    <n v="12825.87"/>
    <n v="-12184.58"/>
    <n v="0"/>
    <m/>
    <s v="UM01"/>
    <s v="INR"/>
    <n v="0"/>
    <n v="0"/>
    <n v="0"/>
    <n v="0"/>
    <n v="0"/>
  </r>
  <r>
    <s v="1603001479"/>
    <s v="0"/>
    <s v="16030014790"/>
    <s v="3000"/>
    <x v="2"/>
    <s v="ADDL. FEES FOR COMM. FOR HI-DR"/>
    <s v="0"/>
    <s v="0"/>
    <s v="UM3001"/>
    <d v="1994-11-01T00:00:00"/>
    <n v="14281.77"/>
    <n v="-13567.68"/>
    <n v="714.09"/>
    <n v="0"/>
    <n v="0"/>
    <n v="0"/>
    <n v="0"/>
    <n v="714.09"/>
    <n v="14281.77"/>
    <n v="-13567.68"/>
    <n v="0"/>
    <m/>
    <s v="UM01"/>
    <s v="INR"/>
    <n v="0"/>
    <n v="0"/>
    <n v="0"/>
    <n v="0"/>
    <n v="0"/>
  </r>
  <r>
    <s v="1603001480"/>
    <s v="0"/>
    <s v="16030014800"/>
    <s v="3000"/>
    <x v="2"/>
    <s v="ADDL. ITEMS FOR ROPERY PROJECT"/>
    <s v="0"/>
    <s v="0"/>
    <s v="UM3001"/>
    <d v="1996-03-29T00:00:00"/>
    <n v="820906.07"/>
    <n v="-779860.76"/>
    <n v="41045.31"/>
    <n v="0"/>
    <n v="0"/>
    <n v="0"/>
    <n v="0"/>
    <n v="41045.31"/>
    <n v="820906.07"/>
    <n v="-779860.76"/>
    <n v="0"/>
    <m/>
    <s v="UM01"/>
    <s v="INR"/>
    <n v="0"/>
    <n v="0"/>
    <n v="0"/>
    <n v="0"/>
    <n v="0"/>
  </r>
  <r>
    <s v="1603001482"/>
    <s v="0"/>
    <s v="16030014820"/>
    <s v="3000"/>
    <x v="2"/>
    <s v="ADDL. TC CORE PULLY CAPSTAN"/>
    <s v="0"/>
    <s v="0"/>
    <s v="UM3001"/>
    <d v="1993-08-15T00:00:00"/>
    <n v="120253.94"/>
    <n v="-114241.24"/>
    <n v="6012.7"/>
    <n v="0"/>
    <n v="0"/>
    <n v="0"/>
    <n v="0"/>
    <n v="6012.7"/>
    <n v="120253.94"/>
    <n v="-114241.24"/>
    <n v="0"/>
    <m/>
    <s v="UM01"/>
    <s v="INR"/>
    <n v="0"/>
    <n v="0"/>
    <n v="0"/>
    <n v="0"/>
    <n v="0"/>
  </r>
  <r>
    <s v="1603001483"/>
    <s v="0"/>
    <s v="16030014830"/>
    <s v="3000"/>
    <x v="2"/>
    <s v="ADDL.EXP.FOR MOD.OF TROLLEY"/>
    <s v="15"/>
    <s v="0"/>
    <s v="UM3001"/>
    <d v="1999-03-25T00:00:00"/>
    <n v="295908.49"/>
    <n v="-281113.07"/>
    <n v="14795.42"/>
    <n v="0"/>
    <n v="0"/>
    <n v="0"/>
    <n v="0"/>
    <n v="14795.42"/>
    <n v="295908.49"/>
    <n v="-281113.07"/>
    <n v="0"/>
    <m/>
    <s v="UM01"/>
    <s v="INR"/>
    <n v="0"/>
    <n v="0"/>
    <n v="0"/>
    <n v="0"/>
    <n v="0"/>
  </r>
  <r>
    <s v="1603001484"/>
    <s v="0"/>
    <s v="16030014840"/>
    <s v="3000"/>
    <x v="2"/>
    <s v="ADDL.EXP.ON EOT CRNES 48 NOS"/>
    <s v="0"/>
    <s v="0"/>
    <s v="UM3001"/>
    <d v="1995-03-25T00:00:00"/>
    <n v="2494674.5099999998"/>
    <n v="-2369940.7799999998"/>
    <n v="124733.73"/>
    <n v="0"/>
    <n v="0"/>
    <n v="0"/>
    <n v="0"/>
    <n v="124733.73"/>
    <n v="2494674.5099999998"/>
    <n v="-2369940.7799999998"/>
    <n v="0"/>
    <m/>
    <s v="UM01"/>
    <s v="INR"/>
    <n v="0"/>
    <n v="0"/>
    <n v="0"/>
    <n v="0"/>
    <n v="0"/>
  </r>
  <r>
    <s v="1603001485"/>
    <s v="0"/>
    <s v="16030014850"/>
    <s v="3000"/>
    <x v="2"/>
    <s v="ADDL.EXP.ON ERRCT.COMM.OF WIRE"/>
    <s v="0"/>
    <s v="0"/>
    <s v="UM3001"/>
    <d v="1995-03-25T00:00:00"/>
    <n v="748328.84"/>
    <n v="-710912.39"/>
    <n v="37416.449999999997"/>
    <n v="0"/>
    <n v="0"/>
    <n v="0"/>
    <n v="0"/>
    <n v="37416.449999999997"/>
    <n v="748328.84"/>
    <n v="-710912.39"/>
    <n v="0"/>
    <m/>
    <s v="UM01"/>
    <s v="INR"/>
    <n v="0"/>
    <n v="0"/>
    <n v="0"/>
    <n v="0"/>
    <n v="0"/>
  </r>
  <r>
    <s v="1603001486"/>
    <s v="0"/>
    <s v="16030014860"/>
    <s v="3000"/>
    <x v="2"/>
    <s v="ADDL.EXP.ON INSTL.OF C C B 2 3"/>
    <s v="0"/>
    <s v="0"/>
    <s v="UM3001"/>
    <d v="1994-10-01T00:00:00"/>
    <n v="96317.45"/>
    <n v="-91501.57"/>
    <n v="4815.88"/>
    <n v="0"/>
    <n v="0"/>
    <n v="0"/>
    <n v="0"/>
    <n v="4815.88"/>
    <n v="96317.45"/>
    <n v="-91501.57"/>
    <n v="0"/>
    <m/>
    <s v="UM01"/>
    <s v="INR"/>
    <n v="0"/>
    <n v="0"/>
    <n v="0"/>
    <n v="0"/>
    <n v="0"/>
  </r>
  <r>
    <s v="1603001487"/>
    <s v="0"/>
    <s v="16030014870"/>
    <s v="3000"/>
    <x v="2"/>
    <s v="ADDL.EXP.ON WIREMILL SUB TATIO"/>
    <s v="0"/>
    <s v="0"/>
    <s v="UM3001"/>
    <d v="1994-10-01T00:00:00"/>
    <n v="77067.520000000004"/>
    <n v="-73214.14"/>
    <n v="3853.38"/>
    <n v="0"/>
    <n v="0"/>
    <n v="0"/>
    <n v="0"/>
    <n v="3853.38"/>
    <n v="77067.520000000004"/>
    <n v="-73214.14"/>
    <n v="0"/>
    <m/>
    <s v="UM01"/>
    <s v="INR"/>
    <n v="0"/>
    <n v="0"/>
    <n v="0"/>
    <n v="0"/>
    <n v="0"/>
  </r>
  <r>
    <s v="1603001488"/>
    <s v="0"/>
    <s v="16030014880"/>
    <s v="3000"/>
    <x v="2"/>
    <s v="ADDL.TAKE UP DRIVE FOR 48x24MM"/>
    <s v="0"/>
    <s v="0"/>
    <s v="UM3001"/>
    <d v="2001-03-20T00:00:00"/>
    <n v="310628.89"/>
    <n v="-295097.44"/>
    <n v="15531.45"/>
    <n v="0"/>
    <n v="0"/>
    <n v="0"/>
    <n v="0"/>
    <n v="15531.45"/>
    <n v="310628.89"/>
    <n v="-295097.44"/>
    <n v="0"/>
    <m/>
    <s v="UM01"/>
    <s v="INR"/>
    <n v="0"/>
    <n v="0"/>
    <n v="0"/>
    <n v="0"/>
    <n v="0"/>
  </r>
  <r>
    <s v="1603001489"/>
    <s v="0"/>
    <s v="16030014890"/>
    <s v="3000"/>
    <x v="2"/>
    <s v="&quot;Addn in 14&quot;&quot; M/c SPCD, Wet A,C,&quot;"/>
    <s v="8"/>
    <s v="0"/>
    <s v="UM3001"/>
    <d v="2005-02-20T00:00:00"/>
    <n v="47070782.359999999"/>
    <n v="-44717243.229999997"/>
    <n v="2353539.13"/>
    <n v="0"/>
    <n v="0"/>
    <n v="0"/>
    <n v="0"/>
    <n v="2353539.13"/>
    <n v="47070782.359999999"/>
    <n v="-44717243.229999997"/>
    <n v="0"/>
    <m/>
    <s v="UM01"/>
    <s v="INR"/>
    <n v="0"/>
    <n v="0"/>
    <n v="0"/>
    <n v="0"/>
    <n v="0"/>
  </r>
  <r>
    <s v="1603001490"/>
    <s v="0"/>
    <s v="16030014900"/>
    <s v="3000"/>
    <x v="2"/>
    <s v="ADDN. &amp; ALTER. (1+36)*400 DIN"/>
    <s v="0"/>
    <s v="0"/>
    <s v="UM3001"/>
    <d v="1994-10-31T00:00:00"/>
    <n v="4040878.78"/>
    <n v="-3838834.84"/>
    <n v="202043.94"/>
    <n v="0"/>
    <n v="0"/>
    <n v="0"/>
    <n v="0"/>
    <n v="202043.94"/>
    <n v="4040878.78"/>
    <n v="-3838834.84"/>
    <n v="0"/>
    <m/>
    <s v="UM01"/>
    <s v="INR"/>
    <n v="0"/>
    <n v="0"/>
    <n v="0"/>
    <n v="0"/>
    <n v="0"/>
  </r>
  <r>
    <s v="1603001491"/>
    <s v="0"/>
    <s v="16030014910"/>
    <s v="3000"/>
    <x v="2"/>
    <s v="ADDN. &amp;ALTER. (1+6)*250 DIN 2"/>
    <s v="0"/>
    <s v="0"/>
    <s v="UM3001"/>
    <d v="1994-10-31T00:00:00"/>
    <n v="329205.40000000002"/>
    <n v="-312745.13"/>
    <n v="16460.27"/>
    <n v="0"/>
    <n v="0"/>
    <n v="0"/>
    <n v="0"/>
    <n v="16460.27"/>
    <n v="329205.40000000002"/>
    <n v="-312745.13"/>
    <n v="0"/>
    <m/>
    <s v="UM01"/>
    <s v="INR"/>
    <n v="0"/>
    <n v="0"/>
    <n v="0"/>
    <n v="0"/>
    <n v="0"/>
  </r>
  <r>
    <s v="1603001492"/>
    <s v="0"/>
    <s v="16030014920"/>
    <s v="3000"/>
    <x v="2"/>
    <s v="ADDN. EXP. ON AIR BLOWER"/>
    <s v="0"/>
    <s v="0"/>
    <s v="UM3001"/>
    <d v="1994-10-03T00:00:00"/>
    <n v="5789.41"/>
    <n v="-5499.93"/>
    <n v="289.48"/>
    <n v="0"/>
    <n v="0"/>
    <n v="0"/>
    <n v="0"/>
    <n v="289.48"/>
    <n v="5789.41"/>
    <n v="-5499.93"/>
    <n v="0"/>
    <m/>
    <s v="UM01"/>
    <s v="INR"/>
    <n v="0"/>
    <n v="0"/>
    <n v="0"/>
    <n v="0"/>
    <n v="0"/>
  </r>
  <r>
    <s v="1603001493"/>
    <s v="0"/>
    <s v="16030014930"/>
    <s v="3000"/>
    <x v="2"/>
    <s v="ADDN. EXP. ON FILTER PRESS"/>
    <s v="0"/>
    <s v="0"/>
    <s v="UM3001"/>
    <d v="1994-11-01T00:00:00"/>
    <n v="154514.65"/>
    <n v="-146788.91"/>
    <n v="7725.74"/>
    <n v="0"/>
    <n v="0"/>
    <n v="0"/>
    <n v="0"/>
    <n v="7725.74"/>
    <n v="154514.65"/>
    <n v="-146788.91"/>
    <n v="0"/>
    <m/>
    <s v="UM01"/>
    <s v="INR"/>
    <n v="0"/>
    <n v="0"/>
    <n v="0"/>
    <n v="0"/>
    <n v="0"/>
  </r>
  <r>
    <s v="1603001494"/>
    <s v="0"/>
    <s v="16030014940"/>
    <s v="3000"/>
    <x v="2"/>
    <s v="ADDN. EXP. ON PAY OFF SIDE OF"/>
    <s v="0"/>
    <s v="0"/>
    <s v="UM3001"/>
    <d v="1994-10-03T00:00:00"/>
    <n v="1235830.54"/>
    <n v="-1174039.01"/>
    <n v="61791.53"/>
    <n v="0"/>
    <n v="0"/>
    <n v="0"/>
    <n v="0"/>
    <n v="61791.53"/>
    <n v="1235830.54"/>
    <n v="-1174039.01"/>
    <n v="0"/>
    <m/>
    <s v="UM01"/>
    <s v="INR"/>
    <n v="0"/>
    <n v="0"/>
    <n v="0"/>
    <n v="0"/>
    <n v="0"/>
  </r>
  <r>
    <s v="1603001495"/>
    <s v="0"/>
    <s v="16030014950"/>
    <s v="3000"/>
    <x v="2"/>
    <s v="&quot;ADDN. OF 12&quot;&quot; BB M/C BLACK EA&quot;"/>
    <s v="0"/>
    <s v="0"/>
    <s v="UM3001"/>
    <d v="1990-03-02T00:00:00"/>
    <n v="620614.91"/>
    <n v="-589584.16"/>
    <n v="31030.75"/>
    <n v="0"/>
    <n v="0"/>
    <n v="0"/>
    <n v="0"/>
    <n v="31030.75"/>
    <n v="620614.91"/>
    <n v="-589584.16"/>
    <n v="0"/>
    <m/>
    <s v="UM01"/>
    <s v="INR"/>
    <n v="0"/>
    <n v="0"/>
    <n v="0"/>
    <n v="0"/>
    <n v="0"/>
  </r>
  <r>
    <s v="1603001497"/>
    <s v="0"/>
    <s v="16030014970"/>
    <s v="3000"/>
    <x v="2"/>
    <s v="ADDN. TO WATER COMPLEX-WATER S"/>
    <s v="0"/>
    <s v="0"/>
    <s v="UM3001"/>
    <d v="1994-11-01T00:00:00"/>
    <n v="99379.61"/>
    <n v="-94410.62"/>
    <n v="4968.99"/>
    <n v="0"/>
    <n v="0"/>
    <n v="0"/>
    <n v="0"/>
    <n v="4968.99"/>
    <n v="99379.61"/>
    <n v="-94410.62"/>
    <n v="0"/>
    <m/>
    <s v="UM01"/>
    <s v="INR"/>
    <n v="0"/>
    <n v="0"/>
    <n v="0"/>
    <n v="0"/>
    <n v="0"/>
  </r>
  <r>
    <s v="1603001498"/>
    <s v="0"/>
    <s v="16030014980"/>
    <s v="3000"/>
    <x v="2"/>
    <s v="ADDN.EQUIP.CHEES"/>
    <s v="15"/>
    <s v="0"/>
    <s v="UM3001"/>
    <d v="2015-06-30T00:00:00"/>
    <n v="533162.84"/>
    <n v="-160534.76999999999"/>
    <n v="372628.07"/>
    <n v="0"/>
    <n v="0"/>
    <n v="-33773.480000000003"/>
    <n v="0"/>
    <n v="338854.59"/>
    <n v="533162.84"/>
    <n v="-194308.25"/>
    <n v="0"/>
    <m/>
    <s v="UM01"/>
    <s v="INR"/>
    <n v="0"/>
    <n v="0"/>
    <n v="0"/>
    <n v="0"/>
    <n v="0"/>
  </r>
  <r>
    <s v="1603001499"/>
    <s v="0"/>
    <s v="16030014990"/>
    <s v="3000"/>
    <x v="2"/>
    <s v="ADDN.EQUIP.CHEES"/>
    <s v="25"/>
    <s v="0"/>
    <s v="UM3001"/>
    <d v="2015-06-30T00:00:00"/>
    <n v="1866069.94"/>
    <n v="-305235.45"/>
    <n v="1560834.49"/>
    <n v="0"/>
    <n v="0"/>
    <n v="-72492.73"/>
    <n v="0"/>
    <n v="1488341.76"/>
    <n v="1866069.94"/>
    <n v="-377728.18"/>
    <n v="0"/>
    <m/>
    <s v="UM01"/>
    <s v="INR"/>
    <n v="0"/>
    <n v="0"/>
    <n v="0"/>
    <n v="0"/>
    <n v="0"/>
  </r>
  <r>
    <s v="1603001500"/>
    <s v="0"/>
    <s v="16030015000"/>
    <s v="3000"/>
    <x v="2"/>
    <s v="ADDN.EQUIP.CHEES"/>
    <s v="15"/>
    <s v="0"/>
    <s v="UM3001"/>
    <d v="2015-06-30T00:00:00"/>
    <n v="1066325.68"/>
    <n v="-321069.55"/>
    <n v="745256.13"/>
    <n v="0"/>
    <n v="0"/>
    <n v="-67546.95"/>
    <n v="0"/>
    <n v="677709.18"/>
    <n v="1066325.68"/>
    <n v="-388616.5"/>
    <n v="0"/>
    <m/>
    <s v="UM01"/>
    <s v="INR"/>
    <n v="0"/>
    <n v="0"/>
    <n v="0"/>
    <n v="0"/>
    <n v="0"/>
  </r>
  <r>
    <s v="1603001501"/>
    <s v="0"/>
    <s v="16030015010"/>
    <s v="3000"/>
    <x v="2"/>
    <s v="ADDN.EQUIP.CHEES"/>
    <s v="10"/>
    <s v="0"/>
    <s v="UM3001"/>
    <d v="2015-06-30T00:00:00"/>
    <n v="1866069.94"/>
    <n v="-842881.34"/>
    <n v="1023188.6"/>
    <n v="0"/>
    <n v="0"/>
    <n v="-177329.19"/>
    <n v="0"/>
    <n v="845859.41"/>
    <n v="1866069.94"/>
    <n v="-1020210.53"/>
    <n v="0"/>
    <m/>
    <s v="UM01"/>
    <s v="INR"/>
    <n v="0"/>
    <n v="0"/>
    <n v="0"/>
    <n v="0"/>
    <n v="0"/>
  </r>
  <r>
    <s v="1603001502"/>
    <s v="0"/>
    <s v="16030015020"/>
    <s v="3000"/>
    <x v="2"/>
    <s v="ADDNL. MAT. HANDLING EQUIPMENT"/>
    <s v="0"/>
    <s v="0"/>
    <s v="UM3001"/>
    <d v="1999-03-20T00:00:00"/>
    <n v="47282.86"/>
    <n v="-44918.71"/>
    <n v="2364.15"/>
    <n v="0"/>
    <n v="0"/>
    <n v="0"/>
    <n v="0"/>
    <n v="2364.15"/>
    <n v="47282.86"/>
    <n v="-44918.71"/>
    <n v="0"/>
    <m/>
    <s v="UM01"/>
    <s v="INR"/>
    <n v="0"/>
    <n v="0"/>
    <n v="0"/>
    <n v="0"/>
    <n v="0"/>
  </r>
  <r>
    <s v="1603001503"/>
    <s v="0"/>
    <s v="16030015030"/>
    <s v="3000"/>
    <x v="2"/>
    <s v="ADL. EXP. ON HYDRANT SYSTEM FO"/>
    <s v="0"/>
    <s v="0"/>
    <s v="UM3001"/>
    <d v="1994-10-02T00:00:00"/>
    <n v="485118.83"/>
    <n v="-460862.88"/>
    <n v="24255.95"/>
    <n v="0"/>
    <n v="0"/>
    <n v="0"/>
    <n v="0"/>
    <n v="24255.95"/>
    <n v="485118.83"/>
    <n v="-460862.88"/>
    <n v="0"/>
    <m/>
    <s v="UM01"/>
    <s v="INR"/>
    <n v="0"/>
    <n v="0"/>
    <n v="0"/>
    <n v="0"/>
    <n v="0"/>
  </r>
  <r>
    <s v="1603001504"/>
    <s v="0"/>
    <s v="16030015040"/>
    <s v="3000"/>
    <x v="2"/>
    <s v="ADSL. EXP. ON DIE SHOP EQUIPME"/>
    <s v="0"/>
    <s v="0"/>
    <s v="UM3001"/>
    <d v="1997-03-31T00:00:00"/>
    <n v="8886.65"/>
    <n v="-8442.31"/>
    <n v="444.34"/>
    <n v="0"/>
    <n v="0"/>
    <n v="0"/>
    <n v="0"/>
    <n v="444.34"/>
    <n v="8886.65"/>
    <n v="-8442.31"/>
    <n v="0"/>
    <m/>
    <s v="UM01"/>
    <s v="INR"/>
    <n v="0"/>
    <n v="0"/>
    <n v="0"/>
    <n v="0"/>
    <n v="0"/>
  </r>
  <r>
    <s v="1603001505"/>
    <s v="0"/>
    <s v="16030015050"/>
    <s v="3000"/>
    <x v="2"/>
    <s v="AIR BLOWER (ROOTS BLOWER)"/>
    <s v="0"/>
    <s v="0"/>
    <s v="UM3001"/>
    <d v="1994-09-25T00:00:00"/>
    <n v="50769.61"/>
    <n v="-48231.12"/>
    <n v="2538.4899999999998"/>
    <n v="0"/>
    <n v="0"/>
    <n v="0"/>
    <n v="0"/>
    <n v="2538.4899999999998"/>
    <n v="50769.61"/>
    <n v="-48231.12"/>
    <n v="0"/>
    <m/>
    <s v="UM01"/>
    <s v="INR"/>
    <n v="0"/>
    <n v="0"/>
    <n v="0"/>
    <n v="0"/>
    <n v="0"/>
  </r>
  <r>
    <s v="1603001506"/>
    <s v="0"/>
    <s v="16030015060"/>
    <s v="3000"/>
    <x v="2"/>
    <s v="AIR BLOWER (ROOTS BLOWER)"/>
    <s v="0"/>
    <s v="0"/>
    <s v="UM3001"/>
    <d v="1996-03-31T00:00:00"/>
    <n v="8123.14"/>
    <n v="-7716.98"/>
    <n v="406.16"/>
    <n v="0"/>
    <n v="0"/>
    <n v="0"/>
    <n v="0"/>
    <n v="406.16"/>
    <n v="8123.14"/>
    <n v="-7716.98"/>
    <n v="0"/>
    <m/>
    <s v="UM01"/>
    <s v="INR"/>
    <n v="0"/>
    <n v="0"/>
    <n v="0"/>
    <n v="0"/>
    <n v="0"/>
  </r>
  <r>
    <s v="1603001507"/>
    <s v="0"/>
    <s v="16030015070"/>
    <s v="3000"/>
    <x v="2"/>
    <s v="AIR CINDITIONER (INCL AUTO.STA"/>
    <s v="5"/>
    <s v="0"/>
    <s v="UM3001"/>
    <d v="2005-04-07T00:00:00"/>
    <n v="89077.2"/>
    <n v="-84623.34"/>
    <n v="4453.8599999999997"/>
    <n v="0"/>
    <n v="0"/>
    <n v="0"/>
    <n v="0"/>
    <n v="4453.8599999999997"/>
    <n v="89077.2"/>
    <n v="-84623.34"/>
    <n v="0"/>
    <m/>
    <s v="UM01"/>
    <s v="INR"/>
    <n v="0"/>
    <n v="0"/>
    <n v="0"/>
    <n v="0"/>
    <n v="0"/>
  </r>
  <r>
    <s v="1603001508"/>
    <s v="0"/>
    <s v="16030015080"/>
    <s v="3000"/>
    <x v="2"/>
    <s v="AIR COMPRESSER _15TK20"/>
    <s v="0"/>
    <s v="0"/>
    <s v="UM3002"/>
    <d v="2005-03-01T00:00:00"/>
    <n v="1679143.13"/>
    <n v="-1595185.97"/>
    <n v="83957.16"/>
    <n v="0"/>
    <n v="0"/>
    <n v="0"/>
    <n v="0"/>
    <n v="83957.16"/>
    <n v="1679143.13"/>
    <n v="-1595185.97"/>
    <n v="0"/>
    <m/>
    <s v="UM01"/>
    <s v="INR"/>
    <n v="0"/>
    <n v="0"/>
    <n v="0"/>
    <n v="0"/>
    <n v="0"/>
  </r>
  <r>
    <s v="1603001509"/>
    <s v="0"/>
    <s v="16030015090"/>
    <s v="3000"/>
    <x v="2"/>
    <s v="AIR COMPRESSOR G.A 37"/>
    <s v="8"/>
    <s v="0"/>
    <s v="UM3001"/>
    <d v="2005-02-28T00:00:00"/>
    <n v="832773.59"/>
    <n v="-791134.9"/>
    <n v="41638.69"/>
    <n v="0"/>
    <n v="0"/>
    <n v="0"/>
    <n v="0"/>
    <n v="41638.69"/>
    <n v="832773.59"/>
    <n v="-791134.9"/>
    <n v="0"/>
    <m/>
    <s v="UM01"/>
    <s v="INR"/>
    <n v="0"/>
    <n v="0"/>
    <n v="0"/>
    <n v="0"/>
    <n v="0"/>
  </r>
  <r>
    <s v="1603001510"/>
    <s v="0"/>
    <s v="16030015100"/>
    <s v="3000"/>
    <x v="2"/>
    <s v="AIR COMPRESSURE"/>
    <s v="0"/>
    <s v="0"/>
    <s v="UM3002"/>
    <d v="2005-03-01T00:00:00"/>
    <n v="120928.6"/>
    <n v="-114882.17"/>
    <n v="6046.43"/>
    <n v="0"/>
    <n v="0"/>
    <n v="0"/>
    <n v="0"/>
    <n v="6046.43"/>
    <n v="120928.6"/>
    <n v="-114882.17"/>
    <n v="0"/>
    <m/>
    <s v="UM01"/>
    <s v="INR"/>
    <n v="0"/>
    <n v="0"/>
    <n v="0"/>
    <n v="0"/>
    <n v="0"/>
  </r>
  <r>
    <s v="1603001511"/>
    <s v="0"/>
    <s v="16030015110"/>
    <s v="3000"/>
    <x v="2"/>
    <s v="AIR COND.UNITS PANEL ROOM WETC"/>
    <s v="15"/>
    <s v="0"/>
    <s v="UM3001"/>
    <d v="2015-02-12T00:00:00"/>
    <n v="1834518.94"/>
    <n v="-605902.55000000005"/>
    <n v="1228616.3899999999"/>
    <n v="0"/>
    <n v="0"/>
    <n v="-115204.06"/>
    <n v="0"/>
    <n v="1113412.33"/>
    <n v="1834518.94"/>
    <n v="-721106.61"/>
    <n v="0"/>
    <m/>
    <s v="UM01"/>
    <s v="INR"/>
    <n v="0"/>
    <n v="0"/>
    <n v="0"/>
    <n v="0"/>
    <n v="0"/>
  </r>
  <r>
    <s v="1603001513"/>
    <s v="0"/>
    <s v="16030015130"/>
    <s v="3000"/>
    <x v="2"/>
    <s v="AIR CONDITIONER WITH CORDLESS"/>
    <s v="0"/>
    <s v="0"/>
    <s v="UM3001"/>
    <d v="2004-09-22T00:00:00"/>
    <n v="54000"/>
    <n v="-51300"/>
    <n v="2700"/>
    <n v="0"/>
    <n v="0"/>
    <n v="0"/>
    <n v="0"/>
    <n v="2700"/>
    <n v="54000"/>
    <n v="-51300"/>
    <n v="0"/>
    <m/>
    <s v="UM01"/>
    <s v="INR"/>
    <n v="0"/>
    <n v="0"/>
    <n v="0"/>
    <n v="0"/>
    <n v="0"/>
  </r>
  <r>
    <s v="1603001514"/>
    <s v="0"/>
    <s v="16030015140"/>
    <s v="3000"/>
    <x v="2"/>
    <s v="AIR CONDITIONERS."/>
    <s v="5"/>
    <s v="0"/>
    <s v="UM3001"/>
    <d v="1996-03-09T00:00:00"/>
    <n v="1117916.8799999999"/>
    <n v="-1062021.04"/>
    <n v="55895.839999999997"/>
    <n v="0"/>
    <n v="0"/>
    <n v="0"/>
    <n v="0"/>
    <n v="55895.839999999997"/>
    <n v="1117916.8799999999"/>
    <n v="-1062021.04"/>
    <n v="0"/>
    <m/>
    <s v="UM01"/>
    <s v="INR"/>
    <n v="0"/>
    <n v="0"/>
    <n v="0"/>
    <n v="0"/>
    <n v="0"/>
  </r>
  <r>
    <s v="1603001515"/>
    <s v="0"/>
    <s v="16030015150"/>
    <s v="3000"/>
    <x v="2"/>
    <s v="AIR CONDITIONING OF NEW PANEL"/>
    <s v="0"/>
    <s v="0"/>
    <s v="UM3001"/>
    <d v="2001-02-15T00:00:00"/>
    <n v="813227.5"/>
    <n v="-772566.12"/>
    <n v="40661.379999999997"/>
    <n v="0"/>
    <n v="0"/>
    <n v="0"/>
    <n v="0"/>
    <n v="40661.379999999997"/>
    <n v="813227.5"/>
    <n v="-772566.12"/>
    <n v="0"/>
    <m/>
    <s v="UM01"/>
    <s v="INR"/>
    <n v="0"/>
    <n v="0"/>
    <n v="0"/>
    <n v="0"/>
    <n v="0"/>
  </r>
  <r>
    <s v="1603001516"/>
    <s v="0"/>
    <s v="16030015160"/>
    <s v="3000"/>
    <x v="2"/>
    <s v="AIR COOLED COMPRESSURE"/>
    <s v="0"/>
    <s v="0"/>
    <s v="UM3002"/>
    <d v="2005-03-01T00:00:00"/>
    <n v="120919.1"/>
    <n v="-114873.14"/>
    <n v="6045.96"/>
    <n v="0"/>
    <n v="0"/>
    <n v="0"/>
    <n v="0"/>
    <n v="6045.96"/>
    <n v="120919.1"/>
    <n v="-114873.14"/>
    <n v="0"/>
    <m/>
    <s v="UM01"/>
    <s v="INR"/>
    <n v="0"/>
    <n v="0"/>
    <n v="0"/>
    <n v="0"/>
    <n v="0"/>
  </r>
  <r>
    <s v="1603001517"/>
    <s v="0"/>
    <s v="16030015170"/>
    <s v="3000"/>
    <x v="2"/>
    <s v="AIRDRYER WITH COMPRESSOR"/>
    <s v="0"/>
    <s v="0"/>
    <s v="UM3001"/>
    <d v="1992-09-26T00:00:00"/>
    <n v="66349.34"/>
    <n v="-63031.87"/>
    <n v="3317.47"/>
    <n v="0"/>
    <n v="0"/>
    <n v="0"/>
    <n v="0"/>
    <n v="3317.47"/>
    <n v="66349.34"/>
    <n v="-63031.87"/>
    <n v="0"/>
    <m/>
    <s v="UM01"/>
    <s v="INR"/>
    <n v="0"/>
    <n v="0"/>
    <n v="0"/>
    <n v="0"/>
    <n v="0"/>
  </r>
  <r>
    <s v="1603001518"/>
    <s v="0"/>
    <s v="16030015180"/>
    <s v="3000"/>
    <x v="2"/>
    <s v="AMF DG SET"/>
    <s v="0"/>
    <s v="0"/>
    <s v="UM3001"/>
    <d v="1995-03-25T00:00:00"/>
    <n v="1325443.71"/>
    <n v="-1259171.52"/>
    <n v="66272.19"/>
    <n v="0"/>
    <n v="0"/>
    <n v="0"/>
    <n v="0"/>
    <n v="66272.19"/>
    <n v="1325443.71"/>
    <n v="-1259171.52"/>
    <n v="0"/>
    <m/>
    <s v="UM01"/>
    <s v="INR"/>
    <n v="0"/>
    <n v="0"/>
    <n v="0"/>
    <n v="0"/>
    <n v="0"/>
  </r>
  <r>
    <s v="1603001519"/>
    <s v="0"/>
    <s v="16030015190"/>
    <s v="3000"/>
    <x v="2"/>
    <s v="AMF PANEL FOR DG SET 1000KVA"/>
    <s v="0"/>
    <s v="0"/>
    <s v="UM3001"/>
    <d v="1995-03-25T00:00:00"/>
    <n v="664702.09"/>
    <n v="-631466.98"/>
    <n v="33235.11"/>
    <n v="0"/>
    <n v="0"/>
    <n v="0"/>
    <n v="0"/>
    <n v="33235.11"/>
    <n v="664702.09"/>
    <n v="-631466.98"/>
    <n v="0"/>
    <m/>
    <s v="UM01"/>
    <s v="INR"/>
    <n v="0"/>
    <n v="0"/>
    <n v="0"/>
    <n v="0"/>
    <n v="0"/>
  </r>
  <r>
    <s v="1603001520"/>
    <s v="0"/>
    <s v="16030015200"/>
    <s v="3000"/>
    <x v="2"/>
    <s v="ANALOG PHOTOCOPIER SIZE A0"/>
    <s v="15"/>
    <s v="0"/>
    <s v="UM3001"/>
    <d v="2011-02-21T00:00:00"/>
    <n v="474600"/>
    <n v="-374678.12"/>
    <n v="99921.88"/>
    <n v="0"/>
    <n v="0"/>
    <n v="-12928.89"/>
    <n v="0"/>
    <n v="86992.99"/>
    <n v="474600"/>
    <n v="-387607.01"/>
    <n v="0"/>
    <m/>
    <s v="UM01"/>
    <s v="INR"/>
    <n v="0"/>
    <n v="0"/>
    <n v="0"/>
    <n v="0"/>
    <n v="0"/>
  </r>
  <r>
    <s v="1603001521"/>
    <s v="0"/>
    <s v="16030015210"/>
    <s v="3000"/>
    <x v="2"/>
    <s v="ANNEALING &amp; TAMPERING MACHINE"/>
    <s v="15"/>
    <s v="0"/>
    <s v="UM3001"/>
    <d v="2014-03-08T00:00:00"/>
    <n v="1470907.49"/>
    <n v="-618732.93000000005"/>
    <n v="852174.56"/>
    <n v="0"/>
    <n v="0"/>
    <n v="-87151.07"/>
    <n v="0"/>
    <n v="765023.49"/>
    <n v="1470907.49"/>
    <n v="-705884"/>
    <n v="0"/>
    <m/>
    <s v="UM01"/>
    <s v="INR"/>
    <n v="0"/>
    <n v="0"/>
    <n v="0"/>
    <n v="0"/>
    <n v="0"/>
  </r>
  <r>
    <s v="1603001522"/>
    <s v="0"/>
    <s v="16030015220"/>
    <s v="3000"/>
    <x v="2"/>
    <s v="ARC WELDING MACHINE"/>
    <s v="0"/>
    <s v="0"/>
    <s v="UM3001"/>
    <d v="1999-02-28T00:00:00"/>
    <n v="27300"/>
    <n v="-25935"/>
    <n v="1365"/>
    <n v="0"/>
    <n v="0"/>
    <n v="0"/>
    <n v="0"/>
    <n v="1365"/>
    <n v="27300"/>
    <n v="-25935"/>
    <n v="0"/>
    <m/>
    <s v="UM01"/>
    <s v="INR"/>
    <n v="0"/>
    <n v="0"/>
    <n v="0"/>
    <n v="0"/>
    <n v="0"/>
  </r>
  <r>
    <s v="1603001523"/>
    <s v="0"/>
    <s v="16030015230"/>
    <s v="3000"/>
    <x v="2"/>
    <s v="ARMCO RND.BAR FOR ZN TNK ROLLE"/>
    <s v="0"/>
    <s v="0"/>
    <s v="UM3001"/>
    <d v="1997-03-05T00:00:00"/>
    <n v="442547.57"/>
    <n v="-420420.19"/>
    <n v="22127.38"/>
    <n v="0"/>
    <n v="0"/>
    <n v="0"/>
    <n v="0"/>
    <n v="22127.38"/>
    <n v="442547.57"/>
    <n v="-420420.19"/>
    <n v="0"/>
    <m/>
    <s v="UM01"/>
    <s v="INR"/>
    <n v="0"/>
    <n v="0"/>
    <n v="0"/>
    <n v="0"/>
    <n v="0"/>
  </r>
  <r>
    <s v="1603001524"/>
    <s v="0"/>
    <s v="16030015240"/>
    <s v="3000"/>
    <x v="2"/>
    <s v="ARMOURING MACHINE 4"/>
    <s v="0"/>
    <s v="0"/>
    <s v="UM3001"/>
    <d v="2005-01-01T00:00:00"/>
    <n v="1653658.4"/>
    <n v="-1570975.48"/>
    <n v="82682.92"/>
    <n v="0"/>
    <n v="0"/>
    <n v="0"/>
    <n v="0"/>
    <n v="82682.92"/>
    <n v="1653658.4"/>
    <n v="-1570975.48"/>
    <n v="0"/>
    <m/>
    <s v="UM01"/>
    <s v="INR"/>
    <n v="0"/>
    <n v="0"/>
    <n v="0"/>
    <n v="0"/>
    <n v="0"/>
  </r>
  <r>
    <s v="1603001525"/>
    <s v="0"/>
    <s v="16030015250"/>
    <s v="3000"/>
    <x v="2"/>
    <s v="ARMOURING MACHINE 4"/>
    <s v="0"/>
    <s v="0"/>
    <s v="UM3001"/>
    <d v="2005-01-01T00:00:00"/>
    <n v="5387445.8499999996"/>
    <n v="-5164495.38"/>
    <n v="222950.47"/>
    <n v="0"/>
    <n v="0"/>
    <n v="0"/>
    <n v="0"/>
    <n v="222950.47"/>
    <n v="5387445.8499999996"/>
    <n v="-5164495.38"/>
    <n v="0"/>
    <m/>
    <s v="UM01"/>
    <s v="INR"/>
    <n v="0"/>
    <n v="0"/>
    <n v="0"/>
    <n v="0"/>
    <n v="0"/>
  </r>
  <r>
    <s v="1603001526"/>
    <s v="0"/>
    <s v="16030015260"/>
    <s v="3000"/>
    <x v="2"/>
    <s v="AS-PE2900-DELL (TM) POWEREDGE"/>
    <s v="0"/>
    <s v="0"/>
    <s v="UM3001"/>
    <d v="2007-10-10T00:00:00"/>
    <n v="199000"/>
    <n v="-189050"/>
    <n v="9950"/>
    <n v="0"/>
    <n v="0"/>
    <n v="0"/>
    <n v="0"/>
    <n v="9950"/>
    <n v="199000"/>
    <n v="-189050"/>
    <n v="0"/>
    <m/>
    <s v="UM01"/>
    <s v="INR"/>
    <n v="0"/>
    <n v="0"/>
    <n v="0"/>
    <n v="0"/>
    <n v="0"/>
  </r>
  <r>
    <s v="1603001527"/>
    <s v="0"/>
    <s v="16030015270"/>
    <s v="3000"/>
    <x v="2"/>
    <s v="ASSBLG OF ROLLING MILL NO 9"/>
    <s v="0"/>
    <s v="0"/>
    <s v="UM3001"/>
    <d v="1981-12-30T00:00:00"/>
    <n v="351123.25"/>
    <n v="-333567.09000000003"/>
    <n v="17556.16"/>
    <n v="0"/>
    <n v="0"/>
    <n v="0"/>
    <n v="0"/>
    <n v="17556.16"/>
    <n v="351123.25"/>
    <n v="-333567.09000000003"/>
    <n v="0"/>
    <m/>
    <s v="UM01"/>
    <s v="INR"/>
    <n v="0"/>
    <n v="0"/>
    <n v="0"/>
    <n v="0"/>
    <n v="0"/>
  </r>
  <r>
    <s v="1603001528"/>
    <s v="0"/>
    <s v="16030015280"/>
    <s v="3000"/>
    <x v="2"/>
    <s v="ASSEMBLE COMPUTER SYSTEM 1.6 1"/>
    <s v="3"/>
    <s v="0"/>
    <s v="UM3001"/>
    <d v="2014-10-13T00:00:00"/>
    <n v="11707.5"/>
    <n v="-11122.12"/>
    <n v="585.38"/>
    <n v="0"/>
    <n v="0"/>
    <n v="0"/>
    <n v="0"/>
    <n v="585.38"/>
    <n v="11707.5"/>
    <n v="-11122.12"/>
    <n v="0"/>
    <m/>
    <s v="UM01"/>
    <s v="INR"/>
    <n v="0"/>
    <n v="0"/>
    <n v="0"/>
    <n v="0"/>
    <n v="0"/>
  </r>
  <r>
    <s v="1603001530"/>
    <s v="0"/>
    <s v="16030015300"/>
    <s v="3000"/>
    <x v="2"/>
    <s v="ATLAS COPCO COMPRESSORS"/>
    <s v="0"/>
    <s v="0"/>
    <s v="UM3001"/>
    <d v="2001-01-28T00:00:00"/>
    <n v="1511593.31"/>
    <n v="-1436013.64"/>
    <n v="75579.67"/>
    <n v="0"/>
    <n v="0"/>
    <n v="0"/>
    <n v="0"/>
    <n v="75579.67"/>
    <n v="1511593.31"/>
    <n v="-1436013.64"/>
    <n v="0"/>
    <m/>
    <s v="UM01"/>
    <s v="INR"/>
    <n v="0"/>
    <n v="0"/>
    <n v="0"/>
    <n v="0"/>
    <n v="0"/>
  </r>
  <r>
    <s v="1603001531"/>
    <s v="0"/>
    <s v="16030015310"/>
    <s v="3000"/>
    <x v="2"/>
    <s v="ATLAS LORRY WEIGHBRIDGE 20 TON"/>
    <s v="0"/>
    <s v="0"/>
    <s v="UM3001"/>
    <d v="1964-01-01T00:00:00"/>
    <n v="23521.75"/>
    <n v="-22345.66"/>
    <n v="1176.0899999999999"/>
    <n v="0"/>
    <n v="0"/>
    <n v="0"/>
    <n v="0"/>
    <n v="1176.0899999999999"/>
    <n v="23521.75"/>
    <n v="-22345.66"/>
    <n v="0"/>
    <m/>
    <s v="UM01"/>
    <s v="INR"/>
    <n v="0"/>
    <n v="0"/>
    <n v="0"/>
    <n v="0"/>
    <n v="0"/>
  </r>
  <r>
    <s v="1603001532"/>
    <s v="0"/>
    <s v="16030015320"/>
    <s v="3000"/>
    <x v="2"/>
    <s v="AUTO CAD LIC.SOFTWARE-5NO DRG"/>
    <s v="15"/>
    <s v="0"/>
    <s v="UM3001"/>
    <d v="2015-03-16T00:00:00"/>
    <n v="786541.8"/>
    <n v="-252519.11"/>
    <n v="534022.68999999994"/>
    <n v="0"/>
    <n v="0"/>
    <n v="-49687.37"/>
    <n v="0"/>
    <n v="484335.32"/>
    <n v="786541.8"/>
    <n v="-302206.48"/>
    <n v="0"/>
    <m/>
    <s v="UM01"/>
    <s v="INR"/>
    <n v="0"/>
    <n v="0"/>
    <n v="0"/>
    <n v="0"/>
    <n v="0"/>
  </r>
  <r>
    <s v="1603001534"/>
    <s v="0"/>
    <s v="16030015340"/>
    <s v="3000"/>
    <x v="2"/>
    <s v="AUTO.STABILIZER"/>
    <s v="0"/>
    <s v="0"/>
    <s v="UM3001"/>
    <d v="2005-11-15T00:00:00"/>
    <n v="8800"/>
    <n v="-8360"/>
    <n v="440"/>
    <n v="0"/>
    <n v="0"/>
    <n v="0"/>
    <n v="0"/>
    <n v="440"/>
    <n v="8800"/>
    <n v="-8360"/>
    <n v="0"/>
    <m/>
    <s v="UM01"/>
    <s v="INR"/>
    <n v="0"/>
    <n v="0"/>
    <n v="0"/>
    <n v="0"/>
    <n v="0"/>
  </r>
  <r>
    <s v="1603001535"/>
    <s v="0"/>
    <s v="16030015350"/>
    <s v="3000"/>
    <x v="2"/>
    <s v="AUTOCAPT-1000 KVA DG-ELECT MAT"/>
    <s v="11"/>
    <s v="0"/>
    <s v="UM3001"/>
    <d v="2003-03-25T00:00:00"/>
    <n v="165486.28"/>
    <n v="-157211.97"/>
    <n v="8274.31"/>
    <n v="0"/>
    <n v="0"/>
    <n v="0"/>
    <n v="0"/>
    <n v="8274.31"/>
    <n v="165486.28"/>
    <n v="-157211.97"/>
    <n v="0"/>
    <m/>
    <s v="UM01"/>
    <s v="INR"/>
    <n v="0"/>
    <n v="0"/>
    <n v="0"/>
    <n v="0"/>
    <n v="0"/>
  </r>
  <r>
    <s v="1603001536"/>
    <s v="0"/>
    <s v="16030015360"/>
    <s v="3000"/>
    <x v="2"/>
    <s v="AUTOMATIC PHOSPHATING BATH DES"/>
    <s v="15"/>
    <s v="0"/>
    <s v="UM3001"/>
    <d v="2013-03-13T00:00:00"/>
    <n v="4094709.8"/>
    <n v="-2102823.39"/>
    <n v="1991886.41"/>
    <n v="0"/>
    <n v="0"/>
    <n v="-224856.98"/>
    <n v="0"/>
    <n v="1767029.43"/>
    <n v="4094709.8"/>
    <n v="-2327680.37"/>
    <n v="0"/>
    <m/>
    <s v="UM01"/>
    <s v="INR"/>
    <n v="0"/>
    <n v="0"/>
    <n v="0"/>
    <n v="0"/>
    <n v="0"/>
  </r>
  <r>
    <s v="1603001537"/>
    <s v="0"/>
    <s v="16030015370"/>
    <s v="3000"/>
    <x v="2"/>
    <s v="AUTOMATIC VOLTAGE STABLISER FO"/>
    <s v="0"/>
    <s v="0"/>
    <s v="UM3001"/>
    <d v="2006-01-31T00:00:00"/>
    <n v="8800"/>
    <n v="-8360"/>
    <n v="440"/>
    <n v="0"/>
    <n v="0"/>
    <n v="0"/>
    <n v="0"/>
    <n v="440"/>
    <n v="8800"/>
    <n v="-8360"/>
    <n v="0"/>
    <m/>
    <s v="UM01"/>
    <s v="INR"/>
    <n v="0"/>
    <n v="0"/>
    <n v="0"/>
    <n v="0"/>
    <n v="0"/>
  </r>
  <r>
    <s v="1603001538"/>
    <s v="0"/>
    <s v="16030015380"/>
    <s v="3000"/>
    <x v="2"/>
    <s v="AUTOMATION PANEL FOR 450B M/C"/>
    <s v="15"/>
    <s v="0"/>
    <s v="UM3001"/>
    <d v="2014-03-11T00:00:00"/>
    <n v="2847279.49"/>
    <n v="-1195833.24"/>
    <n v="1651446.25"/>
    <n v="0"/>
    <n v="0"/>
    <n v="-168754.61"/>
    <n v="0"/>
    <n v="1482691.64"/>
    <n v="2847279.49"/>
    <n v="-1364587.85"/>
    <n v="0"/>
    <m/>
    <s v="UM01"/>
    <s v="INR"/>
    <n v="0"/>
    <n v="0"/>
    <n v="0"/>
    <n v="0"/>
    <n v="0"/>
  </r>
  <r>
    <s v="1603001539"/>
    <s v="0"/>
    <s v="16030015390"/>
    <s v="3000"/>
    <x v="2"/>
    <s v="AUXILARY EQUIPMENTS FOR RUSTOM"/>
    <s v="0"/>
    <s v="0"/>
    <s v="UM3001"/>
    <d v="1986-08-20T00:00:00"/>
    <n v="83282.23"/>
    <n v="-79118.12"/>
    <n v="4164.1099999999997"/>
    <n v="0"/>
    <n v="0"/>
    <n v="0"/>
    <n v="0"/>
    <n v="4164.1099999999997"/>
    <n v="83282.23"/>
    <n v="-79118.12"/>
    <n v="0"/>
    <m/>
    <s v="UM01"/>
    <s v="INR"/>
    <n v="0"/>
    <n v="0"/>
    <n v="0"/>
    <n v="0"/>
    <n v="0"/>
  </r>
  <r>
    <s v="1603001541"/>
    <s v="0"/>
    <s v="16030015410"/>
    <s v="3000"/>
    <x v="2"/>
    <s v="AVERY A612W ELEC BALANCE ( HUD"/>
    <s v="8"/>
    <s v="0"/>
    <s v="UM3001"/>
    <d v="2005-06-15T00:00:00"/>
    <n v="10424"/>
    <n v="-9902.7999999999993"/>
    <n v="521.20000000000005"/>
    <n v="0"/>
    <n v="0"/>
    <n v="0"/>
    <n v="0"/>
    <n v="521.20000000000005"/>
    <n v="10424"/>
    <n v="-9902.7999999999993"/>
    <n v="0"/>
    <m/>
    <s v="UM01"/>
    <s v="INR"/>
    <n v="0"/>
    <n v="0"/>
    <n v="0"/>
    <n v="0"/>
    <n v="0"/>
  </r>
  <r>
    <s v="1603001542"/>
    <s v="0"/>
    <s v="16030015420"/>
    <s v="3000"/>
    <x v="2"/>
    <s v="AVERY SCALE"/>
    <s v="0"/>
    <s v="0"/>
    <s v="UM3001"/>
    <d v="1978-01-01T00:00:00"/>
    <n v="90887.94"/>
    <n v="-86343.54"/>
    <n v="4544.3999999999996"/>
    <n v="0"/>
    <n v="0"/>
    <n v="0"/>
    <n v="0"/>
    <n v="4544.3999999999996"/>
    <n v="90887.94"/>
    <n v="-86343.54"/>
    <n v="0"/>
    <m/>
    <s v="UM01"/>
    <s v="INR"/>
    <n v="0"/>
    <n v="0"/>
    <n v="0"/>
    <n v="0"/>
    <n v="0"/>
  </r>
  <r>
    <s v="1603001543"/>
    <s v="0"/>
    <s v="16030015430"/>
    <s v="3000"/>
    <x v="2"/>
    <s v="AVERY SELFINDIC PLATFORM SCALE"/>
    <s v="0"/>
    <s v="0"/>
    <s v="UM3001"/>
    <d v="1972-01-01T00:00:00"/>
    <n v="22954.6"/>
    <n v="-21806.87"/>
    <n v="1147.73"/>
    <n v="0"/>
    <n v="0"/>
    <n v="0"/>
    <n v="0"/>
    <n v="1147.73"/>
    <n v="22954.6"/>
    <n v="-21806.87"/>
    <n v="0"/>
    <m/>
    <s v="UM01"/>
    <s v="INR"/>
    <n v="0"/>
    <n v="0"/>
    <n v="0"/>
    <n v="0"/>
    <n v="0"/>
  </r>
  <r>
    <s v="1603001544"/>
    <s v="0"/>
    <s v="16030015440"/>
    <s v="3000"/>
    <x v="2"/>
    <s v="AVERY WEIGH BRIDGE"/>
    <s v="15"/>
    <s v="0"/>
    <s v="UM3001"/>
    <d v="2005-03-01T00:00:00"/>
    <n v="1696920.26"/>
    <n v="-1612074.25"/>
    <n v="84846.01"/>
    <n v="0"/>
    <n v="0"/>
    <n v="0"/>
    <n v="0"/>
    <n v="84846.01"/>
    <n v="1696920.26"/>
    <n v="-1612074.25"/>
    <n v="0"/>
    <m/>
    <s v="UM01"/>
    <s v="INR"/>
    <n v="0"/>
    <n v="0"/>
    <n v="0"/>
    <n v="0"/>
    <n v="0"/>
  </r>
  <r>
    <s v="1603001547"/>
    <s v="0"/>
    <s v="16030015470"/>
    <s v="3000"/>
    <x v="2"/>
    <s v="BANGALORE BUNCHER"/>
    <s v="0"/>
    <s v="0"/>
    <s v="UM3001"/>
    <d v="1987-11-22T00:00:00"/>
    <n v="1689717.29"/>
    <n v="-1605231.43"/>
    <n v="84485.86"/>
    <n v="0"/>
    <n v="0"/>
    <n v="0"/>
    <n v="0"/>
    <n v="84485.86"/>
    <n v="1689717.29"/>
    <n v="-1605231.43"/>
    <n v="0"/>
    <m/>
    <s v="UM01"/>
    <s v="INR"/>
    <n v="0"/>
    <n v="0"/>
    <n v="0"/>
    <n v="0"/>
    <n v="0"/>
  </r>
  <r>
    <s v="1603001548"/>
    <s v="0"/>
    <s v="16030015480"/>
    <s v="3000"/>
    <x v="2"/>
    <s v="BAR CODING M/C PRINTERS MONITO"/>
    <s v="7"/>
    <s v="0"/>
    <s v="UM3001"/>
    <d v="2003-03-20T00:00:00"/>
    <n v="69437.61"/>
    <n v="-65965.72"/>
    <n v="3471.89"/>
    <n v="0"/>
    <n v="0"/>
    <n v="0"/>
    <n v="0"/>
    <n v="3471.89"/>
    <n v="69437.61"/>
    <n v="-65965.72"/>
    <n v="0"/>
    <m/>
    <s v="UM01"/>
    <s v="INR"/>
    <n v="0"/>
    <n v="0"/>
    <n v="0"/>
    <n v="0"/>
    <n v="0"/>
  </r>
  <r>
    <s v="1603001554"/>
    <s v="0"/>
    <s v="16030015540"/>
    <s v="3000"/>
    <x v="2"/>
    <s v="BARCRO 12 DIE BIN.WIRE DRAWG.M"/>
    <s v="0"/>
    <s v="0"/>
    <s v="UM3001"/>
    <d v="1964-12-20T00:00:00"/>
    <n v="178770"/>
    <n v="-169831.5"/>
    <n v="8938.5"/>
    <n v="0"/>
    <n v="0"/>
    <n v="0"/>
    <n v="0"/>
    <n v="8938.5"/>
    <n v="178770"/>
    <n v="-169831.5"/>
    <n v="0"/>
    <m/>
    <s v="UM01"/>
    <s v="INR"/>
    <n v="0"/>
    <n v="0"/>
    <n v="0"/>
    <n v="0"/>
    <n v="0"/>
  </r>
  <r>
    <s v="1603001555"/>
    <s v="0"/>
    <s v="16030015550"/>
    <s v="3000"/>
    <x v="2"/>
    <s v="BARCRO 5DIE 22 IN.WIRE DRAWG.M"/>
    <s v="0"/>
    <s v="0"/>
    <s v="UM3001"/>
    <d v="1962-05-26T00:00:00"/>
    <n v="132994.04"/>
    <n v="-126344.34"/>
    <n v="6649.7"/>
    <n v="0"/>
    <n v="0"/>
    <n v="0"/>
    <n v="0"/>
    <n v="6649.7"/>
    <n v="132994.04"/>
    <n v="-126344.34"/>
    <n v="0"/>
    <m/>
    <s v="UM01"/>
    <s v="INR"/>
    <n v="0"/>
    <n v="0"/>
    <n v="0"/>
    <n v="0"/>
    <n v="0"/>
  </r>
  <r>
    <s v="1603001556"/>
    <s v="0"/>
    <s v="16030015560"/>
    <s v="3000"/>
    <x v="2"/>
    <s v="BARCRO 6 DIE26 IN.WIRE DRAWG.M"/>
    <s v="0"/>
    <s v="0"/>
    <s v="UM3001"/>
    <d v="1964-12-17T00:00:00"/>
    <n v="282501.09999999998"/>
    <n v="-268376.03999999998"/>
    <n v="14125.06"/>
    <n v="0"/>
    <n v="0"/>
    <n v="0"/>
    <n v="0"/>
    <n v="14125.06"/>
    <n v="282501.09999999998"/>
    <n v="-268376.03999999998"/>
    <n v="0"/>
    <m/>
    <s v="UM01"/>
    <s v="INR"/>
    <n v="0"/>
    <n v="0"/>
    <n v="0"/>
    <n v="0"/>
    <n v="0"/>
  </r>
  <r>
    <s v="1603001557"/>
    <s v="0"/>
    <s v="16030015570"/>
    <s v="3000"/>
    <x v="2"/>
    <s v="BARCRO 7DIE 22IN WIRE DRAWG M/"/>
    <s v="0"/>
    <s v="0"/>
    <s v="UM3001"/>
    <d v="1962-06-01T00:00:00"/>
    <n v="322248.31"/>
    <n v="-306135.90000000002"/>
    <n v="16112.41"/>
    <n v="0"/>
    <n v="0"/>
    <n v="0"/>
    <n v="0"/>
    <n v="16112.41"/>
    <n v="322248.31"/>
    <n v="-306135.90000000002"/>
    <n v="0"/>
    <m/>
    <s v="UM01"/>
    <s v="INR"/>
    <n v="0"/>
    <n v="0"/>
    <n v="0"/>
    <n v="0"/>
    <n v="0"/>
  </r>
  <r>
    <s v="1603001558"/>
    <s v="0"/>
    <s v="16030015580"/>
    <s v="3000"/>
    <x v="2"/>
    <s v="BARCRO 9 DIE12IN.W.D.M/C 12C"/>
    <s v="0"/>
    <s v="0"/>
    <s v="UM3001"/>
    <d v="1964-12-28T00:00:00"/>
    <n v="253370.84"/>
    <n v="-240702.3"/>
    <n v="12668.54"/>
    <n v="0"/>
    <n v="0"/>
    <n v="0"/>
    <n v="0"/>
    <n v="12668.54"/>
    <n v="253370.84"/>
    <n v="-240702.3"/>
    <n v="0"/>
    <m/>
    <s v="UM01"/>
    <s v="INR"/>
    <n v="0"/>
    <n v="0"/>
    <n v="0"/>
    <n v="0"/>
    <n v="0"/>
  </r>
  <r>
    <s v="1603001559"/>
    <s v="0"/>
    <s v="16030015590"/>
    <s v="3000"/>
    <x v="2"/>
    <s v="BARCRO 9 DIE18IN.WIRE DRAWG.M/"/>
    <s v="0"/>
    <s v="0"/>
    <s v="UM3001"/>
    <d v="1964-12-24T00:00:00"/>
    <n v="298026.56"/>
    <n v="-283125.23"/>
    <n v="14901.33"/>
    <n v="0"/>
    <n v="0"/>
    <n v="0"/>
    <n v="0"/>
    <n v="14901.33"/>
    <n v="298026.56"/>
    <n v="-283125.23"/>
    <n v="0"/>
    <m/>
    <s v="UM01"/>
    <s v="INR"/>
    <n v="0"/>
    <n v="0"/>
    <n v="0"/>
    <n v="0"/>
    <n v="0"/>
  </r>
  <r>
    <s v="1603001560"/>
    <s v="0"/>
    <s v="16030015600"/>
    <s v="3000"/>
    <x v="2"/>
    <s v="BARCRO 9DIE 12IN WIRE DRAWG M/"/>
    <s v="0"/>
    <s v="0"/>
    <s v="UM3001"/>
    <d v="1962-10-23T00:00:00"/>
    <n v="147533.13"/>
    <n v="-140156.47"/>
    <n v="7376.66"/>
    <n v="0"/>
    <n v="0"/>
    <n v="0"/>
    <n v="0"/>
    <n v="7376.66"/>
    <n v="147533.13"/>
    <n v="-140156.47"/>
    <n v="0"/>
    <m/>
    <s v="UM01"/>
    <s v="INR"/>
    <n v="0"/>
    <n v="0"/>
    <n v="0"/>
    <n v="0"/>
    <n v="0"/>
  </r>
  <r>
    <s v="1603001561"/>
    <s v="0"/>
    <s v="16030015610"/>
    <s v="3000"/>
    <x v="2"/>
    <s v="BARCRO 9DIE 18IN WIRE DRAWG M/"/>
    <s v="0"/>
    <s v="0"/>
    <s v="UM3001"/>
    <d v="1962-08-15T00:00:00"/>
    <n v="278285.81"/>
    <n v="-264371.52"/>
    <n v="13914.29"/>
    <n v="0"/>
    <n v="0"/>
    <n v="0"/>
    <n v="0"/>
    <n v="13914.29"/>
    <n v="278285.81"/>
    <n v="-264371.52"/>
    <n v="0"/>
    <m/>
    <s v="UM01"/>
    <s v="INR"/>
    <n v="0"/>
    <n v="0"/>
    <n v="0"/>
    <n v="0"/>
    <n v="0"/>
  </r>
  <r>
    <s v="1603001562"/>
    <s v="0"/>
    <s v="16030015620"/>
    <s v="3000"/>
    <x v="2"/>
    <s v="BARCRO 9DIE12IN WIRE DRAWING M"/>
    <s v="0"/>
    <s v="0"/>
    <s v="UM3001"/>
    <d v="1963-01-10T00:00:00"/>
    <n v="150831.64000000001"/>
    <n v="-143290.06"/>
    <n v="7541.58"/>
    <n v="0"/>
    <n v="0"/>
    <n v="0"/>
    <n v="0"/>
    <n v="7541.58"/>
    <n v="150831.64000000001"/>
    <n v="-143290.06"/>
    <n v="0"/>
    <m/>
    <s v="UM01"/>
    <s v="INR"/>
    <n v="0"/>
    <n v="0"/>
    <n v="0"/>
    <n v="0"/>
    <n v="0"/>
  </r>
  <r>
    <s v="1603001563"/>
    <s v="0"/>
    <s v="16030015630"/>
    <s v="3000"/>
    <x v="2"/>
    <s v="BARCRO ONE HOLE BULL BLOCK 30A"/>
    <s v="0"/>
    <s v="0"/>
    <s v="UM3001"/>
    <d v="1962-05-31T00:00:00"/>
    <n v="57288.2"/>
    <n v="-54423.79"/>
    <n v="2864.41"/>
    <n v="0"/>
    <n v="0"/>
    <n v="0"/>
    <n v="0"/>
    <n v="2864.41"/>
    <n v="57288.2"/>
    <n v="-54423.79"/>
    <n v="0"/>
    <m/>
    <s v="UM01"/>
    <s v="INR"/>
    <n v="0"/>
    <n v="0"/>
    <n v="0"/>
    <n v="0"/>
    <n v="0"/>
  </r>
  <r>
    <s v="1603001564"/>
    <s v="0"/>
    <s v="16030015640"/>
    <s v="3000"/>
    <x v="2"/>
    <s v="BARCRO W 1 TURSION SPOOLER M/C"/>
    <s v="0"/>
    <s v="0"/>
    <s v="UM3001"/>
    <d v="1963-01-02T00:00:00"/>
    <n v="23061.439999999999"/>
    <n v="-21908.39"/>
    <n v="1153.05"/>
    <n v="0"/>
    <n v="0"/>
    <n v="0"/>
    <n v="0"/>
    <n v="1153.05"/>
    <n v="23061.439999999999"/>
    <n v="-21908.39"/>
    <n v="0"/>
    <m/>
    <s v="UM01"/>
    <s v="INR"/>
    <n v="0"/>
    <n v="0"/>
    <n v="0"/>
    <n v="0"/>
    <n v="0"/>
  </r>
  <r>
    <s v="1603001565"/>
    <s v="0"/>
    <s v="16030015650"/>
    <s v="3000"/>
    <x v="2"/>
    <s v="BARCRO W 20 HYDRAUL SPOOLER ON"/>
    <s v="0"/>
    <s v="0"/>
    <s v="UM3001"/>
    <d v="1962-10-23T00:00:00"/>
    <n v="51116.62"/>
    <n v="-48560.79"/>
    <n v="2555.83"/>
    <n v="0"/>
    <n v="0"/>
    <n v="0"/>
    <n v="0"/>
    <n v="2555.83"/>
    <n v="51116.62"/>
    <n v="-48560.79"/>
    <n v="0"/>
    <m/>
    <s v="UM01"/>
    <s v="INR"/>
    <n v="0"/>
    <n v="0"/>
    <n v="0"/>
    <n v="0"/>
    <n v="0"/>
  </r>
  <r>
    <s v="1603001566"/>
    <s v="0"/>
    <s v="16030015660"/>
    <s v="3000"/>
    <x v="2"/>
    <s v="BARCRO W 20 TURSION SPOOLER M/"/>
    <s v="0"/>
    <s v="0"/>
    <s v="UM3001"/>
    <d v="1963-01-10T00:00:00"/>
    <n v="51116.62"/>
    <n v="-48560.79"/>
    <n v="2555.83"/>
    <n v="0"/>
    <n v="0"/>
    <n v="0"/>
    <n v="0"/>
    <n v="2555.83"/>
    <n v="51116.62"/>
    <n v="-48560.79"/>
    <n v="0"/>
    <m/>
    <s v="UM01"/>
    <s v="INR"/>
    <n v="0"/>
    <n v="0"/>
    <n v="0"/>
    <n v="0"/>
    <n v="0"/>
  </r>
  <r>
    <s v="1603001567"/>
    <s v="0"/>
    <s v="16030015670"/>
    <s v="3000"/>
    <x v="2"/>
    <s v="BATLIBOI HF-150 CHUCK"/>
    <s v="0"/>
    <s v="0"/>
    <s v="UM3002"/>
    <d v="2005-03-01T00:00:00"/>
    <n v="9665.18"/>
    <n v="-9181.92"/>
    <n v="483.26"/>
    <n v="0"/>
    <n v="0"/>
    <n v="0"/>
    <n v="0"/>
    <n v="483.26"/>
    <n v="9665.18"/>
    <n v="-9181.92"/>
    <n v="0"/>
    <m/>
    <s v="UM01"/>
    <s v="INR"/>
    <n v="0"/>
    <n v="0"/>
    <n v="0"/>
    <n v="0"/>
    <n v="0"/>
  </r>
  <r>
    <s v="1603001568"/>
    <s v="0"/>
    <s v="16030015680"/>
    <s v="3000"/>
    <x v="2"/>
    <s v="BATLIBOI HF-250 CHUCK"/>
    <s v="0"/>
    <s v="0"/>
    <s v="UM3002"/>
    <d v="2005-03-01T00:00:00"/>
    <n v="11734.15"/>
    <n v="-11147.44"/>
    <n v="586.71"/>
    <n v="0"/>
    <n v="0"/>
    <n v="0"/>
    <n v="0"/>
    <n v="586.71"/>
    <n v="11734.15"/>
    <n v="-11147.44"/>
    <n v="0"/>
    <m/>
    <s v="UM01"/>
    <s v="INR"/>
    <n v="0"/>
    <n v="0"/>
    <n v="0"/>
    <n v="0"/>
    <n v="0"/>
  </r>
  <r>
    <s v="1603001569"/>
    <s v="0"/>
    <s v="16030015690"/>
    <s v="3000"/>
    <x v="2"/>
    <s v="BATLIBOI SHAPING MACHINE"/>
    <s v="0"/>
    <s v="0"/>
    <s v="UM3002"/>
    <d v="2005-03-01T00:00:00"/>
    <n v="144494.73000000001"/>
    <n v="-137269.99"/>
    <n v="7224.74"/>
    <n v="0"/>
    <n v="0"/>
    <n v="0"/>
    <n v="0"/>
    <n v="7224.74"/>
    <n v="144494.73000000001"/>
    <n v="-137269.99"/>
    <n v="0"/>
    <m/>
    <s v="UM01"/>
    <s v="INR"/>
    <n v="0"/>
    <n v="0"/>
    <n v="0"/>
    <n v="0"/>
    <n v="0"/>
  </r>
  <r>
    <s v="1603001577"/>
    <s v="0"/>
    <s v="16030015770"/>
    <s v="3000"/>
    <x v="2"/>
    <s v="&quot;BEIL TRAVER.ASSEM.24&quot;&quot;BB M/C72&quot;"/>
    <s v="15"/>
    <s v="0"/>
    <s v="UM3001"/>
    <d v="2001-03-22T00:00:00"/>
    <n v="123000"/>
    <n v="-116850"/>
    <n v="6150"/>
    <n v="0"/>
    <n v="0"/>
    <n v="0"/>
    <n v="0"/>
    <n v="6150"/>
    <n v="123000"/>
    <n v="-116850"/>
    <n v="0"/>
    <m/>
    <s v="UM01"/>
    <s v="INR"/>
    <n v="0"/>
    <n v="0"/>
    <n v="0"/>
    <n v="0"/>
    <n v="0"/>
  </r>
  <r>
    <s v="1603001579"/>
    <s v="0"/>
    <s v="16030015790"/>
    <s v="3000"/>
    <x v="2"/>
    <s v="BLACK BITUMINOUS ROAD ( ANCHOR"/>
    <s v="15"/>
    <s v="0"/>
    <s v="UM3001"/>
    <d v="2011-03-12T00:00:00"/>
    <n v="1262616.69"/>
    <n v="-862239.04"/>
    <n v="400377.65"/>
    <n v="0"/>
    <n v="0"/>
    <n v="-56725.85"/>
    <n v="0"/>
    <n v="343651.8"/>
    <n v="1262616.69"/>
    <n v="-918964.89"/>
    <n v="0"/>
    <m/>
    <s v="UM01"/>
    <s v="INR"/>
    <n v="0"/>
    <n v="0"/>
    <n v="0"/>
    <n v="0"/>
    <n v="0"/>
  </r>
  <r>
    <s v="1603001580"/>
    <s v="0"/>
    <s v="16030015800"/>
    <s v="3000"/>
    <x v="2"/>
    <s v="BLOCKS &amp; DC MOTORS"/>
    <s v="0"/>
    <s v="0"/>
    <s v="UM3001"/>
    <d v="2001-02-25T00:00:00"/>
    <n v="923228.9"/>
    <n v="-877067.45"/>
    <n v="46161.45"/>
    <n v="0"/>
    <n v="0"/>
    <n v="0"/>
    <n v="0"/>
    <n v="46161.45"/>
    <n v="923228.9"/>
    <n v="-877067.45"/>
    <n v="0"/>
    <m/>
    <s v="UM01"/>
    <s v="INR"/>
    <n v="0"/>
    <n v="0"/>
    <n v="0"/>
    <n v="0"/>
    <n v="0"/>
  </r>
  <r>
    <s v="1603001581"/>
    <s v="0"/>
    <s v="16030015810"/>
    <s v="3000"/>
    <x v="2"/>
    <s v="BLOCKS &amp; SPEED GEAR BOX 18D"/>
    <s v="11"/>
    <s v="0"/>
    <s v="UM3001"/>
    <d v="2003-03-15T00:00:00"/>
    <n v="2622105.4"/>
    <n v="-2491000.13"/>
    <n v="131105.26999999999"/>
    <n v="0"/>
    <n v="0"/>
    <n v="0"/>
    <n v="0"/>
    <n v="131105.26999999999"/>
    <n v="2622105.4"/>
    <n v="-2491000.13"/>
    <n v="0"/>
    <m/>
    <s v="UM01"/>
    <s v="INR"/>
    <n v="0"/>
    <n v="0"/>
    <n v="0"/>
    <n v="0"/>
    <n v="0"/>
  </r>
  <r>
    <s v="1603001582"/>
    <s v="0"/>
    <s v="16030015820"/>
    <s v="3000"/>
    <x v="2"/>
    <s v="BLOCKS IN M/C NO 22 C"/>
    <s v="0"/>
    <s v="0"/>
    <s v="UM3001"/>
    <d v="2001-03-20T00:00:00"/>
    <n v="699850.1"/>
    <n v="-664857.59"/>
    <n v="34992.51"/>
    <n v="0"/>
    <n v="0"/>
    <n v="0"/>
    <n v="0"/>
    <n v="34992.51"/>
    <n v="699850.1"/>
    <n v="-664857.59"/>
    <n v="0"/>
    <m/>
    <s v="UM01"/>
    <s v="INR"/>
    <n v="0"/>
    <n v="0"/>
    <n v="0"/>
    <n v="0"/>
    <n v="0"/>
  </r>
  <r>
    <s v="1603001583"/>
    <s v="0"/>
    <s v="16030015830"/>
    <s v="3000"/>
    <x v="2"/>
    <s v="BOBBIN REQUIRMENT OF LINE 7"/>
    <s v="15"/>
    <s v="0"/>
    <s v="UM3001"/>
    <d v="2014-03-18T00:00:00"/>
    <n v="2858100.73"/>
    <n v="-1196127.27"/>
    <n v="1661973.46"/>
    <n v="0"/>
    <n v="0"/>
    <n v="-169507.79"/>
    <n v="0"/>
    <n v="1492465.67"/>
    <n v="2858100.73"/>
    <n v="-1365635.06"/>
    <n v="0"/>
    <m/>
    <s v="UM01"/>
    <s v="INR"/>
    <n v="0"/>
    <n v="0"/>
    <n v="0"/>
    <n v="0"/>
    <n v="0"/>
  </r>
  <r>
    <s v="1603001584"/>
    <s v="0"/>
    <s v="16030015840"/>
    <s v="3000"/>
    <x v="2"/>
    <s v="BOBBIN TO BOBBIN WIRE REWIND 2"/>
    <s v="8"/>
    <s v="0"/>
    <s v="UM3001"/>
    <d v="2006-03-25T00:00:00"/>
    <n v="3583341.73"/>
    <n v="-3404174.64"/>
    <n v="179167.09"/>
    <n v="0"/>
    <n v="0"/>
    <n v="0"/>
    <n v="0"/>
    <n v="179167.09"/>
    <n v="3583341.73"/>
    <n v="-3404174.64"/>
    <n v="0"/>
    <m/>
    <s v="UM01"/>
    <s v="INR"/>
    <n v="0"/>
    <n v="0"/>
    <n v="0"/>
    <n v="0"/>
    <n v="0"/>
  </r>
  <r>
    <s v="1603001585"/>
    <s v="0"/>
    <s v="16030015850"/>
    <s v="3000"/>
    <x v="2"/>
    <s v="BOBBINS -"/>
    <s v="15"/>
    <s v="0"/>
    <s v="UM3001"/>
    <d v="2015-10-26T00:00:00"/>
    <n v="323544"/>
    <n v="-90793.87"/>
    <n v="232750.13"/>
    <n v="0"/>
    <n v="0"/>
    <n v="-20494.98"/>
    <n v="0"/>
    <n v="212255.15"/>
    <n v="323544"/>
    <n v="-111288.85"/>
    <n v="0"/>
    <m/>
    <s v="UM01"/>
    <s v="INR"/>
    <n v="0"/>
    <n v="0"/>
    <n v="0"/>
    <n v="0"/>
    <n v="0"/>
  </r>
  <r>
    <s v="1603001586"/>
    <s v="0"/>
    <s v="16030015860"/>
    <s v="3000"/>
    <x v="2"/>
    <s v="&quot;BOBBINS FOR 3 X 3 A B &amp; C&quot;&quot;&quot;"/>
    <s v="15"/>
    <s v="0"/>
    <s v="UM3001"/>
    <d v="2014-02-12T00:00:00"/>
    <n v="645736.36"/>
    <n v="-275011.07"/>
    <n v="370725.29"/>
    <n v="0"/>
    <n v="0"/>
    <n v="-38161.89"/>
    <n v="0"/>
    <n v="332563.40000000002"/>
    <n v="645736.36"/>
    <n v="-313172.96000000002"/>
    <n v="0"/>
    <m/>
    <s v="UM01"/>
    <s v="INR"/>
    <n v="0"/>
    <n v="0"/>
    <n v="0"/>
    <n v="0"/>
    <n v="0"/>
  </r>
  <r>
    <s v="1603001587"/>
    <s v="0"/>
    <s v="16030015870"/>
    <s v="3000"/>
    <x v="2"/>
    <s v="BOBBINS FOR STRANDING MACHINES"/>
    <s v="0"/>
    <s v="0"/>
    <s v="UM3001"/>
    <d v="1997-03-15T00:00:00"/>
    <n v="2211658.2599999998"/>
    <n v="-2101075.34"/>
    <n v="110582.92"/>
    <n v="0"/>
    <n v="0"/>
    <n v="0"/>
    <n v="0"/>
    <n v="110582.92"/>
    <n v="2211658.2599999998"/>
    <n v="-2101075.34"/>
    <n v="0"/>
    <m/>
    <s v="UM01"/>
    <s v="INR"/>
    <n v="0"/>
    <n v="0"/>
    <n v="0"/>
    <n v="0"/>
    <n v="0"/>
  </r>
  <r>
    <s v="1603001588"/>
    <s v="0"/>
    <s v="16030015880"/>
    <s v="3000"/>
    <x v="2"/>
    <s v="BOLT CUTTER FOR NEW M/C."/>
    <s v="0"/>
    <s v="0"/>
    <s v="UM3001"/>
    <d v="1996-03-04T00:00:00"/>
    <n v="31043.51"/>
    <n v="-29491.33"/>
    <n v="1552.18"/>
    <n v="0"/>
    <n v="0"/>
    <n v="0"/>
    <n v="0"/>
    <n v="1552.18"/>
    <n v="31043.51"/>
    <n v="-29491.33"/>
    <n v="0"/>
    <m/>
    <s v="UM01"/>
    <s v="INR"/>
    <n v="0"/>
    <n v="0"/>
    <n v="0"/>
    <n v="0"/>
    <n v="0"/>
  </r>
  <r>
    <s v="1603001589"/>
    <s v="0"/>
    <s v="16030015890"/>
    <s v="3000"/>
    <x v="2"/>
    <s v="BOLT CUTTER FOR NEW M/C."/>
    <s v="0"/>
    <s v="0"/>
    <s v="UM3001"/>
    <d v="1997-03-31T00:00:00"/>
    <n v="1645095.55"/>
    <n v="-1562840.77"/>
    <n v="82254.78"/>
    <n v="0"/>
    <n v="0"/>
    <n v="0"/>
    <n v="0"/>
    <n v="82254.78"/>
    <n v="1645095.55"/>
    <n v="-1562840.77"/>
    <n v="0"/>
    <m/>
    <s v="UM01"/>
    <s v="INR"/>
    <n v="0"/>
    <n v="0"/>
    <n v="0"/>
    <n v="0"/>
    <n v="0"/>
  </r>
  <r>
    <s v="1603001590"/>
    <s v="0"/>
    <s v="16030015900"/>
    <s v="3000"/>
    <x v="2"/>
    <s v="BOX TABLE"/>
    <s v="0"/>
    <s v="0"/>
    <s v="UM3002"/>
    <d v="2005-03-01T00:00:00"/>
    <n v="15772.55"/>
    <n v="-14983.92"/>
    <n v="788.63"/>
    <n v="0"/>
    <n v="0"/>
    <n v="0"/>
    <n v="0"/>
    <n v="788.63"/>
    <n v="15772.55"/>
    <n v="-14983.92"/>
    <n v="0"/>
    <m/>
    <s v="UM01"/>
    <s v="INR"/>
    <n v="0"/>
    <n v="0"/>
    <n v="0"/>
    <n v="0"/>
    <n v="0"/>
  </r>
  <r>
    <s v="1603001591"/>
    <s v="0"/>
    <s v="16030015910"/>
    <s v="3000"/>
    <x v="2"/>
    <s v="BUNCHER MACHINE"/>
    <s v="0"/>
    <s v="0"/>
    <s v="UM3001"/>
    <d v="1994-09-03T00:00:00"/>
    <n v="44157.11"/>
    <n v="-41949.25"/>
    <n v="2207.86"/>
    <n v="0"/>
    <n v="0"/>
    <n v="0"/>
    <n v="0"/>
    <n v="2207.86"/>
    <n v="44157.11"/>
    <n v="-41949.25"/>
    <n v="0"/>
    <m/>
    <s v="UM01"/>
    <s v="INR"/>
    <n v="0"/>
    <n v="0"/>
    <n v="0"/>
    <n v="0"/>
    <n v="0"/>
  </r>
  <r>
    <s v="1603001592"/>
    <s v="0"/>
    <s v="16030015920"/>
    <s v="3000"/>
    <x v="2"/>
    <s v="BUNCHER SHIFTING(TAK ROPE TYP"/>
    <s v="0"/>
    <s v="0"/>
    <s v="UM3001"/>
    <d v="1991-10-03T00:00:00"/>
    <n v="535723.15"/>
    <n v="-508936.99"/>
    <n v="26786.16"/>
    <n v="0"/>
    <n v="0"/>
    <n v="0"/>
    <n v="0"/>
    <n v="26786.16"/>
    <n v="535723.15"/>
    <n v="-508936.99"/>
    <n v="0"/>
    <m/>
    <s v="UM01"/>
    <s v="INR"/>
    <n v="0"/>
    <n v="0"/>
    <n v="0"/>
    <n v="0"/>
    <n v="0"/>
  </r>
  <r>
    <s v="1603001593"/>
    <s v="0"/>
    <s v="16030015930"/>
    <s v="3000"/>
    <x v="2"/>
    <s v="BUTT WELDING M/C FOR ROPEY"/>
    <s v="0"/>
    <s v="0"/>
    <s v="UM3001"/>
    <d v="1982-12-04T00:00:00"/>
    <n v="25719.439999999999"/>
    <n v="-24433.47"/>
    <n v="1285.97"/>
    <n v="0"/>
    <n v="0"/>
    <n v="0"/>
    <n v="0"/>
    <n v="1285.97"/>
    <n v="25719.439999999999"/>
    <n v="-24433.47"/>
    <n v="0"/>
    <m/>
    <s v="UM01"/>
    <s v="INR"/>
    <n v="0"/>
    <n v="0"/>
    <n v="0"/>
    <n v="0"/>
    <n v="0"/>
  </r>
  <r>
    <s v="1603001594"/>
    <s v="0"/>
    <s v="16030015940"/>
    <s v="3000"/>
    <x v="2"/>
    <s v="BUTT WELDING M/C FOR WIRE MILL"/>
    <s v="0"/>
    <s v="0"/>
    <s v="UM3001"/>
    <d v="1988-09-09T00:00:00"/>
    <n v="89229.69"/>
    <n v="-84768.21"/>
    <n v="4461.4799999999996"/>
    <n v="0"/>
    <n v="0"/>
    <n v="0"/>
    <n v="0"/>
    <n v="4461.4799999999996"/>
    <n v="89229.69"/>
    <n v="-84768.21"/>
    <n v="0"/>
    <m/>
    <s v="UM01"/>
    <s v="INR"/>
    <n v="0"/>
    <n v="0"/>
    <n v="0"/>
    <n v="0"/>
    <n v="0"/>
  </r>
  <r>
    <s v="1603001595"/>
    <s v="0"/>
    <s v="16030015950"/>
    <s v="3000"/>
    <x v="2"/>
    <s v="BUTT WELDING M/C. &amp; WELDING EQ"/>
    <s v="0"/>
    <s v="0"/>
    <s v="UM3001"/>
    <d v="1988-01-21T00:00:00"/>
    <n v="9102430.2899999991"/>
    <n v="-8647308.7699999996"/>
    <n v="455121.52"/>
    <n v="0"/>
    <n v="0"/>
    <n v="0"/>
    <n v="0"/>
    <n v="455121.52"/>
    <n v="9102430.2899999991"/>
    <n v="-8647308.7699999996"/>
    <n v="0"/>
    <m/>
    <s v="UM01"/>
    <s v="INR"/>
    <n v="0"/>
    <n v="0"/>
    <n v="0"/>
    <n v="0"/>
    <n v="0"/>
  </r>
  <r>
    <s v="1603001596"/>
    <s v="0"/>
    <s v="16030015960"/>
    <s v="3000"/>
    <x v="2"/>
    <s v="BUTT WIRE WELDIN"/>
    <s v="20"/>
    <s v="0"/>
    <s v="UM3001"/>
    <d v="2015-10-26T00:00:00"/>
    <n v="138845.60999999999"/>
    <n v="-29221.19"/>
    <n v="109624.42"/>
    <n v="0"/>
    <n v="0"/>
    <n v="-6596.09"/>
    <n v="0"/>
    <n v="103028.33"/>
    <n v="138845.60999999999"/>
    <n v="-35817.279999999999"/>
    <n v="0"/>
    <m/>
    <s v="UM01"/>
    <s v="INR"/>
    <n v="0"/>
    <n v="0"/>
    <n v="0"/>
    <n v="0"/>
    <n v="0"/>
  </r>
  <r>
    <s v="1603001597"/>
    <s v="0"/>
    <s v="16030015970"/>
    <s v="3000"/>
    <x v="2"/>
    <s v="BUTT WIRE WELDIN"/>
    <s v="10"/>
    <s v="0"/>
    <s v="UM3001"/>
    <d v="2015-10-26T00:00:00"/>
    <n v="138845.60999999999"/>
    <n v="-58450.09"/>
    <n v="80395.520000000004"/>
    <n v="0"/>
    <n v="0"/>
    <n v="-13194.11"/>
    <n v="0"/>
    <n v="67201.41"/>
    <n v="138845.60999999999"/>
    <n v="-71644.2"/>
    <n v="0"/>
    <m/>
    <s v="UM01"/>
    <s v="INR"/>
    <n v="0"/>
    <n v="0"/>
    <n v="0"/>
    <n v="0"/>
    <n v="0"/>
  </r>
  <r>
    <s v="1603001598"/>
    <s v="0"/>
    <s v="16030015980"/>
    <s v="3000"/>
    <x v="2"/>
    <s v="BUTT WIRE WELDIN"/>
    <s v="20"/>
    <s v="0"/>
    <s v="UM3001"/>
    <d v="2015-10-26T00:00:00"/>
    <n v="971919.26"/>
    <n v="-204548.3"/>
    <n v="767370.96"/>
    <n v="0"/>
    <n v="0"/>
    <n v="-46172.63"/>
    <n v="0"/>
    <n v="721198.33"/>
    <n v="971919.26"/>
    <n v="-250720.93"/>
    <n v="0"/>
    <m/>
    <s v="UM01"/>
    <s v="INR"/>
    <n v="0"/>
    <n v="0"/>
    <n v="0"/>
    <n v="0"/>
    <n v="0"/>
  </r>
  <r>
    <s v="1603001599"/>
    <s v="0"/>
    <s v="16030015990"/>
    <s v="3000"/>
    <x v="2"/>
    <s v="BUTT WIRE WELDIN"/>
    <s v="10"/>
    <s v="0"/>
    <s v="UM3001"/>
    <d v="2015-10-26T00:00:00"/>
    <n v="69422.8"/>
    <n v="-29225.040000000001"/>
    <n v="40197.760000000002"/>
    <n v="0"/>
    <n v="0"/>
    <n v="-6597.06"/>
    <n v="0"/>
    <n v="33600.699999999997"/>
    <n v="69422.8"/>
    <n v="-35822.1"/>
    <n v="0"/>
    <m/>
    <s v="UM01"/>
    <s v="INR"/>
    <n v="0"/>
    <n v="0"/>
    <n v="0"/>
    <n v="0"/>
    <n v="0"/>
  </r>
  <r>
    <s v="1603001600"/>
    <s v="0"/>
    <s v="16030016000"/>
    <s v="3000"/>
    <x v="2"/>
    <s v="BUTT WIRE WELDIN"/>
    <s v="15"/>
    <s v="0"/>
    <s v="UM3001"/>
    <d v="2015-10-26T00:00:00"/>
    <n v="69422.8"/>
    <n v="-19481.63"/>
    <n v="49941.17"/>
    <n v="0"/>
    <n v="0"/>
    <n v="-4397.6000000000004"/>
    <n v="0"/>
    <n v="45543.57"/>
    <n v="69422.8"/>
    <n v="-23879.23"/>
    <n v="0"/>
    <m/>
    <s v="UM01"/>
    <s v="INR"/>
    <n v="0"/>
    <n v="0"/>
    <n v="0"/>
    <n v="0"/>
    <n v="0"/>
  </r>
  <r>
    <s v="1603001602"/>
    <s v="0"/>
    <s v="16030016020"/>
    <s v="3000"/>
    <x v="2"/>
    <s v="CABBLING-NETWORKING &amp; COMPUTER"/>
    <s v="0"/>
    <s v="0"/>
    <s v="UM3001"/>
    <d v="2002-02-28T00:00:00"/>
    <n v="129696.96000000001"/>
    <n v="-123212.11"/>
    <n v="6484.85"/>
    <n v="0"/>
    <n v="0"/>
    <n v="0"/>
    <n v="0"/>
    <n v="6484.85"/>
    <n v="129696.96000000001"/>
    <n v="-123212.11"/>
    <n v="0"/>
    <m/>
    <s v="UM01"/>
    <s v="INR"/>
    <n v="0"/>
    <n v="0"/>
    <n v="0"/>
    <n v="0"/>
    <n v="0"/>
  </r>
  <r>
    <s v="1603001603"/>
    <s v="0"/>
    <s v="16030016030"/>
    <s v="3000"/>
    <x v="2"/>
    <s v="CABLE FOR DG SUPPLY TO FRIG.MC"/>
    <s v="15"/>
    <s v="0"/>
    <s v="UM3001"/>
    <d v="1997-03-20T00:00:00"/>
    <n v="775926.71"/>
    <n v="-737130.37"/>
    <n v="38796.339999999997"/>
    <n v="0"/>
    <n v="0"/>
    <n v="0"/>
    <n v="0"/>
    <n v="38796.339999999997"/>
    <n v="775926.71"/>
    <n v="-737130.37"/>
    <n v="0"/>
    <m/>
    <s v="UM01"/>
    <s v="INR"/>
    <n v="0"/>
    <n v="0"/>
    <n v="0"/>
    <n v="0"/>
    <n v="0"/>
  </r>
  <r>
    <s v="1603001604"/>
    <s v="0"/>
    <s v="16030016040"/>
    <s v="3000"/>
    <x v="2"/>
    <s v="CABLES ETC. FOR TYRE BEAD"/>
    <s v="0"/>
    <s v="0"/>
    <s v="UM3001"/>
    <d v="2001-02-28T00:00:00"/>
    <n v="926597.03"/>
    <n v="-880267.17"/>
    <n v="46329.86"/>
    <n v="0"/>
    <n v="0"/>
    <n v="0"/>
    <n v="0"/>
    <n v="46329.86"/>
    <n v="926597.03"/>
    <n v="-880267.17"/>
    <n v="0"/>
    <m/>
    <s v="UM01"/>
    <s v="INR"/>
    <n v="0"/>
    <n v="0"/>
    <n v="0"/>
    <n v="0"/>
    <n v="0"/>
  </r>
  <r>
    <s v="1603001605"/>
    <s v="0"/>
    <s v="16030016050"/>
    <s v="3000"/>
    <x v="2"/>
    <s v="CABLES PANELS FOR FIB II"/>
    <s v="0"/>
    <s v="0"/>
    <s v="UM3001"/>
    <d v="1999-12-22T00:00:00"/>
    <n v="570708.43000000005"/>
    <n v="-542173"/>
    <n v="28535.43"/>
    <n v="0"/>
    <n v="0"/>
    <n v="0"/>
    <n v="0"/>
    <n v="28535.43"/>
    <n v="570708.43000000005"/>
    <n v="-542173"/>
    <n v="0"/>
    <m/>
    <s v="UM01"/>
    <s v="INR"/>
    <n v="0"/>
    <n v="0"/>
    <n v="0"/>
    <n v="0"/>
    <n v="0"/>
  </r>
  <r>
    <s v="1603001606"/>
    <s v="0"/>
    <s v="16030016060"/>
    <s v="3000"/>
    <x v="2"/>
    <s v="CAGE &amp; CAPSTAN ASSLY"/>
    <s v="0"/>
    <s v="0"/>
    <s v="UM3001"/>
    <d v="2001-03-26T00:00:00"/>
    <n v="51613474.990000002"/>
    <n v="-49032801.240000002"/>
    <n v="2580673.75"/>
    <n v="0"/>
    <n v="0"/>
    <n v="0"/>
    <n v="0"/>
    <n v="2580673.75"/>
    <n v="51613474.990000002"/>
    <n v="-49032801.240000002"/>
    <n v="0"/>
    <m/>
    <s v="UM01"/>
    <s v="INR"/>
    <n v="0"/>
    <n v="0"/>
    <n v="0"/>
    <n v="0"/>
    <n v="0"/>
  </r>
  <r>
    <s v="1603001607"/>
    <s v="0"/>
    <s v="16030016070"/>
    <s v="3000"/>
    <x v="2"/>
    <s v="CAP. ASSLY M/C NO 14"/>
    <s v="11"/>
    <s v="0"/>
    <s v="UM3001"/>
    <d v="2003-03-15T00:00:00"/>
    <n v="3711539.05"/>
    <n v="-3525962.1"/>
    <n v="185576.95"/>
    <n v="0"/>
    <n v="0"/>
    <n v="0"/>
    <n v="0"/>
    <n v="185576.95"/>
    <n v="3711539.05"/>
    <n v="-3525962.1"/>
    <n v="0"/>
    <m/>
    <s v="UM01"/>
    <s v="INR"/>
    <n v="0"/>
    <n v="0"/>
    <n v="0"/>
    <n v="0"/>
    <n v="0"/>
  </r>
  <r>
    <s v="1603001608"/>
    <s v="0"/>
    <s v="16030016080"/>
    <s v="3000"/>
    <x v="2"/>
    <s v="CAPACITOR BANK FOR TOPE"/>
    <s v="0"/>
    <s v="0"/>
    <s v="UM3001"/>
    <d v="2001-01-31T00:00:00"/>
    <n v="377728.26"/>
    <n v="-358841.85"/>
    <n v="18886.41"/>
    <n v="0"/>
    <n v="0"/>
    <n v="0"/>
    <n v="0"/>
    <n v="18886.41"/>
    <n v="377728.26"/>
    <n v="-358841.85"/>
    <n v="0"/>
    <m/>
    <s v="UM01"/>
    <s v="INR"/>
    <n v="0"/>
    <n v="0"/>
    <n v="0"/>
    <n v="0"/>
    <n v="0"/>
  </r>
  <r>
    <s v="1603001609"/>
    <s v="0"/>
    <s v="16030016090"/>
    <s v="3000"/>
    <x v="2"/>
    <s v="CAPACITOR TO IMPROVE POWER FAC"/>
    <s v="0"/>
    <s v="0"/>
    <s v="UM3001"/>
    <d v="1987-06-01T00:00:00"/>
    <n v="99305.63"/>
    <n v="-94340.35"/>
    <n v="4965.28"/>
    <n v="0"/>
    <n v="0"/>
    <n v="0"/>
    <n v="0"/>
    <n v="4965.28"/>
    <n v="99305.63"/>
    <n v="-94340.35"/>
    <n v="0"/>
    <m/>
    <s v="UM01"/>
    <s v="INR"/>
    <n v="0"/>
    <n v="0"/>
    <n v="0"/>
    <n v="0"/>
    <n v="0"/>
  </r>
  <r>
    <s v="1603001610"/>
    <s v="0"/>
    <s v="16030016100"/>
    <s v="3000"/>
    <x v="2"/>
    <s v="CAPACITORS TO REDUCE MAX. KVA"/>
    <s v="0"/>
    <s v="0"/>
    <s v="UM3001"/>
    <d v="1994-03-20T00:00:00"/>
    <n v="93609.18"/>
    <n v="-88928.72"/>
    <n v="4680.46"/>
    <n v="0"/>
    <n v="0"/>
    <n v="0"/>
    <n v="0"/>
    <n v="4680.46"/>
    <n v="93609.18"/>
    <n v="-88928.72"/>
    <n v="0"/>
    <m/>
    <s v="UM01"/>
    <s v="INR"/>
    <n v="0"/>
    <n v="0"/>
    <n v="0"/>
    <n v="0"/>
    <n v="0"/>
  </r>
  <r>
    <s v="1603001611"/>
    <s v="0"/>
    <s v="16030016110"/>
    <s v="3000"/>
    <x v="2"/>
    <s v="CAPACITY ENHANCE IN GPH-PH-2"/>
    <s v="15"/>
    <s v="0"/>
    <s v="UM3001"/>
    <d v="2015-03-03T00:00:00"/>
    <n v="4477727.96"/>
    <n v="-1454373.68"/>
    <n v="3023354.28"/>
    <n v="0"/>
    <n v="0"/>
    <n v="-282188.84000000003"/>
    <n v="0"/>
    <n v="2741165.44"/>
    <n v="4477727.96"/>
    <n v="-1736562.52"/>
    <n v="0"/>
    <m/>
    <s v="UM01"/>
    <s v="INR"/>
    <n v="0"/>
    <n v="0"/>
    <n v="0"/>
    <n v="0"/>
    <n v="0"/>
  </r>
  <r>
    <s v="1603001612"/>
    <s v="0"/>
    <s v="16030016120"/>
    <s v="3000"/>
    <x v="2"/>
    <s v="CAPSTAN ASSEM.800 DIA RH M/C 7"/>
    <s v="15"/>
    <s v="0"/>
    <s v="UM3001"/>
    <d v="2001-03-25T00:00:00"/>
    <n v="185203.20000000001"/>
    <n v="-175943.04000000001"/>
    <n v="9260.16"/>
    <n v="0"/>
    <n v="0"/>
    <n v="0"/>
    <n v="0"/>
    <n v="9260.16"/>
    <n v="185203.20000000001"/>
    <n v="-175943.04000000001"/>
    <n v="0"/>
    <m/>
    <s v="UM01"/>
    <s v="INR"/>
    <n v="0"/>
    <n v="0"/>
    <n v="0"/>
    <n v="0"/>
    <n v="0"/>
  </r>
  <r>
    <s v="1603001613"/>
    <s v="0"/>
    <s v="16030016130"/>
    <s v="3000"/>
    <x v="2"/>
    <s v="CAPSTAN ASSY. M/C 14"/>
    <s v="0"/>
    <s v="0"/>
    <s v="UM3001"/>
    <d v="2001-03-15T00:00:00"/>
    <n v="614475.66"/>
    <n v="-583751.87"/>
    <n v="30723.79"/>
    <n v="0"/>
    <n v="0"/>
    <n v="0"/>
    <n v="0"/>
    <n v="30723.79"/>
    <n v="614475.66"/>
    <n v="-583751.87"/>
    <n v="0"/>
    <m/>
    <s v="UM01"/>
    <s v="INR"/>
    <n v="0"/>
    <n v="0"/>
    <n v="0"/>
    <n v="0"/>
    <n v="0"/>
  </r>
  <r>
    <s v="1603001614"/>
    <s v="0"/>
    <s v="16030016140"/>
    <s v="3000"/>
    <x v="2"/>
    <s v="CAPSTAN DRUM FOR M/C 21"/>
    <s v="0"/>
    <s v="0"/>
    <s v="UM3001"/>
    <d v="1999-02-28T00:00:00"/>
    <n v="151554"/>
    <n v="-143976.29999999999"/>
    <n v="7577.7"/>
    <n v="0"/>
    <n v="0"/>
    <n v="0"/>
    <n v="0"/>
    <n v="7577.7"/>
    <n v="151554"/>
    <n v="-143976.29999999999"/>
    <n v="0"/>
    <m/>
    <s v="UM01"/>
    <s v="INR"/>
    <n v="0"/>
    <n v="0"/>
    <n v="0"/>
    <n v="0"/>
    <n v="0"/>
  </r>
  <r>
    <s v="1603001615"/>
    <s v="0"/>
    <s v="16030016150"/>
    <s v="3000"/>
    <x v="2"/>
    <s v="CAPSTAN DRUM M/C 16A"/>
    <s v="15"/>
    <s v="0"/>
    <s v="UM3001"/>
    <d v="2001-03-28T00:00:00"/>
    <n v="192073"/>
    <n v="-180372.63"/>
    <n v="11700.37"/>
    <n v="0"/>
    <n v="0"/>
    <n v="0"/>
    <n v="0"/>
    <n v="11700.37"/>
    <n v="192073"/>
    <n v="-180372.63"/>
    <n v="0"/>
    <m/>
    <s v="UM01"/>
    <s v="INR"/>
    <n v="0"/>
    <n v="0"/>
    <n v="0"/>
    <n v="0"/>
    <n v="0"/>
  </r>
  <r>
    <s v="1603001616"/>
    <s v="0"/>
    <s v="16030016160"/>
    <s v="3000"/>
    <x v="2"/>
    <s v="CAPSTAN DRUM M/C 27"/>
    <s v="15"/>
    <s v="0"/>
    <s v="UM3001"/>
    <d v="2001-01-15T00:00:00"/>
    <n v="341716.55"/>
    <n v="-324630.71999999997"/>
    <n v="17085.830000000002"/>
    <n v="0"/>
    <n v="0"/>
    <n v="0"/>
    <n v="0"/>
    <n v="17085.830000000002"/>
    <n v="341716.55"/>
    <n v="-324630.71999999997"/>
    <n v="0"/>
    <m/>
    <s v="UM01"/>
    <s v="INR"/>
    <n v="0"/>
    <n v="0"/>
    <n v="0"/>
    <n v="0"/>
    <n v="0"/>
  </r>
  <r>
    <s v="1603001617"/>
    <s v="0"/>
    <s v="16030016170"/>
    <s v="3000"/>
    <x v="2"/>
    <s v="CAPSTAN OF CARTER M/C"/>
    <s v="0"/>
    <s v="0"/>
    <s v="UM3001"/>
    <d v="1988-02-08T00:00:00"/>
    <n v="192954.66"/>
    <n v="-183306.93"/>
    <n v="9647.73"/>
    <n v="0"/>
    <n v="0"/>
    <n v="0"/>
    <n v="0"/>
    <n v="9647.73"/>
    <n v="192954.66"/>
    <n v="-183306.93"/>
    <n v="0"/>
    <m/>
    <s v="UM01"/>
    <s v="INR"/>
    <n v="0"/>
    <n v="0"/>
    <n v="0"/>
    <n v="0"/>
    <n v="0"/>
  </r>
  <r>
    <s v="1603001618"/>
    <s v="0"/>
    <s v="16030016180"/>
    <s v="3000"/>
    <x v="2"/>
    <s v="CAPTY ENHNSMT OF 500T PRE/S L"/>
    <s v="15"/>
    <s v="0"/>
    <s v="UM3001"/>
    <d v="2015-03-21T00:00:00"/>
    <n v="8512720.7599999998"/>
    <n v="-2720715.16"/>
    <n v="5792005.5999999996"/>
    <n v="0"/>
    <n v="0"/>
    <n v="-538259.11"/>
    <n v="0"/>
    <n v="5253746.49"/>
    <n v="8512720.7599999998"/>
    <n v="-3258974.27"/>
    <n v="0"/>
    <m/>
    <s v="UM01"/>
    <s v="INR"/>
    <n v="0"/>
    <n v="0"/>
    <n v="0"/>
    <n v="0"/>
    <n v="0"/>
  </r>
  <r>
    <s v="1603001619"/>
    <s v="0"/>
    <s v="16030016190"/>
    <s v="3000"/>
    <x v="2"/>
    <s v="CAR WASHING M/C-LL03022-ELGI"/>
    <s v="15"/>
    <s v="0"/>
    <s v="UM3001"/>
    <d v="2005-03-01T00:00:00"/>
    <n v="36649.31"/>
    <n v="-34816.839999999997"/>
    <n v="1832.47"/>
    <n v="0"/>
    <n v="0"/>
    <n v="0"/>
    <n v="0"/>
    <n v="1832.47"/>
    <n v="36649.31"/>
    <n v="-34816.839999999997"/>
    <n v="0"/>
    <m/>
    <s v="UM01"/>
    <s v="INR"/>
    <n v="0"/>
    <n v="0"/>
    <n v="0"/>
    <n v="0"/>
    <n v="0"/>
  </r>
  <r>
    <s v="1603001620"/>
    <s v="0"/>
    <s v="16030016200"/>
    <s v="3000"/>
    <x v="2"/>
    <s v="&quot;CARDWIRE 12&quot;&quot; MC BRUNTON&quot;"/>
    <s v="0"/>
    <s v="0"/>
    <s v="UM3001"/>
    <d v="2003-10-07T00:00:00"/>
    <n v="3504369.21"/>
    <n v="-3329150.75"/>
    <n v="175218.46"/>
    <n v="0"/>
    <n v="0"/>
    <n v="0"/>
    <n v="0"/>
    <n v="175218.46"/>
    <n v="3504369.21"/>
    <n v="-3329150.75"/>
    <n v="0"/>
    <m/>
    <s v="UM01"/>
    <s v="INR"/>
    <n v="0"/>
    <n v="0"/>
    <n v="0"/>
    <n v="0"/>
    <n v="0"/>
  </r>
  <r>
    <s v="1603001621"/>
    <s v="0"/>
    <s v="16030016210"/>
    <s v="3000"/>
    <x v="2"/>
    <s v="&quot;CARDWIRE 12&quot;&quot; MC BRUNTON&quot;"/>
    <s v="0"/>
    <s v="0"/>
    <s v="UM3001"/>
    <d v="2003-10-07T00:00:00"/>
    <n v="3761744.59"/>
    <n v="-3573657.36"/>
    <n v="188087.23"/>
    <n v="0"/>
    <n v="0"/>
    <n v="0"/>
    <n v="0"/>
    <n v="188087.23"/>
    <n v="3761744.59"/>
    <n v="-3573657.36"/>
    <n v="0"/>
    <m/>
    <s v="UM01"/>
    <s v="INR"/>
    <n v="0"/>
    <n v="0"/>
    <n v="0"/>
    <n v="0"/>
    <n v="0"/>
  </r>
  <r>
    <s v="1603001622"/>
    <s v="0"/>
    <s v="16030016220"/>
    <s v="3000"/>
    <x v="2"/>
    <s v="&quot;CARDWIRE 8&quot;&quot; MC BRUNTON 5NO&quot;"/>
    <s v="0"/>
    <s v="0"/>
    <s v="UM3001"/>
    <d v="2003-10-07T00:00:00"/>
    <n v="6925548.2300000004"/>
    <n v="-6579270.8200000003"/>
    <n v="346277.41"/>
    <n v="0"/>
    <n v="0"/>
    <n v="0"/>
    <n v="0"/>
    <n v="346277.41"/>
    <n v="6925548.2300000004"/>
    <n v="-6579270.8200000003"/>
    <n v="0"/>
    <m/>
    <s v="UM01"/>
    <s v="INR"/>
    <n v="0"/>
    <n v="0"/>
    <n v="0"/>
    <n v="0"/>
    <n v="0"/>
  </r>
  <r>
    <s v="1603001623"/>
    <s v="0"/>
    <s v="16030016230"/>
    <s v="3000"/>
    <x v="2"/>
    <s v="CARTER M/C 1"/>
    <s v="0"/>
    <s v="0"/>
    <s v="UM3001"/>
    <d v="1969-02-05T00:00:00"/>
    <n v="1413182.8"/>
    <n v="-1342523.66"/>
    <n v="70659.14"/>
    <n v="0"/>
    <n v="0"/>
    <n v="0"/>
    <n v="0"/>
    <n v="70659.14"/>
    <n v="1413182.8"/>
    <n v="-1342523.66"/>
    <n v="0"/>
    <m/>
    <s v="UM01"/>
    <s v="INR"/>
    <n v="0"/>
    <n v="0"/>
    <n v="0"/>
    <n v="0"/>
    <n v="0"/>
  </r>
  <r>
    <s v="1603001624"/>
    <s v="0"/>
    <s v="16030016240"/>
    <s v="3000"/>
    <x v="2"/>
    <s v="CARTER M/C 2"/>
    <s v="0"/>
    <s v="0"/>
    <s v="UM3001"/>
    <d v="1969-02-10T00:00:00"/>
    <n v="1692654.11"/>
    <n v="-1608021.4"/>
    <n v="84632.71"/>
    <n v="0"/>
    <n v="0"/>
    <n v="0"/>
    <n v="0"/>
    <n v="84632.71"/>
    <n v="1692654.11"/>
    <n v="-1608021.4"/>
    <n v="0"/>
    <m/>
    <s v="UM01"/>
    <s v="INR"/>
    <n v="0"/>
    <n v="0"/>
    <n v="0"/>
    <n v="0"/>
    <n v="0"/>
  </r>
  <r>
    <s v="1603001625"/>
    <s v="0"/>
    <s v="16030016250"/>
    <s v="3000"/>
    <x v="2"/>
    <s v="CARTER M/C 2 MODIFICATION"/>
    <s v="0"/>
    <s v="0"/>
    <s v="UM3001"/>
    <d v="1971-11-09T00:00:00"/>
    <n v="33320.25"/>
    <n v="-31654.240000000002"/>
    <n v="1666.01"/>
    <n v="0"/>
    <n v="0"/>
    <n v="0"/>
    <n v="0"/>
    <n v="1666.01"/>
    <n v="33320.25"/>
    <n v="-31654.240000000002"/>
    <n v="0"/>
    <m/>
    <s v="UM01"/>
    <s v="INR"/>
    <n v="0"/>
    <n v="0"/>
    <n v="0"/>
    <n v="0"/>
    <n v="0"/>
  </r>
  <r>
    <s v="1603001626"/>
    <s v="0"/>
    <s v="16030016260"/>
    <s v="3000"/>
    <x v="2"/>
    <s v="CARTER M/C 2 MODIFICATION"/>
    <s v="0"/>
    <s v="0"/>
    <s v="UM3001"/>
    <d v="1972-11-30T00:00:00"/>
    <n v="31403.02"/>
    <n v="-29832.87"/>
    <n v="1570.15"/>
    <n v="0"/>
    <n v="0"/>
    <n v="0"/>
    <n v="0"/>
    <n v="1570.15"/>
    <n v="31403.02"/>
    <n v="-29832.87"/>
    <n v="0"/>
    <m/>
    <s v="UM01"/>
    <s v="INR"/>
    <n v="0"/>
    <n v="0"/>
    <n v="0"/>
    <n v="0"/>
    <n v="0"/>
  </r>
  <r>
    <s v="1603001627"/>
    <s v="0"/>
    <s v="16030016270"/>
    <s v="3000"/>
    <x v="2"/>
    <s v="CARTER M/C III"/>
    <s v="11"/>
    <s v="0"/>
    <s v="UM3001"/>
    <d v="2003-03-25T00:00:00"/>
    <n v="6876140.0700000003"/>
    <n v="-6532333.0700000003"/>
    <n v="343807"/>
    <n v="0"/>
    <n v="0"/>
    <n v="0"/>
    <n v="0"/>
    <n v="343807"/>
    <n v="6876140.0700000003"/>
    <n v="-6532333.0700000003"/>
    <n v="0"/>
    <m/>
    <s v="UM01"/>
    <s v="INR"/>
    <n v="0"/>
    <n v="0"/>
    <n v="0"/>
    <n v="0"/>
    <n v="0"/>
  </r>
  <r>
    <s v="1603001628"/>
    <s v="0"/>
    <s v="16030016280"/>
    <s v="3000"/>
    <x v="2"/>
    <s v="CCTV SURVEILLANCE SYSTEM-WWR"/>
    <s v="8"/>
    <s v="0"/>
    <s v="UM3001"/>
    <d v="2014-02-23T00:00:00"/>
    <n v="607638.24"/>
    <n v="-439408.09"/>
    <n v="168230.15"/>
    <n v="0"/>
    <n v="0"/>
    <n v="-72604.05"/>
    <n v="0"/>
    <n v="95626.1"/>
    <n v="607638.24"/>
    <n v="-512012.14"/>
    <n v="0"/>
    <m/>
    <s v="UM01"/>
    <s v="INR"/>
    <n v="0"/>
    <n v="0"/>
    <n v="0"/>
    <n v="0"/>
    <n v="0"/>
  </r>
  <r>
    <s v="1603001629"/>
    <s v="0"/>
    <s v="16030016290"/>
    <s v="3000"/>
    <x v="2"/>
    <s v="CD CIRCULN SYSTM NEW WET MC"/>
    <s v="15"/>
    <s v="0"/>
    <s v="UM3001"/>
    <d v="2014-03-19T00:00:00"/>
    <n v="2455774.2400000002"/>
    <n v="-1027162.47"/>
    <n v="1428611.77"/>
    <n v="0"/>
    <n v="0"/>
    <n v="-145667.91"/>
    <n v="0"/>
    <n v="1282943.8600000001"/>
    <n v="2455774.2400000002"/>
    <n v="-1172830.3799999999"/>
    <n v="0"/>
    <m/>
    <s v="UM01"/>
    <s v="INR"/>
    <n v="0"/>
    <n v="0"/>
    <n v="0"/>
    <n v="0"/>
    <n v="0"/>
  </r>
  <r>
    <s v="1603001630"/>
    <s v="0"/>
    <s v="16030016300"/>
    <s v="3000"/>
    <x v="2"/>
    <s v="CENTRAL LATHE M/C MOD-TMAX40"/>
    <s v="8"/>
    <s v="0"/>
    <s v="UM3001"/>
    <d v="2007-03-21T00:00:00"/>
    <n v="273226.81"/>
    <n v="-259565.47"/>
    <n v="13661.34"/>
    <n v="0"/>
    <n v="0"/>
    <n v="0"/>
    <n v="0"/>
    <n v="13661.34"/>
    <n v="273226.81"/>
    <n v="-259565.47"/>
    <n v="0"/>
    <m/>
    <s v="UM01"/>
    <s v="INR"/>
    <n v="0"/>
    <n v="0"/>
    <n v="0"/>
    <n v="0"/>
    <n v="0"/>
  </r>
  <r>
    <s v="1603001632"/>
    <s v="0"/>
    <s v="16030016320"/>
    <s v="3000"/>
    <x v="2"/>
    <s v="CENTRELESS BELT GRINDING &amp; POL"/>
    <s v="15"/>
    <s v="0"/>
    <s v="UM3001"/>
    <d v="2011-02-26T00:00:00"/>
    <n v="343922.69"/>
    <n v="-235949.18"/>
    <n v="107973.51"/>
    <n v="0"/>
    <n v="0"/>
    <n v="-15368.16"/>
    <n v="0"/>
    <n v="92605.35"/>
    <n v="343922.69"/>
    <n v="-251317.34"/>
    <n v="0"/>
    <m/>
    <s v="UM01"/>
    <s v="INR"/>
    <n v="0"/>
    <n v="0"/>
    <n v="0"/>
    <n v="0"/>
    <n v="0"/>
  </r>
  <r>
    <s v="1603001633"/>
    <s v="0"/>
    <s v="16030016330"/>
    <s v="3000"/>
    <x v="2"/>
    <s v="CERAMICS BATH/FRAMES/VERT.TOWE"/>
    <s v="0"/>
    <s v="0"/>
    <s v="UM3001"/>
    <d v="1999-03-25T00:00:00"/>
    <n v="1748618.89"/>
    <n v="-1661187.94"/>
    <n v="87430.95"/>
    <n v="0"/>
    <n v="0"/>
    <n v="0"/>
    <n v="0"/>
    <n v="87430.95"/>
    <n v="1748618.89"/>
    <n v="-1661187.94"/>
    <n v="0"/>
    <m/>
    <s v="UM01"/>
    <s v="INR"/>
    <n v="0"/>
    <n v="0"/>
    <n v="0"/>
    <n v="0"/>
    <n v="0"/>
  </r>
  <r>
    <s v="1603001635"/>
    <s v="0"/>
    <s v="16030016350"/>
    <s v="3000"/>
    <x v="2"/>
    <s v="CHEMICAL TRANSFER PUMP"/>
    <s v="0"/>
    <s v="0"/>
    <s v="UM3001"/>
    <d v="1994-09-25T00:00:00"/>
    <n v="1562966.36"/>
    <n v="-1484818.04"/>
    <n v="78148.320000000007"/>
    <n v="0"/>
    <n v="0"/>
    <n v="0"/>
    <n v="0"/>
    <n v="78148.320000000007"/>
    <n v="1562966.36"/>
    <n v="-1484818.04"/>
    <n v="0"/>
    <m/>
    <s v="UM01"/>
    <s v="INR"/>
    <n v="0"/>
    <n v="0"/>
    <n v="0"/>
    <n v="0"/>
    <n v="0"/>
  </r>
  <r>
    <s v="1603001636"/>
    <s v="0"/>
    <s v="16030016360"/>
    <s v="3000"/>
    <x v="2"/>
    <s v="CHEMICAL TRANSFER PUMP."/>
    <s v="0"/>
    <s v="0"/>
    <s v="UM3001"/>
    <d v="1996-03-31T00:00:00"/>
    <n v="250074.62"/>
    <n v="-237570.88"/>
    <n v="12503.74"/>
    <n v="0"/>
    <n v="0"/>
    <n v="0"/>
    <n v="0"/>
    <n v="12503.74"/>
    <n v="250074.62"/>
    <n v="-237570.88"/>
    <n v="0"/>
    <m/>
    <s v="UM01"/>
    <s v="INR"/>
    <n v="0"/>
    <n v="0"/>
    <n v="0"/>
    <n v="0"/>
    <n v="0"/>
  </r>
  <r>
    <s v="1603001637"/>
    <s v="0"/>
    <s v="16030016370"/>
    <s v="3000"/>
    <x v="2"/>
    <s v="CHEMICAL TRANSFER PUMP."/>
    <s v="0"/>
    <s v="0"/>
    <s v="UM3001"/>
    <d v="1996-03-31T00:00:00"/>
    <n v="20547.02"/>
    <n v="-19519.66"/>
    <n v="1027.3599999999999"/>
    <n v="0"/>
    <n v="0"/>
    <n v="0"/>
    <n v="0"/>
    <n v="1027.3599999999999"/>
    <n v="20547.02"/>
    <n v="-19519.66"/>
    <n v="0"/>
    <m/>
    <s v="UM01"/>
    <s v="INR"/>
    <n v="0"/>
    <n v="0"/>
    <n v="0"/>
    <n v="0"/>
    <n v="0"/>
  </r>
  <r>
    <s v="1603001638"/>
    <s v="0"/>
    <s v="16030016380"/>
    <s v="3000"/>
    <x v="2"/>
    <s v="CHEMICAL TRANSFER PUMP."/>
    <s v="0"/>
    <s v="0"/>
    <s v="UM3001"/>
    <d v="1996-03-13T00:00:00"/>
    <n v="937021.12"/>
    <n v="-890170.06"/>
    <n v="46851.06"/>
    <n v="0"/>
    <n v="0"/>
    <n v="0"/>
    <n v="0"/>
    <n v="46851.06"/>
    <n v="937021.12"/>
    <n v="-890170.06"/>
    <n v="0"/>
    <m/>
    <s v="UM01"/>
    <s v="INR"/>
    <n v="0"/>
    <n v="0"/>
    <n v="0"/>
    <n v="0"/>
    <n v="0"/>
  </r>
  <r>
    <s v="1603001639"/>
    <s v="0"/>
    <s v="16030016390"/>
    <s v="3000"/>
    <x v="2"/>
    <s v="HYD CYLINDRICAL GRINDER M/C----UID"/>
    <s v="0"/>
    <s v="0"/>
    <s v="UM3004"/>
    <d v="2006-04-01T00:00:00"/>
    <n v="189595.16"/>
    <n v="-180115.4"/>
    <n v="9479.76"/>
    <n v="0"/>
    <n v="0"/>
    <n v="0"/>
    <n v="0"/>
    <n v="9479.76"/>
    <n v="189595.16"/>
    <n v="-180115.4"/>
    <n v="0"/>
    <m/>
    <s v="UM01"/>
    <s v="INR"/>
    <n v="0"/>
    <n v="0"/>
    <n v="0"/>
    <n v="0"/>
    <n v="0"/>
  </r>
  <r>
    <s v="1603001640"/>
    <s v="0"/>
    <s v="16030016400"/>
    <s v="3000"/>
    <x v="2"/>
    <s v="CHILER INSTN PLA"/>
    <s v="15"/>
    <s v="0"/>
    <s v="UM3001"/>
    <d v="2015-06-30T00:00:00"/>
    <n v="767153.53"/>
    <n v="-230989.13"/>
    <n v="536164.4"/>
    <n v="0"/>
    <n v="0"/>
    <n v="-48595.73"/>
    <n v="0"/>
    <n v="487568.67"/>
    <n v="767153.53"/>
    <n v="-279584.86"/>
    <n v="0"/>
    <m/>
    <s v="UM01"/>
    <s v="INR"/>
    <n v="0"/>
    <n v="0"/>
    <n v="0"/>
    <n v="0"/>
    <n v="0"/>
  </r>
  <r>
    <s v="1603001641"/>
    <s v="0"/>
    <s v="16030016410"/>
    <s v="3000"/>
    <x v="2"/>
    <s v="CHILLER &amp; MOTOR"/>
    <s v="0"/>
    <s v="0"/>
    <s v="UM3002"/>
    <d v="2005-03-01T00:00:00"/>
    <n v="457076.68"/>
    <n v="-434222.84"/>
    <n v="22853.84"/>
    <n v="0"/>
    <n v="0"/>
    <n v="0"/>
    <n v="0"/>
    <n v="22853.84"/>
    <n v="457076.68"/>
    <n v="-434222.84"/>
    <n v="0"/>
    <m/>
    <s v="UM01"/>
    <s v="INR"/>
    <n v="0"/>
    <n v="0"/>
    <n v="0"/>
    <n v="0"/>
    <n v="0"/>
  </r>
  <r>
    <s v="1603001642"/>
    <s v="0"/>
    <s v="16030016420"/>
    <s v="3000"/>
    <x v="2"/>
    <s v="CHILLING PLANT DRAW-SOL COOLIN"/>
    <s v="8"/>
    <s v="0"/>
    <s v="UM3001"/>
    <d v="2007-03-12T00:00:00"/>
    <n v="122068.17"/>
    <n v="-115964.76"/>
    <n v="6103.41"/>
    <n v="0"/>
    <n v="0"/>
    <n v="0"/>
    <n v="0"/>
    <n v="6103.41"/>
    <n v="122068.17"/>
    <n v="-115964.76"/>
    <n v="0"/>
    <m/>
    <s v="UM01"/>
    <s v="INR"/>
    <n v="0"/>
    <n v="0"/>
    <n v="0"/>
    <n v="0"/>
    <n v="0"/>
  </r>
  <r>
    <s v="1603001643"/>
    <s v="0"/>
    <s v="16030016430"/>
    <s v="3000"/>
    <x v="2"/>
    <s v="CHILLING PLANT DRAW-SOL COOLIN"/>
    <s v="8"/>
    <s v="0"/>
    <s v="UM3001"/>
    <d v="2006-03-25T00:00:00"/>
    <n v="2386947.34"/>
    <n v="-2267599.9700000002"/>
    <n v="119347.37"/>
    <n v="0"/>
    <n v="0"/>
    <n v="0"/>
    <n v="0"/>
    <n v="119347.37"/>
    <n v="2386947.34"/>
    <n v="-2267599.9700000002"/>
    <n v="0"/>
    <m/>
    <s v="UM01"/>
    <s v="INR"/>
    <n v="0"/>
    <n v="0"/>
    <n v="0"/>
    <n v="0"/>
    <n v="0"/>
  </r>
  <r>
    <s v="1603001644"/>
    <s v="0"/>
    <s v="16030016440"/>
    <s v="3000"/>
    <x v="2"/>
    <s v="&quot;CHILLING WATER-16D- 16&quot;&quot;-10HEAD&quot;"/>
    <s v="15"/>
    <s v="0"/>
    <s v="UM3001"/>
    <d v="2013-03-14T00:00:00"/>
    <n v="1094643.8999999999"/>
    <n v="-561829.26"/>
    <n v="532814.64"/>
    <n v="0"/>
    <n v="0"/>
    <n v="-60130.98"/>
    <n v="0"/>
    <n v="472683.66"/>
    <n v="1094643.8999999999"/>
    <n v="-621960.24"/>
    <n v="0"/>
    <m/>
    <s v="UM01"/>
    <s v="INR"/>
    <n v="0"/>
    <n v="0"/>
    <n v="0"/>
    <n v="0"/>
    <n v="0"/>
  </r>
  <r>
    <s v="1603001645"/>
    <s v="0"/>
    <s v="16030016450"/>
    <s v="3000"/>
    <x v="2"/>
    <s v="&quot;CHILLING WATER-18F-22&quot;&quot;/18&quot;&quot;&quot;&quot; 10&quot;"/>
    <s v="15"/>
    <s v="0"/>
    <s v="UM3001"/>
    <d v="2014-03-12T00:00:00"/>
    <n v="1635007.95"/>
    <n v="-686402.06"/>
    <n v="948605.89"/>
    <n v="0"/>
    <n v="0"/>
    <n v="-96907.28"/>
    <n v="0"/>
    <n v="851698.61"/>
    <n v="1635007.95"/>
    <n v="-783309.34"/>
    <n v="0"/>
    <m/>
    <s v="UM01"/>
    <s v="INR"/>
    <n v="0"/>
    <n v="0"/>
    <n v="0"/>
    <n v="0"/>
    <n v="0"/>
  </r>
  <r>
    <s v="1603001646"/>
    <s v="0"/>
    <s v="16030016460"/>
    <s v="3000"/>
    <x v="2"/>
    <s v="&quot;CHILLING WATER-22C-30&quot;&quot;/26&quot;&quot;/22&quot;&quot;&quot;"/>
    <s v="15"/>
    <s v="0"/>
    <s v="UM3001"/>
    <d v="2013-03-14T00:00:00"/>
    <n v="2869216.82"/>
    <n v="-1472634.12"/>
    <n v="1396582.7"/>
    <n v="0"/>
    <n v="0"/>
    <n v="-157611.81"/>
    <n v="0"/>
    <n v="1238970.8899999999"/>
    <n v="2869216.82"/>
    <n v="-1630245.93"/>
    <n v="0"/>
    <m/>
    <s v="UM01"/>
    <s v="INR"/>
    <n v="0"/>
    <n v="0"/>
    <n v="0"/>
    <n v="0"/>
    <n v="0"/>
  </r>
  <r>
    <s v="1603001647"/>
    <s v="0"/>
    <s v="16030016470"/>
    <s v="3000"/>
    <x v="2"/>
    <s v="&quot;CHILLING WATER-22F-26&quot;&quot;/12&quot;&quot;18&quot;&quot;2&quot;"/>
    <s v="15"/>
    <s v="0"/>
    <s v="UM3001"/>
    <d v="2013-03-14T00:00:00"/>
    <n v="2006214.08"/>
    <n v="-1029695.4"/>
    <n v="976518.68"/>
    <n v="0"/>
    <n v="0"/>
    <n v="-110205.35"/>
    <n v="0"/>
    <n v="866313.33"/>
    <n v="2006214.08"/>
    <n v="-1139900.75"/>
    <n v="0"/>
    <m/>
    <s v="UM01"/>
    <s v="INR"/>
    <n v="0"/>
    <n v="0"/>
    <n v="0"/>
    <n v="0"/>
    <n v="0"/>
  </r>
  <r>
    <s v="1603001648"/>
    <s v="0"/>
    <s v="16030016480"/>
    <s v="3000"/>
    <x v="2"/>
    <s v="&quot;CHILLING WATER-24F- 24&quot;&quot;-9 HEAD&quot;"/>
    <s v="15"/>
    <s v="0"/>
    <s v="UM3001"/>
    <d v="2013-03-14T00:00:00"/>
    <n v="1267909.6299999999"/>
    <n v="-650758.43000000005"/>
    <n v="617151.19999999995"/>
    <n v="0"/>
    <n v="0"/>
    <n v="-69648.81"/>
    <n v="0"/>
    <n v="547502.39"/>
    <n v="1267909.6299999999"/>
    <n v="-720407.24"/>
    <n v="0"/>
    <m/>
    <s v="UM01"/>
    <s v="INR"/>
    <n v="0"/>
    <n v="0"/>
    <n v="0"/>
    <n v="0"/>
    <n v="0"/>
  </r>
  <r>
    <s v="1603001649"/>
    <s v="0"/>
    <s v="16030016490"/>
    <s v="3000"/>
    <x v="2"/>
    <s v="&quot;CHILLING WATER-F16B-18&quot;&quot;/16&quot;&quot; 2H&quot;"/>
    <s v="15"/>
    <s v="0"/>
    <s v="UM3001"/>
    <d v="2013-03-14T00:00:00"/>
    <n v="796062.95"/>
    <n v="-408581.7"/>
    <n v="387481.25"/>
    <n v="0"/>
    <n v="0"/>
    <n v="-43729.33"/>
    <n v="0"/>
    <n v="343751.92"/>
    <n v="796062.95"/>
    <n v="-452311.03"/>
    <n v="0"/>
    <m/>
    <s v="UM01"/>
    <s v="INR"/>
    <n v="0"/>
    <n v="0"/>
    <n v="0"/>
    <n v="0"/>
    <n v="0"/>
  </r>
  <r>
    <s v="1603001650"/>
    <s v="0"/>
    <s v="16030016500"/>
    <s v="3000"/>
    <x v="2"/>
    <s v="&quot;CHILLING WATER-F24C-26&quot;&quot;/24&quot;&quot;-HE&quot;"/>
    <s v="15"/>
    <s v="0"/>
    <s v="UM3001"/>
    <d v="2013-03-14T00:00:00"/>
    <n v="2916269.07"/>
    <n v="-1496783.84"/>
    <n v="1419485.23"/>
    <n v="0"/>
    <n v="0"/>
    <n v="-160196.49"/>
    <n v="0"/>
    <n v="1259288.74"/>
    <n v="2916269.07"/>
    <n v="-1656980.33"/>
    <n v="0"/>
    <m/>
    <s v="UM01"/>
    <s v="INR"/>
    <n v="0"/>
    <n v="0"/>
    <n v="0"/>
    <n v="0"/>
    <n v="0"/>
  </r>
  <r>
    <s v="1603001651"/>
    <s v="0"/>
    <s v="16030016510"/>
    <s v="3000"/>
    <x v="2"/>
    <s v="&quot;CHILLING WATER-PFC-30&quot;&quot;/24&quot;&quot;-HEA&quot;"/>
    <s v="15"/>
    <s v="0"/>
    <s v="UM3001"/>
    <d v="2013-03-14T00:00:00"/>
    <n v="2553179.98"/>
    <n v="-1310427.28"/>
    <n v="1242752.7"/>
    <n v="0"/>
    <n v="0"/>
    <n v="-140251.28"/>
    <n v="0"/>
    <n v="1102501.42"/>
    <n v="2553179.98"/>
    <n v="-1450678.56"/>
    <n v="0"/>
    <m/>
    <s v="UM01"/>
    <s v="INR"/>
    <n v="0"/>
    <n v="0"/>
    <n v="0"/>
    <n v="0"/>
    <n v="0"/>
  </r>
  <r>
    <s v="1603001652"/>
    <s v="0"/>
    <s v="16030016520"/>
    <s v="3000"/>
    <x v="2"/>
    <s v="&quot;CHILLING WATER-WET S-12&quot;&quot; 2HEAD&quot;"/>
    <s v="15"/>
    <s v="0"/>
    <s v="UM3001"/>
    <d v="2013-03-13T00:00:00"/>
    <n v="1229391.23"/>
    <n v="-631349.41"/>
    <n v="598041.81999999995"/>
    <n v="0"/>
    <n v="0"/>
    <n v="-67510.820000000007"/>
    <n v="0"/>
    <n v="530531"/>
    <n v="1229391.23"/>
    <n v="-698860.23"/>
    <n v="0"/>
    <m/>
    <s v="UM01"/>
    <s v="INR"/>
    <n v="0"/>
    <n v="0"/>
    <n v="0"/>
    <n v="0"/>
    <n v="0"/>
  </r>
  <r>
    <s v="1603001654"/>
    <s v="0"/>
    <s v="16030016540"/>
    <s v="3000"/>
    <x v="2"/>
    <s v="CIVIL WORK AT L.P.G. YARD"/>
    <s v="0"/>
    <s v="0"/>
    <s v="UM3001"/>
    <d v="1996-03-31T00:00:00"/>
    <n v="227535.87"/>
    <n v="-216159.07"/>
    <n v="11376.8"/>
    <n v="0"/>
    <n v="0"/>
    <n v="0"/>
    <n v="0"/>
    <n v="11376.8"/>
    <n v="227535.87"/>
    <n v="-216159.07"/>
    <n v="0"/>
    <m/>
    <s v="UM01"/>
    <s v="INR"/>
    <n v="0"/>
    <n v="0"/>
    <n v="0"/>
    <n v="0"/>
    <n v="0"/>
  </r>
  <r>
    <s v="1603001655"/>
    <s v="0"/>
    <s v="16030016550"/>
    <s v="3000"/>
    <x v="2"/>
    <s v="CIVIL WORK AT L.P.G. YARD"/>
    <s v="0"/>
    <s v="0"/>
    <s v="UM3001"/>
    <d v="1996-03-17T00:00:00"/>
    <n v="101480.54"/>
    <n v="-96406.51"/>
    <n v="5074.03"/>
    <n v="0"/>
    <n v="0"/>
    <n v="0"/>
    <n v="0"/>
    <n v="5074.03"/>
    <n v="101480.54"/>
    <n v="-96406.51"/>
    <n v="0"/>
    <m/>
    <s v="UM01"/>
    <s v="INR"/>
    <n v="0"/>
    <n v="0"/>
    <n v="0"/>
    <n v="0"/>
    <n v="0"/>
  </r>
  <r>
    <s v="1603001656"/>
    <s v="0"/>
    <s v="16030016560"/>
    <s v="3000"/>
    <x v="2"/>
    <s v="CIVIL WORK AT L.P.G. YARD"/>
    <s v="0"/>
    <s v="0"/>
    <s v="UM3001"/>
    <d v="1996-03-31T00:00:00"/>
    <n v="32247.279999999999"/>
    <n v="-30634.91"/>
    <n v="1612.37"/>
    <n v="0"/>
    <n v="0"/>
    <n v="0"/>
    <n v="0"/>
    <n v="1612.37"/>
    <n v="32247.279999999999"/>
    <n v="-30634.91"/>
    <n v="0"/>
    <m/>
    <s v="UM01"/>
    <s v="INR"/>
    <n v="0"/>
    <n v="0"/>
    <n v="0"/>
    <n v="0"/>
    <n v="0"/>
  </r>
  <r>
    <s v="1603001657"/>
    <s v="0"/>
    <s v="16030016570"/>
    <s v="3000"/>
    <x v="2"/>
    <s v="CIVIL WORK AT LPG YARD"/>
    <s v="0"/>
    <s v="0"/>
    <s v="UM3001"/>
    <d v="1994-09-23T00:00:00"/>
    <n v="1422099.21"/>
    <n v="-1350994.24"/>
    <n v="71104.97"/>
    <n v="0"/>
    <n v="0"/>
    <n v="0"/>
    <n v="0"/>
    <n v="71104.97"/>
    <n v="1422099.21"/>
    <n v="-1350994.24"/>
    <n v="0"/>
    <m/>
    <s v="UM01"/>
    <s v="INR"/>
    <n v="0"/>
    <n v="0"/>
    <n v="0"/>
    <n v="0"/>
    <n v="0"/>
  </r>
  <r>
    <s v="1603001658"/>
    <s v="0"/>
    <s v="16030016580"/>
    <s v="3000"/>
    <x v="2"/>
    <s v="CLEANING HOUSE TANKS"/>
    <s v="0"/>
    <s v="0"/>
    <s v="UM3001"/>
    <d v="1962-05-26T00:00:00"/>
    <n v="37790.46"/>
    <n v="-35900.94"/>
    <n v="1889.52"/>
    <n v="0"/>
    <n v="0"/>
    <n v="0"/>
    <n v="0"/>
    <n v="1889.52"/>
    <n v="37790.46"/>
    <n v="-35900.94"/>
    <n v="0"/>
    <m/>
    <s v="UM01"/>
    <s v="INR"/>
    <n v="0"/>
    <n v="0"/>
    <n v="0"/>
    <n v="0"/>
    <n v="0"/>
  </r>
  <r>
    <s v="1603001663"/>
    <s v="0"/>
    <s v="16030016630"/>
    <s v="3000"/>
    <x v="2"/>
    <s v="COIL UNLODING FACI.CIVIL"/>
    <s v="0"/>
    <s v="0"/>
    <s v="UM3001"/>
    <d v="2002-02-28T00:00:00"/>
    <n v="443332.03"/>
    <n v="-421165.43"/>
    <n v="22166.6"/>
    <n v="0"/>
    <n v="0"/>
    <n v="0"/>
    <n v="0"/>
    <n v="22166.6"/>
    <n v="443332.03"/>
    <n v="-421165.43"/>
    <n v="0"/>
    <m/>
    <s v="UM01"/>
    <s v="INR"/>
    <n v="0"/>
    <n v="0"/>
    <n v="0"/>
    <n v="0"/>
    <n v="0"/>
  </r>
  <r>
    <s v="1603001664"/>
    <s v="0"/>
    <s v="16030016640"/>
    <s v="3000"/>
    <x v="2"/>
    <s v="COIL UNLODING FACI.CIVIL LAB."/>
    <s v="0"/>
    <s v="0"/>
    <s v="UM3001"/>
    <d v="2002-02-28T00:00:00"/>
    <n v="143115.48000000001"/>
    <n v="-135959.71"/>
    <n v="7155.77"/>
    <n v="0"/>
    <n v="0"/>
    <n v="0"/>
    <n v="0"/>
    <n v="7155.77"/>
    <n v="143115.48000000001"/>
    <n v="-135959.71"/>
    <n v="0"/>
    <m/>
    <s v="UM01"/>
    <s v="INR"/>
    <n v="0"/>
    <n v="0"/>
    <n v="0"/>
    <n v="0"/>
    <n v="0"/>
  </r>
  <r>
    <s v="1603001665"/>
    <s v="0"/>
    <s v="16030016650"/>
    <s v="3000"/>
    <x v="2"/>
    <s v="COIL UNLODING FACI.DESIGN"/>
    <s v="0"/>
    <s v="0"/>
    <s v="UM3001"/>
    <d v="2002-02-28T00:00:00"/>
    <n v="53215.66"/>
    <n v="-50554.879999999997"/>
    <n v="2660.78"/>
    <n v="0"/>
    <n v="0"/>
    <n v="0"/>
    <n v="0"/>
    <n v="2660.78"/>
    <n v="53215.66"/>
    <n v="-50554.879999999997"/>
    <n v="0"/>
    <m/>
    <s v="UM01"/>
    <s v="INR"/>
    <n v="0"/>
    <n v="0"/>
    <n v="0"/>
    <n v="0"/>
    <n v="0"/>
  </r>
  <r>
    <s v="1603001666"/>
    <s v="0"/>
    <s v="16030016660"/>
    <s v="3000"/>
    <x v="2"/>
    <s v="COIL UNLODING FACI.MECH LABOUR"/>
    <s v="0"/>
    <s v="0"/>
    <s v="UM3001"/>
    <d v="2002-02-28T00:00:00"/>
    <n v="50198.9"/>
    <n v="-47688.95"/>
    <n v="2509.9499999999998"/>
    <n v="0"/>
    <n v="0"/>
    <n v="0"/>
    <n v="0"/>
    <n v="2509.9499999999998"/>
    <n v="50198.9"/>
    <n v="-47688.95"/>
    <n v="0"/>
    <m/>
    <s v="UM01"/>
    <s v="INR"/>
    <n v="0"/>
    <n v="0"/>
    <n v="0"/>
    <n v="0"/>
    <n v="0"/>
  </r>
  <r>
    <s v="1603001667"/>
    <s v="0"/>
    <s v="16030016670"/>
    <s v="3000"/>
    <x v="2"/>
    <s v="COIL UNLODING FACI.MECH MATERI"/>
    <s v="0"/>
    <s v="0"/>
    <s v="UM3001"/>
    <d v="2002-02-28T00:00:00"/>
    <n v="1290056.1000000001"/>
    <n v="-1225553.29"/>
    <n v="64502.81"/>
    <n v="0"/>
    <n v="0"/>
    <n v="0"/>
    <n v="0"/>
    <n v="64502.81"/>
    <n v="1290056.1000000001"/>
    <n v="-1225553.29"/>
    <n v="0"/>
    <m/>
    <s v="UM01"/>
    <s v="INR"/>
    <n v="0"/>
    <n v="0"/>
    <n v="0"/>
    <n v="0"/>
    <n v="0"/>
  </r>
  <r>
    <s v="1603001672"/>
    <s v="0"/>
    <s v="16030016720"/>
    <s v="3000"/>
    <x v="2"/>
    <s v="COILER BASKET FOR RBD M/C"/>
    <s v="0"/>
    <s v="0"/>
    <s v="UM3001"/>
    <d v="2005-03-01T00:00:00"/>
    <n v="25043.7"/>
    <n v="-23791.51"/>
    <n v="1252.19"/>
    <n v="0"/>
    <n v="0"/>
    <n v="0"/>
    <n v="0"/>
    <n v="1252.19"/>
    <n v="25043.7"/>
    <n v="-23791.51"/>
    <n v="0"/>
    <m/>
    <s v="UM01"/>
    <s v="INR"/>
    <n v="0"/>
    <n v="0"/>
    <n v="0"/>
    <n v="0"/>
    <n v="0"/>
  </r>
  <r>
    <s v="1603001673"/>
    <s v="0"/>
    <s v="16030016730"/>
    <s v="3000"/>
    <x v="2"/>
    <s v="COILING MC-MODELSCW 500-GUSTAV"/>
    <s v="15"/>
    <s v="0"/>
    <s v="UM3001"/>
    <d v="2013-02-25T00:00:00"/>
    <n v="122"/>
    <n v="-71.3"/>
    <n v="50.7"/>
    <n v="0"/>
    <n v="0"/>
    <n v="-6.41"/>
    <n v="0"/>
    <n v="44.29"/>
    <n v="122"/>
    <n v="-77.709999999999994"/>
    <n v="0"/>
    <m/>
    <s v="UM01"/>
    <s v="INR"/>
    <n v="0"/>
    <n v="0"/>
    <n v="0"/>
    <n v="0"/>
    <n v="0"/>
  </r>
  <r>
    <s v="1603001674"/>
    <s v="0"/>
    <s v="16030016740"/>
    <s v="3000"/>
    <x v="2"/>
    <s v="COLD ROLLING CASSETTE &amp; HOLDER"/>
    <s v="15"/>
    <s v="0"/>
    <s v="UM3001"/>
    <d v="1999-03-29T00:00:00"/>
    <n v="666028.52"/>
    <n v="-632727.09"/>
    <n v="33301.43"/>
    <n v="0"/>
    <n v="0"/>
    <n v="0"/>
    <n v="0"/>
    <n v="33301.43"/>
    <n v="666028.52"/>
    <n v="-632727.09"/>
    <n v="0"/>
    <m/>
    <s v="UM01"/>
    <s v="INR"/>
    <n v="0"/>
    <n v="0"/>
    <n v="0"/>
    <n v="0"/>
    <n v="0"/>
  </r>
  <r>
    <s v="1603001675"/>
    <s v="0"/>
    <s v="16030016750"/>
    <s v="3000"/>
    <x v="2"/>
    <s v="COLD ROLLING MACHINE RM-6"/>
    <s v="0"/>
    <s v="0"/>
    <s v="UM3001"/>
    <d v="1975-02-07T00:00:00"/>
    <n v="170585.85"/>
    <n v="-162057"/>
    <n v="8528.85"/>
    <n v="0"/>
    <n v="0"/>
    <n v="0"/>
    <n v="0"/>
    <n v="8528.85"/>
    <n v="170585.85"/>
    <n v="-162057"/>
    <n v="0"/>
    <m/>
    <s v="UM01"/>
    <s v="INR"/>
    <n v="0"/>
    <n v="0"/>
    <n v="0"/>
    <n v="0"/>
    <n v="0"/>
  </r>
  <r>
    <s v="1603001676"/>
    <s v="0"/>
    <s v="16030016760"/>
    <s v="3000"/>
    <x v="2"/>
    <s v="COLD ROLLING MILL - 2"/>
    <s v="0"/>
    <s v="0"/>
    <s v="UM3001"/>
    <d v="1970-12-20T00:00:00"/>
    <n v="104538.17"/>
    <n v="-99311.26"/>
    <n v="5226.91"/>
    <n v="0"/>
    <n v="0"/>
    <n v="0"/>
    <n v="0"/>
    <n v="5226.91"/>
    <n v="104538.17"/>
    <n v="-99311.26"/>
    <n v="0"/>
    <m/>
    <s v="UM01"/>
    <s v="INR"/>
    <n v="0"/>
    <n v="0"/>
    <n v="0"/>
    <n v="0"/>
    <n v="0"/>
  </r>
  <r>
    <s v="1603001677"/>
    <s v="0"/>
    <s v="16030016770"/>
    <s v="3000"/>
    <x v="2"/>
    <s v="COLD ROLLING MILL NO 5"/>
    <s v="0"/>
    <s v="0"/>
    <s v="UM3001"/>
    <d v="1974-01-01T00:00:00"/>
    <n v="159840.81"/>
    <n v="-151848.76999999999"/>
    <n v="7992.04"/>
    <n v="0"/>
    <n v="0"/>
    <n v="0"/>
    <n v="0"/>
    <n v="7992.04"/>
    <n v="159840.81"/>
    <n v="-151848.76999999999"/>
    <n v="0"/>
    <m/>
    <s v="UM01"/>
    <s v="INR"/>
    <n v="0"/>
    <n v="0"/>
    <n v="0"/>
    <n v="0"/>
    <n v="0"/>
  </r>
  <r>
    <s v="1603001678"/>
    <s v="0"/>
    <s v="16030016780"/>
    <s v="3000"/>
    <x v="2"/>
    <s v="COLD ROLLING MILL NO 8"/>
    <s v="0"/>
    <s v="0"/>
    <s v="UM3001"/>
    <d v="1979-01-01T00:00:00"/>
    <n v="276314.67"/>
    <n v="-262498.94"/>
    <n v="13815.73"/>
    <n v="0"/>
    <n v="0"/>
    <n v="0"/>
    <n v="0"/>
    <n v="13815.73"/>
    <n v="276314.67"/>
    <n v="-262498.94"/>
    <n v="0"/>
    <m/>
    <s v="UM01"/>
    <s v="INR"/>
    <n v="0"/>
    <n v="0"/>
    <n v="0"/>
    <n v="0"/>
    <n v="0"/>
  </r>
  <r>
    <s v="1603001679"/>
    <s v="0"/>
    <s v="16030016790"/>
    <s v="3000"/>
    <x v="2"/>
    <s v="&quot;COMBINING 15+6 TO 21X8.1/2&quot;&quot;&quot;"/>
    <s v="0"/>
    <s v="0"/>
    <s v="UM3001"/>
    <d v="1983-12-18T00:00:00"/>
    <n v="2149008.36"/>
    <n v="-2041557.94"/>
    <n v="107450.42"/>
    <n v="0"/>
    <n v="0"/>
    <n v="0"/>
    <n v="0"/>
    <n v="107450.42"/>
    <n v="2149008.36"/>
    <n v="-2041557.94"/>
    <n v="0"/>
    <m/>
    <s v="UM01"/>
    <s v="INR"/>
    <n v="0"/>
    <n v="0"/>
    <n v="0"/>
    <n v="0"/>
    <n v="0"/>
  </r>
  <r>
    <s v="1603001680"/>
    <s v="0"/>
    <s v="16030016800"/>
    <s v="3000"/>
    <x v="2"/>
    <s v="COMMPRESSED AIR DRYER"/>
    <s v="0"/>
    <s v="0"/>
    <s v="UM3002"/>
    <d v="2005-03-01T00:00:00"/>
    <n v="135549.88"/>
    <n v="-128772.38"/>
    <n v="6777.5"/>
    <n v="0"/>
    <n v="0"/>
    <n v="0"/>
    <n v="0"/>
    <n v="6777.5"/>
    <n v="135549.88"/>
    <n v="-128772.38"/>
    <n v="0"/>
    <m/>
    <s v="UM01"/>
    <s v="INR"/>
    <n v="0"/>
    <n v="0"/>
    <n v="0"/>
    <n v="0"/>
    <n v="0"/>
  </r>
  <r>
    <s v="1603001682"/>
    <s v="0"/>
    <s v="16030016820"/>
    <s v="3000"/>
    <x v="2"/>
    <s v="COMP UNIT - 106"/>
    <s v="20"/>
    <s v="0"/>
    <s v="UM3001"/>
    <d v="2015-09-30T00:00:00"/>
    <n v="618476.87"/>
    <n v="-132256.19"/>
    <n v="486220.68"/>
    <n v="0"/>
    <n v="0"/>
    <n v="-29381.78"/>
    <n v="0"/>
    <n v="456838.9"/>
    <n v="618476.87"/>
    <n v="-161637.97"/>
    <n v="0"/>
    <m/>
    <s v="UM01"/>
    <s v="INR"/>
    <n v="0"/>
    <n v="0"/>
    <n v="0"/>
    <n v="0"/>
    <n v="0"/>
  </r>
  <r>
    <s v="1603001683"/>
    <s v="0"/>
    <s v="16030016830"/>
    <s v="3000"/>
    <x v="2"/>
    <s v="COMP UNIT - 106"/>
    <s v="10"/>
    <s v="0"/>
    <s v="UM3001"/>
    <d v="2015-09-30T00:00:00"/>
    <n v="618476.87"/>
    <n v="-264547.15999999997"/>
    <n v="353929.71"/>
    <n v="0"/>
    <n v="0"/>
    <n v="-58772.25"/>
    <n v="0"/>
    <n v="295157.46000000002"/>
    <n v="618476.87"/>
    <n v="-323319.40999999997"/>
    <n v="0"/>
    <m/>
    <s v="UM01"/>
    <s v="INR"/>
    <n v="0"/>
    <n v="0"/>
    <n v="0"/>
    <n v="0"/>
    <n v="0"/>
  </r>
  <r>
    <s v="1603001684"/>
    <s v="0"/>
    <s v="16030016840"/>
    <s v="3000"/>
    <x v="2"/>
    <s v="COMP UNIT - 106"/>
    <s v="20"/>
    <s v="0"/>
    <s v="UM3001"/>
    <d v="2015-09-30T00:00:00"/>
    <n v="4329338.12"/>
    <n v="-925793.32"/>
    <n v="3403544.8"/>
    <n v="0"/>
    <n v="0"/>
    <n v="-205672.46"/>
    <n v="0"/>
    <n v="3197872.34"/>
    <n v="4329338.12"/>
    <n v="-1131465.78"/>
    <n v="0"/>
    <m/>
    <s v="UM01"/>
    <s v="INR"/>
    <n v="0"/>
    <n v="0"/>
    <n v="0"/>
    <n v="0"/>
    <n v="0"/>
  </r>
  <r>
    <s v="1603001685"/>
    <s v="0"/>
    <s v="16030016850"/>
    <s v="3000"/>
    <x v="2"/>
    <s v="COMP UNIT - 106"/>
    <s v="10"/>
    <s v="0"/>
    <s v="UM3001"/>
    <d v="2015-09-30T00:00:00"/>
    <n v="309238.44"/>
    <n v="-132273.59"/>
    <n v="176964.85"/>
    <n v="0"/>
    <n v="0"/>
    <n v="-29386.13"/>
    <n v="0"/>
    <n v="147578.72"/>
    <n v="309238.44"/>
    <n v="-161659.72"/>
    <n v="0"/>
    <m/>
    <s v="UM01"/>
    <s v="INR"/>
    <n v="0"/>
    <n v="0"/>
    <n v="0"/>
    <n v="0"/>
    <n v="0"/>
  </r>
  <r>
    <s v="1603001686"/>
    <s v="0"/>
    <s v="16030016860"/>
    <s v="3000"/>
    <x v="2"/>
    <s v="COMP UNIT - 106"/>
    <s v="15"/>
    <s v="0"/>
    <s v="UM3001"/>
    <d v="2015-09-30T00:00:00"/>
    <n v="309238.44"/>
    <n v="-88174.58"/>
    <n v="221063.86"/>
    <n v="0"/>
    <n v="0"/>
    <n v="-19588.8"/>
    <n v="0"/>
    <n v="201475.06"/>
    <n v="309238.44"/>
    <n v="-107763.38"/>
    <n v="0"/>
    <m/>
    <s v="UM01"/>
    <s v="INR"/>
    <n v="0"/>
    <n v="0"/>
    <n v="0"/>
    <n v="0"/>
    <n v="0"/>
  </r>
  <r>
    <s v="1603001687"/>
    <s v="0"/>
    <s v="16030016870"/>
    <s v="3000"/>
    <x v="2"/>
    <s v="COMPACTING ROLLER MECH.MATERIA"/>
    <s v="0"/>
    <s v="0"/>
    <s v="UM3001"/>
    <d v="2002-03-22T00:00:00"/>
    <n v="709879.98"/>
    <n v="-674385.98"/>
    <n v="35494"/>
    <n v="0"/>
    <n v="0"/>
    <n v="0"/>
    <n v="0"/>
    <n v="35494"/>
    <n v="709879.98"/>
    <n v="-674385.98"/>
    <n v="0"/>
    <m/>
    <s v="UM01"/>
    <s v="INR"/>
    <n v="0"/>
    <n v="0"/>
    <n v="0"/>
    <n v="0"/>
    <n v="0"/>
  </r>
  <r>
    <s v="1603001688"/>
    <s v="0"/>
    <s v="16030016880"/>
    <s v="3000"/>
    <x v="2"/>
    <s v="COMPACTION ROLLER UNIT DIA 150"/>
    <s v="15"/>
    <s v="0"/>
    <s v="UM3001"/>
    <d v="2013-03-14T00:00:00"/>
    <n v="2635832.38"/>
    <n v="-1352848.88"/>
    <n v="1282983.5"/>
    <n v="0"/>
    <n v="0"/>
    <n v="-144791.54"/>
    <n v="0"/>
    <n v="1138191.96"/>
    <n v="2635832.38"/>
    <n v="-1497640.42"/>
    <n v="0"/>
    <m/>
    <s v="UM01"/>
    <s v="INR"/>
    <n v="0"/>
    <n v="0"/>
    <n v="0"/>
    <n v="0"/>
    <n v="0"/>
  </r>
  <r>
    <s v="1603001689"/>
    <s v="0"/>
    <s v="16030016890"/>
    <s v="3000"/>
    <x v="2"/>
    <s v="COMPACTION ROLLR ASSLY DIA 220"/>
    <s v="15"/>
    <s v="0"/>
    <s v="UM3001"/>
    <d v="2014-03-22T00:00:00"/>
    <n v="5043676.74"/>
    <n v="-2106281.0299999998"/>
    <n v="2937395.71"/>
    <n v="0"/>
    <n v="0"/>
    <n v="-299267.89"/>
    <n v="0"/>
    <n v="2638127.8199999998"/>
    <n v="5043676.74"/>
    <n v="-2405548.92"/>
    <n v="0"/>
    <m/>
    <s v="UM01"/>
    <s v="INR"/>
    <n v="0"/>
    <n v="0"/>
    <n v="0"/>
    <n v="0"/>
    <n v="0"/>
  </r>
  <r>
    <s v="1603001690"/>
    <s v="0"/>
    <s v="16030016900"/>
    <s v="3000"/>
    <x v="2"/>
    <s v="COMPIG UNIT FROM USA 80 MM"/>
    <s v="15"/>
    <s v="0"/>
    <s v="UM3001"/>
    <d v="2010-03-21T00:00:00"/>
    <n v="1900719.52"/>
    <n v="-1445836.98"/>
    <n v="454882.54"/>
    <n v="0"/>
    <n v="0"/>
    <n v="-72405.73"/>
    <n v="0"/>
    <n v="382476.81"/>
    <n v="1900719.52"/>
    <n v="-1518242.71"/>
    <n v="0"/>
    <m/>
    <s v="UM01"/>
    <s v="INR"/>
    <n v="0"/>
    <n v="0"/>
    <n v="0"/>
    <n v="0"/>
    <n v="0"/>
  </r>
  <r>
    <s v="1603001691"/>
    <s v="0"/>
    <s v="16030016910"/>
    <s v="3000"/>
    <x v="2"/>
    <s v="COMPLETE COMPUTER SYSTEM"/>
    <s v="3"/>
    <s v="0"/>
    <s v="UM3001"/>
    <d v="2013-07-04T00:00:00"/>
    <n v="39978.75"/>
    <n v="-37979.81"/>
    <n v="1998.94"/>
    <n v="0"/>
    <n v="0"/>
    <n v="0"/>
    <n v="0"/>
    <n v="1998.94"/>
    <n v="39978.75"/>
    <n v="-37979.81"/>
    <n v="0"/>
    <m/>
    <s v="UM01"/>
    <s v="INR"/>
    <n v="0"/>
    <n v="0"/>
    <n v="0"/>
    <n v="0"/>
    <n v="0"/>
  </r>
  <r>
    <s v="1603001692"/>
    <s v="0"/>
    <s v="16030016920"/>
    <s v="3000"/>
    <x v="2"/>
    <s v="COMPLETE COMPUTER SYSTEM"/>
    <s v="5"/>
    <s v="0"/>
    <s v="UM3001"/>
    <d v="2013-12-18T00:00:00"/>
    <n v="54915"/>
    <n v="-52169.25"/>
    <n v="2745.75"/>
    <n v="0"/>
    <n v="0"/>
    <n v="0"/>
    <n v="0"/>
    <n v="2745.75"/>
    <n v="54915"/>
    <n v="-52169.25"/>
    <n v="0"/>
    <m/>
    <s v="UM01"/>
    <s v="INR"/>
    <n v="0"/>
    <n v="0"/>
    <n v="0"/>
    <n v="0"/>
    <n v="0"/>
  </r>
  <r>
    <s v="1603001693"/>
    <s v="0"/>
    <s v="16030016930"/>
    <s v="3000"/>
    <x v="2"/>
    <s v="COMPLETE COMPUTER SYSTEM"/>
    <s v="3"/>
    <s v="0"/>
    <s v="UM3001"/>
    <d v="2013-08-12T00:00:00"/>
    <n v="37800"/>
    <n v="-35910"/>
    <n v="1890"/>
    <n v="0"/>
    <n v="0"/>
    <n v="0"/>
    <n v="0"/>
    <n v="1890"/>
    <n v="37800"/>
    <n v="-35910"/>
    <n v="0"/>
    <m/>
    <s v="UM01"/>
    <s v="INR"/>
    <n v="0"/>
    <n v="0"/>
    <n v="0"/>
    <n v="0"/>
    <n v="0"/>
  </r>
  <r>
    <s v="1603001694"/>
    <s v="0"/>
    <s v="16030016940"/>
    <s v="3000"/>
    <x v="2"/>
    <s v="COMPLETE COMPUTER SYSTEM"/>
    <s v="3"/>
    <s v="0"/>
    <s v="UM3002"/>
    <d v="2013-08-05T00:00:00"/>
    <n v="37800"/>
    <n v="-35910"/>
    <n v="1890"/>
    <n v="0"/>
    <n v="0"/>
    <n v="0"/>
    <n v="0"/>
    <n v="1890"/>
    <n v="37800"/>
    <n v="-35910"/>
    <n v="0"/>
    <m/>
    <s v="UM01"/>
    <s v="INR"/>
    <n v="0"/>
    <n v="0"/>
    <n v="0"/>
    <n v="0"/>
    <n v="0"/>
  </r>
  <r>
    <s v="1603001695"/>
    <s v="0"/>
    <s v="16030016950"/>
    <s v="3000"/>
    <x v="2"/>
    <s v="COMPLETE COMPUTER SYSTEM"/>
    <s v="3"/>
    <s v="0"/>
    <s v="UM3002"/>
    <d v="2013-08-05T00:00:00"/>
    <n v="37800"/>
    <n v="-35910"/>
    <n v="1890"/>
    <n v="0"/>
    <n v="0"/>
    <n v="0"/>
    <n v="0"/>
    <n v="1890"/>
    <n v="37800"/>
    <n v="-35910"/>
    <n v="0"/>
    <m/>
    <s v="UM01"/>
    <s v="INR"/>
    <n v="0"/>
    <n v="0"/>
    <n v="0"/>
    <n v="0"/>
    <n v="0"/>
  </r>
  <r>
    <s v="1603001696"/>
    <s v="0"/>
    <s v="16030016960"/>
    <s v="3000"/>
    <x v="2"/>
    <s v="COMPLETE COMPUTER SYSTEM"/>
    <s v="3"/>
    <s v="0"/>
    <s v="UM3001"/>
    <d v="2013-10-29T00:00:00"/>
    <n v="39585"/>
    <n v="-37605.75"/>
    <n v="1979.25"/>
    <n v="0"/>
    <n v="0"/>
    <n v="0"/>
    <n v="0"/>
    <n v="1979.25"/>
    <n v="39585"/>
    <n v="-37605.75"/>
    <n v="0"/>
    <m/>
    <s v="UM01"/>
    <s v="INR"/>
    <n v="0"/>
    <n v="0"/>
    <n v="0"/>
    <n v="0"/>
    <n v="0"/>
  </r>
  <r>
    <s v="1603001697"/>
    <s v="0"/>
    <s v="16030016970"/>
    <s v="3000"/>
    <x v="2"/>
    <s v="COMPLETE COMPUTER SYSTEM 2 NOS"/>
    <s v="3"/>
    <s v="0"/>
    <s v="UM3001"/>
    <d v="2014-07-07T00:00:00"/>
    <n v="80850"/>
    <n v="-76807.5"/>
    <n v="4042.5"/>
    <n v="0"/>
    <n v="0"/>
    <n v="0"/>
    <n v="0"/>
    <n v="4042.5"/>
    <n v="80850"/>
    <n v="-76807.5"/>
    <n v="0"/>
    <m/>
    <s v="UM01"/>
    <s v="INR"/>
    <n v="0"/>
    <n v="0"/>
    <n v="0"/>
    <n v="0"/>
    <n v="0"/>
  </r>
  <r>
    <s v="1603001698"/>
    <s v="0"/>
    <s v="16030016980"/>
    <s v="3000"/>
    <x v="2"/>
    <s v="COMPLETE COMPUTER SYSTEM WITH"/>
    <s v="3"/>
    <s v="0"/>
    <s v="UM3001"/>
    <d v="2013-07-23T00:00:00"/>
    <n v="39978.75"/>
    <n v="-37979.81"/>
    <n v="1998.94"/>
    <n v="0"/>
    <n v="0"/>
    <n v="0"/>
    <n v="0"/>
    <n v="1998.94"/>
    <n v="39978.75"/>
    <n v="-37979.81"/>
    <n v="0"/>
    <m/>
    <s v="UM01"/>
    <s v="INR"/>
    <n v="0"/>
    <n v="0"/>
    <n v="0"/>
    <n v="0"/>
    <n v="0"/>
  </r>
  <r>
    <s v="1603001699"/>
    <s v="0"/>
    <s v="16030016990"/>
    <s v="3000"/>
    <x v="2"/>
    <s v="COMPLETE COMPUTER SYSTEM WITH"/>
    <s v="3"/>
    <s v="0"/>
    <s v="UM3001"/>
    <d v="2013-07-29T00:00:00"/>
    <n v="39978.75"/>
    <n v="-37979.81"/>
    <n v="1998.94"/>
    <n v="0"/>
    <n v="0"/>
    <n v="0"/>
    <n v="0"/>
    <n v="1998.94"/>
    <n v="39978.75"/>
    <n v="-37979.81"/>
    <n v="0"/>
    <m/>
    <s v="UM01"/>
    <s v="INR"/>
    <n v="0"/>
    <n v="0"/>
    <n v="0"/>
    <n v="0"/>
    <n v="0"/>
  </r>
  <r>
    <s v="1603001700"/>
    <s v="0"/>
    <s v="16030017000"/>
    <s v="3000"/>
    <x v="2"/>
    <s v="COMPLETE HARMONICS CONTROL SYS"/>
    <s v="15"/>
    <s v="0"/>
    <s v="UM3001"/>
    <d v="2014-03-25T00:00:00"/>
    <n v="10398931.25"/>
    <n v="-4335857.0599999996"/>
    <n v="6063074.1900000004"/>
    <n v="0"/>
    <n v="0"/>
    <n v="-617218.30000000005"/>
    <n v="0"/>
    <n v="5445855.8899999997"/>
    <n v="10398931.25"/>
    <n v="-4953075.3600000003"/>
    <n v="0"/>
    <m/>
    <s v="UM01"/>
    <s v="INR"/>
    <n v="0"/>
    <n v="0"/>
    <n v="0"/>
    <n v="0"/>
    <n v="0"/>
  </r>
  <r>
    <s v="1603001701"/>
    <s v="0"/>
    <s v="16030017010"/>
    <s v="3000"/>
    <x v="2"/>
    <s v="COMPRESSED AIR PIPE LINE INSTL"/>
    <s v="0"/>
    <s v="0"/>
    <s v="UM3001"/>
    <d v="1995-03-25T00:00:00"/>
    <n v="1606623.2"/>
    <n v="-1526292.04"/>
    <n v="80331.16"/>
    <n v="0"/>
    <n v="0"/>
    <n v="0"/>
    <n v="0"/>
    <n v="80331.16"/>
    <n v="1606623.2"/>
    <n v="-1526292.04"/>
    <n v="0"/>
    <m/>
    <s v="UM01"/>
    <s v="INR"/>
    <n v="0"/>
    <n v="0"/>
    <n v="0"/>
    <n v="0"/>
    <n v="0"/>
  </r>
  <r>
    <s v="1603001702"/>
    <s v="0"/>
    <s v="16030017020"/>
    <s v="3000"/>
    <x v="2"/>
    <s v="&quot;COMTR 17&quot;&quot;TFT MONITOR+XP PROF&quot;&quot;&quot;"/>
    <s v="3"/>
    <s v="0"/>
    <s v="UM3001"/>
    <d v="2009-10-28T00:00:00"/>
    <n v="32552"/>
    <n v="-30924.400000000001"/>
    <n v="1627.6"/>
    <n v="0"/>
    <n v="0"/>
    <n v="0"/>
    <n v="0"/>
    <n v="1627.6"/>
    <n v="32552"/>
    <n v="-30924.400000000001"/>
    <n v="0"/>
    <m/>
    <s v="UM01"/>
    <s v="INR"/>
    <n v="0"/>
    <n v="0"/>
    <n v="0"/>
    <n v="0"/>
    <n v="0"/>
  </r>
  <r>
    <s v="1603001704"/>
    <s v="0"/>
    <s v="16030017040"/>
    <s v="3000"/>
    <x v="2"/>
    <s v="CON.ROPERY SUB-STN. LT BUS-BAR"/>
    <s v="0"/>
    <s v="0"/>
    <s v="UM3001"/>
    <d v="2001-02-15T00:00:00"/>
    <n v="477413.13"/>
    <n v="-453542.47"/>
    <n v="23870.66"/>
    <n v="0"/>
    <n v="0"/>
    <n v="0"/>
    <n v="0"/>
    <n v="23870.66"/>
    <n v="477413.13"/>
    <n v="-453542.47"/>
    <n v="0"/>
    <m/>
    <s v="UM01"/>
    <s v="INR"/>
    <n v="0"/>
    <n v="0"/>
    <n v="0"/>
    <n v="0"/>
    <n v="0"/>
  </r>
  <r>
    <s v="1603001705"/>
    <s v="0"/>
    <s v="16030017050"/>
    <s v="3000"/>
    <x v="2"/>
    <s v="CONCRETE TESTING MACHINE"/>
    <s v="15"/>
    <s v="0"/>
    <s v="UM3001"/>
    <d v="2013-01-12T00:00:00"/>
    <n v="176970"/>
    <n v="-93413.98"/>
    <n v="83556.02"/>
    <n v="0"/>
    <n v="0"/>
    <n v="-9598.1200000000008"/>
    <n v="0"/>
    <n v="73957.899999999994"/>
    <n v="176970"/>
    <n v="-103012.1"/>
    <n v="0"/>
    <m/>
    <s v="UM01"/>
    <s v="INR"/>
    <n v="0"/>
    <n v="0"/>
    <n v="0"/>
    <n v="0"/>
    <n v="0"/>
  </r>
  <r>
    <s v="1603001706"/>
    <s v="0"/>
    <s v="16030017060"/>
    <s v="3000"/>
    <x v="2"/>
    <s v="CONSTN NEW WATER COMPLEX"/>
    <s v="15"/>
    <s v="0"/>
    <s v="UM3001"/>
    <d v="2012-03-22T00:00:00"/>
    <n v="6745172.8200000003"/>
    <n v="-4029835.26"/>
    <n v="2715337.56"/>
    <n v="0"/>
    <n v="0"/>
    <n v="-341060.43"/>
    <n v="0"/>
    <n v="2374277.13"/>
    <n v="6745172.8200000003"/>
    <n v="-4370895.6900000004"/>
    <n v="0"/>
    <m/>
    <s v="UM01"/>
    <s v="INR"/>
    <n v="0"/>
    <n v="0"/>
    <n v="0"/>
    <n v="0"/>
    <n v="0"/>
  </r>
  <r>
    <s v="1603001707"/>
    <s v="0"/>
    <s v="16030017070"/>
    <s v="3000"/>
    <x v="2"/>
    <s v="CONSTRN OF NEW INCINERATOR"/>
    <s v="15"/>
    <s v="0"/>
    <s v="UM3001"/>
    <d v="2010-03-22T00:00:00"/>
    <n v="1203865"/>
    <n v="-915461.48"/>
    <n v="288403.52"/>
    <n v="0"/>
    <n v="0"/>
    <n v="-45893.53"/>
    <n v="0"/>
    <n v="242509.99"/>
    <n v="1203865"/>
    <n v="-961355.01"/>
    <n v="0"/>
    <m/>
    <s v="UM01"/>
    <s v="INR"/>
    <n v="0"/>
    <n v="0"/>
    <n v="0"/>
    <n v="0"/>
    <n v="0"/>
  </r>
  <r>
    <s v="1603001708"/>
    <s v="0"/>
    <s v="16030017080"/>
    <s v="3000"/>
    <x v="2"/>
    <s v="CONSTRUCTION OF ROPARY OFFICE"/>
    <s v="30"/>
    <s v="0"/>
    <s v="UM3001"/>
    <d v="2011-02-17T00:00:00"/>
    <n v="506429.97"/>
    <n v="-283100.5"/>
    <n v="223329.47"/>
    <n v="0"/>
    <n v="0"/>
    <n v="-9482.14"/>
    <n v="0"/>
    <n v="213847.33"/>
    <n v="506429.97"/>
    <n v="-292582.64"/>
    <n v="0"/>
    <m/>
    <s v="UM01"/>
    <s v="INR"/>
    <n v="0"/>
    <n v="0"/>
    <n v="0"/>
    <n v="0"/>
    <n v="0"/>
  </r>
  <r>
    <s v="1603001709"/>
    <s v="0"/>
    <s v="16030017090"/>
    <s v="3000"/>
    <x v="2"/>
    <s v="CONSULTANCY FOR SLF"/>
    <s v="15"/>
    <s v="0"/>
    <s v="UM3001"/>
    <d v="2011-02-26T00:00:00"/>
    <n v="573038.63"/>
    <n v="-393134.82"/>
    <n v="179903.81"/>
    <n v="0"/>
    <n v="0"/>
    <n v="-25606.19"/>
    <n v="0"/>
    <n v="154297.62"/>
    <n v="573038.63"/>
    <n v="-418741.01"/>
    <n v="0"/>
    <m/>
    <s v="UM01"/>
    <s v="INR"/>
    <n v="0"/>
    <n v="0"/>
    <n v="0"/>
    <n v="0"/>
    <n v="0"/>
  </r>
  <r>
    <s v="1603001710"/>
    <s v="0"/>
    <s v="16030017100"/>
    <s v="3000"/>
    <x v="2"/>
    <s v="CONTAINER"/>
    <s v="0"/>
    <s v="0"/>
    <s v="UM3001"/>
    <d v="1999-02-28T00:00:00"/>
    <n v="678632.4"/>
    <n v="-644700.78"/>
    <n v="33931.620000000003"/>
    <n v="0"/>
    <n v="0"/>
    <n v="0"/>
    <n v="0"/>
    <n v="33931.620000000003"/>
    <n v="678632.4"/>
    <n v="-644700.78"/>
    <n v="0"/>
    <m/>
    <s v="UM01"/>
    <s v="INR"/>
    <n v="0"/>
    <n v="0"/>
    <n v="0"/>
    <n v="0"/>
    <n v="0"/>
  </r>
  <r>
    <s v="1603001711"/>
    <s v="0"/>
    <s v="16030017110"/>
    <s v="3000"/>
    <x v="2"/>
    <s v="CONVERSION OF 18 C MACH.R/OPER"/>
    <s v="8"/>
    <s v="0"/>
    <s v="UM3001"/>
    <d v="2006-03-23T00:00:00"/>
    <n v="1197555.19"/>
    <n v="-1137677.43"/>
    <n v="59877.760000000002"/>
    <n v="0"/>
    <n v="0"/>
    <n v="0"/>
    <n v="0"/>
    <n v="59877.760000000002"/>
    <n v="1197555.19"/>
    <n v="-1137677.43"/>
    <n v="0"/>
    <m/>
    <s v="UM01"/>
    <s v="INR"/>
    <n v="0"/>
    <n v="0"/>
    <n v="0"/>
    <n v="0"/>
    <n v="0"/>
  </r>
  <r>
    <s v="1603001712"/>
    <s v="0"/>
    <s v="16030017120"/>
    <s v="3000"/>
    <x v="2"/>
    <s v="CONVERSION OF F-3 PHOSPHATE &amp;"/>
    <s v="0"/>
    <s v="0"/>
    <s v="UM3001"/>
    <d v="1987-05-01T00:00:00"/>
    <n v="62958.07"/>
    <n v="-59810.16"/>
    <n v="3147.91"/>
    <n v="0"/>
    <n v="0"/>
    <n v="0"/>
    <n v="0"/>
    <n v="3147.91"/>
    <n v="62958.07"/>
    <n v="-59810.16"/>
    <n v="0"/>
    <m/>
    <s v="UM01"/>
    <s v="INR"/>
    <n v="0"/>
    <n v="0"/>
    <n v="0"/>
    <n v="0"/>
    <n v="0"/>
  </r>
  <r>
    <s v="1603001713"/>
    <s v="0"/>
    <s v="16030017130"/>
    <s v="3000"/>
    <x v="2"/>
    <s v="CONVERT 19 AS FR 7013 ASFR 2ND"/>
    <s v="0"/>
    <s v="0"/>
    <s v="UM3001"/>
    <d v="1981-04-30T00:00:00"/>
    <n v="102773.08"/>
    <n v="-97634.43"/>
    <n v="5138.6499999999996"/>
    <n v="0"/>
    <n v="0"/>
    <n v="0"/>
    <n v="0"/>
    <n v="5138.6499999999996"/>
    <n v="102773.08"/>
    <n v="-97634.43"/>
    <n v="0"/>
    <m/>
    <s v="UM01"/>
    <s v="INR"/>
    <n v="0"/>
    <n v="0"/>
    <n v="0"/>
    <n v="0"/>
    <n v="0"/>
  </r>
  <r>
    <s v="1603001714"/>
    <s v="0"/>
    <s v="16030017140"/>
    <s v="3000"/>
    <x v="2"/>
    <s v="CONVEYOR SYSTEM AT FLY ASH BRI"/>
    <s v="15"/>
    <s v="0"/>
    <s v="UM3006"/>
    <d v="2015-01-15T00:00:00"/>
    <n v="341451.34"/>
    <n v="-115525.22"/>
    <n v="225926.12"/>
    <n v="0"/>
    <n v="0"/>
    <n v="-21329.48"/>
    <n v="0"/>
    <n v="204596.64"/>
    <n v="341451.34"/>
    <n v="-136854.70000000001"/>
    <n v="0"/>
    <m/>
    <s v="UM01"/>
    <s v="INR"/>
    <n v="0"/>
    <n v="0"/>
    <n v="0"/>
    <n v="0"/>
    <n v="0"/>
  </r>
  <r>
    <s v="1603001715"/>
    <s v="0"/>
    <s v="16030017150"/>
    <s v="3000"/>
    <x v="2"/>
    <s v="COOLING RESERVER FOR WEF M/C"/>
    <s v="0"/>
    <s v="0"/>
    <s v="UM3001"/>
    <d v="1982-12-23T00:00:00"/>
    <n v="31143.72"/>
    <n v="-29586.53"/>
    <n v="1557.19"/>
    <n v="0"/>
    <n v="0"/>
    <n v="0"/>
    <n v="0"/>
    <n v="1557.19"/>
    <n v="31143.72"/>
    <n v="-29586.53"/>
    <n v="0"/>
    <m/>
    <s v="UM01"/>
    <s v="INR"/>
    <n v="0"/>
    <n v="0"/>
    <n v="0"/>
    <n v="0"/>
    <n v="0"/>
  </r>
  <r>
    <s v="1603001716"/>
    <s v="0"/>
    <s v="16030017160"/>
    <s v="3000"/>
    <x v="2"/>
    <s v="COOLING TOWER - W/M W/COMPLEX"/>
    <s v="15"/>
    <s v="0"/>
    <s v="UM3001"/>
    <d v="1996-03-15T00:00:00"/>
    <n v="1082043.45"/>
    <n v="-1027941.28"/>
    <n v="54102.17"/>
    <n v="0"/>
    <n v="0"/>
    <n v="0"/>
    <n v="0"/>
    <n v="54102.17"/>
    <n v="1082043.45"/>
    <n v="-1027941.28"/>
    <n v="0"/>
    <m/>
    <s v="UM01"/>
    <s v="INR"/>
    <n v="0"/>
    <n v="0"/>
    <n v="0"/>
    <n v="0"/>
    <n v="0"/>
  </r>
  <r>
    <s v="1603001717"/>
    <s v="0"/>
    <s v="16030017170"/>
    <s v="3000"/>
    <x v="2"/>
    <s v="SWITCHING DEVICE"/>
    <s v="0"/>
    <s v="0"/>
    <s v="UM3002"/>
    <d v="2005-03-01T00:00:00"/>
    <n v="259.83"/>
    <n v="-259.82"/>
    <n v="0.01"/>
    <n v="0"/>
    <n v="0"/>
    <n v="0"/>
    <n v="0"/>
    <n v="0.01"/>
    <n v="259.83"/>
    <n v="-259.82"/>
    <n v="0"/>
    <m/>
    <s v="UM01"/>
    <s v="INR"/>
    <n v="0"/>
    <n v="0"/>
    <n v="0"/>
    <n v="0"/>
    <n v="0"/>
  </r>
  <r>
    <s v="1603001718"/>
    <s v="0"/>
    <s v="16030017180"/>
    <s v="3000"/>
    <x v="2"/>
    <s v="COPPER COATING LINE"/>
    <s v="0"/>
    <s v="0"/>
    <s v="UM3001"/>
    <d v="1996-03-20T00:00:00"/>
    <n v="4191096.8"/>
    <n v="-3981541.96"/>
    <n v="209554.84"/>
    <n v="0"/>
    <n v="0"/>
    <n v="0"/>
    <n v="0"/>
    <n v="209554.84"/>
    <n v="4191096.8"/>
    <n v="-3981541.96"/>
    <n v="0"/>
    <m/>
    <s v="UM01"/>
    <s v="INR"/>
    <n v="0"/>
    <n v="0"/>
    <n v="0"/>
    <n v="0"/>
    <n v="0"/>
  </r>
  <r>
    <s v="1603001719"/>
    <s v="0"/>
    <s v="16030017190"/>
    <s v="3000"/>
    <x v="2"/>
    <s v="COPPER SPLIT BEARING-M/C No 11"/>
    <s v="0"/>
    <s v="0"/>
    <s v="UM3001"/>
    <d v="1999-02-28T00:00:00"/>
    <n v="181231.5"/>
    <n v="-172169.92"/>
    <n v="9061.58"/>
    <n v="0"/>
    <n v="0"/>
    <n v="0"/>
    <n v="0"/>
    <n v="9061.58"/>
    <n v="181231.5"/>
    <n v="-172169.92"/>
    <n v="0"/>
    <m/>
    <s v="UM01"/>
    <s v="INR"/>
    <n v="0"/>
    <n v="0"/>
    <n v="0"/>
    <n v="0"/>
    <n v="0"/>
  </r>
  <r>
    <s v="1603001721"/>
    <s v="0"/>
    <s v="16030017210"/>
    <s v="3000"/>
    <x v="2"/>
    <s v="COUPLING OF 2 MPC (M/C N.51 &amp;"/>
    <s v="0"/>
    <s v="0"/>
    <s v="UM3001"/>
    <d v="1984-06-25T00:00:00"/>
    <n v="122595.3"/>
    <n v="-116465.54"/>
    <n v="6129.76"/>
    <n v="0"/>
    <n v="0"/>
    <n v="0"/>
    <n v="0"/>
    <n v="6129.76"/>
    <n v="122595.3"/>
    <n v="-116465.54"/>
    <n v="0"/>
    <m/>
    <s v="UM01"/>
    <s v="INR"/>
    <n v="0"/>
    <n v="0"/>
    <n v="0"/>
    <n v="0"/>
    <n v="0"/>
  </r>
  <r>
    <s v="1603001724"/>
    <s v="0"/>
    <s v="16030017240"/>
    <s v="3000"/>
    <x v="2"/>
    <s v="CRANE 3MT ELEC MATERIAL"/>
    <s v="11"/>
    <s v="0"/>
    <s v="UM3001"/>
    <d v="2003-03-22T00:00:00"/>
    <n v="35714.410000000003"/>
    <n v="-33928.69"/>
    <n v="1785.72"/>
    <n v="0"/>
    <n v="0"/>
    <n v="0"/>
    <n v="0"/>
    <n v="1785.72"/>
    <n v="35714.410000000003"/>
    <n v="-33928.69"/>
    <n v="0"/>
    <m/>
    <s v="UM01"/>
    <s v="INR"/>
    <n v="0"/>
    <n v="0"/>
    <n v="0"/>
    <n v="0"/>
    <n v="0"/>
  </r>
  <r>
    <s v="1603001725"/>
    <s v="0"/>
    <s v="16030017250"/>
    <s v="3000"/>
    <x v="2"/>
    <s v="CRANE 3MT MECH MATERIAL"/>
    <s v="11"/>
    <s v="0"/>
    <s v="UM3001"/>
    <d v="2003-03-22T00:00:00"/>
    <n v="953620.89"/>
    <n v="-905939.85"/>
    <n v="47681.04"/>
    <n v="0"/>
    <n v="0"/>
    <n v="0"/>
    <n v="0"/>
    <n v="47681.04"/>
    <n v="953620.89"/>
    <n v="-905939.85"/>
    <n v="0"/>
    <m/>
    <s v="UM01"/>
    <s v="INR"/>
    <n v="0"/>
    <n v="0"/>
    <n v="0"/>
    <n v="0"/>
    <n v="0"/>
  </r>
  <r>
    <s v="1603001726"/>
    <s v="0"/>
    <s v="16030017260"/>
    <s v="3000"/>
    <x v="2"/>
    <s v="CRANE CARRIER."/>
    <s v="0"/>
    <s v="0"/>
    <s v="UM3001"/>
    <d v="1996-03-31T00:00:00"/>
    <n v="1408899.88"/>
    <n v="-1338454.8799999999"/>
    <n v="70445"/>
    <n v="0"/>
    <n v="0"/>
    <n v="0"/>
    <n v="0"/>
    <n v="70445"/>
    <n v="1408899.88"/>
    <n v="-1338454.8799999999"/>
    <n v="0"/>
    <m/>
    <s v="UM01"/>
    <s v="INR"/>
    <n v="0"/>
    <n v="0"/>
    <n v="0"/>
    <n v="0"/>
    <n v="0"/>
  </r>
  <r>
    <s v="1603001727"/>
    <s v="0"/>
    <s v="16030017270"/>
    <s v="3000"/>
    <x v="2"/>
    <s v="CRANE CARRIER."/>
    <s v="0"/>
    <s v="0"/>
    <s v="UM3001"/>
    <d v="1996-03-15T00:00:00"/>
    <n v="179113.53"/>
    <n v="-170157.85"/>
    <n v="8955.68"/>
    <n v="0"/>
    <n v="0"/>
    <n v="0"/>
    <n v="0"/>
    <n v="8955.68"/>
    <n v="179113.53"/>
    <n v="-170157.85"/>
    <n v="0"/>
    <m/>
    <s v="UM01"/>
    <s v="INR"/>
    <n v="0"/>
    <n v="0"/>
    <n v="0"/>
    <n v="0"/>
    <n v="0"/>
  </r>
  <r>
    <s v="1603001728"/>
    <s v="0"/>
    <s v="16030017280"/>
    <s v="3000"/>
    <x v="2"/>
    <s v="CRANE CARRIER.( PANEL )"/>
    <s v="0"/>
    <s v="0"/>
    <s v="UM3001"/>
    <d v="1996-03-31T00:00:00"/>
    <n v="511188.32"/>
    <n v="-485628.9"/>
    <n v="25559.42"/>
    <n v="0"/>
    <n v="0"/>
    <n v="0"/>
    <n v="0"/>
    <n v="25559.42"/>
    <n v="511188.32"/>
    <n v="-485628.9"/>
    <n v="0"/>
    <m/>
    <s v="UM01"/>
    <s v="INR"/>
    <n v="0"/>
    <n v="0"/>
    <n v="0"/>
    <n v="0"/>
    <n v="0"/>
  </r>
  <r>
    <s v="1603001729"/>
    <s v="0"/>
    <s v="16030017290"/>
    <s v="3000"/>
    <x v="2"/>
    <s v="CRANE FOR NEW DESPATCH BAY"/>
    <s v="0"/>
    <s v="0"/>
    <s v="UM3001"/>
    <d v="1994-03-24T00:00:00"/>
    <n v="407594.14"/>
    <n v="-387214.43"/>
    <n v="20379.71"/>
    <n v="0"/>
    <n v="0"/>
    <n v="0"/>
    <n v="0"/>
    <n v="20379.71"/>
    <n v="407594.14"/>
    <n v="-387214.43"/>
    <n v="0"/>
    <m/>
    <s v="UM01"/>
    <s v="INR"/>
    <n v="0"/>
    <n v="0"/>
    <n v="0"/>
    <n v="0"/>
    <n v="0"/>
  </r>
  <r>
    <s v="1603001730"/>
    <s v="0"/>
    <s v="16030017300"/>
    <s v="3000"/>
    <x v="2"/>
    <s v="AUTOMATIC LATHE MACHINE 0309 (-UID"/>
    <s v="0"/>
    <s v="0"/>
    <s v="UM3004"/>
    <d v="2006-04-01T00:00:00"/>
    <n v="270400"/>
    <n v="-256880"/>
    <n v="13520"/>
    <n v="0"/>
    <n v="0"/>
    <n v="0"/>
    <n v="0"/>
    <n v="13520"/>
    <n v="270400"/>
    <n v="-256880"/>
    <n v="0"/>
    <m/>
    <s v="UM01"/>
    <s v="INR"/>
    <n v="0"/>
    <n v="0"/>
    <n v="0"/>
    <n v="0"/>
    <n v="0"/>
  </r>
  <r>
    <s v="1603001731"/>
    <s v="0"/>
    <s v="16030017310"/>
    <s v="3000"/>
    <x v="2"/>
    <s v="CUTTING &amp; CILING M/C"/>
    <s v="0"/>
    <s v="0"/>
    <s v="UM3001"/>
    <d v="1990-03-29T00:00:00"/>
    <n v="961713.62"/>
    <n v="-913627.94"/>
    <n v="48085.68"/>
    <n v="0"/>
    <n v="0"/>
    <n v="0"/>
    <n v="0"/>
    <n v="48085.68"/>
    <n v="961713.62"/>
    <n v="-913627.94"/>
    <n v="0"/>
    <m/>
    <s v="UM01"/>
    <s v="INR"/>
    <n v="0"/>
    <n v="0"/>
    <n v="0"/>
    <n v="0"/>
    <n v="0"/>
  </r>
  <r>
    <s v="1603001732"/>
    <s v="0"/>
    <s v="16030017320"/>
    <s v="3000"/>
    <x v="2"/>
    <s v="CUTTING &amp; COILING M/C MODIFICA"/>
    <s v="0"/>
    <s v="0"/>
    <s v="UM3001"/>
    <d v="1992-08-01T00:00:00"/>
    <n v="676032"/>
    <n v="-642230.4"/>
    <n v="33801.599999999999"/>
    <n v="0"/>
    <n v="0"/>
    <n v="0"/>
    <n v="0"/>
    <n v="33801.599999999999"/>
    <n v="676032"/>
    <n v="-642230.4"/>
    <n v="0"/>
    <m/>
    <s v="UM01"/>
    <s v="INR"/>
    <n v="0"/>
    <n v="0"/>
    <n v="0"/>
    <n v="0"/>
    <n v="0"/>
  </r>
  <r>
    <s v="1603001733"/>
    <s v="0"/>
    <s v="16030017330"/>
    <s v="3000"/>
    <x v="2"/>
    <s v="CUTTING COILING M/C."/>
    <s v="0"/>
    <s v="0"/>
    <s v="UM3001"/>
    <d v="1997-03-31T00:00:00"/>
    <n v="11422.7"/>
    <n v="-10851.56"/>
    <n v="571.14"/>
    <n v="0"/>
    <n v="0"/>
    <n v="0"/>
    <n v="0"/>
    <n v="571.14"/>
    <n v="11422.7"/>
    <n v="-10851.56"/>
    <n v="0"/>
    <m/>
    <s v="UM01"/>
    <s v="INR"/>
    <n v="0"/>
    <n v="0"/>
    <n v="0"/>
    <n v="0"/>
    <n v="0"/>
  </r>
  <r>
    <s v="1603001736"/>
    <s v="0"/>
    <s v="16030017360"/>
    <s v="3000"/>
    <x v="2"/>
    <s v="CYCLO GEAR BOX CR-1 MECH MAT."/>
    <s v="0"/>
    <s v="0"/>
    <s v="UM3001"/>
    <d v="2002-03-15T00:00:00"/>
    <n v="354679.05"/>
    <n v="-336945.1"/>
    <n v="17733.95"/>
    <n v="0"/>
    <n v="0"/>
    <n v="0"/>
    <n v="0"/>
    <n v="17733.95"/>
    <n v="354679.05"/>
    <n v="-336945.1"/>
    <n v="0"/>
    <m/>
    <s v="UM01"/>
    <s v="INR"/>
    <n v="0"/>
    <n v="0"/>
    <n v="0"/>
    <n v="0"/>
    <n v="0"/>
  </r>
  <r>
    <s v="1603001737"/>
    <s v="0"/>
    <s v="16030017370"/>
    <s v="3000"/>
    <x v="2"/>
    <s v="CYCLO GEAR BOX CR-1 MECH. MAT."/>
    <s v="8"/>
    <s v="0"/>
    <s v="UM3001"/>
    <d v="2006-01-15T00:00:00"/>
    <n v="140614.1"/>
    <n v="-133583.4"/>
    <n v="7030.7"/>
    <n v="0"/>
    <n v="0"/>
    <n v="0"/>
    <n v="0"/>
    <n v="7030.7"/>
    <n v="140614.1"/>
    <n v="-133583.4"/>
    <n v="0"/>
    <m/>
    <s v="UM01"/>
    <s v="INR"/>
    <n v="0"/>
    <n v="0"/>
    <n v="0"/>
    <n v="0"/>
    <n v="0"/>
  </r>
  <r>
    <s v="1603001738"/>
    <s v="0"/>
    <s v="16030017380"/>
    <s v="3000"/>
    <x v="2"/>
    <s v="CYLINDRICAL GRINDING M/C"/>
    <s v="0"/>
    <s v="0"/>
    <s v="UM3001"/>
    <d v="1972-01-01T00:00:00"/>
    <n v="108006.79"/>
    <n v="-102606.45"/>
    <n v="5400.34"/>
    <n v="0"/>
    <n v="0"/>
    <n v="0"/>
    <n v="0"/>
    <n v="5400.34"/>
    <n v="108006.79"/>
    <n v="-102606.45"/>
    <n v="0"/>
    <m/>
    <s v="UM01"/>
    <s v="INR"/>
    <n v="0"/>
    <n v="0"/>
    <n v="0"/>
    <n v="0"/>
    <n v="0"/>
  </r>
  <r>
    <s v="1603001739"/>
    <s v="0"/>
    <s v="16030017390"/>
    <s v="3000"/>
    <x v="2"/>
    <s v="D C MOTOR FOR CRM 1 NO"/>
    <s v="0"/>
    <s v="0"/>
    <s v="UM3001"/>
    <d v="1982-09-29T00:00:00"/>
    <n v="27800.91"/>
    <n v="-26410.86"/>
    <n v="1390.05"/>
    <n v="0"/>
    <n v="0"/>
    <n v="0"/>
    <n v="0"/>
    <n v="1390.05"/>
    <n v="27800.91"/>
    <n v="-26410.86"/>
    <n v="0"/>
    <m/>
    <s v="UM01"/>
    <s v="INR"/>
    <n v="0"/>
    <n v="0"/>
    <n v="0"/>
    <n v="0"/>
    <n v="0"/>
  </r>
  <r>
    <s v="1603001740"/>
    <s v="0"/>
    <s v="16030017400"/>
    <s v="3000"/>
    <x v="2"/>
    <s v="D C MOTOR FOR CRM 1 NO"/>
    <s v="0"/>
    <s v="0"/>
    <s v="UM3001"/>
    <d v="1982-09-29T00:00:00"/>
    <n v="27800.91"/>
    <n v="-26410.86"/>
    <n v="1390.05"/>
    <n v="0"/>
    <n v="0"/>
    <n v="0"/>
    <n v="0"/>
    <n v="1390.05"/>
    <n v="27800.91"/>
    <n v="-26410.86"/>
    <n v="0"/>
    <m/>
    <s v="UM01"/>
    <s v="INR"/>
    <n v="0"/>
    <n v="0"/>
    <n v="0"/>
    <n v="0"/>
    <n v="0"/>
  </r>
  <r>
    <s v="1603001741"/>
    <s v="0"/>
    <s v="16030017410"/>
    <s v="3000"/>
    <x v="2"/>
    <s v="D C MOTOR FOR CRM 1 NO"/>
    <s v="0"/>
    <s v="0"/>
    <s v="UM3001"/>
    <d v="1982-09-29T00:00:00"/>
    <n v="27800.92"/>
    <n v="-26410.87"/>
    <n v="1390.05"/>
    <n v="0"/>
    <n v="0"/>
    <n v="0"/>
    <n v="0"/>
    <n v="1390.05"/>
    <n v="27800.92"/>
    <n v="-26410.87"/>
    <n v="0"/>
    <m/>
    <s v="UM01"/>
    <s v="INR"/>
    <n v="0"/>
    <n v="0"/>
    <n v="0"/>
    <n v="0"/>
    <n v="0"/>
  </r>
  <r>
    <s v="1603001742"/>
    <s v="0"/>
    <s v="16030017420"/>
    <s v="3000"/>
    <x v="2"/>
    <s v="D C MOTOR FOR CRM 1 NO"/>
    <s v="0"/>
    <s v="0"/>
    <s v="UM3001"/>
    <d v="1982-09-29T00:00:00"/>
    <n v="27800.91"/>
    <n v="-26410.86"/>
    <n v="1390.05"/>
    <n v="0"/>
    <n v="0"/>
    <n v="0"/>
    <n v="0"/>
    <n v="1390.05"/>
    <n v="27800.91"/>
    <n v="-26410.86"/>
    <n v="0"/>
    <m/>
    <s v="UM01"/>
    <s v="INR"/>
    <n v="0"/>
    <n v="0"/>
    <n v="0"/>
    <n v="0"/>
    <n v="0"/>
  </r>
  <r>
    <s v="1603001743"/>
    <s v="0"/>
    <s v="16030017430"/>
    <s v="3000"/>
    <x v="2"/>
    <s v="D C MOTOR FOR CRM 1 NO"/>
    <s v="0"/>
    <s v="0"/>
    <s v="UM3001"/>
    <d v="1982-09-29T00:00:00"/>
    <n v="27800.91"/>
    <n v="-26410.86"/>
    <n v="1390.05"/>
    <n v="0"/>
    <n v="0"/>
    <n v="0"/>
    <n v="0"/>
    <n v="1390.05"/>
    <n v="27800.91"/>
    <n v="-26410.86"/>
    <n v="0"/>
    <m/>
    <s v="UM01"/>
    <s v="INR"/>
    <n v="0"/>
    <n v="0"/>
    <n v="0"/>
    <n v="0"/>
    <n v="0"/>
  </r>
  <r>
    <s v="1603001744"/>
    <s v="0"/>
    <s v="16030017440"/>
    <s v="3000"/>
    <x v="2"/>
    <s v="D C MOTOR FOR CRM 1 NO"/>
    <s v="0"/>
    <s v="0"/>
    <s v="UM3001"/>
    <d v="1982-09-29T00:00:00"/>
    <n v="27800.91"/>
    <n v="-26410.86"/>
    <n v="1390.05"/>
    <n v="0"/>
    <n v="0"/>
    <n v="0"/>
    <n v="0"/>
    <n v="1390.05"/>
    <n v="27800.91"/>
    <n v="-26410.86"/>
    <n v="0"/>
    <m/>
    <s v="UM01"/>
    <s v="INR"/>
    <n v="0"/>
    <n v="0"/>
    <n v="0"/>
    <n v="0"/>
    <n v="0"/>
  </r>
  <r>
    <s v="1603001745"/>
    <s v="0"/>
    <s v="16030017450"/>
    <s v="3000"/>
    <x v="2"/>
    <s v="D C MOTOR FOR CRM 1 NO"/>
    <s v="0"/>
    <s v="0"/>
    <s v="UM3001"/>
    <d v="1982-09-29T00:00:00"/>
    <n v="27800.91"/>
    <n v="-26410.86"/>
    <n v="1390.05"/>
    <n v="0"/>
    <n v="0"/>
    <n v="0"/>
    <n v="0"/>
    <n v="1390.05"/>
    <n v="27800.91"/>
    <n v="-26410.86"/>
    <n v="0"/>
    <m/>
    <s v="UM01"/>
    <s v="INR"/>
    <n v="0"/>
    <n v="0"/>
    <n v="0"/>
    <n v="0"/>
    <n v="0"/>
  </r>
  <r>
    <s v="1603001746"/>
    <s v="0"/>
    <s v="16030017460"/>
    <s v="3000"/>
    <x v="2"/>
    <s v="D C MOTOR FOR CRM 1 NO"/>
    <s v="0"/>
    <s v="0"/>
    <s v="UM3001"/>
    <d v="1982-09-29T00:00:00"/>
    <n v="27800.91"/>
    <n v="-26410.86"/>
    <n v="1390.05"/>
    <n v="0"/>
    <n v="0"/>
    <n v="0"/>
    <n v="0"/>
    <n v="1390.05"/>
    <n v="27800.91"/>
    <n v="-26410.86"/>
    <n v="0"/>
    <m/>
    <s v="UM01"/>
    <s v="INR"/>
    <n v="0"/>
    <n v="0"/>
    <n v="0"/>
    <n v="0"/>
    <n v="0"/>
  </r>
  <r>
    <s v="1603001747"/>
    <s v="0"/>
    <s v="16030017470"/>
    <s v="3000"/>
    <x v="2"/>
    <s v="D.C. THRYSTER DRIVE FOR CRN-7"/>
    <s v="0"/>
    <s v="0"/>
    <s v="UM3001"/>
    <d v="1990-01-18T00:00:00"/>
    <n v="200823.9"/>
    <n v="-190782.7"/>
    <n v="10041.200000000001"/>
    <n v="0"/>
    <n v="0"/>
    <n v="0"/>
    <n v="0"/>
    <n v="10041.200000000001"/>
    <n v="200823.9"/>
    <n v="-190782.7"/>
    <n v="0"/>
    <m/>
    <s v="UM01"/>
    <s v="INR"/>
    <n v="0"/>
    <n v="0"/>
    <n v="0"/>
    <n v="0"/>
    <n v="0"/>
  </r>
  <r>
    <s v="1603001748"/>
    <s v="0"/>
    <s v="16030017480"/>
    <s v="3000"/>
    <x v="2"/>
    <s v="DAEWOO FORKLIFT PRO 5.3T CAPCI"/>
    <s v="15"/>
    <s v="0"/>
    <s v="UM3001"/>
    <d v="2008-03-12T00:00:00"/>
    <n v="1717357.44"/>
    <n v="-1567872.51"/>
    <n v="149484.93"/>
    <n v="0"/>
    <n v="0"/>
    <n v="-21600.21"/>
    <n v="0"/>
    <n v="127884.72"/>
    <n v="1717357.44"/>
    <n v="-1589472.72"/>
    <n v="0"/>
    <m/>
    <s v="UM01"/>
    <s v="INR"/>
    <n v="0"/>
    <n v="0"/>
    <n v="0"/>
    <n v="0"/>
    <n v="0"/>
  </r>
  <r>
    <s v="1603001749"/>
    <s v="0"/>
    <s v="16030017490"/>
    <s v="3000"/>
    <x v="2"/>
    <s v="DANCER ASSBLY FOR F2 TURNTABLE"/>
    <s v="0"/>
    <s v="0"/>
    <s v="UM3001"/>
    <d v="1997-03-01T00:00:00"/>
    <n v="111917.09"/>
    <n v="-106321.23"/>
    <n v="5595.86"/>
    <n v="0"/>
    <n v="0"/>
    <n v="0"/>
    <n v="0"/>
    <n v="5595.86"/>
    <n v="111917.09"/>
    <n v="-106321.23"/>
    <n v="0"/>
    <m/>
    <s v="UM01"/>
    <s v="INR"/>
    <n v="0"/>
    <n v="0"/>
    <n v="0"/>
    <n v="0"/>
    <n v="0"/>
  </r>
  <r>
    <s v="1603001750"/>
    <s v="0"/>
    <s v="16030017500"/>
    <s v="3000"/>
    <x v="2"/>
    <s v="DC MOTOR -12.5 HP FOR RBD M/C"/>
    <s v="0"/>
    <s v="0"/>
    <s v="UM3001"/>
    <d v="2005-03-01T00:00:00"/>
    <n v="40381.96"/>
    <n v="-38362.86"/>
    <n v="2019.1"/>
    <n v="0"/>
    <n v="0"/>
    <n v="0"/>
    <n v="0"/>
    <n v="2019.1"/>
    <n v="40381.96"/>
    <n v="-38362.86"/>
    <n v="0"/>
    <m/>
    <s v="UM01"/>
    <s v="INR"/>
    <n v="0"/>
    <n v="0"/>
    <n v="0"/>
    <n v="0"/>
    <n v="0"/>
  </r>
  <r>
    <s v="1603001751"/>
    <s v="0"/>
    <s v="16030017510"/>
    <s v="3000"/>
    <x v="2"/>
    <s v="DC TRAVERSE FOR M/C 11"/>
    <s v="0"/>
    <s v="0"/>
    <s v="UM3001"/>
    <d v="1987-10-01T00:00:00"/>
    <n v="104666.2"/>
    <n v="-99432.89"/>
    <n v="5233.3100000000004"/>
    <n v="0"/>
    <n v="0"/>
    <n v="0"/>
    <n v="0"/>
    <n v="5233.3100000000004"/>
    <n v="104666.2"/>
    <n v="-99432.89"/>
    <n v="0"/>
    <m/>
    <s v="UM01"/>
    <s v="INR"/>
    <n v="0"/>
    <n v="0"/>
    <n v="0"/>
    <n v="0"/>
    <n v="0"/>
  </r>
  <r>
    <s v="1603001753"/>
    <s v="0"/>
    <s v="16030017530"/>
    <s v="3000"/>
    <x v="2"/>
    <s v="DEFLECTED TENSILE TESTING MC"/>
    <s v="15"/>
    <s v="0"/>
    <s v="UM3001"/>
    <d v="2013-01-12T00:00:00"/>
    <n v="1065692.6599999999"/>
    <n v="-562527.93999999994"/>
    <n v="503164.72"/>
    <n v="0"/>
    <n v="0"/>
    <n v="-57798.74"/>
    <n v="0"/>
    <n v="445365.98"/>
    <n v="1065692.6599999999"/>
    <n v="-620326.68000000005"/>
    <n v="0"/>
    <m/>
    <s v="UM01"/>
    <s v="INR"/>
    <n v="0"/>
    <n v="0"/>
    <n v="0"/>
    <n v="0"/>
    <n v="0"/>
  </r>
  <r>
    <s v="1603001754"/>
    <s v="0"/>
    <s v="16030017540"/>
    <s v="3000"/>
    <x v="2"/>
    <s v="DEL COMPUTER LAT"/>
    <s v="3"/>
    <s v="0"/>
    <s v="UM3001"/>
    <d v="2015-05-19T00:00:00"/>
    <n v="67413.259999999995"/>
    <n v="-64042.6"/>
    <n v="3370.66"/>
    <n v="0"/>
    <n v="0"/>
    <n v="0"/>
    <n v="0"/>
    <n v="3370.66"/>
    <n v="67413.259999999995"/>
    <n v="-64042.6"/>
    <n v="0"/>
    <m/>
    <s v="UM01"/>
    <s v="INR"/>
    <n v="0"/>
    <n v="0"/>
    <n v="0"/>
    <n v="0"/>
    <n v="0"/>
  </r>
  <r>
    <s v="1603001755"/>
    <s v="0"/>
    <s v="16030017550"/>
    <s v="3000"/>
    <x v="2"/>
    <s v="DEL COMPUTER LAT"/>
    <s v="3"/>
    <s v="0"/>
    <s v="UM3001"/>
    <d v="2015-05-13T00:00:00"/>
    <n v="60926.04"/>
    <n v="-57879.74"/>
    <n v="3046.3"/>
    <n v="0"/>
    <n v="0"/>
    <n v="0"/>
    <n v="0"/>
    <n v="3046.3"/>
    <n v="60926.04"/>
    <n v="-57879.74"/>
    <n v="0"/>
    <m/>
    <s v="UM01"/>
    <s v="INR"/>
    <n v="0"/>
    <n v="0"/>
    <n v="0"/>
    <n v="0"/>
    <n v="0"/>
  </r>
  <r>
    <s v="1603001756"/>
    <s v="0"/>
    <s v="16030017560"/>
    <s v="3000"/>
    <x v="2"/>
    <s v="DEL COMPUTER LAT"/>
    <s v="3"/>
    <s v="0"/>
    <s v="UM3001"/>
    <d v="2015-06-16T00:00:00"/>
    <n v="67412.37"/>
    <n v="-64041.75"/>
    <n v="3370.62"/>
    <n v="0"/>
    <n v="0"/>
    <n v="0"/>
    <n v="0"/>
    <n v="3370.62"/>
    <n v="67412.37"/>
    <n v="-64041.75"/>
    <n v="0"/>
    <m/>
    <s v="UM01"/>
    <s v="INR"/>
    <n v="0"/>
    <n v="0"/>
    <n v="0"/>
    <n v="0"/>
    <n v="0"/>
  </r>
  <r>
    <s v="1603001758"/>
    <s v="0"/>
    <s v="16030017580"/>
    <s v="3000"/>
    <x v="2"/>
    <s v="DELL COMPLETE COMPUTER 2 NOS"/>
    <s v="3"/>
    <s v="0"/>
    <s v="UM3001"/>
    <d v="2014-08-26T00:00:00"/>
    <n v="81900"/>
    <n v="-77805"/>
    <n v="4095"/>
    <n v="0"/>
    <n v="0"/>
    <n v="0"/>
    <n v="0"/>
    <n v="4095"/>
    <n v="81900"/>
    <n v="-77805"/>
    <n v="0"/>
    <m/>
    <s v="UM01"/>
    <s v="INR"/>
    <n v="0"/>
    <n v="0"/>
    <n v="0"/>
    <n v="0"/>
    <n v="0"/>
  </r>
  <r>
    <s v="1603001759"/>
    <s v="0"/>
    <s v="16030017590"/>
    <s v="3000"/>
    <x v="2"/>
    <s v="&quot;DELL COMPUTER 18.5&quot;&quot; MONIT 2NO&quot;"/>
    <s v="3"/>
    <s v="0"/>
    <s v="UM3001"/>
    <d v="2014-12-12T00:00:00"/>
    <n v="81900"/>
    <n v="-77805"/>
    <n v="4095"/>
    <n v="0"/>
    <n v="0"/>
    <n v="0"/>
    <n v="0"/>
    <n v="4095"/>
    <n v="81900"/>
    <n v="-77805"/>
    <n v="0"/>
    <m/>
    <s v="UM01"/>
    <s v="INR"/>
    <n v="0"/>
    <n v="0"/>
    <n v="0"/>
    <n v="0"/>
    <n v="0"/>
  </r>
  <r>
    <s v="1603001760"/>
    <s v="0"/>
    <s v="16030017600"/>
    <s v="3000"/>
    <x v="2"/>
    <s v="DELL LATITUDE E5450 BTX I N RA"/>
    <s v="3"/>
    <s v="0"/>
    <s v="UM3001"/>
    <d v="2015-01-30T00:00:00"/>
    <n v="74495"/>
    <n v="-70770.25"/>
    <n v="3724.75"/>
    <n v="0"/>
    <n v="0"/>
    <n v="0"/>
    <n v="0"/>
    <n v="3724.75"/>
    <n v="74495"/>
    <n v="-70770.25"/>
    <n v="0"/>
    <m/>
    <s v="UM01"/>
    <s v="INR"/>
    <n v="0"/>
    <n v="0"/>
    <n v="0"/>
    <n v="0"/>
    <n v="0"/>
  </r>
  <r>
    <s v="1603001762"/>
    <s v="0"/>
    <s v="16030017620"/>
    <s v="3000"/>
    <x v="2"/>
    <s v="DELSTAR MAKE HEAVY DUTY SCRABB"/>
    <s v="0"/>
    <s v="0"/>
    <s v="UM3001"/>
    <d v="1989-01-24T00:00:00"/>
    <n v="63426.71"/>
    <n v="-60255.37"/>
    <n v="3171.34"/>
    <n v="0"/>
    <n v="0"/>
    <n v="0"/>
    <n v="0"/>
    <n v="3171.34"/>
    <n v="63426.71"/>
    <n v="-60255.37"/>
    <n v="0"/>
    <m/>
    <s v="UM01"/>
    <s v="INR"/>
    <n v="0"/>
    <n v="0"/>
    <n v="0"/>
    <n v="0"/>
    <n v="0"/>
  </r>
  <r>
    <s v="1603001763"/>
    <s v="0"/>
    <s v="16030017630"/>
    <s v="3000"/>
    <x v="2"/>
    <s v="DENISON 6.5T TENSILE TESTING M"/>
    <s v="0"/>
    <s v="0"/>
    <s v="UM3001"/>
    <d v="1973-01-01T00:00:00"/>
    <n v="133135.97"/>
    <n v="-126479.17"/>
    <n v="6656.8"/>
    <n v="0"/>
    <n v="0"/>
    <n v="0"/>
    <n v="0"/>
    <n v="6656.8"/>
    <n v="133135.97"/>
    <n v="-126479.17"/>
    <n v="0"/>
    <m/>
    <s v="UM01"/>
    <s v="INR"/>
    <n v="0"/>
    <n v="0"/>
    <n v="0"/>
    <n v="0"/>
    <n v="0"/>
  </r>
  <r>
    <s v="1603001764"/>
    <s v="0"/>
    <s v="16030017640"/>
    <s v="3000"/>
    <x v="2"/>
    <s v="DESIGN &amp; ENGG. FEE TO HI-DRAN"/>
    <s v="0"/>
    <s v="0"/>
    <s v="UM3001"/>
    <d v="1994-09-25T00:00:00"/>
    <n v="3662835.29"/>
    <n v="-3479693.52"/>
    <n v="183141.77"/>
    <n v="0"/>
    <n v="0"/>
    <n v="0"/>
    <n v="0"/>
    <n v="183141.77"/>
    <n v="3662835.29"/>
    <n v="-3479693.52"/>
    <n v="0"/>
    <m/>
    <s v="UM01"/>
    <s v="INR"/>
    <n v="0"/>
    <n v="0"/>
    <n v="0"/>
    <n v="0"/>
    <n v="0"/>
  </r>
  <r>
    <s v="1603001765"/>
    <s v="0"/>
    <s v="16030017650"/>
    <s v="3000"/>
    <x v="2"/>
    <s v="DESIGN &amp; ENGG. FEE TO HI-DRAW."/>
    <s v="0"/>
    <s v="0"/>
    <s v="UM3001"/>
    <d v="1996-03-31T00:00:00"/>
    <n v="586053.65"/>
    <n v="-556750.96"/>
    <n v="29302.69"/>
    <n v="0"/>
    <n v="0"/>
    <n v="0"/>
    <n v="0"/>
    <n v="29302.69"/>
    <n v="586053.65"/>
    <n v="-556750.96"/>
    <n v="0"/>
    <m/>
    <s v="UM01"/>
    <s v="INR"/>
    <n v="0"/>
    <n v="0"/>
    <n v="0"/>
    <n v="0"/>
    <n v="0"/>
  </r>
  <r>
    <s v="1603001766"/>
    <s v="0"/>
    <s v="16030017660"/>
    <s v="3000"/>
    <x v="2"/>
    <s v="DESIGN &amp; ENGG. FEE TO HI-DRAW."/>
    <s v="0"/>
    <s v="0"/>
    <s v="UM3001"/>
    <d v="1996-03-31T00:00:00"/>
    <n v="40599.440000000002"/>
    <n v="-38569.46"/>
    <n v="2029.98"/>
    <n v="0"/>
    <n v="0"/>
    <n v="0"/>
    <n v="0"/>
    <n v="2029.98"/>
    <n v="40599.440000000002"/>
    <n v="-38569.46"/>
    <n v="0"/>
    <m/>
    <s v="UM01"/>
    <s v="INR"/>
    <n v="0"/>
    <n v="0"/>
    <n v="0"/>
    <n v="0"/>
    <n v="0"/>
  </r>
  <r>
    <s v="1603001767"/>
    <s v="0"/>
    <s v="16030017670"/>
    <s v="3000"/>
    <x v="2"/>
    <s v="DESKJET PRINTER EPSON L110"/>
    <s v="3"/>
    <s v="0"/>
    <s v="UM3001"/>
    <d v="2013-05-14T00:00:00"/>
    <n v="6615"/>
    <n v="-6284.25"/>
    <n v="330.75"/>
    <n v="0"/>
    <n v="0"/>
    <n v="0"/>
    <n v="0"/>
    <n v="330.75"/>
    <n v="6615"/>
    <n v="-6284.25"/>
    <n v="0"/>
    <m/>
    <s v="UM01"/>
    <s v="INR"/>
    <n v="0"/>
    <n v="0"/>
    <n v="0"/>
    <n v="0"/>
    <n v="0"/>
  </r>
  <r>
    <s v="1603001768"/>
    <s v="0"/>
    <s v="16030017680"/>
    <s v="3000"/>
    <x v="2"/>
    <s v="DESKJET PRINTER EPSON L110"/>
    <s v="3"/>
    <s v="0"/>
    <s v="UM3001"/>
    <d v="2014-01-11T00:00:00"/>
    <n v="6615"/>
    <n v="-6284.25"/>
    <n v="330.75"/>
    <n v="0"/>
    <n v="0"/>
    <n v="0"/>
    <n v="0"/>
    <n v="330.75"/>
    <n v="6615"/>
    <n v="-6284.25"/>
    <n v="0"/>
    <m/>
    <s v="UM01"/>
    <s v="INR"/>
    <n v="0"/>
    <n v="0"/>
    <n v="0"/>
    <n v="0"/>
    <n v="0"/>
  </r>
  <r>
    <s v="1603001769"/>
    <s v="0"/>
    <s v="16030017690"/>
    <s v="3000"/>
    <x v="2"/>
    <s v="DESKJET PRINTER EPSON L110"/>
    <s v="3"/>
    <s v="0"/>
    <s v="UM3001"/>
    <d v="2013-05-30T00:00:00"/>
    <n v="6615"/>
    <n v="-6284.25"/>
    <n v="330.75"/>
    <n v="0"/>
    <n v="0"/>
    <n v="0"/>
    <n v="0"/>
    <n v="330.75"/>
    <n v="6615"/>
    <n v="-6284.25"/>
    <n v="0"/>
    <m/>
    <s v="UM01"/>
    <s v="INR"/>
    <n v="0"/>
    <n v="0"/>
    <n v="0"/>
    <n v="0"/>
    <n v="0"/>
  </r>
  <r>
    <s v="1603001770"/>
    <s v="0"/>
    <s v="16030017700"/>
    <s v="3000"/>
    <x v="2"/>
    <s v="DESKJET PRINTER EPSON L110 1NO"/>
    <s v="3"/>
    <s v="0"/>
    <s v="UM3001"/>
    <d v="2014-11-24T00:00:00"/>
    <n v="6930"/>
    <n v="-6583.5"/>
    <n v="346.5"/>
    <n v="0"/>
    <n v="0"/>
    <n v="0"/>
    <n v="0"/>
    <n v="346.5"/>
    <n v="6930"/>
    <n v="-6583.5"/>
    <n v="0"/>
    <m/>
    <s v="UM01"/>
    <s v="INR"/>
    <n v="0"/>
    <n v="0"/>
    <n v="0"/>
    <n v="0"/>
    <n v="0"/>
  </r>
  <r>
    <s v="1603001771"/>
    <s v="0"/>
    <s v="16030017710"/>
    <s v="3000"/>
    <x v="2"/>
    <s v="DESKJET PRINTER EPSON L110 1NO"/>
    <s v="3"/>
    <s v="0"/>
    <s v="UM3001"/>
    <d v="2014-09-26T00:00:00"/>
    <n v="6930"/>
    <n v="-6583.5"/>
    <n v="346.5"/>
    <n v="0"/>
    <n v="0"/>
    <n v="0"/>
    <n v="0"/>
    <n v="346.5"/>
    <n v="6930"/>
    <n v="-6583.5"/>
    <n v="0"/>
    <m/>
    <s v="UM01"/>
    <s v="INR"/>
    <n v="0"/>
    <n v="0"/>
    <n v="0"/>
    <n v="0"/>
    <n v="0"/>
  </r>
  <r>
    <s v="1603001772"/>
    <s v="0"/>
    <s v="16030017720"/>
    <s v="3000"/>
    <x v="2"/>
    <s v="DESKJET PRINTER EPSON L110 1NO"/>
    <s v="3"/>
    <s v="0"/>
    <s v="UM3001"/>
    <d v="2014-09-26T00:00:00"/>
    <n v="6930"/>
    <n v="-6583.5"/>
    <n v="346.5"/>
    <n v="0"/>
    <n v="0"/>
    <n v="0"/>
    <n v="0"/>
    <n v="346.5"/>
    <n v="6930"/>
    <n v="-6583.5"/>
    <n v="0"/>
    <m/>
    <s v="UM01"/>
    <s v="INR"/>
    <n v="0"/>
    <n v="0"/>
    <n v="0"/>
    <n v="0"/>
    <n v="0"/>
  </r>
  <r>
    <s v="1603001774"/>
    <s v="0"/>
    <s v="16030017740"/>
    <s v="3000"/>
    <x v="2"/>
    <s v="DEVAL EFF ON 100T TENSILE TEST"/>
    <s v="0"/>
    <s v="0"/>
    <s v="UM3001"/>
    <d v="1966-01-01T00:00:00"/>
    <n v="41532.76"/>
    <n v="-39456.120000000003"/>
    <n v="2076.64"/>
    <n v="0"/>
    <n v="0"/>
    <n v="0"/>
    <n v="0"/>
    <n v="2076.64"/>
    <n v="41532.76"/>
    <n v="-39456.120000000003"/>
    <n v="0"/>
    <m/>
    <s v="UM01"/>
    <s v="INR"/>
    <n v="0"/>
    <n v="0"/>
    <n v="0"/>
    <n v="0"/>
    <n v="0"/>
  </r>
  <r>
    <s v="1603001775"/>
    <s v="0"/>
    <s v="16030017750"/>
    <s v="3000"/>
    <x v="2"/>
    <s v="DEVAL EFFECT ON M/C 10"/>
    <s v="0"/>
    <s v="0"/>
    <s v="UM3001"/>
    <d v="1966-01-01T00:00:00"/>
    <n v="77654.19"/>
    <n v="-73771.48"/>
    <n v="3882.71"/>
    <n v="0"/>
    <n v="0"/>
    <n v="0"/>
    <n v="0"/>
    <n v="3882.71"/>
    <n v="77654.19"/>
    <n v="-73771.48"/>
    <n v="0"/>
    <m/>
    <s v="UM01"/>
    <s v="INR"/>
    <n v="0"/>
    <n v="0"/>
    <n v="0"/>
    <n v="0"/>
    <n v="0"/>
  </r>
  <r>
    <s v="1603001776"/>
    <s v="0"/>
    <s v="16030017760"/>
    <s v="3000"/>
    <x v="2"/>
    <s v="DEVAL EFFECT ON M/C 14"/>
    <s v="0"/>
    <s v="0"/>
    <s v="UM3001"/>
    <d v="1966-01-01T00:00:00"/>
    <n v="36521.99"/>
    <n v="-34695.89"/>
    <n v="1826.1"/>
    <n v="0"/>
    <n v="0"/>
    <n v="0"/>
    <n v="0"/>
    <n v="1826.1"/>
    <n v="36521.99"/>
    <n v="-34695.89"/>
    <n v="0"/>
    <m/>
    <s v="UM01"/>
    <s v="INR"/>
    <n v="0"/>
    <n v="0"/>
    <n v="0"/>
    <n v="0"/>
    <n v="0"/>
  </r>
  <r>
    <s v="1603001777"/>
    <s v="0"/>
    <s v="16030017770"/>
    <s v="3000"/>
    <x v="2"/>
    <s v="DEVAL EFFECT ON M/C 9"/>
    <s v="0"/>
    <s v="0"/>
    <s v="UM3001"/>
    <d v="1966-01-01T00:00:00"/>
    <n v="77653.84"/>
    <n v="-73771.149999999994"/>
    <n v="3882.69"/>
    <n v="0"/>
    <n v="0"/>
    <n v="0"/>
    <n v="0"/>
    <n v="3882.69"/>
    <n v="77653.84"/>
    <n v="-73771.149999999994"/>
    <n v="0"/>
    <m/>
    <s v="UM01"/>
    <s v="INR"/>
    <n v="0"/>
    <n v="0"/>
    <n v="0"/>
    <n v="0"/>
    <n v="0"/>
  </r>
  <r>
    <s v="1603001778"/>
    <s v="0"/>
    <s v="16030017780"/>
    <s v="3000"/>
    <x v="2"/>
    <s v="DEVAL.EFF.ON M/C 13A"/>
    <s v="0"/>
    <s v="0"/>
    <s v="UM3001"/>
    <d v="1966-01-01T00:00:00"/>
    <n v="63264.89"/>
    <n v="-60101.65"/>
    <n v="3163.24"/>
    <n v="0"/>
    <n v="0"/>
    <n v="0"/>
    <n v="0"/>
    <n v="3163.24"/>
    <n v="63264.89"/>
    <n v="-60101.65"/>
    <n v="0"/>
    <m/>
    <s v="UM01"/>
    <s v="INR"/>
    <n v="0"/>
    <n v="0"/>
    <n v="0"/>
    <n v="0"/>
    <n v="0"/>
  </r>
  <r>
    <s v="1603001779"/>
    <s v="0"/>
    <s v="16030017790"/>
    <s v="3000"/>
    <x v="2"/>
    <s v="DEVAL.EFF.ON M/C 13B"/>
    <s v="0"/>
    <s v="0"/>
    <s v="UM3001"/>
    <d v="1966-01-01T00:00:00"/>
    <n v="63264.89"/>
    <n v="-60101.65"/>
    <n v="3163.24"/>
    <n v="0"/>
    <n v="0"/>
    <n v="0"/>
    <n v="0"/>
    <n v="3163.24"/>
    <n v="63264.89"/>
    <n v="-60101.65"/>
    <n v="0"/>
    <m/>
    <s v="UM01"/>
    <s v="INR"/>
    <n v="0"/>
    <n v="0"/>
    <n v="0"/>
    <n v="0"/>
    <n v="0"/>
  </r>
  <r>
    <s v="1603001780"/>
    <s v="0"/>
    <s v="16030017800"/>
    <s v="3000"/>
    <x v="2"/>
    <s v="DEVAL.EFF.ON M/C 13C"/>
    <s v="0"/>
    <s v="0"/>
    <s v="UM3001"/>
    <d v="1966-01-01T00:00:00"/>
    <n v="63264.9"/>
    <n v="-60101.65"/>
    <n v="3163.25"/>
    <n v="0"/>
    <n v="0"/>
    <n v="0"/>
    <n v="0"/>
    <n v="3163.25"/>
    <n v="63264.9"/>
    <n v="-60101.65"/>
    <n v="0"/>
    <m/>
    <s v="UM01"/>
    <s v="INR"/>
    <n v="0"/>
    <n v="0"/>
    <n v="0"/>
    <n v="0"/>
    <n v="0"/>
  </r>
  <r>
    <s v="1603001781"/>
    <s v="0"/>
    <s v="16030017810"/>
    <s v="3000"/>
    <x v="2"/>
    <s v="DEVAL.EFFECT ON 8C"/>
    <s v="0"/>
    <s v="0"/>
    <s v="UM3001"/>
    <d v="1966-01-01T00:00:00"/>
    <n v="79057.179999999993"/>
    <n v="-75104.320000000007"/>
    <n v="3952.86"/>
    <n v="0"/>
    <n v="0"/>
    <n v="0"/>
    <n v="0"/>
    <n v="3952.86"/>
    <n v="79057.179999999993"/>
    <n v="-75104.320000000007"/>
    <n v="0"/>
    <m/>
    <s v="UM01"/>
    <s v="INR"/>
    <n v="0"/>
    <n v="0"/>
    <n v="0"/>
    <n v="0"/>
    <n v="0"/>
  </r>
  <r>
    <s v="1603001782"/>
    <s v="0"/>
    <s v="16030017820"/>
    <s v="3000"/>
    <x v="2"/>
    <s v="DEVAL.EFFECT ON CARTER 1"/>
    <s v="0"/>
    <s v="0"/>
    <s v="UM3001"/>
    <d v="1969-01-01T00:00:00"/>
    <n v="49823.69"/>
    <n v="-47332.51"/>
    <n v="2491.1799999999998"/>
    <n v="0"/>
    <n v="0"/>
    <n v="0"/>
    <n v="0"/>
    <n v="2491.1799999999998"/>
    <n v="49823.69"/>
    <n v="-47332.51"/>
    <n v="0"/>
    <m/>
    <s v="UM01"/>
    <s v="INR"/>
    <n v="0"/>
    <n v="0"/>
    <n v="0"/>
    <n v="0"/>
    <n v="0"/>
  </r>
  <r>
    <s v="1603001783"/>
    <s v="0"/>
    <s v="16030017830"/>
    <s v="3000"/>
    <x v="2"/>
    <s v="DEVAL.EFFECT ON M/C 11"/>
    <s v="0"/>
    <s v="0"/>
    <s v="UM3001"/>
    <d v="1966-01-01T00:00:00"/>
    <n v="128813"/>
    <n v="-122372.35"/>
    <n v="6440.65"/>
    <n v="0"/>
    <n v="0"/>
    <n v="0"/>
    <n v="0"/>
    <n v="6440.65"/>
    <n v="128813"/>
    <n v="-122372.35"/>
    <n v="0"/>
    <m/>
    <s v="UM01"/>
    <s v="INR"/>
    <n v="0"/>
    <n v="0"/>
    <n v="0"/>
    <n v="0"/>
    <n v="0"/>
  </r>
  <r>
    <s v="1603001784"/>
    <s v="0"/>
    <s v="16030017840"/>
    <s v="3000"/>
    <x v="2"/>
    <s v="DEVAL.EFFECT ON M/C 12D"/>
    <s v="0"/>
    <s v="0"/>
    <s v="UM3001"/>
    <d v="1966-01-01T00:00:00"/>
    <n v="102584.41"/>
    <n v="-97455.2"/>
    <n v="5129.21"/>
    <n v="0"/>
    <n v="0"/>
    <n v="0"/>
    <n v="0"/>
    <n v="5129.21"/>
    <n v="102584.41"/>
    <n v="-97455.2"/>
    <n v="0"/>
    <m/>
    <s v="UM01"/>
    <s v="INR"/>
    <n v="0"/>
    <n v="0"/>
    <n v="0"/>
    <n v="0"/>
    <n v="0"/>
  </r>
  <r>
    <s v="1603001785"/>
    <s v="0"/>
    <s v="16030017850"/>
    <s v="3000"/>
    <x v="2"/>
    <s v="DEVAL.EFFECT ON M/C 15"/>
    <s v="0"/>
    <s v="0"/>
    <s v="UM3001"/>
    <d v="1966-01-01T00:00:00"/>
    <n v="33634.339999999997"/>
    <n v="-31952.62"/>
    <n v="1681.72"/>
    <n v="0"/>
    <n v="0"/>
    <n v="0"/>
    <n v="0"/>
    <n v="1681.72"/>
    <n v="33634.339999999997"/>
    <n v="-31952.62"/>
    <n v="0"/>
    <m/>
    <s v="UM01"/>
    <s v="INR"/>
    <n v="0"/>
    <n v="0"/>
    <n v="0"/>
    <n v="0"/>
    <n v="0"/>
  </r>
  <r>
    <s v="1603001786"/>
    <s v="0"/>
    <s v="16030017860"/>
    <s v="3000"/>
    <x v="2"/>
    <s v="DEVAL.EFFECT ON PATHFINDER"/>
    <s v="0"/>
    <s v="0"/>
    <s v="UM3001"/>
    <d v="1969-01-01T00:00:00"/>
    <n v="32606.45"/>
    <n v="-30976.13"/>
    <n v="1630.32"/>
    <n v="0"/>
    <n v="0"/>
    <n v="0"/>
    <n v="0"/>
    <n v="1630.32"/>
    <n v="32606.45"/>
    <n v="-30976.13"/>
    <n v="0"/>
    <m/>
    <s v="UM01"/>
    <s v="INR"/>
    <n v="0"/>
    <n v="0"/>
    <n v="0"/>
    <n v="0"/>
    <n v="0"/>
  </r>
  <r>
    <s v="1603001787"/>
    <s v="0"/>
    <s v="16030017870"/>
    <s v="3000"/>
    <x v="2"/>
    <s v="DEVAL.EFFECT ON R.MILL 1"/>
    <s v="0"/>
    <s v="0"/>
    <s v="UM3001"/>
    <d v="1969-01-01T00:00:00"/>
    <n v="22440.91"/>
    <n v="-21318.87"/>
    <n v="1122.04"/>
    <n v="0"/>
    <n v="0"/>
    <n v="0"/>
    <n v="0"/>
    <n v="1122.04"/>
    <n v="22440.91"/>
    <n v="-21318.87"/>
    <n v="0"/>
    <m/>
    <s v="UM01"/>
    <s v="INR"/>
    <n v="0"/>
    <n v="0"/>
    <n v="0"/>
    <n v="0"/>
    <n v="0"/>
  </r>
  <r>
    <s v="1603001788"/>
    <s v="0"/>
    <s v="16030017880"/>
    <s v="3000"/>
    <x v="2"/>
    <s v="DEVAL.EFFECT ON R.MILL 1"/>
    <s v="0"/>
    <s v="0"/>
    <s v="UM3001"/>
    <d v="1969-01-01T00:00:00"/>
    <n v="20895.599999999999"/>
    <n v="-19850.82"/>
    <n v="1044.78"/>
    <n v="0"/>
    <n v="0"/>
    <n v="0"/>
    <n v="0"/>
    <n v="1044.78"/>
    <n v="20895.599999999999"/>
    <n v="-19850.82"/>
    <n v="0"/>
    <m/>
    <s v="UM01"/>
    <s v="INR"/>
    <n v="0"/>
    <n v="0"/>
    <n v="0"/>
    <n v="0"/>
    <n v="0"/>
  </r>
  <r>
    <s v="1603001789"/>
    <s v="0"/>
    <s v="16030017890"/>
    <s v="3000"/>
    <x v="2"/>
    <s v="DEVALUATION EFFECT ON 18A"/>
    <s v="0"/>
    <s v="0"/>
    <s v="UM3001"/>
    <d v="1966-01-01T00:00:00"/>
    <n v="85986.04"/>
    <n v="-81686.740000000005"/>
    <n v="4299.3"/>
    <n v="0"/>
    <n v="0"/>
    <n v="0"/>
    <n v="0"/>
    <n v="4299.3"/>
    <n v="85986.04"/>
    <n v="-81686.740000000005"/>
    <n v="0"/>
    <m/>
    <s v="UM01"/>
    <s v="INR"/>
    <n v="0"/>
    <n v="0"/>
    <n v="0"/>
    <n v="0"/>
    <n v="0"/>
  </r>
  <r>
    <s v="1603001790"/>
    <s v="0"/>
    <s v="16030017900"/>
    <s v="3000"/>
    <x v="2"/>
    <s v="DEVALUATION EFFECT ON 18B"/>
    <s v="0"/>
    <s v="0"/>
    <s v="UM3001"/>
    <d v="1966-01-01T00:00:00"/>
    <n v="139744.67000000001"/>
    <n v="-132757.44"/>
    <n v="6987.23"/>
    <n v="0"/>
    <n v="0"/>
    <n v="0"/>
    <n v="0"/>
    <n v="6987.23"/>
    <n v="139744.67000000001"/>
    <n v="-132757.44"/>
    <n v="0"/>
    <m/>
    <s v="UM01"/>
    <s v="INR"/>
    <n v="0"/>
    <n v="0"/>
    <n v="0"/>
    <n v="0"/>
    <n v="0"/>
  </r>
  <r>
    <s v="1603001791"/>
    <s v="0"/>
    <s v="16030017910"/>
    <s v="3000"/>
    <x v="2"/>
    <s v="DEVALUATION EFFECT ON 22A"/>
    <s v="0"/>
    <s v="0"/>
    <s v="UM3001"/>
    <d v="1966-01-01T00:00:00"/>
    <n v="42944.61"/>
    <n v="-40797.379999999997"/>
    <n v="2147.23"/>
    <n v="0"/>
    <n v="0"/>
    <n v="0"/>
    <n v="0"/>
    <n v="2147.23"/>
    <n v="42944.61"/>
    <n v="-40797.379999999997"/>
    <n v="0"/>
    <m/>
    <s v="UM01"/>
    <s v="INR"/>
    <n v="0"/>
    <n v="0"/>
    <n v="0"/>
    <n v="0"/>
    <n v="0"/>
  </r>
  <r>
    <s v="1603001792"/>
    <s v="0"/>
    <s v="16030017920"/>
    <s v="3000"/>
    <x v="2"/>
    <s v="DEVALUATION EFFECT ON 22B"/>
    <s v="0"/>
    <s v="0"/>
    <s v="UM3001"/>
    <d v="1966-01-01T00:00:00"/>
    <n v="48439.1"/>
    <n v="-46017.15"/>
    <n v="2421.9499999999998"/>
    <n v="0"/>
    <n v="0"/>
    <n v="0"/>
    <n v="0"/>
    <n v="2421.9499999999998"/>
    <n v="48439.1"/>
    <n v="-46017.15"/>
    <n v="0"/>
    <m/>
    <s v="UM01"/>
    <s v="INR"/>
    <n v="0"/>
    <n v="0"/>
    <n v="0"/>
    <n v="0"/>
    <n v="0"/>
  </r>
  <r>
    <s v="1603001793"/>
    <s v="0"/>
    <s v="16030017930"/>
    <s v="3000"/>
    <x v="2"/>
    <s v="DEVALUATION EFFECT ON 22C"/>
    <s v="0"/>
    <s v="0"/>
    <s v="UM3001"/>
    <d v="1966-01-01T00:00:00"/>
    <n v="104035.33"/>
    <n v="-98833.56"/>
    <n v="5201.7700000000004"/>
    <n v="0"/>
    <n v="0"/>
    <n v="0"/>
    <n v="0"/>
    <n v="5201.7700000000004"/>
    <n v="104035.33"/>
    <n v="-98833.56"/>
    <n v="0"/>
    <m/>
    <s v="UM01"/>
    <s v="INR"/>
    <n v="0"/>
    <n v="0"/>
    <n v="0"/>
    <n v="0"/>
    <n v="0"/>
  </r>
  <r>
    <s v="1603001794"/>
    <s v="0"/>
    <s v="16030017940"/>
    <s v="3000"/>
    <x v="2"/>
    <s v="DEVALUATION EFFECT ON M/C 12C"/>
    <s v="0"/>
    <s v="0"/>
    <s v="UM3001"/>
    <d v="1966-01-01T00:00:00"/>
    <n v="106241.37"/>
    <n v="-100929.3"/>
    <n v="5312.07"/>
    <n v="0"/>
    <n v="0"/>
    <n v="0"/>
    <n v="0"/>
    <n v="5312.07"/>
    <n v="106241.37"/>
    <n v="-100929.3"/>
    <n v="0"/>
    <m/>
    <s v="UM01"/>
    <s v="INR"/>
    <n v="0"/>
    <n v="0"/>
    <n v="0"/>
    <n v="0"/>
    <n v="0"/>
  </r>
  <r>
    <s v="1603001795"/>
    <s v="0"/>
    <s v="16030017950"/>
    <s v="3000"/>
    <x v="2"/>
    <s v="DEVALUATION EFFECT ON M/C 8B"/>
    <s v="0"/>
    <s v="0"/>
    <s v="UM3001"/>
    <d v="1966-01-01T00:00:00"/>
    <n v="82027.740000000005"/>
    <n v="-77926.350000000006"/>
    <n v="4101.3900000000003"/>
    <n v="0"/>
    <n v="0"/>
    <n v="0"/>
    <n v="0"/>
    <n v="4101.3900000000003"/>
    <n v="82027.740000000005"/>
    <n v="-77926.350000000006"/>
    <n v="0"/>
    <m/>
    <s v="UM01"/>
    <s v="INR"/>
    <n v="0"/>
    <n v="0"/>
    <n v="0"/>
    <n v="0"/>
    <n v="0"/>
  </r>
  <r>
    <s v="1603001797"/>
    <s v="0"/>
    <s v="16030017970"/>
    <s v="3000"/>
    <x v="2"/>
    <s v="DIAL TYPE SCALE"/>
    <s v="0"/>
    <s v="0"/>
    <s v="UM3001"/>
    <d v="1975-02-27T00:00:00"/>
    <n v="20256.990000000002"/>
    <n v="-19244.14"/>
    <n v="1012.85"/>
    <n v="0"/>
    <n v="0"/>
    <n v="0"/>
    <n v="0"/>
    <n v="1012.85"/>
    <n v="20256.990000000002"/>
    <n v="-19244.14"/>
    <n v="0"/>
    <m/>
    <s v="UM01"/>
    <s v="INR"/>
    <n v="0"/>
    <n v="0"/>
    <n v="0"/>
    <n v="0"/>
    <n v="0"/>
  </r>
  <r>
    <s v="1603001798"/>
    <s v="0"/>
    <s v="16030017980"/>
    <s v="3000"/>
    <x v="2"/>
    <s v="DIAPHGRAM PUMP NEW PH"/>
    <s v="0"/>
    <s v="0"/>
    <s v="UM3001"/>
    <d v="1996-02-19T00:00:00"/>
    <n v="37070.29"/>
    <n v="-35216.769999999997"/>
    <n v="1853.52"/>
    <n v="0"/>
    <n v="0"/>
    <n v="0"/>
    <n v="0"/>
    <n v="1853.52"/>
    <n v="37070.29"/>
    <n v="-35216.769999999997"/>
    <n v="0"/>
    <m/>
    <s v="UM01"/>
    <s v="INR"/>
    <n v="0"/>
    <n v="0"/>
    <n v="0"/>
    <n v="0"/>
    <n v="0"/>
  </r>
  <r>
    <s v="1603001799"/>
    <s v="0"/>
    <s v="16030017990"/>
    <s v="3000"/>
    <x v="2"/>
    <s v="DIE POLISHING &amp; GRINDING M/C"/>
    <s v="0"/>
    <s v="0"/>
    <s v="UM3001"/>
    <d v="1991-03-09T00:00:00"/>
    <n v="1587450.57"/>
    <n v="-1508078.04"/>
    <n v="79372.53"/>
    <n v="0"/>
    <n v="0"/>
    <n v="0"/>
    <n v="0"/>
    <n v="79372.53"/>
    <n v="1587450.57"/>
    <n v="-1508078.04"/>
    <n v="0"/>
    <m/>
    <s v="UM01"/>
    <s v="INR"/>
    <n v="0"/>
    <n v="0"/>
    <n v="0"/>
    <n v="0"/>
    <n v="0"/>
  </r>
  <r>
    <s v="1603001800"/>
    <s v="0"/>
    <s v="16030018000"/>
    <s v="3000"/>
    <x v="2"/>
    <s v="DIE POLISHING M/C"/>
    <s v="0"/>
    <s v="0"/>
    <s v="UM3001"/>
    <d v="1985-10-26T00:00:00"/>
    <n v="354861.37"/>
    <n v="-337118.3"/>
    <n v="17743.07"/>
    <n v="0"/>
    <n v="0"/>
    <n v="0"/>
    <n v="0"/>
    <n v="17743.07"/>
    <n v="354861.37"/>
    <n v="-337118.3"/>
    <n v="0"/>
    <m/>
    <s v="UM01"/>
    <s v="INR"/>
    <n v="0"/>
    <n v="0"/>
    <n v="0"/>
    <n v="0"/>
    <n v="0"/>
  </r>
  <r>
    <s v="1603001815"/>
    <s v="0"/>
    <s v="16030018150"/>
    <s v="3000"/>
    <x v="2"/>
    <s v="DIE PROFL CUTTG M/C MECH MAT"/>
    <s v="11"/>
    <s v="0"/>
    <s v="UM3001"/>
    <d v="2003-03-30T00:00:00"/>
    <n v="3237726.27"/>
    <n v="-3075839.96"/>
    <n v="161886.31"/>
    <n v="0"/>
    <n v="0"/>
    <n v="0"/>
    <n v="0"/>
    <n v="161886.31"/>
    <n v="3237726.27"/>
    <n v="-3075839.96"/>
    <n v="0"/>
    <m/>
    <s v="UM01"/>
    <s v="INR"/>
    <n v="0"/>
    <n v="0"/>
    <n v="0"/>
    <n v="0"/>
    <n v="0"/>
  </r>
  <r>
    <s v="1603001816"/>
    <s v="0"/>
    <s v="16030018160"/>
    <s v="3000"/>
    <x v="2"/>
    <s v="DIE PROFL CUTTG M/C-MECH-MATL"/>
    <s v="0"/>
    <s v="0"/>
    <s v="UM3001"/>
    <d v="2004-04-01T00:00:00"/>
    <n v="933030"/>
    <n v="-886378.5"/>
    <n v="46651.5"/>
    <n v="0"/>
    <n v="0"/>
    <n v="0"/>
    <n v="0"/>
    <n v="46651.5"/>
    <n v="933030"/>
    <n v="-886378.5"/>
    <n v="0"/>
    <m/>
    <s v="UM01"/>
    <s v="INR"/>
    <n v="0"/>
    <n v="0"/>
    <n v="0"/>
    <n v="0"/>
    <n v="0"/>
  </r>
  <r>
    <s v="1603001817"/>
    <s v="0"/>
    <s v="16030018170"/>
    <s v="3000"/>
    <x v="2"/>
    <s v="DIE SHOP EQUIPMENTS {IMPORTED}"/>
    <s v="0"/>
    <s v="0"/>
    <s v="UM3001"/>
    <d v="1996-03-02T00:00:00"/>
    <n v="3635044.37"/>
    <n v="-3453292.15"/>
    <n v="181752.22"/>
    <n v="0"/>
    <n v="0"/>
    <n v="0"/>
    <n v="0"/>
    <n v="181752.22"/>
    <n v="3635044.37"/>
    <n v="-3453292.15"/>
    <n v="0"/>
    <m/>
    <s v="UM01"/>
    <s v="INR"/>
    <n v="0"/>
    <n v="0"/>
    <n v="0"/>
    <n v="0"/>
    <n v="0"/>
  </r>
  <r>
    <s v="1603001818"/>
    <s v="0"/>
    <s v="16030018180"/>
    <s v="3000"/>
    <x v="2"/>
    <s v="DIE SHOP EQUIPMENTS."/>
    <s v="0"/>
    <s v="0"/>
    <s v="UM3001"/>
    <d v="1997-03-31T00:00:00"/>
    <n v="40995.599999999999"/>
    <n v="-38945.82"/>
    <n v="2049.7800000000002"/>
    <n v="0"/>
    <n v="0"/>
    <n v="0"/>
    <n v="0"/>
    <n v="2049.7800000000002"/>
    <n v="40995.599999999999"/>
    <n v="-38945.82"/>
    <n v="0"/>
    <m/>
    <s v="UM01"/>
    <s v="INR"/>
    <n v="0"/>
    <n v="0"/>
    <n v="0"/>
    <n v="0"/>
    <n v="0"/>
  </r>
  <r>
    <s v="1603001821"/>
    <s v="0"/>
    <s v="16030018210"/>
    <s v="3000"/>
    <x v="2"/>
    <s v="DIN 250 BOBBIN MECH.MATERIAL"/>
    <s v="0"/>
    <s v="0"/>
    <s v="UM3001"/>
    <d v="2002-03-25T00:00:00"/>
    <n v="187451.42"/>
    <n v="-178078.85"/>
    <n v="9372.57"/>
    <n v="0"/>
    <n v="0"/>
    <n v="0"/>
    <n v="0"/>
    <n v="9372.57"/>
    <n v="187451.42"/>
    <n v="-178078.85"/>
    <n v="0"/>
    <m/>
    <s v="UM01"/>
    <s v="INR"/>
    <n v="0"/>
    <n v="0"/>
    <n v="0"/>
    <n v="0"/>
    <n v="0"/>
  </r>
  <r>
    <s v="1603001822"/>
    <s v="0"/>
    <s v="16030018220"/>
    <s v="3000"/>
    <x v="2"/>
    <s v="DIN BOBBINS."/>
    <s v="0"/>
    <s v="0"/>
    <s v="UM3001"/>
    <d v="1997-03-31T00:00:00"/>
    <n v="1224737.3400000001"/>
    <n v="-1163500.47"/>
    <n v="61236.87"/>
    <n v="0"/>
    <n v="0"/>
    <n v="0"/>
    <n v="0"/>
    <n v="61236.87"/>
    <n v="1224737.3400000001"/>
    <n v="-1163500.47"/>
    <n v="0"/>
    <m/>
    <s v="UM01"/>
    <s v="INR"/>
    <n v="0"/>
    <n v="0"/>
    <n v="0"/>
    <n v="0"/>
    <n v="0"/>
  </r>
  <r>
    <s v="1603001823"/>
    <s v="0"/>
    <s v="16030018230"/>
    <s v="3000"/>
    <x v="2"/>
    <s v="DISMENT.&amp; FABC.OF ITEMS OF W.C"/>
    <s v="15"/>
    <s v="0"/>
    <s v="UM3001"/>
    <d v="1997-03-31T00:00:00"/>
    <n v="487112.34"/>
    <n v="-462756.72"/>
    <n v="24355.62"/>
    <n v="0"/>
    <n v="0"/>
    <n v="0"/>
    <n v="0"/>
    <n v="24355.62"/>
    <n v="487112.34"/>
    <n v="-462756.72"/>
    <n v="0"/>
    <m/>
    <s v="UM01"/>
    <s v="INR"/>
    <n v="0"/>
    <n v="0"/>
    <n v="0"/>
    <n v="0"/>
    <n v="0"/>
  </r>
  <r>
    <s v="1603001824"/>
    <s v="0"/>
    <s v="16030018240"/>
    <s v="3000"/>
    <x v="2"/>
    <s v="DISPOSAL WASTE WATER OF PLANT"/>
    <s v="15"/>
    <s v="0"/>
    <s v="UM3001"/>
    <d v="2012-03-17T00:00:00"/>
    <n v="761776.37"/>
    <n v="-456008.38"/>
    <n v="305767.99"/>
    <n v="0"/>
    <n v="0"/>
    <n v="-38465.71"/>
    <n v="0"/>
    <n v="267302.28000000003"/>
    <n v="761776.37"/>
    <n v="-494474.09"/>
    <n v="0"/>
    <m/>
    <s v="UM01"/>
    <s v="INR"/>
    <n v="0"/>
    <n v="0"/>
    <n v="0"/>
    <n v="0"/>
    <n v="0"/>
  </r>
  <r>
    <s v="1603001825"/>
    <s v="0"/>
    <s v="16030018250"/>
    <s v="3000"/>
    <x v="2"/>
    <s v="DOT MATRIX PRINT"/>
    <s v="3"/>
    <s v="0"/>
    <s v="UM3001"/>
    <d v="2015-11-19T00:00:00"/>
    <n v="11550"/>
    <n v="-10972.5"/>
    <n v="577.5"/>
    <n v="0"/>
    <n v="0"/>
    <n v="0"/>
    <n v="0"/>
    <n v="577.5"/>
    <n v="11550"/>
    <n v="-10972.5"/>
    <n v="0"/>
    <m/>
    <s v="UM01"/>
    <s v="INR"/>
    <n v="0"/>
    <n v="0"/>
    <n v="0"/>
    <n v="0"/>
    <n v="0"/>
  </r>
  <r>
    <s v="1603001826"/>
    <s v="0"/>
    <s v="16030018260"/>
    <s v="3000"/>
    <x v="2"/>
    <s v="DOUBLE BLOCKS IN WET CIVIL"/>
    <s v="0"/>
    <s v="0"/>
    <s v="UM3001"/>
    <d v="2004-03-25T00:00:00"/>
    <n v="40191.17"/>
    <n v="-38181.61"/>
    <n v="2009.56"/>
    <n v="0"/>
    <n v="0"/>
    <n v="0"/>
    <n v="0"/>
    <n v="2009.56"/>
    <n v="40191.17"/>
    <n v="-38181.61"/>
    <n v="0"/>
    <m/>
    <s v="UM01"/>
    <s v="INR"/>
    <n v="0"/>
    <n v="0"/>
    <n v="0"/>
    <n v="0"/>
    <n v="0"/>
  </r>
  <r>
    <s v="1603001827"/>
    <s v="0"/>
    <s v="16030018270"/>
    <s v="3000"/>
    <x v="2"/>
    <s v="DOUBLE BLOCKS IN WET ELECTRICA"/>
    <s v="0"/>
    <s v="0"/>
    <s v="UM3001"/>
    <d v="2004-03-25T00:00:00"/>
    <n v="1128047.99"/>
    <n v="-1071645.5900000001"/>
    <n v="56402.400000000001"/>
    <n v="0"/>
    <n v="0"/>
    <n v="0"/>
    <n v="0"/>
    <n v="56402.400000000001"/>
    <n v="1128047.99"/>
    <n v="-1071645.5900000001"/>
    <n v="0"/>
    <m/>
    <s v="UM01"/>
    <s v="INR"/>
    <n v="0"/>
    <n v="0"/>
    <n v="0"/>
    <n v="0"/>
    <n v="0"/>
  </r>
  <r>
    <s v="1603001828"/>
    <s v="0"/>
    <s v="16030018280"/>
    <s v="3000"/>
    <x v="2"/>
    <s v="DOUBLE BLOCKS IN WET MECH"/>
    <s v="0"/>
    <s v="0"/>
    <s v="UM3001"/>
    <d v="2004-03-25T00:00:00"/>
    <n v="3467195.55"/>
    <n v="-3293835.77"/>
    <n v="173359.78"/>
    <n v="0"/>
    <n v="0"/>
    <n v="0"/>
    <n v="0"/>
    <n v="173359.78"/>
    <n v="3467195.55"/>
    <n v="-3293835.77"/>
    <n v="0"/>
    <m/>
    <s v="UM01"/>
    <s v="INR"/>
    <n v="0"/>
    <n v="0"/>
    <n v="0"/>
    <n v="0"/>
    <n v="0"/>
  </r>
  <r>
    <s v="1603001829"/>
    <s v="0"/>
    <s v="16030018290"/>
    <s v="3000"/>
    <x v="2"/>
    <s v="DOUBLE CAPSTAN F"/>
    <s v="20"/>
    <s v="0"/>
    <s v="UM3001"/>
    <d v="2015-09-16T00:00:00"/>
    <n v="189579.23"/>
    <n v="-40885.360000000001"/>
    <n v="148693.87"/>
    <n v="0"/>
    <n v="0"/>
    <n v="-9006.2800000000007"/>
    <n v="0"/>
    <n v="139687.59"/>
    <n v="189579.23"/>
    <n v="-49891.64"/>
    <n v="0"/>
    <m/>
    <s v="UM01"/>
    <s v="INR"/>
    <n v="0"/>
    <n v="0"/>
    <n v="0"/>
    <n v="0"/>
    <n v="0"/>
  </r>
  <r>
    <s v="1603001830"/>
    <s v="0"/>
    <s v="16030018300"/>
    <s v="3000"/>
    <x v="2"/>
    <s v="DOUBLE CAPSTAN F"/>
    <s v="10"/>
    <s v="0"/>
    <s v="UM3001"/>
    <d v="2015-09-16T00:00:00"/>
    <n v="189579.23"/>
    <n v="-81781.45"/>
    <n v="107797.78"/>
    <n v="0"/>
    <n v="0"/>
    <n v="-18015.25"/>
    <n v="0"/>
    <n v="89782.53"/>
    <n v="189579.23"/>
    <n v="-99796.7"/>
    <n v="0"/>
    <m/>
    <s v="UM01"/>
    <s v="INR"/>
    <n v="0"/>
    <n v="0"/>
    <n v="0"/>
    <n v="0"/>
    <n v="0"/>
  </r>
  <r>
    <s v="1603001831"/>
    <s v="0"/>
    <s v="16030018310"/>
    <s v="3000"/>
    <x v="2"/>
    <s v="DOUBLE CAPSTAN F"/>
    <s v="20"/>
    <s v="0"/>
    <s v="UM3001"/>
    <d v="2015-09-16T00:00:00"/>
    <n v="1327054.6200000001"/>
    <n v="-286197.56"/>
    <n v="1040857.06"/>
    <n v="0"/>
    <n v="0"/>
    <n v="-63043.97"/>
    <n v="0"/>
    <n v="977813.09"/>
    <n v="1327054.6200000001"/>
    <n v="-349241.53"/>
    <n v="0"/>
    <m/>
    <s v="UM01"/>
    <s v="INR"/>
    <n v="0"/>
    <n v="0"/>
    <n v="0"/>
    <n v="0"/>
    <n v="0"/>
  </r>
  <r>
    <s v="1603001832"/>
    <s v="0"/>
    <s v="16030018320"/>
    <s v="3000"/>
    <x v="2"/>
    <s v="DOUBLE CAPSTAN F"/>
    <s v="10"/>
    <s v="0"/>
    <s v="UM3001"/>
    <d v="2015-09-16T00:00:00"/>
    <n v="94789.62"/>
    <n v="-40890.720000000001"/>
    <n v="53898.9"/>
    <n v="0"/>
    <n v="0"/>
    <n v="-9007.6200000000008"/>
    <n v="0"/>
    <n v="44891.28"/>
    <n v="94789.62"/>
    <n v="-49898.34"/>
    <n v="0"/>
    <m/>
    <s v="UM01"/>
    <s v="INR"/>
    <n v="0"/>
    <n v="0"/>
    <n v="0"/>
    <n v="0"/>
    <n v="0"/>
  </r>
  <r>
    <s v="1603001833"/>
    <s v="0"/>
    <s v="16030018330"/>
    <s v="3000"/>
    <x v="2"/>
    <s v="DOUBLE CAPSTAN F"/>
    <s v="15"/>
    <s v="0"/>
    <s v="UM3001"/>
    <d v="2015-09-16T00:00:00"/>
    <n v="94789.62"/>
    <n v="-27258.080000000002"/>
    <n v="67531.539999999994"/>
    <n v="0"/>
    <n v="0"/>
    <n v="-6004.48"/>
    <n v="0"/>
    <n v="61527.06"/>
    <n v="94789.62"/>
    <n v="-33262.559999999998"/>
    <n v="0"/>
    <m/>
    <s v="UM01"/>
    <s v="INR"/>
    <n v="0"/>
    <n v="0"/>
    <n v="0"/>
    <n v="0"/>
    <n v="0"/>
  </r>
  <r>
    <s v="1603001834"/>
    <s v="0"/>
    <s v="16030018340"/>
    <s v="3000"/>
    <x v="2"/>
    <s v="DOUBLE CAPSTAN FOR M/C NO. 74/"/>
    <s v="0"/>
    <s v="0"/>
    <s v="UM3001"/>
    <d v="1990-02-02T00:00:00"/>
    <n v="67425.259999999995"/>
    <n v="-64054"/>
    <n v="3371.26"/>
    <n v="0"/>
    <n v="0"/>
    <n v="0"/>
    <n v="0"/>
    <n v="3371.26"/>
    <n v="67425.259999999995"/>
    <n v="-64054"/>
    <n v="0"/>
    <m/>
    <s v="UM01"/>
    <s v="INR"/>
    <n v="0"/>
    <n v="0"/>
    <n v="0"/>
    <n v="0"/>
    <n v="0"/>
  </r>
  <r>
    <s v="1603001837"/>
    <s v="0"/>
    <s v="16030018370"/>
    <s v="3000"/>
    <x v="2"/>
    <s v="DOUBLE GREASE TANK FO M/C 65/"/>
    <s v="0"/>
    <s v="0"/>
    <s v="UM3001"/>
    <d v="1990-10-11T00:00:00"/>
    <n v="75599.14"/>
    <n v="-71819.179999999993"/>
    <n v="3779.96"/>
    <n v="0"/>
    <n v="0"/>
    <n v="0"/>
    <n v="0"/>
    <n v="3779.96"/>
    <n v="75599.14"/>
    <n v="-71819.179999999993"/>
    <n v="0"/>
    <m/>
    <s v="UM01"/>
    <s v="INR"/>
    <n v="0"/>
    <n v="0"/>
    <n v="0"/>
    <n v="0"/>
    <n v="0"/>
  </r>
  <r>
    <s v="1603001838"/>
    <s v="0"/>
    <s v="16030018380"/>
    <s v="3000"/>
    <x v="2"/>
    <s v="DOUBLE POINTING MACHINE"/>
    <s v="0"/>
    <s v="0"/>
    <s v="UM3001"/>
    <d v="1977-01-01T00:00:00"/>
    <n v="41169.49"/>
    <n v="-39111.03"/>
    <n v="2058.46"/>
    <n v="0"/>
    <n v="0"/>
    <n v="0"/>
    <n v="0"/>
    <n v="2058.46"/>
    <n v="41169.49"/>
    <n v="-39111.03"/>
    <n v="0"/>
    <m/>
    <s v="UM01"/>
    <s v="INR"/>
    <n v="0"/>
    <n v="0"/>
    <n v="0"/>
    <n v="0"/>
    <n v="0"/>
  </r>
  <r>
    <s v="1603001840"/>
    <s v="0"/>
    <s v="16030018400"/>
    <s v="3000"/>
    <x v="2"/>
    <s v="&quot;DRAWG,STRAIGHTENING MC ( MIYAZ&quot;"/>
    <s v="15"/>
    <s v="0"/>
    <s v="UM3001"/>
    <d v="2012-03-24T00:00:00"/>
    <n v="9248827.2799999993"/>
    <n v="-5520957.1600000001"/>
    <n v="3727870.12"/>
    <n v="0"/>
    <n v="0"/>
    <n v="-467955.04"/>
    <n v="0"/>
    <n v="3259915.08"/>
    <n v="9248827.2799999993"/>
    <n v="-5988912.2000000002"/>
    <n v="0"/>
    <m/>
    <s v="UM01"/>
    <s v="INR"/>
    <n v="0"/>
    <n v="0"/>
    <n v="0"/>
    <n v="0"/>
    <n v="0"/>
  </r>
  <r>
    <s v="1603001841"/>
    <s v="0"/>
    <s v="16030018410"/>
    <s v="3000"/>
    <x v="2"/>
    <s v="DRAWING DIE TABLE"/>
    <s v="0"/>
    <s v="0"/>
    <s v="UM3001"/>
    <d v="1999-11-03T00:00:00"/>
    <n v="165290"/>
    <n v="-157025.5"/>
    <n v="8264.5"/>
    <n v="0"/>
    <n v="0"/>
    <n v="0"/>
    <n v="0"/>
    <n v="8264.5"/>
    <n v="165290"/>
    <n v="-157025.5"/>
    <n v="0"/>
    <m/>
    <s v="UM01"/>
    <s v="INR"/>
    <n v="0"/>
    <n v="0"/>
    <n v="0"/>
    <n v="0"/>
    <n v="0"/>
  </r>
  <r>
    <s v="1603001842"/>
    <s v="0"/>
    <s v="16030018420"/>
    <s v="3000"/>
    <x v="2"/>
    <s v="DRAWING DIE TABLE - DIE SHOP"/>
    <s v="15"/>
    <s v="0"/>
    <s v="UM3001"/>
    <d v="2001-03-20T00:00:00"/>
    <n v="165290.29"/>
    <n v="-157025.78"/>
    <n v="8264.51"/>
    <n v="0"/>
    <n v="0"/>
    <n v="0"/>
    <n v="0"/>
    <n v="8264.51"/>
    <n v="165290.29"/>
    <n v="-157025.78"/>
    <n v="0"/>
    <m/>
    <s v="UM01"/>
    <s v="INR"/>
    <n v="0"/>
    <n v="0"/>
    <n v="0"/>
    <n v="0"/>
    <n v="0"/>
  </r>
  <r>
    <s v="1603001844"/>
    <s v="0"/>
    <s v="16030018440"/>
    <s v="3000"/>
    <x v="2"/>
    <s v="DRINKING WATER SYSTEM"/>
    <s v="15"/>
    <s v="0"/>
    <s v="UM3001"/>
    <d v="2014-03-03T00:00:00"/>
    <n v="2247569.54"/>
    <n v="-947984.73"/>
    <n v="1299584.81"/>
    <n v="0"/>
    <n v="0"/>
    <n v="-133086.70000000001"/>
    <n v="0"/>
    <n v="1166498.1100000001"/>
    <n v="2247569.54"/>
    <n v="-1081071.43"/>
    <n v="0"/>
    <m/>
    <s v="UM01"/>
    <s v="INR"/>
    <n v="0"/>
    <n v="0"/>
    <n v="0"/>
    <n v="0"/>
    <n v="0"/>
  </r>
  <r>
    <s v="1603001845"/>
    <s v="0"/>
    <s v="16030018450"/>
    <s v="3000"/>
    <x v="2"/>
    <s v="DRUM COOLING SYSTEM IN 18B WDM"/>
    <s v="15"/>
    <s v="0"/>
    <s v="UM3001"/>
    <d v="2014-02-11T00:00:00"/>
    <n v="579311.13"/>
    <n v="-246860.15"/>
    <n v="332450.98"/>
    <n v="0"/>
    <n v="0"/>
    <n v="-34231.199999999997"/>
    <n v="0"/>
    <n v="298219.78000000003"/>
    <n v="579311.13"/>
    <n v="-281091.34999999998"/>
    <n v="0"/>
    <m/>
    <s v="UM01"/>
    <s v="INR"/>
    <n v="0"/>
    <n v="0"/>
    <n v="0"/>
    <n v="0"/>
    <n v="0"/>
  </r>
  <r>
    <s v="1603001846"/>
    <s v="0"/>
    <s v="16030018460"/>
    <s v="3000"/>
    <x v="2"/>
    <s v="SWITHCHING DEVICE RU 46"/>
    <s v="0"/>
    <s v="0"/>
    <s v="UM3002"/>
    <d v="2005-03-01T00:00:00"/>
    <n v="337.66"/>
    <n v="-337.65"/>
    <n v="0.01"/>
    <n v="0"/>
    <n v="0"/>
    <n v="0"/>
    <n v="0"/>
    <n v="0.01"/>
    <n v="337.66"/>
    <n v="-337.65"/>
    <n v="0"/>
    <m/>
    <s v="UM01"/>
    <s v="INR"/>
    <n v="0"/>
    <n v="0"/>
    <n v="0"/>
    <n v="0"/>
    <n v="0"/>
  </r>
  <r>
    <s v="1603001847"/>
    <s v="0"/>
    <s v="16030018470"/>
    <s v="3000"/>
    <x v="2"/>
    <s v="DUPLEX BUNCHERS OF BOBBIN SIZE"/>
    <s v="8"/>
    <s v="0"/>
    <s v="UM3001"/>
    <d v="2006-03-20T00:00:00"/>
    <n v="2524497.0299999998"/>
    <n v="-2398272.1800000002"/>
    <n v="126224.85"/>
    <n v="0"/>
    <n v="0"/>
    <n v="0"/>
    <n v="0"/>
    <n v="126224.85"/>
    <n v="2524497.0299999998"/>
    <n v="-2398272.1800000002"/>
    <n v="0"/>
    <m/>
    <s v="UM01"/>
    <s v="INR"/>
    <n v="0"/>
    <n v="0"/>
    <n v="0"/>
    <n v="0"/>
    <n v="0"/>
  </r>
  <r>
    <s v="1603001848"/>
    <s v="0"/>
    <s v="16030018480"/>
    <s v="3000"/>
    <x v="2"/>
    <s v="DUPLEX BUNCHERS OF BOBBIN SIZE"/>
    <s v="8"/>
    <s v="0"/>
    <s v="UM3001"/>
    <d v="2007-03-17T00:00:00"/>
    <n v="10559.28"/>
    <n v="-10031.32"/>
    <n v="527.96"/>
    <n v="0"/>
    <n v="0"/>
    <n v="0"/>
    <n v="0"/>
    <n v="527.96"/>
    <n v="10559.28"/>
    <n v="-10031.32"/>
    <n v="0"/>
    <m/>
    <s v="UM01"/>
    <s v="INR"/>
    <n v="0"/>
    <n v="0"/>
    <n v="0"/>
    <n v="0"/>
    <n v="0"/>
  </r>
  <r>
    <s v="1603001849"/>
    <s v="0"/>
    <s v="16030018490"/>
    <s v="3000"/>
    <x v="2"/>
    <s v="DUPLEX UNDER ROLLER"/>
    <s v="0"/>
    <s v="0"/>
    <s v="UM3001"/>
    <d v="2001-03-22T00:00:00"/>
    <n v="1654014.06"/>
    <n v="-1571313.35"/>
    <n v="82700.710000000006"/>
    <n v="0"/>
    <n v="0"/>
    <n v="0"/>
    <n v="0"/>
    <n v="82700.710000000006"/>
    <n v="1654014.06"/>
    <n v="-1571313.35"/>
    <n v="0"/>
    <m/>
    <s v="UM01"/>
    <s v="INR"/>
    <n v="0"/>
    <n v="0"/>
    <n v="0"/>
    <n v="0"/>
    <n v="0"/>
  </r>
  <r>
    <s v="1603001850"/>
    <s v="0"/>
    <s v="16030018500"/>
    <s v="3000"/>
    <x v="2"/>
    <s v="E.T.O. CRANE-EOU"/>
    <s v="0"/>
    <s v="0"/>
    <s v="UM3001"/>
    <d v="1986-12-11T00:00:00"/>
    <n v="736279.22"/>
    <n v="-699465.26"/>
    <n v="36813.96"/>
    <n v="0"/>
    <n v="0"/>
    <n v="0"/>
    <n v="0"/>
    <n v="36813.96"/>
    <n v="736279.22"/>
    <n v="-699465.26"/>
    <n v="0"/>
    <m/>
    <s v="UM01"/>
    <s v="INR"/>
    <n v="0"/>
    <n v="0"/>
    <n v="0"/>
    <n v="0"/>
    <n v="0"/>
  </r>
  <r>
    <s v="1603001851"/>
    <s v="0"/>
    <s v="16030018510"/>
    <s v="3000"/>
    <x v="2"/>
    <s v="EFFLEMENT TREATMENT PLANT"/>
    <s v="12"/>
    <s v="0"/>
    <s v="UM3001"/>
    <d v="2001-01-15T00:00:00"/>
    <n v="64355.14"/>
    <n v="-61137.38"/>
    <n v="3217.76"/>
    <n v="0"/>
    <n v="0"/>
    <n v="0"/>
    <n v="0"/>
    <n v="3217.76"/>
    <n v="64355.14"/>
    <n v="-61137.38"/>
    <n v="0"/>
    <m/>
    <s v="UM01"/>
    <s v="INR"/>
    <n v="0"/>
    <n v="0"/>
    <n v="0"/>
    <n v="0"/>
    <n v="0"/>
  </r>
  <r>
    <s v="1603001852"/>
    <s v="0"/>
    <s v="16030018520"/>
    <s v="3000"/>
    <x v="2"/>
    <s v="EFFLUENT TREATMENT PLANT"/>
    <s v="0"/>
    <s v="0"/>
    <s v="UM3001"/>
    <d v="1999-03-25T00:00:00"/>
    <n v="120945.27"/>
    <n v="-114898"/>
    <n v="6047.27"/>
    <n v="0"/>
    <n v="0"/>
    <n v="0"/>
    <n v="0"/>
    <n v="6047.27"/>
    <n v="120945.27"/>
    <n v="-114898"/>
    <n v="0"/>
    <m/>
    <s v="UM01"/>
    <s v="INR"/>
    <n v="0"/>
    <n v="0"/>
    <n v="0"/>
    <n v="0"/>
    <n v="0"/>
  </r>
  <r>
    <s v="1603001853"/>
    <s v="0"/>
    <s v="16030018530"/>
    <s v="3000"/>
    <x v="2"/>
    <s v="EFFLUENT TREATMENT PLANT"/>
    <s v="0"/>
    <s v="0"/>
    <s v="UM3001"/>
    <d v="1989-06-05T00:00:00"/>
    <n v="98194.06"/>
    <n v="-93284.36"/>
    <n v="4909.7"/>
    <n v="0"/>
    <n v="0"/>
    <n v="0"/>
    <n v="0"/>
    <n v="4909.7"/>
    <n v="98194.06"/>
    <n v="-93284.36"/>
    <n v="0"/>
    <m/>
    <s v="UM01"/>
    <s v="INR"/>
    <n v="0"/>
    <n v="0"/>
    <n v="0"/>
    <n v="0"/>
    <n v="0"/>
  </r>
  <r>
    <s v="1603001854"/>
    <s v="0"/>
    <s v="16030018540"/>
    <s v="3000"/>
    <x v="2"/>
    <s v="EFFLUENT TREATMENT PLANT"/>
    <s v="0"/>
    <s v="0"/>
    <s v="UM3001"/>
    <d v="1998-03-25T00:00:00"/>
    <n v="13414367.15"/>
    <n v="-12743648.789999999"/>
    <n v="670718.36"/>
    <n v="0"/>
    <n v="0"/>
    <n v="0"/>
    <n v="0"/>
    <n v="670718.36"/>
    <n v="13414367.15"/>
    <n v="-12743648.789999999"/>
    <n v="0"/>
    <m/>
    <s v="UM01"/>
    <s v="INR"/>
    <n v="0"/>
    <n v="0"/>
    <n v="0"/>
    <n v="0"/>
    <n v="0"/>
  </r>
  <r>
    <s v="1603001855"/>
    <s v="0"/>
    <s v="16030018550"/>
    <s v="3000"/>
    <x v="2"/>
    <s v="EFFLUENT TREATMENT PLANT"/>
    <s v="0"/>
    <s v="0"/>
    <s v="UM3001"/>
    <d v="1988-08-06T00:00:00"/>
    <n v="1053437.58"/>
    <n v="-1000765.7"/>
    <n v="52671.88"/>
    <n v="0"/>
    <n v="0"/>
    <n v="0"/>
    <n v="0"/>
    <n v="52671.88"/>
    <n v="1053437.58"/>
    <n v="-1000765.7"/>
    <n v="0"/>
    <m/>
    <s v="UM01"/>
    <s v="INR"/>
    <n v="0"/>
    <n v="0"/>
    <n v="0"/>
    <n v="0"/>
    <n v="0"/>
  </r>
  <r>
    <s v="1603001856"/>
    <s v="0"/>
    <s v="16030018560"/>
    <s v="3000"/>
    <x v="2"/>
    <s v="EFFLUENT TREATMENT PLANT"/>
    <s v="0"/>
    <s v="0"/>
    <s v="UM3001"/>
    <d v="1984-12-06T00:00:00"/>
    <n v="257940.64"/>
    <n v="-245043.61"/>
    <n v="12897.03"/>
    <n v="0"/>
    <n v="0"/>
    <n v="0"/>
    <n v="0"/>
    <n v="12897.03"/>
    <n v="257940.64"/>
    <n v="-245043.61"/>
    <n v="0"/>
    <m/>
    <s v="UM01"/>
    <s v="INR"/>
    <n v="0"/>
    <n v="0"/>
    <n v="0"/>
    <n v="0"/>
    <n v="0"/>
  </r>
  <r>
    <s v="1603001857"/>
    <s v="0"/>
    <s v="16030018570"/>
    <s v="3000"/>
    <x v="2"/>
    <s v="EFFLUENT UTILISATION LINE"/>
    <s v="0"/>
    <s v="0"/>
    <s v="UM3001"/>
    <d v="1999-03-25T00:00:00"/>
    <n v="251115.55"/>
    <n v="-238559.77"/>
    <n v="12555.78"/>
    <n v="0"/>
    <n v="0"/>
    <n v="0"/>
    <n v="0"/>
    <n v="12555.78"/>
    <n v="251115.55"/>
    <n v="-238559.77"/>
    <n v="0"/>
    <m/>
    <s v="UM01"/>
    <s v="INR"/>
    <n v="0"/>
    <n v="0"/>
    <n v="0"/>
    <n v="0"/>
    <n v="0"/>
  </r>
  <r>
    <s v="1603001858"/>
    <s v="0"/>
    <s v="16030018580"/>
    <s v="3000"/>
    <x v="2"/>
    <s v="ELEC. BOIST 1 TON CAPECITY"/>
    <s v="0"/>
    <s v="0"/>
    <s v="UM3001"/>
    <d v="1993-03-23T00:00:00"/>
    <n v="22601.01"/>
    <n v="-21470.959999999999"/>
    <n v="1130.05"/>
    <n v="0"/>
    <n v="0"/>
    <n v="0"/>
    <n v="0"/>
    <n v="1130.05"/>
    <n v="22601.01"/>
    <n v="-21470.959999999999"/>
    <n v="0"/>
    <m/>
    <s v="UM01"/>
    <s v="INR"/>
    <n v="0"/>
    <n v="0"/>
    <n v="0"/>
    <n v="0"/>
    <n v="0"/>
  </r>
  <r>
    <s v="1603001859"/>
    <s v="0"/>
    <s v="16030018590"/>
    <s v="3000"/>
    <x v="2"/>
    <s v="ELEC. COST ROPERY MACH. NO 11"/>
    <s v="0"/>
    <s v="0"/>
    <s v="UM3001"/>
    <d v="1999-03-26T00:00:00"/>
    <n v="447610.88"/>
    <n v="-425230.33"/>
    <n v="22380.55"/>
    <n v="0"/>
    <n v="0"/>
    <n v="0"/>
    <n v="0"/>
    <n v="22380.55"/>
    <n v="447610.88"/>
    <n v="-425230.33"/>
    <n v="0"/>
    <m/>
    <s v="UM01"/>
    <s v="INR"/>
    <n v="0"/>
    <n v="0"/>
    <n v="0"/>
    <n v="0"/>
    <n v="0"/>
  </r>
  <r>
    <s v="1603001860"/>
    <s v="0"/>
    <s v="16030018600"/>
    <s v="3000"/>
    <x v="2"/>
    <s v="ELEC. HOIST TAK TYPE 3 TN CAP."/>
    <s v="0"/>
    <s v="0"/>
    <s v="UM3001"/>
    <d v="1996-02-17T00:00:00"/>
    <n v="80052.86"/>
    <n v="-76050.210000000006"/>
    <n v="4002.65"/>
    <n v="0"/>
    <n v="0"/>
    <n v="0"/>
    <n v="0"/>
    <n v="4002.65"/>
    <n v="80052.86"/>
    <n v="-76050.210000000006"/>
    <n v="0"/>
    <m/>
    <s v="UM01"/>
    <s v="INR"/>
    <n v="0"/>
    <n v="0"/>
    <n v="0"/>
    <n v="0"/>
    <n v="0"/>
  </r>
  <r>
    <s v="1603001864"/>
    <s v="0"/>
    <s v="16030018640"/>
    <s v="3000"/>
    <x v="2"/>
    <s v="ELECT.PANEL UPGR"/>
    <s v="10"/>
    <s v="0"/>
    <s v="UM3001"/>
    <d v="2015-09-03T00:00:00"/>
    <n v="997000"/>
    <n v="-433463.72"/>
    <n v="563536.28"/>
    <n v="0"/>
    <n v="0"/>
    <n v="-94742.54"/>
    <n v="0"/>
    <n v="468793.74"/>
    <n v="997000"/>
    <n v="-528206.26"/>
    <n v="0"/>
    <m/>
    <s v="UM01"/>
    <s v="INR"/>
    <n v="0"/>
    <n v="0"/>
    <n v="0"/>
    <n v="0"/>
    <n v="0"/>
  </r>
  <r>
    <s v="1603001865"/>
    <s v="0"/>
    <s v="16030018650"/>
    <s v="3000"/>
    <x v="2"/>
    <s v="ELECTRIC HOIST 2 TON CAPACITY"/>
    <s v="0"/>
    <s v="0"/>
    <s v="UM3001"/>
    <d v="1992-06-14T00:00:00"/>
    <n v="70516.789999999994"/>
    <n v="-66990.95"/>
    <n v="3525.84"/>
    <n v="0"/>
    <n v="0"/>
    <n v="0"/>
    <n v="0"/>
    <n v="3525.84"/>
    <n v="70516.789999999994"/>
    <n v="-66990.95"/>
    <n v="0"/>
    <m/>
    <s v="UM01"/>
    <s v="INR"/>
    <n v="0"/>
    <n v="0"/>
    <n v="0"/>
    <n v="0"/>
    <n v="0"/>
  </r>
  <r>
    <s v="1603001866"/>
    <s v="0"/>
    <s v="16030018660"/>
    <s v="3000"/>
    <x v="2"/>
    <s v="ELECTRIC OVHD TRAV CRANE 10 TO"/>
    <s v="0"/>
    <s v="0"/>
    <s v="UM3001"/>
    <d v="1963-05-15T00:00:00"/>
    <n v="71919.91"/>
    <n v="-68323.91"/>
    <n v="3596"/>
    <n v="0"/>
    <n v="0"/>
    <n v="0"/>
    <n v="0"/>
    <n v="3596"/>
    <n v="71919.91"/>
    <n v="-68323.91"/>
    <n v="0"/>
    <m/>
    <s v="UM01"/>
    <s v="INR"/>
    <n v="0"/>
    <n v="0"/>
    <n v="0"/>
    <n v="0"/>
    <n v="0"/>
  </r>
  <r>
    <s v="1603001867"/>
    <s v="0"/>
    <s v="16030018670"/>
    <s v="3000"/>
    <x v="2"/>
    <s v="ELECTRIC WIRE BUTTWELDING M/C"/>
    <s v="0"/>
    <s v="0"/>
    <s v="UM3001"/>
    <d v="1988-08-14T00:00:00"/>
    <n v="679491.21"/>
    <n v="-645516.65"/>
    <n v="33974.559999999998"/>
    <n v="0"/>
    <n v="0"/>
    <n v="0"/>
    <n v="0"/>
    <n v="33974.559999999998"/>
    <n v="679491.21"/>
    <n v="-645516.65"/>
    <n v="0"/>
    <m/>
    <s v="UM01"/>
    <s v="INR"/>
    <n v="0"/>
    <n v="0"/>
    <n v="0"/>
    <n v="0"/>
    <n v="0"/>
  </r>
  <r>
    <s v="1603001868"/>
    <s v="0"/>
    <s v="16030018680"/>
    <s v="3000"/>
    <x v="2"/>
    <s v="ELECTRICAL COST FOR 125T+180T"/>
    <s v="15"/>
    <s v="0"/>
    <s v="UM3001"/>
    <d v="2012-03-29T00:00:00"/>
    <n v="34499121.289999999"/>
    <n v="-20555304.920000002"/>
    <n v="13943816.369999999"/>
    <n v="0"/>
    <n v="0"/>
    <n v="-1747603.45"/>
    <n v="0"/>
    <n v="12196212.92"/>
    <n v="34499121.289999999"/>
    <n v="-22302908.370000001"/>
    <n v="0"/>
    <m/>
    <s v="UM01"/>
    <s v="INR"/>
    <n v="0"/>
    <n v="0"/>
    <n v="0"/>
    <n v="0"/>
    <n v="0"/>
  </r>
  <r>
    <s v="1603001869"/>
    <s v="0"/>
    <s v="16030018690"/>
    <s v="3000"/>
    <x v="2"/>
    <s v="ELECTRICAL HEAT"/>
    <s v="15"/>
    <s v="0"/>
    <s v="UM3001"/>
    <d v="2015-06-30T00:00:00"/>
    <n v="432883.41"/>
    <n v="-137768.34"/>
    <n v="295115.07"/>
    <n v="0"/>
    <n v="0"/>
    <n v="-26696.14"/>
    <n v="0"/>
    <n v="268418.93"/>
    <n v="432883.41"/>
    <n v="-164464.48000000001"/>
    <n v="0"/>
    <m/>
    <s v="UM01"/>
    <s v="INR"/>
    <n v="0"/>
    <n v="0"/>
    <n v="0"/>
    <n v="0"/>
    <n v="0"/>
  </r>
  <r>
    <s v="1603001870"/>
    <s v="0"/>
    <s v="16030018700"/>
    <s v="3000"/>
    <x v="2"/>
    <s v="ELECTRICAL HEAT"/>
    <s v="10"/>
    <s v="0"/>
    <s v="UM3001"/>
    <d v="2015-06-30T00:00:00"/>
    <n v="432883.41"/>
    <n v="-195528.22"/>
    <n v="237355.19"/>
    <n v="0"/>
    <n v="0"/>
    <n v="-41136.11"/>
    <n v="0"/>
    <n v="196219.08"/>
    <n v="432883.41"/>
    <n v="-236664.33"/>
    <n v="0"/>
    <m/>
    <s v="UM01"/>
    <s v="INR"/>
    <n v="0"/>
    <n v="0"/>
    <n v="0"/>
    <n v="0"/>
    <n v="0"/>
  </r>
  <r>
    <s v="1603001871"/>
    <s v="0"/>
    <s v="16030018710"/>
    <s v="3000"/>
    <x v="2"/>
    <s v="ELECTRICAL HEAT"/>
    <s v="20"/>
    <s v="0"/>
    <s v="UM3001"/>
    <d v="2015-06-30T00:00:00"/>
    <n v="432883.41"/>
    <n v="-97751.45"/>
    <n v="335131.96000000002"/>
    <n v="0"/>
    <n v="0"/>
    <n v="-20564.89"/>
    <n v="0"/>
    <n v="314567.07"/>
    <n v="432883.41"/>
    <n v="-118316.34"/>
    <n v="0"/>
    <m/>
    <s v="UM01"/>
    <s v="INR"/>
    <n v="0"/>
    <n v="0"/>
    <n v="0"/>
    <n v="0"/>
    <n v="0"/>
  </r>
  <r>
    <s v="1603001872"/>
    <s v="0"/>
    <s v="16030018720"/>
    <s v="3000"/>
    <x v="2"/>
    <s v="ELECTRICAL HEAT"/>
    <s v="25"/>
    <s v="0"/>
    <s v="UM3001"/>
    <d v="2015-06-30T00:00:00"/>
    <n v="7359017.8899999997"/>
    <n v="-1329386.81"/>
    <n v="6029631.0800000001"/>
    <n v="0"/>
    <n v="0"/>
    <n v="-279674.28000000003"/>
    <n v="0"/>
    <n v="5749956.7999999998"/>
    <n v="7359017.8899999997"/>
    <n v="-1609061.09"/>
    <n v="0"/>
    <m/>
    <s v="UM01"/>
    <s v="INR"/>
    <n v="0"/>
    <n v="0"/>
    <n v="0"/>
    <n v="0"/>
    <n v="0"/>
  </r>
  <r>
    <s v="1603001873"/>
    <s v="0"/>
    <s v="16030018730"/>
    <s v="3000"/>
    <x v="2"/>
    <s v="ELECTRICAL HOIST-EOU"/>
    <s v="0"/>
    <s v="0"/>
    <s v="UM3001"/>
    <d v="1990-02-15T00:00:00"/>
    <n v="21154.799999999999"/>
    <n v="-20097.060000000001"/>
    <n v="1057.74"/>
    <n v="0"/>
    <n v="0"/>
    <n v="0"/>
    <n v="0"/>
    <n v="1057.74"/>
    <n v="21154.799999999999"/>
    <n v="-20097.060000000001"/>
    <n v="0"/>
    <m/>
    <s v="UM01"/>
    <s v="INR"/>
    <n v="0"/>
    <n v="0"/>
    <n v="0"/>
    <n v="0"/>
    <n v="0"/>
  </r>
  <r>
    <s v="1603001874"/>
    <s v="0"/>
    <s v="16030018740"/>
    <s v="3000"/>
    <x v="2"/>
    <s v="ELECTRICAL WORK"/>
    <s v="0"/>
    <s v="0"/>
    <s v="UM3001"/>
    <d v="1999-03-24T00:00:00"/>
    <n v="42832.7"/>
    <n v="-40691.06"/>
    <n v="2141.64"/>
    <n v="0"/>
    <n v="0"/>
    <n v="0"/>
    <n v="0"/>
    <n v="2141.64"/>
    <n v="42832.7"/>
    <n v="-40691.06"/>
    <n v="0"/>
    <m/>
    <s v="UM01"/>
    <s v="INR"/>
    <n v="0"/>
    <n v="0"/>
    <n v="0"/>
    <n v="0"/>
    <n v="0"/>
  </r>
  <r>
    <s v="1603001877"/>
    <s v="0"/>
    <s v="16030018770"/>
    <s v="3000"/>
    <x v="2"/>
    <s v="ELECTRONICS BENCH SCALE FOR PA"/>
    <s v="0"/>
    <s v="0"/>
    <s v="UM3001"/>
    <d v="1991-12-15T00:00:00"/>
    <n v="62750"/>
    <n v="-59612.5"/>
    <n v="3137.5"/>
    <n v="0"/>
    <n v="0"/>
    <n v="0"/>
    <n v="0"/>
    <n v="3137.5"/>
    <n v="62750"/>
    <n v="-59612.5"/>
    <n v="0"/>
    <m/>
    <s v="UM01"/>
    <s v="INR"/>
    <n v="0"/>
    <n v="0"/>
    <n v="0"/>
    <n v="0"/>
    <n v="0"/>
  </r>
  <r>
    <s v="1603001878"/>
    <s v="0"/>
    <s v="16030018780"/>
    <s v="3000"/>
    <x v="2"/>
    <s v="EMULSION COOLING SYSTEM"/>
    <s v="0"/>
    <s v="0"/>
    <s v="UM3001"/>
    <d v="1999-03-22T00:00:00"/>
    <n v="78577.289999999994"/>
    <n v="-74648.42"/>
    <n v="3928.87"/>
    <n v="0"/>
    <n v="0"/>
    <n v="0"/>
    <n v="0"/>
    <n v="3928.87"/>
    <n v="78577.289999999994"/>
    <n v="-74648.42"/>
    <n v="0"/>
    <m/>
    <s v="UM01"/>
    <s v="INR"/>
    <n v="0"/>
    <n v="0"/>
    <n v="0"/>
    <n v="0"/>
    <n v="0"/>
  </r>
  <r>
    <s v="1603001882"/>
    <s v="0"/>
    <s v="16030018820"/>
    <s v="3000"/>
    <x v="2"/>
    <s v="ENHANCING LPG UNLOADG CAPACITY"/>
    <s v="15"/>
    <s v="0"/>
    <s v="UM3001"/>
    <d v="2009-03-13T00:00:00"/>
    <n v="1088905.98"/>
    <n v="-912849.89"/>
    <n v="176056.09"/>
    <n v="0"/>
    <n v="0"/>
    <n v="-30803.57"/>
    <n v="0"/>
    <n v="145252.51999999999"/>
    <n v="1088905.98"/>
    <n v="-943653.46"/>
    <n v="0"/>
    <m/>
    <s v="UM01"/>
    <s v="INR"/>
    <n v="0"/>
    <n v="0"/>
    <n v="0"/>
    <n v="0"/>
    <n v="0"/>
  </r>
  <r>
    <s v="1603001884"/>
    <s v="0"/>
    <s v="16030018840"/>
    <s v="3000"/>
    <x v="2"/>
    <s v="EOT CRANE 48 NOS"/>
    <s v="0"/>
    <s v="0"/>
    <s v="UM3001"/>
    <d v="1994-09-19T00:00:00"/>
    <n v="4110949.08"/>
    <n v="-3905401.62"/>
    <n v="205547.46"/>
    <n v="0"/>
    <n v="0"/>
    <n v="0"/>
    <n v="0"/>
    <n v="205547.46"/>
    <n v="4110949.08"/>
    <n v="-3905401.62"/>
    <n v="0"/>
    <m/>
    <s v="UM01"/>
    <s v="INR"/>
    <n v="0"/>
    <n v="0"/>
    <n v="0"/>
    <n v="0"/>
    <n v="0"/>
  </r>
  <r>
    <s v="1603001885"/>
    <s v="0"/>
    <s v="16030018850"/>
    <s v="3000"/>
    <x v="2"/>
    <s v="EOT CRANE FOR F-15 FURNACE LIN"/>
    <s v="15"/>
    <s v="0"/>
    <s v="UM3001"/>
    <d v="2012-03-25T00:00:00"/>
    <n v="1632819.79"/>
    <n v="-974324.83"/>
    <n v="658494.96"/>
    <n v="0"/>
    <n v="0"/>
    <n v="-82634.100000000006"/>
    <n v="0"/>
    <n v="575860.86"/>
    <n v="1632819.79"/>
    <n v="-1056958.93"/>
    <n v="0"/>
    <m/>
    <s v="UM01"/>
    <s v="INR"/>
    <n v="0"/>
    <n v="0"/>
    <n v="0"/>
    <n v="0"/>
    <n v="0"/>
  </r>
  <r>
    <s v="1603001886"/>
    <s v="0"/>
    <s v="16030018860"/>
    <s v="3000"/>
    <x v="2"/>
    <s v="EOT CRANE FOR WIRE DISPATH BAY"/>
    <s v="15"/>
    <s v="0"/>
    <s v="UM3001"/>
    <d v="2012-03-07T00:00:00"/>
    <n v="2943101.65"/>
    <n v="-1768496.07"/>
    <n v="1174605.58"/>
    <n v="0"/>
    <n v="0"/>
    <n v="-148229.01999999999"/>
    <n v="0"/>
    <n v="1026376.56"/>
    <n v="2943101.65"/>
    <n v="-1916725.09"/>
    <n v="0"/>
    <m/>
    <s v="UM01"/>
    <s v="INR"/>
    <n v="0"/>
    <n v="0"/>
    <n v="0"/>
    <n v="0"/>
    <n v="0"/>
  </r>
  <r>
    <s v="1603001887"/>
    <s v="0"/>
    <s v="16030018870"/>
    <s v="3000"/>
    <x v="2"/>
    <s v="EOT CRANES 48 NOS"/>
    <s v="0"/>
    <s v="0"/>
    <s v="UM3001"/>
    <d v="1994-03-26T00:00:00"/>
    <n v="4484437.84"/>
    <n v="-4260215.9400000004"/>
    <n v="224221.9"/>
    <n v="0"/>
    <n v="0"/>
    <n v="0"/>
    <n v="0"/>
    <n v="224221.9"/>
    <n v="4484437.84"/>
    <n v="-4260215.9400000004"/>
    <n v="0"/>
    <m/>
    <s v="UM01"/>
    <s v="INR"/>
    <n v="0"/>
    <n v="0"/>
    <n v="0"/>
    <n v="0"/>
    <n v="0"/>
  </r>
  <r>
    <s v="1603001888"/>
    <s v="0"/>
    <s v="16030018880"/>
    <s v="3000"/>
    <x v="2"/>
    <s v="EOT CRANES 48 NOS."/>
    <s v="0"/>
    <s v="0"/>
    <s v="UM3001"/>
    <d v="1996-03-02T00:00:00"/>
    <n v="217237.29"/>
    <n v="-206375.42"/>
    <n v="10861.87"/>
    <n v="0"/>
    <n v="0"/>
    <n v="0"/>
    <n v="0"/>
    <n v="10861.87"/>
    <n v="217237.29"/>
    <n v="-206375.42"/>
    <n v="0"/>
    <m/>
    <s v="UM01"/>
    <s v="INR"/>
    <n v="0"/>
    <n v="0"/>
    <n v="0"/>
    <n v="0"/>
    <n v="0"/>
  </r>
  <r>
    <s v="1603001889"/>
    <s v="0"/>
    <s v="16030018890"/>
    <s v="3000"/>
    <x v="2"/>
    <s v="EPOXY FLOORING - CONVEYER CORD"/>
    <s v="8"/>
    <s v="0"/>
    <s v="UM3001"/>
    <d v="2006-03-20T00:00:00"/>
    <n v="2259335.37"/>
    <n v="-2146368.6"/>
    <n v="112966.77"/>
    <n v="0"/>
    <n v="0"/>
    <n v="0"/>
    <n v="0"/>
    <n v="112966.77"/>
    <n v="2259335.37"/>
    <n v="-2146368.6"/>
    <n v="0"/>
    <m/>
    <s v="UM01"/>
    <s v="INR"/>
    <n v="0"/>
    <n v="0"/>
    <n v="0"/>
    <n v="0"/>
    <n v="0"/>
  </r>
  <r>
    <s v="1603001891"/>
    <s v="0"/>
    <s v="16030018910"/>
    <s v="3000"/>
    <x v="2"/>
    <s v="EQUIPMENT &amp; SPL. PARTS FOR DSW"/>
    <s v="0"/>
    <s v="0"/>
    <s v="UM3001"/>
    <d v="1994-12-05T00:00:00"/>
    <n v="1692180.24"/>
    <n v="-1607571.23"/>
    <n v="84609.01"/>
    <n v="0"/>
    <n v="0"/>
    <n v="0"/>
    <n v="0"/>
    <n v="84609.01"/>
    <n v="1692180.24"/>
    <n v="-1607571.23"/>
    <n v="0"/>
    <m/>
    <s v="UM01"/>
    <s v="INR"/>
    <n v="0"/>
    <n v="0"/>
    <n v="0"/>
    <n v="0"/>
    <n v="0"/>
  </r>
  <r>
    <s v="1603001892"/>
    <s v="0"/>
    <s v="16030018920"/>
    <s v="3000"/>
    <x v="2"/>
    <s v="EQUIPMENT FOR R &amp; D"/>
    <s v="0"/>
    <s v="0"/>
    <s v="UM3001"/>
    <d v="1989-08-02T00:00:00"/>
    <n v="103785.60000000001"/>
    <n v="-98596.32"/>
    <n v="5189.28"/>
    <n v="0"/>
    <n v="0"/>
    <n v="0"/>
    <n v="0"/>
    <n v="5189.28"/>
    <n v="103785.60000000001"/>
    <n v="-98596.32"/>
    <n v="0"/>
    <m/>
    <s v="UM01"/>
    <s v="INR"/>
    <n v="0"/>
    <n v="0"/>
    <n v="0"/>
    <n v="0"/>
    <n v="0"/>
  </r>
  <r>
    <s v="1603001894"/>
    <s v="0"/>
    <s v="16030018940"/>
    <s v="3000"/>
    <x v="2"/>
    <s v="EQUIPMENT FOR TESTING-EOU"/>
    <s v="0"/>
    <s v="0"/>
    <s v="UM3001"/>
    <d v="1987-10-24T00:00:00"/>
    <n v="99999.82"/>
    <n v="-94999.83"/>
    <n v="4999.99"/>
    <n v="0"/>
    <n v="0"/>
    <n v="0"/>
    <n v="0"/>
    <n v="4999.99"/>
    <n v="99999.82"/>
    <n v="-94999.83"/>
    <n v="0"/>
    <m/>
    <s v="UM01"/>
    <s v="INR"/>
    <n v="0"/>
    <n v="0"/>
    <n v="0"/>
    <n v="0"/>
    <n v="0"/>
  </r>
  <r>
    <s v="1603001895"/>
    <s v="0"/>
    <s v="16030018950"/>
    <s v="3000"/>
    <x v="2"/>
    <s v="EQUP. FOR EXPRESS LAB"/>
    <s v="0"/>
    <s v="0"/>
    <s v="UM3001"/>
    <d v="1989-08-28T00:00:00"/>
    <n v="43492.89"/>
    <n v="-41318.25"/>
    <n v="2174.64"/>
    <n v="0"/>
    <n v="0"/>
    <n v="0"/>
    <n v="0"/>
    <n v="2174.64"/>
    <n v="43492.89"/>
    <n v="-41318.25"/>
    <n v="0"/>
    <m/>
    <s v="UM01"/>
    <s v="INR"/>
    <n v="0"/>
    <n v="0"/>
    <n v="0"/>
    <n v="0"/>
    <n v="0"/>
  </r>
  <r>
    <s v="1603001896"/>
    <s v="0"/>
    <s v="16030018960"/>
    <s v="3000"/>
    <x v="2"/>
    <s v="ER.&amp;COMM.OF PIPE FITTINGS&amp;LINE"/>
    <s v="15"/>
    <s v="0"/>
    <s v="UM3001"/>
    <d v="1997-03-31T00:00:00"/>
    <n v="1331443.6499999999"/>
    <n v="-1264871.47"/>
    <n v="66572.179999999993"/>
    <n v="0"/>
    <n v="0"/>
    <n v="0"/>
    <n v="0"/>
    <n v="66572.179999999993"/>
    <n v="1331443.6499999999"/>
    <n v="-1264871.47"/>
    <n v="0"/>
    <m/>
    <s v="UM01"/>
    <s v="INR"/>
    <n v="0"/>
    <n v="0"/>
    <n v="0"/>
    <n v="0"/>
    <n v="0"/>
  </r>
  <r>
    <s v="1603001897"/>
    <s v="0"/>
    <s v="16030018970"/>
    <s v="3000"/>
    <x v="2"/>
    <s v="ERECTION &amp; COMMN. 26 OTO 3 DIE"/>
    <s v="0"/>
    <s v="0"/>
    <s v="UM3001"/>
    <d v="1987-07-16T00:00:00"/>
    <n v="36293.15"/>
    <n v="-34478.49"/>
    <n v="1814.66"/>
    <n v="0"/>
    <n v="0"/>
    <n v="0"/>
    <n v="0"/>
    <n v="1814.66"/>
    <n v="36293.15"/>
    <n v="-34478.49"/>
    <n v="0"/>
    <m/>
    <s v="UM01"/>
    <s v="INR"/>
    <n v="0"/>
    <n v="0"/>
    <n v="0"/>
    <n v="0"/>
    <n v="0"/>
  </r>
  <r>
    <s v="1603001898"/>
    <s v="0"/>
    <s v="16030018980"/>
    <s v="3000"/>
    <x v="2"/>
    <s v="ERECTION COMMISSIONING OF 26 O"/>
    <s v="0"/>
    <s v="0"/>
    <s v="UM3001"/>
    <d v="1986-07-30T00:00:00"/>
    <n v="179482.27"/>
    <n v="-170508.16"/>
    <n v="8974.11"/>
    <n v="0"/>
    <n v="0"/>
    <n v="0"/>
    <n v="0"/>
    <n v="8974.11"/>
    <n v="179482.27"/>
    <n v="-170508.16"/>
    <n v="0"/>
    <m/>
    <s v="UM01"/>
    <s v="INR"/>
    <n v="0"/>
    <n v="0"/>
    <n v="0"/>
    <n v="0"/>
    <n v="0"/>
  </r>
  <r>
    <s v="1603001899"/>
    <s v="0"/>
    <s v="16030018990"/>
    <s v="3000"/>
    <x v="2"/>
    <s v="ERECTION COMMISSIONING OF 3 DI"/>
    <s v="0"/>
    <s v="0"/>
    <s v="UM3001"/>
    <d v="1986-12-20T00:00:00"/>
    <n v="271632.84999999998"/>
    <n v="-258051.21"/>
    <n v="13581.64"/>
    <n v="0"/>
    <n v="0"/>
    <n v="0"/>
    <n v="0"/>
    <n v="13581.64"/>
    <n v="271632.84999999998"/>
    <n v="-258051.21"/>
    <n v="0"/>
    <m/>
    <s v="UM01"/>
    <s v="INR"/>
    <n v="0"/>
    <n v="0"/>
    <n v="0"/>
    <n v="0"/>
    <n v="0"/>
  </r>
  <r>
    <s v="1603001900"/>
    <s v="0"/>
    <s v="16030019000"/>
    <s v="3000"/>
    <x v="2"/>
    <s v="ERECTION OF 26 3 DIE+18BB+7 DI"/>
    <s v="0"/>
    <s v="0"/>
    <s v="UM3001"/>
    <d v="1985-12-18T00:00:00"/>
    <n v="2169585.9900000002"/>
    <n v="-2061106.69"/>
    <n v="108479.3"/>
    <n v="0"/>
    <n v="0"/>
    <n v="0"/>
    <n v="0"/>
    <n v="108479.3"/>
    <n v="2169585.9900000002"/>
    <n v="-2061106.69"/>
    <n v="0"/>
    <m/>
    <s v="UM01"/>
    <s v="INR"/>
    <n v="0"/>
    <n v="0"/>
    <n v="0"/>
    <n v="0"/>
    <n v="0"/>
  </r>
  <r>
    <s v="1603001901"/>
    <s v="0"/>
    <s v="16030019010"/>
    <s v="3000"/>
    <x v="2"/>
    <s v="ERECTION/COMMISSIONING OF 26 O"/>
    <s v="0"/>
    <s v="0"/>
    <s v="UM3001"/>
    <d v="1985-12-02T00:00:00"/>
    <n v="2755536.1"/>
    <n v="-2617759.29"/>
    <n v="137776.81"/>
    <n v="0"/>
    <n v="0"/>
    <n v="0"/>
    <n v="0"/>
    <n v="137776.81"/>
    <n v="2755536.1"/>
    <n v="-2617759.29"/>
    <n v="0"/>
    <m/>
    <s v="UM01"/>
    <s v="INR"/>
    <n v="0"/>
    <n v="0"/>
    <n v="0"/>
    <n v="0"/>
    <n v="0"/>
  </r>
  <r>
    <s v="1603001902"/>
    <s v="0"/>
    <s v="16030019020"/>
    <s v="3000"/>
    <x v="2"/>
    <s v="ERRCT. COMM. OF ROPERY SUB STA"/>
    <s v="0"/>
    <s v="0"/>
    <s v="UM3001"/>
    <d v="1994-09-22T00:00:00"/>
    <n v="110472.13"/>
    <n v="-104948.52"/>
    <n v="5523.61"/>
    <n v="0"/>
    <n v="0"/>
    <n v="0"/>
    <n v="0"/>
    <n v="5523.61"/>
    <n v="110472.13"/>
    <n v="-104948.52"/>
    <n v="0"/>
    <m/>
    <s v="UM01"/>
    <s v="INR"/>
    <n v="0"/>
    <n v="0"/>
    <n v="0"/>
    <n v="0"/>
    <n v="0"/>
  </r>
  <r>
    <s v="1603001903"/>
    <s v="0"/>
    <s v="16030019030"/>
    <s v="3000"/>
    <x v="2"/>
    <s v="ERRCT. COMM. OF WIREMILL SUB S"/>
    <s v="0"/>
    <s v="0"/>
    <s v="UM3001"/>
    <d v="1994-09-22T00:00:00"/>
    <n v="3578194.49"/>
    <n v="-3399284.76"/>
    <n v="178909.73"/>
    <n v="0"/>
    <n v="0"/>
    <n v="0"/>
    <n v="0"/>
    <n v="178909.73"/>
    <n v="3578194.49"/>
    <n v="-3399284.76"/>
    <n v="0"/>
    <m/>
    <s v="UM01"/>
    <s v="INR"/>
    <n v="0"/>
    <n v="0"/>
    <n v="0"/>
    <n v="0"/>
    <n v="0"/>
  </r>
  <r>
    <s v="1603001904"/>
    <s v="0"/>
    <s v="16030019040"/>
    <s v="3000"/>
    <x v="2"/>
    <s v="ERRCT. COMMI. OF W/M SUB ST."/>
    <s v="0"/>
    <s v="0"/>
    <s v="UM3001"/>
    <d v="1996-03-08T00:00:00"/>
    <n v="464671.76"/>
    <n v="-441438.17"/>
    <n v="23233.59"/>
    <n v="0"/>
    <n v="0"/>
    <n v="0"/>
    <n v="0"/>
    <n v="23233.59"/>
    <n v="464671.76"/>
    <n v="-441438.17"/>
    <n v="0"/>
    <m/>
    <s v="UM01"/>
    <s v="INR"/>
    <n v="0"/>
    <n v="0"/>
    <n v="0"/>
    <n v="0"/>
    <n v="0"/>
  </r>
  <r>
    <s v="1603001905"/>
    <s v="0"/>
    <s v="16030019050"/>
    <s v="3000"/>
    <x v="2"/>
    <s v="ERRECTION COMMIS. F-21 SPOOLER"/>
    <s v="0"/>
    <s v="0"/>
    <s v="UM3001"/>
    <d v="1989-12-11T00:00:00"/>
    <n v="837140.49"/>
    <n v="-795283.46"/>
    <n v="41857.03"/>
    <n v="0"/>
    <n v="0"/>
    <n v="0"/>
    <n v="0"/>
    <n v="41857.03"/>
    <n v="837140.49"/>
    <n v="-795283.46"/>
    <n v="0"/>
    <m/>
    <s v="UM01"/>
    <s v="INR"/>
    <n v="0"/>
    <n v="0"/>
    <n v="0"/>
    <n v="0"/>
    <n v="0"/>
  </r>
  <r>
    <s v="1603001906"/>
    <s v="0"/>
    <s v="16030019060"/>
    <s v="3000"/>
    <x v="2"/>
    <s v="ERRN./COMM/ OF ROPERY SUB-STAT"/>
    <s v="0"/>
    <s v="0"/>
    <s v="UM3001"/>
    <d v="1994-03-29T00:00:00"/>
    <n v="2030393.41"/>
    <n v="-1928873.73"/>
    <n v="101519.67999999999"/>
    <n v="0"/>
    <n v="0"/>
    <n v="0"/>
    <n v="0"/>
    <n v="101519.67999999999"/>
    <n v="2030393.41"/>
    <n v="-1928873.73"/>
    <n v="0"/>
    <m/>
    <s v="UM01"/>
    <s v="INR"/>
    <n v="0"/>
    <n v="0"/>
    <n v="0"/>
    <n v="0"/>
    <n v="0"/>
  </r>
  <r>
    <s v="1603001908"/>
    <s v="0"/>
    <s v="16030019080"/>
    <s v="3000"/>
    <x v="2"/>
    <s v="ETP PLANT FOR DRAW-SOL ETP"/>
    <s v="15"/>
    <s v="0"/>
    <s v="UM3001"/>
    <d v="2015-01-25T00:00:00"/>
    <n v="903741.84"/>
    <n v="-303169.44"/>
    <n v="600572.4"/>
    <n v="0"/>
    <n v="0"/>
    <n v="-56561.279999999999"/>
    <n v="0"/>
    <n v="544011.12"/>
    <n v="903741.84"/>
    <n v="-359730.72"/>
    <n v="0"/>
    <m/>
    <s v="UM01"/>
    <s v="INR"/>
    <n v="0"/>
    <n v="0"/>
    <n v="0"/>
    <n v="0"/>
    <n v="0"/>
  </r>
  <r>
    <s v="1603001909"/>
    <s v="0"/>
    <s v="16030019090"/>
    <s v="3000"/>
    <x v="2"/>
    <s v="EXP.&amp;MODRN.OF WATER SUPPLY SYS"/>
    <s v="15"/>
    <s v="0"/>
    <s v="UM3001"/>
    <d v="1996-03-12T00:00:00"/>
    <n v="6490551.46"/>
    <n v="-6166023.8899999997"/>
    <n v="324527.57"/>
    <n v="0"/>
    <n v="0"/>
    <n v="0"/>
    <n v="0"/>
    <n v="324527.57"/>
    <n v="6490551.46"/>
    <n v="-6166023.8899999997"/>
    <n v="0"/>
    <m/>
    <s v="UM01"/>
    <s v="INR"/>
    <n v="0"/>
    <n v="0"/>
    <n v="0"/>
    <n v="0"/>
    <n v="0"/>
  </r>
  <r>
    <s v="1603001910"/>
    <s v="0"/>
    <s v="16030019100"/>
    <s v="3000"/>
    <x v="2"/>
    <s v="EXPN CONVEYOR CORD PLANT"/>
    <s v="30"/>
    <s v="0"/>
    <s v="UM3001"/>
    <d v="2011-03-15T00:00:00"/>
    <n v="9588891.8200000003"/>
    <n v="-5295404.46"/>
    <n v="4293487.3600000003"/>
    <n v="0"/>
    <n v="0"/>
    <n v="-182024.79"/>
    <n v="0"/>
    <n v="4111462.57"/>
    <n v="9588891.8200000003"/>
    <n v="-5477429.25"/>
    <n v="0"/>
    <m/>
    <s v="UM01"/>
    <s v="INR"/>
    <n v="0"/>
    <n v="0"/>
    <n v="0"/>
    <n v="0"/>
    <n v="0"/>
  </r>
  <r>
    <s v="1603001911"/>
    <s v="0"/>
    <s v="16030019110"/>
    <s v="3000"/>
    <x v="2"/>
    <s v="EXTENSION OF DEHUMIDIFIER CHAM"/>
    <s v="8"/>
    <s v="0"/>
    <s v="UM3001"/>
    <d v="2006-03-20T00:00:00"/>
    <n v="29117.46"/>
    <n v="-27661.59"/>
    <n v="1455.87"/>
    <n v="0"/>
    <n v="0"/>
    <n v="0"/>
    <n v="0"/>
    <n v="1455.87"/>
    <n v="29117.46"/>
    <n v="-27661.59"/>
    <n v="0"/>
    <m/>
    <s v="UM01"/>
    <s v="INR"/>
    <n v="0"/>
    <n v="0"/>
    <n v="0"/>
    <n v="0"/>
    <n v="0"/>
  </r>
  <r>
    <s v="1603001912"/>
    <s v="0"/>
    <s v="16030019120"/>
    <s v="3000"/>
    <x v="2"/>
    <s v="EXTN.OF 60 MT CRANE BAY"/>
    <s v="0"/>
    <s v="0"/>
    <s v="UM3001"/>
    <d v="2001-03-20T00:00:00"/>
    <n v="115448.6"/>
    <n v="-109676.17"/>
    <n v="5772.43"/>
    <n v="0"/>
    <n v="0"/>
    <n v="0"/>
    <n v="0"/>
    <n v="5772.43"/>
    <n v="115448.6"/>
    <n v="-109676.17"/>
    <n v="0"/>
    <m/>
    <s v="UM01"/>
    <s v="INR"/>
    <n v="0"/>
    <n v="0"/>
    <n v="0"/>
    <n v="0"/>
    <n v="0"/>
  </r>
  <r>
    <s v="1603001913"/>
    <s v="0"/>
    <s v="16030019130"/>
    <s v="3000"/>
    <x v="2"/>
    <s v="F/T M/C EXISTING ELEC."/>
    <s v="0"/>
    <s v="0"/>
    <s v="UM3001"/>
    <d v="2001-01-31T00:00:00"/>
    <n v="20225.349999999999"/>
    <n v="-19214.080000000002"/>
    <n v="1011.27"/>
    <n v="0"/>
    <n v="0"/>
    <n v="0"/>
    <n v="0"/>
    <n v="1011.27"/>
    <n v="20225.349999999999"/>
    <n v="-19214.080000000002"/>
    <n v="0"/>
    <m/>
    <s v="UM01"/>
    <s v="INR"/>
    <n v="0"/>
    <n v="0"/>
    <n v="0"/>
    <n v="0"/>
    <n v="0"/>
  </r>
  <r>
    <s v="1603001914"/>
    <s v="0"/>
    <s v="16030019140"/>
    <s v="3000"/>
    <x v="2"/>
    <s v="F3 MODIFICATION INCLUDING PATT"/>
    <s v="0"/>
    <s v="0"/>
    <s v="UM3001"/>
    <d v="1993-03-20T00:00:00"/>
    <n v="1703630.64"/>
    <n v="-1618449.11"/>
    <n v="85181.53"/>
    <n v="0"/>
    <n v="0"/>
    <n v="0"/>
    <n v="0"/>
    <n v="85181.53"/>
    <n v="1703630.64"/>
    <n v="-1618449.11"/>
    <n v="0"/>
    <m/>
    <s v="UM01"/>
    <s v="INR"/>
    <n v="0"/>
    <n v="0"/>
    <n v="0"/>
    <n v="0"/>
    <n v="0"/>
  </r>
  <r>
    <s v="1603001915"/>
    <s v="0"/>
    <s v="16030019150"/>
    <s v="3000"/>
    <x v="2"/>
    <s v="F3 MODIFICATION."/>
    <s v="0"/>
    <s v="0"/>
    <s v="UM3001"/>
    <d v="1996-03-01T00:00:00"/>
    <n v="1286290.21"/>
    <n v="-1221975.69"/>
    <n v="64314.52"/>
    <n v="0"/>
    <n v="0"/>
    <n v="0"/>
    <n v="0"/>
    <n v="64314.52"/>
    <n v="1286290.21"/>
    <n v="-1221975.69"/>
    <n v="0"/>
    <m/>
    <s v="UM01"/>
    <s v="INR"/>
    <n v="0"/>
    <n v="0"/>
    <n v="0"/>
    <n v="0"/>
    <n v="0"/>
  </r>
  <r>
    <s v="1603001916"/>
    <s v="0"/>
    <s v="16030019160"/>
    <s v="3000"/>
    <x v="2"/>
    <s v="F3 MODIFICATION."/>
    <s v="0"/>
    <s v="0"/>
    <s v="UM3001"/>
    <d v="1996-03-01T00:00:00"/>
    <n v="31117.82"/>
    <n v="-29561.93"/>
    <n v="1555.89"/>
    <n v="0"/>
    <n v="0"/>
    <n v="0"/>
    <n v="0"/>
    <n v="1555.89"/>
    <n v="31117.82"/>
    <n v="-29561.93"/>
    <n v="0"/>
    <m/>
    <s v="UM01"/>
    <s v="INR"/>
    <n v="0"/>
    <n v="0"/>
    <n v="0"/>
    <n v="0"/>
    <n v="0"/>
  </r>
  <r>
    <s v="1603001917"/>
    <s v="0"/>
    <s v="16030019170"/>
    <s v="3000"/>
    <x v="2"/>
    <s v="FAN BLADE ASSY. FOR COOLING TA"/>
    <s v="0"/>
    <s v="0"/>
    <s v="UM3001"/>
    <d v="1999-02-28T00:00:00"/>
    <n v="46269"/>
    <n v="-43955.55"/>
    <n v="2313.4499999999998"/>
    <n v="0"/>
    <n v="0"/>
    <n v="0"/>
    <n v="0"/>
    <n v="2313.4499999999998"/>
    <n v="46269"/>
    <n v="-43955.55"/>
    <n v="0"/>
    <m/>
    <s v="UM01"/>
    <s v="INR"/>
    <n v="0"/>
    <n v="0"/>
    <n v="0"/>
    <n v="0"/>
    <n v="0"/>
  </r>
  <r>
    <s v="1603001918"/>
    <s v="0"/>
    <s v="16030019180"/>
    <s v="3000"/>
    <x v="2"/>
    <s v="FAT TESTING M/C FOR MONING ROP"/>
    <s v="15"/>
    <s v="0"/>
    <s v="UM3001"/>
    <d v="2002-03-27T00:00:00"/>
    <n v="126009.52"/>
    <n v="-119709.04"/>
    <n v="6300.48"/>
    <n v="0"/>
    <n v="0"/>
    <n v="0"/>
    <n v="0"/>
    <n v="6300.48"/>
    <n v="126009.52"/>
    <n v="-119709.04"/>
    <n v="0"/>
    <m/>
    <s v="UM01"/>
    <s v="INR"/>
    <n v="0"/>
    <n v="0"/>
    <n v="0"/>
    <n v="0"/>
    <n v="0"/>
  </r>
  <r>
    <s v="1603001919"/>
    <s v="0"/>
    <s v="16030019190"/>
    <s v="3000"/>
    <x v="2"/>
    <s v="FAT.TESTING M/C FOR MINING ROP"/>
    <s v="0"/>
    <s v="0"/>
    <s v="UM3001"/>
    <d v="2001-03-20T00:00:00"/>
    <n v="10419188.42"/>
    <n v="-9898228.9900000002"/>
    <n v="520959.43"/>
    <n v="0"/>
    <n v="0"/>
    <n v="0"/>
    <n v="0"/>
    <n v="520959.43"/>
    <n v="10419188.42"/>
    <n v="-9898228.9900000002"/>
    <n v="0"/>
    <m/>
    <s v="UM01"/>
    <s v="INR"/>
    <n v="0"/>
    <n v="0"/>
    <n v="0"/>
    <n v="0"/>
    <n v="0"/>
  </r>
  <r>
    <s v="1603001920"/>
    <s v="0"/>
    <s v="16030019200"/>
    <s v="3000"/>
    <x v="2"/>
    <s v="FATIGUE TESTING M/C"/>
    <s v="0"/>
    <s v="0"/>
    <s v="UM3001"/>
    <d v="1994-09-10T00:00:00"/>
    <n v="505105.04"/>
    <n v="-479849.78"/>
    <n v="25255.26"/>
    <n v="0"/>
    <n v="0"/>
    <n v="0"/>
    <n v="0"/>
    <n v="25255.26"/>
    <n v="505105.04"/>
    <n v="-479849.78"/>
    <n v="0"/>
    <m/>
    <s v="UM01"/>
    <s v="INR"/>
    <n v="0"/>
    <n v="0"/>
    <n v="0"/>
    <n v="0"/>
    <n v="0"/>
  </r>
  <r>
    <s v="1603001921"/>
    <s v="0"/>
    <s v="16030019210"/>
    <s v="3000"/>
    <x v="2"/>
    <s v="FATIGUE TESTING M/C"/>
    <s v="0"/>
    <s v="0"/>
    <s v="UM3001"/>
    <d v="1995-03-25T00:00:00"/>
    <n v="12890.62"/>
    <n v="-12246.08"/>
    <n v="644.54"/>
    <n v="0"/>
    <n v="0"/>
    <n v="0"/>
    <n v="0"/>
    <n v="644.54"/>
    <n v="12890.62"/>
    <n v="-12246.08"/>
    <n v="0"/>
    <m/>
    <s v="UM01"/>
    <s v="INR"/>
    <n v="0"/>
    <n v="0"/>
    <n v="0"/>
    <n v="0"/>
    <n v="0"/>
  </r>
  <r>
    <s v="1603001922"/>
    <s v="0"/>
    <s v="16030019220"/>
    <s v="3000"/>
    <x v="2"/>
    <s v="FATIGUE TESTING M/C"/>
    <s v="8"/>
    <s v="0"/>
    <s v="UM3001"/>
    <d v="2005-03-25T00:00:00"/>
    <n v="161016.17000000001"/>
    <n v="-152965.35999999999"/>
    <n v="8050.81"/>
    <n v="0"/>
    <n v="0"/>
    <n v="0"/>
    <n v="0"/>
    <n v="8050.81"/>
    <n v="161016.17000000001"/>
    <n v="-152965.35999999999"/>
    <n v="0"/>
    <m/>
    <s v="UM01"/>
    <s v="INR"/>
    <n v="0"/>
    <n v="0"/>
    <n v="0"/>
    <n v="0"/>
    <n v="0"/>
  </r>
  <r>
    <s v="1603001923"/>
    <s v="0"/>
    <s v="16030019230"/>
    <s v="3000"/>
    <x v="2"/>
    <s v="FATIGUE TESTING MACHINE-HRBC"/>
    <s v="0"/>
    <s v="0"/>
    <s v="UM3001"/>
    <d v="1988-01-21T00:00:00"/>
    <n v="3558615.94"/>
    <n v="-3380685.14"/>
    <n v="177930.8"/>
    <n v="0"/>
    <n v="0"/>
    <n v="0"/>
    <n v="0"/>
    <n v="177930.8"/>
    <n v="3558615.94"/>
    <n v="-3380685.14"/>
    <n v="0"/>
    <m/>
    <s v="UM01"/>
    <s v="INR"/>
    <n v="0"/>
    <n v="0"/>
    <n v="0"/>
    <n v="0"/>
    <n v="0"/>
  </r>
  <r>
    <s v="1603001924"/>
    <s v="0"/>
    <s v="16030019240"/>
    <s v="3000"/>
    <x v="2"/>
    <s v="FATIQUE TESTING M/C"/>
    <s v="0"/>
    <s v="0"/>
    <s v="UM3001"/>
    <d v="1989-10-29T00:00:00"/>
    <n v="94144.639999999999"/>
    <n v="-89437.41"/>
    <n v="4707.2299999999996"/>
    <n v="0"/>
    <n v="0"/>
    <n v="0"/>
    <n v="0"/>
    <n v="4707.2299999999996"/>
    <n v="94144.639999999999"/>
    <n v="-89437.41"/>
    <n v="0"/>
    <m/>
    <s v="UM01"/>
    <s v="INR"/>
    <n v="0"/>
    <n v="0"/>
    <n v="0"/>
    <n v="0"/>
    <n v="0"/>
  </r>
  <r>
    <s v="1603001925"/>
    <s v="0"/>
    <s v="16030019250"/>
    <s v="3000"/>
    <x v="2"/>
    <s v="FEES FOR COMM. FOR HI-DRAW"/>
    <s v="0"/>
    <s v="0"/>
    <s v="UM3001"/>
    <d v="1994-09-25T00:00:00"/>
    <n v="83945.56"/>
    <n v="-79748.28"/>
    <n v="4197.28"/>
    <n v="0"/>
    <n v="0"/>
    <n v="0"/>
    <n v="0"/>
    <n v="4197.28"/>
    <n v="83945.56"/>
    <n v="-79748.28"/>
    <n v="0"/>
    <m/>
    <s v="UM01"/>
    <s v="INR"/>
    <n v="0"/>
    <n v="0"/>
    <n v="0"/>
    <n v="0"/>
    <n v="0"/>
  </r>
  <r>
    <s v="1603001926"/>
    <s v="0"/>
    <s v="16030019260"/>
    <s v="3000"/>
    <x v="2"/>
    <s v="FEES FOR COMMI FOR HI-DRAW."/>
    <s v="0"/>
    <s v="0"/>
    <s v="UM3001"/>
    <d v="1996-03-31T00:00:00"/>
    <n v="13431.29"/>
    <n v="-12759.72"/>
    <n v="671.57"/>
    <n v="0"/>
    <n v="0"/>
    <n v="0"/>
    <n v="0"/>
    <n v="671.57"/>
    <n v="13431.29"/>
    <n v="-12759.72"/>
    <n v="0"/>
    <m/>
    <s v="UM01"/>
    <s v="INR"/>
    <n v="0"/>
    <n v="0"/>
    <n v="0"/>
    <n v="0"/>
    <n v="0"/>
  </r>
  <r>
    <s v="1603001927"/>
    <s v="0"/>
    <s v="16030019270"/>
    <s v="3000"/>
    <x v="2"/>
    <s v="FILTER HOUSE MODIFICATION"/>
    <s v="15"/>
    <s v="0"/>
    <s v="UM3001"/>
    <d v="1996-03-08T00:00:00"/>
    <n v="313016.34999999998"/>
    <n v="-297365.53000000003"/>
    <n v="15650.82"/>
    <n v="0"/>
    <n v="0"/>
    <n v="0"/>
    <n v="0"/>
    <n v="15650.82"/>
    <n v="313016.34999999998"/>
    <n v="-297365.53000000003"/>
    <n v="0"/>
    <m/>
    <s v="UM01"/>
    <s v="INR"/>
    <n v="0"/>
    <n v="0"/>
    <n v="0"/>
    <n v="0"/>
    <n v="0"/>
  </r>
  <r>
    <s v="1603001928"/>
    <s v="0"/>
    <s v="16030019280"/>
    <s v="3000"/>
    <x v="2"/>
    <s v="FILTER PAY OFF ASSLY."/>
    <s v="0"/>
    <s v="0"/>
    <s v="UM3001"/>
    <d v="1995-03-25T00:00:00"/>
    <n v="1348968.37"/>
    <n v="-1281519.95"/>
    <n v="67448.42"/>
    <n v="0"/>
    <n v="0"/>
    <n v="0"/>
    <n v="0"/>
    <n v="67448.42"/>
    <n v="1348968.37"/>
    <n v="-1281519.95"/>
    <n v="0"/>
    <m/>
    <s v="UM01"/>
    <s v="INR"/>
    <n v="0"/>
    <n v="0"/>
    <n v="0"/>
    <n v="0"/>
    <n v="0"/>
  </r>
  <r>
    <s v="1603001929"/>
    <s v="0"/>
    <s v="16030019290"/>
    <s v="3000"/>
    <x v="2"/>
    <s v="FILTER PRESS"/>
    <s v="0"/>
    <s v="0"/>
    <s v="UM3001"/>
    <d v="1994-09-25T00:00:00"/>
    <n v="433883.17"/>
    <n v="-412189.01"/>
    <n v="21694.16"/>
    <n v="0"/>
    <n v="0"/>
    <n v="0"/>
    <n v="0"/>
    <n v="21694.16"/>
    <n v="433883.17"/>
    <n v="-412189.01"/>
    <n v="0"/>
    <m/>
    <s v="UM01"/>
    <s v="INR"/>
    <n v="0"/>
    <n v="0"/>
    <n v="0"/>
    <n v="0"/>
    <n v="0"/>
  </r>
  <r>
    <s v="1603001930"/>
    <s v="0"/>
    <s v="16030019300"/>
    <s v="3000"/>
    <x v="2"/>
    <s v="FILTER PRESS."/>
    <s v="0"/>
    <s v="0"/>
    <s v="UM3001"/>
    <d v="1996-03-31T00:00:00"/>
    <n v="69421.31"/>
    <n v="-65950.240000000005"/>
    <n v="3471.07"/>
    <n v="0"/>
    <n v="0"/>
    <n v="0"/>
    <n v="0"/>
    <n v="3471.07"/>
    <n v="69421.31"/>
    <n v="-65950.240000000005"/>
    <n v="0"/>
    <m/>
    <s v="UM01"/>
    <s v="INR"/>
    <n v="0"/>
    <n v="0"/>
    <n v="0"/>
    <n v="0"/>
    <n v="0"/>
  </r>
  <r>
    <s v="1603001931"/>
    <s v="0"/>
    <s v="16030019310"/>
    <s v="3000"/>
    <x v="2"/>
    <s v="FILTER PRESS."/>
    <s v="0"/>
    <s v="0"/>
    <s v="UM3001"/>
    <d v="1996-03-31T00:00:00"/>
    <n v="25933.11"/>
    <n v="-24636.45"/>
    <n v="1296.6600000000001"/>
    <n v="0"/>
    <n v="0"/>
    <n v="0"/>
    <n v="0"/>
    <n v="1296.6600000000001"/>
    <n v="25933.11"/>
    <n v="-24636.45"/>
    <n v="0"/>
    <m/>
    <s v="UM01"/>
    <s v="INR"/>
    <n v="0"/>
    <n v="0"/>
    <n v="0"/>
    <n v="0"/>
    <n v="0"/>
  </r>
  <r>
    <s v="1603001932"/>
    <s v="0"/>
    <s v="16030019320"/>
    <s v="3000"/>
    <x v="2"/>
    <s v="FILTERATION SYSTEM DRAWSO WETM"/>
    <s v="15"/>
    <s v="0"/>
    <s v="UM3001"/>
    <d v="2015-03-03T00:00:00"/>
    <n v="2248968.5099999998"/>
    <n v="-730468.8"/>
    <n v="1518499.71"/>
    <n v="0"/>
    <n v="0"/>
    <n v="-141731.21"/>
    <n v="0"/>
    <n v="1376768.5"/>
    <n v="2248968.5099999998"/>
    <n v="-872200.01"/>
    <n v="0"/>
    <m/>
    <s v="UM01"/>
    <s v="INR"/>
    <n v="0"/>
    <n v="0"/>
    <n v="0"/>
    <n v="0"/>
    <n v="0"/>
  </r>
  <r>
    <s v="1603001933"/>
    <s v="0"/>
    <s v="16030019330"/>
    <s v="3000"/>
    <x v="2"/>
    <s v="FLIER RING M/C-22 MECH.LABOUR"/>
    <s v="0"/>
    <s v="0"/>
    <s v="UM3001"/>
    <d v="2002-03-15T00:00:00"/>
    <n v="6034.67"/>
    <n v="-5732.94"/>
    <n v="301.73"/>
    <n v="0"/>
    <n v="0"/>
    <n v="0"/>
    <n v="0"/>
    <n v="301.73"/>
    <n v="6034.67"/>
    <n v="-5732.94"/>
    <n v="0"/>
    <m/>
    <s v="UM01"/>
    <s v="INR"/>
    <n v="0"/>
    <n v="0"/>
    <n v="0"/>
    <n v="0"/>
    <n v="0"/>
  </r>
  <r>
    <s v="1603001934"/>
    <s v="0"/>
    <s v="16030019340"/>
    <s v="3000"/>
    <x v="2"/>
    <s v="FLY ASH BRICK MFG UNIT"/>
    <s v="15"/>
    <s v="0"/>
    <s v="UM3006"/>
    <d v="2012-03-28T00:00:00"/>
    <n v="9062155.7599999998"/>
    <n v="-5401444.75"/>
    <n v="3660711.01"/>
    <n v="0"/>
    <n v="0"/>
    <n v="-458947.54"/>
    <n v="0"/>
    <n v="3201763.47"/>
    <n v="9062155.7599999998"/>
    <n v="-5860392.29"/>
    <n v="0"/>
    <m/>
    <s v="UM01"/>
    <s v="INR"/>
    <n v="0"/>
    <n v="0"/>
    <n v="0"/>
    <n v="0"/>
    <n v="0"/>
  </r>
  <r>
    <s v="1603001935"/>
    <s v="0"/>
    <s v="16030019350"/>
    <s v="3000"/>
    <x v="2"/>
    <s v="FLY ASH BRICK MFG UNIT-RANCHI"/>
    <s v="15"/>
    <s v="0"/>
    <s v="UM3006"/>
    <d v="2012-04-01T00:00:00"/>
    <n v="1324576.49"/>
    <n v="-788246.96"/>
    <n v="536329.53"/>
    <n v="0"/>
    <n v="0"/>
    <n v="-67157.240000000005"/>
    <n v="0"/>
    <n v="469172.29"/>
    <n v="1324576.49"/>
    <n v="-855404.2"/>
    <n v="0"/>
    <m/>
    <s v="UM01"/>
    <s v="INR"/>
    <n v="0"/>
    <n v="0"/>
    <n v="0"/>
    <n v="0"/>
    <n v="0"/>
  </r>
  <r>
    <s v="1603001938"/>
    <s v="0"/>
    <s v="16030019380"/>
    <s v="3000"/>
    <x v="2"/>
    <s v="FORK LIFT 3 T CAPACITY"/>
    <s v="8"/>
    <s v="0"/>
    <s v="UM3001"/>
    <d v="2006-03-25T00:00:00"/>
    <n v="1627187.84"/>
    <n v="-1545828.45"/>
    <n v="81359.39"/>
    <n v="0"/>
    <n v="0"/>
    <n v="0"/>
    <n v="0"/>
    <n v="81359.39"/>
    <n v="1627187.84"/>
    <n v="-1545828.45"/>
    <n v="0"/>
    <m/>
    <s v="UM01"/>
    <s v="INR"/>
    <n v="0"/>
    <n v="0"/>
    <n v="0"/>
    <n v="0"/>
    <n v="0"/>
  </r>
  <r>
    <s v="1603001939"/>
    <s v="0"/>
    <s v="16030019390"/>
    <s v="3000"/>
    <x v="2"/>
    <s v="FORKLIFT (3MT)"/>
    <s v="0"/>
    <s v="0"/>
    <s v="UM3001"/>
    <d v="1994-09-25T00:00:00"/>
    <n v="732854.33"/>
    <n v="-696211.61"/>
    <n v="36642.720000000001"/>
    <n v="0"/>
    <n v="0"/>
    <n v="0"/>
    <n v="0"/>
    <n v="36642.720000000001"/>
    <n v="732854.33"/>
    <n v="-696211.61"/>
    <n v="0"/>
    <m/>
    <s v="UM01"/>
    <s v="INR"/>
    <n v="0"/>
    <n v="0"/>
    <n v="0"/>
    <n v="0"/>
    <n v="0"/>
  </r>
  <r>
    <s v="1603001940"/>
    <s v="0"/>
    <s v="16030019400"/>
    <s v="3000"/>
    <x v="2"/>
    <s v="FORKLIFT TRUCK"/>
    <s v="0"/>
    <s v="0"/>
    <s v="UM3001"/>
    <d v="1983-09-22T00:00:00"/>
    <n v="343065.4"/>
    <n v="-325912.13"/>
    <n v="17153.27"/>
    <n v="0"/>
    <n v="0"/>
    <n v="0"/>
    <n v="0"/>
    <n v="17153.27"/>
    <n v="343065.4"/>
    <n v="-325912.13"/>
    <n v="0"/>
    <m/>
    <s v="UM01"/>
    <s v="INR"/>
    <n v="0"/>
    <n v="0"/>
    <n v="0"/>
    <n v="0"/>
    <n v="0"/>
  </r>
  <r>
    <s v="1603001941"/>
    <s v="0"/>
    <s v="16030019410"/>
    <s v="3000"/>
    <x v="2"/>
    <s v="FORKLIFT TRUCK"/>
    <s v="0"/>
    <s v="0"/>
    <s v="UM3001"/>
    <d v="1983-09-22T00:00:00"/>
    <n v="343065.4"/>
    <n v="-325912.13"/>
    <n v="17153.27"/>
    <n v="0"/>
    <n v="0"/>
    <n v="0"/>
    <n v="0"/>
    <n v="17153.27"/>
    <n v="343065.4"/>
    <n v="-325912.13"/>
    <n v="0"/>
    <m/>
    <s v="UM01"/>
    <s v="INR"/>
    <n v="0"/>
    <n v="0"/>
    <n v="0"/>
    <n v="0"/>
    <n v="0"/>
  </r>
  <r>
    <s v="1603001942"/>
    <s v="0"/>
    <s v="16030019420"/>
    <s v="3000"/>
    <x v="2"/>
    <s v="FORKLIFT WITH BATTERY CHARGER"/>
    <s v="0"/>
    <s v="0"/>
    <s v="UM3001"/>
    <d v="1993-03-31T00:00:00"/>
    <n v="207529.94"/>
    <n v="-197153.44"/>
    <n v="10376.5"/>
    <n v="0"/>
    <n v="0"/>
    <n v="0"/>
    <n v="0"/>
    <n v="10376.5"/>
    <n v="207529.94"/>
    <n v="-197153.44"/>
    <n v="0"/>
    <m/>
    <s v="UM01"/>
    <s v="INR"/>
    <n v="0"/>
    <n v="0"/>
    <n v="0"/>
    <n v="0"/>
    <n v="0"/>
  </r>
  <r>
    <s v="1603001943"/>
    <s v="0"/>
    <s v="16030019430"/>
    <s v="3000"/>
    <x v="2"/>
    <s v="FORKLIFT(3 MT.)"/>
    <s v="0"/>
    <s v="0"/>
    <s v="UM3001"/>
    <d v="1996-03-31T00:00:00"/>
    <n v="123450.36"/>
    <n v="-117277.84"/>
    <n v="6172.52"/>
    <n v="0"/>
    <n v="0"/>
    <n v="0"/>
    <n v="0"/>
    <n v="6172.52"/>
    <n v="123450.36"/>
    <n v="-117277.84"/>
    <n v="0"/>
    <m/>
    <s v="UM01"/>
    <s v="INR"/>
    <n v="0"/>
    <n v="0"/>
    <n v="0"/>
    <n v="0"/>
    <n v="0"/>
  </r>
  <r>
    <s v="1603001944"/>
    <s v="0"/>
    <s v="16030019440"/>
    <s v="3000"/>
    <x v="2"/>
    <s v="FORLIFT TRUCK WITH BATTERY CHA"/>
    <s v="0"/>
    <s v="0"/>
    <s v="UM3001"/>
    <d v="1993-03-30T00:00:00"/>
    <n v="231895.93"/>
    <n v="-220301.13"/>
    <n v="11594.8"/>
    <n v="0"/>
    <n v="0"/>
    <n v="0"/>
    <n v="0"/>
    <n v="11594.8"/>
    <n v="231895.93"/>
    <n v="-220301.13"/>
    <n v="0"/>
    <m/>
    <s v="UM01"/>
    <s v="INR"/>
    <n v="0"/>
    <n v="0"/>
    <n v="0"/>
    <n v="0"/>
    <n v="0"/>
  </r>
  <r>
    <s v="1603001945"/>
    <s v="0"/>
    <s v="16030019450"/>
    <s v="3000"/>
    <x v="2"/>
    <s v="FPR COVER FOR MS-2/MS-3 ACID T"/>
    <s v="0"/>
    <s v="0"/>
    <s v="UM3001"/>
    <d v="1989-07-30T00:00:00"/>
    <n v="88132.75"/>
    <n v="-83726.11"/>
    <n v="4406.6400000000003"/>
    <n v="0"/>
    <n v="0"/>
    <n v="0"/>
    <n v="0"/>
    <n v="4406.6400000000003"/>
    <n v="88132.75"/>
    <n v="-83726.11"/>
    <n v="0"/>
    <m/>
    <s v="UM01"/>
    <s v="INR"/>
    <n v="0"/>
    <n v="0"/>
    <n v="0"/>
    <n v="0"/>
    <n v="0"/>
  </r>
  <r>
    <s v="1603001946"/>
    <s v="0"/>
    <s v="16030019460"/>
    <s v="3000"/>
    <x v="2"/>
    <s v="FRIGERIO W.DR. MACHINES"/>
    <s v="0"/>
    <s v="0"/>
    <s v="UM3001"/>
    <d v="1996-03-09T00:00:00"/>
    <n v="738600.65"/>
    <n v="-701670.61"/>
    <n v="36930.04"/>
    <n v="0"/>
    <n v="0"/>
    <n v="0"/>
    <n v="0"/>
    <n v="36930.04"/>
    <n v="738600.65"/>
    <n v="-701670.61"/>
    <n v="0"/>
    <m/>
    <s v="UM01"/>
    <s v="INR"/>
    <n v="0"/>
    <n v="0"/>
    <n v="0"/>
    <n v="0"/>
    <n v="0"/>
  </r>
  <r>
    <s v="1603001947"/>
    <s v="0"/>
    <s v="16030019470"/>
    <s v="3000"/>
    <x v="2"/>
    <s v="FRP COOLING TOWER"/>
    <s v="0"/>
    <s v="0"/>
    <s v="UM3002"/>
    <d v="2005-03-01T00:00:00"/>
    <n v="819739.99"/>
    <n v="-778752.99"/>
    <n v="40987"/>
    <n v="0"/>
    <n v="0"/>
    <n v="0"/>
    <n v="0"/>
    <n v="40987"/>
    <n v="819739.99"/>
    <n v="-778752.99"/>
    <n v="0"/>
    <m/>
    <s v="UM01"/>
    <s v="INR"/>
    <n v="0"/>
    <n v="0"/>
    <n v="0"/>
    <n v="0"/>
    <n v="0"/>
  </r>
  <r>
    <s v="1603001948"/>
    <s v="0"/>
    <s v="16030019480"/>
    <s v="3000"/>
    <x v="2"/>
    <s v="FRP INDUCED COOLING TOWER"/>
    <s v="0"/>
    <s v="0"/>
    <s v="UM3002"/>
    <d v="2005-03-01T00:00:00"/>
    <n v="550258.18000000005"/>
    <n v="-522745.27"/>
    <n v="27512.91"/>
    <n v="0"/>
    <n v="0"/>
    <n v="0"/>
    <n v="0"/>
    <n v="27512.91"/>
    <n v="550258.18000000005"/>
    <n v="-522745.27"/>
    <n v="0"/>
    <m/>
    <s v="UM01"/>
    <s v="INR"/>
    <n v="0"/>
    <n v="0"/>
    <n v="0"/>
    <n v="0"/>
    <n v="0"/>
  </r>
  <r>
    <s v="1603001949"/>
    <s v="0"/>
    <s v="16030019490"/>
    <s v="3000"/>
    <x v="2"/>
    <s v="FUME EXTRACTION SYSTEM."/>
    <s v="0"/>
    <s v="0"/>
    <s v="UM3001"/>
    <d v="1996-03-14T00:00:00"/>
    <n v="32281.919999999998"/>
    <n v="-30667.82"/>
    <n v="1614.1"/>
    <n v="0"/>
    <n v="0"/>
    <n v="0"/>
    <n v="0"/>
    <n v="1614.1"/>
    <n v="32281.919999999998"/>
    <n v="-30667.82"/>
    <n v="0"/>
    <m/>
    <s v="UM01"/>
    <s v="INR"/>
    <n v="0"/>
    <n v="0"/>
    <n v="0"/>
    <n v="0"/>
    <n v="0"/>
  </r>
  <r>
    <s v="1603001950"/>
    <s v="0"/>
    <s v="16030019500"/>
    <s v="3000"/>
    <x v="2"/>
    <s v="G.I.DUCKTING &amp; ERECTION"/>
    <s v="0"/>
    <s v="0"/>
    <s v="UM3002"/>
    <d v="2005-03-01T00:00:00"/>
    <n v="535947.85"/>
    <n v="-509150.45"/>
    <n v="26797.4"/>
    <n v="0"/>
    <n v="0"/>
    <n v="0"/>
    <n v="0"/>
    <n v="26797.4"/>
    <n v="535947.85"/>
    <n v="-509150.45"/>
    <n v="0"/>
    <m/>
    <s v="UM01"/>
    <s v="INR"/>
    <n v="0"/>
    <n v="0"/>
    <n v="0"/>
    <n v="0"/>
    <n v="0"/>
  </r>
  <r>
    <s v="1603001951"/>
    <s v="0"/>
    <s v="16030019510"/>
    <s v="3000"/>
    <x v="2"/>
    <s v="G.LV.AK PLUNGER BRICK FOR MS-2"/>
    <s v="0"/>
    <s v="0"/>
    <s v="UM3001"/>
    <d v="1990-08-11T00:00:00"/>
    <n v="451884.49"/>
    <n v="-429290.26"/>
    <n v="22594.23"/>
    <n v="0"/>
    <n v="0"/>
    <n v="0"/>
    <n v="0"/>
    <n v="22594.23"/>
    <n v="451884.49"/>
    <n v="-429290.26"/>
    <n v="0"/>
    <m/>
    <s v="UM01"/>
    <s v="INR"/>
    <n v="0"/>
    <n v="0"/>
    <n v="0"/>
    <n v="0"/>
    <n v="0"/>
  </r>
  <r>
    <s v="1603001952"/>
    <s v="0"/>
    <s v="16030019520"/>
    <s v="3000"/>
    <x v="2"/>
    <s v="GALVANISING PLANT MS II"/>
    <s v="0"/>
    <s v="0"/>
    <s v="UM3001"/>
    <d v="1964-12-21T00:00:00"/>
    <n v="52098.69"/>
    <n v="-49493.760000000002"/>
    <n v="2604.9299999999998"/>
    <n v="0"/>
    <n v="0"/>
    <n v="0"/>
    <n v="0"/>
    <n v="2604.9299999999998"/>
    <n v="52098.69"/>
    <n v="-49493.760000000002"/>
    <n v="0"/>
    <m/>
    <s v="UM01"/>
    <s v="INR"/>
    <n v="0"/>
    <n v="0"/>
    <n v="0"/>
    <n v="0"/>
    <n v="0"/>
  </r>
  <r>
    <s v="1603001953"/>
    <s v="0"/>
    <s v="16030019530"/>
    <s v="3000"/>
    <x v="2"/>
    <s v="GALVANISING TANK ON MS II"/>
    <s v="0"/>
    <s v="0"/>
    <s v="UM3001"/>
    <d v="1967-05-31T00:00:00"/>
    <n v="63685.47"/>
    <n v="-60501.2"/>
    <n v="3184.27"/>
    <n v="0"/>
    <n v="0"/>
    <n v="0"/>
    <n v="0"/>
    <n v="3184.27"/>
    <n v="63685.47"/>
    <n v="-60501.2"/>
    <n v="0"/>
    <m/>
    <s v="UM01"/>
    <s v="INR"/>
    <n v="0"/>
    <n v="0"/>
    <n v="0"/>
    <n v="0"/>
    <n v="0"/>
  </r>
  <r>
    <s v="1603001954"/>
    <s v="0"/>
    <s v="16030019540"/>
    <s v="3000"/>
    <x v="2"/>
    <s v="GEAR BOX FOR LE 4"/>
    <s v="15"/>
    <s v="0"/>
    <s v="UM3001"/>
    <d v="1999-02-28T00:00:00"/>
    <n v="22651.21"/>
    <n v="-18743.580000000002"/>
    <n v="3907.63"/>
    <n v="0"/>
    <n v="0"/>
    <n v="0"/>
    <n v="0"/>
    <n v="3907.63"/>
    <n v="22651.21"/>
    <n v="-18743.580000000002"/>
    <n v="0"/>
    <m/>
    <s v="UM01"/>
    <s v="INR"/>
    <n v="0"/>
    <n v="0"/>
    <n v="0"/>
    <n v="0"/>
    <n v="0"/>
  </r>
  <r>
    <s v="1603001956"/>
    <s v="0"/>
    <s v="16030019560"/>
    <s v="3000"/>
    <x v="2"/>
    <s v="GODREJ 3TON FORKLIFT"/>
    <s v="0"/>
    <s v="0"/>
    <s v="UM3001"/>
    <d v="2005-01-01T00:00:00"/>
    <n v="624587.19999999995"/>
    <n v="-593357.84"/>
    <n v="31229.360000000001"/>
    <n v="0"/>
    <n v="0"/>
    <n v="0"/>
    <n v="0"/>
    <n v="31229.360000000001"/>
    <n v="624587.19999999995"/>
    <n v="-593357.84"/>
    <n v="0"/>
    <m/>
    <s v="UM01"/>
    <s v="INR"/>
    <n v="0"/>
    <n v="0"/>
    <n v="0"/>
    <n v="0"/>
    <n v="0"/>
  </r>
  <r>
    <s v="1603001957"/>
    <s v="0"/>
    <s v="16030019570"/>
    <s v="3000"/>
    <x v="2"/>
    <s v="GODREJ DIESEL FORKLIFT"/>
    <s v="0"/>
    <s v="0"/>
    <s v="UM3001"/>
    <d v="2005-01-01T00:00:00"/>
    <n v="728293.8"/>
    <n v="-691879.11"/>
    <n v="36414.69"/>
    <n v="0"/>
    <n v="0"/>
    <n v="0"/>
    <n v="0"/>
    <n v="36414.69"/>
    <n v="728293.8"/>
    <n v="-691879.11"/>
    <n v="0"/>
    <m/>
    <s v="UM01"/>
    <s v="INR"/>
    <n v="0"/>
    <n v="0"/>
    <n v="0"/>
    <n v="0"/>
    <n v="0"/>
  </r>
  <r>
    <s v="1603001958"/>
    <s v="0"/>
    <s v="16030019580"/>
    <s v="3000"/>
    <x v="2"/>
    <s v="GODREJ FORKLIFT 5 TON"/>
    <s v="0"/>
    <s v="0"/>
    <s v="UM3001"/>
    <d v="2005-01-01T00:00:00"/>
    <n v="1069624.8999999999"/>
    <n v="-1020377.58"/>
    <n v="49247.32"/>
    <n v="0"/>
    <n v="0"/>
    <n v="0"/>
    <n v="0"/>
    <n v="49247.32"/>
    <n v="1069624.8999999999"/>
    <n v="-1020377.58"/>
    <n v="0"/>
    <m/>
    <s v="UM01"/>
    <s v="INR"/>
    <n v="0"/>
    <n v="0"/>
    <n v="0"/>
    <n v="0"/>
    <n v="0"/>
  </r>
  <r>
    <s v="1603001959"/>
    <s v="0"/>
    <s v="16030019590"/>
    <s v="3000"/>
    <x v="2"/>
    <s v="GODREJ FORKLIFT G-300"/>
    <s v="0"/>
    <s v="0"/>
    <s v="UM3001"/>
    <d v="2005-01-01T00:00:00"/>
    <n v="725356.25"/>
    <n v="-689088.44"/>
    <n v="36267.81"/>
    <n v="0"/>
    <n v="0"/>
    <n v="0"/>
    <n v="0"/>
    <n v="36267.81"/>
    <n v="725356.25"/>
    <n v="-689088.44"/>
    <n v="0"/>
    <m/>
    <s v="UM01"/>
    <s v="INR"/>
    <n v="0"/>
    <n v="0"/>
    <n v="0"/>
    <n v="0"/>
    <n v="0"/>
  </r>
  <r>
    <s v="1603001960"/>
    <s v="0"/>
    <s v="16030019600"/>
    <s v="3000"/>
    <x v="2"/>
    <s v="GODREJ FORKLIFT G300 D"/>
    <s v="15"/>
    <s v="0"/>
    <s v="UM3001"/>
    <d v="2005-01-01T00:00:00"/>
    <n v="632419.5"/>
    <n v="-600798.52"/>
    <n v="31620.98"/>
    <n v="0"/>
    <n v="0"/>
    <n v="0"/>
    <n v="0"/>
    <n v="31620.98"/>
    <n v="632419.5"/>
    <n v="-600798.52"/>
    <n v="0"/>
    <m/>
    <s v="UM01"/>
    <s v="INR"/>
    <n v="0"/>
    <n v="0"/>
    <n v="0"/>
    <n v="0"/>
    <n v="0"/>
  </r>
  <r>
    <s v="1603001961"/>
    <s v="0"/>
    <s v="16030019610"/>
    <s v="3000"/>
    <x v="2"/>
    <s v="GODREJ FORKLIFT G300 D"/>
    <s v="15"/>
    <s v="0"/>
    <s v="UM3001"/>
    <d v="2005-01-01T00:00:00"/>
    <n v="632419.5"/>
    <n v="-600798.52"/>
    <n v="31620.98"/>
    <n v="0"/>
    <n v="0"/>
    <n v="0"/>
    <n v="0"/>
    <n v="31620.98"/>
    <n v="632419.5"/>
    <n v="-600798.52"/>
    <n v="0"/>
    <m/>
    <s v="UM01"/>
    <s v="INR"/>
    <n v="0"/>
    <n v="0"/>
    <n v="0"/>
    <n v="0"/>
    <n v="0"/>
  </r>
  <r>
    <s v="1603001962"/>
    <s v="0"/>
    <s v="16030019620"/>
    <s v="3000"/>
    <x v="2"/>
    <s v="GODREJ FORKLIFT G-500"/>
    <s v="0"/>
    <s v="0"/>
    <s v="UM3001"/>
    <d v="2005-01-01T00:00:00"/>
    <n v="1390838.5"/>
    <n v="-1321296.57"/>
    <n v="69541.929999999993"/>
    <n v="0"/>
    <n v="0"/>
    <n v="0"/>
    <n v="0"/>
    <n v="69541.929999999993"/>
    <n v="1390838.5"/>
    <n v="-1321296.57"/>
    <n v="0"/>
    <m/>
    <s v="UM01"/>
    <s v="INR"/>
    <n v="0"/>
    <n v="0"/>
    <n v="0"/>
    <n v="0"/>
    <n v="0"/>
  </r>
  <r>
    <s v="1603001963"/>
    <s v="0"/>
    <s v="16030019630"/>
    <s v="3000"/>
    <x v="2"/>
    <s v="GODREJ G300 D FORKLIFT"/>
    <s v="15"/>
    <s v="0"/>
    <s v="UM3001"/>
    <d v="2005-01-01T00:00:00"/>
    <n v="805432.5"/>
    <n v="-765160.87"/>
    <n v="40271.629999999997"/>
    <n v="0"/>
    <n v="0"/>
    <n v="0"/>
    <n v="0"/>
    <n v="40271.629999999997"/>
    <n v="805432.5"/>
    <n v="-765160.87"/>
    <n v="0"/>
    <m/>
    <s v="UM01"/>
    <s v="INR"/>
    <n v="0"/>
    <n v="0"/>
    <n v="0"/>
    <n v="0"/>
    <n v="0"/>
  </r>
  <r>
    <s v="1603001964"/>
    <s v="0"/>
    <s v="16030019640"/>
    <s v="3000"/>
    <x v="2"/>
    <s v="GODREJ G300D FORKLIFT/NO-10388"/>
    <s v="15"/>
    <s v="0"/>
    <s v="UM3001"/>
    <d v="2005-03-01T00:00:00"/>
    <n v="634873"/>
    <n v="-603129.35"/>
    <n v="31743.65"/>
    <n v="0"/>
    <n v="0"/>
    <n v="0"/>
    <n v="0"/>
    <n v="31743.65"/>
    <n v="634873"/>
    <n v="-603129.35"/>
    <n v="0"/>
    <m/>
    <s v="UM01"/>
    <s v="INR"/>
    <n v="0"/>
    <n v="0"/>
    <n v="0"/>
    <n v="0"/>
    <n v="0"/>
  </r>
  <r>
    <s v="1603001965"/>
    <s v="0"/>
    <s v="16030019650"/>
    <s v="3000"/>
    <x v="2"/>
    <s v="NEW PATENT GALV.LINE MECH MAT"/>
    <s v="0"/>
    <s v="0"/>
    <s v="UM3001"/>
    <d v="2004-03-25T00:00:00"/>
    <n v="671.38"/>
    <n v="-671.38"/>
    <n v="0"/>
    <n v="0"/>
    <n v="0"/>
    <n v="0"/>
    <n v="0"/>
    <n v="0"/>
    <n v="671.38"/>
    <n v="-671.38"/>
    <n v="0"/>
    <m/>
    <s v="UM01"/>
    <s v="INR"/>
    <n v="0"/>
    <n v="0"/>
    <n v="0"/>
    <n v="0"/>
    <n v="0"/>
  </r>
  <r>
    <s v="1603001966"/>
    <s v="0"/>
    <s v="16030019660"/>
    <s v="3000"/>
    <x v="2"/>
    <s v="SWITCHING DEVICE RV 46"/>
    <s v="0"/>
    <s v="0"/>
    <s v="UM3002"/>
    <d v="2005-03-01T00:00:00"/>
    <n v="747.51"/>
    <n v="-747.51"/>
    <n v="0"/>
    <n v="0"/>
    <n v="0"/>
    <n v="0"/>
    <n v="0"/>
    <n v="0"/>
    <n v="747.51"/>
    <n v="-747.51"/>
    <n v="0"/>
    <m/>
    <s v="UM01"/>
    <s v="INR"/>
    <n v="0"/>
    <n v="0"/>
    <n v="0"/>
    <n v="0"/>
    <n v="0"/>
  </r>
  <r>
    <s v="1603001968"/>
    <s v="0"/>
    <s v="16030019680"/>
    <s v="3000"/>
    <x v="2"/>
    <s v="REMOTE INDICATOR -PR 96"/>
    <s v="0"/>
    <s v="0"/>
    <s v="UM3002"/>
    <d v="2005-03-01T00:00:00"/>
    <n v="778.77"/>
    <n v="-778.77"/>
    <n v="0"/>
    <n v="0"/>
    <n v="0"/>
    <n v="0"/>
    <n v="0"/>
    <n v="0"/>
    <n v="778.77"/>
    <n v="-778.77"/>
    <n v="0"/>
    <m/>
    <s v="UM01"/>
    <s v="INR"/>
    <n v="0"/>
    <n v="0"/>
    <n v="0"/>
    <n v="0"/>
    <n v="0"/>
  </r>
  <r>
    <s v="1603001969"/>
    <s v="0"/>
    <s v="16030019690"/>
    <s v="3000"/>
    <x v="2"/>
    <s v="SWITCHING DEVICE RV 46"/>
    <s v="0"/>
    <s v="0"/>
    <s v="UM3002"/>
    <d v="2005-03-01T00:00:00"/>
    <n v="805.14"/>
    <n v="-805.14"/>
    <n v="0"/>
    <n v="0"/>
    <n v="0"/>
    <n v="0"/>
    <n v="0"/>
    <n v="0"/>
    <n v="805.14"/>
    <n v="-805.14"/>
    <n v="0"/>
    <m/>
    <s v="UM01"/>
    <s v="INR"/>
    <n v="0"/>
    <n v="0"/>
    <n v="0"/>
    <n v="0"/>
    <n v="0"/>
  </r>
  <r>
    <s v="1603001970"/>
    <s v="0"/>
    <s v="16030019700"/>
    <s v="3000"/>
    <x v="2"/>
    <s v="&quot;18&quot;&quot; LONG MOIL PLANT&quot;"/>
    <s v="0"/>
    <s v="0"/>
    <s v="UM3002"/>
    <d v="2005-03-01T00:00:00"/>
    <n v="943.44"/>
    <n v="-943.44"/>
    <n v="0"/>
    <n v="0"/>
    <n v="0"/>
    <n v="0"/>
    <n v="0"/>
    <n v="0"/>
    <n v="943.44"/>
    <n v="-943.44"/>
    <n v="0"/>
    <m/>
    <s v="UM01"/>
    <s v="INR"/>
    <n v="0"/>
    <n v="0"/>
    <n v="0"/>
    <n v="0"/>
    <n v="0"/>
  </r>
  <r>
    <s v="1603001971"/>
    <s v="0"/>
    <s v="16030019710"/>
    <s v="3000"/>
    <x v="2"/>
    <s v="GREASE WEMING M/C"/>
    <s v="0"/>
    <s v="0"/>
    <s v="UM3001"/>
    <d v="1991-11-15T00:00:00"/>
    <n v="2895564.45"/>
    <n v="-2761923.02"/>
    <n v="133641.43"/>
    <n v="0"/>
    <n v="0"/>
    <n v="0"/>
    <n v="0"/>
    <n v="133641.43"/>
    <n v="2895564.45"/>
    <n v="-2761923.02"/>
    <n v="0"/>
    <m/>
    <s v="UM01"/>
    <s v="INR"/>
    <n v="0"/>
    <n v="0"/>
    <n v="0"/>
    <n v="0"/>
    <n v="0"/>
  </r>
  <r>
    <s v="1603001972"/>
    <s v="0"/>
    <s v="16030019720"/>
    <s v="3000"/>
    <x v="2"/>
    <s v="GROMMET MACHINE"/>
    <s v="15"/>
    <s v="0"/>
    <s v="UM3001"/>
    <d v="2012-02-28T00:00:00"/>
    <n v="1647066.63"/>
    <n v="-992739.07"/>
    <n v="654327.56000000006"/>
    <n v="0"/>
    <n v="0"/>
    <n v="-82779.78"/>
    <n v="0"/>
    <n v="571547.78"/>
    <n v="1647066.63"/>
    <n v="-1075518.8500000001"/>
    <n v="0"/>
    <m/>
    <s v="UM01"/>
    <s v="INR"/>
    <n v="0"/>
    <n v="0"/>
    <n v="0"/>
    <n v="0"/>
    <n v="0"/>
  </r>
  <r>
    <s v="1603001974"/>
    <s v="0"/>
    <s v="16030019740"/>
    <s v="3000"/>
    <x v="2"/>
    <s v="GZZ-66 GETNER STEARCO MICRO SC"/>
    <s v="0"/>
    <s v="0"/>
    <s v="UM3001"/>
    <d v="1988-03-10T00:00:00"/>
    <n v="28345"/>
    <n v="-26927.75"/>
    <n v="1417.25"/>
    <n v="0"/>
    <n v="0"/>
    <n v="0"/>
    <n v="0"/>
    <n v="1417.25"/>
    <n v="28345"/>
    <n v="-26927.75"/>
    <n v="0"/>
    <m/>
    <s v="UM01"/>
    <s v="INR"/>
    <n v="0"/>
    <n v="0"/>
    <n v="0"/>
    <n v="0"/>
    <n v="0"/>
  </r>
  <r>
    <s v="1603001975"/>
    <s v="0"/>
    <s v="16030019750"/>
    <s v="3000"/>
    <x v="2"/>
    <s v="HARDWARE PURCH.FOR BAAN DATA"/>
    <s v="0"/>
    <s v="0"/>
    <s v="UM3001"/>
    <d v="2004-02-29T00:00:00"/>
    <n v="733211.15"/>
    <n v="-696550.59"/>
    <n v="36660.559999999998"/>
    <n v="0"/>
    <n v="0"/>
    <n v="0"/>
    <n v="0"/>
    <n v="36660.559999999998"/>
    <n v="733211.15"/>
    <n v="-696550.59"/>
    <n v="0"/>
    <m/>
    <s v="UM01"/>
    <s v="INR"/>
    <n v="0"/>
    <n v="0"/>
    <n v="0"/>
    <n v="0"/>
    <n v="0"/>
  </r>
  <r>
    <s v="1603001976"/>
    <s v="0"/>
    <s v="16030019760"/>
    <s v="3000"/>
    <x v="2"/>
    <s v="HEAD OF PATTERN LYING EQUIPMEN"/>
    <s v="0"/>
    <s v="0"/>
    <s v="UM3001"/>
    <d v="1990-09-08T00:00:00"/>
    <n v="88906.69"/>
    <n v="-84461.35"/>
    <n v="4445.34"/>
    <n v="0"/>
    <n v="0"/>
    <n v="0"/>
    <n v="0"/>
    <n v="4445.34"/>
    <n v="88906.69"/>
    <n v="-84461.35"/>
    <n v="0"/>
    <m/>
    <s v="UM01"/>
    <s v="INR"/>
    <n v="0"/>
    <n v="0"/>
    <n v="0"/>
    <n v="0"/>
    <n v="0"/>
  </r>
  <r>
    <s v="1603001977"/>
    <s v="0"/>
    <s v="16030019770"/>
    <s v="3000"/>
    <x v="2"/>
    <s v="HEATER &amp; FAN ASSLY.IN ROD BAKI"/>
    <s v="0"/>
    <s v="0"/>
    <s v="UM3001"/>
    <d v="1986-09-20T00:00:00"/>
    <n v="35482.07"/>
    <n v="-33707.97"/>
    <n v="1774.1"/>
    <n v="0"/>
    <n v="0"/>
    <n v="0"/>
    <n v="0"/>
    <n v="1774.1"/>
    <n v="35482.07"/>
    <n v="-33707.97"/>
    <n v="0"/>
    <m/>
    <s v="UM01"/>
    <s v="INR"/>
    <n v="0"/>
    <n v="0"/>
    <n v="0"/>
    <n v="0"/>
    <n v="0"/>
  </r>
  <r>
    <s v="1603001979"/>
    <s v="0"/>
    <s v="16030019790"/>
    <s v="3000"/>
    <x v="2"/>
    <s v="HEATING COIL FOR THERMAX (SS)"/>
    <s v="0"/>
    <s v="0"/>
    <s v="UM3001"/>
    <d v="1999-02-28T00:00:00"/>
    <n v="55072.160000000003"/>
    <n v="-52318.55"/>
    <n v="2753.61"/>
    <n v="0"/>
    <n v="0"/>
    <n v="0"/>
    <n v="0"/>
    <n v="2753.61"/>
    <n v="55072.160000000003"/>
    <n v="-52318.55"/>
    <n v="0"/>
    <m/>
    <s v="UM01"/>
    <s v="INR"/>
    <n v="0"/>
    <n v="0"/>
    <n v="0"/>
    <n v="0"/>
    <n v="0"/>
  </r>
  <r>
    <s v="1603001980"/>
    <s v="0"/>
    <s v="16030019800"/>
    <s v="3000"/>
    <x v="2"/>
    <s v="HEATING OF PHOSPHATE BORAX TAN"/>
    <s v="0"/>
    <s v="0"/>
    <s v="UM3001"/>
    <d v="1991-01-06T00:00:00"/>
    <n v="269848.76"/>
    <n v="-256356.32"/>
    <n v="13492.44"/>
    <n v="0"/>
    <n v="0"/>
    <n v="0"/>
    <n v="0"/>
    <n v="13492.44"/>
    <n v="269848.76"/>
    <n v="-256356.32"/>
    <n v="0"/>
    <m/>
    <s v="UM01"/>
    <s v="INR"/>
    <n v="0"/>
    <n v="0"/>
    <n v="0"/>
    <n v="0"/>
    <n v="0"/>
  </r>
  <r>
    <s v="1603001981"/>
    <s v="0"/>
    <s v="16030019810"/>
    <s v="3000"/>
    <x v="2"/>
    <s v="HEAVY REWINDING MACHINE"/>
    <s v="0"/>
    <s v="0"/>
    <s v="UM3001"/>
    <d v="2005-03-01T00:00:00"/>
    <n v="4628150.88"/>
    <n v="-4396743.33"/>
    <n v="231407.55"/>
    <n v="0"/>
    <n v="0"/>
    <n v="0"/>
    <n v="0"/>
    <n v="231407.55"/>
    <n v="4628150.88"/>
    <n v="-4396743.33"/>
    <n v="0"/>
    <m/>
    <s v="UM01"/>
    <s v="INR"/>
    <n v="0"/>
    <n v="0"/>
    <n v="0"/>
    <n v="0"/>
    <n v="0"/>
  </r>
  <r>
    <s v="1603001982"/>
    <s v="0"/>
    <s v="16030019820"/>
    <s v="3000"/>
    <x v="2"/>
    <s v="REMOTE INDICATOR PR-96"/>
    <s v="0"/>
    <s v="0"/>
    <s v="UM3002"/>
    <d v="2005-03-01T00:00:00"/>
    <n v="1015.43"/>
    <n v="-1015.42"/>
    <n v="0.01"/>
    <n v="0"/>
    <n v="0"/>
    <n v="0"/>
    <n v="0"/>
    <n v="0.01"/>
    <n v="1015.43"/>
    <n v="-1015.42"/>
    <n v="0"/>
    <m/>
    <s v="UM01"/>
    <s v="INR"/>
    <n v="0"/>
    <n v="0"/>
    <n v="0"/>
    <n v="0"/>
    <n v="0"/>
  </r>
  <r>
    <s v="1603001983"/>
    <s v="0"/>
    <s v="16030019830"/>
    <s v="3000"/>
    <x v="2"/>
    <s v="HERBN 16DIE MC BRUNTON 7NO"/>
    <s v="0"/>
    <s v="0"/>
    <s v="UM3001"/>
    <d v="2003-10-07T00:00:00"/>
    <n v="6745557.2599999998"/>
    <n v="-6408279.4000000004"/>
    <n v="337277.86"/>
    <n v="0"/>
    <n v="0"/>
    <n v="0"/>
    <n v="0"/>
    <n v="337277.86"/>
    <n v="6745557.2599999998"/>
    <n v="-6408279.4000000004"/>
    <n v="0"/>
    <m/>
    <s v="UM01"/>
    <s v="INR"/>
    <n v="0"/>
    <n v="0"/>
    <n v="0"/>
    <n v="0"/>
    <n v="0"/>
  </r>
  <r>
    <s v="1603001984"/>
    <s v="0"/>
    <s v="16030019840"/>
    <s v="3000"/>
    <x v="2"/>
    <s v="HERBN 19 DIE FWS1 MC BRUNTON"/>
    <s v="0"/>
    <s v="0"/>
    <s v="UM3001"/>
    <d v="2003-10-07T00:00:00"/>
    <n v="934562.5"/>
    <n v="-887834.37"/>
    <n v="46728.13"/>
    <n v="0"/>
    <n v="0"/>
    <n v="0"/>
    <n v="0"/>
    <n v="46728.13"/>
    <n v="934562.5"/>
    <n v="-887834.37"/>
    <n v="0"/>
    <m/>
    <s v="UM01"/>
    <s v="INR"/>
    <n v="0"/>
    <n v="0"/>
    <n v="0"/>
    <n v="0"/>
    <n v="0"/>
  </r>
  <r>
    <s v="1603001985"/>
    <s v="0"/>
    <s v="16030019850"/>
    <s v="3000"/>
    <x v="2"/>
    <s v="HERBON-1-23 DIE"/>
    <s v="20"/>
    <s v="0"/>
    <s v="UM3001"/>
    <d v="2015-10-10T00:00:00"/>
    <n v="49393.25"/>
    <n v="-10498.06"/>
    <n v="38895.19"/>
    <n v="0"/>
    <n v="0"/>
    <n v="-2346.5100000000002"/>
    <n v="0"/>
    <n v="36548.68"/>
    <n v="49393.25"/>
    <n v="-12844.57"/>
    <n v="0"/>
    <m/>
    <s v="UM01"/>
    <s v="INR"/>
    <n v="0"/>
    <n v="0"/>
    <n v="0"/>
    <n v="0"/>
    <n v="0"/>
  </r>
  <r>
    <s v="1603001986"/>
    <s v="0"/>
    <s v="16030019860"/>
    <s v="3000"/>
    <x v="2"/>
    <s v="HERBON-1-23 DIE"/>
    <s v="10"/>
    <s v="0"/>
    <s v="UM3001"/>
    <d v="2015-10-10T00:00:00"/>
    <n v="32928.83"/>
    <n v="-13999.26"/>
    <n v="18929.57"/>
    <n v="0"/>
    <n v="0"/>
    <n v="-3129.14"/>
    <n v="0"/>
    <n v="15800.43"/>
    <n v="32928.83"/>
    <n v="-17128.400000000001"/>
    <n v="0"/>
    <m/>
    <s v="UM01"/>
    <s v="INR"/>
    <n v="0"/>
    <n v="0"/>
    <n v="0"/>
    <n v="0"/>
    <n v="0"/>
  </r>
  <r>
    <s v="1603001987"/>
    <s v="0"/>
    <s v="16030019870"/>
    <s v="3000"/>
    <x v="2"/>
    <s v="HERBON-1-23 DIE"/>
    <s v="25"/>
    <s v="0"/>
    <s v="UM3001"/>
    <d v="2015-10-10T00:00:00"/>
    <n v="65857.67"/>
    <n v="-11197.64"/>
    <n v="54660.03"/>
    <n v="0"/>
    <n v="0"/>
    <n v="-2502.87"/>
    <n v="0"/>
    <n v="52157.16"/>
    <n v="65857.67"/>
    <n v="-13700.51"/>
    <n v="0"/>
    <m/>
    <s v="UM01"/>
    <s v="INR"/>
    <n v="0"/>
    <n v="0"/>
    <n v="0"/>
    <n v="0"/>
    <n v="0"/>
  </r>
  <r>
    <s v="1603001988"/>
    <s v="0"/>
    <s v="16030019880"/>
    <s v="3000"/>
    <x v="2"/>
    <s v="HERBON-1-23 DIE"/>
    <s v="15"/>
    <s v="0"/>
    <s v="UM3001"/>
    <d v="2015-10-10T00:00:00"/>
    <n v="16464.419999999998"/>
    <n v="-4665.99"/>
    <n v="11798.43"/>
    <n v="0"/>
    <n v="0"/>
    <n v="-1042.94"/>
    <n v="0"/>
    <n v="10755.49"/>
    <n v="16464.419999999998"/>
    <n v="-5708.93"/>
    <n v="0"/>
    <m/>
    <s v="UM01"/>
    <s v="INR"/>
    <n v="0"/>
    <n v="0"/>
    <n v="0"/>
    <n v="0"/>
    <n v="0"/>
  </r>
  <r>
    <s v="1603001989"/>
    <s v="0"/>
    <s v="16030019890"/>
    <s v="3000"/>
    <x v="2"/>
    <s v="HERBON-2-23 DIE"/>
    <s v="20"/>
    <s v="0"/>
    <s v="UM3001"/>
    <d v="2015-11-17T00:00:00"/>
    <n v="544307.26"/>
    <n v="-112995.46"/>
    <n v="431311.8"/>
    <n v="0"/>
    <n v="0"/>
    <n v="-25858.2"/>
    <n v="0"/>
    <n v="405453.6"/>
    <n v="544307.26"/>
    <n v="-138853.66"/>
    <n v="0"/>
    <m/>
    <s v="UM01"/>
    <s v="INR"/>
    <n v="0"/>
    <n v="0"/>
    <n v="0"/>
    <n v="0"/>
    <n v="0"/>
  </r>
  <r>
    <s v="1603001990"/>
    <s v="0"/>
    <s v="16030019900"/>
    <s v="3000"/>
    <x v="2"/>
    <s v="HERBON-2-23 DIE"/>
    <s v="10"/>
    <s v="0"/>
    <s v="UM3001"/>
    <d v="2015-11-17T00:00:00"/>
    <n v="362871.5"/>
    <n v="-150680.60999999999"/>
    <n v="212190.89"/>
    <n v="0"/>
    <n v="0"/>
    <n v="-34482.6"/>
    <n v="0"/>
    <n v="177708.29"/>
    <n v="362871.5"/>
    <n v="-185163.21"/>
    <n v="0"/>
    <m/>
    <s v="UM01"/>
    <s v="INR"/>
    <n v="0"/>
    <n v="0"/>
    <n v="0"/>
    <n v="0"/>
    <n v="0"/>
  </r>
  <r>
    <s v="1603001991"/>
    <s v="0"/>
    <s v="16030019910"/>
    <s v="3000"/>
    <x v="2"/>
    <s v="HERBON-2-23 DIE"/>
    <s v="25"/>
    <s v="0"/>
    <s v="UM3001"/>
    <d v="2015-11-17T00:00:00"/>
    <n v="725743.01"/>
    <n v="-120525.37"/>
    <n v="605217.64"/>
    <n v="0"/>
    <n v="0"/>
    <n v="-27581.3"/>
    <n v="0"/>
    <n v="577636.34"/>
    <n v="725743.01"/>
    <n v="-148106.67000000001"/>
    <n v="0"/>
    <m/>
    <s v="UM01"/>
    <s v="INR"/>
    <n v="0"/>
    <n v="0"/>
    <n v="0"/>
    <n v="0"/>
    <n v="0"/>
  </r>
  <r>
    <s v="1603001992"/>
    <s v="0"/>
    <s v="16030019920"/>
    <s v="3000"/>
    <x v="2"/>
    <s v="HERBON-2-23 DIE"/>
    <s v="15"/>
    <s v="0"/>
    <s v="UM3001"/>
    <d v="2015-11-17T00:00:00"/>
    <n v="181435.75"/>
    <n v="-50222.39"/>
    <n v="131213.35999999999"/>
    <n v="0"/>
    <n v="0"/>
    <n v="-11493.08"/>
    <n v="0"/>
    <n v="119720.28"/>
    <n v="181435.75"/>
    <n v="-61715.47"/>
    <n v="0"/>
    <m/>
    <s v="UM01"/>
    <s v="INR"/>
    <n v="0"/>
    <n v="0"/>
    <n v="0"/>
    <n v="0"/>
    <n v="0"/>
  </r>
  <r>
    <s v="1603001993"/>
    <s v="0"/>
    <s v="16030019930"/>
    <s v="3000"/>
    <x v="2"/>
    <s v="SWITHCHING DEVICE RU 46"/>
    <s v="0"/>
    <s v="0"/>
    <s v="UM3002"/>
    <d v="2005-03-01T00:00:00"/>
    <n v="1084.6500000000001"/>
    <n v="-1084.6400000000001"/>
    <n v="0.01"/>
    <n v="0"/>
    <n v="0"/>
    <n v="0"/>
    <n v="0"/>
    <n v="0.01"/>
    <n v="1084.6500000000001"/>
    <n v="-1084.6400000000001"/>
    <n v="0"/>
    <m/>
    <s v="UM01"/>
    <s v="INR"/>
    <n v="0"/>
    <n v="0"/>
    <n v="0"/>
    <n v="0"/>
    <n v="0"/>
  </r>
  <r>
    <s v="1603001994"/>
    <s v="0"/>
    <s v="16030019940"/>
    <s v="3000"/>
    <x v="2"/>
    <s v="HIFHWALL SPLIT AIR CONDITIONER"/>
    <s v="5"/>
    <s v="0"/>
    <s v="UM3001"/>
    <d v="2005-11-15T00:00:00"/>
    <n v="52000"/>
    <n v="-49400"/>
    <n v="2600"/>
    <n v="0"/>
    <n v="0"/>
    <n v="0"/>
    <n v="0"/>
    <n v="2600"/>
    <n v="52000"/>
    <n v="-49400"/>
    <n v="0"/>
    <m/>
    <s v="UM01"/>
    <s v="INR"/>
    <n v="0"/>
    <n v="0"/>
    <n v="0"/>
    <n v="0"/>
    <n v="0"/>
  </r>
  <r>
    <s v="1603001995"/>
    <s v="0"/>
    <s v="16030019950"/>
    <s v="3000"/>
    <x v="2"/>
    <s v="HIGH PRESSURE WATER JET CLEANE"/>
    <s v="0"/>
    <s v="0"/>
    <s v="UM3001"/>
    <d v="1992-03-21T00:00:00"/>
    <n v="357524.41"/>
    <n v="-339648.19"/>
    <n v="17876.22"/>
    <n v="0"/>
    <n v="0"/>
    <n v="0"/>
    <n v="0"/>
    <n v="17876.22"/>
    <n v="357524.41"/>
    <n v="-339648.19"/>
    <n v="0"/>
    <m/>
    <s v="UM01"/>
    <s v="INR"/>
    <n v="0"/>
    <n v="0"/>
    <n v="0"/>
    <n v="0"/>
    <n v="0"/>
  </r>
  <r>
    <s v="1603001996"/>
    <s v="0"/>
    <s v="16030019960"/>
    <s v="3000"/>
    <x v="2"/>
    <s v="HOLMAN HANDGRILL M/C NO 8"/>
    <s v="0"/>
    <s v="0"/>
    <s v="UM3002"/>
    <d v="2005-03-01T00:00:00"/>
    <n v="15976.21"/>
    <n v="-15177.39"/>
    <n v="798.82"/>
    <n v="0"/>
    <n v="0"/>
    <n v="0"/>
    <n v="0"/>
    <n v="798.82"/>
    <n v="15976.21"/>
    <n v="-15177.39"/>
    <n v="0"/>
    <m/>
    <s v="UM01"/>
    <s v="INR"/>
    <n v="0"/>
    <n v="0"/>
    <n v="0"/>
    <n v="0"/>
    <n v="0"/>
  </r>
  <r>
    <s v="1603001997"/>
    <s v="0"/>
    <s v="16030019970"/>
    <s v="3000"/>
    <x v="2"/>
    <s v="HOLMAN SS22 ROAD RIPPER"/>
    <s v="0"/>
    <s v="0"/>
    <s v="UM3002"/>
    <d v="2005-03-01T00:00:00"/>
    <n v="14052.49"/>
    <n v="-13349.87"/>
    <n v="702.62"/>
    <n v="0"/>
    <n v="0"/>
    <n v="0"/>
    <n v="0"/>
    <n v="702.62"/>
    <n v="14052.49"/>
    <n v="-13349.87"/>
    <n v="0"/>
    <m/>
    <s v="UM01"/>
    <s v="INR"/>
    <n v="0"/>
    <n v="0"/>
    <n v="0"/>
    <n v="0"/>
    <n v="0"/>
  </r>
  <r>
    <s v="1603001998"/>
    <s v="0"/>
    <s v="16030019980"/>
    <s v="3000"/>
    <x v="2"/>
    <s v="HOOK BEAM."/>
    <s v="0"/>
    <s v="0"/>
    <s v="UM3001"/>
    <d v="1996-03-31T00:00:00"/>
    <n v="113415.8"/>
    <n v="-107745.01"/>
    <n v="5670.79"/>
    <n v="0"/>
    <n v="0"/>
    <n v="0"/>
    <n v="0"/>
    <n v="5670.79"/>
    <n v="113415.8"/>
    <n v="-107745.01"/>
    <n v="0"/>
    <m/>
    <s v="UM01"/>
    <s v="INR"/>
    <n v="0"/>
    <n v="0"/>
    <n v="0"/>
    <n v="0"/>
    <n v="0"/>
  </r>
  <r>
    <s v="1603001999"/>
    <s v="0"/>
    <s v="16030019990"/>
    <s v="3000"/>
    <x v="2"/>
    <s v="HOOK BEAM."/>
    <s v="0"/>
    <s v="0"/>
    <s v="UM3001"/>
    <d v="1996-03-31T00:00:00"/>
    <n v="6879.02"/>
    <n v="-6535.06"/>
    <n v="343.96"/>
    <n v="0"/>
    <n v="0"/>
    <n v="0"/>
    <n v="0"/>
    <n v="343.96"/>
    <n v="6879.02"/>
    <n v="-6535.06"/>
    <n v="0"/>
    <m/>
    <s v="UM01"/>
    <s v="INR"/>
    <n v="0"/>
    <n v="0"/>
    <n v="0"/>
    <n v="0"/>
    <n v="0"/>
  </r>
  <r>
    <s v="1603002000"/>
    <s v="0"/>
    <s v="16030020000"/>
    <s v="3000"/>
    <x v="2"/>
    <s v="HOOK BEEM"/>
    <s v="0"/>
    <s v="0"/>
    <s v="UM3001"/>
    <d v="1994-09-25T00:00:00"/>
    <n v="708848.76"/>
    <n v="-673406.32"/>
    <n v="35442.44"/>
    <n v="0"/>
    <n v="0"/>
    <n v="0"/>
    <n v="0"/>
    <n v="35442.44"/>
    <n v="708848.76"/>
    <n v="-673406.32"/>
    <n v="0"/>
    <m/>
    <s v="UM01"/>
    <s v="INR"/>
    <n v="0"/>
    <n v="0"/>
    <n v="0"/>
    <n v="0"/>
    <n v="0"/>
  </r>
  <r>
    <s v="1603002001"/>
    <s v="0"/>
    <s v="16030020010"/>
    <s v="3000"/>
    <x v="2"/>
    <s v="HORIZONTAL BULL BLOCK - 2 NOS."/>
    <s v="0"/>
    <s v="0"/>
    <s v="UM3001"/>
    <d v="1997-03-31T00:00:00"/>
    <n v="746848.79"/>
    <n v="-709506.35"/>
    <n v="37342.44"/>
    <n v="0"/>
    <n v="0"/>
    <n v="0"/>
    <n v="0"/>
    <n v="37342.44"/>
    <n v="746848.79"/>
    <n v="-709506.35"/>
    <n v="0"/>
    <m/>
    <s v="UM01"/>
    <s v="INR"/>
    <n v="0"/>
    <n v="0"/>
    <n v="0"/>
    <n v="0"/>
    <n v="0"/>
  </r>
  <r>
    <s v="1603002002"/>
    <s v="0"/>
    <s v="16030020020"/>
    <s v="3000"/>
    <x v="2"/>
    <s v="HOT WATER GENRTOR N/PICKLING H"/>
    <s v="15"/>
    <s v="0"/>
    <s v="UM3001"/>
    <d v="2013-03-22T00:00:00"/>
    <n v="9341729.9600000009"/>
    <n v="-4776751.18"/>
    <n v="4564978.78"/>
    <n v="0"/>
    <n v="0"/>
    <n v="-513996.79999999999"/>
    <n v="0"/>
    <n v="4050981.98"/>
    <n v="9341729.9600000009"/>
    <n v="-5290747.9800000004"/>
    <n v="0"/>
    <m/>
    <s v="UM01"/>
    <s v="INR"/>
    <n v="0"/>
    <n v="0"/>
    <n v="0"/>
    <n v="0"/>
    <n v="0"/>
  </r>
  <r>
    <s v="1603002003"/>
    <s v="0"/>
    <s v="16030020030"/>
    <s v="3000"/>
    <x v="2"/>
    <s v="HOWANE BUNCHER-EOU"/>
    <s v="0"/>
    <s v="0"/>
    <s v="UM3001"/>
    <d v="1989-12-06T00:00:00"/>
    <n v="1637731.28"/>
    <n v="-1555844.71"/>
    <n v="81886.570000000007"/>
    <n v="0"/>
    <n v="0"/>
    <n v="0"/>
    <n v="0"/>
    <n v="81886.570000000007"/>
    <n v="1637731.28"/>
    <n v="-1555844.71"/>
    <n v="0"/>
    <m/>
    <s v="UM01"/>
    <s v="INR"/>
    <n v="0"/>
    <n v="0"/>
    <n v="0"/>
    <n v="0"/>
    <n v="0"/>
  </r>
  <r>
    <s v="1603002004"/>
    <s v="0"/>
    <s v="16030020040"/>
    <s v="3000"/>
    <x v="2"/>
    <s v="HOWDEN TENSILE TESTING M/C 200"/>
    <s v="0"/>
    <s v="0"/>
    <s v="UM3001"/>
    <d v="1974-01-01T00:00:00"/>
    <n v="38476.86"/>
    <n v="-36553.019999999997"/>
    <n v="1923.84"/>
    <n v="0"/>
    <n v="0"/>
    <n v="0"/>
    <n v="0"/>
    <n v="1923.84"/>
    <n v="38476.86"/>
    <n v="-36553.019999999997"/>
    <n v="0"/>
    <m/>
    <s v="UM01"/>
    <s v="INR"/>
    <n v="0"/>
    <n v="0"/>
    <n v="0"/>
    <n v="0"/>
    <n v="0"/>
  </r>
  <r>
    <s v="1603002005"/>
    <s v="0"/>
    <s v="16030020050"/>
    <s v="3000"/>
    <x v="2"/>
    <s v="HP 1213NF PRINTER/SCANNER 1 NO"/>
    <s v="3"/>
    <s v="0"/>
    <s v="UM3001"/>
    <d v="2014-01-11T00:00:00"/>
    <n v="15200"/>
    <n v="-14440"/>
    <n v="760"/>
    <n v="0"/>
    <n v="0"/>
    <n v="0"/>
    <n v="0"/>
    <n v="760"/>
    <n v="15200"/>
    <n v="-14440"/>
    <n v="0"/>
    <m/>
    <s v="UM01"/>
    <s v="INR"/>
    <n v="0"/>
    <n v="0"/>
    <n v="0"/>
    <n v="0"/>
    <n v="0"/>
  </r>
  <r>
    <s v="1603002006"/>
    <s v="0"/>
    <s v="16030020060"/>
    <s v="3000"/>
    <x v="2"/>
    <s v="HP DESKJET PRINTER 4625"/>
    <s v="3"/>
    <s v="0"/>
    <s v="UM3001"/>
    <d v="2013-12-16T00:00:00"/>
    <n v="8500"/>
    <n v="-8075"/>
    <n v="425"/>
    <n v="0"/>
    <n v="0"/>
    <n v="0"/>
    <n v="0"/>
    <n v="425"/>
    <n v="8500"/>
    <n v="-8075"/>
    <n v="0"/>
    <m/>
    <s v="UM01"/>
    <s v="INR"/>
    <n v="0"/>
    <n v="0"/>
    <n v="0"/>
    <n v="0"/>
    <n v="0"/>
  </r>
  <r>
    <s v="1603002007"/>
    <s v="0"/>
    <s v="16030020070"/>
    <s v="3000"/>
    <x v="2"/>
    <s v="HP DESKJET PRINTER K-109G"/>
    <s v="3"/>
    <s v="0"/>
    <s v="UM3001"/>
    <d v="2013-05-30T00:00:00"/>
    <n v="3885"/>
    <n v="-3690.75"/>
    <n v="194.25"/>
    <n v="0"/>
    <n v="0"/>
    <n v="0"/>
    <n v="0"/>
    <n v="194.25"/>
    <n v="3885"/>
    <n v="-3690.75"/>
    <n v="0"/>
    <m/>
    <s v="UM01"/>
    <s v="INR"/>
    <n v="0"/>
    <n v="0"/>
    <n v="0"/>
    <n v="0"/>
    <n v="0"/>
  </r>
  <r>
    <s v="1603002008"/>
    <s v="0"/>
    <s v="16030020080"/>
    <s v="3000"/>
    <x v="2"/>
    <s v="HP DESKJET PRINTER K-109G"/>
    <s v="3"/>
    <s v="0"/>
    <s v="UM3001"/>
    <d v="2013-05-14T00:00:00"/>
    <n v="3885"/>
    <n v="-3690.75"/>
    <n v="194.25"/>
    <n v="0"/>
    <n v="0"/>
    <n v="0"/>
    <n v="0"/>
    <n v="194.25"/>
    <n v="3885"/>
    <n v="-3690.75"/>
    <n v="0"/>
    <m/>
    <s v="UM01"/>
    <s v="INR"/>
    <n v="0"/>
    <n v="0"/>
    <n v="0"/>
    <n v="0"/>
    <n v="0"/>
  </r>
  <r>
    <s v="1603002009"/>
    <s v="0"/>
    <s v="16030020090"/>
    <s v="3000"/>
    <x v="2"/>
    <s v="HP DESKJET PRINTER K-109G"/>
    <s v="3"/>
    <s v="0"/>
    <s v="UM3001"/>
    <d v="2013-09-09T00:00:00"/>
    <n v="3885"/>
    <n v="-3690.75"/>
    <n v="194.25"/>
    <n v="0"/>
    <n v="0"/>
    <n v="0"/>
    <n v="0"/>
    <n v="194.25"/>
    <n v="3885"/>
    <n v="-3690.75"/>
    <n v="0"/>
    <m/>
    <s v="UM01"/>
    <s v="INR"/>
    <n v="0"/>
    <n v="0"/>
    <n v="0"/>
    <n v="0"/>
    <n v="0"/>
  </r>
  <r>
    <s v="1603002010"/>
    <s v="0"/>
    <s v="16030020100"/>
    <s v="3000"/>
    <x v="2"/>
    <s v="HP DESKJET PRINTER K-109G"/>
    <s v="3"/>
    <s v="0"/>
    <s v="UM3001"/>
    <d v="2013-10-05T00:00:00"/>
    <n v="3885"/>
    <n v="-3885"/>
    <n v="0"/>
    <n v="0"/>
    <n v="0"/>
    <n v="0"/>
    <n v="0"/>
    <n v="0"/>
    <n v="3885"/>
    <n v="-3885"/>
    <n v="0"/>
    <m/>
    <s v="UM01"/>
    <s v="INR"/>
    <n v="0"/>
    <n v="0"/>
    <n v="0"/>
    <n v="0"/>
    <n v="0"/>
  </r>
  <r>
    <s v="1603002011"/>
    <s v="0"/>
    <s v="16030020110"/>
    <s v="3000"/>
    <x v="2"/>
    <s v="HP DESKJET PRINTER K-109G"/>
    <s v="3"/>
    <s v="0"/>
    <s v="UM3001"/>
    <d v="2013-09-09T00:00:00"/>
    <n v="3885"/>
    <n v="-3690.75"/>
    <n v="194.25"/>
    <n v="0"/>
    <n v="0"/>
    <n v="0"/>
    <n v="0"/>
    <n v="194.25"/>
    <n v="3885"/>
    <n v="-3690.75"/>
    <n v="0"/>
    <m/>
    <s v="UM01"/>
    <s v="INR"/>
    <n v="0"/>
    <n v="0"/>
    <n v="0"/>
    <n v="0"/>
    <n v="0"/>
  </r>
  <r>
    <s v="1603002012"/>
    <s v="0"/>
    <s v="16030020120"/>
    <s v="3000"/>
    <x v="2"/>
    <s v="HP DESKJET PRINTER K-109G"/>
    <s v="3"/>
    <s v="0"/>
    <s v="UM3001"/>
    <d v="2013-08-09T00:00:00"/>
    <n v="3885"/>
    <n v="-3690.75"/>
    <n v="194.25"/>
    <n v="0"/>
    <n v="0"/>
    <n v="0"/>
    <n v="0"/>
    <n v="194.25"/>
    <n v="3885"/>
    <n v="-3690.75"/>
    <n v="0"/>
    <m/>
    <s v="UM01"/>
    <s v="INR"/>
    <n v="0"/>
    <n v="0"/>
    <n v="0"/>
    <n v="0"/>
    <n v="0"/>
  </r>
  <r>
    <s v="1603002013"/>
    <s v="0"/>
    <s v="16030020130"/>
    <s v="3000"/>
    <x v="2"/>
    <s v="HP OFFICEJET PRINTER PRO8100 1"/>
    <s v="3"/>
    <s v="0"/>
    <s v="UM3001"/>
    <d v="2014-10-07T00:00:00"/>
    <n v="11067"/>
    <n v="-10513.65"/>
    <n v="553.35"/>
    <n v="0"/>
    <n v="0"/>
    <n v="0"/>
    <n v="0"/>
    <n v="553.35"/>
    <n v="11067"/>
    <n v="-10513.65"/>
    <n v="0"/>
    <m/>
    <s v="UM01"/>
    <s v="INR"/>
    <n v="0"/>
    <n v="0"/>
    <n v="0"/>
    <n v="0"/>
    <n v="0"/>
  </r>
  <r>
    <s v="1603002014"/>
    <s v="0"/>
    <s v="16030020140"/>
    <s v="3000"/>
    <x v="2"/>
    <s v="HP PRINTER M-1005 L/J 1 NOS"/>
    <s v="3"/>
    <s v="0"/>
    <s v="UM3001"/>
    <d v="2014-12-27T00:00:00"/>
    <n v="13200"/>
    <n v="-12540"/>
    <n v="660"/>
    <n v="0"/>
    <n v="0"/>
    <n v="0"/>
    <n v="0"/>
    <n v="660"/>
    <n v="13200"/>
    <n v="-12540"/>
    <n v="0"/>
    <m/>
    <s v="UM01"/>
    <s v="INR"/>
    <n v="0"/>
    <n v="0"/>
    <n v="0"/>
    <n v="0"/>
    <n v="0"/>
  </r>
  <r>
    <s v="1603002015"/>
    <s v="0"/>
    <s v="16030020150"/>
    <s v="3000"/>
    <x v="2"/>
    <s v="HSD STORAGE TANK 120 KL CAPACI"/>
    <s v="0"/>
    <s v="0"/>
    <s v="UM3001"/>
    <d v="1981-11-05T00:00:00"/>
    <n v="173724.56"/>
    <n v="-165038.32999999999"/>
    <n v="8686.23"/>
    <n v="0"/>
    <n v="0"/>
    <n v="0"/>
    <n v="0"/>
    <n v="8686.23"/>
    <n v="173724.56"/>
    <n v="-165038.32999999999"/>
    <n v="0"/>
    <m/>
    <s v="UM01"/>
    <s v="INR"/>
    <n v="0"/>
    <n v="0"/>
    <n v="0"/>
    <n v="0"/>
    <n v="0"/>
  </r>
  <r>
    <s v="1603002016"/>
    <s v="0"/>
    <s v="16030020160"/>
    <s v="3000"/>
    <x v="2"/>
    <s v="BAND SAW METAL CUTTING MACHINE-UID"/>
    <s v="0"/>
    <s v="0"/>
    <s v="UM3004"/>
    <d v="2006-04-01T00:00:00"/>
    <n v="158341.24"/>
    <n v="-150424.18"/>
    <n v="7917.06"/>
    <n v="0"/>
    <n v="0"/>
    <n v="0"/>
    <n v="0"/>
    <n v="7917.06"/>
    <n v="158341.24"/>
    <n v="-150424.18"/>
    <n v="0"/>
    <m/>
    <s v="UM01"/>
    <s v="INR"/>
    <n v="0"/>
    <n v="0"/>
    <n v="0"/>
    <n v="0"/>
    <n v="0"/>
  </r>
  <r>
    <s v="1603002017"/>
    <s v="0"/>
    <s v="16030020170"/>
    <s v="3000"/>
    <x v="2"/>
    <s v="CHERA MAKE C30 AUTOMATIC M/C 0-UID"/>
    <s v="0"/>
    <s v="0"/>
    <s v="UM3004"/>
    <d v="2006-04-01T00:00:00"/>
    <n v="270400"/>
    <n v="-256880"/>
    <n v="13520"/>
    <n v="0"/>
    <n v="0"/>
    <n v="0"/>
    <n v="0"/>
    <n v="13520"/>
    <n v="270400"/>
    <n v="-256880"/>
    <n v="0"/>
    <m/>
    <s v="UM01"/>
    <s v="INR"/>
    <n v="0"/>
    <n v="0"/>
    <n v="0"/>
    <n v="0"/>
    <n v="0"/>
  </r>
  <r>
    <s v="1603002018"/>
    <s v="0"/>
    <s v="16030020180"/>
    <s v="3000"/>
    <x v="2"/>
    <s v="HYDRANT SYSTEM FOR L.P.G"/>
    <s v="0"/>
    <s v="0"/>
    <s v="UM3001"/>
    <d v="1996-03-23T00:00:00"/>
    <n v="53697.98"/>
    <n v="-51013.08"/>
    <n v="2684.9"/>
    <n v="0"/>
    <n v="0"/>
    <n v="0"/>
    <n v="0"/>
    <n v="2684.9"/>
    <n v="53697.98"/>
    <n v="-51013.08"/>
    <n v="0"/>
    <m/>
    <s v="UM01"/>
    <s v="INR"/>
    <n v="0"/>
    <n v="0"/>
    <n v="0"/>
    <n v="0"/>
    <n v="0"/>
  </r>
  <r>
    <s v="1603002019"/>
    <s v="0"/>
    <s v="16030020190"/>
    <s v="3000"/>
    <x v="2"/>
    <s v="HYDRANT SYSTEM FOR LPG"/>
    <s v="0"/>
    <s v="0"/>
    <s v="UM3001"/>
    <d v="1994-09-25T00:00:00"/>
    <n v="1219875.8899999999"/>
    <n v="-1158882.0900000001"/>
    <n v="60993.8"/>
    <n v="0"/>
    <n v="0"/>
    <n v="0"/>
    <n v="0"/>
    <n v="60993.8"/>
    <n v="1219875.8899999999"/>
    <n v="-1158882.0900000001"/>
    <n v="0"/>
    <m/>
    <s v="UM01"/>
    <s v="INR"/>
    <n v="0"/>
    <n v="0"/>
    <n v="0"/>
    <n v="0"/>
    <n v="0"/>
  </r>
  <r>
    <s v="1603002020"/>
    <s v="0"/>
    <s v="16030020200"/>
    <s v="3000"/>
    <x v="2"/>
    <s v="HYDRAUL.100T HORIZ.TENSIL.TEST"/>
    <s v="0"/>
    <s v="0"/>
    <s v="UM3001"/>
    <d v="1963-01-01T00:00:00"/>
    <n v="132352.73000000001"/>
    <n v="-125735.09"/>
    <n v="6617.64"/>
    <n v="0"/>
    <n v="0"/>
    <n v="0"/>
    <n v="0"/>
    <n v="6617.64"/>
    <n v="132352.73000000001"/>
    <n v="-125735.09"/>
    <n v="0"/>
    <m/>
    <s v="UM01"/>
    <s v="INR"/>
    <n v="0"/>
    <n v="0"/>
    <n v="0"/>
    <n v="0"/>
    <n v="0"/>
  </r>
  <r>
    <s v="1603002021"/>
    <s v="0"/>
    <s v="16030020210"/>
    <s v="3000"/>
    <x v="2"/>
    <s v="HYDRAULIC CUTTER BB"/>
    <s v="0"/>
    <s v="0"/>
    <s v="UM3001"/>
    <d v="2001-01-15T00:00:00"/>
    <n v="24669.94"/>
    <n v="-23436.44"/>
    <n v="1233.5"/>
    <n v="0"/>
    <n v="0"/>
    <n v="0"/>
    <n v="0"/>
    <n v="1233.5"/>
    <n v="24669.94"/>
    <n v="-23436.44"/>
    <n v="0"/>
    <m/>
    <s v="UM01"/>
    <s v="INR"/>
    <n v="0"/>
    <n v="0"/>
    <n v="0"/>
    <n v="0"/>
    <n v="0"/>
  </r>
  <r>
    <s v="1603002022"/>
    <s v="0"/>
    <s v="16030020220"/>
    <s v="3000"/>
    <x v="2"/>
    <s v="HYDRAULIC SPOOLER FOR CRM-9"/>
    <s v="0"/>
    <s v="0"/>
    <s v="UM3001"/>
    <d v="1984-05-10T00:00:00"/>
    <n v="72599.27"/>
    <n v="-68969.31"/>
    <n v="3629.96"/>
    <n v="0"/>
    <n v="0"/>
    <n v="0"/>
    <n v="0"/>
    <n v="3629.96"/>
    <n v="72599.27"/>
    <n v="-68969.31"/>
    <n v="0"/>
    <m/>
    <s v="UM01"/>
    <s v="INR"/>
    <n v="0"/>
    <n v="0"/>
    <n v="0"/>
    <n v="0"/>
    <n v="0"/>
  </r>
  <r>
    <s v="1603002023"/>
    <s v="0"/>
    <s v="16030020230"/>
    <s v="3000"/>
    <x v="2"/>
    <s v="HYDROVAC CLEANING SYSTEM OC 22"/>
    <s v="0"/>
    <s v="0"/>
    <s v="UM3001"/>
    <d v="1990-08-21T00:00:00"/>
    <n v="212980.25"/>
    <n v="-202331.24"/>
    <n v="10649.01"/>
    <n v="0"/>
    <n v="0"/>
    <n v="0"/>
    <n v="0"/>
    <n v="10649.01"/>
    <n v="212980.25"/>
    <n v="-202331.24"/>
    <n v="0"/>
    <m/>
    <s v="UM01"/>
    <s v="INR"/>
    <n v="0"/>
    <n v="0"/>
    <n v="0"/>
    <n v="0"/>
    <n v="0"/>
  </r>
  <r>
    <s v="1603002024"/>
    <s v="0"/>
    <s v="16030020240"/>
    <s v="3000"/>
    <x v="2"/>
    <s v="HYDROVAC FOR W.D.M./CS 22K/22C"/>
    <s v="0"/>
    <s v="0"/>
    <s v="UM3001"/>
    <d v="1987-08-14T00:00:00"/>
    <n v="433061"/>
    <n v="-411407.95"/>
    <n v="21653.05"/>
    <n v="0"/>
    <n v="0"/>
    <n v="0"/>
    <n v="0"/>
    <n v="21653.05"/>
    <n v="433061"/>
    <n v="-411407.95"/>
    <n v="0"/>
    <m/>
    <s v="UM01"/>
    <s v="INR"/>
    <n v="0"/>
    <n v="0"/>
    <n v="0"/>
    <n v="0"/>
    <n v="0"/>
  </r>
  <r>
    <s v="1603002025"/>
    <s v="0"/>
    <s v="16030020250"/>
    <s v="3000"/>
    <x v="2"/>
    <s v="HYDRULIC CUTTER BB"/>
    <s v="11"/>
    <s v="0"/>
    <s v="UM3001"/>
    <d v="2003-02-28T00:00:00"/>
    <n v="64522.75"/>
    <n v="-61296.61"/>
    <n v="3226.14"/>
    <n v="0"/>
    <n v="0"/>
    <n v="0"/>
    <n v="0"/>
    <n v="3226.14"/>
    <n v="64522.75"/>
    <n v="-61296.61"/>
    <n v="0"/>
    <m/>
    <s v="UM01"/>
    <s v="INR"/>
    <n v="0"/>
    <n v="0"/>
    <n v="0"/>
    <n v="0"/>
    <n v="0"/>
  </r>
  <r>
    <s v="1603002026"/>
    <s v="0"/>
    <s v="16030020260"/>
    <s v="3000"/>
    <x v="2"/>
    <s v="ICICI FOREIGN CURRENCY LOAN(FL"/>
    <s v="0"/>
    <s v="0"/>
    <s v="UM3001"/>
    <d v="1998-03-31T00:00:00"/>
    <n v="951400"/>
    <n v="-903830"/>
    <n v="47570"/>
    <n v="0"/>
    <n v="0"/>
    <n v="0"/>
    <n v="0"/>
    <n v="47570"/>
    <n v="951400"/>
    <n v="-903830"/>
    <n v="0"/>
    <m/>
    <s v="UM01"/>
    <s v="INR"/>
    <n v="0"/>
    <n v="0"/>
    <n v="0"/>
    <n v="0"/>
    <n v="0"/>
  </r>
  <r>
    <s v="1603002027"/>
    <s v="0"/>
    <s v="16030020270"/>
    <s v="3000"/>
    <x v="2"/>
    <s v="IDBI FC RATE (FLUCHUATION)"/>
    <s v="0"/>
    <s v="0"/>
    <s v="UM3001"/>
    <d v="1997-09-30T00:00:00"/>
    <n v="506548.23"/>
    <n v="-481220.81"/>
    <n v="25327.42"/>
    <n v="0"/>
    <n v="0"/>
    <n v="0"/>
    <n v="0"/>
    <n v="25327.42"/>
    <n v="506548.23"/>
    <n v="-481220.81"/>
    <n v="0"/>
    <m/>
    <s v="UM01"/>
    <s v="INR"/>
    <n v="0"/>
    <n v="0"/>
    <n v="0"/>
    <n v="0"/>
    <n v="0"/>
  </r>
  <r>
    <s v="1603002028"/>
    <s v="0"/>
    <s v="16030020280"/>
    <s v="3000"/>
    <x v="2"/>
    <s v="IDBI FOREIGN CURREBCY LOAN(FLU"/>
    <s v="0"/>
    <s v="0"/>
    <s v="UM3001"/>
    <d v="1998-03-31T00:00:00"/>
    <n v="58902.95"/>
    <n v="-55957.8"/>
    <n v="2945.15"/>
    <n v="0"/>
    <n v="0"/>
    <n v="0"/>
    <n v="0"/>
    <n v="2945.15"/>
    <n v="58902.95"/>
    <n v="-55957.8"/>
    <n v="0"/>
    <m/>
    <s v="UM01"/>
    <s v="INR"/>
    <n v="0"/>
    <n v="0"/>
    <n v="0"/>
    <n v="0"/>
    <n v="0"/>
  </r>
  <r>
    <s v="1603002029"/>
    <s v="0"/>
    <s v="16030020290"/>
    <s v="3000"/>
    <x v="2"/>
    <s v="IDEAL MAKE WELDING M/C"/>
    <s v="0"/>
    <s v="0"/>
    <s v="UM3001"/>
    <d v="1991-02-11T00:00:00"/>
    <n v="1833550.85"/>
    <n v="-1741873.31"/>
    <n v="91677.54"/>
    <n v="0"/>
    <n v="0"/>
    <n v="0"/>
    <n v="0"/>
    <n v="91677.54"/>
    <n v="1833550.85"/>
    <n v="-1741873.31"/>
    <n v="0"/>
    <m/>
    <s v="UM01"/>
    <s v="INR"/>
    <n v="0"/>
    <n v="0"/>
    <n v="0"/>
    <n v="0"/>
    <n v="0"/>
  </r>
  <r>
    <s v="1603002030"/>
    <s v="0"/>
    <s v="16030020300"/>
    <s v="3000"/>
    <x v="2"/>
    <s v="II BLOCK WIRE DRAW M/C IFC CIV"/>
    <s v="0"/>
    <s v="0"/>
    <s v="UM3001"/>
    <d v="2004-03-30T00:00:00"/>
    <n v="106428.56"/>
    <n v="-101107.13"/>
    <n v="5321.43"/>
    <n v="0"/>
    <n v="0"/>
    <n v="0"/>
    <n v="0"/>
    <n v="5321.43"/>
    <n v="106428.56"/>
    <n v="-101107.13"/>
    <n v="0"/>
    <m/>
    <s v="UM01"/>
    <s v="INR"/>
    <n v="0"/>
    <n v="0"/>
    <n v="0"/>
    <n v="0"/>
    <n v="0"/>
  </r>
  <r>
    <s v="1603002031"/>
    <s v="0"/>
    <s v="16030020310"/>
    <s v="3000"/>
    <x v="2"/>
    <s v="IMP OF 2ND HAND M/C FOR M/CRY"/>
    <s v="8"/>
    <s v="0"/>
    <s v="UM3001"/>
    <d v="2007-03-28T00:00:00"/>
    <n v="21786376.600000001"/>
    <n v="-20697057.77"/>
    <n v="1089318.83"/>
    <n v="0"/>
    <n v="0"/>
    <n v="0"/>
    <n v="0"/>
    <n v="1089318.83"/>
    <n v="21786376.600000001"/>
    <n v="-20697057.77"/>
    <n v="0"/>
    <m/>
    <s v="UM01"/>
    <s v="INR"/>
    <n v="0"/>
    <n v="0"/>
    <n v="0"/>
    <n v="0"/>
    <n v="0"/>
  </r>
  <r>
    <s v="1603002032"/>
    <s v="0"/>
    <s v="16030020320"/>
    <s v="3000"/>
    <x v="2"/>
    <s v="IMPACT TESTING M/C EMM"/>
    <s v="0"/>
    <s v="0"/>
    <s v="UM3002"/>
    <d v="2003-10-07T00:00:00"/>
    <n v="635058.65"/>
    <n v="-603305.72"/>
    <n v="31752.93"/>
    <n v="0"/>
    <n v="0"/>
    <n v="0"/>
    <n v="0"/>
    <n v="31752.93"/>
    <n v="635058.65"/>
    <n v="-603305.72"/>
    <n v="0"/>
    <m/>
    <s v="UM01"/>
    <s v="INR"/>
    <n v="0"/>
    <n v="0"/>
    <n v="0"/>
    <n v="0"/>
    <n v="0"/>
  </r>
  <r>
    <s v="1603002033"/>
    <s v="0"/>
    <s v="16030020330"/>
    <s v="3000"/>
    <x v="2"/>
    <s v="IMPORT MACHINERY-EOU"/>
    <s v="0"/>
    <s v="0"/>
    <s v="UM3001"/>
    <d v="1986-12-11T00:00:00"/>
    <n v="26905715.16"/>
    <n v="-25560429.420000002"/>
    <n v="1345285.74"/>
    <n v="0"/>
    <n v="0"/>
    <n v="0"/>
    <n v="0"/>
    <n v="1345285.74"/>
    <n v="26905715.16"/>
    <n v="-25560429.420000002"/>
    <n v="0"/>
    <m/>
    <s v="UM01"/>
    <s v="INR"/>
    <n v="0"/>
    <n v="0"/>
    <n v="0"/>
    <n v="0"/>
    <n v="0"/>
  </r>
  <r>
    <s v="1603002034"/>
    <s v="0"/>
    <s v="16030020340"/>
    <s v="3000"/>
    <x v="2"/>
    <s v="IMPORTED WIRE DRAWING MACHINE"/>
    <s v="11"/>
    <s v="0"/>
    <s v="UM3001"/>
    <d v="2003-03-30T00:00:00"/>
    <n v="17433222.699999999"/>
    <n v="-16561561.560000001"/>
    <n v="871661.14"/>
    <n v="0"/>
    <n v="0"/>
    <n v="0"/>
    <n v="0"/>
    <n v="871661.14"/>
    <n v="17433222.699999999"/>
    <n v="-16561561.560000001"/>
    <n v="0"/>
    <m/>
    <s v="UM01"/>
    <s v="INR"/>
    <n v="0"/>
    <n v="0"/>
    <n v="0"/>
    <n v="0"/>
    <n v="0"/>
  </r>
  <r>
    <s v="1603002035"/>
    <s v="0"/>
    <s v="16030020350"/>
    <s v="3000"/>
    <x v="2"/>
    <s v="IMPROVEMENT OF POWER FACTOR"/>
    <s v="15"/>
    <s v="0"/>
    <s v="UM3001"/>
    <d v="2014-03-12T00:00:00"/>
    <n v="1594529.52"/>
    <n v="-669408.59"/>
    <n v="925120.93"/>
    <n v="0"/>
    <n v="0"/>
    <n v="-94508.11"/>
    <n v="0"/>
    <n v="830612.82"/>
    <n v="1594529.52"/>
    <n v="-763916.7"/>
    <n v="0"/>
    <m/>
    <s v="UM01"/>
    <s v="INR"/>
    <n v="0"/>
    <n v="0"/>
    <n v="0"/>
    <n v="0"/>
    <n v="0"/>
  </r>
  <r>
    <s v="1603002036"/>
    <s v="0"/>
    <s v="16030020360"/>
    <s v="3000"/>
    <x v="2"/>
    <s v="&quot;IMPR-REL.PROD.SFTY-12D,F,22D,E&quot;"/>
    <s v="15"/>
    <s v="0"/>
    <s v="UM3001"/>
    <d v="2015-02-06T00:00:00"/>
    <n v="1530328.42"/>
    <n v="-508079.22"/>
    <n v="1022249.2"/>
    <n v="0"/>
    <n v="0"/>
    <n v="-95993.46"/>
    <n v="0"/>
    <n v="926255.74"/>
    <n v="1530328.42"/>
    <n v="-604072.68000000005"/>
    <n v="0"/>
    <m/>
    <s v="UM01"/>
    <s v="INR"/>
    <n v="0"/>
    <n v="0"/>
    <n v="0"/>
    <n v="0"/>
    <n v="0"/>
  </r>
  <r>
    <s v="1603002037"/>
    <s v="0"/>
    <s v="16030020370"/>
    <s v="3000"/>
    <x v="2"/>
    <s v="IMPRVE REL.PROD.SFTY-ELEV 250A"/>
    <s v="15"/>
    <s v="0"/>
    <s v="UM3001"/>
    <d v="2015-01-18T00:00:00"/>
    <n v="1075713.98"/>
    <n v="-363024.82"/>
    <n v="712689.16"/>
    <n v="0"/>
    <n v="0"/>
    <n v="-67235.05"/>
    <n v="0"/>
    <n v="645454.11"/>
    <n v="1075713.98"/>
    <n v="-430259.87"/>
    <n v="0"/>
    <m/>
    <s v="UM01"/>
    <s v="INR"/>
    <n v="0"/>
    <n v="0"/>
    <n v="0"/>
    <n v="0"/>
    <n v="0"/>
  </r>
  <r>
    <s v="1603002038"/>
    <s v="0"/>
    <s v="16030020380"/>
    <s v="3000"/>
    <x v="2"/>
    <s v="IMPRVE REL.PROD.SFTY-M/C 14C"/>
    <s v="15"/>
    <s v="0"/>
    <s v="UM3001"/>
    <d v="2015-01-14T00:00:00"/>
    <n v="1861591.07"/>
    <n v="-630377.99"/>
    <n v="1231213.08"/>
    <n v="0"/>
    <n v="0"/>
    <n v="-116266.09"/>
    <n v="0"/>
    <n v="1114946.99"/>
    <n v="1861591.07"/>
    <n v="-746644.08"/>
    <n v="0"/>
    <m/>
    <s v="UM01"/>
    <s v="INR"/>
    <n v="0"/>
    <n v="0"/>
    <n v="0"/>
    <n v="0"/>
    <n v="0"/>
  </r>
  <r>
    <s v="1603002039"/>
    <s v="0"/>
    <s v="16030020390"/>
    <s v="3000"/>
    <x v="2"/>
    <s v="&quot;IMPRVE REL.PROD.SFTY-WET-G,H,I&quot;"/>
    <s v="15"/>
    <s v="0"/>
    <s v="UM3001"/>
    <d v="2015-01-05T00:00:00"/>
    <n v="2506705.6"/>
    <n v="-821384.98"/>
    <n v="1685320.62"/>
    <n v="0"/>
    <n v="0"/>
    <n v="-159762.81"/>
    <n v="0"/>
    <n v="1525557.81"/>
    <n v="2506705.6"/>
    <n v="-981147.79"/>
    <n v="0"/>
    <m/>
    <s v="UM01"/>
    <s v="INR"/>
    <n v="0"/>
    <n v="0"/>
    <n v="0"/>
    <n v="0"/>
    <n v="0"/>
  </r>
  <r>
    <s v="1603002040"/>
    <s v="0"/>
    <s v="16030020400"/>
    <s v="3000"/>
    <x v="2"/>
    <s v="INCORPORATING ADON. FACILITIES"/>
    <s v="0"/>
    <s v="0"/>
    <s v="UM3001"/>
    <d v="1989-11-11T00:00:00"/>
    <n v="154850.47"/>
    <n v="-147107.95000000001"/>
    <n v="7742.52"/>
    <n v="0"/>
    <n v="0"/>
    <n v="0"/>
    <n v="0"/>
    <n v="7742.52"/>
    <n v="154850.47"/>
    <n v="-147107.95000000001"/>
    <n v="0"/>
    <m/>
    <s v="UM01"/>
    <s v="INR"/>
    <n v="0"/>
    <n v="0"/>
    <n v="0"/>
    <n v="0"/>
    <n v="0"/>
  </r>
  <r>
    <s v="1603002041"/>
    <s v="0"/>
    <s v="16030020410"/>
    <s v="3000"/>
    <x v="2"/>
    <s v="INDENTING ROLLER RING-4 SETS"/>
    <s v="15"/>
    <s v="0"/>
    <s v="UM3001"/>
    <d v="2010-03-17T00:00:00"/>
    <n v="391333.95"/>
    <n v="-298001.74"/>
    <n v="93332.21"/>
    <n v="0"/>
    <n v="0"/>
    <n v="-14875.37"/>
    <n v="0"/>
    <n v="78456.84"/>
    <n v="391333.95"/>
    <n v="-312877.11"/>
    <n v="0"/>
    <m/>
    <s v="UM01"/>
    <s v="INR"/>
    <n v="0"/>
    <n v="0"/>
    <n v="0"/>
    <n v="0"/>
    <n v="0"/>
  </r>
  <r>
    <s v="1603002042"/>
    <s v="0"/>
    <s v="16030020420"/>
    <s v="3000"/>
    <x v="2"/>
    <s v="INDUCT.HEATING SYS.ROPE HEATIN"/>
    <s v="0"/>
    <s v="0"/>
    <s v="UM3001"/>
    <d v="2004-03-20T00:00:00"/>
    <n v="3476237.55"/>
    <n v="-3302425.67"/>
    <n v="173811.88"/>
    <n v="0"/>
    <n v="0"/>
    <n v="0"/>
    <n v="0"/>
    <n v="173811.88"/>
    <n v="3476237.55"/>
    <n v="-3302425.67"/>
    <n v="0"/>
    <m/>
    <s v="UM01"/>
    <s v="INR"/>
    <n v="0"/>
    <n v="0"/>
    <n v="0"/>
    <n v="0"/>
    <n v="0"/>
  </r>
  <r>
    <s v="1603002043"/>
    <s v="0"/>
    <s v="16030020430"/>
    <s v="3000"/>
    <x v="2"/>
    <s v="INDUSTRIAL PH CONTROL SYSTEM"/>
    <s v="0"/>
    <s v="0"/>
    <s v="UM3001"/>
    <d v="1991-01-04T00:00:00"/>
    <n v="74195.67"/>
    <n v="-70485.89"/>
    <n v="3709.78"/>
    <n v="0"/>
    <n v="0"/>
    <n v="0"/>
    <n v="0"/>
    <n v="3709.78"/>
    <n v="74195.67"/>
    <n v="-70485.89"/>
    <n v="0"/>
    <m/>
    <s v="UM01"/>
    <s v="INR"/>
    <n v="0"/>
    <n v="0"/>
    <n v="0"/>
    <n v="0"/>
    <n v="0"/>
  </r>
  <r>
    <s v="1603002045"/>
    <s v="0"/>
    <s v="16030020450"/>
    <s v="3000"/>
    <x v="2"/>
    <s v="INLET WELDING M/C FOR F3 &amp; MS3"/>
    <s v="0"/>
    <s v="0"/>
    <s v="UM3001"/>
    <d v="1994-09-17T00:00:00"/>
    <n v="61622.18"/>
    <n v="-58541.07"/>
    <n v="3081.11"/>
    <n v="0"/>
    <n v="0"/>
    <n v="0"/>
    <n v="0"/>
    <n v="3081.11"/>
    <n v="61622.18"/>
    <n v="-58541.07"/>
    <n v="0"/>
    <m/>
    <s v="UM01"/>
    <s v="INR"/>
    <n v="0"/>
    <n v="0"/>
    <n v="0"/>
    <n v="0"/>
    <n v="0"/>
  </r>
  <r>
    <s v="1603002046"/>
    <s v="0"/>
    <s v="16030020460"/>
    <s v="3000"/>
    <x v="2"/>
    <s v="&quot;INLN 30&quot;&quot;OTO+6VAUGAN+W1000S W/D&quot;"/>
    <s v="15"/>
    <s v="0"/>
    <s v="UM3001"/>
    <d v="2011-03-12T00:00:00"/>
    <n v="5292984.3"/>
    <n v="-3614570.97"/>
    <n v="1678413.33"/>
    <n v="0"/>
    <n v="0"/>
    <n v="-237799.03"/>
    <n v="0"/>
    <n v="1440614.3"/>
    <n v="5292984.3"/>
    <n v="-3852370"/>
    <n v="0"/>
    <m/>
    <s v="UM01"/>
    <s v="INR"/>
    <n v="0"/>
    <n v="0"/>
    <n v="0"/>
    <n v="0"/>
    <n v="0"/>
  </r>
  <r>
    <s v="1603002047"/>
    <s v="0"/>
    <s v="16030020470"/>
    <s v="3000"/>
    <x v="2"/>
    <s v="INSLN OF CUTTING-COILING M/C"/>
    <s v="15"/>
    <s v="0"/>
    <s v="UM3001"/>
    <d v="2011-02-17T00:00:00"/>
    <n v="41283.69"/>
    <n v="-28405.05"/>
    <n v="12878.64"/>
    <n v="0"/>
    <n v="0"/>
    <n v="-1838.51"/>
    <n v="0"/>
    <n v="11040.13"/>
    <n v="41283.69"/>
    <n v="-30243.56"/>
    <n v="0"/>
    <m/>
    <s v="UM01"/>
    <s v="INR"/>
    <n v="0"/>
    <n v="0"/>
    <n v="0"/>
    <n v="0"/>
    <n v="0"/>
  </r>
  <r>
    <s v="1603002048"/>
    <s v="0"/>
    <s v="16030020480"/>
    <s v="3000"/>
    <x v="2"/>
    <s v="INSLN OF CUTTING-COILING M/C ("/>
    <s v="15"/>
    <s v="0"/>
    <s v="UM3001"/>
    <d v="2011-02-17T00:00:00"/>
    <n v="1041610.05"/>
    <n v="-716674.94"/>
    <n v="324935.11"/>
    <n v="0"/>
    <n v="0"/>
    <n v="-46386.55"/>
    <n v="0"/>
    <n v="278548.56"/>
    <n v="1041610.05"/>
    <n v="-763061.49"/>
    <n v="0"/>
    <m/>
    <s v="UM01"/>
    <s v="INR"/>
    <n v="0"/>
    <n v="0"/>
    <n v="0"/>
    <n v="0"/>
    <n v="0"/>
  </r>
  <r>
    <s v="1603002049"/>
    <s v="0"/>
    <s v="16030020490"/>
    <s v="3000"/>
    <x v="2"/>
    <s v="INSPECTION TOOLS &amp; EQUIPMENTS"/>
    <s v="0"/>
    <s v="0"/>
    <s v="UM3001"/>
    <d v="1990-12-15T00:00:00"/>
    <n v="91055.77"/>
    <n v="-86502.98"/>
    <n v="4552.79"/>
    <n v="0"/>
    <n v="0"/>
    <n v="0"/>
    <n v="0"/>
    <n v="4552.79"/>
    <n v="91055.77"/>
    <n v="-86502.98"/>
    <n v="0"/>
    <m/>
    <s v="UM01"/>
    <s v="INR"/>
    <n v="0"/>
    <n v="0"/>
    <n v="0"/>
    <n v="0"/>
    <n v="0"/>
  </r>
  <r>
    <s v="1603002050"/>
    <s v="0"/>
    <s v="16030020500"/>
    <s v="3000"/>
    <x v="2"/>
    <s v="INST 3 HOLDER DRWG MC KOCH"/>
    <s v="15"/>
    <s v="0"/>
    <s v="UM3001"/>
    <d v="2010-03-10T00:00:00"/>
    <n v="366381.03"/>
    <n v="-279550.08000000002"/>
    <n v="86830.95"/>
    <n v="0"/>
    <n v="0"/>
    <n v="-13869.57"/>
    <n v="0"/>
    <n v="72961.38"/>
    <n v="366381.03"/>
    <n v="-293419.65000000002"/>
    <n v="0"/>
    <m/>
    <s v="UM01"/>
    <s v="INR"/>
    <n v="0"/>
    <n v="0"/>
    <n v="0"/>
    <n v="0"/>
    <n v="0"/>
  </r>
  <r>
    <s v="1603002051"/>
    <s v="0"/>
    <s v="16030020510"/>
    <s v="3000"/>
    <x v="2"/>
    <s v="INST OF CHURCHILL GRIND.MECH M"/>
    <s v="8"/>
    <s v="0"/>
    <s v="UM3001"/>
    <d v="2005-03-20T00:00:00"/>
    <n v="1454959.62"/>
    <n v="-1382211.64"/>
    <n v="72747.98"/>
    <n v="0"/>
    <n v="0"/>
    <n v="0"/>
    <n v="0"/>
    <n v="72747.98"/>
    <n v="1454959.62"/>
    <n v="-1382211.64"/>
    <n v="0"/>
    <m/>
    <s v="UM01"/>
    <s v="INR"/>
    <n v="0"/>
    <n v="0"/>
    <n v="0"/>
    <n v="0"/>
    <n v="0"/>
  </r>
  <r>
    <s v="1603002052"/>
    <s v="0"/>
    <s v="16030020520"/>
    <s v="3000"/>
    <x v="2"/>
    <s v="INST. OF 60 BOBBIN S.M. MEC.MA"/>
    <s v="8"/>
    <s v="0"/>
    <s v="UM3001"/>
    <d v="2005-03-22T00:00:00"/>
    <n v="5866214.54"/>
    <n v="-5572903.8099999996"/>
    <n v="293310.73"/>
    <n v="0"/>
    <n v="0"/>
    <n v="0"/>
    <n v="0"/>
    <n v="293310.73"/>
    <n v="5866214.54"/>
    <n v="-5572903.8099999996"/>
    <n v="0"/>
    <m/>
    <s v="UM01"/>
    <s v="INR"/>
    <n v="0"/>
    <n v="0"/>
    <n v="0"/>
    <n v="0"/>
    <n v="0"/>
  </r>
  <r>
    <s v="1603002053"/>
    <s v="0"/>
    <s v="16030020530"/>
    <s v="3000"/>
    <x v="2"/>
    <s v="INST. OF NEW OILING SYS MECH M"/>
    <s v="8"/>
    <s v="0"/>
    <s v="UM3001"/>
    <d v="2005-03-22T00:00:00"/>
    <n v="1675212.21"/>
    <n v="-1591451.6"/>
    <n v="83760.61"/>
    <n v="0"/>
    <n v="0"/>
    <n v="0"/>
    <n v="0"/>
    <n v="83760.61"/>
    <n v="1675212.21"/>
    <n v="-1591451.6"/>
    <n v="0"/>
    <m/>
    <s v="UM01"/>
    <s v="INR"/>
    <n v="0"/>
    <n v="0"/>
    <n v="0"/>
    <n v="0"/>
    <n v="0"/>
  </r>
  <r>
    <s v="1603002054"/>
    <s v="0"/>
    <s v="16030020540"/>
    <s v="3000"/>
    <x v="2"/>
    <s v="INST.OF ENDURA TESTI.FIXT.TTR"/>
    <s v="8"/>
    <s v="0"/>
    <s v="UM3001"/>
    <d v="2005-03-28T00:00:00"/>
    <n v="677322.3"/>
    <n v="-643456.18999999994"/>
    <n v="33866.11"/>
    <n v="0"/>
    <n v="0"/>
    <n v="0"/>
    <n v="0"/>
    <n v="33866.11"/>
    <n v="677322.3"/>
    <n v="-643456.18999999994"/>
    <n v="0"/>
    <m/>
    <s v="UM01"/>
    <s v="INR"/>
    <n v="0"/>
    <n v="0"/>
    <n v="0"/>
    <n v="0"/>
    <n v="0"/>
  </r>
  <r>
    <s v="1603002055"/>
    <s v="0"/>
    <s v="16030020550"/>
    <s v="3000"/>
    <x v="2"/>
    <s v="INST.OF RDV/RDH &amp; ROTOLAY 22AE"/>
    <s v="0"/>
    <s v="0"/>
    <s v="UM3001"/>
    <d v="1997-03-05T00:00:00"/>
    <n v="200081.86"/>
    <n v="-190077.76"/>
    <n v="10004.1"/>
    <n v="0"/>
    <n v="0"/>
    <n v="0"/>
    <n v="0"/>
    <n v="10004.1"/>
    <n v="200081.86"/>
    <n v="-190077.76"/>
    <n v="0"/>
    <m/>
    <s v="UM01"/>
    <s v="INR"/>
    <n v="0"/>
    <n v="0"/>
    <n v="0"/>
    <n v="0"/>
    <n v="0"/>
  </r>
  <r>
    <s v="1603002056"/>
    <s v="0"/>
    <s v="16030020560"/>
    <s v="3000"/>
    <x v="2"/>
    <s v="INSTALL.OF 18 BOB X12.5 HENSO."/>
    <s v="8"/>
    <s v="0"/>
    <s v="UM3001"/>
    <d v="2006-03-27T00:00:00"/>
    <n v="3018362.22"/>
    <n v="-2867444.11"/>
    <n v="150918.10999999999"/>
    <n v="0"/>
    <n v="0"/>
    <n v="0"/>
    <n v="0"/>
    <n v="150918.10999999999"/>
    <n v="3018362.22"/>
    <n v="-2867444.11"/>
    <n v="0"/>
    <m/>
    <s v="UM01"/>
    <s v="INR"/>
    <n v="0"/>
    <n v="0"/>
    <n v="0"/>
    <n v="0"/>
    <n v="0"/>
  </r>
  <r>
    <s v="1603002057"/>
    <s v="0"/>
    <s v="16030020570"/>
    <s v="3000"/>
    <x v="2"/>
    <s v="INSTALLATION AND COMMISSIONING"/>
    <s v="0"/>
    <s v="0"/>
    <s v="UM3001"/>
    <d v="1986-11-28T00:00:00"/>
    <n v="6908144.2699999996"/>
    <n v="-6562737.0599999996"/>
    <n v="345407.21"/>
    <n v="0"/>
    <n v="0"/>
    <n v="0"/>
    <n v="0"/>
    <n v="345407.21"/>
    <n v="6908144.2699999996"/>
    <n v="-6562737.0599999996"/>
    <n v="0"/>
    <m/>
    <s v="UM01"/>
    <s v="INR"/>
    <n v="0"/>
    <n v="0"/>
    <n v="0"/>
    <n v="0"/>
    <n v="0"/>
  </r>
  <r>
    <s v="1603002058"/>
    <s v="0"/>
    <s v="16030020580"/>
    <s v="3000"/>
    <x v="2"/>
    <s v="INSTALLATION OF 1 NO.SKIP ST.M"/>
    <s v="8"/>
    <s v="0"/>
    <s v="UM3001"/>
    <d v="2005-03-15T00:00:00"/>
    <n v="75775.460000000006"/>
    <n v="-71986.69"/>
    <n v="3788.77"/>
    <n v="0"/>
    <n v="0"/>
    <n v="0"/>
    <n v="0"/>
    <n v="3788.77"/>
    <n v="75775.460000000006"/>
    <n v="-71986.69"/>
    <n v="0"/>
    <m/>
    <s v="UM01"/>
    <s v="INR"/>
    <n v="0"/>
    <n v="0"/>
    <n v="0"/>
    <n v="0"/>
    <n v="0"/>
  </r>
  <r>
    <s v="1603002059"/>
    <s v="0"/>
    <s v="16030020590"/>
    <s v="3000"/>
    <x v="2"/>
    <s v="INSTALLATION OF 1 NO.SKIP ST.M"/>
    <s v="8"/>
    <s v="0"/>
    <s v="UM3001"/>
    <d v="2006-03-15T00:00:00"/>
    <n v="32441.7"/>
    <n v="-30819.62"/>
    <n v="1622.08"/>
    <n v="0"/>
    <n v="0"/>
    <n v="0"/>
    <n v="0"/>
    <n v="1622.08"/>
    <n v="32441.7"/>
    <n v="-30819.62"/>
    <n v="0"/>
    <m/>
    <s v="UM01"/>
    <s v="INR"/>
    <n v="0"/>
    <n v="0"/>
    <n v="0"/>
    <n v="0"/>
    <n v="0"/>
  </r>
  <r>
    <s v="1603002060"/>
    <s v="0"/>
    <s v="16030020600"/>
    <s v="3000"/>
    <x v="2"/>
    <s v="&quot;INSTALLATION OF 36&quot;&quot; BULL BLOCK&quot;"/>
    <s v="0"/>
    <s v="0"/>
    <s v="UM3001"/>
    <d v="1999-03-28T00:00:00"/>
    <n v="3785088.77"/>
    <n v="-3595834.33"/>
    <n v="189254.44"/>
    <n v="0"/>
    <n v="0"/>
    <n v="0"/>
    <n v="0"/>
    <n v="189254.44"/>
    <n v="3785088.77"/>
    <n v="-3595834.33"/>
    <n v="0"/>
    <m/>
    <s v="UM01"/>
    <s v="INR"/>
    <n v="0"/>
    <n v="0"/>
    <n v="0"/>
    <n v="0"/>
    <n v="0"/>
  </r>
  <r>
    <s v="1603002061"/>
    <s v="0"/>
    <s v="16030020610"/>
    <s v="3000"/>
    <x v="2"/>
    <s v="INSTALLATION OF 6 BBX36 M/C"/>
    <s v="0"/>
    <s v="0"/>
    <s v="UM3001"/>
    <d v="1999-03-29T00:00:00"/>
    <n v="32198927.100000001"/>
    <n v="-30588980.739999998"/>
    <n v="1609946.36"/>
    <n v="0"/>
    <n v="0"/>
    <n v="0"/>
    <n v="0"/>
    <n v="1609946.36"/>
    <n v="32198927.100000001"/>
    <n v="-30588980.739999998"/>
    <n v="0"/>
    <m/>
    <s v="UM01"/>
    <s v="INR"/>
    <n v="0"/>
    <n v="0"/>
    <n v="0"/>
    <n v="0"/>
    <n v="0"/>
  </r>
  <r>
    <s v="1603002063"/>
    <s v="0"/>
    <s v="16030020630"/>
    <s v="3000"/>
    <x v="2"/>
    <s v="INSTALLATION OF 8 BLOCK ON PAT"/>
    <s v="0"/>
    <s v="0"/>
    <s v="UM3001"/>
    <d v="1985-11-22T00:00:00"/>
    <n v="3593493.68"/>
    <n v="-3413819"/>
    <n v="179674.68"/>
    <n v="0"/>
    <n v="0"/>
    <n v="0"/>
    <n v="0"/>
    <n v="179674.68"/>
    <n v="3593493.68"/>
    <n v="-3413819"/>
    <n v="0"/>
    <m/>
    <s v="UM01"/>
    <s v="INR"/>
    <n v="0"/>
    <n v="0"/>
    <n v="0"/>
    <n v="0"/>
    <n v="0"/>
  </r>
  <r>
    <s v="1603002064"/>
    <s v="0"/>
    <s v="16030020640"/>
    <s v="3000"/>
    <x v="2"/>
    <s v="INSTALLATION OF BAKING OVEN"/>
    <s v="0"/>
    <s v="0"/>
    <s v="UM3001"/>
    <d v="1992-10-31T00:00:00"/>
    <n v="108461.24"/>
    <n v="-103038.18"/>
    <n v="5423.06"/>
    <n v="0"/>
    <n v="0"/>
    <n v="0"/>
    <n v="0"/>
    <n v="5423.06"/>
    <n v="108461.24"/>
    <n v="-103038.18"/>
    <n v="0"/>
    <m/>
    <s v="UM01"/>
    <s v="INR"/>
    <n v="0"/>
    <n v="0"/>
    <n v="0"/>
    <n v="0"/>
    <n v="0"/>
  </r>
  <r>
    <s v="1603002065"/>
    <s v="0"/>
    <s v="16030020650"/>
    <s v="3000"/>
    <x v="2"/>
    <s v="INSTALLATION OF C C.B/2 36 KV."/>
    <s v="0"/>
    <s v="0"/>
    <s v="UM3001"/>
    <d v="1996-03-09T00:00:00"/>
    <n v="28383.06"/>
    <n v="-26963.9"/>
    <n v="1419.16"/>
    <n v="0"/>
    <n v="0"/>
    <n v="0"/>
    <n v="0"/>
    <n v="1419.16"/>
    <n v="28383.06"/>
    <n v="-26963.9"/>
    <n v="0"/>
    <m/>
    <s v="UM01"/>
    <s v="INR"/>
    <n v="0"/>
    <n v="0"/>
    <n v="0"/>
    <n v="0"/>
    <n v="0"/>
  </r>
  <r>
    <s v="1603002066"/>
    <s v="0"/>
    <s v="16030020660"/>
    <s v="3000"/>
    <x v="2"/>
    <s v="INSTALLATION OF COOLING PUMP I"/>
    <s v="0"/>
    <s v="0"/>
    <s v="UM3001"/>
    <d v="1987-11-27T00:00:00"/>
    <n v="59882.400000000001"/>
    <n v="-56888.28"/>
    <n v="2994.12"/>
    <n v="0"/>
    <n v="0"/>
    <n v="0"/>
    <n v="0"/>
    <n v="2994.12"/>
    <n v="59882.400000000001"/>
    <n v="-56888.28"/>
    <n v="0"/>
    <m/>
    <s v="UM01"/>
    <s v="INR"/>
    <n v="0"/>
    <n v="0"/>
    <n v="0"/>
    <n v="0"/>
    <n v="0"/>
  </r>
  <r>
    <s v="1603002067"/>
    <s v="0"/>
    <s v="16030020670"/>
    <s v="3000"/>
    <x v="2"/>
    <s v="INSTALLATION OF EXISTING M/C."/>
    <s v="0"/>
    <s v="0"/>
    <s v="UM3001"/>
    <d v="1997-03-31T00:00:00"/>
    <n v="14575548.49"/>
    <n v="-13846771.060000001"/>
    <n v="728777.43"/>
    <n v="0"/>
    <n v="0"/>
    <n v="0"/>
    <n v="0"/>
    <n v="728777.43"/>
    <n v="14575548.49"/>
    <n v="-13846771.060000001"/>
    <n v="0"/>
    <m/>
    <s v="UM01"/>
    <s v="INR"/>
    <n v="0"/>
    <n v="0"/>
    <n v="0"/>
    <n v="0"/>
    <n v="0"/>
  </r>
  <r>
    <s v="1603002068"/>
    <s v="0"/>
    <s v="16030020680"/>
    <s v="3000"/>
    <x v="2"/>
    <s v="INSTALLATION OF IMP. MACHINERY"/>
    <s v="0"/>
    <s v="0"/>
    <s v="UM3001"/>
    <d v="1996-03-01T00:00:00"/>
    <n v="190917.98"/>
    <n v="-181372.08"/>
    <n v="9545.9"/>
    <n v="0"/>
    <n v="0"/>
    <n v="0"/>
    <n v="0"/>
    <n v="9545.9"/>
    <n v="190917.98"/>
    <n v="-181372.08"/>
    <n v="0"/>
    <m/>
    <s v="UM01"/>
    <s v="INR"/>
    <n v="0"/>
    <n v="0"/>
    <n v="0"/>
    <n v="0"/>
    <n v="0"/>
  </r>
  <r>
    <s v="1603002069"/>
    <s v="0"/>
    <s v="16030020690"/>
    <s v="3000"/>
    <x v="2"/>
    <s v="INSTALLATION OF IMP. MACHINERY"/>
    <s v="0"/>
    <s v="0"/>
    <s v="UM3001"/>
    <d v="1996-03-31T00:00:00"/>
    <n v="2130773.9"/>
    <n v="-2024235.2"/>
    <n v="106538.7"/>
    <n v="0"/>
    <n v="0"/>
    <n v="0"/>
    <n v="0"/>
    <n v="106538.7"/>
    <n v="2130773.9"/>
    <n v="-2024235.2"/>
    <n v="0"/>
    <m/>
    <s v="UM01"/>
    <s v="INR"/>
    <n v="0"/>
    <n v="0"/>
    <n v="0"/>
    <n v="0"/>
    <n v="0"/>
  </r>
  <r>
    <s v="1603002070"/>
    <s v="0"/>
    <s v="16030020700"/>
    <s v="3000"/>
    <x v="2"/>
    <s v="INSTALLATION OF IMP. MACHINERY"/>
    <s v="0"/>
    <s v="0"/>
    <s v="UM3001"/>
    <d v="1997-03-31T00:00:00"/>
    <n v="556858.43999999994"/>
    <n v="-529015.51"/>
    <n v="27842.93"/>
    <n v="0"/>
    <n v="0"/>
    <n v="0"/>
    <n v="0"/>
    <n v="27842.93"/>
    <n v="556858.43999999994"/>
    <n v="-529015.51"/>
    <n v="0"/>
    <m/>
    <s v="UM01"/>
    <s v="INR"/>
    <n v="0"/>
    <n v="0"/>
    <n v="0"/>
    <n v="0"/>
    <n v="0"/>
  </r>
  <r>
    <s v="1603002071"/>
    <s v="0"/>
    <s v="16030020710"/>
    <s v="3000"/>
    <x v="2"/>
    <s v="INSTALLATION OF L.P.G"/>
    <s v="0"/>
    <s v="0"/>
    <s v="UM3001"/>
    <d v="1996-03-31T00:00:00"/>
    <n v="51969.97"/>
    <n v="-49371.47"/>
    <n v="2598.5"/>
    <n v="0"/>
    <n v="0"/>
    <n v="0"/>
    <n v="0"/>
    <n v="2598.5"/>
    <n v="51969.97"/>
    <n v="-49371.47"/>
    <n v="0"/>
    <m/>
    <s v="UM01"/>
    <s v="INR"/>
    <n v="0"/>
    <n v="0"/>
    <n v="0"/>
    <n v="0"/>
    <n v="0"/>
  </r>
  <r>
    <s v="1603002072"/>
    <s v="0"/>
    <s v="16030020720"/>
    <s v="3000"/>
    <x v="2"/>
    <s v="INSTALLATION OF NEW M/C."/>
    <s v="0"/>
    <s v="0"/>
    <s v="UM3001"/>
    <d v="1996-03-25T00:00:00"/>
    <n v="2159177.11"/>
    <n v="-2051218.25"/>
    <n v="107958.86"/>
    <n v="0"/>
    <n v="0"/>
    <n v="0"/>
    <n v="0"/>
    <n v="107958.86"/>
    <n v="2159177.11"/>
    <n v="-2051218.25"/>
    <n v="0"/>
    <m/>
    <s v="UM01"/>
    <s v="INR"/>
    <n v="0"/>
    <n v="0"/>
    <n v="0"/>
    <n v="0"/>
    <n v="0"/>
  </r>
  <r>
    <s v="1603002073"/>
    <s v="0"/>
    <s v="16030020730"/>
    <s v="3000"/>
    <x v="2"/>
    <s v="INSTALLATION OF ONE WEIGHTING"/>
    <s v="0"/>
    <s v="0"/>
    <s v="UM3001"/>
    <d v="1989-12-01T00:00:00"/>
    <n v="59436.7"/>
    <n v="-56464.86"/>
    <n v="2971.84"/>
    <n v="0"/>
    <n v="0"/>
    <n v="0"/>
    <n v="0"/>
    <n v="2971.84"/>
    <n v="59436.7"/>
    <n v="-56464.86"/>
    <n v="0"/>
    <m/>
    <s v="UM01"/>
    <s v="INR"/>
    <n v="0"/>
    <n v="0"/>
    <n v="0"/>
    <n v="0"/>
    <n v="0"/>
  </r>
  <r>
    <s v="1603002074"/>
    <s v="0"/>
    <s v="16030020740"/>
    <s v="3000"/>
    <x v="2"/>
    <s v="INSTALLATION OF P.H.EQUIPMENTS"/>
    <s v="0"/>
    <s v="0"/>
    <s v="UM3001"/>
    <d v="1996-03-15T00:00:00"/>
    <n v="120604.54"/>
    <n v="-114574.31"/>
    <n v="6030.23"/>
    <n v="0"/>
    <n v="0"/>
    <n v="0"/>
    <n v="0"/>
    <n v="6030.23"/>
    <n v="120604.54"/>
    <n v="-114574.31"/>
    <n v="0"/>
    <m/>
    <s v="UM01"/>
    <s v="INR"/>
    <n v="0"/>
    <n v="0"/>
    <n v="0"/>
    <n v="0"/>
    <n v="0"/>
  </r>
  <r>
    <s v="1603002075"/>
    <s v="0"/>
    <s v="16030020750"/>
    <s v="3000"/>
    <x v="2"/>
    <s v="INSTALLATION OF PICKLING HOUSE"/>
    <s v="0"/>
    <s v="0"/>
    <s v="UM3001"/>
    <d v="1996-03-15T00:00:00"/>
    <n v="608469.49"/>
    <n v="-578046.01"/>
    <n v="30423.48"/>
    <n v="0"/>
    <n v="0"/>
    <n v="0"/>
    <n v="0"/>
    <n v="30423.48"/>
    <n v="608469.49"/>
    <n v="-578046.01"/>
    <n v="0"/>
    <m/>
    <s v="UM01"/>
    <s v="INR"/>
    <n v="0"/>
    <n v="0"/>
    <n v="0"/>
    <n v="0"/>
    <n v="0"/>
  </r>
  <r>
    <s v="1603002076"/>
    <s v="0"/>
    <s v="16030020760"/>
    <s v="3000"/>
    <x v="2"/>
    <s v="INSTALLATION OF PICKLING HOUSE"/>
    <s v="0"/>
    <s v="0"/>
    <s v="UM3001"/>
    <d v="1996-03-31T00:00:00"/>
    <n v="231659.98"/>
    <n v="-220076.98"/>
    <n v="11583"/>
    <n v="0"/>
    <n v="0"/>
    <n v="0"/>
    <n v="0"/>
    <n v="11583"/>
    <n v="231659.98"/>
    <n v="-220076.98"/>
    <n v="0"/>
    <m/>
    <s v="UM01"/>
    <s v="INR"/>
    <n v="0"/>
    <n v="0"/>
    <n v="0"/>
    <n v="0"/>
    <n v="0"/>
  </r>
  <r>
    <s v="1603002077"/>
    <s v="0"/>
    <s v="16030020770"/>
    <s v="3000"/>
    <x v="2"/>
    <s v="INSTALLATION OF TC CONVS IN 19"/>
    <s v="0"/>
    <s v="0"/>
    <s v="UM3001"/>
    <d v="1987-08-18T00:00:00"/>
    <n v="635974.91"/>
    <n v="-604176.16"/>
    <n v="31798.75"/>
    <n v="0"/>
    <n v="0"/>
    <n v="0"/>
    <n v="0"/>
    <n v="31798.75"/>
    <n v="635974.91"/>
    <n v="-604176.16"/>
    <n v="0"/>
    <m/>
    <s v="UM01"/>
    <s v="INR"/>
    <n v="0"/>
    <n v="0"/>
    <n v="0"/>
    <n v="0"/>
    <n v="0"/>
  </r>
  <r>
    <s v="1603002078"/>
    <s v="0"/>
    <s v="16030020780"/>
    <s v="3000"/>
    <x v="2"/>
    <s v="INSTL. &amp; COMMISSIONING OF PATH"/>
    <s v="0"/>
    <s v="0"/>
    <s v="UM3001"/>
    <d v="1987-09-07T00:00:00"/>
    <n v="221101.13"/>
    <n v="-210046.07"/>
    <n v="11055.06"/>
    <n v="0"/>
    <n v="0"/>
    <n v="0"/>
    <n v="0"/>
    <n v="11055.06"/>
    <n v="221101.13"/>
    <n v="-210046.07"/>
    <n v="0"/>
    <m/>
    <s v="UM01"/>
    <s v="INR"/>
    <n v="0"/>
    <n v="0"/>
    <n v="0"/>
    <n v="0"/>
    <n v="0"/>
  </r>
  <r>
    <s v="1603002080"/>
    <s v="0"/>
    <s v="16030020800"/>
    <s v="3000"/>
    <x v="2"/>
    <s v="INSTL. OF C C B 2 36KV"/>
    <s v="0"/>
    <s v="0"/>
    <s v="UM3001"/>
    <d v="1994-09-22T00:00:00"/>
    <n v="1683183.91"/>
    <n v="-1599024.71"/>
    <n v="84159.2"/>
    <n v="0"/>
    <n v="0"/>
    <n v="0"/>
    <n v="0"/>
    <n v="84159.2"/>
    <n v="1683183.91"/>
    <n v="-1599024.71"/>
    <n v="0"/>
    <m/>
    <s v="UM01"/>
    <s v="INR"/>
    <n v="0"/>
    <n v="0"/>
    <n v="0"/>
    <n v="0"/>
    <n v="0"/>
  </r>
  <r>
    <s v="1603002081"/>
    <s v="0"/>
    <s v="16030020810"/>
    <s v="3000"/>
    <x v="2"/>
    <s v="INSTL. OF LPG"/>
    <s v="0"/>
    <s v="0"/>
    <s v="UM3001"/>
    <d v="1994-09-23T00:00:00"/>
    <n v="324812.34000000003"/>
    <n v="-308571.71999999997"/>
    <n v="16240.62"/>
    <n v="0"/>
    <n v="0"/>
    <n v="0"/>
    <n v="0"/>
    <n v="16240.62"/>
    <n v="324812.34000000003"/>
    <n v="-308571.71999999997"/>
    <n v="0"/>
    <m/>
    <s v="UM01"/>
    <s v="INR"/>
    <n v="0"/>
    <n v="0"/>
    <n v="0"/>
    <n v="0"/>
    <n v="0"/>
  </r>
  <r>
    <s v="1603002082"/>
    <s v="0"/>
    <s v="16030020820"/>
    <s v="3000"/>
    <x v="2"/>
    <s v="INSTL. PD PICKLING HOUSE"/>
    <s v="0"/>
    <s v="0"/>
    <s v="UM3001"/>
    <d v="1994-11-01T00:00:00"/>
    <n v="1540885.03"/>
    <n v="-1463840.77"/>
    <n v="77044.259999999995"/>
    <n v="0"/>
    <n v="0"/>
    <n v="0"/>
    <n v="0"/>
    <n v="77044.259999999995"/>
    <n v="1540885.03"/>
    <n v="-1463840.77"/>
    <n v="0"/>
    <m/>
    <s v="UM01"/>
    <s v="INR"/>
    <n v="0"/>
    <n v="0"/>
    <n v="0"/>
    <n v="0"/>
    <n v="0"/>
  </r>
  <r>
    <s v="1603002083"/>
    <s v="0"/>
    <s v="16030020830"/>
    <s v="3000"/>
    <x v="2"/>
    <s v="INSTL.2NO 2MT EOT CR. MECH.LAB"/>
    <s v="0"/>
    <s v="0"/>
    <s v="UM3001"/>
    <d v="2002-03-10T00:00:00"/>
    <n v="50198.85"/>
    <n v="-47688.91"/>
    <n v="2509.94"/>
    <n v="0"/>
    <n v="0"/>
    <n v="0"/>
    <n v="0"/>
    <n v="2509.94"/>
    <n v="50198.85"/>
    <n v="-47688.91"/>
    <n v="0"/>
    <m/>
    <s v="UM01"/>
    <s v="INR"/>
    <n v="0"/>
    <n v="0"/>
    <n v="0"/>
    <n v="0"/>
    <n v="0"/>
  </r>
  <r>
    <s v="1603002084"/>
    <s v="0"/>
    <s v="16030020840"/>
    <s v="3000"/>
    <x v="2"/>
    <s v="INSTL.2NO 2MT EOT CR.MECH.LAB"/>
    <s v="0"/>
    <s v="0"/>
    <s v="UM3001"/>
    <d v="2001-03-10T00:00:00"/>
    <n v="322944.52"/>
    <n v="-306797.28999999998"/>
    <n v="16147.23"/>
    <n v="0"/>
    <n v="0"/>
    <n v="0"/>
    <n v="0"/>
    <n v="16147.23"/>
    <n v="322944.52"/>
    <n v="-306797.28999999998"/>
    <n v="0"/>
    <m/>
    <s v="UM01"/>
    <s v="INR"/>
    <n v="0"/>
    <n v="0"/>
    <n v="0"/>
    <n v="0"/>
    <n v="0"/>
  </r>
  <r>
    <s v="1603002085"/>
    <s v="0"/>
    <s v="16030020850"/>
    <s v="3000"/>
    <x v="2"/>
    <s v="INSTL.2NO 2MT EOT CR.MECH.MAT"/>
    <s v="0"/>
    <s v="0"/>
    <s v="UM3001"/>
    <d v="2001-03-10T00:00:00"/>
    <n v="281335.58"/>
    <n v="-267268.8"/>
    <n v="14066.78"/>
    <n v="0"/>
    <n v="0"/>
    <n v="0"/>
    <n v="0"/>
    <n v="14066.78"/>
    <n v="281335.58"/>
    <n v="-267268.8"/>
    <n v="0"/>
    <m/>
    <s v="UM01"/>
    <s v="INR"/>
    <n v="0"/>
    <n v="0"/>
    <n v="0"/>
    <n v="0"/>
    <n v="0"/>
  </r>
  <r>
    <s v="1603002086"/>
    <s v="0"/>
    <s v="16030020860"/>
    <s v="3000"/>
    <x v="2"/>
    <s v="INSTL.EOT CRANE TO 2T ELEC.MAT"/>
    <s v="0"/>
    <s v="0"/>
    <s v="UM3001"/>
    <d v="2001-03-10T00:00:00"/>
    <n v="7659.06"/>
    <n v="-7276.1"/>
    <n v="382.96"/>
    <n v="0"/>
    <n v="0"/>
    <n v="0"/>
    <n v="0"/>
    <n v="382.96"/>
    <n v="7659.06"/>
    <n v="-7276.1"/>
    <n v="0"/>
    <m/>
    <s v="UM01"/>
    <s v="INR"/>
    <n v="0"/>
    <n v="0"/>
    <n v="0"/>
    <n v="0"/>
    <n v="0"/>
  </r>
  <r>
    <s v="1603002087"/>
    <s v="0"/>
    <s v="16030020870"/>
    <s v="3000"/>
    <x v="2"/>
    <s v="INSTL.EOT CRANE TO 2T MECH.LAB"/>
    <s v="0"/>
    <s v="0"/>
    <s v="UM3001"/>
    <d v="2001-03-10T00:00:00"/>
    <n v="124209.43"/>
    <n v="-117998.95"/>
    <n v="6210.48"/>
    <n v="0"/>
    <n v="0"/>
    <n v="0"/>
    <n v="0"/>
    <n v="6210.48"/>
    <n v="124209.43"/>
    <n v="-117998.95"/>
    <n v="0"/>
    <m/>
    <s v="UM01"/>
    <s v="INR"/>
    <n v="0"/>
    <n v="0"/>
    <n v="0"/>
    <n v="0"/>
    <n v="0"/>
  </r>
  <r>
    <s v="1603002088"/>
    <s v="0"/>
    <s v="16030020880"/>
    <s v="3000"/>
    <x v="2"/>
    <s v="INSTL.IMP UPS 3x400 KVA DOUBLE"/>
    <s v="15"/>
    <s v="0"/>
    <s v="UM3001"/>
    <d v="2008-03-24T00:00:00"/>
    <n v="13019328.34"/>
    <n v="-11853545.640000001"/>
    <n v="1165782.7"/>
    <n v="0"/>
    <n v="0"/>
    <n v="-172868.39"/>
    <n v="0"/>
    <n v="992914.31"/>
    <n v="13019328.34"/>
    <n v="-12026414.029999999"/>
    <n v="0"/>
    <m/>
    <s v="UM01"/>
    <s v="INR"/>
    <n v="0"/>
    <n v="0"/>
    <n v="0"/>
    <n v="0"/>
    <n v="0"/>
  </r>
  <r>
    <s v="1603002089"/>
    <s v="0"/>
    <s v="16030020890"/>
    <s v="3000"/>
    <x v="2"/>
    <s v="INSTL.OF G16/8 HERBON MACHINE"/>
    <s v="0"/>
    <s v="0"/>
    <s v="UM3001"/>
    <d v="2001-03-28T00:00:00"/>
    <n v="26212004.579999998"/>
    <n v="-24901404.350000001"/>
    <n v="1310600.23"/>
    <n v="0"/>
    <n v="0"/>
    <n v="0"/>
    <n v="0"/>
    <n v="1310600.23"/>
    <n v="26212004.579999998"/>
    <n v="-24901404.350000001"/>
    <n v="0"/>
    <m/>
    <s v="UM01"/>
    <s v="INR"/>
    <n v="0"/>
    <n v="0"/>
    <n v="0"/>
    <n v="0"/>
    <n v="0"/>
  </r>
  <r>
    <s v="1603002090"/>
    <s v="0"/>
    <s v="16030020900"/>
    <s v="3000"/>
    <x v="2"/>
    <s v="INSTL.OF NEW FRIG.&amp;BANGL.M/CS."/>
    <s v="0"/>
    <s v="0"/>
    <s v="UM3001"/>
    <d v="1996-03-06T00:00:00"/>
    <n v="483472.24"/>
    <n v="-459298.62"/>
    <n v="24173.62"/>
    <n v="0"/>
    <n v="0"/>
    <n v="0"/>
    <n v="0"/>
    <n v="24173.62"/>
    <n v="483472.24"/>
    <n v="-459298.62"/>
    <n v="0"/>
    <m/>
    <s v="UM01"/>
    <s v="INR"/>
    <n v="0"/>
    <n v="0"/>
    <n v="0"/>
    <n v="0"/>
    <n v="0"/>
  </r>
  <r>
    <s v="1603002091"/>
    <s v="0"/>
    <s v="16030020910"/>
    <s v="3000"/>
    <x v="2"/>
    <s v="INSTL.OF WEIGHING CONTRLR. DIS"/>
    <s v="0"/>
    <s v="0"/>
    <s v="UM3001"/>
    <d v="1994-09-01T00:00:00"/>
    <n v="199471.59"/>
    <n v="-189498.01"/>
    <n v="9973.58"/>
    <n v="0"/>
    <n v="0"/>
    <n v="0"/>
    <n v="0"/>
    <n v="9973.58"/>
    <n v="199471.59"/>
    <n v="-189498.01"/>
    <n v="0"/>
    <m/>
    <s v="UM01"/>
    <s v="INR"/>
    <n v="0"/>
    <n v="0"/>
    <n v="0"/>
    <n v="0"/>
    <n v="0"/>
  </r>
  <r>
    <s v="1603002092"/>
    <s v="0"/>
    <s v="16030020920"/>
    <s v="3000"/>
    <x v="2"/>
    <s v="INSTLN. OF CENTRAL AC FOR 22D/"/>
    <s v="0"/>
    <s v="0"/>
    <s v="UM3001"/>
    <d v="1990-09-28T00:00:00"/>
    <n v="860767.05"/>
    <n v="-817728.7"/>
    <n v="43038.35"/>
    <n v="0"/>
    <n v="0"/>
    <n v="0"/>
    <n v="0"/>
    <n v="43038.35"/>
    <n v="860767.05"/>
    <n v="-817728.7"/>
    <n v="0"/>
    <m/>
    <s v="UM01"/>
    <s v="INR"/>
    <n v="0"/>
    <n v="0"/>
    <n v="0"/>
    <n v="0"/>
    <n v="0"/>
  </r>
  <r>
    <s v="1603002093"/>
    <s v="0"/>
    <s v="16030020930"/>
    <s v="3000"/>
    <x v="2"/>
    <s v="INSTN -1TON EOT CRANE-2NO"/>
    <s v="15"/>
    <s v="0"/>
    <s v="UM3001"/>
    <d v="2010-03-21T00:00:00"/>
    <n v="774256.81"/>
    <n v="-588960.72"/>
    <n v="185296.09"/>
    <n v="0"/>
    <n v="0"/>
    <n v="-29494.42"/>
    <n v="0"/>
    <n v="155801.67000000001"/>
    <n v="774256.81"/>
    <n v="-618455.14"/>
    <n v="0"/>
    <m/>
    <s v="UM01"/>
    <s v="INR"/>
    <n v="0"/>
    <n v="0"/>
    <n v="0"/>
    <n v="0"/>
    <n v="0"/>
  </r>
  <r>
    <s v="1603002094"/>
    <s v="0"/>
    <s v="16030020940"/>
    <s v="3000"/>
    <x v="2"/>
    <s v="INSTN OF CATTANEO REWINDING 1"/>
    <s v="15"/>
    <s v="0"/>
    <s v="UM3001"/>
    <d v="2011-03-15T00:00:00"/>
    <n v="1860804.39"/>
    <n v="-1269466.19"/>
    <n v="591338.19999999995"/>
    <n v="0"/>
    <n v="0"/>
    <n v="-83699.38"/>
    <n v="0"/>
    <n v="507638.82"/>
    <n v="1860804.39"/>
    <n v="-1353165.57"/>
    <n v="0"/>
    <m/>
    <s v="UM01"/>
    <s v="INR"/>
    <n v="0"/>
    <n v="0"/>
    <n v="0"/>
    <n v="0"/>
    <n v="0"/>
  </r>
  <r>
    <s v="1603002095"/>
    <s v="0"/>
    <s v="16030020950"/>
    <s v="3000"/>
    <x v="2"/>
    <s v="INSTN OF CATTANEO REWINDING 2"/>
    <s v="15"/>
    <s v="0"/>
    <s v="UM3001"/>
    <d v="2011-03-15T00:00:00"/>
    <n v="1666692.71"/>
    <n v="-1137040.57"/>
    <n v="529652.14"/>
    <n v="0"/>
    <n v="0"/>
    <n v="-74968.19"/>
    <n v="0"/>
    <n v="454683.95"/>
    <n v="1666692.71"/>
    <n v="-1212008.76"/>
    <n v="0"/>
    <m/>
    <s v="UM01"/>
    <s v="INR"/>
    <n v="0"/>
    <n v="0"/>
    <n v="0"/>
    <n v="0"/>
    <n v="0"/>
  </r>
  <r>
    <s v="1603002096"/>
    <s v="0"/>
    <s v="16030020960"/>
    <s v="3000"/>
    <x v="2"/>
    <s v="INSTN OF FRIGERIO REWINDING"/>
    <s v="15"/>
    <s v="0"/>
    <s v="UM3001"/>
    <d v="2011-03-15T00:00:00"/>
    <n v="1713025.73"/>
    <n v="-1168649.5900000001"/>
    <n v="544376.14"/>
    <n v="0"/>
    <n v="0"/>
    <n v="-77052.259999999995"/>
    <n v="0"/>
    <n v="467323.88"/>
    <n v="1713025.73"/>
    <n v="-1245701.8500000001"/>
    <n v="0"/>
    <m/>
    <s v="UM01"/>
    <s v="INR"/>
    <n v="0"/>
    <n v="0"/>
    <n v="0"/>
    <n v="0"/>
    <n v="0"/>
  </r>
  <r>
    <s v="1603002097"/>
    <s v="0"/>
    <s v="16030020970"/>
    <s v="3000"/>
    <x v="2"/>
    <s v="INSTN. 1 NO. SKIP STANDING M/C"/>
    <s v="8"/>
    <s v="0"/>
    <s v="UM3001"/>
    <d v="2006-03-15T00:00:00"/>
    <n v="382082.52"/>
    <n v="-362978.39"/>
    <n v="19104.13"/>
    <n v="0"/>
    <n v="0"/>
    <n v="0"/>
    <n v="0"/>
    <n v="19104.13"/>
    <n v="382082.52"/>
    <n v="-362978.39"/>
    <n v="0"/>
    <m/>
    <s v="UM01"/>
    <s v="INR"/>
    <n v="0"/>
    <n v="0"/>
    <n v="0"/>
    <n v="0"/>
    <n v="0"/>
  </r>
  <r>
    <s v="1603002098"/>
    <s v="0"/>
    <s v="16030020980"/>
    <s v="3000"/>
    <x v="2"/>
    <s v="INSTN. 1 NO. SKIP STANDING M/C"/>
    <s v="8"/>
    <s v="0"/>
    <s v="UM3001"/>
    <d v="2005-03-20T00:00:00"/>
    <n v="4608068.72"/>
    <n v="-4377665.28"/>
    <n v="230403.44"/>
    <n v="0"/>
    <n v="0"/>
    <n v="0"/>
    <n v="0"/>
    <n v="230403.44"/>
    <n v="4608068.72"/>
    <n v="-4377665.28"/>
    <n v="0"/>
    <m/>
    <s v="UM01"/>
    <s v="INR"/>
    <n v="0"/>
    <n v="0"/>
    <n v="0"/>
    <n v="0"/>
    <n v="0"/>
  </r>
  <r>
    <s v="1603002099"/>
    <s v="0"/>
    <s v="16030020990"/>
    <s v="3000"/>
    <x v="2"/>
    <s v="INT ON (1+36) BBN.400 ROPERY M"/>
    <s v="0"/>
    <s v="0"/>
    <s v="UM3001"/>
    <d v="1997-03-31T00:00:00"/>
    <n v="2046038.79"/>
    <n v="-1943736.85"/>
    <n v="102301.94"/>
    <n v="0"/>
    <n v="0"/>
    <n v="0"/>
    <n v="0"/>
    <n v="102301.94"/>
    <n v="2046038.79"/>
    <n v="-1943736.85"/>
    <n v="0"/>
    <m/>
    <s v="UM01"/>
    <s v="INR"/>
    <n v="0"/>
    <n v="0"/>
    <n v="0"/>
    <n v="0"/>
    <n v="0"/>
  </r>
  <r>
    <s v="1603002100"/>
    <s v="0"/>
    <s v="16030021000"/>
    <s v="3000"/>
    <x v="2"/>
    <s v="INT ON 1+18 BB 250 MM M/C. - 3"/>
    <s v="0"/>
    <s v="0"/>
    <s v="UM3001"/>
    <d v="1997-03-31T00:00:00"/>
    <n v="754637.67"/>
    <n v="-716905.78"/>
    <n v="37731.89"/>
    <n v="0"/>
    <n v="0"/>
    <n v="0"/>
    <n v="0"/>
    <n v="37731.89"/>
    <n v="754637.67"/>
    <n v="-716905.78"/>
    <n v="0"/>
    <m/>
    <s v="UM01"/>
    <s v="INR"/>
    <n v="0"/>
    <n v="0"/>
    <n v="0"/>
    <n v="0"/>
    <n v="0"/>
  </r>
  <r>
    <s v="1603002101"/>
    <s v="0"/>
    <s v="16030021010"/>
    <s v="3000"/>
    <x v="2"/>
    <s v="INT ON 1+36 BB 400 MM 1 NO. M/"/>
    <s v="0"/>
    <s v="0"/>
    <s v="UM3001"/>
    <d v="1997-03-31T00:00:00"/>
    <n v="10998.45"/>
    <n v="-10448.52"/>
    <n v="549.92999999999995"/>
    <n v="0"/>
    <n v="0"/>
    <n v="0"/>
    <n v="0"/>
    <n v="549.92999999999995"/>
    <n v="10998.45"/>
    <n v="-10448.52"/>
    <n v="0"/>
    <m/>
    <s v="UM01"/>
    <s v="INR"/>
    <n v="0"/>
    <n v="0"/>
    <n v="0"/>
    <n v="0"/>
    <n v="0"/>
  </r>
  <r>
    <s v="1603002102"/>
    <s v="0"/>
    <s v="16030021020"/>
    <s v="3000"/>
    <x v="2"/>
    <s v="INT ON 1+6 BB 450 MM M/C 2 NOS"/>
    <s v="0"/>
    <s v="0"/>
    <s v="UM3001"/>
    <d v="1997-03-31T00:00:00"/>
    <n v="113796.78"/>
    <n v="-108106.94"/>
    <n v="5689.84"/>
    <n v="0"/>
    <n v="0"/>
    <n v="0"/>
    <n v="0"/>
    <n v="5689.84"/>
    <n v="113796.78"/>
    <n v="-108106.94"/>
    <n v="0"/>
    <m/>
    <s v="UM01"/>
    <s v="INR"/>
    <n v="0"/>
    <n v="0"/>
    <n v="0"/>
    <n v="0"/>
    <n v="0"/>
  </r>
  <r>
    <s v="1603002103"/>
    <s v="0"/>
    <s v="16030021030"/>
    <s v="3000"/>
    <x v="2"/>
    <s v="INT ON 1+6 BB 450 MM M/C 2 NOS"/>
    <s v="0"/>
    <s v="0"/>
    <s v="UM3001"/>
    <d v="1997-03-31T00:00:00"/>
    <n v="147153.29999999999"/>
    <n v="-139795.63"/>
    <n v="7357.67"/>
    <n v="0"/>
    <n v="0"/>
    <n v="0"/>
    <n v="0"/>
    <n v="7357.67"/>
    <n v="147153.29999999999"/>
    <n v="-139795.63"/>
    <n v="0"/>
    <m/>
    <s v="UM01"/>
    <s v="INR"/>
    <n v="0"/>
    <n v="0"/>
    <n v="0"/>
    <n v="0"/>
    <n v="0"/>
  </r>
  <r>
    <s v="1603002104"/>
    <s v="0"/>
    <s v="16030021040"/>
    <s v="3000"/>
    <x v="2"/>
    <s v="INT ON 1+6 BB 450 MM M/C. - 2"/>
    <s v="0"/>
    <s v="0"/>
    <s v="UM3001"/>
    <d v="1997-03-31T00:00:00"/>
    <n v="1602868.41"/>
    <n v="-1522724.98"/>
    <n v="80143.429999999993"/>
    <n v="0"/>
    <n v="0"/>
    <n v="0"/>
    <n v="0"/>
    <n v="80143.429999999993"/>
    <n v="1602868.41"/>
    <n v="-1522724.98"/>
    <n v="0"/>
    <m/>
    <s v="UM01"/>
    <s v="INR"/>
    <n v="0"/>
    <n v="0"/>
    <n v="0"/>
    <n v="0"/>
    <n v="0"/>
  </r>
  <r>
    <s v="1603002105"/>
    <s v="0"/>
    <s v="16030021050"/>
    <s v="3000"/>
    <x v="2"/>
    <s v="INT ON 1+6 BB 800 MM M/C. - 3"/>
    <s v="0"/>
    <s v="0"/>
    <s v="UM3001"/>
    <d v="1997-03-31T00:00:00"/>
    <n v="2587683.4300000002"/>
    <n v="-2458299.25"/>
    <n v="129384.18"/>
    <n v="0"/>
    <n v="0"/>
    <n v="0"/>
    <n v="0"/>
    <n v="129384.18"/>
    <n v="2587683.4300000002"/>
    <n v="-2458299.25"/>
    <n v="0"/>
    <m/>
    <s v="UM01"/>
    <s v="INR"/>
    <n v="0"/>
    <n v="0"/>
    <n v="0"/>
    <n v="0"/>
    <n v="0"/>
  </r>
  <r>
    <s v="1603002106"/>
    <s v="0"/>
    <s v="16030021060"/>
    <s v="3000"/>
    <x v="2"/>
    <s v="INT ON 3T EOT CRANE TO UNLOAD"/>
    <s v="0"/>
    <s v="0"/>
    <s v="UM3001"/>
    <d v="1997-03-31T00:00:00"/>
    <n v="36559.97"/>
    <n v="-34731.97"/>
    <n v="1828"/>
    <n v="0"/>
    <n v="0"/>
    <n v="0"/>
    <n v="0"/>
    <n v="1828"/>
    <n v="36559.97"/>
    <n v="-34731.97"/>
    <n v="0"/>
    <m/>
    <s v="UM01"/>
    <s v="INR"/>
    <n v="0"/>
    <n v="0"/>
    <n v="0"/>
    <n v="0"/>
    <n v="0"/>
  </r>
  <r>
    <s v="1603002107"/>
    <s v="0"/>
    <s v="16030021070"/>
    <s v="3000"/>
    <x v="2"/>
    <s v="INT ON 4 NOS. POINTING M/C.APS"/>
    <s v="0"/>
    <s v="0"/>
    <s v="UM3001"/>
    <d v="1997-03-31T00:00:00"/>
    <n v="93511.77"/>
    <n v="-88836.18"/>
    <n v="4675.59"/>
    <n v="0"/>
    <n v="0"/>
    <n v="0"/>
    <n v="0"/>
    <n v="4675.59"/>
    <n v="93511.77"/>
    <n v="-88836.18"/>
    <n v="0"/>
    <m/>
    <s v="UM01"/>
    <s v="INR"/>
    <n v="0"/>
    <n v="0"/>
    <n v="0"/>
    <n v="0"/>
    <n v="0"/>
  </r>
  <r>
    <s v="1603002108"/>
    <s v="0"/>
    <s v="16030021080"/>
    <s v="3000"/>
    <x v="2"/>
    <s v="INT ON AIR BLOWER (ROOTS BLOWE"/>
    <s v="0"/>
    <s v="0"/>
    <s v="UM3001"/>
    <d v="1997-03-31T00:00:00"/>
    <n v="9422.84"/>
    <n v="-8951.69"/>
    <n v="471.15"/>
    <n v="0"/>
    <n v="0"/>
    <n v="0"/>
    <n v="0"/>
    <n v="471.15"/>
    <n v="9422.84"/>
    <n v="-8951.69"/>
    <n v="0"/>
    <m/>
    <s v="UM01"/>
    <s v="INR"/>
    <n v="0"/>
    <n v="0"/>
    <n v="0"/>
    <n v="0"/>
    <n v="0"/>
  </r>
  <r>
    <s v="1603002111"/>
    <s v="0"/>
    <s v="16030021110"/>
    <s v="3000"/>
    <x v="2"/>
    <s v="INT ON CHEMICAL TRANSFER PUMP."/>
    <s v="0"/>
    <s v="0"/>
    <s v="UM3001"/>
    <d v="1997-03-31T00:00:00"/>
    <n v="15093.17"/>
    <n v="-14338.51"/>
    <n v="754.66"/>
    <n v="0"/>
    <n v="0"/>
    <n v="0"/>
    <n v="0"/>
    <n v="754.66"/>
    <n v="15093.17"/>
    <n v="-14338.51"/>
    <n v="0"/>
    <m/>
    <s v="UM01"/>
    <s v="INR"/>
    <n v="0"/>
    <n v="0"/>
    <n v="0"/>
    <n v="0"/>
    <n v="0"/>
  </r>
  <r>
    <s v="1603002112"/>
    <s v="0"/>
    <s v="16030021120"/>
    <s v="3000"/>
    <x v="2"/>
    <s v="INT ON CHEMICAL TRANSFER PUMP."/>
    <s v="0"/>
    <s v="0"/>
    <s v="UM3001"/>
    <d v="1997-03-31T00:00:00"/>
    <n v="290086.56"/>
    <n v="-275582.23"/>
    <n v="14504.33"/>
    <n v="0"/>
    <n v="0"/>
    <n v="0"/>
    <n v="0"/>
    <n v="14504.33"/>
    <n v="290086.56"/>
    <n v="-275582.23"/>
    <n v="0"/>
    <m/>
    <s v="UM01"/>
    <s v="INR"/>
    <n v="0"/>
    <n v="0"/>
    <n v="0"/>
    <n v="0"/>
    <n v="0"/>
  </r>
  <r>
    <s v="1603002113"/>
    <s v="0"/>
    <s v="16030021130"/>
    <s v="3000"/>
    <x v="2"/>
    <s v="INT ON CIVIL WORK AT L.P.G. YA"/>
    <s v="0"/>
    <s v="0"/>
    <s v="UM3001"/>
    <d v="1997-03-31T00:00:00"/>
    <n v="16236.89"/>
    <n v="-15425.04"/>
    <n v="811.85"/>
    <n v="0"/>
    <n v="0"/>
    <n v="0"/>
    <n v="0"/>
    <n v="811.85"/>
    <n v="16236.89"/>
    <n v="-15425.04"/>
    <n v="0"/>
    <m/>
    <s v="UM01"/>
    <s v="INR"/>
    <n v="0"/>
    <n v="0"/>
    <n v="0"/>
    <n v="0"/>
    <n v="0"/>
  </r>
  <r>
    <s v="1603002114"/>
    <s v="0"/>
    <s v="16030021140"/>
    <s v="3000"/>
    <x v="2"/>
    <s v="INT ON CIVIL WORK AT L.P.G. YA"/>
    <s v="0"/>
    <s v="0"/>
    <s v="UM3001"/>
    <d v="1997-03-31T00:00:00"/>
    <n v="263941.61"/>
    <n v="-250744.52"/>
    <n v="13197.09"/>
    <n v="0"/>
    <n v="0"/>
    <n v="0"/>
    <n v="0"/>
    <n v="13197.09"/>
    <n v="263941.61"/>
    <n v="-250744.52"/>
    <n v="0"/>
    <m/>
    <s v="UM01"/>
    <s v="INR"/>
    <n v="0"/>
    <n v="0"/>
    <n v="0"/>
    <n v="0"/>
    <n v="0"/>
  </r>
  <r>
    <s v="1603002115"/>
    <s v="0"/>
    <s v="16030021150"/>
    <s v="3000"/>
    <x v="2"/>
    <s v="INT ON CIVIL WORK AT L.P.G. YA"/>
    <s v="0"/>
    <s v="0"/>
    <s v="UM3001"/>
    <d v="1997-03-31T00:00:00"/>
    <n v="32931.65"/>
    <n v="-31285.06"/>
    <n v="1646.59"/>
    <n v="0"/>
    <n v="0"/>
    <n v="0"/>
    <n v="0"/>
    <n v="1646.59"/>
    <n v="32931.65"/>
    <n v="-31285.06"/>
    <n v="0"/>
    <m/>
    <s v="UM01"/>
    <s v="INR"/>
    <n v="0"/>
    <n v="0"/>
    <n v="0"/>
    <n v="0"/>
    <n v="0"/>
  </r>
  <r>
    <s v="1603002117"/>
    <s v="0"/>
    <s v="16030021170"/>
    <s v="3000"/>
    <x v="2"/>
    <s v="INT ON COOLING TOWER - W/M W/C"/>
    <s v="15"/>
    <s v="0"/>
    <s v="UM3001"/>
    <d v="1997-03-31T00:00:00"/>
    <n v="173126.95"/>
    <n v="-164470.6"/>
    <n v="8656.35"/>
    <n v="0"/>
    <n v="0"/>
    <n v="0"/>
    <n v="0"/>
    <n v="8656.35"/>
    <n v="173126.95"/>
    <n v="-164470.6"/>
    <n v="0"/>
    <m/>
    <s v="UM01"/>
    <s v="INR"/>
    <n v="0"/>
    <n v="0"/>
    <n v="0"/>
    <n v="0"/>
    <n v="0"/>
  </r>
  <r>
    <s v="1603002118"/>
    <s v="0"/>
    <s v="16030021180"/>
    <s v="3000"/>
    <x v="2"/>
    <s v="INT ON COPPER COATING LINE"/>
    <s v="0"/>
    <s v="0"/>
    <s v="UM3001"/>
    <d v="1997-03-31T00:00:00"/>
    <n v="670575.49"/>
    <n v="-637046.71"/>
    <n v="33528.78"/>
    <n v="0"/>
    <n v="0"/>
    <n v="0"/>
    <n v="0"/>
    <n v="33528.78"/>
    <n v="670575.49"/>
    <n v="-637046.71"/>
    <n v="0"/>
    <m/>
    <s v="UM01"/>
    <s v="INR"/>
    <n v="0"/>
    <n v="0"/>
    <n v="0"/>
    <n v="0"/>
    <n v="0"/>
  </r>
  <r>
    <s v="1603002119"/>
    <s v="0"/>
    <s v="16030021190"/>
    <s v="3000"/>
    <x v="2"/>
    <s v="INT ON CRANE CARRIER."/>
    <s v="0"/>
    <s v="0"/>
    <s v="UM3001"/>
    <d v="1997-03-31T00:00:00"/>
    <n v="547092.02"/>
    <n v="-519737.41"/>
    <n v="27354.61"/>
    <n v="0"/>
    <n v="0"/>
    <n v="0"/>
    <n v="0"/>
    <n v="27354.61"/>
    <n v="547092.02"/>
    <n v="-519737.41"/>
    <n v="0"/>
    <m/>
    <s v="UM01"/>
    <s v="INR"/>
    <n v="0"/>
    <n v="0"/>
    <n v="0"/>
    <n v="0"/>
    <n v="0"/>
  </r>
  <r>
    <s v="1603002120"/>
    <s v="0"/>
    <s v="16030021200"/>
    <s v="3000"/>
    <x v="2"/>
    <s v="INT ON CRANE CARRIER."/>
    <s v="0"/>
    <s v="0"/>
    <s v="UM3001"/>
    <d v="1997-03-31T00:00:00"/>
    <n v="1634323.86"/>
    <n v="-1552607.66"/>
    <n v="81716.2"/>
    <n v="0"/>
    <n v="0"/>
    <n v="0"/>
    <n v="0"/>
    <n v="81716.2"/>
    <n v="1634323.86"/>
    <n v="-1552607.66"/>
    <n v="0"/>
    <m/>
    <s v="UM01"/>
    <s v="INR"/>
    <n v="0"/>
    <n v="0"/>
    <n v="0"/>
    <n v="0"/>
    <n v="0"/>
  </r>
  <r>
    <s v="1603002121"/>
    <s v="0"/>
    <s v="16030021210"/>
    <s v="3000"/>
    <x v="2"/>
    <s v="INT ON DESIGN &amp; ENGG. FEE TO H"/>
    <s v="0"/>
    <s v="0"/>
    <s v="UM3001"/>
    <d v="1997-03-31T00:00:00"/>
    <n v="679822.23"/>
    <n v="-645831.11"/>
    <n v="33991.120000000003"/>
    <n v="0"/>
    <n v="0"/>
    <n v="0"/>
    <n v="0"/>
    <n v="33991.120000000003"/>
    <n v="679822.23"/>
    <n v="-645831.11"/>
    <n v="0"/>
    <m/>
    <s v="UM01"/>
    <s v="INR"/>
    <n v="0"/>
    <n v="0"/>
    <n v="0"/>
    <n v="0"/>
    <n v="0"/>
  </r>
  <r>
    <s v="1603002122"/>
    <s v="0"/>
    <s v="16030021220"/>
    <s v="3000"/>
    <x v="2"/>
    <s v="INT ON DESIGN &amp; ENGG. FEE TO H"/>
    <s v="0"/>
    <s v="0"/>
    <s v="UM3001"/>
    <d v="1997-03-31T00:00:00"/>
    <n v="40535.69"/>
    <n v="-38508.9"/>
    <n v="2026.79"/>
    <n v="0"/>
    <n v="0"/>
    <n v="0"/>
    <n v="0"/>
    <n v="2026.79"/>
    <n v="40535.69"/>
    <n v="-38508.9"/>
    <n v="0"/>
    <m/>
    <s v="UM01"/>
    <s v="INR"/>
    <n v="0"/>
    <n v="0"/>
    <n v="0"/>
    <n v="0"/>
    <n v="0"/>
  </r>
  <r>
    <s v="1603002123"/>
    <s v="0"/>
    <s v="16030021230"/>
    <s v="3000"/>
    <x v="2"/>
    <s v="INT ON DIE SHOP EQUIPMENTS (IM"/>
    <s v="0"/>
    <s v="0"/>
    <s v="UM3001"/>
    <d v="1997-03-31T00:00:00"/>
    <n v="581607.1"/>
    <n v="-552526.74"/>
    <n v="29080.36"/>
    <n v="0"/>
    <n v="0"/>
    <n v="0"/>
    <n v="0"/>
    <n v="29080.36"/>
    <n v="581607.1"/>
    <n v="-552526.74"/>
    <n v="0"/>
    <m/>
    <s v="UM01"/>
    <s v="INR"/>
    <n v="0"/>
    <n v="0"/>
    <n v="0"/>
    <n v="0"/>
    <n v="0"/>
  </r>
  <r>
    <s v="1603002124"/>
    <s v="0"/>
    <s v="16030021240"/>
    <s v="3000"/>
    <x v="2"/>
    <s v="INT ON EOT CRANES 48 NOS."/>
    <s v="0"/>
    <s v="0"/>
    <s v="UM3001"/>
    <d v="1997-03-31T00:00:00"/>
    <n v="34757.97"/>
    <n v="-33020.07"/>
    <n v="1737.9"/>
    <n v="0"/>
    <n v="0"/>
    <n v="0"/>
    <n v="0"/>
    <n v="1737.9"/>
    <n v="34757.97"/>
    <n v="-33020.07"/>
    <n v="0"/>
    <m/>
    <s v="UM01"/>
    <s v="INR"/>
    <n v="0"/>
    <n v="0"/>
    <n v="0"/>
    <n v="0"/>
    <n v="0"/>
  </r>
  <r>
    <s v="1603002126"/>
    <s v="0"/>
    <s v="16030021260"/>
    <s v="3000"/>
    <x v="2"/>
    <s v="INT ON ERCT. COMMI. OF W/M SUB"/>
    <s v="15"/>
    <s v="0"/>
    <s v="UM3001"/>
    <d v="1997-03-31T00:00:00"/>
    <n v="74347.48"/>
    <n v="-70630.11"/>
    <n v="3717.37"/>
    <n v="0"/>
    <n v="0"/>
    <n v="0"/>
    <n v="0"/>
    <n v="3717.37"/>
    <n v="74347.48"/>
    <n v="-70630.11"/>
    <n v="0"/>
    <m/>
    <s v="UM01"/>
    <s v="INR"/>
    <n v="0"/>
    <n v="0"/>
    <n v="0"/>
    <n v="0"/>
    <n v="0"/>
  </r>
  <r>
    <s v="1603002127"/>
    <s v="0"/>
    <s v="16030021270"/>
    <s v="3000"/>
    <x v="2"/>
    <s v="INT ON EXP.&amp; MODRN OF WATER SU"/>
    <s v="15"/>
    <s v="0"/>
    <s v="UM3001"/>
    <d v="1997-03-31T00:00:00"/>
    <n v="1038488.23"/>
    <n v="-986563.82"/>
    <n v="51924.41"/>
    <n v="0"/>
    <n v="0"/>
    <n v="0"/>
    <n v="0"/>
    <n v="51924.41"/>
    <n v="1038488.23"/>
    <n v="-986563.82"/>
    <n v="0"/>
    <m/>
    <s v="UM01"/>
    <s v="INR"/>
    <n v="0"/>
    <n v="0"/>
    <n v="0"/>
    <n v="0"/>
    <n v="0"/>
  </r>
  <r>
    <s v="1603002128"/>
    <s v="0"/>
    <s v="16030021280"/>
    <s v="3000"/>
    <x v="2"/>
    <s v="INT ON FEES FOR COMMI FOR HI-D"/>
    <s v="0"/>
    <s v="0"/>
    <s v="UM3001"/>
    <d v="1997-03-31T00:00:00"/>
    <n v="15580.3"/>
    <n v="-14801.28"/>
    <n v="779.02"/>
    <n v="0"/>
    <n v="0"/>
    <n v="0"/>
    <n v="0"/>
    <n v="779.02"/>
    <n v="15580.3"/>
    <n v="-14801.28"/>
    <n v="0"/>
    <m/>
    <s v="UM01"/>
    <s v="INR"/>
    <n v="0"/>
    <n v="0"/>
    <n v="0"/>
    <n v="0"/>
    <n v="0"/>
  </r>
  <r>
    <s v="1603002129"/>
    <s v="0"/>
    <s v="16030021290"/>
    <s v="3000"/>
    <x v="2"/>
    <s v="INT ON FILTER HOUSE MODIFICATI"/>
    <s v="15"/>
    <s v="0"/>
    <s v="UM3001"/>
    <d v="1997-03-31T00:00:00"/>
    <n v="50082.62"/>
    <n v="-47578.49"/>
    <n v="2504.13"/>
    <n v="0"/>
    <n v="0"/>
    <n v="0"/>
    <n v="0"/>
    <n v="2504.13"/>
    <n v="50082.62"/>
    <n v="-47578.49"/>
    <n v="0"/>
    <m/>
    <s v="UM01"/>
    <s v="INR"/>
    <n v="0"/>
    <n v="0"/>
    <n v="0"/>
    <n v="0"/>
    <n v="0"/>
  </r>
  <r>
    <s v="1603002130"/>
    <s v="0"/>
    <s v="16030021300"/>
    <s v="3000"/>
    <x v="2"/>
    <s v="INT ON FILTER PRESS."/>
    <s v="0"/>
    <s v="0"/>
    <s v="UM3001"/>
    <d v="1997-03-31T00:00:00"/>
    <n v="80528.72"/>
    <n v="-76502.28"/>
    <n v="4026.44"/>
    <n v="0"/>
    <n v="0"/>
    <n v="0"/>
    <n v="0"/>
    <n v="4026.44"/>
    <n v="80528.72"/>
    <n v="-76502.28"/>
    <n v="0"/>
    <m/>
    <s v="UM01"/>
    <s v="INR"/>
    <n v="0"/>
    <n v="0"/>
    <n v="0"/>
    <n v="0"/>
    <n v="0"/>
  </r>
  <r>
    <s v="1603002131"/>
    <s v="0"/>
    <s v="16030021310"/>
    <s v="3000"/>
    <x v="2"/>
    <s v="INT ON FILTER PRESS."/>
    <s v="0"/>
    <s v="0"/>
    <s v="UM3001"/>
    <d v="1997-03-31T00:00:00"/>
    <n v="28871.64"/>
    <n v="-27428.05"/>
    <n v="1443.59"/>
    <n v="0"/>
    <n v="0"/>
    <n v="0"/>
    <n v="0"/>
    <n v="1443.59"/>
    <n v="28871.64"/>
    <n v="-27428.05"/>
    <n v="0"/>
    <m/>
    <s v="UM01"/>
    <s v="INR"/>
    <n v="0"/>
    <n v="0"/>
    <n v="0"/>
    <n v="0"/>
    <n v="0"/>
  </r>
  <r>
    <s v="1603002132"/>
    <s v="0"/>
    <s v="16030021320"/>
    <s v="3000"/>
    <x v="2"/>
    <s v="INT ON FORKLIFT(3 MT.)"/>
    <s v="0"/>
    <s v="0"/>
    <s v="UM3001"/>
    <d v="1997-03-31T00:00:00"/>
    <n v="137008.75"/>
    <n v="-130158.31"/>
    <n v="6850.44"/>
    <n v="0"/>
    <n v="0"/>
    <n v="0"/>
    <n v="0"/>
    <n v="6850.44"/>
    <n v="137008.75"/>
    <n v="-130158.31"/>
    <n v="0"/>
    <m/>
    <s v="UM01"/>
    <s v="INR"/>
    <n v="0"/>
    <n v="0"/>
    <n v="0"/>
    <n v="0"/>
    <n v="0"/>
  </r>
  <r>
    <s v="1603002133"/>
    <s v="0"/>
    <s v="16030021330"/>
    <s v="3000"/>
    <x v="2"/>
    <s v="INT ON FRIGERIO W.DR. MACHINES"/>
    <s v="0"/>
    <s v="0"/>
    <s v="UM3001"/>
    <d v="1997-03-31T00:00:00"/>
    <n v="3168306.22"/>
    <n v="-3009890.9"/>
    <n v="158415.32"/>
    <n v="0"/>
    <n v="0"/>
    <n v="0"/>
    <n v="0"/>
    <n v="158415.32"/>
    <n v="3168306.22"/>
    <n v="-3009890.9"/>
    <n v="0"/>
    <m/>
    <s v="UM01"/>
    <s v="INR"/>
    <n v="0"/>
    <n v="0"/>
    <n v="0"/>
    <n v="0"/>
    <n v="0"/>
  </r>
  <r>
    <s v="1603002134"/>
    <s v="0"/>
    <s v="16030021340"/>
    <s v="3000"/>
    <x v="2"/>
    <s v="INT ON FRIGERIO W.DR. MACHINES"/>
    <s v="0"/>
    <s v="0"/>
    <s v="UM3001"/>
    <d v="1997-03-31T00:00:00"/>
    <n v="2529380.7400000002"/>
    <n v="-2402911.7000000002"/>
    <n v="126469.04"/>
    <n v="0"/>
    <n v="0"/>
    <n v="0"/>
    <n v="0"/>
    <n v="126469.04"/>
    <n v="2529380.7400000002"/>
    <n v="-2402911.7000000002"/>
    <n v="0"/>
    <m/>
    <s v="UM01"/>
    <s v="INR"/>
    <n v="0"/>
    <n v="0"/>
    <n v="0"/>
    <n v="0"/>
    <n v="0"/>
  </r>
  <r>
    <s v="1603002135"/>
    <s v="0"/>
    <s v="16030021350"/>
    <s v="3000"/>
    <x v="2"/>
    <s v="INT ON FRIGERIO W.DR. MACHINES"/>
    <s v="0"/>
    <s v="0"/>
    <s v="UM3001"/>
    <d v="1997-03-31T00:00:00"/>
    <n v="265616.92"/>
    <n v="-252336.07"/>
    <n v="13280.85"/>
    <n v="0"/>
    <n v="0"/>
    <n v="0"/>
    <n v="0"/>
    <n v="13280.85"/>
    <n v="265616.92"/>
    <n v="-252336.07"/>
    <n v="0"/>
    <m/>
    <s v="UM01"/>
    <s v="INR"/>
    <n v="0"/>
    <n v="0"/>
    <n v="0"/>
    <n v="0"/>
    <n v="0"/>
  </r>
  <r>
    <s v="1603002136"/>
    <s v="0"/>
    <s v="16030021360"/>
    <s v="3000"/>
    <x v="2"/>
    <s v="INT ON FRIGERIO W.DR. MACHINES"/>
    <s v="0"/>
    <s v="0"/>
    <s v="UM3001"/>
    <d v="1997-03-31T00:00:00"/>
    <n v="2532693.2999999998"/>
    <n v="-2406058.63"/>
    <n v="126634.67"/>
    <n v="0"/>
    <n v="0"/>
    <n v="0"/>
    <n v="0"/>
    <n v="126634.67"/>
    <n v="2532693.2999999998"/>
    <n v="-2406058.63"/>
    <n v="0"/>
    <m/>
    <s v="UM01"/>
    <s v="INR"/>
    <n v="0"/>
    <n v="0"/>
    <n v="0"/>
    <n v="0"/>
    <n v="0"/>
  </r>
  <r>
    <s v="1603002137"/>
    <s v="0"/>
    <s v="16030021370"/>
    <s v="3000"/>
    <x v="2"/>
    <s v="INT ON FRIGERIO W.DR. MACHINES"/>
    <s v="0"/>
    <s v="0"/>
    <s v="UM3001"/>
    <d v="1997-03-31T00:00:00"/>
    <n v="118176.04"/>
    <n v="-112267.23"/>
    <n v="5908.81"/>
    <n v="0"/>
    <n v="0"/>
    <n v="0"/>
    <n v="0"/>
    <n v="5908.81"/>
    <n v="118176.04"/>
    <n v="-112267.23"/>
    <n v="0"/>
    <m/>
    <s v="UM01"/>
    <s v="INR"/>
    <n v="0"/>
    <n v="0"/>
    <n v="0"/>
    <n v="0"/>
    <n v="0"/>
  </r>
  <r>
    <s v="1603002138"/>
    <s v="0"/>
    <s v="16030021380"/>
    <s v="3000"/>
    <x v="2"/>
    <s v="INT ON FRIGERIO W.DR. MACHINES"/>
    <s v="0"/>
    <s v="0"/>
    <s v="UM3001"/>
    <d v="1997-03-31T00:00:00"/>
    <n v="1569828.94"/>
    <n v="-1491337.49"/>
    <n v="78491.45"/>
    <n v="0"/>
    <n v="0"/>
    <n v="0"/>
    <n v="0"/>
    <n v="78491.45"/>
    <n v="1569828.94"/>
    <n v="-1491337.49"/>
    <n v="0"/>
    <m/>
    <s v="UM01"/>
    <s v="INR"/>
    <n v="0"/>
    <n v="0"/>
    <n v="0"/>
    <n v="0"/>
    <n v="0"/>
  </r>
  <r>
    <s v="1603002139"/>
    <s v="0"/>
    <s v="16030021390"/>
    <s v="3000"/>
    <x v="2"/>
    <s v="INT ON FRIGERIO W.DR. MACHINES"/>
    <s v="0"/>
    <s v="0"/>
    <s v="UM3001"/>
    <d v="1997-03-31T00:00:00"/>
    <n v="2934132.21"/>
    <n v="-2787425.59"/>
    <n v="146706.62"/>
    <n v="0"/>
    <n v="0"/>
    <n v="0"/>
    <n v="0"/>
    <n v="146706.62"/>
    <n v="2934132.21"/>
    <n v="-2787425.59"/>
    <n v="0"/>
    <m/>
    <s v="UM01"/>
    <s v="INR"/>
    <n v="0"/>
    <n v="0"/>
    <n v="0"/>
    <n v="0"/>
    <n v="0"/>
  </r>
  <r>
    <s v="1603002140"/>
    <s v="0"/>
    <s v="16030021400"/>
    <s v="3000"/>
    <x v="2"/>
    <s v="INT ON FUME EXTRACTION SYSTEM."/>
    <s v="0"/>
    <s v="0"/>
    <s v="UM3001"/>
    <d v="1997-03-31T00:00:00"/>
    <n v="5165.1099999999997"/>
    <n v="-4906.8500000000004"/>
    <n v="258.26"/>
    <n v="0"/>
    <n v="0"/>
    <n v="0"/>
    <n v="0"/>
    <n v="258.26"/>
    <n v="5165.1099999999997"/>
    <n v="-4906.8500000000004"/>
    <n v="0"/>
    <m/>
    <s v="UM01"/>
    <s v="INR"/>
    <n v="0"/>
    <n v="0"/>
    <n v="0"/>
    <n v="0"/>
    <n v="0"/>
  </r>
  <r>
    <s v="1603002142"/>
    <s v="0"/>
    <s v="16030021420"/>
    <s v="3000"/>
    <x v="2"/>
    <s v="INT ON HOOK BEAM."/>
    <s v="0"/>
    <s v="0"/>
    <s v="UM3001"/>
    <d v="1997-03-31T00:00:00"/>
    <n v="131562.32999999999"/>
    <n v="-124984.21"/>
    <n v="6578.12"/>
    <n v="0"/>
    <n v="0"/>
    <n v="0"/>
    <n v="0"/>
    <n v="6578.12"/>
    <n v="131562.32999999999"/>
    <n v="-124984.21"/>
    <n v="0"/>
    <m/>
    <s v="UM01"/>
    <s v="INR"/>
    <n v="0"/>
    <n v="0"/>
    <n v="0"/>
    <n v="0"/>
    <n v="0"/>
  </r>
  <r>
    <s v="1603002143"/>
    <s v="0"/>
    <s v="16030021430"/>
    <s v="3000"/>
    <x v="2"/>
    <s v="INT ON HYDRANT SYSTEM FOR L.P."/>
    <s v="0"/>
    <s v="0"/>
    <s v="UM3001"/>
    <d v="1997-03-31T00:00:00"/>
    <n v="8591.68"/>
    <n v="-8162.09"/>
    <n v="429.59"/>
    <n v="0"/>
    <n v="0"/>
    <n v="0"/>
    <n v="0"/>
    <n v="429.59"/>
    <n v="8591.68"/>
    <n v="-8162.09"/>
    <n v="0"/>
    <m/>
    <s v="UM01"/>
    <s v="INR"/>
    <n v="0"/>
    <n v="0"/>
    <n v="0"/>
    <n v="0"/>
    <n v="0"/>
  </r>
  <r>
    <s v="1603002144"/>
    <s v="0"/>
    <s v="16030021440"/>
    <s v="3000"/>
    <x v="2"/>
    <s v="INT ON INSTALLATION OF IMP. MA"/>
    <s v="0"/>
    <s v="0"/>
    <s v="UM3001"/>
    <d v="1997-03-31T00:00:00"/>
    <n v="30546.880000000001"/>
    <n v="-29019.53"/>
    <n v="1527.35"/>
    <n v="0"/>
    <n v="0"/>
    <n v="0"/>
    <n v="0"/>
    <n v="1527.35"/>
    <n v="30546.880000000001"/>
    <n v="-29019.53"/>
    <n v="0"/>
    <m/>
    <s v="UM01"/>
    <s v="INR"/>
    <n v="0"/>
    <n v="0"/>
    <n v="0"/>
    <n v="0"/>
    <n v="0"/>
  </r>
  <r>
    <s v="1603002145"/>
    <s v="0"/>
    <s v="16030021450"/>
    <s v="3000"/>
    <x v="2"/>
    <s v="INT ON INSTALLATION OF IMP. MA"/>
    <s v="0"/>
    <s v="0"/>
    <s v="UM3001"/>
    <d v="1997-03-31T00:00:00"/>
    <n v="52672.86"/>
    <n v="-50039.21"/>
    <n v="2633.65"/>
    <n v="0"/>
    <n v="0"/>
    <n v="0"/>
    <n v="0"/>
    <n v="2633.65"/>
    <n v="52672.86"/>
    <n v="-50039.21"/>
    <n v="0"/>
    <m/>
    <s v="UM01"/>
    <s v="INR"/>
    <n v="0"/>
    <n v="0"/>
    <n v="0"/>
    <n v="0"/>
    <n v="0"/>
  </r>
  <r>
    <s v="1603002146"/>
    <s v="0"/>
    <s v="16030021460"/>
    <s v="3000"/>
    <x v="2"/>
    <s v="INT ON INSTALLATION OF L.P.G"/>
    <s v="0"/>
    <s v="0"/>
    <s v="UM3001"/>
    <d v="1997-03-31T00:00:00"/>
    <n v="60285.17"/>
    <n v="-57270.91"/>
    <n v="3014.26"/>
    <n v="0"/>
    <n v="0"/>
    <n v="0"/>
    <n v="0"/>
    <n v="3014.26"/>
    <n v="60285.17"/>
    <n v="-57270.91"/>
    <n v="0"/>
    <m/>
    <s v="UM01"/>
    <s v="INR"/>
    <n v="0"/>
    <n v="0"/>
    <n v="0"/>
    <n v="0"/>
    <n v="0"/>
  </r>
  <r>
    <s v="1603002148"/>
    <s v="0"/>
    <s v="16030021480"/>
    <s v="3000"/>
    <x v="2"/>
    <s v="INT ON INSTALLATION OF NEW M/C"/>
    <s v="0"/>
    <s v="0"/>
    <s v="UM3001"/>
    <d v="1997-03-31T00:00:00"/>
    <n v="345468.34"/>
    <n v="-328194.92"/>
    <n v="17273.419999999998"/>
    <n v="0"/>
    <n v="0"/>
    <n v="0"/>
    <n v="0"/>
    <n v="17273.419999999998"/>
    <n v="345468.34"/>
    <n v="-328194.92"/>
    <n v="0"/>
    <m/>
    <s v="UM01"/>
    <s v="INR"/>
    <n v="0"/>
    <n v="0"/>
    <n v="0"/>
    <n v="0"/>
    <n v="0"/>
  </r>
  <r>
    <s v="1603002149"/>
    <s v="0"/>
    <s v="16030021490"/>
    <s v="3000"/>
    <x v="2"/>
    <s v="INT ON INSTALLATION OF PICKLIN"/>
    <s v="0"/>
    <s v="0"/>
    <s v="UM3001"/>
    <d v="1997-03-31T00:00:00"/>
    <n v="283607.2"/>
    <n v="-269426.84000000003"/>
    <n v="14180.36"/>
    <n v="0"/>
    <n v="0"/>
    <n v="0"/>
    <n v="0"/>
    <n v="14180.36"/>
    <n v="283607.2"/>
    <n v="-269426.84000000003"/>
    <n v="0"/>
    <m/>
    <s v="UM01"/>
    <s v="INR"/>
    <n v="0"/>
    <n v="0"/>
    <n v="0"/>
    <n v="0"/>
    <n v="0"/>
  </r>
  <r>
    <s v="1603002150"/>
    <s v="0"/>
    <s v="16030021500"/>
    <s v="3000"/>
    <x v="2"/>
    <s v="INT ON INSTL.OF NEW FRIG.&amp;BANG"/>
    <s v="0"/>
    <s v="0"/>
    <s v="UM3001"/>
    <d v="1997-03-31T00:00:00"/>
    <n v="77355.56"/>
    <n v="-73487.78"/>
    <n v="3867.78"/>
    <n v="0"/>
    <n v="0"/>
    <n v="0"/>
    <n v="0"/>
    <n v="3867.78"/>
    <n v="77355.56"/>
    <n v="-73487.78"/>
    <n v="0"/>
    <m/>
    <s v="UM01"/>
    <s v="INR"/>
    <n v="0"/>
    <n v="0"/>
    <n v="0"/>
    <n v="0"/>
    <n v="0"/>
  </r>
  <r>
    <s v="1603002152"/>
    <s v="0"/>
    <s v="16030021520"/>
    <s v="3000"/>
    <x v="2"/>
    <s v="INT ON LOAD/UNLOAD TROLLEY."/>
    <s v="0"/>
    <s v="0"/>
    <s v="UM3001"/>
    <d v="1997-03-31T00:00:00"/>
    <n v="13991.97"/>
    <n v="-13292.37"/>
    <n v="699.6"/>
    <n v="0"/>
    <n v="0"/>
    <n v="0"/>
    <n v="0"/>
    <n v="699.6"/>
    <n v="13991.97"/>
    <n v="-13292.37"/>
    <n v="0"/>
    <m/>
    <s v="UM01"/>
    <s v="INR"/>
    <n v="0"/>
    <n v="0"/>
    <n v="0"/>
    <n v="0"/>
    <n v="0"/>
  </r>
  <r>
    <s v="1603002153"/>
    <s v="0"/>
    <s v="16030021530"/>
    <s v="3000"/>
    <x v="2"/>
    <s v="INT ON LPG FIRED HIGH SPEED RO"/>
    <s v="0"/>
    <s v="0"/>
    <s v="UM3001"/>
    <d v="1997-03-31T00:00:00"/>
    <n v="229137.19"/>
    <n v="-217680.33"/>
    <n v="11456.86"/>
    <n v="0"/>
    <n v="0"/>
    <n v="0"/>
    <n v="0"/>
    <n v="11456.86"/>
    <n v="229137.19"/>
    <n v="-217680.33"/>
    <n v="0"/>
    <m/>
    <s v="UM01"/>
    <s v="INR"/>
    <n v="0"/>
    <n v="0"/>
    <n v="0"/>
    <n v="0"/>
    <n v="0"/>
  </r>
  <r>
    <s v="1603002154"/>
    <s v="0"/>
    <s v="16030021540"/>
    <s v="3000"/>
    <x v="2"/>
    <s v="INT ON LPG FIRED HIGH SPEED RO"/>
    <s v="0"/>
    <s v="0"/>
    <s v="UM3001"/>
    <d v="1997-03-31T00:00:00"/>
    <n v="13646.04"/>
    <n v="-12963.73"/>
    <n v="682.31"/>
    <n v="0"/>
    <n v="0"/>
    <n v="0"/>
    <n v="0"/>
    <n v="682.31"/>
    <n v="13646.04"/>
    <n v="-12963.73"/>
    <n v="0"/>
    <m/>
    <s v="UM01"/>
    <s v="INR"/>
    <n v="0"/>
    <n v="0"/>
    <n v="0"/>
    <n v="0"/>
    <n v="0"/>
  </r>
  <r>
    <s v="1603002155"/>
    <s v="0"/>
    <s v="16030021550"/>
    <s v="3000"/>
    <x v="2"/>
    <s v="INT ON LPG INSSTALLATION."/>
    <s v="0"/>
    <s v="0"/>
    <s v="UM3001"/>
    <d v="1997-03-31T00:00:00"/>
    <n v="26930.58"/>
    <n v="-25584.05"/>
    <n v="1346.53"/>
    <n v="0"/>
    <n v="0"/>
    <n v="0"/>
    <n v="0"/>
    <n v="1346.53"/>
    <n v="26930.58"/>
    <n v="-25584.05"/>
    <n v="0"/>
    <m/>
    <s v="UM01"/>
    <s v="INR"/>
    <n v="0"/>
    <n v="0"/>
    <n v="0"/>
    <n v="0"/>
    <n v="0"/>
  </r>
  <r>
    <s v="1603002156"/>
    <s v="0"/>
    <s v="16030021560"/>
    <s v="3000"/>
    <x v="2"/>
    <s v="INT ON LPG INSTALLATION"/>
    <s v="0"/>
    <s v="0"/>
    <s v="UM3001"/>
    <d v="1997-03-31T00:00:00"/>
    <n v="36902.379999999997"/>
    <n v="-35057.26"/>
    <n v="1845.12"/>
    <n v="0"/>
    <n v="0"/>
    <n v="0"/>
    <n v="0"/>
    <n v="1845.12"/>
    <n v="36902.379999999997"/>
    <n v="-35057.26"/>
    <n v="0"/>
    <m/>
    <s v="UM01"/>
    <s v="INR"/>
    <n v="0"/>
    <n v="0"/>
    <n v="0"/>
    <n v="0"/>
    <n v="0"/>
  </r>
  <r>
    <s v="1603002157"/>
    <s v="0"/>
    <s v="16030021570"/>
    <s v="3000"/>
    <x v="2"/>
    <s v="INT ON LPG INSTALLATION"/>
    <s v="0"/>
    <s v="0"/>
    <s v="UM3001"/>
    <d v="1997-03-31T00:00:00"/>
    <n v="1168492.1599999999"/>
    <n v="-1110067.55"/>
    <n v="58424.61"/>
    <n v="0"/>
    <n v="0"/>
    <n v="0"/>
    <n v="0"/>
    <n v="58424.61"/>
    <n v="1168492.1599999999"/>
    <n v="-1110067.55"/>
    <n v="0"/>
    <m/>
    <s v="UM01"/>
    <s v="INR"/>
    <n v="0"/>
    <n v="0"/>
    <n v="0"/>
    <n v="0"/>
    <n v="0"/>
  </r>
  <r>
    <s v="1603002158"/>
    <s v="0"/>
    <s v="16030021580"/>
    <s v="3000"/>
    <x v="2"/>
    <s v="INT ON LPG INSTALLATION"/>
    <s v="0"/>
    <s v="0"/>
    <s v="UM3001"/>
    <d v="1997-03-31T00:00:00"/>
    <n v="96033.18"/>
    <n v="-91231.52"/>
    <n v="4801.66"/>
    <n v="0"/>
    <n v="0"/>
    <n v="0"/>
    <n v="0"/>
    <n v="4801.66"/>
    <n v="96033.18"/>
    <n v="-91231.52"/>
    <n v="0"/>
    <m/>
    <s v="UM01"/>
    <s v="INR"/>
    <n v="0"/>
    <n v="0"/>
    <n v="0"/>
    <n v="0"/>
    <n v="0"/>
  </r>
  <r>
    <s v="1603002159"/>
    <s v="0"/>
    <s v="16030021590"/>
    <s v="3000"/>
    <x v="2"/>
    <s v="INT ON LYING OF PARALLEL YARD"/>
    <s v="15"/>
    <s v="0"/>
    <s v="UM3001"/>
    <d v="1997-03-31T00:00:00"/>
    <n v="260857.19"/>
    <n v="-247814.33"/>
    <n v="13042.86"/>
    <n v="0"/>
    <n v="0"/>
    <n v="0"/>
    <n v="0"/>
    <n v="13042.86"/>
    <n v="260857.19"/>
    <n v="-247814.33"/>
    <n v="0"/>
    <m/>
    <s v="UM01"/>
    <s v="INR"/>
    <n v="0"/>
    <n v="0"/>
    <n v="0"/>
    <n v="0"/>
    <n v="0"/>
  </r>
  <r>
    <s v="1603002160"/>
    <s v="0"/>
    <s v="16030021600"/>
    <s v="3000"/>
    <x v="2"/>
    <s v="INT ON M/C FOUD. FOR FREGRIO M"/>
    <s v="0"/>
    <s v="0"/>
    <s v="UM3001"/>
    <d v="1997-03-31T00:00:00"/>
    <n v="119315.66"/>
    <n v="-113349.87"/>
    <n v="5965.79"/>
    <n v="0"/>
    <n v="0"/>
    <n v="0"/>
    <n v="0"/>
    <n v="5965.79"/>
    <n v="119315.66"/>
    <n v="-113349.87"/>
    <n v="0"/>
    <m/>
    <s v="UM01"/>
    <s v="INR"/>
    <n v="0"/>
    <n v="0"/>
    <n v="0"/>
    <n v="0"/>
    <n v="0"/>
  </r>
  <r>
    <s v="1603002161"/>
    <s v="0"/>
    <s v="16030021610"/>
    <s v="3000"/>
    <x v="2"/>
    <s v="INT ON MODIFICATION OF MACHINE"/>
    <s v="0"/>
    <s v="0"/>
    <s v="UM3001"/>
    <d v="1997-03-31T00:00:00"/>
    <n v="522381.63"/>
    <n v="-496262.54"/>
    <n v="26119.09"/>
    <n v="0"/>
    <n v="0"/>
    <n v="0"/>
    <n v="0"/>
    <n v="26119.09"/>
    <n v="522381.63"/>
    <n v="-496262.54"/>
    <n v="0"/>
    <m/>
    <s v="UM01"/>
    <s v="INR"/>
    <n v="0"/>
    <n v="0"/>
    <n v="0"/>
    <n v="0"/>
    <n v="0"/>
  </r>
  <r>
    <s v="1603002162"/>
    <s v="0"/>
    <s v="16030021620"/>
    <s v="3000"/>
    <x v="2"/>
    <s v="INT ON NEW WIRE DRAWING M/C."/>
    <s v="0"/>
    <s v="0"/>
    <s v="UM3001"/>
    <d v="1997-03-31T00:00:00"/>
    <n v="1127189.75"/>
    <n v="-1070830.26"/>
    <n v="56359.49"/>
    <n v="0"/>
    <n v="0"/>
    <n v="0"/>
    <n v="0"/>
    <n v="56359.49"/>
    <n v="1127189.75"/>
    <n v="-1070830.26"/>
    <n v="0"/>
    <m/>
    <s v="UM01"/>
    <s v="INR"/>
    <n v="0"/>
    <n v="0"/>
    <n v="0"/>
    <n v="0"/>
    <n v="0"/>
  </r>
  <r>
    <s v="1603002163"/>
    <s v="0"/>
    <s v="16030021630"/>
    <s v="3000"/>
    <x v="2"/>
    <s v="INT ON PAYOFF FOR FRIGERIO MAC"/>
    <s v="0"/>
    <s v="0"/>
    <s v="UM3001"/>
    <d v="1997-03-31T00:00:00"/>
    <n v="52294.18"/>
    <n v="-49679.47"/>
    <n v="2614.71"/>
    <n v="0"/>
    <n v="0"/>
    <n v="0"/>
    <n v="0"/>
    <n v="2614.71"/>
    <n v="52294.18"/>
    <n v="-49679.47"/>
    <n v="0"/>
    <m/>
    <s v="UM01"/>
    <s v="INR"/>
    <n v="0"/>
    <n v="0"/>
    <n v="0"/>
    <n v="0"/>
    <n v="0"/>
  </r>
  <r>
    <s v="1603002164"/>
    <s v="0"/>
    <s v="16030021640"/>
    <s v="3000"/>
    <x v="2"/>
    <s v="INT ON PAYOFF FOR FRIGERIO MAC"/>
    <s v="0"/>
    <s v="0"/>
    <s v="UM3001"/>
    <d v="1997-03-31T00:00:00"/>
    <n v="12629.46"/>
    <n v="-11997.98"/>
    <n v="631.48"/>
    <n v="0"/>
    <n v="0"/>
    <n v="0"/>
    <n v="0"/>
    <n v="631.48"/>
    <n v="12629.46"/>
    <n v="-11997.98"/>
    <n v="0"/>
    <m/>
    <s v="UM01"/>
    <s v="INR"/>
    <n v="0"/>
    <n v="0"/>
    <n v="0"/>
    <n v="0"/>
    <n v="0"/>
  </r>
  <r>
    <s v="1603002165"/>
    <s v="0"/>
    <s v="16030021650"/>
    <s v="3000"/>
    <x v="2"/>
    <s v="INT ON PICKLING HOUSE COMP.MOD"/>
    <s v="0"/>
    <s v="0"/>
    <s v="UM3001"/>
    <d v="1997-03-31T00:00:00"/>
    <n v="4262.87"/>
    <n v="-4049.72"/>
    <n v="213.15"/>
    <n v="0"/>
    <n v="0"/>
    <n v="0"/>
    <n v="0"/>
    <n v="213.15"/>
    <n v="4262.87"/>
    <n v="-4049.72"/>
    <n v="0"/>
    <m/>
    <s v="UM01"/>
    <s v="INR"/>
    <n v="0"/>
    <n v="0"/>
    <n v="0"/>
    <n v="0"/>
    <n v="0"/>
  </r>
  <r>
    <s v="1603002166"/>
    <s v="0"/>
    <s v="16030021660"/>
    <s v="3000"/>
    <x v="2"/>
    <s v="INT ON PICKLING HOUSE MISC."/>
    <s v="0"/>
    <s v="0"/>
    <s v="UM3001"/>
    <d v="1997-03-31T00:00:00"/>
    <n v="20141.2"/>
    <n v="-19134.14"/>
    <n v="1007.06"/>
    <n v="0"/>
    <n v="0"/>
    <n v="0"/>
    <n v="0"/>
    <n v="1007.06"/>
    <n v="20141.2"/>
    <n v="-19134.14"/>
    <n v="0"/>
    <m/>
    <s v="UM01"/>
    <s v="INR"/>
    <n v="0"/>
    <n v="0"/>
    <n v="0"/>
    <n v="0"/>
    <n v="0"/>
  </r>
  <r>
    <s v="1603002167"/>
    <s v="0"/>
    <s v="16030021670"/>
    <s v="3000"/>
    <x v="2"/>
    <s v="SWICHING DEVICE RV 46"/>
    <s v="0"/>
    <s v="0"/>
    <s v="UM3002"/>
    <d v="2005-03-01T00:00:00"/>
    <n v="1253.9000000000001"/>
    <n v="-1253.8900000000001"/>
    <n v="0.01"/>
    <n v="0"/>
    <n v="0"/>
    <n v="0"/>
    <n v="0"/>
    <n v="0.01"/>
    <n v="1253.9000000000001"/>
    <n v="-1253.8900000000001"/>
    <n v="0"/>
    <m/>
    <s v="UM01"/>
    <s v="INR"/>
    <n v="0"/>
    <n v="0"/>
    <n v="0"/>
    <n v="0"/>
    <n v="0"/>
  </r>
  <r>
    <s v="1603002168"/>
    <s v="0"/>
    <s v="16030021680"/>
    <s v="3000"/>
    <x v="2"/>
    <s v="INT ON PICKLING HOUSE MISC."/>
    <s v="0"/>
    <s v="0"/>
    <s v="UM3001"/>
    <d v="1997-03-31T00:00:00"/>
    <n v="31652.2"/>
    <n v="-30069.59"/>
    <n v="1582.61"/>
    <n v="0"/>
    <n v="0"/>
    <n v="0"/>
    <n v="0"/>
    <n v="1582.61"/>
    <n v="31652.2"/>
    <n v="-30069.59"/>
    <n v="0"/>
    <m/>
    <s v="UM01"/>
    <s v="INR"/>
    <n v="0"/>
    <n v="0"/>
    <n v="0"/>
    <n v="0"/>
    <n v="0"/>
  </r>
  <r>
    <s v="1603002169"/>
    <s v="0"/>
    <s v="16030021690"/>
    <s v="3000"/>
    <x v="2"/>
    <s v="INT ON PIPE &amp; FITTINGS FOR M/C"/>
    <s v="15"/>
    <s v="0"/>
    <s v="UM3001"/>
    <d v="1997-03-31T00:00:00"/>
    <n v="520556.71"/>
    <n v="-494528.87"/>
    <n v="26027.84"/>
    <n v="0"/>
    <n v="0"/>
    <n v="0"/>
    <n v="0"/>
    <n v="26027.84"/>
    <n v="520556.71"/>
    <n v="-494528.87"/>
    <n v="0"/>
    <m/>
    <s v="UM01"/>
    <s v="INR"/>
    <n v="0"/>
    <n v="0"/>
    <n v="0"/>
    <n v="0"/>
    <n v="0"/>
  </r>
  <r>
    <s v="1603002170"/>
    <s v="0"/>
    <s v="16030021700"/>
    <s v="3000"/>
    <x v="2"/>
    <s v="INT ON PIPE LINE WORK FOR COMM"/>
    <s v="15"/>
    <s v="0"/>
    <s v="UM3001"/>
    <d v="1997-03-31T00:00:00"/>
    <n v="87683.7"/>
    <n v="-83299.520000000004"/>
    <n v="4384.18"/>
    <n v="0"/>
    <n v="0"/>
    <n v="0"/>
    <n v="0"/>
    <n v="4384.18"/>
    <n v="87683.7"/>
    <n v="-83299.520000000004"/>
    <n v="0"/>
    <m/>
    <s v="UM01"/>
    <s v="INR"/>
    <n v="0"/>
    <n v="0"/>
    <n v="0"/>
    <n v="0"/>
    <n v="0"/>
  </r>
  <r>
    <s v="1603002171"/>
    <s v="0"/>
    <s v="16030021710"/>
    <s v="3000"/>
    <x v="2"/>
    <s v="INT ON PIPELINES &amp; VALVES FOR"/>
    <s v="0"/>
    <s v="0"/>
    <s v="UM3001"/>
    <d v="1997-03-31T00:00:00"/>
    <n v="10676.58"/>
    <n v="-10142.75"/>
    <n v="533.83000000000004"/>
    <n v="0"/>
    <n v="0"/>
    <n v="0"/>
    <n v="0"/>
    <n v="533.83000000000004"/>
    <n v="10676.58"/>
    <n v="-10142.75"/>
    <n v="0"/>
    <m/>
    <s v="UM01"/>
    <s v="INR"/>
    <n v="0"/>
    <n v="0"/>
    <n v="0"/>
    <n v="0"/>
    <n v="0"/>
  </r>
  <r>
    <s v="1603002172"/>
    <s v="0"/>
    <s v="16030021720"/>
    <s v="3000"/>
    <x v="2"/>
    <s v="MODI OF LE4 ACID TANK CIVI.MAT"/>
    <s v="11"/>
    <s v="0"/>
    <s v="UM3001"/>
    <d v="2003-03-25T00:00:00"/>
    <n v="1269.01"/>
    <n v="-1269.01"/>
    <n v="0"/>
    <n v="0"/>
    <n v="0"/>
    <n v="0"/>
    <n v="0"/>
    <n v="0"/>
    <n v="1269.01"/>
    <n v="-1269.01"/>
    <n v="0"/>
    <m/>
    <s v="UM01"/>
    <s v="INR"/>
    <n v="0"/>
    <n v="0"/>
    <n v="0"/>
    <n v="0"/>
    <n v="0"/>
  </r>
  <r>
    <s v="1603002173"/>
    <s v="0"/>
    <s v="16030021730"/>
    <s v="3000"/>
    <x v="2"/>
    <s v="INT ON POLYPROPYLE TANKS"/>
    <s v="0"/>
    <s v="0"/>
    <s v="UM3001"/>
    <d v="1997-03-31T00:00:00"/>
    <n v="886095.35"/>
    <n v="-841790.58"/>
    <n v="44304.77"/>
    <n v="0"/>
    <n v="0"/>
    <n v="0"/>
    <n v="0"/>
    <n v="44304.77"/>
    <n v="886095.35"/>
    <n v="-841790.58"/>
    <n v="0"/>
    <m/>
    <s v="UM01"/>
    <s v="INR"/>
    <n v="0"/>
    <n v="0"/>
    <n v="0"/>
    <n v="0"/>
    <n v="0"/>
  </r>
  <r>
    <s v="1603002174"/>
    <s v="0"/>
    <s v="16030021740"/>
    <s v="3000"/>
    <x v="2"/>
    <s v="INT ON POLYPROPYLE TANKS"/>
    <s v="0"/>
    <s v="0"/>
    <s v="UM3001"/>
    <d v="1997-03-31T00:00:00"/>
    <n v="118163.94"/>
    <n v="-112255.74"/>
    <n v="5908.2"/>
    <n v="0"/>
    <n v="0"/>
    <n v="0"/>
    <n v="0"/>
    <n v="5908.2"/>
    <n v="118163.94"/>
    <n v="-112255.74"/>
    <n v="0"/>
    <m/>
    <s v="UM01"/>
    <s v="INR"/>
    <n v="0"/>
    <n v="0"/>
    <n v="0"/>
    <n v="0"/>
    <n v="0"/>
  </r>
  <r>
    <s v="1603002175"/>
    <s v="0"/>
    <s v="16030021750"/>
    <s v="3000"/>
    <x v="2"/>
    <s v="INT ON POWER FACTOR CONTROLLER"/>
    <s v="15"/>
    <s v="0"/>
    <s v="UM3001"/>
    <d v="1997-03-31T00:00:00"/>
    <n v="354211.63"/>
    <n v="-336501.05"/>
    <n v="17710.580000000002"/>
    <n v="0"/>
    <n v="0"/>
    <n v="0"/>
    <n v="0"/>
    <n v="17710.580000000002"/>
    <n v="354211.63"/>
    <n v="-336501.05"/>
    <n v="0"/>
    <m/>
    <s v="UM01"/>
    <s v="INR"/>
    <n v="0"/>
    <n v="0"/>
    <n v="0"/>
    <n v="0"/>
    <n v="0"/>
  </r>
  <r>
    <s v="1603002176"/>
    <s v="0"/>
    <s v="16030021760"/>
    <s v="3000"/>
    <x v="2"/>
    <s v="INT ON PUMPS FOR WATER COMPLEX"/>
    <s v="15"/>
    <s v="0"/>
    <s v="UM3001"/>
    <d v="1997-03-31T00:00:00"/>
    <n v="336097.68"/>
    <n v="-319292.79999999999"/>
    <n v="16804.88"/>
    <n v="0"/>
    <n v="0"/>
    <n v="0"/>
    <n v="0"/>
    <n v="16804.88"/>
    <n v="336097.68"/>
    <n v="-319292.79999999999"/>
    <n v="0"/>
    <m/>
    <s v="UM01"/>
    <s v="INR"/>
    <n v="0"/>
    <n v="0"/>
    <n v="0"/>
    <n v="0"/>
    <n v="0"/>
  </r>
  <r>
    <s v="1603002177"/>
    <s v="0"/>
    <s v="16030021770"/>
    <s v="3000"/>
    <x v="2"/>
    <s v="INT ON RELOC.OF EXISTING M/C F"/>
    <s v="0"/>
    <s v="0"/>
    <s v="UM3001"/>
    <d v="1997-03-31T00:00:00"/>
    <n v="907552.46"/>
    <n v="-862174.83"/>
    <n v="45377.63"/>
    <n v="0"/>
    <n v="0"/>
    <n v="0"/>
    <n v="0"/>
    <n v="45377.63"/>
    <n v="907552.46"/>
    <n v="-862174.83"/>
    <n v="0"/>
    <m/>
    <s v="UM01"/>
    <s v="INR"/>
    <n v="0"/>
    <n v="0"/>
    <n v="0"/>
    <n v="0"/>
    <n v="0"/>
  </r>
  <r>
    <s v="1603002178"/>
    <s v="0"/>
    <s v="16030021780"/>
    <s v="3000"/>
    <x v="2"/>
    <s v="INT ON REVAMPING OF 14 AB M/C."/>
    <s v="0"/>
    <s v="0"/>
    <s v="UM3001"/>
    <d v="1997-03-31T00:00:00"/>
    <n v="11478.98"/>
    <n v="-10905.03"/>
    <n v="573.95000000000005"/>
    <n v="0"/>
    <n v="0"/>
    <n v="0"/>
    <n v="0"/>
    <n v="573.95000000000005"/>
    <n v="11478.98"/>
    <n v="-10905.03"/>
    <n v="0"/>
    <m/>
    <s v="UM01"/>
    <s v="INR"/>
    <n v="0"/>
    <n v="0"/>
    <n v="0"/>
    <n v="0"/>
    <n v="0"/>
  </r>
  <r>
    <s v="1603002179"/>
    <s v="0"/>
    <s v="16030021790"/>
    <s v="3000"/>
    <x v="2"/>
    <s v="INT ON REVAMPING OF 18 BB * 1"/>
    <s v="0"/>
    <s v="0"/>
    <s v="UM3001"/>
    <d v="1997-03-31T00:00:00"/>
    <n v="177092.25"/>
    <n v="-168237.63"/>
    <n v="8854.6200000000008"/>
    <n v="0"/>
    <n v="0"/>
    <n v="0"/>
    <n v="0"/>
    <n v="8854.6200000000008"/>
    <n v="177092.25"/>
    <n v="-168237.63"/>
    <n v="0"/>
    <m/>
    <s v="UM01"/>
    <s v="INR"/>
    <n v="0"/>
    <n v="0"/>
    <n v="0"/>
    <n v="0"/>
    <n v="0"/>
  </r>
  <r>
    <s v="1603002180"/>
    <s v="0"/>
    <s v="16030021800"/>
    <s v="3000"/>
    <x v="2"/>
    <s v="INT ON REVAMPING OF 18 BB * 25"/>
    <s v="0"/>
    <s v="0"/>
    <s v="UM3001"/>
    <d v="1997-03-31T00:00:00"/>
    <n v="15651.22"/>
    <n v="-14868.65"/>
    <n v="782.57"/>
    <n v="0"/>
    <n v="0"/>
    <n v="0"/>
    <n v="0"/>
    <n v="782.57"/>
    <n v="15651.22"/>
    <n v="-14868.65"/>
    <n v="0"/>
    <m/>
    <s v="UM01"/>
    <s v="INR"/>
    <n v="0"/>
    <n v="0"/>
    <n v="0"/>
    <n v="0"/>
    <n v="0"/>
  </r>
  <r>
    <s v="1603002181"/>
    <s v="0"/>
    <s v="16030021810"/>
    <s v="3000"/>
    <x v="2"/>
    <s v="INT ON REVAMPING OF 18 BB * 31"/>
    <s v="0"/>
    <s v="0"/>
    <s v="UM3001"/>
    <d v="1997-03-31T00:00:00"/>
    <n v="38086.43"/>
    <n v="-36182.1"/>
    <n v="1904.33"/>
    <n v="0"/>
    <n v="0"/>
    <n v="0"/>
    <n v="0"/>
    <n v="1904.33"/>
    <n v="38086.43"/>
    <n v="-36182.1"/>
    <n v="0"/>
    <m/>
    <s v="UM01"/>
    <s v="INR"/>
    <n v="0"/>
    <n v="0"/>
    <n v="0"/>
    <n v="0"/>
    <n v="0"/>
  </r>
  <r>
    <s v="1603002182"/>
    <s v="0"/>
    <s v="16030021820"/>
    <s v="3000"/>
    <x v="2"/>
    <s v="INT ON REVAMPING OF 6 BB * 200"/>
    <s v="0"/>
    <s v="0"/>
    <s v="UM3001"/>
    <d v="1997-03-31T00:00:00"/>
    <n v="75867.19"/>
    <n v="-72073.83"/>
    <n v="3793.36"/>
    <n v="0"/>
    <n v="0"/>
    <n v="0"/>
    <n v="0"/>
    <n v="3793.36"/>
    <n v="75867.19"/>
    <n v="-72073.83"/>
    <n v="0"/>
    <m/>
    <s v="UM01"/>
    <s v="INR"/>
    <n v="0"/>
    <n v="0"/>
    <n v="0"/>
    <n v="0"/>
    <n v="0"/>
  </r>
  <r>
    <s v="1603002183"/>
    <s v="0"/>
    <s v="16030021830"/>
    <s v="3000"/>
    <x v="2"/>
    <s v="INT ON REVAMPING OF 6 BB * 315"/>
    <s v="0"/>
    <s v="0"/>
    <s v="UM3001"/>
    <d v="1997-03-31T00:00:00"/>
    <n v="6110.74"/>
    <n v="-5805.2"/>
    <n v="305.54000000000002"/>
    <n v="0"/>
    <n v="0"/>
    <n v="0"/>
    <n v="0"/>
    <n v="305.54000000000002"/>
    <n v="6110.74"/>
    <n v="-5805.2"/>
    <n v="0"/>
    <m/>
    <s v="UM01"/>
    <s v="INR"/>
    <n v="0"/>
    <n v="0"/>
    <n v="0"/>
    <n v="0"/>
    <n v="0"/>
  </r>
  <r>
    <s v="1603002184"/>
    <s v="0"/>
    <s v="16030021840"/>
    <s v="3000"/>
    <x v="2"/>
    <s v="INT ON REVAMPING OF 6 BB * 450"/>
    <s v="0"/>
    <s v="0"/>
    <s v="UM3001"/>
    <d v="1997-03-31T00:00:00"/>
    <n v="15138.58"/>
    <n v="-14381.65"/>
    <n v="756.93"/>
    <n v="0"/>
    <n v="0"/>
    <n v="0"/>
    <n v="0"/>
    <n v="756.93"/>
    <n v="15138.58"/>
    <n v="-14381.65"/>
    <n v="0"/>
    <m/>
    <s v="UM01"/>
    <s v="INR"/>
    <n v="0"/>
    <n v="0"/>
    <n v="0"/>
    <n v="0"/>
    <n v="0"/>
  </r>
  <r>
    <s v="1603002185"/>
    <s v="0"/>
    <s v="16030021850"/>
    <s v="3000"/>
    <x v="2"/>
    <s v="INT ON RIVER PUMP HOUSE MODIFI"/>
    <s v="15"/>
    <s v="0"/>
    <s v="UM3001"/>
    <d v="1997-03-31T00:00:00"/>
    <n v="309736.61"/>
    <n v="-294249.78000000003"/>
    <n v="15486.83"/>
    <n v="0"/>
    <n v="0"/>
    <n v="0"/>
    <n v="0"/>
    <n v="15486.83"/>
    <n v="309736.61"/>
    <n v="-294249.78000000003"/>
    <n v="0"/>
    <m/>
    <s v="UM01"/>
    <s v="INR"/>
    <n v="0"/>
    <n v="0"/>
    <n v="0"/>
    <n v="0"/>
    <n v="0"/>
  </r>
  <r>
    <s v="1603002186"/>
    <s v="0"/>
    <s v="16030021860"/>
    <s v="3000"/>
    <x v="2"/>
    <s v="INT ON ROPERY IMPORTED M/C'S."/>
    <s v="0"/>
    <s v="0"/>
    <s v="UM3001"/>
    <d v="1997-03-31T00:00:00"/>
    <n v="2471697.7200000002"/>
    <n v="-2348112.83"/>
    <n v="123584.89"/>
    <n v="0"/>
    <n v="0"/>
    <n v="0"/>
    <n v="0"/>
    <n v="123584.89"/>
    <n v="2471697.7200000002"/>
    <n v="-2348112.83"/>
    <n v="0"/>
    <m/>
    <s v="UM01"/>
    <s v="INR"/>
    <n v="0"/>
    <n v="0"/>
    <n v="0"/>
    <n v="0"/>
    <n v="0"/>
  </r>
  <r>
    <s v="1603002187"/>
    <s v="0"/>
    <s v="16030021870"/>
    <s v="3000"/>
    <x v="2"/>
    <s v="INT ON ROPERY IMPORTED M/C'S."/>
    <s v="0"/>
    <s v="0"/>
    <s v="UM3001"/>
    <d v="1997-03-31T00:00:00"/>
    <n v="257639.28"/>
    <n v="-244757.31"/>
    <n v="12881.97"/>
    <n v="0"/>
    <n v="0"/>
    <n v="0"/>
    <n v="0"/>
    <n v="12881.97"/>
    <n v="257639.28"/>
    <n v="-244757.31"/>
    <n v="0"/>
    <m/>
    <s v="UM01"/>
    <s v="INR"/>
    <n v="0"/>
    <n v="0"/>
    <n v="0"/>
    <n v="0"/>
    <n v="0"/>
  </r>
  <r>
    <s v="1603002188"/>
    <s v="0"/>
    <s v="16030021880"/>
    <s v="3000"/>
    <x v="2"/>
    <s v="INT ON ROPERY IMPORTED M/C'S."/>
    <s v="0"/>
    <s v="0"/>
    <s v="UM3001"/>
    <d v="1997-03-31T00:00:00"/>
    <n v="487105.96"/>
    <n v="-462750.66"/>
    <n v="24355.3"/>
    <n v="0"/>
    <n v="0"/>
    <n v="0"/>
    <n v="0"/>
    <n v="24355.3"/>
    <n v="487105.96"/>
    <n v="-462750.66"/>
    <n v="0"/>
    <m/>
    <s v="UM01"/>
    <s v="INR"/>
    <n v="0"/>
    <n v="0"/>
    <n v="0"/>
    <n v="0"/>
    <n v="0"/>
  </r>
  <r>
    <s v="1603002189"/>
    <s v="0"/>
    <s v="16030021890"/>
    <s v="3000"/>
    <x v="2"/>
    <s v="INT ON ROPERY IMPORTED M/C'S."/>
    <s v="0"/>
    <s v="0"/>
    <s v="UM3001"/>
    <d v="1997-03-31T00:00:00"/>
    <n v="762524.61"/>
    <n v="-724398.37"/>
    <n v="38126.239999999998"/>
    <n v="0"/>
    <n v="0"/>
    <n v="0"/>
    <n v="0"/>
    <n v="38126.239999999998"/>
    <n v="762524.61"/>
    <n v="-724398.37"/>
    <n v="0"/>
    <m/>
    <s v="UM01"/>
    <s v="INR"/>
    <n v="0"/>
    <n v="0"/>
    <n v="0"/>
    <n v="0"/>
    <n v="0"/>
  </r>
  <r>
    <s v="1603002190"/>
    <s v="0"/>
    <s v="16030021900"/>
    <s v="3000"/>
    <x v="2"/>
    <s v="INT ON ROPERY IMPORTED M/C'S."/>
    <s v="0"/>
    <s v="0"/>
    <s v="UM3001"/>
    <d v="1997-03-31T00:00:00"/>
    <n v="181317.89"/>
    <n v="-172251.99"/>
    <n v="9065.9"/>
    <n v="0"/>
    <n v="0"/>
    <n v="0"/>
    <n v="0"/>
    <n v="9065.9"/>
    <n v="181317.89"/>
    <n v="-172251.99"/>
    <n v="0"/>
    <m/>
    <s v="UM01"/>
    <s v="INR"/>
    <n v="0"/>
    <n v="0"/>
    <n v="0"/>
    <n v="0"/>
    <n v="0"/>
  </r>
  <r>
    <s v="1603002191"/>
    <s v="0"/>
    <s v="16030021910"/>
    <s v="3000"/>
    <x v="2"/>
    <s v="INT ON ROPERY IMPORTED M/C'S."/>
    <s v="0"/>
    <s v="0"/>
    <s v="UM3001"/>
    <d v="1997-03-31T00:00:00"/>
    <n v="56365.65"/>
    <n v="-53547.360000000001"/>
    <n v="2818.29"/>
    <n v="0"/>
    <n v="0"/>
    <n v="0"/>
    <n v="0"/>
    <n v="2818.29"/>
    <n v="56365.65"/>
    <n v="-53547.360000000001"/>
    <n v="0"/>
    <m/>
    <s v="UM01"/>
    <s v="INR"/>
    <n v="0"/>
    <n v="0"/>
    <n v="0"/>
    <n v="0"/>
    <n v="0"/>
  </r>
  <r>
    <s v="1603002192"/>
    <s v="0"/>
    <s v="16030021920"/>
    <s v="3000"/>
    <x v="2"/>
    <s v="INT ON ROPERY IMPORTED M/C'S."/>
    <s v="0"/>
    <s v="0"/>
    <s v="UM3001"/>
    <d v="1997-03-31T00:00:00"/>
    <n v="929264.76"/>
    <n v="-882801.52"/>
    <n v="46463.24"/>
    <n v="0"/>
    <n v="0"/>
    <n v="0"/>
    <n v="0"/>
    <n v="46463.24"/>
    <n v="929264.76"/>
    <n v="-882801.52"/>
    <n v="0"/>
    <m/>
    <s v="UM01"/>
    <s v="INR"/>
    <n v="0"/>
    <n v="0"/>
    <n v="0"/>
    <n v="0"/>
    <n v="0"/>
  </r>
  <r>
    <s v="1603002193"/>
    <s v="0"/>
    <s v="16030021930"/>
    <s v="3000"/>
    <x v="2"/>
    <s v="INT ON ROPERY IMPORTED M/C'S."/>
    <s v="0"/>
    <s v="0"/>
    <s v="UM3001"/>
    <d v="1997-03-31T00:00:00"/>
    <n v="1914410.8"/>
    <n v="-1818690.26"/>
    <n v="95720.54"/>
    <n v="0"/>
    <n v="0"/>
    <n v="0"/>
    <n v="0"/>
    <n v="95720.54"/>
    <n v="1914410.8"/>
    <n v="-1818690.26"/>
    <n v="0"/>
    <m/>
    <s v="UM01"/>
    <s v="INR"/>
    <n v="0"/>
    <n v="0"/>
    <n v="0"/>
    <n v="0"/>
    <n v="0"/>
  </r>
  <r>
    <s v="1603002194"/>
    <s v="0"/>
    <s v="16030021940"/>
    <s v="3000"/>
    <x v="2"/>
    <s v="INT ON ROPERY IMPORTED M/C'S."/>
    <s v="0"/>
    <s v="0"/>
    <s v="UM3001"/>
    <d v="1997-03-31T00:00:00"/>
    <n v="606375.15"/>
    <n v="-576056.39"/>
    <n v="30318.76"/>
    <n v="0"/>
    <n v="0"/>
    <n v="0"/>
    <n v="0"/>
    <n v="30318.76"/>
    <n v="606375.15"/>
    <n v="-576056.39"/>
    <n v="0"/>
    <m/>
    <s v="UM01"/>
    <s v="INR"/>
    <n v="0"/>
    <n v="0"/>
    <n v="0"/>
    <n v="0"/>
    <n v="0"/>
  </r>
  <r>
    <s v="1603002195"/>
    <s v="0"/>
    <s v="16030021950"/>
    <s v="3000"/>
    <x v="2"/>
    <s v="INT ON ROPERY IMPORTED M/S'S."/>
    <s v="0"/>
    <s v="0"/>
    <s v="UM3001"/>
    <d v="1997-03-31T00:00:00"/>
    <n v="1024420.43"/>
    <n v="-973199.4"/>
    <n v="51221.03"/>
    <n v="0"/>
    <n v="0"/>
    <n v="0"/>
    <n v="0"/>
    <n v="51221.03"/>
    <n v="1024420.43"/>
    <n v="-973199.4"/>
    <n v="0"/>
    <m/>
    <s v="UM01"/>
    <s v="INR"/>
    <n v="0"/>
    <n v="0"/>
    <n v="0"/>
    <n v="0"/>
    <n v="0"/>
  </r>
  <r>
    <s v="1603002196"/>
    <s v="0"/>
    <s v="16030021960"/>
    <s v="3000"/>
    <x v="2"/>
    <s v="INT ON SHIFTING &amp; ERRT. OF 36"/>
    <s v="0"/>
    <s v="0"/>
    <s v="UM3001"/>
    <d v="1997-03-31T00:00:00"/>
    <n v="40139.760000000002"/>
    <n v="-38132.769999999997"/>
    <n v="2006.99"/>
    <n v="0"/>
    <n v="0"/>
    <n v="0"/>
    <n v="0"/>
    <n v="2006.99"/>
    <n v="40139.760000000002"/>
    <n v="-38132.769999999997"/>
    <n v="0"/>
    <m/>
    <s v="UM01"/>
    <s v="INR"/>
    <n v="0"/>
    <n v="0"/>
    <n v="0"/>
    <n v="0"/>
    <n v="0"/>
  </r>
  <r>
    <s v="1603002197"/>
    <s v="0"/>
    <s v="16030021970"/>
    <s v="3000"/>
    <x v="2"/>
    <s v="INT ON SHIFTING OF HT &amp; LT LIN"/>
    <s v="15"/>
    <s v="0"/>
    <s v="UM3001"/>
    <d v="1997-03-31T00:00:00"/>
    <n v="222771.99"/>
    <n v="-211633.39"/>
    <n v="11138.6"/>
    <n v="0"/>
    <n v="0"/>
    <n v="0"/>
    <n v="0"/>
    <n v="11138.6"/>
    <n v="222771.99"/>
    <n v="-211633.39"/>
    <n v="0"/>
    <m/>
    <s v="UM01"/>
    <s v="INR"/>
    <n v="0"/>
    <n v="0"/>
    <n v="0"/>
    <n v="0"/>
    <n v="0"/>
  </r>
  <r>
    <s v="1603002198"/>
    <s v="0"/>
    <s v="16030021980"/>
    <s v="3000"/>
    <x v="2"/>
    <s v="INT ON SPOOLER BU 1000"/>
    <s v="0"/>
    <s v="0"/>
    <s v="UM3001"/>
    <d v="1997-03-31T00:00:00"/>
    <n v="712901.65"/>
    <n v="-677256.56"/>
    <n v="35645.089999999997"/>
    <n v="0"/>
    <n v="0"/>
    <n v="0"/>
    <n v="0"/>
    <n v="35645.089999999997"/>
    <n v="712901.65"/>
    <n v="-677256.56"/>
    <n v="0"/>
    <m/>
    <s v="UM01"/>
    <s v="INR"/>
    <n v="0"/>
    <n v="0"/>
    <n v="0"/>
    <n v="0"/>
    <n v="0"/>
  </r>
  <r>
    <s v="1603002199"/>
    <s v="0"/>
    <s v="16030021990"/>
    <s v="3000"/>
    <x v="2"/>
    <s v="INT ON STREET SECURITY LIGHT"/>
    <s v="15"/>
    <s v="0"/>
    <s v="UM3001"/>
    <d v="1997-03-31T00:00:00"/>
    <n v="218485.63"/>
    <n v="-207561.35"/>
    <n v="10924.28"/>
    <n v="0"/>
    <n v="0"/>
    <n v="0"/>
    <n v="0"/>
    <n v="10924.28"/>
    <n v="218485.63"/>
    <n v="-207561.35"/>
    <n v="0"/>
    <m/>
    <s v="UM01"/>
    <s v="INR"/>
    <n v="0"/>
    <n v="0"/>
    <n v="0"/>
    <n v="0"/>
    <n v="0"/>
  </r>
  <r>
    <s v="1603002200"/>
    <s v="0"/>
    <s v="16030022000"/>
    <s v="3000"/>
    <x v="2"/>
    <s v="INT ON THERMIC FLUID HEATER."/>
    <s v="0"/>
    <s v="0"/>
    <s v="UM3001"/>
    <d v="1997-03-31T00:00:00"/>
    <n v="619783.85"/>
    <n v="-588794.65"/>
    <n v="30989.200000000001"/>
    <n v="0"/>
    <n v="0"/>
    <n v="0"/>
    <n v="0"/>
    <n v="30989.200000000001"/>
    <n v="619783.85"/>
    <n v="-588794.65"/>
    <n v="0"/>
    <m/>
    <s v="UM01"/>
    <s v="INR"/>
    <n v="0"/>
    <n v="0"/>
    <n v="0"/>
    <n v="0"/>
    <n v="0"/>
  </r>
  <r>
    <s v="1603002201"/>
    <s v="0"/>
    <s v="16030022010"/>
    <s v="3000"/>
    <x v="2"/>
    <s v="INT ON THERMIC FLUID HEATER."/>
    <s v="0"/>
    <s v="0"/>
    <s v="UM3001"/>
    <d v="1997-03-31T00:00:00"/>
    <n v="64296.29"/>
    <n v="-61081.47"/>
    <n v="3214.82"/>
    <n v="0"/>
    <n v="0"/>
    <n v="0"/>
    <n v="0"/>
    <n v="3214.82"/>
    <n v="64296.29"/>
    <n v="-61081.47"/>
    <n v="0"/>
    <m/>
    <s v="UM01"/>
    <s v="INR"/>
    <n v="0"/>
    <n v="0"/>
    <n v="0"/>
    <n v="0"/>
    <n v="0"/>
  </r>
  <r>
    <s v="1603002202"/>
    <s v="0"/>
    <s v="16030022020"/>
    <s v="3000"/>
    <x v="2"/>
    <s v="INT ON THERMIC FLUID HEATER."/>
    <s v="0"/>
    <s v="0"/>
    <s v="UM3001"/>
    <d v="1997-03-31T00:00:00"/>
    <n v="14312.33"/>
    <n v="-13596.71"/>
    <n v="715.62"/>
    <n v="0"/>
    <n v="0"/>
    <n v="0"/>
    <n v="0"/>
    <n v="715.62"/>
    <n v="14312.33"/>
    <n v="-13596.71"/>
    <n v="0"/>
    <m/>
    <s v="UM01"/>
    <s v="INR"/>
    <n v="0"/>
    <n v="0"/>
    <n v="0"/>
    <n v="0"/>
    <n v="0"/>
  </r>
  <r>
    <s v="1603002203"/>
    <s v="0"/>
    <s v="16030022030"/>
    <s v="3000"/>
    <x v="2"/>
    <s v="INT ON WATER SUPPLY &amp; DIST. SY"/>
    <s v="15"/>
    <s v="0"/>
    <s v="UM3001"/>
    <d v="1997-03-31T00:00:00"/>
    <n v="111137.18"/>
    <n v="-105580.32"/>
    <n v="5556.86"/>
    <n v="0"/>
    <n v="0"/>
    <n v="0"/>
    <n v="0"/>
    <n v="5556.86"/>
    <n v="111137.18"/>
    <n v="-105580.32"/>
    <n v="0"/>
    <m/>
    <s v="UM01"/>
    <s v="INR"/>
    <n v="0"/>
    <n v="0"/>
    <n v="0"/>
    <n v="0"/>
    <n v="0"/>
  </r>
  <r>
    <s v="1603002204"/>
    <s v="0"/>
    <s v="16030022040"/>
    <s v="3000"/>
    <x v="2"/>
    <s v="INT ON WATER SUPPLY SYSTEM SUR"/>
    <s v="15"/>
    <s v="0"/>
    <s v="UM3001"/>
    <d v="1997-03-31T00:00:00"/>
    <n v="66121.95"/>
    <n v="-62815.85"/>
    <n v="3306.1"/>
    <n v="0"/>
    <n v="0"/>
    <n v="0"/>
    <n v="0"/>
    <n v="3306.1"/>
    <n v="66121.95"/>
    <n v="-62815.85"/>
    <n v="0"/>
    <m/>
    <s v="UM01"/>
    <s v="INR"/>
    <n v="0"/>
    <n v="0"/>
    <n v="0"/>
    <n v="0"/>
    <n v="0"/>
  </r>
  <r>
    <s v="1603002205"/>
    <s v="0"/>
    <s v="16030022050"/>
    <s v="3000"/>
    <x v="2"/>
    <s v="INT ON WELDING MAHINCES FOR W."/>
    <s v="0"/>
    <s v="0"/>
    <s v="UM3001"/>
    <d v="1997-03-31T00:00:00"/>
    <n v="197831.57"/>
    <n v="-187939.99"/>
    <n v="9891.58"/>
    <n v="0"/>
    <n v="0"/>
    <n v="0"/>
    <n v="0"/>
    <n v="9891.58"/>
    <n v="197831.57"/>
    <n v="-187939.99"/>
    <n v="0"/>
    <m/>
    <s v="UM01"/>
    <s v="INR"/>
    <n v="0"/>
    <n v="0"/>
    <n v="0"/>
    <n v="0"/>
    <n v="0"/>
  </r>
  <r>
    <s v="1603002206"/>
    <s v="0"/>
    <s v="16030022060"/>
    <s v="3000"/>
    <x v="2"/>
    <s v="INT. ON INST. OF P.H. EOU"/>
    <s v="0"/>
    <s v="0"/>
    <s v="UM3001"/>
    <d v="1997-03-31T00:00:00"/>
    <n v="19296.73"/>
    <n v="-18331.89"/>
    <n v="964.84"/>
    <n v="0"/>
    <n v="0"/>
    <n v="0"/>
    <n v="0"/>
    <n v="964.84"/>
    <n v="19296.73"/>
    <n v="-18331.89"/>
    <n v="0"/>
    <m/>
    <s v="UM01"/>
    <s v="INR"/>
    <n v="0"/>
    <n v="0"/>
    <n v="0"/>
    <n v="0"/>
    <n v="0"/>
  </r>
  <r>
    <s v="1603002207"/>
    <s v="0"/>
    <s v="16030022070"/>
    <s v="3000"/>
    <x v="2"/>
    <s v="INT. ONCHEMICAL TRANSFER PUMP."/>
    <s v="0"/>
    <s v="0"/>
    <s v="UM3001"/>
    <d v="1997-03-31T00:00:00"/>
    <n v="149923.38"/>
    <n v="-142427.21"/>
    <n v="7496.17"/>
    <n v="0"/>
    <n v="0"/>
    <n v="0"/>
    <n v="0"/>
    <n v="7496.17"/>
    <n v="149923.38"/>
    <n v="-142427.21"/>
    <n v="0"/>
    <m/>
    <s v="UM01"/>
    <s v="INR"/>
    <n v="0"/>
    <n v="0"/>
    <n v="0"/>
    <n v="0"/>
    <n v="0"/>
  </r>
  <r>
    <s v="1603002208"/>
    <s v="0"/>
    <s v="16030022080"/>
    <s v="3000"/>
    <x v="2"/>
    <s v="INT. ONCRANE CARRIER."/>
    <s v="0"/>
    <s v="0"/>
    <s v="UM3001"/>
    <d v="1997-03-31T00:00:00"/>
    <n v="28658.16"/>
    <n v="-27225.25"/>
    <n v="1432.91"/>
    <n v="0"/>
    <n v="0"/>
    <n v="0"/>
    <n v="0"/>
    <n v="1432.91"/>
    <n v="28658.16"/>
    <n v="-27225.25"/>
    <n v="0"/>
    <m/>
    <s v="UM01"/>
    <s v="INR"/>
    <n v="0"/>
    <n v="0"/>
    <n v="0"/>
    <n v="0"/>
    <n v="0"/>
  </r>
  <r>
    <s v="1603002209"/>
    <s v="0"/>
    <s v="16030022090"/>
    <s v="3000"/>
    <x v="2"/>
    <s v="INT. ONINSTALLATION OF PICKLIN"/>
    <s v="0"/>
    <s v="0"/>
    <s v="UM3001"/>
    <d v="1997-03-31T00:00:00"/>
    <n v="97355.12"/>
    <n v="-92487.360000000001"/>
    <n v="4867.76"/>
    <n v="0"/>
    <n v="0"/>
    <n v="0"/>
    <n v="0"/>
    <n v="4867.76"/>
    <n v="97355.12"/>
    <n v="-92487.360000000001"/>
    <n v="0"/>
    <m/>
    <s v="UM01"/>
    <s v="INR"/>
    <n v="0"/>
    <n v="0"/>
    <n v="0"/>
    <n v="0"/>
    <n v="0"/>
  </r>
  <r>
    <s v="1603002210"/>
    <s v="0"/>
    <s v="16030022100"/>
    <s v="3000"/>
    <x v="2"/>
    <s v="INT. ONLPG INSSTALLATION."/>
    <s v="0"/>
    <s v="0"/>
    <s v="UM3001"/>
    <d v="1997-03-31T00:00:00"/>
    <n v="2374.9499999999998"/>
    <n v="-2256.1999999999998"/>
    <n v="118.75"/>
    <n v="0"/>
    <n v="0"/>
    <n v="0"/>
    <n v="0"/>
    <n v="118.75"/>
    <n v="2374.9499999999998"/>
    <n v="-2256.1999999999998"/>
    <n v="0"/>
    <m/>
    <s v="UM01"/>
    <s v="INR"/>
    <n v="0"/>
    <n v="0"/>
    <n v="0"/>
    <n v="0"/>
    <n v="0"/>
  </r>
  <r>
    <s v="1603002211"/>
    <s v="0"/>
    <s v="16030022110"/>
    <s v="3000"/>
    <x v="2"/>
    <s v="INT. ONLPG INSTALLATION"/>
    <s v="0"/>
    <s v="0"/>
    <s v="UM3001"/>
    <d v="1997-03-31T00:00:00"/>
    <n v="87293"/>
    <n v="-82928.350000000006"/>
    <n v="4364.6499999999996"/>
    <n v="0"/>
    <n v="0"/>
    <n v="0"/>
    <n v="0"/>
    <n v="4364.6499999999996"/>
    <n v="87293"/>
    <n v="-82928.350000000006"/>
    <n v="0"/>
    <m/>
    <s v="UM01"/>
    <s v="INR"/>
    <n v="0"/>
    <n v="0"/>
    <n v="0"/>
    <n v="0"/>
    <n v="0"/>
  </r>
  <r>
    <s v="1603002214"/>
    <s v="0"/>
    <s v="16030022140"/>
    <s v="3000"/>
    <x v="2"/>
    <s v="INTEL MAIN BOARD WITH XP PROF"/>
    <s v="0"/>
    <s v="0"/>
    <s v="UM3001"/>
    <d v="2007-08-28T00:00:00"/>
    <n v="43680"/>
    <n v="-41496"/>
    <n v="2184"/>
    <n v="0"/>
    <n v="0"/>
    <n v="0"/>
    <n v="0"/>
    <n v="2184"/>
    <n v="43680"/>
    <n v="-41496"/>
    <n v="0"/>
    <m/>
    <s v="UM01"/>
    <s v="INR"/>
    <n v="0"/>
    <n v="0"/>
    <n v="0"/>
    <n v="0"/>
    <n v="0"/>
  </r>
  <r>
    <s v="1603002215"/>
    <s v="0"/>
    <s v="16030022150"/>
    <s v="3000"/>
    <x v="2"/>
    <s v="INTEL.PENTIUM PROCESSOR BOX"/>
    <s v="0"/>
    <s v="0"/>
    <s v="UM3001"/>
    <d v="2003-06-05T00:00:00"/>
    <n v="15600"/>
    <n v="-14820"/>
    <n v="780"/>
    <n v="0"/>
    <n v="0"/>
    <n v="0"/>
    <n v="0"/>
    <n v="780"/>
    <n v="15600"/>
    <n v="-14820"/>
    <n v="0"/>
    <m/>
    <s v="UM01"/>
    <s v="INR"/>
    <n v="0"/>
    <n v="0"/>
    <n v="0"/>
    <n v="0"/>
    <n v="0"/>
  </r>
  <r>
    <s v="1603002216"/>
    <s v="0"/>
    <s v="16030022160"/>
    <s v="3000"/>
    <x v="2"/>
    <s v="INTO MODIFICATION OF IMPORTED"/>
    <s v="0"/>
    <s v="0"/>
    <s v="UM3001"/>
    <d v="1997-03-31T00:00:00"/>
    <n v="156505.54"/>
    <n v="-148680.26"/>
    <n v="7825.28"/>
    <n v="0"/>
    <n v="0"/>
    <n v="0"/>
    <n v="0"/>
    <n v="7825.28"/>
    <n v="156505.54"/>
    <n v="-148680.26"/>
    <n v="0"/>
    <m/>
    <s v="UM01"/>
    <s v="INR"/>
    <n v="0"/>
    <n v="0"/>
    <n v="0"/>
    <n v="0"/>
    <n v="0"/>
  </r>
  <r>
    <s v="1603002217"/>
    <s v="0"/>
    <s v="16030022170"/>
    <s v="3000"/>
    <x v="2"/>
    <s v="INTRA-DEVL CPCB OFFICAL INS"/>
    <s v="15"/>
    <s v="0"/>
    <s v="UM3001"/>
    <d v="2010-03-21T00:00:00"/>
    <n v="963839.06"/>
    <n v="-733171.91"/>
    <n v="230667.15"/>
    <n v="0"/>
    <n v="0"/>
    <n v="-36716.339999999997"/>
    <n v="0"/>
    <n v="193950.81"/>
    <n v="963839.06"/>
    <n v="-769888.25"/>
    <n v="0"/>
    <m/>
    <s v="UM01"/>
    <s v="INR"/>
    <n v="0"/>
    <n v="0"/>
    <n v="0"/>
    <n v="0"/>
    <n v="0"/>
  </r>
  <r>
    <s v="1603002218"/>
    <s v="0"/>
    <s v="16030022180"/>
    <s v="3000"/>
    <x v="2"/>
    <s v="INTT ON REVAMPING OF 18 BB * 8"/>
    <s v="0"/>
    <s v="0"/>
    <s v="UM3001"/>
    <d v="1997-03-31T00:00:00"/>
    <n v="67960.19"/>
    <n v="-64562.18"/>
    <n v="3398.01"/>
    <n v="0"/>
    <n v="0"/>
    <n v="0"/>
    <n v="0"/>
    <n v="3398.01"/>
    <n v="67960.19"/>
    <n v="-64562.18"/>
    <n v="0"/>
    <m/>
    <s v="UM01"/>
    <s v="INR"/>
    <n v="0"/>
    <n v="0"/>
    <n v="0"/>
    <n v="0"/>
    <n v="0"/>
  </r>
  <r>
    <s v="1603002219"/>
    <s v="0"/>
    <s v="16030022190"/>
    <s v="3000"/>
    <x v="2"/>
    <s v="COMWEIGHT ELECTRONIC MALANCE M-UID"/>
    <s v="0"/>
    <s v="0"/>
    <s v="UM3004"/>
    <d v="2006-04-01T00:00:00"/>
    <n v="11771.18"/>
    <n v="-11182.62"/>
    <n v="588.55999999999995"/>
    <n v="0"/>
    <n v="0"/>
    <n v="0"/>
    <n v="0"/>
    <n v="588.55999999999995"/>
    <n v="11771.18"/>
    <n v="-11182.62"/>
    <n v="0"/>
    <m/>
    <s v="UM01"/>
    <s v="INR"/>
    <n v="0"/>
    <n v="0"/>
    <n v="0"/>
    <n v="0"/>
    <n v="0"/>
  </r>
  <r>
    <s v="1603002220"/>
    <s v="0"/>
    <s v="16030022200"/>
    <s v="3000"/>
    <x v="2"/>
    <s v="JEMBO ELECTRONIC BATTERY OPERT"/>
    <s v="0"/>
    <s v="0"/>
    <s v="UM3001"/>
    <d v="1985-10-24T00:00:00"/>
    <n v="249215.4"/>
    <n v="-236754.63"/>
    <n v="12460.77"/>
    <n v="0"/>
    <n v="0"/>
    <n v="0"/>
    <n v="0"/>
    <n v="12460.77"/>
    <n v="249215.4"/>
    <n v="-236754.63"/>
    <n v="0"/>
    <m/>
    <s v="UM01"/>
    <s v="INR"/>
    <n v="0"/>
    <n v="0"/>
    <n v="0"/>
    <n v="0"/>
    <n v="0"/>
  </r>
  <r>
    <s v="1603002221"/>
    <s v="0"/>
    <s v="16030022210"/>
    <s v="3000"/>
    <x v="2"/>
    <s v="JUMBO TUGGER FOR EMPTY BOBBIN"/>
    <s v="15"/>
    <s v="0"/>
    <s v="UM3001"/>
    <d v="2015-01-21T00:00:00"/>
    <n v="391268.98"/>
    <n v="-131705.32"/>
    <n v="259563.66"/>
    <n v="0"/>
    <n v="0"/>
    <n v="-24469.3"/>
    <n v="0"/>
    <n v="235094.36"/>
    <n v="391268.98"/>
    <n v="-156174.62"/>
    <n v="0"/>
    <m/>
    <s v="UM01"/>
    <s v="INR"/>
    <n v="0"/>
    <n v="0"/>
    <n v="0"/>
    <n v="0"/>
    <n v="0"/>
  </r>
  <r>
    <s v="1603002222"/>
    <s v="0"/>
    <s v="16030022220"/>
    <s v="3000"/>
    <x v="2"/>
    <s v="&quot;KF CW1,2,3 MC BRUNTON 3 NO&quot;"/>
    <s v="0"/>
    <s v="0"/>
    <s v="UM3001"/>
    <d v="2003-10-07T00:00:00"/>
    <n v="4775793.97"/>
    <n v="-4537004.2699999996"/>
    <n v="238789.7"/>
    <n v="0"/>
    <n v="0"/>
    <n v="0"/>
    <n v="0"/>
    <n v="238789.7"/>
    <n v="4775793.97"/>
    <n v="-4537004.2699999996"/>
    <n v="0"/>
    <m/>
    <s v="UM01"/>
    <s v="INR"/>
    <n v="0"/>
    <n v="0"/>
    <n v="0"/>
    <n v="0"/>
    <n v="0"/>
  </r>
  <r>
    <s v="1603002223"/>
    <s v="0"/>
    <s v="16030022230"/>
    <s v="3000"/>
    <x v="2"/>
    <s v="KF2 &amp; KFSPARE MC BRUNTON 13 NO"/>
    <s v="0"/>
    <s v="0"/>
    <s v="UM3001"/>
    <d v="2003-10-07T00:00:00"/>
    <n v="8311863.1299999999"/>
    <n v="-7896269.9699999997"/>
    <n v="415593.16"/>
    <n v="0"/>
    <n v="0"/>
    <n v="0"/>
    <n v="0"/>
    <n v="415593.16"/>
    <n v="8311863.1299999999"/>
    <n v="-7896269.9699999997"/>
    <n v="0"/>
    <m/>
    <s v="UM01"/>
    <s v="INR"/>
    <n v="0"/>
    <n v="0"/>
    <n v="0"/>
    <n v="0"/>
    <n v="0"/>
  </r>
  <r>
    <s v="1603002224"/>
    <s v="0"/>
    <s v="16030022240"/>
    <s v="3000"/>
    <x v="2"/>
    <s v="INT ON WATER LINES FOR LEFOUR"/>
    <s v="0"/>
    <s v="0"/>
    <s v="UM3001"/>
    <d v="1997-03-31T00:00:00"/>
    <n v="1330.63"/>
    <n v="-1330.62"/>
    <n v="0.01"/>
    <n v="0"/>
    <n v="0"/>
    <n v="0"/>
    <n v="0"/>
    <n v="0.01"/>
    <n v="1330.63"/>
    <n v="-1330.62"/>
    <n v="0"/>
    <m/>
    <s v="UM01"/>
    <s v="INR"/>
    <n v="0"/>
    <n v="0"/>
    <n v="0"/>
    <n v="0"/>
    <n v="0"/>
  </r>
  <r>
    <s v="1603002225"/>
    <s v="0"/>
    <s v="16030022250"/>
    <s v="3000"/>
    <x v="2"/>
    <s v="PICKLING HOUSE MISC."/>
    <s v="0"/>
    <s v="0"/>
    <s v="UM3001"/>
    <d v="1996-03-31T00:00:00"/>
    <n v="1345.74"/>
    <n v="-1345.74"/>
    <n v="0"/>
    <n v="0"/>
    <n v="0"/>
    <n v="0"/>
    <n v="0"/>
    <n v="0"/>
    <n v="1345.74"/>
    <n v="-1345.74"/>
    <n v="0"/>
    <m/>
    <s v="UM01"/>
    <s v="INR"/>
    <n v="0"/>
    <n v="0"/>
    <n v="0"/>
    <n v="0"/>
    <n v="0"/>
  </r>
  <r>
    <s v="1603002226"/>
    <s v="0"/>
    <s v="16030022260"/>
    <s v="3000"/>
    <x v="2"/>
    <s v="INTO ON REVAMPING OF 6 BB * 90"/>
    <s v="0"/>
    <s v="0"/>
    <s v="UM3001"/>
    <d v="1997-03-31T00:00:00"/>
    <n v="1367.52"/>
    <n v="-1367.52"/>
    <n v="0"/>
    <n v="0"/>
    <n v="0"/>
    <n v="0"/>
    <n v="0"/>
    <n v="0"/>
    <n v="1367.52"/>
    <n v="-1367.52"/>
    <n v="0"/>
    <m/>
    <s v="UM01"/>
    <s v="INR"/>
    <n v="0"/>
    <n v="0"/>
    <n v="0"/>
    <n v="0"/>
    <n v="0"/>
  </r>
  <r>
    <s v="1603002227"/>
    <s v="0"/>
    <s v="16030022270"/>
    <s v="3000"/>
    <x v="2"/>
    <s v="CUMMINS DISEL OIL ENGINE MODEL-UID"/>
    <s v="0"/>
    <s v="0"/>
    <s v="UM3004"/>
    <d v="2006-04-01T00:00:00"/>
    <n v="205403.51999999999"/>
    <n v="-195133.34"/>
    <n v="10270.18"/>
    <n v="0"/>
    <n v="0"/>
    <n v="0"/>
    <n v="0"/>
    <n v="10270.18"/>
    <n v="205403.51999999999"/>
    <n v="-195133.34"/>
    <n v="0"/>
    <m/>
    <s v="UM01"/>
    <s v="INR"/>
    <n v="0"/>
    <n v="0"/>
    <n v="0"/>
    <n v="0"/>
    <n v="0"/>
  </r>
  <r>
    <s v="1603002228"/>
    <s v="0"/>
    <s v="16030022280"/>
    <s v="3000"/>
    <x v="2"/>
    <s v="KIRLOSKAR H D LATHE BOMBAY-63"/>
    <s v="0"/>
    <s v="0"/>
    <s v="UM3001"/>
    <d v="1976-09-01T00:00:00"/>
    <n v="185113.76"/>
    <n v="-175858.14"/>
    <n v="9255.6200000000008"/>
    <n v="0"/>
    <n v="0"/>
    <n v="0"/>
    <n v="0"/>
    <n v="9255.6200000000008"/>
    <n v="185113.76"/>
    <n v="-175858.14"/>
    <n v="0"/>
    <m/>
    <s v="UM01"/>
    <s v="INR"/>
    <n v="0"/>
    <n v="0"/>
    <n v="0"/>
    <n v="0"/>
    <n v="0"/>
  </r>
  <r>
    <s v="1603002229"/>
    <s v="0"/>
    <s v="16030022290"/>
    <s v="3000"/>
    <x v="2"/>
    <s v="ISMAL NEW LOCATION AT SPCD.-UID"/>
    <s v="8"/>
    <s v="0"/>
    <s v="UM3004"/>
    <d v="2006-04-01T00:00:00"/>
    <n v="2837856.11"/>
    <n v="-2695963.29"/>
    <n v="141892.82"/>
    <n v="0"/>
    <n v="0"/>
    <n v="0"/>
    <n v="0"/>
    <n v="141892.82"/>
    <n v="2837856.11"/>
    <n v="-2695963.29"/>
    <n v="0"/>
    <m/>
    <s v="UM01"/>
    <s v="INR"/>
    <n v="0"/>
    <n v="0"/>
    <n v="0"/>
    <n v="0"/>
    <n v="0"/>
  </r>
  <r>
    <s v="1603002230"/>
    <s v="0"/>
    <s v="16030022300"/>
    <s v="3000"/>
    <x v="2"/>
    <s v="KOCH WIRE DRAWING MACHINE"/>
    <s v="0"/>
    <s v="0"/>
    <s v="UM3001"/>
    <d v="1998-03-01T00:00:00"/>
    <n v="22407161.91"/>
    <n v="-21286803.809999999"/>
    <n v="1120358.1000000001"/>
    <n v="0"/>
    <n v="0"/>
    <n v="0"/>
    <n v="0"/>
    <n v="1120358.1000000001"/>
    <n v="22407161.91"/>
    <n v="-21286803.809999999"/>
    <n v="0"/>
    <m/>
    <s v="UM01"/>
    <s v="INR"/>
    <n v="0"/>
    <n v="0"/>
    <n v="0"/>
    <n v="0"/>
    <n v="0"/>
  </r>
  <r>
    <s v="1603002231"/>
    <s v="0"/>
    <s v="16030022310"/>
    <s v="3000"/>
    <x v="2"/>
    <s v="KPM M/C WITH ACCESS(46000DM)"/>
    <s v="0"/>
    <s v="0"/>
    <s v="UM3001"/>
    <d v="2001-02-25T00:00:00"/>
    <n v="1643665.81"/>
    <n v="-1561482.51"/>
    <n v="82183.3"/>
    <n v="0"/>
    <n v="0"/>
    <n v="0"/>
    <n v="0"/>
    <n v="82183.3"/>
    <n v="1643665.81"/>
    <n v="-1561482.51"/>
    <n v="0"/>
    <m/>
    <s v="UM01"/>
    <s v="INR"/>
    <n v="0"/>
    <n v="0"/>
    <n v="0"/>
    <n v="0"/>
    <n v="0"/>
  </r>
  <r>
    <s v="1603002232"/>
    <s v="0"/>
    <s v="16030022320"/>
    <s v="3000"/>
    <x v="2"/>
    <s v="KPM MC WITH DIE CLEANING MC"/>
    <s v="15"/>
    <s v="0"/>
    <s v="UM3001"/>
    <d v="2013-03-14T00:00:00"/>
    <n v="3376716.62"/>
    <n v="-1733109.93"/>
    <n v="1643606.69"/>
    <n v="0"/>
    <n v="0"/>
    <n v="-185489.79"/>
    <n v="0"/>
    <n v="1458116.9"/>
    <n v="3376716.62"/>
    <n v="-1918599.72"/>
    <n v="0"/>
    <m/>
    <s v="UM01"/>
    <s v="INR"/>
    <n v="0"/>
    <n v="0"/>
    <n v="0"/>
    <n v="0"/>
    <n v="0"/>
  </r>
  <r>
    <s v="1603002233"/>
    <s v="0"/>
    <s v="16030022330"/>
    <s v="3000"/>
    <x v="2"/>
    <s v="LABOUR FOR 60/100MT IN SPD&amp;40M"/>
    <s v="0"/>
    <s v="0"/>
    <s v="UM3001"/>
    <d v="2001-02-20T00:00:00"/>
    <n v="1483365.12"/>
    <n v="-1409196.86"/>
    <n v="74168.259999999995"/>
    <n v="0"/>
    <n v="0"/>
    <n v="0"/>
    <n v="0"/>
    <n v="74168.259999999995"/>
    <n v="1483365.12"/>
    <n v="-1409196.86"/>
    <n v="0"/>
    <m/>
    <s v="UM01"/>
    <s v="INR"/>
    <n v="0"/>
    <n v="0"/>
    <n v="0"/>
    <n v="0"/>
    <n v="0"/>
  </r>
  <r>
    <s v="1603002234"/>
    <s v="0"/>
    <s v="16030022340"/>
    <s v="3000"/>
    <x v="2"/>
    <s v="LAPTOP COMPUTER"/>
    <s v="3"/>
    <s v="0"/>
    <s v="UM3001"/>
    <d v="2013-12-21T00:00:00"/>
    <n v="70560"/>
    <n v="-67032"/>
    <n v="3528"/>
    <n v="0"/>
    <n v="0"/>
    <n v="0"/>
    <n v="0"/>
    <n v="3528"/>
    <n v="70560"/>
    <n v="-67032"/>
    <n v="0"/>
    <m/>
    <s v="UM01"/>
    <s v="INR"/>
    <n v="0"/>
    <n v="0"/>
    <n v="0"/>
    <n v="0"/>
    <n v="0"/>
  </r>
  <r>
    <s v="1603002235"/>
    <s v="0"/>
    <s v="16030022350"/>
    <s v="3000"/>
    <x v="2"/>
    <s v="LAPTOP COMPUTER"/>
    <s v="3"/>
    <s v="0"/>
    <s v="UM3001"/>
    <d v="2013-12-21T00:00:00"/>
    <n v="70560"/>
    <n v="-67032"/>
    <n v="3528"/>
    <n v="0"/>
    <n v="0"/>
    <n v="0"/>
    <n v="0"/>
    <n v="3528"/>
    <n v="70560"/>
    <n v="-67032"/>
    <n v="0"/>
    <m/>
    <s v="UM01"/>
    <s v="INR"/>
    <n v="0"/>
    <n v="0"/>
    <n v="0"/>
    <n v="0"/>
    <n v="0"/>
  </r>
  <r>
    <s v="1603002236"/>
    <s v="0"/>
    <s v="16030022360"/>
    <s v="3000"/>
    <x v="2"/>
    <s v="LAPTOP COMPUTER"/>
    <s v="3"/>
    <s v="0"/>
    <s v="UM3001"/>
    <d v="2013-08-13T00:00:00"/>
    <n v="70560.03"/>
    <n v="-67032.03"/>
    <n v="3528"/>
    <n v="0"/>
    <n v="0"/>
    <n v="0"/>
    <n v="0"/>
    <n v="3528"/>
    <n v="70560.03"/>
    <n v="-67032.03"/>
    <n v="0"/>
    <m/>
    <s v="UM01"/>
    <s v="INR"/>
    <n v="0"/>
    <n v="0"/>
    <n v="0"/>
    <n v="0"/>
    <n v="0"/>
  </r>
  <r>
    <s v="1603002237"/>
    <s v="0"/>
    <s v="16030022370"/>
    <s v="3000"/>
    <x v="2"/>
    <s v="LAPTOP COMPUTER"/>
    <s v="3"/>
    <s v="0"/>
    <s v="UM3001"/>
    <d v="2013-06-08T00:00:00"/>
    <n v="69854.41"/>
    <n v="-66361.69"/>
    <n v="3492.72"/>
    <n v="0"/>
    <n v="0"/>
    <n v="0"/>
    <n v="0"/>
    <n v="3492.72"/>
    <n v="69854.41"/>
    <n v="-66361.69"/>
    <n v="0"/>
    <m/>
    <s v="UM01"/>
    <s v="INR"/>
    <n v="0"/>
    <n v="0"/>
    <n v="0"/>
    <n v="0"/>
    <n v="0"/>
  </r>
  <r>
    <s v="1603002238"/>
    <s v="0"/>
    <s v="16030022380"/>
    <s v="3000"/>
    <x v="2"/>
    <s v="LAPTOP COMPUTER 1 NOS"/>
    <s v="3"/>
    <s v="0"/>
    <s v="UM3001"/>
    <d v="2014-10-01T00:00:00"/>
    <n v="65410"/>
    <n v="-62139.5"/>
    <n v="3270.5"/>
    <n v="0"/>
    <n v="0"/>
    <n v="0"/>
    <n v="0"/>
    <n v="3270.5"/>
    <n v="65410"/>
    <n v="-62139.5"/>
    <n v="0"/>
    <m/>
    <s v="UM01"/>
    <s v="INR"/>
    <n v="0"/>
    <n v="0"/>
    <n v="0"/>
    <n v="0"/>
    <n v="0"/>
  </r>
  <r>
    <s v="1603002239"/>
    <s v="0"/>
    <s v="16030022390"/>
    <s v="3000"/>
    <x v="2"/>
    <s v="LAPTOP COMPUTER 1 NOS"/>
    <s v="3"/>
    <s v="0"/>
    <s v="UM3001"/>
    <d v="2014-09-21T00:00:00"/>
    <n v="65410"/>
    <n v="-62139.5"/>
    <n v="3270.5"/>
    <n v="0"/>
    <n v="0"/>
    <n v="0"/>
    <n v="0"/>
    <n v="3270.5"/>
    <n v="65410"/>
    <n v="-62139.5"/>
    <n v="0"/>
    <m/>
    <s v="UM01"/>
    <s v="INR"/>
    <n v="0"/>
    <n v="0"/>
    <n v="0"/>
    <n v="0"/>
    <n v="0"/>
  </r>
  <r>
    <s v="1603002240"/>
    <s v="0"/>
    <s v="16030022400"/>
    <s v="3000"/>
    <x v="2"/>
    <s v="LASER PRINTER CANON 2900 1 NO"/>
    <s v="3"/>
    <s v="0"/>
    <s v="UM3001"/>
    <d v="2014-11-29T00:00:00"/>
    <n v="6600"/>
    <n v="-6270"/>
    <n v="330"/>
    <n v="0"/>
    <n v="0"/>
    <n v="0"/>
    <n v="0"/>
    <n v="330"/>
    <n v="6600"/>
    <n v="-6270"/>
    <n v="0"/>
    <m/>
    <s v="UM01"/>
    <s v="INR"/>
    <n v="0"/>
    <n v="0"/>
    <n v="0"/>
    <n v="0"/>
    <n v="0"/>
  </r>
  <r>
    <s v="1603002241"/>
    <s v="0"/>
    <s v="16030022410"/>
    <s v="3000"/>
    <x v="2"/>
    <s v="LASER PRINTER CANON 2900+UPS"/>
    <s v="3"/>
    <s v="0"/>
    <s v="UM3002"/>
    <d v="2014-10-09T00:00:00"/>
    <n v="6600"/>
    <n v="-6270"/>
    <n v="330"/>
    <n v="0"/>
    <n v="0"/>
    <n v="0"/>
    <n v="0"/>
    <n v="330"/>
    <n v="6600"/>
    <n v="-6270"/>
    <n v="0"/>
    <m/>
    <s v="UM01"/>
    <s v="INR"/>
    <n v="0"/>
    <n v="0"/>
    <n v="0"/>
    <n v="0"/>
    <n v="0"/>
  </r>
  <r>
    <s v="1603002242"/>
    <s v="0"/>
    <s v="16030022420"/>
    <s v="3000"/>
    <x v="2"/>
    <s v="LASER PRINTER CANON LBP 2900"/>
    <s v="3"/>
    <s v="0"/>
    <s v="UM3001"/>
    <d v="2013-11-16T00:00:00"/>
    <n v="6600"/>
    <n v="-6270"/>
    <n v="330"/>
    <n v="0"/>
    <n v="0"/>
    <n v="0"/>
    <n v="0"/>
    <n v="330"/>
    <n v="6600"/>
    <n v="-6270"/>
    <n v="0"/>
    <m/>
    <s v="UM01"/>
    <s v="INR"/>
    <n v="0"/>
    <n v="0"/>
    <n v="0"/>
    <n v="0"/>
    <n v="0"/>
  </r>
  <r>
    <s v="1603002243"/>
    <s v="0"/>
    <s v="16030022430"/>
    <s v="3000"/>
    <x v="2"/>
    <s v="LASER PRINTER CANON LBP 2900"/>
    <s v="3"/>
    <s v="0"/>
    <s v="UM3001"/>
    <d v="2013-05-14T00:00:00"/>
    <n v="6352.5"/>
    <n v="-6034.87"/>
    <n v="317.63"/>
    <n v="0"/>
    <n v="0"/>
    <n v="0"/>
    <n v="0"/>
    <n v="317.63"/>
    <n v="6352.5"/>
    <n v="-6034.87"/>
    <n v="0"/>
    <m/>
    <s v="UM01"/>
    <s v="INR"/>
    <n v="0"/>
    <n v="0"/>
    <n v="0"/>
    <n v="0"/>
    <n v="0"/>
  </r>
  <r>
    <s v="1603002244"/>
    <s v="0"/>
    <s v="16030022440"/>
    <s v="3000"/>
    <x v="2"/>
    <s v="LASER PRINTER CANON LBP 2900"/>
    <s v="3"/>
    <s v="0"/>
    <s v="UM3001"/>
    <d v="2013-12-18T00:00:00"/>
    <n v="6600.3"/>
    <n v="-6270.28"/>
    <n v="330.02"/>
    <n v="0"/>
    <n v="0"/>
    <n v="0"/>
    <n v="0"/>
    <n v="330.02"/>
    <n v="6600.3"/>
    <n v="-6270.28"/>
    <n v="0"/>
    <m/>
    <s v="UM01"/>
    <s v="INR"/>
    <n v="0"/>
    <n v="0"/>
    <n v="0"/>
    <n v="0"/>
    <n v="0"/>
  </r>
  <r>
    <s v="1603002245"/>
    <s v="0"/>
    <s v="16030022450"/>
    <s v="3000"/>
    <x v="2"/>
    <s v="LASER PRINTER CANON LBP 2900"/>
    <s v="3"/>
    <s v="0"/>
    <s v="UM3001"/>
    <d v="2013-08-07T00:00:00"/>
    <n v="14727"/>
    <n v="-6034.4"/>
    <n v="8692.6"/>
    <n v="0"/>
    <n v="0"/>
    <n v="0"/>
    <n v="0"/>
    <n v="8692.6"/>
    <n v="14727"/>
    <n v="-6034.4"/>
    <n v="0"/>
    <m/>
    <s v="UM01"/>
    <s v="INR"/>
    <n v="0"/>
    <n v="0"/>
    <n v="0"/>
    <n v="0"/>
    <n v="0"/>
  </r>
  <r>
    <s v="1603002246"/>
    <s v="0"/>
    <s v="16030022460"/>
    <s v="3000"/>
    <x v="2"/>
    <s v="LASER PRINTER CANON LBP 2900"/>
    <s v="3"/>
    <s v="0"/>
    <s v="UM3001"/>
    <d v="2013-08-13T00:00:00"/>
    <n v="6600.3"/>
    <n v="-6270.28"/>
    <n v="330.02"/>
    <n v="0"/>
    <n v="0"/>
    <n v="0"/>
    <n v="0"/>
    <n v="330.02"/>
    <n v="6600.3"/>
    <n v="-6270.28"/>
    <n v="0"/>
    <m/>
    <s v="UM01"/>
    <s v="INR"/>
    <n v="0"/>
    <n v="0"/>
    <n v="0"/>
    <n v="0"/>
    <n v="0"/>
  </r>
  <r>
    <s v="1603002247"/>
    <s v="0"/>
    <s v="16030022470"/>
    <s v="3000"/>
    <x v="2"/>
    <s v="LASER PRINTER CANON LBP 2900"/>
    <s v="3"/>
    <s v="0"/>
    <s v="UM3001"/>
    <d v="2013-08-13T00:00:00"/>
    <n v="20837.580000000002"/>
    <n v="-6270.28"/>
    <n v="14567.3"/>
    <n v="0"/>
    <n v="0"/>
    <n v="0"/>
    <n v="0"/>
    <n v="14567.3"/>
    <n v="20837.580000000002"/>
    <n v="-6270.28"/>
    <n v="0"/>
    <m/>
    <s v="UM01"/>
    <s v="INR"/>
    <n v="0"/>
    <n v="0"/>
    <n v="0"/>
    <n v="0"/>
    <n v="0"/>
  </r>
  <r>
    <s v="1603002250"/>
    <s v="0"/>
    <s v="16030022500"/>
    <s v="3000"/>
    <x v="2"/>
    <s v="&quot;LCD,LED MONITOR 18.5&quot;&quot; 1 NOS&quot;"/>
    <s v="3"/>
    <s v="0"/>
    <s v="UM3001"/>
    <d v="2014-11-29T00:00:00"/>
    <n v="5632"/>
    <n v="-5350.4"/>
    <n v="281.60000000000002"/>
    <n v="0"/>
    <n v="0"/>
    <n v="0"/>
    <n v="0"/>
    <n v="281.60000000000002"/>
    <n v="5632"/>
    <n v="-5350.4"/>
    <n v="0"/>
    <m/>
    <s v="UM01"/>
    <s v="INR"/>
    <n v="0"/>
    <n v="0"/>
    <n v="0"/>
    <n v="0"/>
    <n v="0"/>
  </r>
  <r>
    <s v="1603002251"/>
    <s v="0"/>
    <s v="16030022510"/>
    <s v="3000"/>
    <x v="2"/>
    <s v="&quot;LCD,LED MONITOR 18.5&quot;&quot; 1 NOS&quot;"/>
    <s v="3"/>
    <s v="0"/>
    <s v="UM3002"/>
    <d v="2014-09-30T00:00:00"/>
    <n v="5933"/>
    <n v="-5636.35"/>
    <n v="296.64999999999998"/>
    <n v="0"/>
    <n v="0"/>
    <n v="0"/>
    <n v="0"/>
    <n v="296.64999999999998"/>
    <n v="5933"/>
    <n v="-5636.35"/>
    <n v="0"/>
    <m/>
    <s v="UM01"/>
    <s v="INR"/>
    <n v="0"/>
    <n v="0"/>
    <n v="0"/>
    <n v="0"/>
    <n v="0"/>
  </r>
  <r>
    <s v="1603002252"/>
    <s v="0"/>
    <s v="16030022520"/>
    <s v="3000"/>
    <x v="2"/>
    <s v="LEAD BATH ON MS II"/>
    <s v="0"/>
    <s v="0"/>
    <s v="UM3001"/>
    <d v="1967-03-31T00:00:00"/>
    <n v="111223.34"/>
    <n v="-105662.17"/>
    <n v="5561.17"/>
    <n v="0"/>
    <n v="0"/>
    <n v="0"/>
    <n v="0"/>
    <n v="5561.17"/>
    <n v="111223.34"/>
    <n v="-105662.17"/>
    <n v="0"/>
    <m/>
    <s v="UM01"/>
    <s v="INR"/>
    <n v="0"/>
    <n v="0"/>
    <n v="0"/>
    <n v="0"/>
    <n v="0"/>
  </r>
  <r>
    <s v="1603002253"/>
    <s v="0"/>
    <s v="16030022530"/>
    <s v="3000"/>
    <x v="2"/>
    <s v="LEAD BATH ON MS1"/>
    <s v="0"/>
    <s v="0"/>
    <s v="UM3001"/>
    <d v="1967-05-31T00:00:00"/>
    <n v="151703.99"/>
    <n v="-144118.79"/>
    <n v="7585.2"/>
    <n v="0"/>
    <n v="0"/>
    <n v="0"/>
    <n v="0"/>
    <n v="7585.2"/>
    <n v="151703.99"/>
    <n v="-144118.79"/>
    <n v="0"/>
    <m/>
    <s v="UM01"/>
    <s v="INR"/>
    <n v="0"/>
    <n v="0"/>
    <n v="0"/>
    <n v="0"/>
    <n v="0"/>
  </r>
  <r>
    <s v="1603002254"/>
    <s v="0"/>
    <s v="16030022540"/>
    <s v="3000"/>
    <x v="2"/>
    <s v="LECO CARBON SULPHUR DETRMINATN"/>
    <s v="15"/>
    <s v="0"/>
    <s v="UM3001"/>
    <d v="2014-03-11T00:00:00"/>
    <n v="2948924.1"/>
    <n v="-1238523.1399999999"/>
    <n v="1710400.96"/>
    <n v="0"/>
    <n v="0"/>
    <n v="-174778.95"/>
    <n v="0"/>
    <n v="1535622.01"/>
    <n v="2948924.1"/>
    <n v="-1413302.09"/>
    <n v="0"/>
    <m/>
    <s v="UM01"/>
    <s v="INR"/>
    <n v="0"/>
    <n v="0"/>
    <n v="0"/>
    <n v="0"/>
    <n v="0"/>
  </r>
  <r>
    <s v="1603002255"/>
    <s v="0"/>
    <s v="16030022550"/>
    <s v="3000"/>
    <x v="2"/>
    <s v="LED MONITOR"/>
    <s v="3"/>
    <s v="0"/>
    <s v="UM3001"/>
    <d v="2016-02-03T00:00:00"/>
    <n v="10900"/>
    <n v="-10355"/>
    <n v="545"/>
    <n v="0"/>
    <n v="0"/>
    <n v="0"/>
    <n v="0"/>
    <n v="545"/>
    <n v="10900"/>
    <n v="-10355"/>
    <n v="0"/>
    <m/>
    <s v="UM01"/>
    <s v="INR"/>
    <n v="0"/>
    <n v="0"/>
    <n v="0"/>
    <n v="0"/>
    <n v="0"/>
  </r>
  <r>
    <s v="1603002256"/>
    <s v="0"/>
    <s v="16030022560"/>
    <s v="3000"/>
    <x v="2"/>
    <s v="LEFOUR DSW CRANE."/>
    <s v="15"/>
    <s v="0"/>
    <s v="UM3001"/>
    <d v="1996-03-31T00:00:00"/>
    <n v="36738.68"/>
    <n v="-33527.68"/>
    <n v="3211"/>
    <n v="0"/>
    <n v="0"/>
    <n v="0"/>
    <n v="0"/>
    <n v="3211"/>
    <n v="36738.68"/>
    <n v="-33527.68"/>
    <n v="0"/>
    <m/>
    <s v="UM01"/>
    <s v="INR"/>
    <n v="0"/>
    <n v="0"/>
    <n v="0"/>
    <n v="0"/>
    <n v="0"/>
  </r>
  <r>
    <s v="1603002259"/>
    <s v="0"/>
    <s v="16030022590"/>
    <s v="3000"/>
    <x v="2"/>
    <s v="LESMO BUNCHER MACHINE ( C.CORD"/>
    <s v="8"/>
    <s v="0"/>
    <s v="UM3001"/>
    <d v="2006-03-25T00:00:00"/>
    <n v="1963724.01"/>
    <n v="-1865537.81"/>
    <n v="98186.2"/>
    <n v="0"/>
    <n v="0"/>
    <n v="0"/>
    <n v="0"/>
    <n v="98186.2"/>
    <n v="1963724.01"/>
    <n v="-1865537.81"/>
    <n v="0"/>
    <m/>
    <s v="UM01"/>
    <s v="INR"/>
    <n v="0"/>
    <n v="0"/>
    <n v="0"/>
    <n v="0"/>
    <n v="0"/>
  </r>
  <r>
    <s v="1603002260"/>
    <s v="0"/>
    <s v="16030022600"/>
    <s v="3000"/>
    <x v="2"/>
    <s v="LIBRA DIGITAL PLATFORM SCALE -"/>
    <s v="0"/>
    <s v="0"/>
    <s v="UM3001"/>
    <d v="1984-03-16T00:00:00"/>
    <n v="21457.66"/>
    <n v="-20384.78"/>
    <n v="1072.8800000000001"/>
    <n v="0"/>
    <n v="0"/>
    <n v="0"/>
    <n v="0"/>
    <n v="1072.8800000000001"/>
    <n v="21457.66"/>
    <n v="-20384.78"/>
    <n v="0"/>
    <m/>
    <s v="UM01"/>
    <s v="INR"/>
    <n v="0"/>
    <n v="0"/>
    <n v="0"/>
    <n v="0"/>
    <n v="0"/>
  </r>
  <r>
    <s v="1603002261"/>
    <s v="0"/>
    <s v="16030022610"/>
    <s v="3000"/>
    <x v="2"/>
    <s v="LIBRA DIGITAL PLATFORM SCALE -"/>
    <s v="0"/>
    <s v="0"/>
    <s v="UM3001"/>
    <d v="1984-03-16T00:00:00"/>
    <n v="21457.66"/>
    <n v="-20384.78"/>
    <n v="1072.8800000000001"/>
    <n v="0"/>
    <n v="0"/>
    <n v="0"/>
    <n v="0"/>
    <n v="1072.8800000000001"/>
    <n v="21457.66"/>
    <n v="-20384.78"/>
    <n v="0"/>
    <m/>
    <s v="UM01"/>
    <s v="INR"/>
    <n v="0"/>
    <n v="0"/>
    <n v="0"/>
    <n v="0"/>
    <n v="0"/>
  </r>
  <r>
    <s v="1603002262"/>
    <s v="0"/>
    <s v="16030022620"/>
    <s v="3000"/>
    <x v="2"/>
    <s v="INSTALLATION OF TAKE-UP."/>
    <s v="0"/>
    <s v="0"/>
    <s v="UM3001"/>
    <d v="1996-03-31T00:00:00"/>
    <n v="1442.79"/>
    <n v="-1442.79"/>
    <n v="0"/>
    <n v="0"/>
    <n v="0"/>
    <n v="0"/>
    <n v="0"/>
    <n v="0"/>
    <n v="1442.79"/>
    <n v="-1442.79"/>
    <n v="0"/>
    <m/>
    <s v="UM01"/>
    <s v="INR"/>
    <n v="0"/>
    <n v="0"/>
    <n v="0"/>
    <n v="0"/>
    <n v="0"/>
  </r>
  <r>
    <s v="1603002265"/>
    <s v="0"/>
    <s v="16030022650"/>
    <s v="3000"/>
    <x v="2"/>
    <s v="LIME BONDERITE METASILICATE TA"/>
    <s v="0"/>
    <s v="0"/>
    <s v="UM3001"/>
    <d v="1962-06-15T00:00:00"/>
    <n v="23170.21"/>
    <n v="-22011.7"/>
    <n v="1158.51"/>
    <n v="0"/>
    <n v="0"/>
    <n v="0"/>
    <n v="0"/>
    <n v="1158.51"/>
    <n v="23170.21"/>
    <n v="-22011.7"/>
    <n v="0"/>
    <m/>
    <s v="UM01"/>
    <s v="INR"/>
    <n v="0"/>
    <n v="0"/>
    <n v="0"/>
    <n v="0"/>
    <n v="0"/>
  </r>
  <r>
    <s v="1603002266"/>
    <s v="0"/>
    <s v="16030022660"/>
    <s v="3000"/>
    <x v="2"/>
    <s v="LIME CLEANING SYSTEM - PF"/>
    <s v="15"/>
    <s v="0"/>
    <s v="UM3001"/>
    <d v="2015-01-10T00:00:00"/>
    <n v="733394.62"/>
    <n v="-249187.5"/>
    <n v="484207.12"/>
    <n v="0"/>
    <n v="0"/>
    <n v="-45769.440000000002"/>
    <n v="0"/>
    <n v="438437.68"/>
    <n v="733394.62"/>
    <n v="-294956.94"/>
    <n v="0"/>
    <m/>
    <s v="UM01"/>
    <s v="INR"/>
    <n v="0"/>
    <n v="0"/>
    <n v="0"/>
    <n v="0"/>
    <n v="0"/>
  </r>
  <r>
    <s v="1603002267"/>
    <s v="0"/>
    <s v="16030022670"/>
    <s v="3000"/>
    <x v="2"/>
    <s v="LIME CLEANING SYSTEM PF F-G"/>
    <s v="15"/>
    <s v="0"/>
    <s v="UM3001"/>
    <d v="2015-03-18T00:00:00"/>
    <n v="480591.81"/>
    <n v="-154016.35999999999"/>
    <n v="326575.45"/>
    <n v="0"/>
    <n v="0"/>
    <n v="-30371.08"/>
    <n v="0"/>
    <n v="296204.37"/>
    <n v="480591.81"/>
    <n v="-184387.44"/>
    <n v="0"/>
    <m/>
    <s v="UM01"/>
    <s v="INR"/>
    <n v="0"/>
    <n v="0"/>
    <n v="0"/>
    <n v="0"/>
    <n v="0"/>
  </r>
  <r>
    <s v="1603002268"/>
    <s v="0"/>
    <s v="16030022680"/>
    <s v="3000"/>
    <x v="2"/>
    <s v="LKE BRAND 500 KVA DG SET 2 NO"/>
    <s v="0"/>
    <s v="0"/>
    <s v="UM3002"/>
    <d v="2005-01-01T00:00:00"/>
    <n v="7518932.7000000002"/>
    <n v="-7142986.0599999996"/>
    <n v="375946.64"/>
    <n v="0"/>
    <n v="0"/>
    <n v="0"/>
    <n v="0"/>
    <n v="375946.64"/>
    <n v="7518932.7000000002"/>
    <n v="-7142986.0599999996"/>
    <n v="0"/>
    <m/>
    <s v="UM01"/>
    <s v="INR"/>
    <n v="0"/>
    <n v="0"/>
    <n v="0"/>
    <n v="0"/>
    <n v="0"/>
  </r>
  <r>
    <s v="1603002270"/>
    <s v="0"/>
    <s v="16030022700"/>
    <s v="3000"/>
    <x v="2"/>
    <s v="LOAD CELL PROCURMENT-MULTIJACK"/>
    <s v="15"/>
    <s v="0"/>
    <s v="UM3001"/>
    <d v="2014-02-12T00:00:00"/>
    <n v="152031.6"/>
    <n v="-64748.36"/>
    <n v="87283.24"/>
    <n v="0"/>
    <n v="0"/>
    <n v="-8984.7999999999993"/>
    <n v="0"/>
    <n v="78298.44"/>
    <n v="152031.6"/>
    <n v="-73733.16"/>
    <n v="0"/>
    <m/>
    <s v="UM01"/>
    <s v="INR"/>
    <n v="0"/>
    <n v="0"/>
    <n v="0"/>
    <n v="0"/>
    <n v="0"/>
  </r>
  <r>
    <s v="1603002271"/>
    <s v="0"/>
    <s v="16030022710"/>
    <s v="3000"/>
    <x v="2"/>
    <s v="LOAD CELL/MPU NAINI ELEC MAT"/>
    <s v="11"/>
    <s v="0"/>
    <s v="UM3001"/>
    <d v="2003-03-30T00:00:00"/>
    <n v="419850.12"/>
    <n v="-398857.61"/>
    <n v="20992.51"/>
    <n v="0"/>
    <n v="0"/>
    <n v="0"/>
    <n v="0"/>
    <n v="20992.51"/>
    <n v="419850.12"/>
    <n v="-398857.61"/>
    <n v="0"/>
    <m/>
    <s v="UM01"/>
    <s v="INR"/>
    <n v="0"/>
    <n v="0"/>
    <n v="0"/>
    <n v="0"/>
    <n v="0"/>
  </r>
  <r>
    <s v="1603002272"/>
    <s v="0"/>
    <s v="16030022720"/>
    <s v="3000"/>
    <x v="2"/>
    <s v="LOAD/UNLOAD TROLLEY"/>
    <s v="0"/>
    <s v="0"/>
    <s v="UM3001"/>
    <d v="1994-09-25T00:00:00"/>
    <n v="75387.75"/>
    <n v="-71618.36"/>
    <n v="3769.39"/>
    <n v="0"/>
    <n v="0"/>
    <n v="0"/>
    <n v="0"/>
    <n v="3769.39"/>
    <n v="75387.75"/>
    <n v="-71618.36"/>
    <n v="0"/>
    <m/>
    <s v="UM01"/>
    <s v="INR"/>
    <n v="0"/>
    <n v="0"/>
    <n v="0"/>
    <n v="0"/>
    <n v="0"/>
  </r>
  <r>
    <s v="1603002273"/>
    <s v="0"/>
    <s v="16030022730"/>
    <s v="3000"/>
    <x v="2"/>
    <s v="LOAD/UNLOAD TROLLEY."/>
    <s v="0"/>
    <s v="0"/>
    <s v="UM3001"/>
    <d v="1996-03-31T00:00:00"/>
    <n v="12062.04"/>
    <n v="-11458.93"/>
    <n v="603.11"/>
    <n v="0"/>
    <n v="0"/>
    <n v="0"/>
    <n v="0"/>
    <n v="603.11"/>
    <n v="12062.04"/>
    <n v="-11458.93"/>
    <n v="0"/>
    <m/>
    <s v="UM01"/>
    <s v="INR"/>
    <n v="0"/>
    <n v="0"/>
    <n v="0"/>
    <n v="0"/>
    <n v="0"/>
  </r>
  <r>
    <s v="1603002274"/>
    <s v="0"/>
    <s v="16030022740"/>
    <s v="3000"/>
    <x v="2"/>
    <s v="LOCAL BOBBINS."/>
    <s v="0"/>
    <s v="0"/>
    <s v="UM3001"/>
    <d v="1997-03-31T00:00:00"/>
    <n v="691430.7"/>
    <n v="-656859.16"/>
    <n v="34571.54"/>
    <n v="0"/>
    <n v="0"/>
    <n v="0"/>
    <n v="0"/>
    <n v="34571.54"/>
    <n v="691430.7"/>
    <n v="-656859.16"/>
    <n v="0"/>
    <m/>
    <s v="UM01"/>
    <s v="INR"/>
    <n v="0"/>
    <n v="0"/>
    <n v="0"/>
    <n v="0"/>
    <n v="0"/>
  </r>
  <r>
    <s v="1603002275"/>
    <s v="0"/>
    <s v="16030022750"/>
    <s v="3000"/>
    <x v="2"/>
    <s v="LOCK EDDY TESTER"/>
    <s v="0"/>
    <s v="0"/>
    <s v="UM3001"/>
    <d v="1977-01-01T00:00:00"/>
    <n v="101819.55"/>
    <n v="-96728.57"/>
    <n v="5090.9799999999996"/>
    <n v="0"/>
    <n v="0"/>
    <n v="0"/>
    <n v="0"/>
    <n v="5090.9799999999996"/>
    <n v="101819.55"/>
    <n v="-96728.57"/>
    <n v="0"/>
    <m/>
    <s v="UM01"/>
    <s v="INR"/>
    <n v="0"/>
    <n v="0"/>
    <n v="0"/>
    <n v="0"/>
    <n v="0"/>
  </r>
  <r>
    <s v="1603002277"/>
    <s v="0"/>
    <s v="16030022770"/>
    <s v="3000"/>
    <x v="2"/>
    <s v="LPG FIRED HIGH SPEED ROD BAKER"/>
    <s v="0"/>
    <s v="0"/>
    <s v="UM3001"/>
    <d v="1996-03-31T00:00:00"/>
    <n v="17759.03"/>
    <n v="-16871.07"/>
    <n v="887.96"/>
    <n v="0"/>
    <n v="0"/>
    <n v="0"/>
    <n v="0"/>
    <n v="887.96"/>
    <n v="17759.03"/>
    <n v="-16871.07"/>
    <n v="0"/>
    <m/>
    <s v="UM01"/>
    <s v="INR"/>
    <n v="0"/>
    <n v="0"/>
    <n v="0"/>
    <n v="0"/>
    <n v="0"/>
  </r>
  <r>
    <s v="1603002278"/>
    <s v="0"/>
    <s v="16030022780"/>
    <s v="3000"/>
    <x v="2"/>
    <s v="LPG FIRED HIGH SPEED ROD BAKER"/>
    <s v="0"/>
    <s v="0"/>
    <s v="UM3001"/>
    <d v="1996-03-31T00:00:00"/>
    <n v="197532.06"/>
    <n v="-187655.45"/>
    <n v="9876.61"/>
    <n v="0"/>
    <n v="0"/>
    <n v="0"/>
    <n v="0"/>
    <n v="9876.61"/>
    <n v="197532.06"/>
    <n v="-187655.45"/>
    <n v="0"/>
    <m/>
    <s v="UM01"/>
    <s v="INR"/>
    <n v="0"/>
    <n v="0"/>
    <n v="0"/>
    <n v="0"/>
    <n v="0"/>
  </r>
  <r>
    <s v="1603002279"/>
    <s v="0"/>
    <s v="16030022790"/>
    <s v="3000"/>
    <x v="2"/>
    <s v="LPG GAS LEAKAGE DETECTOR"/>
    <s v="15"/>
    <s v="0"/>
    <s v="UM3001"/>
    <d v="2013-01-12T00:00:00"/>
    <n v="560705.07999999996"/>
    <n v="-295969.27"/>
    <n v="264735.81"/>
    <n v="0"/>
    <n v="0"/>
    <n v="-30410.31"/>
    <n v="0"/>
    <n v="234325.5"/>
    <n v="560705.07999999996"/>
    <n v="-326379.58"/>
    <n v="0"/>
    <m/>
    <s v="UM01"/>
    <s v="INR"/>
    <n v="0"/>
    <n v="0"/>
    <n v="0"/>
    <n v="0"/>
    <n v="0"/>
  </r>
  <r>
    <s v="1603002280"/>
    <s v="0"/>
    <s v="16030022800"/>
    <s v="3000"/>
    <x v="2"/>
    <s v="LPG INSSTALLATION."/>
    <s v="0"/>
    <s v="0"/>
    <s v="UM3001"/>
    <d v="1996-03-17T00:00:00"/>
    <n v="14843.42"/>
    <n v="-14101.24"/>
    <n v="742.18"/>
    <n v="0"/>
    <n v="0"/>
    <n v="0"/>
    <n v="0"/>
    <n v="742.18"/>
    <n v="14843.42"/>
    <n v="-14101.24"/>
    <n v="0"/>
    <m/>
    <s v="UM01"/>
    <s v="INR"/>
    <n v="0"/>
    <n v="0"/>
    <n v="0"/>
    <n v="0"/>
    <n v="0"/>
  </r>
  <r>
    <s v="1603002281"/>
    <s v="0"/>
    <s v="16030022810"/>
    <s v="3000"/>
    <x v="2"/>
    <s v="LPG INSSTALLATION."/>
    <s v="0"/>
    <s v="0"/>
    <s v="UM3001"/>
    <d v="1996-03-31T00:00:00"/>
    <n v="1007320.83"/>
    <n v="-956954.78"/>
    <n v="50366.05"/>
    <n v="0"/>
    <n v="0"/>
    <n v="0"/>
    <n v="0"/>
    <n v="50366.05"/>
    <n v="1007320.83"/>
    <n v="-956954.78"/>
    <n v="0"/>
    <m/>
    <s v="UM01"/>
    <s v="INR"/>
    <n v="0"/>
    <n v="0"/>
    <n v="0"/>
    <n v="0"/>
    <n v="0"/>
  </r>
  <r>
    <s v="1603002282"/>
    <s v="0"/>
    <s v="16030022820"/>
    <s v="3000"/>
    <x v="2"/>
    <s v="LPG INSSTALLATION."/>
    <s v="0"/>
    <s v="0"/>
    <s v="UM3001"/>
    <d v="1996-03-31T00:00:00"/>
    <n v="46258.75"/>
    <n v="-43945.81"/>
    <n v="2312.94"/>
    <n v="0"/>
    <n v="0"/>
    <n v="0"/>
    <n v="0"/>
    <n v="2312.94"/>
    <n v="46258.75"/>
    <n v="-43945.81"/>
    <n v="0"/>
    <m/>
    <s v="UM01"/>
    <s v="INR"/>
    <n v="0"/>
    <n v="0"/>
    <n v="0"/>
    <n v="0"/>
    <n v="0"/>
  </r>
  <r>
    <s v="1603002283"/>
    <s v="0"/>
    <s v="16030022830"/>
    <s v="3000"/>
    <x v="2"/>
    <s v="LPG INSTALLATION"/>
    <s v="0"/>
    <s v="0"/>
    <s v="UM3001"/>
    <d v="1996-03-31T00:00:00"/>
    <n v="82787.23"/>
    <n v="-78647.86"/>
    <n v="4139.37"/>
    <n v="0"/>
    <n v="0"/>
    <n v="0"/>
    <n v="0"/>
    <n v="4139.37"/>
    <n v="82787.23"/>
    <n v="-78647.86"/>
    <n v="0"/>
    <m/>
    <s v="UM01"/>
    <s v="INR"/>
    <n v="0"/>
    <n v="0"/>
    <n v="0"/>
    <n v="0"/>
    <n v="0"/>
  </r>
  <r>
    <s v="1603002284"/>
    <s v="0"/>
    <s v="16030022840"/>
    <s v="3000"/>
    <x v="2"/>
    <s v="LPG INSTALLATION"/>
    <s v="0"/>
    <s v="0"/>
    <s v="UM3001"/>
    <d v="1996-03-31T00:00:00"/>
    <n v="33456.589999999997"/>
    <n v="-31783.759999999998"/>
    <n v="1672.83"/>
    <n v="0"/>
    <n v="0"/>
    <n v="0"/>
    <n v="0"/>
    <n v="1672.83"/>
    <n v="33456.589999999997"/>
    <n v="-31783.759999999998"/>
    <n v="0"/>
    <m/>
    <s v="UM01"/>
    <s v="INR"/>
    <n v="0"/>
    <n v="0"/>
    <n v="0"/>
    <n v="0"/>
    <n v="0"/>
  </r>
  <r>
    <s v="1603002285"/>
    <s v="0"/>
    <s v="16030022850"/>
    <s v="3000"/>
    <x v="2"/>
    <s v="LPG INSTALLATION"/>
    <s v="0"/>
    <s v="0"/>
    <s v="UM3001"/>
    <d v="1996-03-17T00:00:00"/>
    <n v="545581.23"/>
    <n v="-518302.16"/>
    <n v="27279.07"/>
    <n v="0"/>
    <n v="0"/>
    <n v="0"/>
    <n v="0"/>
    <n v="27279.07"/>
    <n v="545581.23"/>
    <n v="-518302.16"/>
    <n v="0"/>
    <m/>
    <s v="UM01"/>
    <s v="INR"/>
    <n v="0"/>
    <n v="0"/>
    <n v="0"/>
    <n v="0"/>
    <n v="0"/>
  </r>
  <r>
    <s v="1603002286"/>
    <s v="0"/>
    <s v="16030022860"/>
    <s v="3000"/>
    <x v="2"/>
    <s v="LPG INSTALLATION"/>
    <s v="0"/>
    <s v="0"/>
    <s v="UM3001"/>
    <d v="1994-09-23T00:00:00"/>
    <n v="6295755.1600000001"/>
    <n v="-5980967.4000000004"/>
    <n v="314787.76"/>
    <n v="0"/>
    <n v="0"/>
    <n v="0"/>
    <n v="0"/>
    <n v="314787.76"/>
    <n v="6295755.1600000001"/>
    <n v="-5980967.4000000004"/>
    <n v="0"/>
    <m/>
    <s v="UM01"/>
    <s v="INR"/>
    <n v="0"/>
    <n v="0"/>
    <n v="0"/>
    <n v="0"/>
    <n v="0"/>
  </r>
  <r>
    <s v="1603002287"/>
    <s v="0"/>
    <s v="16030022870"/>
    <s v="3000"/>
    <x v="2"/>
    <s v="LQ 1050+ DX SUPER PRINTER 1 NO"/>
    <s v="3"/>
    <s v="0"/>
    <s v="UM3001"/>
    <d v="2014-11-18T00:00:00"/>
    <n v="12810"/>
    <n v="-12169.5"/>
    <n v="640.5"/>
    <n v="0"/>
    <n v="0"/>
    <n v="0"/>
    <n v="0"/>
    <n v="640.5"/>
    <n v="12810"/>
    <n v="-12169.5"/>
    <n v="0"/>
    <m/>
    <s v="UM01"/>
    <s v="INR"/>
    <n v="0"/>
    <n v="0"/>
    <n v="0"/>
    <n v="0"/>
    <n v="0"/>
  </r>
  <r>
    <s v="1603002289"/>
    <s v="0"/>
    <s v="16030022890"/>
    <s v="3000"/>
    <x v="2"/>
    <s v="LRPC LINE-CIVIL LABOUR"/>
    <s v="11"/>
    <s v="0"/>
    <s v="UM3001"/>
    <d v="2003-03-25T00:00:00"/>
    <n v="1288141"/>
    <n v="-1223733.95"/>
    <n v="64407.05"/>
    <n v="0"/>
    <n v="0"/>
    <n v="0"/>
    <n v="0"/>
    <n v="64407.05"/>
    <n v="1288141"/>
    <n v="-1223733.95"/>
    <n v="0"/>
    <m/>
    <s v="UM01"/>
    <s v="INR"/>
    <n v="0"/>
    <n v="0"/>
    <n v="0"/>
    <n v="0"/>
    <n v="0"/>
  </r>
  <r>
    <s v="1603002290"/>
    <s v="0"/>
    <s v="16030022900"/>
    <s v="3000"/>
    <x v="2"/>
    <s v="LRPC LINE-CIVIL MATERIAL"/>
    <s v="11"/>
    <s v="0"/>
    <s v="UM3001"/>
    <d v="2003-03-25T00:00:00"/>
    <n v="5815236.7699999996"/>
    <n v="-5524474.9299999997"/>
    <n v="290761.84000000003"/>
    <n v="0"/>
    <n v="0"/>
    <n v="0"/>
    <n v="0"/>
    <n v="290761.84000000003"/>
    <n v="5815236.7699999996"/>
    <n v="-5524474.9299999997"/>
    <n v="0"/>
    <m/>
    <s v="UM01"/>
    <s v="INR"/>
    <n v="0"/>
    <n v="0"/>
    <n v="0"/>
    <n v="0"/>
    <n v="0"/>
  </r>
  <r>
    <s v="1603002291"/>
    <s v="0"/>
    <s v="16030022910"/>
    <s v="3000"/>
    <x v="2"/>
    <s v="LRPC LINE-ELECTRIAL MATERIAL"/>
    <s v="11"/>
    <s v="0"/>
    <s v="UM3001"/>
    <d v="2003-03-25T00:00:00"/>
    <n v="6400775.9400000004"/>
    <n v="-6080737.1399999997"/>
    <n v="320038.8"/>
    <n v="0"/>
    <n v="0"/>
    <n v="0"/>
    <n v="0"/>
    <n v="320038.8"/>
    <n v="6400775.9400000004"/>
    <n v="-6080737.1399999997"/>
    <n v="0"/>
    <m/>
    <s v="UM01"/>
    <s v="INR"/>
    <n v="0"/>
    <n v="0"/>
    <n v="0"/>
    <n v="0"/>
    <n v="0"/>
  </r>
  <r>
    <s v="1603002292"/>
    <s v="0"/>
    <s v="16030022920"/>
    <s v="3000"/>
    <x v="2"/>
    <s v="LRPC LINE-MECH.LAB. JOBS"/>
    <s v="11"/>
    <s v="0"/>
    <s v="UM3001"/>
    <d v="2003-03-25T00:00:00"/>
    <n v="517833.92"/>
    <n v="-491942.22"/>
    <n v="25891.7"/>
    <n v="0"/>
    <n v="0"/>
    <n v="0"/>
    <n v="0"/>
    <n v="25891.7"/>
    <n v="517833.92"/>
    <n v="-491942.22"/>
    <n v="0"/>
    <m/>
    <s v="UM01"/>
    <s v="INR"/>
    <n v="0"/>
    <n v="0"/>
    <n v="0"/>
    <n v="0"/>
    <n v="0"/>
  </r>
  <r>
    <s v="1603002293"/>
    <s v="0"/>
    <s v="16030022930"/>
    <s v="3000"/>
    <x v="2"/>
    <s v="LRPC LINE-MECH.MATERIAL"/>
    <s v="11"/>
    <s v="0"/>
    <s v="UM3001"/>
    <d v="2003-03-25T00:00:00"/>
    <n v="28942841.73"/>
    <n v="-27495699.640000001"/>
    <n v="1447142.09"/>
    <n v="0"/>
    <n v="0"/>
    <n v="0"/>
    <n v="0"/>
    <n v="1447142.09"/>
    <n v="28942841.73"/>
    <n v="-27495699.640000001"/>
    <n v="0"/>
    <m/>
    <s v="UM01"/>
    <s v="INR"/>
    <n v="0"/>
    <n v="0"/>
    <n v="0"/>
    <n v="0"/>
    <n v="0"/>
  </r>
  <r>
    <s v="1603002294"/>
    <s v="0"/>
    <s v="16030022940"/>
    <s v="3000"/>
    <x v="2"/>
    <s v="LRPC-3 RESHUFFLE LOAD DISN"/>
    <s v="15"/>
    <s v="0"/>
    <s v="UM3001"/>
    <d v="2015-03-15T00:00:00"/>
    <n v="730570.8"/>
    <n v="-234760.56"/>
    <n v="495810.24"/>
    <n v="0"/>
    <n v="0"/>
    <n v="-46143.08"/>
    <n v="0"/>
    <n v="449667.16"/>
    <n v="730570.8"/>
    <n v="-280903.64"/>
    <n v="0"/>
    <m/>
    <s v="UM01"/>
    <s v="INR"/>
    <n v="0"/>
    <n v="0"/>
    <n v="0"/>
    <n v="0"/>
    <n v="0"/>
  </r>
  <r>
    <s v="1603002296"/>
    <s v="0"/>
    <s v="16030022960"/>
    <s v="3000"/>
    <x v="2"/>
    <s v="LYING OF PARALLEL YARD PIPE LI"/>
    <s v="15"/>
    <s v="0"/>
    <s v="UM3001"/>
    <d v="1996-03-11T00:00:00"/>
    <n v="1630357.44"/>
    <n v="-1548839.57"/>
    <n v="81517.87"/>
    <n v="0"/>
    <n v="0"/>
    <n v="0"/>
    <n v="0"/>
    <n v="81517.87"/>
    <n v="1630357.44"/>
    <n v="-1548839.57"/>
    <n v="0"/>
    <m/>
    <s v="UM01"/>
    <s v="INR"/>
    <n v="0"/>
    <n v="0"/>
    <n v="0"/>
    <n v="0"/>
    <n v="0"/>
  </r>
  <r>
    <s v="1603002297"/>
    <s v="0"/>
    <s v="16030022970"/>
    <s v="3000"/>
    <x v="2"/>
    <s v="M D GEARBOX OF ROTATING PAY-OF"/>
    <s v="15"/>
    <s v="0"/>
    <s v="UM3001"/>
    <d v="2009-03-13T00:00:00"/>
    <n v="1898619.57"/>
    <n v="-1591647.63"/>
    <n v="306971.94"/>
    <n v="0"/>
    <n v="0"/>
    <n v="-53709.2"/>
    <n v="0"/>
    <n v="253262.74"/>
    <n v="1898619.57"/>
    <n v="-1645356.83"/>
    <n v="0"/>
    <m/>
    <s v="UM01"/>
    <s v="INR"/>
    <n v="0"/>
    <n v="0"/>
    <n v="0"/>
    <n v="0"/>
    <n v="0"/>
  </r>
  <r>
    <s v="1603002298"/>
    <s v="0"/>
    <s v="16030022980"/>
    <s v="3000"/>
    <x v="2"/>
    <s v="M S III PLANT CAP INCREASED"/>
    <s v="0"/>
    <s v="0"/>
    <s v="UM3001"/>
    <d v="1981-12-30T00:00:00"/>
    <n v="173525.36"/>
    <n v="-164849.09"/>
    <n v="8676.27"/>
    <n v="0"/>
    <n v="0"/>
    <n v="0"/>
    <n v="0"/>
    <n v="8676.27"/>
    <n v="173525.36"/>
    <n v="-164849.09"/>
    <n v="0"/>
    <m/>
    <s v="UM01"/>
    <s v="INR"/>
    <n v="0"/>
    <n v="0"/>
    <n v="0"/>
    <n v="0"/>
    <n v="0"/>
  </r>
  <r>
    <s v="1603002299"/>
    <s v="0"/>
    <s v="16030022990"/>
    <s v="3000"/>
    <x v="2"/>
    <s v="M/C 10 ( NEW T/U ) MECH."/>
    <s v="0"/>
    <s v="0"/>
    <s v="UM3001"/>
    <d v="2001-03-25T00:00:00"/>
    <n v="262223.28999999998"/>
    <n v="-249112.12"/>
    <n v="13111.17"/>
    <n v="0"/>
    <n v="0"/>
    <n v="0"/>
    <n v="0"/>
    <n v="13111.17"/>
    <n v="262223.28999999998"/>
    <n v="-249112.12"/>
    <n v="0"/>
    <m/>
    <s v="UM01"/>
    <s v="INR"/>
    <n v="0"/>
    <n v="0"/>
    <n v="0"/>
    <n v="0"/>
    <n v="0"/>
  </r>
  <r>
    <s v="1603002300"/>
    <s v="0"/>
    <s v="16030023000"/>
    <s v="3000"/>
    <x v="2"/>
    <s v="M/C 11 ( NEW T/U ) MECH"/>
    <s v="0"/>
    <s v="0"/>
    <s v="UM3001"/>
    <d v="2001-03-25T00:00:00"/>
    <n v="804446.09"/>
    <n v="-764223.78"/>
    <n v="40222.31"/>
    <n v="0"/>
    <n v="0"/>
    <n v="0"/>
    <n v="0"/>
    <n v="40222.31"/>
    <n v="804446.09"/>
    <n v="-764223.78"/>
    <n v="0"/>
    <m/>
    <s v="UM01"/>
    <s v="INR"/>
    <n v="0"/>
    <n v="0"/>
    <n v="0"/>
    <n v="0"/>
    <n v="0"/>
  </r>
  <r>
    <s v="1603002301"/>
    <s v="0"/>
    <s v="16030023010"/>
    <s v="3000"/>
    <x v="2"/>
    <s v="M/C 18 D ELECTRICAL"/>
    <s v="0"/>
    <s v="0"/>
    <s v="UM3001"/>
    <d v="2004-03-15T00:00:00"/>
    <n v="45666.91"/>
    <n v="-43383.56"/>
    <n v="2283.35"/>
    <n v="0"/>
    <n v="0"/>
    <n v="0"/>
    <n v="0"/>
    <n v="2283.35"/>
    <n v="45666.91"/>
    <n v="-43383.56"/>
    <n v="0"/>
    <m/>
    <s v="UM01"/>
    <s v="INR"/>
    <n v="0"/>
    <n v="0"/>
    <n v="0"/>
    <n v="0"/>
    <n v="0"/>
  </r>
  <r>
    <s v="1603002302"/>
    <s v="0"/>
    <s v="16030023020"/>
    <s v="3000"/>
    <x v="2"/>
    <s v="M/C 9 ( NEW T/U ) ELEC."/>
    <s v="0"/>
    <s v="0"/>
    <s v="UM3001"/>
    <d v="2001-03-25T00:00:00"/>
    <n v="155202.17000000001"/>
    <n v="-147442.06"/>
    <n v="7760.11"/>
    <n v="0"/>
    <n v="0"/>
    <n v="0"/>
    <n v="0"/>
    <n v="7760.11"/>
    <n v="155202.17000000001"/>
    <n v="-147442.06"/>
    <n v="0"/>
    <m/>
    <s v="UM01"/>
    <s v="INR"/>
    <n v="0"/>
    <n v="0"/>
    <n v="0"/>
    <n v="0"/>
    <n v="0"/>
  </r>
  <r>
    <s v="1603002303"/>
    <s v="0"/>
    <s v="16030023030"/>
    <s v="3000"/>
    <x v="2"/>
    <s v="M/C 9 ( NEW T/U ) MECH."/>
    <s v="0"/>
    <s v="0"/>
    <s v="UM3001"/>
    <d v="2001-03-25T00:00:00"/>
    <n v="299431.24"/>
    <n v="-284459.67"/>
    <n v="14971.57"/>
    <n v="0"/>
    <n v="0"/>
    <n v="0"/>
    <n v="0"/>
    <n v="14971.57"/>
    <n v="299431.24"/>
    <n v="-284459.67"/>
    <n v="0"/>
    <m/>
    <s v="UM01"/>
    <s v="INR"/>
    <n v="0"/>
    <n v="0"/>
    <n v="0"/>
    <n v="0"/>
    <n v="0"/>
  </r>
  <r>
    <s v="1603002304"/>
    <s v="0"/>
    <s v="16030023040"/>
    <s v="3000"/>
    <x v="2"/>
    <s v="M/C CARTER 1 ELEC."/>
    <s v="0"/>
    <s v="0"/>
    <s v="UM3001"/>
    <d v="2001-03-20T00:00:00"/>
    <n v="515907.63"/>
    <n v="-490112.24"/>
    <n v="25795.39"/>
    <n v="0"/>
    <n v="0"/>
    <n v="0"/>
    <n v="0"/>
    <n v="25795.39"/>
    <n v="515907.63"/>
    <n v="-490112.24"/>
    <n v="0"/>
    <m/>
    <s v="UM01"/>
    <s v="INR"/>
    <n v="0"/>
    <n v="0"/>
    <n v="0"/>
    <n v="0"/>
    <n v="0"/>
  </r>
  <r>
    <s v="1603002305"/>
    <s v="0"/>
    <s v="16030023050"/>
    <s v="3000"/>
    <x v="2"/>
    <s v="M/C CARTER 1 ELECT."/>
    <s v="0"/>
    <s v="0"/>
    <s v="UM3001"/>
    <d v="2002-03-28T00:00:00"/>
    <n v="196844.88"/>
    <n v="-187002.64"/>
    <n v="9842.24"/>
    <n v="0"/>
    <n v="0"/>
    <n v="0"/>
    <n v="0"/>
    <n v="9842.24"/>
    <n v="196844.88"/>
    <n v="-187002.64"/>
    <n v="0"/>
    <m/>
    <s v="UM01"/>
    <s v="INR"/>
    <n v="0"/>
    <n v="0"/>
    <n v="0"/>
    <n v="0"/>
    <n v="0"/>
  </r>
  <r>
    <s v="1603002306"/>
    <s v="0"/>
    <s v="16030023060"/>
    <s v="3000"/>
    <x v="2"/>
    <s v="M/C CARTER 1 EREC. &amp; COMM."/>
    <s v="0"/>
    <s v="0"/>
    <s v="UM3001"/>
    <d v="2001-03-20T00:00:00"/>
    <n v="311234.84999999998"/>
    <n v="-295673.09999999998"/>
    <n v="15561.75"/>
    <n v="0"/>
    <n v="0"/>
    <n v="0"/>
    <n v="0"/>
    <n v="15561.75"/>
    <n v="311234.84999999998"/>
    <n v="-295673.09999999998"/>
    <n v="0"/>
    <m/>
    <s v="UM01"/>
    <s v="INR"/>
    <n v="0"/>
    <n v="0"/>
    <n v="0"/>
    <n v="0"/>
    <n v="0"/>
  </r>
  <r>
    <s v="1603002307"/>
    <s v="0"/>
    <s v="16030023070"/>
    <s v="3000"/>
    <x v="2"/>
    <s v="M/C FOR SLINGS AT MUMBAI"/>
    <s v="15"/>
    <s v="0"/>
    <s v="UM3001"/>
    <d v="2000-10-31T00:00:00"/>
    <n v="410945.46"/>
    <n v="-390398.19"/>
    <n v="20547.27"/>
    <n v="0"/>
    <n v="0"/>
    <n v="0"/>
    <n v="0"/>
    <n v="20547.27"/>
    <n v="410945.46"/>
    <n v="-390398.19"/>
    <n v="0"/>
    <m/>
    <s v="UM01"/>
    <s v="INR"/>
    <n v="0"/>
    <n v="0"/>
    <n v="0"/>
    <n v="0"/>
    <n v="0"/>
  </r>
  <r>
    <s v="1603002309"/>
    <s v="0"/>
    <s v="16030023090"/>
    <s v="3000"/>
    <x v="2"/>
    <s v="M/C FOUNDATION."/>
    <s v="0"/>
    <s v="0"/>
    <s v="UM3001"/>
    <d v="1996-03-14T00:00:00"/>
    <n v="52632.01"/>
    <n v="-50000.4"/>
    <n v="2631.61"/>
    <n v="0"/>
    <n v="0"/>
    <n v="0"/>
    <n v="0"/>
    <n v="2631.61"/>
    <n v="52632.01"/>
    <n v="-50000.4"/>
    <n v="0"/>
    <m/>
    <s v="UM01"/>
    <s v="INR"/>
    <n v="0"/>
    <n v="0"/>
    <n v="0"/>
    <n v="0"/>
    <n v="0"/>
  </r>
  <r>
    <s v="1603002310"/>
    <s v="0"/>
    <s v="16030023100"/>
    <s v="3000"/>
    <x v="2"/>
    <s v="M/C FOUNDATION."/>
    <s v="0"/>
    <s v="0"/>
    <s v="UM3001"/>
    <d v="1996-03-17T00:00:00"/>
    <n v="155146.75"/>
    <n v="-147389.41"/>
    <n v="7757.34"/>
    <n v="0"/>
    <n v="0"/>
    <n v="0"/>
    <n v="0"/>
    <n v="7757.34"/>
    <n v="155146.75"/>
    <n v="-147389.41"/>
    <n v="0"/>
    <m/>
    <s v="UM01"/>
    <s v="INR"/>
    <n v="0"/>
    <n v="0"/>
    <n v="0"/>
    <n v="0"/>
    <n v="0"/>
  </r>
  <r>
    <s v="1603002311"/>
    <s v="0"/>
    <s v="16030023110"/>
    <s v="3000"/>
    <x v="2"/>
    <s v="M/C NO 12C CIVIL"/>
    <s v="0"/>
    <s v="0"/>
    <s v="UM3001"/>
    <d v="2001-03-18T00:00:00"/>
    <n v="32966.6"/>
    <n v="-31318.27"/>
    <n v="1648.33"/>
    <n v="0"/>
    <n v="0"/>
    <n v="0"/>
    <n v="0"/>
    <n v="1648.33"/>
    <n v="32966.6"/>
    <n v="-31318.27"/>
    <n v="0"/>
    <m/>
    <s v="UM01"/>
    <s v="INR"/>
    <n v="0"/>
    <n v="0"/>
    <n v="0"/>
    <n v="0"/>
    <n v="0"/>
  </r>
  <r>
    <s v="1603002312"/>
    <s v="0"/>
    <s v="16030023120"/>
    <s v="3000"/>
    <x v="2"/>
    <s v="M/C NO 12C ELEC."/>
    <s v="0"/>
    <s v="0"/>
    <s v="UM3001"/>
    <d v="2001-03-18T00:00:00"/>
    <n v="708114.31"/>
    <n v="-672708.59"/>
    <n v="35405.72"/>
    <n v="0"/>
    <n v="0"/>
    <n v="0"/>
    <n v="0"/>
    <n v="35405.72"/>
    <n v="708114.31"/>
    <n v="-672708.59"/>
    <n v="0"/>
    <m/>
    <s v="UM01"/>
    <s v="INR"/>
    <n v="0"/>
    <n v="0"/>
    <n v="0"/>
    <n v="0"/>
    <n v="0"/>
  </r>
  <r>
    <s v="1603002313"/>
    <s v="0"/>
    <s v="16030023130"/>
    <s v="3000"/>
    <x v="2"/>
    <s v="M/C NO 12C MECH."/>
    <s v="0"/>
    <s v="0"/>
    <s v="UM3001"/>
    <d v="2001-03-18T00:00:00"/>
    <n v="834438.69"/>
    <n v="-792716.75"/>
    <n v="41721.94"/>
    <n v="0"/>
    <n v="0"/>
    <n v="0"/>
    <n v="0"/>
    <n v="41721.94"/>
    <n v="834438.69"/>
    <n v="-792716.75"/>
    <n v="0"/>
    <m/>
    <s v="UM01"/>
    <s v="INR"/>
    <n v="0"/>
    <n v="0"/>
    <n v="0"/>
    <n v="0"/>
    <n v="0"/>
  </r>
  <r>
    <s v="1603002314"/>
    <s v="0"/>
    <s v="16030023140"/>
    <s v="3000"/>
    <x v="2"/>
    <s v="M/C NO 12D CIVIL"/>
    <s v="0"/>
    <s v="0"/>
    <s v="UM3001"/>
    <d v="1999-03-29T00:00:00"/>
    <n v="12631.46"/>
    <n v="-11999.89"/>
    <n v="631.57000000000005"/>
    <n v="0"/>
    <n v="0"/>
    <n v="0"/>
    <n v="0"/>
    <n v="631.57000000000005"/>
    <n v="12631.46"/>
    <n v="-11999.89"/>
    <n v="0"/>
    <m/>
    <s v="UM01"/>
    <s v="INR"/>
    <n v="0"/>
    <n v="0"/>
    <n v="0"/>
    <n v="0"/>
    <n v="0"/>
  </r>
  <r>
    <s v="1603002315"/>
    <s v="0"/>
    <s v="16030023150"/>
    <s v="3000"/>
    <x v="2"/>
    <s v="M/C NO 12D ELECTRICAL"/>
    <s v="0"/>
    <s v="0"/>
    <s v="UM3001"/>
    <d v="1999-03-29T00:00:00"/>
    <n v="91155.08"/>
    <n v="-86597.33"/>
    <n v="4557.75"/>
    <n v="0"/>
    <n v="0"/>
    <n v="0"/>
    <n v="0"/>
    <n v="4557.75"/>
    <n v="91155.08"/>
    <n v="-86597.33"/>
    <n v="0"/>
    <m/>
    <s v="UM01"/>
    <s v="INR"/>
    <n v="0"/>
    <n v="0"/>
    <n v="0"/>
    <n v="0"/>
    <n v="0"/>
  </r>
  <r>
    <s v="1603002316"/>
    <s v="0"/>
    <s v="16030023160"/>
    <s v="3000"/>
    <x v="2"/>
    <s v="M/C NO 12D MECH"/>
    <s v="0"/>
    <s v="0"/>
    <s v="UM3001"/>
    <d v="1999-03-29T00:00:00"/>
    <n v="11260.34"/>
    <n v="-10697.32"/>
    <n v="563.02"/>
    <n v="0"/>
    <n v="0"/>
    <n v="0"/>
    <n v="0"/>
    <n v="563.02"/>
    <n v="11260.34"/>
    <n v="-10697.32"/>
    <n v="0"/>
    <m/>
    <s v="UM01"/>
    <s v="INR"/>
    <n v="0"/>
    <n v="0"/>
    <n v="0"/>
    <n v="0"/>
    <n v="0"/>
  </r>
  <r>
    <s v="1603002317"/>
    <s v="0"/>
    <s v="16030023170"/>
    <s v="3000"/>
    <x v="2"/>
    <s v="M/C NO 12H CIVIL"/>
    <s v="0"/>
    <s v="0"/>
    <s v="UM3001"/>
    <d v="1999-03-25T00:00:00"/>
    <n v="35359.410000000003"/>
    <n v="-33591.43"/>
    <n v="1767.98"/>
    <n v="0"/>
    <n v="0"/>
    <n v="0"/>
    <n v="0"/>
    <n v="1767.98"/>
    <n v="35359.410000000003"/>
    <n v="-33591.43"/>
    <n v="0"/>
    <m/>
    <s v="UM01"/>
    <s v="INR"/>
    <n v="0"/>
    <n v="0"/>
    <n v="0"/>
    <n v="0"/>
    <n v="0"/>
  </r>
  <r>
    <s v="1603002318"/>
    <s v="0"/>
    <s v="16030023180"/>
    <s v="3000"/>
    <x v="2"/>
    <s v="M/C NO 12H ELECTRICAL"/>
    <s v="0"/>
    <s v="0"/>
    <s v="UM3001"/>
    <d v="1999-03-25T00:00:00"/>
    <n v="614653.59"/>
    <n v="-583920.91"/>
    <n v="30732.68"/>
    <n v="0"/>
    <n v="0"/>
    <n v="0"/>
    <n v="0"/>
    <n v="30732.68"/>
    <n v="614653.59"/>
    <n v="-583920.91"/>
    <n v="0"/>
    <m/>
    <s v="UM01"/>
    <s v="INR"/>
    <n v="0"/>
    <n v="0"/>
    <n v="0"/>
    <n v="0"/>
    <n v="0"/>
  </r>
  <r>
    <s v="1603002319"/>
    <s v="0"/>
    <s v="16030023190"/>
    <s v="3000"/>
    <x v="2"/>
    <s v="M/C NO 12H MECH"/>
    <s v="0"/>
    <s v="0"/>
    <s v="UM3001"/>
    <d v="1999-03-25T00:00:00"/>
    <n v="44442"/>
    <n v="-42219.9"/>
    <n v="2222.1"/>
    <n v="0"/>
    <n v="0"/>
    <n v="0"/>
    <n v="0"/>
    <n v="2222.1"/>
    <n v="44442"/>
    <n v="-42219.9"/>
    <n v="0"/>
    <m/>
    <s v="UM01"/>
    <s v="INR"/>
    <n v="0"/>
    <n v="0"/>
    <n v="0"/>
    <n v="0"/>
    <n v="0"/>
  </r>
  <r>
    <s v="1603002320"/>
    <s v="0"/>
    <s v="16030023200"/>
    <s v="3000"/>
    <x v="2"/>
    <s v="M/C NO 12N CIVIL"/>
    <s v="0"/>
    <s v="0"/>
    <s v="UM3001"/>
    <d v="1999-03-26T00:00:00"/>
    <n v="12975.37"/>
    <n v="-12326.6"/>
    <n v="648.77"/>
    <n v="0"/>
    <n v="0"/>
    <n v="0"/>
    <n v="0"/>
    <n v="648.77"/>
    <n v="12975.37"/>
    <n v="-12326.6"/>
    <n v="0"/>
    <m/>
    <s v="UM01"/>
    <s v="INR"/>
    <n v="0"/>
    <n v="0"/>
    <n v="0"/>
    <n v="0"/>
    <n v="0"/>
  </r>
  <r>
    <s v="1603002321"/>
    <s v="0"/>
    <s v="16030023210"/>
    <s v="3000"/>
    <x v="2"/>
    <s v="M/C NO 12N ELECTRICAL"/>
    <s v="0"/>
    <s v="0"/>
    <s v="UM3001"/>
    <d v="1999-03-26T00:00:00"/>
    <n v="179563.41"/>
    <n v="-170585.23"/>
    <n v="8978.18"/>
    <n v="0"/>
    <n v="0"/>
    <n v="0"/>
    <n v="0"/>
    <n v="8978.18"/>
    <n v="179563.41"/>
    <n v="-170585.23"/>
    <n v="0"/>
    <m/>
    <s v="UM01"/>
    <s v="INR"/>
    <n v="0"/>
    <n v="0"/>
    <n v="0"/>
    <n v="0"/>
    <n v="0"/>
  </r>
  <r>
    <s v="1603002322"/>
    <s v="0"/>
    <s v="16030023220"/>
    <s v="3000"/>
    <x v="2"/>
    <s v="M/C NO 12N MECH"/>
    <s v="0"/>
    <s v="0"/>
    <s v="UM3001"/>
    <d v="2001-03-15T00:00:00"/>
    <n v="92007.72"/>
    <n v="-87407.33"/>
    <n v="4600.3900000000003"/>
    <n v="0"/>
    <n v="0"/>
    <n v="0"/>
    <n v="0"/>
    <n v="4600.3900000000003"/>
    <n v="92007.72"/>
    <n v="-87407.33"/>
    <n v="0"/>
    <m/>
    <s v="UM01"/>
    <s v="INR"/>
    <n v="0"/>
    <n v="0"/>
    <n v="0"/>
    <n v="0"/>
    <n v="0"/>
  </r>
  <r>
    <s v="1603002323"/>
    <s v="0"/>
    <s v="16030023230"/>
    <s v="3000"/>
    <x v="2"/>
    <s v="M/C NO 14A"/>
    <s v="11"/>
    <s v="0"/>
    <s v="UM3001"/>
    <d v="2003-03-15T00:00:00"/>
    <n v="233616.87"/>
    <n v="-221936.03"/>
    <n v="11680.84"/>
    <n v="0"/>
    <n v="0"/>
    <n v="0"/>
    <n v="0"/>
    <n v="11680.84"/>
    <n v="233616.87"/>
    <n v="-221936.03"/>
    <n v="0"/>
    <m/>
    <s v="UM01"/>
    <s v="INR"/>
    <n v="0"/>
    <n v="0"/>
    <n v="0"/>
    <n v="0"/>
    <n v="0"/>
  </r>
  <r>
    <s v="1603002324"/>
    <s v="0"/>
    <s v="16030023240"/>
    <s v="3000"/>
    <x v="2"/>
    <s v="M/C NO 14A B C"/>
    <s v="11"/>
    <s v="0"/>
    <s v="UM3001"/>
    <d v="2003-03-15T00:00:00"/>
    <n v="13497.23"/>
    <n v="-12822.37"/>
    <n v="674.86"/>
    <n v="0"/>
    <n v="0"/>
    <n v="0"/>
    <n v="0"/>
    <n v="674.86"/>
    <n v="13497.23"/>
    <n v="-12822.37"/>
    <n v="0"/>
    <m/>
    <s v="UM01"/>
    <s v="INR"/>
    <n v="0"/>
    <n v="0"/>
    <n v="0"/>
    <n v="0"/>
    <n v="0"/>
  </r>
  <r>
    <s v="1603002325"/>
    <s v="0"/>
    <s v="16030023250"/>
    <s v="3000"/>
    <x v="2"/>
    <s v="&quot;M/C NO 14A,B &amp; C CIVIL&quot;"/>
    <s v="11"/>
    <s v="0"/>
    <s v="UM3001"/>
    <d v="2003-03-15T00:00:00"/>
    <n v="7424.59"/>
    <n v="-7053.36"/>
    <n v="371.23"/>
    <n v="0"/>
    <n v="0"/>
    <n v="0"/>
    <n v="0"/>
    <n v="371.23"/>
    <n v="7424.59"/>
    <n v="-7053.36"/>
    <n v="0"/>
    <m/>
    <s v="UM01"/>
    <s v="INR"/>
    <n v="0"/>
    <n v="0"/>
    <n v="0"/>
    <n v="0"/>
    <n v="0"/>
  </r>
  <r>
    <s v="1603002326"/>
    <s v="0"/>
    <s v="16030023260"/>
    <s v="3000"/>
    <x v="2"/>
    <s v="&quot;M/C NO 14A,B &amp; C ELEC.&quot;"/>
    <s v="11"/>
    <s v="0"/>
    <s v="UM3001"/>
    <d v="2003-03-15T00:00:00"/>
    <n v="34537.51"/>
    <n v="-32810.629999999997"/>
    <n v="1726.88"/>
    <n v="0"/>
    <n v="0"/>
    <n v="0"/>
    <n v="0"/>
    <n v="1726.88"/>
    <n v="34537.51"/>
    <n v="-32810.629999999997"/>
    <n v="0"/>
    <m/>
    <s v="UM01"/>
    <s v="INR"/>
    <n v="0"/>
    <n v="0"/>
    <n v="0"/>
    <n v="0"/>
    <n v="0"/>
  </r>
  <r>
    <s v="1603002327"/>
    <s v="0"/>
    <s v="16030023270"/>
    <s v="3000"/>
    <x v="2"/>
    <s v="&quot;M/C NO 14A,B &amp; C MECH.&quot;"/>
    <s v="11"/>
    <s v="0"/>
    <s v="UM3001"/>
    <d v="2003-03-15T00:00:00"/>
    <n v="1405705.27"/>
    <n v="-1335420.01"/>
    <n v="70285.259999999995"/>
    <n v="0"/>
    <n v="0"/>
    <n v="0"/>
    <n v="0"/>
    <n v="70285.259999999995"/>
    <n v="1405705.27"/>
    <n v="-1335420.01"/>
    <n v="0"/>
    <m/>
    <s v="UM01"/>
    <s v="INR"/>
    <n v="0"/>
    <n v="0"/>
    <n v="0"/>
    <n v="0"/>
    <n v="0"/>
  </r>
  <r>
    <s v="1603002328"/>
    <s v="0"/>
    <s v="16030023280"/>
    <s v="3000"/>
    <x v="2"/>
    <s v="M/C NO 18A CIVIL"/>
    <s v="0"/>
    <s v="0"/>
    <s v="UM3001"/>
    <d v="2001-02-28T00:00:00"/>
    <n v="125249.77"/>
    <n v="-118987.28"/>
    <n v="6262.49"/>
    <n v="0"/>
    <n v="0"/>
    <n v="0"/>
    <n v="0"/>
    <n v="6262.49"/>
    <n v="125249.77"/>
    <n v="-118987.28"/>
    <n v="0"/>
    <m/>
    <s v="UM01"/>
    <s v="INR"/>
    <n v="0"/>
    <n v="0"/>
    <n v="0"/>
    <n v="0"/>
    <n v="0"/>
  </r>
  <r>
    <s v="1603002329"/>
    <s v="0"/>
    <s v="16030023290"/>
    <s v="3000"/>
    <x v="2"/>
    <s v="M/C NO 18A ELEC."/>
    <s v="0"/>
    <s v="0"/>
    <s v="UM3001"/>
    <d v="2001-02-28T00:00:00"/>
    <n v="1296622.72"/>
    <n v="-1231791.58"/>
    <n v="64831.14"/>
    <n v="0"/>
    <n v="0"/>
    <n v="0"/>
    <n v="0"/>
    <n v="64831.14"/>
    <n v="1296622.72"/>
    <n v="-1231791.58"/>
    <n v="0"/>
    <m/>
    <s v="UM01"/>
    <s v="INR"/>
    <n v="0"/>
    <n v="0"/>
    <n v="0"/>
    <n v="0"/>
    <n v="0"/>
  </r>
  <r>
    <s v="1603002330"/>
    <s v="0"/>
    <s v="16030023300"/>
    <s v="3000"/>
    <x v="2"/>
    <s v="M/C NO 18A MECH."/>
    <s v="0"/>
    <s v="0"/>
    <s v="UM3001"/>
    <d v="2001-02-28T00:00:00"/>
    <n v="157805.63"/>
    <n v="-149915.34"/>
    <n v="7890.29"/>
    <n v="0"/>
    <n v="0"/>
    <n v="0"/>
    <n v="0"/>
    <n v="7890.29"/>
    <n v="157805.63"/>
    <n v="-149915.34"/>
    <n v="0"/>
    <m/>
    <s v="UM01"/>
    <s v="INR"/>
    <n v="0"/>
    <n v="0"/>
    <n v="0"/>
    <n v="0"/>
    <n v="0"/>
  </r>
  <r>
    <s v="1603002331"/>
    <s v="0"/>
    <s v="16030023310"/>
    <s v="3000"/>
    <x v="2"/>
    <s v="M/C NO 18B CIVIL"/>
    <s v="0"/>
    <s v="0"/>
    <s v="UM3001"/>
    <d v="2002-03-20T00:00:00"/>
    <n v="43220.6"/>
    <n v="-41059.57"/>
    <n v="2161.0300000000002"/>
    <n v="0"/>
    <n v="0"/>
    <n v="0"/>
    <n v="0"/>
    <n v="2161.0300000000002"/>
    <n v="43220.6"/>
    <n v="-41059.57"/>
    <n v="0"/>
    <m/>
    <s v="UM01"/>
    <s v="INR"/>
    <n v="0"/>
    <n v="0"/>
    <n v="0"/>
    <n v="0"/>
    <n v="0"/>
  </r>
  <r>
    <s v="1603002332"/>
    <s v="0"/>
    <s v="16030023320"/>
    <s v="3000"/>
    <x v="2"/>
    <s v="M/C NO 18B ELECT."/>
    <s v="0"/>
    <s v="0"/>
    <s v="UM3001"/>
    <d v="2002-03-20T00:00:00"/>
    <n v="688669.42"/>
    <n v="-654235.94999999995"/>
    <n v="34433.47"/>
    <n v="0"/>
    <n v="0"/>
    <n v="0"/>
    <n v="0"/>
    <n v="34433.47"/>
    <n v="688669.42"/>
    <n v="-654235.94999999995"/>
    <n v="0"/>
    <m/>
    <s v="UM01"/>
    <s v="INR"/>
    <n v="0"/>
    <n v="0"/>
    <n v="0"/>
    <n v="0"/>
    <n v="0"/>
  </r>
  <r>
    <s v="1603002333"/>
    <s v="0"/>
    <s v="16030023330"/>
    <s v="3000"/>
    <x v="2"/>
    <s v="M/C NO 18B ELECT."/>
    <s v="11"/>
    <s v="0"/>
    <s v="UM3001"/>
    <d v="2003-03-15T00:00:00"/>
    <n v="243813.8"/>
    <n v="-231623.11"/>
    <n v="12190.69"/>
    <n v="0"/>
    <n v="0"/>
    <n v="0"/>
    <n v="0"/>
    <n v="12190.69"/>
    <n v="243813.8"/>
    <n v="-231623.11"/>
    <n v="0"/>
    <m/>
    <s v="UM01"/>
    <s v="INR"/>
    <n v="0"/>
    <n v="0"/>
    <n v="0"/>
    <n v="0"/>
    <n v="0"/>
  </r>
  <r>
    <s v="1603002334"/>
    <s v="0"/>
    <s v="16030023340"/>
    <s v="3000"/>
    <x v="2"/>
    <s v="M/C NO 18B MECH."/>
    <s v="0"/>
    <s v="0"/>
    <s v="UM3001"/>
    <d v="2002-03-20T00:00:00"/>
    <n v="366961.29"/>
    <n v="-348613.23"/>
    <n v="18348.060000000001"/>
    <n v="0"/>
    <n v="0"/>
    <n v="0"/>
    <n v="0"/>
    <n v="18348.060000000001"/>
    <n v="366961.29"/>
    <n v="-348613.23"/>
    <n v="0"/>
    <m/>
    <s v="UM01"/>
    <s v="INR"/>
    <n v="0"/>
    <n v="0"/>
    <n v="0"/>
    <n v="0"/>
    <n v="0"/>
  </r>
  <r>
    <s v="1603002335"/>
    <s v="0"/>
    <s v="16030023350"/>
    <s v="3000"/>
    <x v="2"/>
    <s v="M/C NO 18D ELECT."/>
    <s v="11"/>
    <s v="0"/>
    <s v="UM3001"/>
    <d v="2003-03-15T00:00:00"/>
    <n v="321933.43"/>
    <n v="-305836.76"/>
    <n v="16096.67"/>
    <n v="0"/>
    <n v="0"/>
    <n v="0"/>
    <n v="0"/>
    <n v="16096.67"/>
    <n v="321933.43"/>
    <n v="-305836.76"/>
    <n v="0"/>
    <m/>
    <s v="UM01"/>
    <s v="INR"/>
    <n v="0"/>
    <n v="0"/>
    <n v="0"/>
    <n v="0"/>
    <n v="0"/>
  </r>
  <r>
    <s v="1603002336"/>
    <s v="0"/>
    <s v="16030023360"/>
    <s v="3000"/>
    <x v="2"/>
    <s v="M/C NO 21 CIVIL"/>
    <s v="0"/>
    <s v="0"/>
    <s v="UM3001"/>
    <d v="2001-03-20T00:00:00"/>
    <n v="763711.19"/>
    <n v="-725525.63"/>
    <n v="38185.56"/>
    <n v="0"/>
    <n v="0"/>
    <n v="0"/>
    <n v="0"/>
    <n v="38185.56"/>
    <n v="763711.19"/>
    <n v="-725525.63"/>
    <n v="0"/>
    <m/>
    <s v="UM01"/>
    <s v="INR"/>
    <n v="0"/>
    <n v="0"/>
    <n v="0"/>
    <n v="0"/>
    <n v="0"/>
  </r>
  <r>
    <s v="1603002337"/>
    <s v="0"/>
    <s v="16030023370"/>
    <s v="3000"/>
    <x v="2"/>
    <s v="M/C NO 21 ELEC."/>
    <s v="0"/>
    <s v="0"/>
    <s v="UM3001"/>
    <d v="2001-03-20T00:00:00"/>
    <n v="2442465.0099999998"/>
    <n v="-2320341.75"/>
    <n v="122123.26"/>
    <n v="0"/>
    <n v="0"/>
    <n v="0"/>
    <n v="0"/>
    <n v="122123.26"/>
    <n v="2442465.0099999998"/>
    <n v="-2320341.75"/>
    <n v="0"/>
    <m/>
    <s v="UM01"/>
    <s v="INR"/>
    <n v="0"/>
    <n v="0"/>
    <n v="0"/>
    <n v="0"/>
    <n v="0"/>
  </r>
  <r>
    <s v="1603002338"/>
    <s v="0"/>
    <s v="16030023380"/>
    <s v="3000"/>
    <x v="2"/>
    <s v="M/C NO 21 ELECT."/>
    <s v="0"/>
    <s v="0"/>
    <s v="UM3001"/>
    <d v="2002-03-25T00:00:00"/>
    <n v="10871.53"/>
    <n v="-10327.950000000001"/>
    <n v="543.58000000000004"/>
    <n v="0"/>
    <n v="0"/>
    <n v="0"/>
    <n v="0"/>
    <n v="543.58000000000004"/>
    <n v="10871.53"/>
    <n v="-10327.950000000001"/>
    <n v="0"/>
    <m/>
    <s v="UM01"/>
    <s v="INR"/>
    <n v="0"/>
    <n v="0"/>
    <n v="0"/>
    <n v="0"/>
    <n v="0"/>
  </r>
  <r>
    <s v="1603002339"/>
    <s v="0"/>
    <s v="16030023390"/>
    <s v="3000"/>
    <x v="2"/>
    <s v="M/C NO 21 EREC. &amp; COMM."/>
    <s v="0"/>
    <s v="0"/>
    <s v="UM3001"/>
    <d v="2002-03-25T00:00:00"/>
    <n v="28550.59"/>
    <n v="-27123.06"/>
    <n v="1427.53"/>
    <n v="0"/>
    <n v="0"/>
    <n v="0"/>
    <n v="0"/>
    <n v="1427.53"/>
    <n v="28550.59"/>
    <n v="-27123.06"/>
    <n v="0"/>
    <m/>
    <s v="UM01"/>
    <s v="INR"/>
    <n v="0"/>
    <n v="0"/>
    <n v="0"/>
    <n v="0"/>
    <n v="0"/>
  </r>
  <r>
    <s v="1603002340"/>
    <s v="0"/>
    <s v="16030023400"/>
    <s v="3000"/>
    <x v="2"/>
    <s v="M/C NO 21 EREC. &amp; COMM."/>
    <s v="0"/>
    <s v="0"/>
    <s v="UM3001"/>
    <d v="2001-03-20T00:00:00"/>
    <n v="720761.03"/>
    <n v="-684722.97"/>
    <n v="36038.06"/>
    <n v="0"/>
    <n v="0"/>
    <n v="0"/>
    <n v="0"/>
    <n v="36038.06"/>
    <n v="720761.03"/>
    <n v="-684722.97"/>
    <n v="0"/>
    <m/>
    <s v="UM01"/>
    <s v="INR"/>
    <n v="0"/>
    <n v="0"/>
    <n v="0"/>
    <n v="0"/>
    <n v="0"/>
  </r>
  <r>
    <s v="1603002341"/>
    <s v="0"/>
    <s v="16030023410"/>
    <s v="3000"/>
    <x v="2"/>
    <s v="M/C NO 21 MECH."/>
    <s v="0"/>
    <s v="0"/>
    <s v="UM3001"/>
    <d v="2002-03-25T00:00:00"/>
    <n v="161054.63"/>
    <n v="-153001.9"/>
    <n v="8052.73"/>
    <n v="0"/>
    <n v="0"/>
    <n v="0"/>
    <n v="0"/>
    <n v="8052.73"/>
    <n v="161054.63"/>
    <n v="-153001.9"/>
    <n v="0"/>
    <m/>
    <s v="UM01"/>
    <s v="INR"/>
    <n v="0"/>
    <n v="0"/>
    <n v="0"/>
    <n v="0"/>
    <n v="0"/>
  </r>
  <r>
    <s v="1603002342"/>
    <s v="0"/>
    <s v="16030023420"/>
    <s v="3000"/>
    <x v="2"/>
    <s v="M/C NO 21 MECH."/>
    <s v="0"/>
    <s v="0"/>
    <s v="UM3001"/>
    <d v="2001-03-20T00:00:00"/>
    <n v="1932899.82"/>
    <n v="-1836254.82"/>
    <n v="96645"/>
    <n v="0"/>
    <n v="0"/>
    <n v="0"/>
    <n v="0"/>
    <n v="96645"/>
    <n v="1932899.82"/>
    <n v="-1836254.82"/>
    <n v="0"/>
    <m/>
    <s v="UM01"/>
    <s v="INR"/>
    <n v="0"/>
    <n v="0"/>
    <n v="0"/>
    <n v="0"/>
    <n v="0"/>
  </r>
  <r>
    <s v="1603002343"/>
    <s v="0"/>
    <s v="16030023430"/>
    <s v="3000"/>
    <x v="2"/>
    <s v="M/C NO 22C ELEC."/>
    <s v="0"/>
    <s v="0"/>
    <s v="UM3001"/>
    <d v="2001-03-20T00:00:00"/>
    <n v="426765.02"/>
    <n v="-405426.76"/>
    <n v="21338.26"/>
    <n v="0"/>
    <n v="0"/>
    <n v="0"/>
    <n v="0"/>
    <n v="21338.26"/>
    <n v="426765.02"/>
    <n v="-405426.76"/>
    <n v="0"/>
    <m/>
    <s v="UM01"/>
    <s v="INR"/>
    <n v="0"/>
    <n v="0"/>
    <n v="0"/>
    <n v="0"/>
    <n v="0"/>
  </r>
  <r>
    <s v="1603002344"/>
    <s v="0"/>
    <s v="16030023440"/>
    <s v="3000"/>
    <x v="2"/>
    <s v="M/C NO 22C ELECT."/>
    <s v="0"/>
    <s v="0"/>
    <s v="UM3001"/>
    <d v="2002-03-22T00:00:00"/>
    <n v="141632.01"/>
    <n v="-134550.39999999999"/>
    <n v="7081.61"/>
    <n v="0"/>
    <n v="0"/>
    <n v="0"/>
    <n v="0"/>
    <n v="7081.61"/>
    <n v="141632.01"/>
    <n v="-134550.39999999999"/>
    <n v="0"/>
    <m/>
    <s v="UM01"/>
    <s v="INR"/>
    <n v="0"/>
    <n v="0"/>
    <n v="0"/>
    <n v="0"/>
    <n v="0"/>
  </r>
  <r>
    <s v="1603002345"/>
    <s v="0"/>
    <s v="16030023450"/>
    <s v="3000"/>
    <x v="2"/>
    <s v="M/C NO 22C MECH"/>
    <s v="0"/>
    <s v="0"/>
    <s v="UM3001"/>
    <d v="2001-03-20T00:00:00"/>
    <n v="4447186.3099999996"/>
    <n v="-4224826.99"/>
    <n v="222359.32"/>
    <n v="0"/>
    <n v="0"/>
    <n v="0"/>
    <n v="0"/>
    <n v="222359.32"/>
    <n v="4447186.3099999996"/>
    <n v="-4224826.99"/>
    <n v="0"/>
    <m/>
    <s v="UM01"/>
    <s v="INR"/>
    <n v="0"/>
    <n v="0"/>
    <n v="0"/>
    <n v="0"/>
    <n v="0"/>
  </r>
  <r>
    <s v="1603002346"/>
    <s v="0"/>
    <s v="16030023460"/>
    <s v="3000"/>
    <x v="2"/>
    <s v="M/C NO CARTER 1 CIVIL"/>
    <s v="0"/>
    <s v="0"/>
    <s v="UM3001"/>
    <d v="2001-03-20T00:00:00"/>
    <n v="16927.13"/>
    <n v="-16080.77"/>
    <n v="846.36"/>
    <n v="0"/>
    <n v="0"/>
    <n v="0"/>
    <n v="0"/>
    <n v="846.36"/>
    <n v="16927.13"/>
    <n v="-16080.77"/>
    <n v="0"/>
    <m/>
    <s v="UM01"/>
    <s v="INR"/>
    <n v="0"/>
    <n v="0"/>
    <n v="0"/>
    <n v="0"/>
    <n v="0"/>
  </r>
  <r>
    <s v="1603002347"/>
    <s v="0"/>
    <s v="16030023470"/>
    <s v="3000"/>
    <x v="2"/>
    <s v="M/C NO CARTER 1 MECH."/>
    <s v="0"/>
    <s v="0"/>
    <s v="UM3001"/>
    <d v="2001-03-20T00:00:00"/>
    <n v="32550.69"/>
    <n v="-30923.15"/>
    <n v="1627.54"/>
    <n v="0"/>
    <n v="0"/>
    <n v="0"/>
    <n v="0"/>
    <n v="1627.54"/>
    <n v="32550.69"/>
    <n v="-30923.15"/>
    <n v="0"/>
    <m/>
    <s v="UM01"/>
    <s v="INR"/>
    <n v="0"/>
    <n v="0"/>
    <n v="0"/>
    <n v="0"/>
    <n v="0"/>
  </r>
  <r>
    <s v="1603002348"/>
    <s v="0"/>
    <s v="16030023480"/>
    <s v="3000"/>
    <x v="2"/>
    <s v="EQUIPMENT &amp; SPL PARTS FOR DSW."/>
    <s v="0"/>
    <s v="0"/>
    <s v="UM3001"/>
    <d v="1996-03-31T00:00:00"/>
    <n v="1500.96"/>
    <n v="-1500.96"/>
    <n v="0"/>
    <n v="0"/>
    <n v="0"/>
    <n v="0"/>
    <n v="0"/>
    <n v="0"/>
    <n v="1500.96"/>
    <n v="-1500.96"/>
    <n v="0"/>
    <m/>
    <s v="UM01"/>
    <s v="INR"/>
    <n v="0"/>
    <n v="0"/>
    <n v="0"/>
    <n v="0"/>
    <n v="0"/>
  </r>
  <r>
    <s v="1603002349"/>
    <s v="0"/>
    <s v="16030023490"/>
    <s v="3000"/>
    <x v="2"/>
    <s v="M/C NO PF(C) ELEC."/>
    <s v="0"/>
    <s v="0"/>
    <s v="UM3001"/>
    <d v="2001-02-28T00:00:00"/>
    <n v="119914.67"/>
    <n v="-113918.93"/>
    <n v="5995.74"/>
    <n v="0"/>
    <n v="0"/>
    <n v="0"/>
    <n v="0"/>
    <n v="5995.74"/>
    <n v="119914.67"/>
    <n v="-113918.93"/>
    <n v="0"/>
    <m/>
    <s v="UM01"/>
    <s v="INR"/>
    <n v="0"/>
    <n v="0"/>
    <n v="0"/>
    <n v="0"/>
    <n v="0"/>
  </r>
  <r>
    <s v="1603002350"/>
    <s v="0"/>
    <s v="16030023500"/>
    <s v="3000"/>
    <x v="2"/>
    <s v="MISC FURNACE PROJECTS."/>
    <s v="0"/>
    <s v="0"/>
    <s v="UM3001"/>
    <d v="1996-03-31T00:00:00"/>
    <n v="1500.96"/>
    <n v="-1500.96"/>
    <n v="0"/>
    <n v="0"/>
    <n v="0"/>
    <n v="0"/>
    <n v="0"/>
    <n v="0"/>
    <n v="1500.96"/>
    <n v="-1500.96"/>
    <n v="0"/>
    <m/>
    <s v="UM01"/>
    <s v="INR"/>
    <n v="0"/>
    <n v="0"/>
    <n v="0"/>
    <n v="0"/>
    <n v="0"/>
  </r>
  <r>
    <s v="1603002351"/>
    <s v="0"/>
    <s v="16030023510"/>
    <s v="3000"/>
    <x v="2"/>
    <s v="M/C. NO 18C ELEC"/>
    <s v="0"/>
    <s v="0"/>
    <s v="UM3001"/>
    <d v="2001-03-18T00:00:00"/>
    <n v="9279.8799999999992"/>
    <n v="-8815.8799999999992"/>
    <n v="464"/>
    <n v="0"/>
    <n v="0"/>
    <n v="0"/>
    <n v="0"/>
    <n v="464"/>
    <n v="9279.8799999999992"/>
    <n v="-8815.8799999999992"/>
    <n v="0"/>
    <m/>
    <s v="UM01"/>
    <s v="INR"/>
    <n v="0"/>
    <n v="0"/>
    <n v="0"/>
    <n v="0"/>
    <n v="0"/>
  </r>
  <r>
    <s v="1603002352"/>
    <s v="0"/>
    <s v="16030023520"/>
    <s v="3000"/>
    <x v="2"/>
    <s v="M/C.FOUND.FOR FREGERIO W.D M/C"/>
    <s v="0"/>
    <s v="0"/>
    <s v="UM3001"/>
    <d v="1996-03-01T00:00:00"/>
    <n v="745722.85"/>
    <n v="-708436.7"/>
    <n v="37286.15"/>
    <n v="0"/>
    <n v="0"/>
    <n v="0"/>
    <n v="0"/>
    <n v="37286.15"/>
    <n v="745722.85"/>
    <n v="-708436.7"/>
    <n v="0"/>
    <m/>
    <s v="UM01"/>
    <s v="INR"/>
    <n v="0"/>
    <n v="0"/>
    <n v="0"/>
    <n v="0"/>
    <n v="0"/>
  </r>
  <r>
    <s v="1603002353"/>
    <s v="0"/>
    <s v="16030023530"/>
    <s v="3000"/>
    <x v="2"/>
    <s v="&quot;&quot;&quot;INT ON REVAMPING OF 6 BB * 12&quot;"/>
    <s v="0"/>
    <s v="0"/>
    <s v="UM3001"/>
    <d v="1997-03-31T00:00:00"/>
    <n v="1564.5"/>
    <n v="-1564.49"/>
    <n v="0.01"/>
    <n v="0"/>
    <n v="0"/>
    <n v="0"/>
    <n v="0"/>
    <n v="0.01"/>
    <n v="1564.5"/>
    <n v="-1564.49"/>
    <n v="0"/>
    <m/>
    <s v="UM01"/>
    <s v="INR"/>
    <n v="0"/>
    <n v="0"/>
    <n v="0"/>
    <n v="0"/>
    <n v="0"/>
  </r>
  <r>
    <s v="1603002355"/>
    <s v="0"/>
    <s v="16030023550"/>
    <s v="3000"/>
    <x v="2"/>
    <s v="MACHINE NO. 11"/>
    <s v="0"/>
    <s v="0"/>
    <s v="UM3001"/>
    <d v="1999-03-26T00:00:00"/>
    <n v="3752082.98"/>
    <n v="-3564478.83"/>
    <n v="187604.15"/>
    <n v="0"/>
    <n v="0"/>
    <n v="0"/>
    <n v="0"/>
    <n v="187604.15"/>
    <n v="3752082.98"/>
    <n v="-3564478.83"/>
    <n v="0"/>
    <m/>
    <s v="UM01"/>
    <s v="INR"/>
    <n v="0"/>
    <n v="0"/>
    <n v="0"/>
    <n v="0"/>
    <n v="0"/>
  </r>
  <r>
    <s v="1603002356"/>
    <s v="0"/>
    <s v="16030023560"/>
    <s v="3000"/>
    <x v="2"/>
    <s v="MACHINE VICE -150 MM"/>
    <s v="0"/>
    <s v="0"/>
    <s v="UM3002"/>
    <d v="2005-03-01T00:00:00"/>
    <n v="7352.07"/>
    <n v="-6984.47"/>
    <n v="367.6"/>
    <n v="0"/>
    <n v="0"/>
    <n v="0"/>
    <n v="0"/>
    <n v="367.6"/>
    <n v="7352.07"/>
    <n v="-6984.47"/>
    <n v="0"/>
    <m/>
    <s v="UM01"/>
    <s v="INR"/>
    <n v="0"/>
    <n v="0"/>
    <n v="0"/>
    <n v="0"/>
    <n v="0"/>
  </r>
  <r>
    <s v="1603002359"/>
    <s v="0"/>
    <s v="16030023590"/>
    <s v="3000"/>
    <x v="2"/>
    <s v="MAKING 6 BOBBINS X 24 TABULTIO"/>
    <s v="0"/>
    <s v="0"/>
    <s v="UM3001"/>
    <d v="1986-09-12T00:00:00"/>
    <n v="1424829.5"/>
    <n v="-1353588.02"/>
    <n v="71241.48"/>
    <n v="0"/>
    <n v="0"/>
    <n v="0"/>
    <n v="0"/>
    <n v="71241.48"/>
    <n v="1424829.5"/>
    <n v="-1353588.02"/>
    <n v="0"/>
    <m/>
    <s v="UM01"/>
    <s v="INR"/>
    <n v="0"/>
    <n v="0"/>
    <n v="0"/>
    <n v="0"/>
    <n v="0"/>
  </r>
  <r>
    <s v="1603002360"/>
    <s v="0"/>
    <s v="16030023600"/>
    <s v="3000"/>
    <x v="2"/>
    <s v="MAKING ONE NEW CUTTING COILING"/>
    <s v="0"/>
    <s v="0"/>
    <s v="UM3001"/>
    <d v="1990-02-03T00:00:00"/>
    <n v="106745.74"/>
    <n v="-101408.45"/>
    <n v="5337.29"/>
    <n v="0"/>
    <n v="0"/>
    <n v="0"/>
    <n v="0"/>
    <n v="5337.29"/>
    <n v="106745.74"/>
    <n v="-101408.45"/>
    <n v="0"/>
    <m/>
    <s v="UM01"/>
    <s v="INR"/>
    <n v="0"/>
    <n v="0"/>
    <n v="0"/>
    <n v="0"/>
    <n v="0"/>
  </r>
  <r>
    <s v="1603002361"/>
    <s v="0"/>
    <s v="16030023610"/>
    <s v="3000"/>
    <x v="2"/>
    <s v="MANUFACTURE OF 4 NOS. 2 KVA WE"/>
    <s v="0"/>
    <s v="0"/>
    <s v="UM3001"/>
    <d v="1989-09-16T00:00:00"/>
    <n v="108092.4"/>
    <n v="-102687.78"/>
    <n v="5404.62"/>
    <n v="0"/>
    <n v="0"/>
    <n v="0"/>
    <n v="0"/>
    <n v="5404.62"/>
    <n v="108092.4"/>
    <n v="-102687.78"/>
    <n v="0"/>
    <m/>
    <s v="UM01"/>
    <s v="INR"/>
    <n v="0"/>
    <n v="0"/>
    <n v="0"/>
    <n v="0"/>
    <n v="0"/>
  </r>
  <r>
    <s v="1603002362"/>
    <s v="0"/>
    <s v="16030023620"/>
    <s v="3000"/>
    <x v="2"/>
    <s v="REVALUATION IN (1996-97)-UID"/>
    <s v="0"/>
    <s v="0"/>
    <s v="UM3004"/>
    <d v="2006-04-01T00:00:00"/>
    <n v="2966000"/>
    <n v="-2817700"/>
    <n v="148300"/>
    <n v="0"/>
    <n v="0"/>
    <n v="0"/>
    <n v="0"/>
    <n v="148300"/>
    <n v="2966000"/>
    <n v="-2817700"/>
    <n v="0"/>
    <m/>
    <s v="UM01"/>
    <s v="INR"/>
    <n v="0"/>
    <n v="0"/>
    <n v="0"/>
    <n v="0"/>
    <n v="0"/>
  </r>
  <r>
    <s v="1603002363"/>
    <s v="0"/>
    <s v="16030023630"/>
    <s v="3000"/>
    <x v="2"/>
    <s v="MAT.HAND.FOR HEAVIER ROPRS"/>
    <s v="0"/>
    <s v="0"/>
    <s v="UM3001"/>
    <d v="1999-03-28T00:00:00"/>
    <n v="643660.31000000006"/>
    <n v="-611477.29"/>
    <n v="32183.02"/>
    <n v="0"/>
    <n v="0"/>
    <n v="0"/>
    <n v="0"/>
    <n v="32183.02"/>
    <n v="643660.31000000006"/>
    <n v="-611477.29"/>
    <n v="0"/>
    <m/>
    <s v="UM01"/>
    <s v="INR"/>
    <n v="0"/>
    <n v="0"/>
    <n v="0"/>
    <n v="0"/>
    <n v="0"/>
  </r>
  <r>
    <s v="1603002364"/>
    <s v="0"/>
    <s v="16030023640"/>
    <s v="3000"/>
    <x v="2"/>
    <s v="MATERIAL HANDLING FACILITY."/>
    <s v="0"/>
    <s v="0"/>
    <s v="UM3001"/>
    <d v="1997-03-31T00:00:00"/>
    <n v="2770840.56"/>
    <n v="-2632298.5299999998"/>
    <n v="138542.03"/>
    <n v="0"/>
    <n v="0"/>
    <n v="0"/>
    <n v="0"/>
    <n v="138542.03"/>
    <n v="2770840.56"/>
    <n v="-2632298.5299999998"/>
    <n v="0"/>
    <m/>
    <s v="UM01"/>
    <s v="INR"/>
    <n v="0"/>
    <n v="0"/>
    <n v="0"/>
    <n v="0"/>
    <n v="0"/>
  </r>
  <r>
    <s v="1603002365"/>
    <s v="0"/>
    <s v="16030023650"/>
    <s v="3000"/>
    <x v="2"/>
    <s v="MATERIAL HANDLING."/>
    <s v="0"/>
    <s v="0"/>
    <s v="UM3001"/>
    <d v="1997-03-31T00:00:00"/>
    <n v="40094.79"/>
    <n v="-38090.050000000003"/>
    <n v="2004.74"/>
    <n v="0"/>
    <n v="0"/>
    <n v="0"/>
    <n v="0"/>
    <n v="2004.74"/>
    <n v="40094.79"/>
    <n v="-38090.050000000003"/>
    <n v="0"/>
    <m/>
    <s v="UM01"/>
    <s v="INR"/>
    <n v="0"/>
    <n v="0"/>
    <n v="0"/>
    <n v="0"/>
    <n v="0"/>
  </r>
  <r>
    <s v="1603002366"/>
    <s v="0"/>
    <s v="16030023660"/>
    <s v="3000"/>
    <x v="2"/>
    <s v="MATERIAL HANHLING EQUIPMENT"/>
    <s v="0"/>
    <s v="0"/>
    <s v="UM3001"/>
    <d v="1999-03-22T00:00:00"/>
    <n v="33289.69"/>
    <n v="-31625.200000000001"/>
    <n v="1664.49"/>
    <n v="0"/>
    <n v="0"/>
    <n v="0"/>
    <n v="0"/>
    <n v="1664.49"/>
    <n v="33289.69"/>
    <n v="-31625.200000000001"/>
    <n v="0"/>
    <m/>
    <s v="UM01"/>
    <s v="INR"/>
    <n v="0"/>
    <n v="0"/>
    <n v="0"/>
    <n v="0"/>
    <n v="0"/>
  </r>
  <r>
    <s v="1603002367"/>
    <s v="0"/>
    <s v="16030023670"/>
    <s v="3000"/>
    <x v="2"/>
    <s v="MEASURING HEAD-P"/>
    <s v="20"/>
    <s v="0"/>
    <s v="UM3001"/>
    <d v="2015-06-30T00:00:00"/>
    <n v="369347.4"/>
    <n v="-83404.08"/>
    <n v="285943.32"/>
    <n v="0"/>
    <n v="0"/>
    <n v="-17546.5"/>
    <n v="0"/>
    <n v="268396.82"/>
    <n v="369347.4"/>
    <n v="-100950.58"/>
    <n v="0"/>
    <m/>
    <s v="UM01"/>
    <s v="INR"/>
    <n v="0"/>
    <n v="0"/>
    <n v="0"/>
    <n v="0"/>
    <n v="0"/>
  </r>
  <r>
    <s v="1603002368"/>
    <s v="0"/>
    <s v="16030023680"/>
    <s v="3000"/>
    <x v="2"/>
    <s v="MEASURING HEAD-P"/>
    <s v="10"/>
    <s v="0"/>
    <s v="UM3001"/>
    <d v="2015-06-30T00:00:00"/>
    <n v="369347.4"/>
    <n v="-166829.76999999999"/>
    <n v="202517.63"/>
    <n v="0"/>
    <n v="0"/>
    <n v="-35098.400000000001"/>
    <n v="0"/>
    <n v="167419.23000000001"/>
    <n v="369347.4"/>
    <n v="-201928.17"/>
    <n v="0"/>
    <m/>
    <s v="UM01"/>
    <s v="INR"/>
    <n v="0"/>
    <n v="0"/>
    <n v="0"/>
    <n v="0"/>
    <n v="0"/>
  </r>
  <r>
    <s v="1603002369"/>
    <s v="0"/>
    <s v="16030023690"/>
    <s v="3000"/>
    <x v="2"/>
    <s v="MEASURING HEAD-P"/>
    <s v="20"/>
    <s v="0"/>
    <s v="UM3001"/>
    <d v="2015-06-30T00:00:00"/>
    <n v="2585431.79"/>
    <n v="-583828.54"/>
    <n v="2001603.25"/>
    <n v="0"/>
    <n v="0"/>
    <n v="-122825.5"/>
    <n v="0"/>
    <n v="1878777.75"/>
    <n v="2585431.79"/>
    <n v="-706654.04"/>
    <n v="0"/>
    <m/>
    <s v="UM01"/>
    <s v="INR"/>
    <n v="0"/>
    <n v="0"/>
    <n v="0"/>
    <n v="0"/>
    <n v="0"/>
  </r>
  <r>
    <s v="1603002370"/>
    <s v="0"/>
    <s v="16030023700"/>
    <s v="3000"/>
    <x v="2"/>
    <s v="MEASURING HEAD-P"/>
    <s v="10"/>
    <s v="0"/>
    <s v="UM3001"/>
    <d v="2015-06-30T00:00:00"/>
    <n v="184673.7"/>
    <n v="-83414.880000000005"/>
    <n v="101258.82"/>
    <n v="0"/>
    <n v="0"/>
    <n v="-17549.2"/>
    <n v="0"/>
    <n v="83709.62"/>
    <n v="184673.7"/>
    <n v="-100964.08"/>
    <n v="0"/>
    <m/>
    <s v="UM01"/>
    <s v="INR"/>
    <n v="0"/>
    <n v="0"/>
    <n v="0"/>
    <n v="0"/>
    <n v="0"/>
  </r>
  <r>
    <s v="1603002371"/>
    <s v="0"/>
    <s v="16030023710"/>
    <s v="3000"/>
    <x v="2"/>
    <s v="MEASURING HEAD-P"/>
    <s v="15"/>
    <s v="0"/>
    <s v="UM3001"/>
    <d v="2015-06-30T00:00:00"/>
    <n v="184673.7"/>
    <n v="-55605.06"/>
    <n v="129068.64"/>
    <n v="0"/>
    <n v="0"/>
    <n v="-11698.25"/>
    <n v="0"/>
    <n v="117370.39"/>
    <n v="184673.7"/>
    <n v="-67303.31"/>
    <n v="0"/>
    <m/>
    <s v="UM01"/>
    <s v="INR"/>
    <n v="0"/>
    <n v="0"/>
    <n v="0"/>
    <n v="0"/>
    <n v="0"/>
  </r>
  <r>
    <s v="1603002373"/>
    <s v="0"/>
    <s v="16030023730"/>
    <s v="3000"/>
    <x v="2"/>
    <s v="MECHANISATION OF UNLOADING PC"/>
    <s v="0"/>
    <s v="0"/>
    <s v="UM3001"/>
    <d v="1983-07-11T00:00:00"/>
    <n v="66496.929999999993"/>
    <n v="-63172.08"/>
    <n v="3324.85"/>
    <n v="0"/>
    <n v="0"/>
    <n v="0"/>
    <n v="0"/>
    <n v="3324.85"/>
    <n v="66496.929999999993"/>
    <n v="-63172.08"/>
    <n v="0"/>
    <m/>
    <s v="UM01"/>
    <s v="INR"/>
    <n v="0"/>
    <n v="0"/>
    <n v="0"/>
    <n v="0"/>
    <n v="0"/>
  </r>
  <r>
    <s v="1603002374"/>
    <s v="0"/>
    <s v="16030023740"/>
    <s v="3000"/>
    <x v="2"/>
    <s v="MECHANISED OF UNLODING &amp; TRAKI"/>
    <s v="0"/>
    <s v="0"/>
    <s v="UM3001"/>
    <d v="1982-12-03T00:00:00"/>
    <n v="149364.49"/>
    <n v="-141896.26999999999"/>
    <n v="7468.22"/>
    <n v="0"/>
    <n v="0"/>
    <n v="0"/>
    <n v="0"/>
    <n v="7468.22"/>
    <n v="149364.49"/>
    <n v="-141896.26999999999"/>
    <n v="0"/>
    <m/>
    <s v="UM01"/>
    <s v="INR"/>
    <n v="0"/>
    <n v="0"/>
    <n v="0"/>
    <n v="0"/>
    <n v="0"/>
  </r>
  <r>
    <s v="1603002375"/>
    <s v="0"/>
    <s v="16030023750"/>
    <s v="3000"/>
    <x v="2"/>
    <s v="MECHLONIC MAKE HEAVY DUTY BUTT"/>
    <s v="0"/>
    <s v="0"/>
    <s v="UM3001"/>
    <d v="1988-12-20T00:00:00"/>
    <n v="54513.68"/>
    <n v="-51788"/>
    <n v="2725.68"/>
    <n v="0"/>
    <n v="0"/>
    <n v="0"/>
    <n v="0"/>
    <n v="2725.68"/>
    <n v="54513.68"/>
    <n v="-51788"/>
    <n v="0"/>
    <m/>
    <s v="UM01"/>
    <s v="INR"/>
    <n v="0"/>
    <n v="0"/>
    <n v="0"/>
    <n v="0"/>
    <n v="0"/>
  </r>
  <r>
    <s v="1603002377"/>
    <s v="0"/>
    <s v="16030023770"/>
    <s v="3000"/>
    <x v="2"/>
    <s v="METAL CUT BAND SAW M/C LK1"/>
    <s v="0"/>
    <s v="0"/>
    <s v="UM3002"/>
    <d v="2003-10-07T00:00:00"/>
    <n v="96751.43"/>
    <n v="-91913.86"/>
    <n v="4837.57"/>
    <n v="0"/>
    <n v="0"/>
    <n v="0"/>
    <n v="0"/>
    <n v="4837.57"/>
    <n v="96751.43"/>
    <n v="-91913.86"/>
    <n v="0"/>
    <m/>
    <s v="UM01"/>
    <s v="INR"/>
    <n v="0"/>
    <n v="0"/>
    <n v="0"/>
    <n v="0"/>
    <n v="0"/>
  </r>
  <r>
    <s v="1603002378"/>
    <s v="0"/>
    <s v="16030023780"/>
    <s v="3000"/>
    <x v="2"/>
    <s v="MFG 220MM ROLLING COMPACT UNIT"/>
    <s v="15"/>
    <s v="0"/>
    <s v="UM3001"/>
    <d v="2010-03-24T00:00:00"/>
    <n v="5053981.9800000004"/>
    <n v="-3841268.9"/>
    <n v="1212713.08"/>
    <n v="0"/>
    <n v="0"/>
    <n v="-192848.16"/>
    <n v="0"/>
    <n v="1019864.92"/>
    <n v="5053981.9800000004"/>
    <n v="-4034117.06"/>
    <n v="0"/>
    <m/>
    <s v="UM01"/>
    <s v="INR"/>
    <n v="0"/>
    <n v="0"/>
    <n v="0"/>
    <n v="0"/>
    <n v="0"/>
  </r>
  <r>
    <s v="1603002379"/>
    <s v="0"/>
    <s v="16030023790"/>
    <s v="3000"/>
    <x v="2"/>
    <s v="MFG ROLLING COMPTING UNIT 335M"/>
    <s v="15"/>
    <s v="0"/>
    <s v="UM3001"/>
    <d v="2012-03-29T00:00:00"/>
    <n v="11702199.09"/>
    <n v="-6972417.3200000003"/>
    <n v="4729781.7699999996"/>
    <n v="0"/>
    <n v="0"/>
    <n v="-592792.01"/>
    <n v="0"/>
    <n v="4136989.76"/>
    <n v="11702199.09"/>
    <n v="-7565209.3300000001"/>
    <n v="0"/>
    <m/>
    <s v="UM01"/>
    <s v="INR"/>
    <n v="0"/>
    <n v="0"/>
    <n v="0"/>
    <n v="0"/>
    <n v="0"/>
  </r>
  <r>
    <s v="1603002381"/>
    <s v="0"/>
    <s v="16030023810"/>
    <s v="3000"/>
    <x v="2"/>
    <s v="MICROSCOPE &amp; CAMERA"/>
    <s v="15"/>
    <s v="0"/>
    <s v="UM3002"/>
    <d v="2009-03-13T00:00:00"/>
    <n v="505417.8"/>
    <n v="-423701.03"/>
    <n v="81716.77"/>
    <n v="0"/>
    <n v="0"/>
    <n v="-14297.53"/>
    <n v="0"/>
    <n v="67419.240000000005"/>
    <n v="505417.8"/>
    <n v="-437998.56"/>
    <n v="0"/>
    <m/>
    <s v="UM01"/>
    <s v="INR"/>
    <n v="0"/>
    <n v="0"/>
    <n v="0"/>
    <n v="0"/>
    <n v="0"/>
  </r>
  <r>
    <s v="1603002382"/>
    <s v="0"/>
    <s v="16030023820"/>
    <s v="3000"/>
    <x v="2"/>
    <s v="ROCKWELL CUM BRINELL H TESTER-UID"/>
    <s v="8"/>
    <s v="0"/>
    <s v="UM3004"/>
    <d v="2006-04-01T00:00:00"/>
    <n v="34016.32"/>
    <n v="-32315.5"/>
    <n v="1700.82"/>
    <n v="0"/>
    <n v="0"/>
    <n v="0"/>
    <n v="0"/>
    <n v="1700.82"/>
    <n v="34016.32"/>
    <n v="-32315.5"/>
    <n v="0"/>
    <m/>
    <s v="UM01"/>
    <s v="INR"/>
    <n v="0"/>
    <n v="0"/>
    <n v="0"/>
    <n v="0"/>
    <n v="0"/>
  </r>
  <r>
    <s v="1603002383"/>
    <s v="0"/>
    <s v="16030023830"/>
    <s v="3000"/>
    <x v="2"/>
    <s v="MICROSCOPE EMM"/>
    <s v="0"/>
    <s v="0"/>
    <s v="UM3002"/>
    <d v="2003-10-07T00:00:00"/>
    <n v="2483784.9300000002"/>
    <n v="-2359595.6800000002"/>
    <n v="124189.25"/>
    <n v="0"/>
    <n v="0"/>
    <n v="0"/>
    <n v="0"/>
    <n v="124189.25"/>
    <n v="2483784.9300000002"/>
    <n v="-2359595.6800000002"/>
    <n v="0"/>
    <m/>
    <s v="UM01"/>
    <s v="INR"/>
    <n v="0"/>
    <n v="0"/>
    <n v="0"/>
    <n v="0"/>
    <n v="0"/>
  </r>
  <r>
    <s v="1603002384"/>
    <s v="0"/>
    <s v="16030023840"/>
    <s v="3000"/>
    <x v="2"/>
    <s v="MICROSCOPES &amp; UNIVERSAL POLISH"/>
    <s v="15"/>
    <s v="0"/>
    <s v="UM3002"/>
    <d v="2009-03-06T00:00:00"/>
    <n v="94387.35"/>
    <n v="-79262.58"/>
    <n v="15124.77"/>
    <n v="0"/>
    <n v="0"/>
    <n v="-2648.52"/>
    <n v="0"/>
    <n v="12476.25"/>
    <n v="94387.35"/>
    <n v="-81911.100000000006"/>
    <n v="0"/>
    <m/>
    <s v="UM01"/>
    <s v="INR"/>
    <n v="0"/>
    <n v="0"/>
    <n v="0"/>
    <n v="0"/>
    <n v="0"/>
  </r>
  <r>
    <s v="1603002385"/>
    <s v="0"/>
    <s v="16030023850"/>
    <s v="3000"/>
    <x v="2"/>
    <s v="MICROSCROPE"/>
    <s v="0"/>
    <s v="0"/>
    <s v="UM3001"/>
    <d v="1970-12-20T00:00:00"/>
    <n v="55381.74"/>
    <n v="-52612.65"/>
    <n v="2769.09"/>
    <n v="0"/>
    <n v="0"/>
    <n v="0"/>
    <n v="0"/>
    <n v="2769.09"/>
    <n v="55381.74"/>
    <n v="-52612.65"/>
    <n v="0"/>
    <m/>
    <s v="UM01"/>
    <s v="INR"/>
    <n v="0"/>
    <n v="0"/>
    <n v="0"/>
    <n v="0"/>
    <n v="0"/>
  </r>
  <r>
    <s v="1603002386"/>
    <s v="0"/>
    <s v="16030023860"/>
    <s v="3000"/>
    <x v="2"/>
    <s v="INT ON TAKE-UP MODIFICATION MS"/>
    <s v="0"/>
    <s v="0"/>
    <s v="UM3001"/>
    <d v="1997-03-31T00:00:00"/>
    <n v="1643.01"/>
    <n v="-1643.01"/>
    <n v="0"/>
    <n v="0"/>
    <n v="0"/>
    <n v="0"/>
    <n v="0"/>
    <n v="0"/>
    <n v="1643.01"/>
    <n v="-1643.01"/>
    <n v="0"/>
    <m/>
    <s v="UM01"/>
    <s v="INR"/>
    <n v="0"/>
    <n v="0"/>
    <n v="0"/>
    <n v="0"/>
    <n v="0"/>
  </r>
  <r>
    <s v="1603002390"/>
    <s v="0"/>
    <s v="16030023900"/>
    <s v="3000"/>
    <x v="2"/>
    <s v="MILLING M/C."/>
    <s v="0"/>
    <s v="0"/>
    <s v="UM3001"/>
    <d v="1969-01-09T00:00:00"/>
    <n v="70254.28"/>
    <n v="-66741.570000000007"/>
    <n v="3512.71"/>
    <n v="0"/>
    <n v="0"/>
    <n v="0"/>
    <n v="0"/>
    <n v="3512.71"/>
    <n v="70254.28"/>
    <n v="-66741.570000000007"/>
    <n v="0"/>
    <m/>
    <s v="UM01"/>
    <s v="INR"/>
    <n v="0"/>
    <n v="0"/>
    <n v="0"/>
    <n v="0"/>
    <n v="0"/>
  </r>
  <r>
    <s v="1603002392"/>
    <s v="0"/>
    <s v="16030023920"/>
    <s v="3000"/>
    <x v="2"/>
    <s v="MINI TIPPER TRUCK"/>
    <s v="15"/>
    <s v="0"/>
    <s v="UM3001"/>
    <d v="2013-03-03T00:00:00"/>
    <n v="1226631.8999999999"/>
    <n v="-632851.80000000005"/>
    <n v="593780.1"/>
    <n v="0"/>
    <n v="0"/>
    <n v="-67223.7"/>
    <n v="0"/>
    <n v="526556.4"/>
    <n v="1226631.8999999999"/>
    <n v="-700075.5"/>
    <n v="0"/>
    <m/>
    <s v="UM01"/>
    <s v="INR"/>
    <n v="0"/>
    <n v="0"/>
    <n v="0"/>
    <n v="0"/>
    <n v="0"/>
  </r>
  <r>
    <s v="1603002394"/>
    <s v="0"/>
    <s v="16030023940"/>
    <s v="3000"/>
    <x v="2"/>
    <s v="MISC. ITEMS."/>
    <s v="0"/>
    <s v="0"/>
    <s v="UM3001"/>
    <d v="1996-03-30T00:00:00"/>
    <n v="15409.57"/>
    <n v="-14639.09"/>
    <n v="770.48"/>
    <n v="0"/>
    <n v="0"/>
    <n v="0"/>
    <n v="0"/>
    <n v="770.48"/>
    <n v="15409.57"/>
    <n v="-14639.09"/>
    <n v="0"/>
    <m/>
    <s v="UM01"/>
    <s v="INR"/>
    <n v="0"/>
    <n v="0"/>
    <n v="0"/>
    <n v="0"/>
    <n v="0"/>
  </r>
  <r>
    <s v="1603002395"/>
    <s v="0"/>
    <s v="16030023950"/>
    <s v="3000"/>
    <x v="2"/>
    <s v="MISC. M/C &amp; EQUIPMENTS."/>
    <s v="0"/>
    <s v="0"/>
    <s v="UM3001"/>
    <d v="1997-03-31T00:00:00"/>
    <n v="76756.72"/>
    <n v="-72918.880000000005"/>
    <n v="3837.84"/>
    <n v="0"/>
    <n v="0"/>
    <n v="0"/>
    <n v="0"/>
    <n v="3837.84"/>
    <n v="76756.72"/>
    <n v="-72918.880000000005"/>
    <n v="0"/>
    <m/>
    <s v="UM01"/>
    <s v="INR"/>
    <n v="0"/>
    <n v="0"/>
    <n v="0"/>
    <n v="0"/>
    <n v="0"/>
  </r>
  <r>
    <s v="1603002396"/>
    <s v="0"/>
    <s v="16030023960"/>
    <s v="3000"/>
    <x v="2"/>
    <s v="MISCL.MS 3 FURNACE"/>
    <s v="0"/>
    <s v="0"/>
    <s v="UM3001"/>
    <d v="1994-09-05T00:00:00"/>
    <n v="6331"/>
    <n v="-6014.45"/>
    <n v="316.55"/>
    <n v="0"/>
    <n v="0"/>
    <n v="0"/>
    <n v="0"/>
    <n v="316.55"/>
    <n v="6331"/>
    <n v="-6014.45"/>
    <n v="0"/>
    <m/>
    <s v="UM01"/>
    <s v="INR"/>
    <n v="0"/>
    <n v="0"/>
    <n v="0"/>
    <n v="0"/>
    <n v="0"/>
  </r>
  <r>
    <s v="1603002397"/>
    <s v="0"/>
    <s v="16030023970"/>
    <s v="3000"/>
    <x v="2"/>
    <s v="MOBILE CRANE"/>
    <s v="0"/>
    <s v="0"/>
    <s v="UM3001"/>
    <d v="1981-12-30T00:00:00"/>
    <n v="974928.76"/>
    <n v="-926182.32"/>
    <n v="48746.44"/>
    <n v="0"/>
    <n v="0"/>
    <n v="0"/>
    <n v="0"/>
    <n v="48746.44"/>
    <n v="974928.76"/>
    <n v="-926182.32"/>
    <n v="0"/>
    <m/>
    <s v="UM01"/>
    <s v="INR"/>
    <n v="0"/>
    <n v="0"/>
    <n v="0"/>
    <n v="0"/>
    <n v="0"/>
  </r>
  <r>
    <s v="1603002398"/>
    <s v="0"/>
    <s v="16030023980"/>
    <s v="3000"/>
    <x v="2"/>
    <s v="MOBILE METAL ANALYSER FOR CHEM"/>
    <s v="15"/>
    <s v="0"/>
    <s v="UM3002"/>
    <d v="2013-03-22T00:00:00"/>
    <n v="2358538.15"/>
    <n v="-1206002.55"/>
    <n v="1152535.6000000001"/>
    <n v="0"/>
    <n v="0"/>
    <n v="-129770.51"/>
    <n v="0"/>
    <n v="1022765.09"/>
    <n v="2358538.15"/>
    <n v="-1335773.06"/>
    <n v="0"/>
    <m/>
    <s v="UM01"/>
    <s v="INR"/>
    <n v="0"/>
    <n v="0"/>
    <n v="0"/>
    <n v="0"/>
    <n v="0"/>
  </r>
  <r>
    <s v="1603002399"/>
    <s v="0"/>
    <s v="16030023990"/>
    <s v="3000"/>
    <x v="2"/>
    <s v="MOCB 2 NOS FOR ROPERY"/>
    <s v="0"/>
    <s v="0"/>
    <s v="UM3001"/>
    <d v="2001-01-31T00:00:00"/>
    <n v="461344.13"/>
    <n v="-438276.92"/>
    <n v="23067.21"/>
    <n v="0"/>
    <n v="0"/>
    <n v="0"/>
    <n v="0"/>
    <n v="23067.21"/>
    <n v="461344.13"/>
    <n v="-438276.92"/>
    <n v="0"/>
    <m/>
    <s v="UM01"/>
    <s v="INR"/>
    <n v="0"/>
    <n v="0"/>
    <n v="0"/>
    <n v="0"/>
    <n v="0"/>
  </r>
  <r>
    <s v="1603002400"/>
    <s v="0"/>
    <s v="16030024000"/>
    <s v="3000"/>
    <x v="2"/>
    <s v="MOD. OF ELEC. DISTRIBUTION COI"/>
    <s v="0"/>
    <s v="0"/>
    <s v="UM3001"/>
    <d v="1994-09-14T00:00:00"/>
    <n v="93164.05"/>
    <n v="-88505.84"/>
    <n v="4658.21"/>
    <n v="0"/>
    <n v="0"/>
    <n v="0"/>
    <n v="0"/>
    <n v="4658.21"/>
    <n v="93164.05"/>
    <n v="-88505.84"/>
    <n v="0"/>
    <m/>
    <s v="UM01"/>
    <s v="INR"/>
    <n v="0"/>
    <n v="0"/>
    <n v="0"/>
    <n v="0"/>
    <n v="0"/>
  </r>
  <r>
    <s v="1603002401"/>
    <s v="0"/>
    <s v="16030024010"/>
    <s v="3000"/>
    <x v="2"/>
    <s v="MOD.OF EFFLUENT TREAT.PLANT"/>
    <s v="0"/>
    <s v="0"/>
    <s v="UM3001"/>
    <d v="1996-03-20T00:00:00"/>
    <n v="292677.42"/>
    <n v="-278043.53999999998"/>
    <n v="14633.88"/>
    <n v="0"/>
    <n v="0"/>
    <n v="0"/>
    <n v="0"/>
    <n v="14633.88"/>
    <n v="292677.42"/>
    <n v="-278043.53999999998"/>
    <n v="0"/>
    <m/>
    <s v="UM01"/>
    <s v="INR"/>
    <n v="0"/>
    <n v="0"/>
    <n v="0"/>
    <n v="0"/>
    <n v="0"/>
  </r>
  <r>
    <s v="1603002402"/>
    <s v="0"/>
    <s v="16030024020"/>
    <s v="3000"/>
    <x v="2"/>
    <s v="MOD.OF ELECTRONIC CTRL SYSTEM"/>
    <s v="0"/>
    <s v="0"/>
    <s v="UM3001"/>
    <d v="1996-03-18T00:00:00"/>
    <n v="54187.65"/>
    <n v="-51478.26"/>
    <n v="2709.39"/>
    <n v="0"/>
    <n v="0"/>
    <n v="0"/>
    <n v="0"/>
    <n v="2709.39"/>
    <n v="54187.65"/>
    <n v="-51478.26"/>
    <n v="0"/>
    <m/>
    <s v="UM01"/>
    <s v="INR"/>
    <n v="0"/>
    <n v="0"/>
    <n v="0"/>
    <n v="0"/>
    <n v="0"/>
  </r>
  <r>
    <s v="1603002403"/>
    <s v="0"/>
    <s v="16030024030"/>
    <s v="3000"/>
    <x v="2"/>
    <s v="MOD.OF TAKE-UP OF 61M/C.IN EOU"/>
    <s v="0"/>
    <s v="0"/>
    <s v="UM3001"/>
    <d v="1999-03-26T00:00:00"/>
    <n v="3167094.26"/>
    <n v="-3008739.54"/>
    <n v="158354.72"/>
    <n v="0"/>
    <n v="0"/>
    <n v="0"/>
    <n v="0"/>
    <n v="158354.72"/>
    <n v="3167094.26"/>
    <n v="-3008739.54"/>
    <n v="0"/>
    <m/>
    <s v="UM01"/>
    <s v="INR"/>
    <n v="0"/>
    <n v="0"/>
    <n v="0"/>
    <n v="0"/>
    <n v="0"/>
  </r>
  <r>
    <s v="1603002404"/>
    <s v="0"/>
    <s v="16030024040"/>
    <s v="3000"/>
    <x v="2"/>
    <s v="MOD.TO VFN &amp; SPOOLER T/S"/>
    <s v="0"/>
    <s v="0"/>
    <s v="UM3001"/>
    <d v="1996-03-17T00:00:00"/>
    <n v="241602.05"/>
    <n v="-229521.94"/>
    <n v="12080.11"/>
    <n v="0"/>
    <n v="0"/>
    <n v="0"/>
    <n v="0"/>
    <n v="12080.11"/>
    <n v="241602.05"/>
    <n v="-229521.94"/>
    <n v="0"/>
    <m/>
    <s v="UM01"/>
    <s v="INR"/>
    <n v="0"/>
    <n v="0"/>
    <n v="0"/>
    <n v="0"/>
    <n v="0"/>
  </r>
  <r>
    <s v="1603002405"/>
    <s v="0"/>
    <s v="16030024050"/>
    <s v="3000"/>
    <x v="2"/>
    <s v="INT ON INSTALLATION OF TAKE U"/>
    <s v="0"/>
    <s v="0"/>
    <s v="UM3001"/>
    <d v="1997-03-31T00:00:00"/>
    <n v="1673.64"/>
    <n v="-1673.64"/>
    <n v="0"/>
    <n v="0"/>
    <n v="0"/>
    <n v="0"/>
    <n v="0"/>
    <n v="0"/>
    <n v="1673.64"/>
    <n v="-1673.64"/>
    <n v="0"/>
    <m/>
    <s v="UM01"/>
    <s v="INR"/>
    <n v="0"/>
    <n v="0"/>
    <n v="0"/>
    <n v="0"/>
    <n v="0"/>
  </r>
  <r>
    <s v="1603002406"/>
    <s v="0"/>
    <s v="16030024060"/>
    <s v="3000"/>
    <x v="2"/>
    <s v="MODI F3 FUR FROM ELEC. TO GAS"/>
    <s v="8"/>
    <s v="0"/>
    <s v="UM3001"/>
    <d v="2006-03-28T00:00:00"/>
    <n v="4763524.7699999996"/>
    <n v="-4525348.53"/>
    <n v="238176.24"/>
    <n v="0"/>
    <n v="0"/>
    <n v="0"/>
    <n v="0"/>
    <n v="238176.24"/>
    <n v="4763524.7699999996"/>
    <n v="-4525348.53"/>
    <n v="0"/>
    <m/>
    <s v="UM01"/>
    <s v="INR"/>
    <n v="0"/>
    <n v="0"/>
    <n v="0"/>
    <n v="0"/>
    <n v="0"/>
  </r>
  <r>
    <s v="1603002408"/>
    <s v="0"/>
    <s v="16030024080"/>
    <s v="3000"/>
    <x v="2"/>
    <s v="MODI OF LE4 ACID TANK ELEC.MAT"/>
    <s v="11"/>
    <s v="0"/>
    <s v="UM3001"/>
    <d v="2003-03-25T00:00:00"/>
    <n v="1425125.93"/>
    <n v="-1353869.63"/>
    <n v="71256.3"/>
    <n v="0"/>
    <n v="0"/>
    <n v="0"/>
    <n v="0"/>
    <n v="71256.3"/>
    <n v="1425125.93"/>
    <n v="-1353869.63"/>
    <n v="0"/>
    <m/>
    <s v="UM01"/>
    <s v="INR"/>
    <n v="0"/>
    <n v="0"/>
    <n v="0"/>
    <n v="0"/>
    <n v="0"/>
  </r>
  <r>
    <s v="1603002409"/>
    <s v="0"/>
    <s v="16030024090"/>
    <s v="3000"/>
    <x v="2"/>
    <s v="MODI OF LE4 ACID TANK MECH.MAT"/>
    <s v="11"/>
    <s v="0"/>
    <s v="UM3001"/>
    <d v="2003-03-25T00:00:00"/>
    <n v="999987.65"/>
    <n v="-949988.27"/>
    <n v="49999.38"/>
    <n v="0"/>
    <n v="0"/>
    <n v="0"/>
    <n v="0"/>
    <n v="49999.38"/>
    <n v="999987.65"/>
    <n v="-949988.27"/>
    <n v="0"/>
    <m/>
    <s v="UM01"/>
    <s v="INR"/>
    <n v="0"/>
    <n v="0"/>
    <n v="0"/>
    <n v="0"/>
    <n v="0"/>
  </r>
  <r>
    <s v="1603002410"/>
    <s v="0"/>
    <s v="16030024100"/>
    <s v="3000"/>
    <x v="2"/>
    <s v="MODI OF M/C 22 E ELEC.MATERIAL"/>
    <s v="11"/>
    <s v="0"/>
    <s v="UM3001"/>
    <d v="2003-03-22T00:00:00"/>
    <n v="16068.3"/>
    <n v="-15264.88"/>
    <n v="803.42"/>
    <n v="0"/>
    <n v="0"/>
    <n v="0"/>
    <n v="0"/>
    <n v="803.42"/>
    <n v="16068.3"/>
    <n v="-15264.88"/>
    <n v="0"/>
    <m/>
    <s v="UM01"/>
    <s v="INR"/>
    <n v="0"/>
    <n v="0"/>
    <n v="0"/>
    <n v="0"/>
    <n v="0"/>
  </r>
  <r>
    <s v="1603002411"/>
    <s v="0"/>
    <s v="16030024110"/>
    <s v="3000"/>
    <x v="2"/>
    <s v="MODI OF M/C 24F EREC &amp; COMM"/>
    <s v="11"/>
    <s v="0"/>
    <s v="UM3001"/>
    <d v="2003-03-22T00:00:00"/>
    <n v="15685.7"/>
    <n v="-14901.41"/>
    <n v="784.29"/>
    <n v="0"/>
    <n v="0"/>
    <n v="0"/>
    <n v="0"/>
    <n v="784.29"/>
    <n v="15685.7"/>
    <n v="-14901.41"/>
    <n v="0"/>
    <m/>
    <s v="UM01"/>
    <s v="INR"/>
    <n v="0"/>
    <n v="0"/>
    <n v="0"/>
    <n v="0"/>
    <n v="0"/>
  </r>
  <r>
    <s v="1603002412"/>
    <s v="0"/>
    <s v="16030024120"/>
    <s v="3000"/>
    <x v="2"/>
    <s v="MODI OF M/C 6D MECH."/>
    <s v="11"/>
    <s v="0"/>
    <s v="UM3001"/>
    <d v="2003-03-22T00:00:00"/>
    <n v="136671.20000000001"/>
    <n v="-129837.64"/>
    <n v="6833.56"/>
    <n v="0"/>
    <n v="0"/>
    <n v="0"/>
    <n v="0"/>
    <n v="6833.56"/>
    <n v="136671.20000000001"/>
    <n v="-129837.64"/>
    <n v="0"/>
    <m/>
    <s v="UM01"/>
    <s v="INR"/>
    <n v="0"/>
    <n v="0"/>
    <n v="0"/>
    <n v="0"/>
    <n v="0"/>
  </r>
  <r>
    <s v="1603002413"/>
    <s v="0"/>
    <s v="16030024130"/>
    <s v="3000"/>
    <x v="2"/>
    <s v="MODI OF M/C 8 F CIVIL"/>
    <s v="11"/>
    <s v="0"/>
    <s v="UM3001"/>
    <d v="2003-03-22T00:00:00"/>
    <n v="43116.9"/>
    <n v="-40961.050000000003"/>
    <n v="2155.85"/>
    <n v="0"/>
    <n v="0"/>
    <n v="0"/>
    <n v="0"/>
    <n v="2155.85"/>
    <n v="43116.9"/>
    <n v="-40961.050000000003"/>
    <n v="0"/>
    <m/>
    <s v="UM01"/>
    <s v="INR"/>
    <n v="0"/>
    <n v="0"/>
    <n v="0"/>
    <n v="0"/>
    <n v="0"/>
  </r>
  <r>
    <s v="1603002414"/>
    <s v="0"/>
    <s v="16030024140"/>
    <s v="3000"/>
    <x v="2"/>
    <s v="MODI OF M/C 8 F ELEC."/>
    <s v="11"/>
    <s v="0"/>
    <s v="UM3001"/>
    <d v="2003-03-22T00:00:00"/>
    <n v="54688.77"/>
    <n v="-51954.33"/>
    <n v="2734.44"/>
    <n v="0"/>
    <n v="0"/>
    <n v="0"/>
    <n v="0"/>
    <n v="2734.44"/>
    <n v="54688.77"/>
    <n v="-51954.33"/>
    <n v="0"/>
    <m/>
    <s v="UM01"/>
    <s v="INR"/>
    <n v="0"/>
    <n v="0"/>
    <n v="0"/>
    <n v="0"/>
    <n v="0"/>
  </r>
  <r>
    <s v="1603002415"/>
    <s v="0"/>
    <s v="16030024150"/>
    <s v="3000"/>
    <x v="2"/>
    <s v="MODI OF M/C 8 F EREC &amp; COMM"/>
    <s v="11"/>
    <s v="0"/>
    <s v="UM3001"/>
    <d v="2003-03-22T00:00:00"/>
    <n v="16203"/>
    <n v="-15392.85"/>
    <n v="810.15"/>
    <n v="0"/>
    <n v="0"/>
    <n v="0"/>
    <n v="0"/>
    <n v="810.15"/>
    <n v="16203"/>
    <n v="-15392.85"/>
    <n v="0"/>
    <m/>
    <s v="UM01"/>
    <s v="INR"/>
    <n v="0"/>
    <n v="0"/>
    <n v="0"/>
    <n v="0"/>
    <n v="0"/>
  </r>
  <r>
    <s v="1603002416"/>
    <s v="0"/>
    <s v="16030024160"/>
    <s v="3000"/>
    <x v="2"/>
    <s v="MODI OF M/C 8 L CIVIL MATERIAL"/>
    <s v="11"/>
    <s v="0"/>
    <s v="UM3001"/>
    <d v="2003-03-22T00:00:00"/>
    <n v="5362.27"/>
    <n v="-5094.16"/>
    <n v="268.11"/>
    <n v="0"/>
    <n v="0"/>
    <n v="0"/>
    <n v="0"/>
    <n v="268.11"/>
    <n v="5362.27"/>
    <n v="-5094.16"/>
    <n v="0"/>
    <m/>
    <s v="UM01"/>
    <s v="INR"/>
    <n v="0"/>
    <n v="0"/>
    <n v="0"/>
    <n v="0"/>
    <n v="0"/>
  </r>
  <r>
    <s v="1603002417"/>
    <s v="0"/>
    <s v="16030024170"/>
    <s v="3000"/>
    <x v="2"/>
    <s v="MODI OF M/C 8 L ELEC.MATERIAL"/>
    <s v="11"/>
    <s v="0"/>
    <s v="UM3001"/>
    <d v="2003-03-22T00:00:00"/>
    <n v="27956.73"/>
    <n v="-26558.89"/>
    <n v="1397.84"/>
    <n v="0"/>
    <n v="0"/>
    <n v="0"/>
    <n v="0"/>
    <n v="1397.84"/>
    <n v="27956.73"/>
    <n v="-26558.89"/>
    <n v="0"/>
    <m/>
    <s v="UM01"/>
    <s v="INR"/>
    <n v="0"/>
    <n v="0"/>
    <n v="0"/>
    <n v="0"/>
    <n v="0"/>
  </r>
  <r>
    <s v="1603002418"/>
    <s v="0"/>
    <s v="16030024180"/>
    <s v="3000"/>
    <x v="2"/>
    <s v="MODI OF M/C 8 L EREC &amp; COMM"/>
    <s v="11"/>
    <s v="0"/>
    <s v="UM3001"/>
    <d v="2003-03-22T00:00:00"/>
    <n v="27616.85"/>
    <n v="-26236.01"/>
    <n v="1380.84"/>
    <n v="0"/>
    <n v="0"/>
    <n v="0"/>
    <n v="0"/>
    <n v="1380.84"/>
    <n v="27616.85"/>
    <n v="-26236.01"/>
    <n v="0"/>
    <m/>
    <s v="UM01"/>
    <s v="INR"/>
    <n v="0"/>
    <n v="0"/>
    <n v="0"/>
    <n v="0"/>
    <n v="0"/>
  </r>
  <r>
    <s v="1603002419"/>
    <s v="0"/>
    <s v="16030024190"/>
    <s v="3000"/>
    <x v="2"/>
    <s v="MODI OF M/C 8 L MECH. MATERIAL"/>
    <s v="11"/>
    <s v="0"/>
    <s v="UM3001"/>
    <d v="2003-03-22T00:00:00"/>
    <n v="295608.74"/>
    <n v="-280828.3"/>
    <n v="14780.44"/>
    <n v="0"/>
    <n v="0"/>
    <n v="0"/>
    <n v="0"/>
    <n v="14780.44"/>
    <n v="295608.74"/>
    <n v="-280828.3"/>
    <n v="0"/>
    <m/>
    <s v="UM01"/>
    <s v="INR"/>
    <n v="0"/>
    <n v="0"/>
    <n v="0"/>
    <n v="0"/>
    <n v="0"/>
  </r>
  <r>
    <s v="1603002420"/>
    <s v="0"/>
    <s v="16030024200"/>
    <s v="3000"/>
    <x v="2"/>
    <s v="MODI OF M/C 8G ELEC. MATERIAL"/>
    <s v="11"/>
    <s v="0"/>
    <s v="UM3001"/>
    <d v="2003-03-22T00:00:00"/>
    <n v="135637.5"/>
    <n v="-128855.62"/>
    <n v="6781.88"/>
    <n v="0"/>
    <n v="0"/>
    <n v="0"/>
    <n v="0"/>
    <n v="6781.88"/>
    <n v="135637.5"/>
    <n v="-128855.62"/>
    <n v="0"/>
    <m/>
    <s v="UM01"/>
    <s v="INR"/>
    <n v="0"/>
    <n v="0"/>
    <n v="0"/>
    <n v="0"/>
    <n v="0"/>
  </r>
  <r>
    <s v="1603002421"/>
    <s v="0"/>
    <s v="16030024210"/>
    <s v="3000"/>
    <x v="2"/>
    <s v="MODI OF M/C 8G EREC &amp; COMM"/>
    <s v="11"/>
    <s v="0"/>
    <s v="UM3001"/>
    <d v="2003-03-22T00:00:00"/>
    <n v="16203"/>
    <n v="-15392.85"/>
    <n v="810.15"/>
    <n v="0"/>
    <n v="0"/>
    <n v="0"/>
    <n v="0"/>
    <n v="810.15"/>
    <n v="16203"/>
    <n v="-15392.85"/>
    <n v="0"/>
    <m/>
    <s v="UM01"/>
    <s v="INR"/>
    <n v="0"/>
    <n v="0"/>
    <n v="0"/>
    <n v="0"/>
    <n v="0"/>
  </r>
  <r>
    <s v="1603002422"/>
    <s v="0"/>
    <s v="16030024220"/>
    <s v="3000"/>
    <x v="2"/>
    <s v="MODI OF M/C 8G MECH. MATERIAL"/>
    <s v="11"/>
    <s v="0"/>
    <s v="UM3001"/>
    <d v="2003-03-22T00:00:00"/>
    <n v="572444.18000000005"/>
    <n v="-543821.97"/>
    <n v="28622.21"/>
    <n v="0"/>
    <n v="0"/>
    <n v="0"/>
    <n v="0"/>
    <n v="28622.21"/>
    <n v="572444.18000000005"/>
    <n v="-543821.97"/>
    <n v="0"/>
    <m/>
    <s v="UM01"/>
    <s v="INR"/>
    <n v="0"/>
    <n v="0"/>
    <n v="0"/>
    <n v="0"/>
    <n v="0"/>
  </r>
  <r>
    <s v="1603002423"/>
    <s v="0"/>
    <s v="16030024230"/>
    <s v="3000"/>
    <x v="2"/>
    <s v="MODI OF M/C 8K CIVIL"/>
    <s v="11"/>
    <s v="0"/>
    <s v="UM3001"/>
    <d v="2003-03-22T00:00:00"/>
    <n v="8178.48"/>
    <n v="-7769.56"/>
    <n v="408.92"/>
    <n v="0"/>
    <n v="0"/>
    <n v="0"/>
    <n v="0"/>
    <n v="408.92"/>
    <n v="8178.48"/>
    <n v="-7769.56"/>
    <n v="0"/>
    <m/>
    <s v="UM01"/>
    <s v="INR"/>
    <n v="0"/>
    <n v="0"/>
    <n v="0"/>
    <n v="0"/>
    <n v="0"/>
  </r>
  <r>
    <s v="1603002424"/>
    <s v="0"/>
    <s v="16030024240"/>
    <s v="3000"/>
    <x v="2"/>
    <s v="MODI OF M/C 8K ELEC."/>
    <s v="11"/>
    <s v="0"/>
    <s v="UM3001"/>
    <d v="2003-03-22T00:00:00"/>
    <n v="26354.49"/>
    <n v="-25036.77"/>
    <n v="1317.72"/>
    <n v="0"/>
    <n v="0"/>
    <n v="0"/>
    <n v="0"/>
    <n v="1317.72"/>
    <n v="26354.49"/>
    <n v="-25036.77"/>
    <n v="0"/>
    <m/>
    <s v="UM01"/>
    <s v="INR"/>
    <n v="0"/>
    <n v="0"/>
    <n v="0"/>
    <n v="0"/>
    <n v="0"/>
  </r>
  <r>
    <s v="1603002425"/>
    <s v="0"/>
    <s v="16030024250"/>
    <s v="3000"/>
    <x v="2"/>
    <s v="MODI OF M/C 8K EREC &amp; COMM"/>
    <s v="11"/>
    <s v="0"/>
    <s v="UM3001"/>
    <d v="2003-03-22T00:00:00"/>
    <n v="16508.93"/>
    <n v="-15683.48"/>
    <n v="825.45"/>
    <n v="0"/>
    <n v="0"/>
    <n v="0"/>
    <n v="0"/>
    <n v="825.45"/>
    <n v="16508.93"/>
    <n v="-15683.48"/>
    <n v="0"/>
    <m/>
    <s v="UM01"/>
    <s v="INR"/>
    <n v="0"/>
    <n v="0"/>
    <n v="0"/>
    <n v="0"/>
    <n v="0"/>
  </r>
  <r>
    <s v="1603002426"/>
    <s v="0"/>
    <s v="16030024260"/>
    <s v="3000"/>
    <x v="2"/>
    <s v="MODI OF M/C 8K MECH."/>
    <s v="11"/>
    <s v="0"/>
    <s v="UM3001"/>
    <d v="2003-03-22T00:00:00"/>
    <n v="10832.38"/>
    <n v="-10290.76"/>
    <n v="541.62"/>
    <n v="0"/>
    <n v="0"/>
    <n v="0"/>
    <n v="0"/>
    <n v="541.62"/>
    <n v="10832.38"/>
    <n v="-10290.76"/>
    <n v="0"/>
    <m/>
    <s v="UM01"/>
    <s v="INR"/>
    <n v="0"/>
    <n v="0"/>
    <n v="0"/>
    <n v="0"/>
    <n v="0"/>
  </r>
  <r>
    <s v="1603002427"/>
    <s v="0"/>
    <s v="16030024270"/>
    <s v="3000"/>
    <x v="2"/>
    <s v="MODI OF M/C SP(B) MECH.MATERIA"/>
    <s v="11"/>
    <s v="0"/>
    <s v="UM3001"/>
    <d v="2003-03-22T00:00:00"/>
    <n v="764817.29"/>
    <n v="-726576.43"/>
    <n v="38240.86"/>
    <n v="0"/>
    <n v="0"/>
    <n v="0"/>
    <n v="0"/>
    <n v="38240.86"/>
    <n v="764817.29"/>
    <n v="-726576.43"/>
    <n v="0"/>
    <m/>
    <s v="UM01"/>
    <s v="INR"/>
    <n v="0"/>
    <n v="0"/>
    <n v="0"/>
    <n v="0"/>
    <n v="0"/>
  </r>
  <r>
    <s v="1603002428"/>
    <s v="0"/>
    <s v="16030024280"/>
    <s v="3000"/>
    <x v="2"/>
    <s v="MODI. 6.5T TENS.TEST.ELEC.MAT."/>
    <s v="0"/>
    <s v="0"/>
    <s v="UM3001"/>
    <d v="2001-01-31T00:00:00"/>
    <n v="35220.839999999997"/>
    <n v="-33459.800000000003"/>
    <n v="1761.04"/>
    <n v="0"/>
    <n v="0"/>
    <n v="0"/>
    <n v="0"/>
    <n v="1761.04"/>
    <n v="35220.839999999997"/>
    <n v="-33459.800000000003"/>
    <n v="0"/>
    <m/>
    <s v="UM01"/>
    <s v="INR"/>
    <n v="0"/>
    <n v="0"/>
    <n v="0"/>
    <n v="0"/>
    <n v="0"/>
  </r>
  <r>
    <s v="1603002429"/>
    <s v="0"/>
    <s v="16030024290"/>
    <s v="3000"/>
    <x v="2"/>
    <s v="MODI. OF COLD ROLLING ELECT."/>
    <s v="0"/>
    <s v="0"/>
    <s v="UM3001"/>
    <d v="2002-03-25T00:00:00"/>
    <n v="96301.47"/>
    <n v="-91486.399999999994"/>
    <n v="4815.07"/>
    <n v="0"/>
    <n v="0"/>
    <n v="0"/>
    <n v="0"/>
    <n v="4815.07"/>
    <n v="96301.47"/>
    <n v="-91486.399999999994"/>
    <n v="0"/>
    <m/>
    <s v="UM01"/>
    <s v="INR"/>
    <n v="0"/>
    <n v="0"/>
    <n v="0"/>
    <n v="0"/>
    <n v="0"/>
  </r>
  <r>
    <s v="1603002430"/>
    <s v="0"/>
    <s v="16030024300"/>
    <s v="3000"/>
    <x v="2"/>
    <s v="MODI. OF M/C 6A ELEC"/>
    <s v="11"/>
    <s v="0"/>
    <s v="UM3001"/>
    <d v="2003-03-22T00:00:00"/>
    <n v="25239.08"/>
    <n v="-23977.13"/>
    <n v="1261.95"/>
    <n v="0"/>
    <n v="0"/>
    <n v="0"/>
    <n v="0"/>
    <n v="1261.95"/>
    <n v="25239.08"/>
    <n v="-23977.13"/>
    <n v="0"/>
    <m/>
    <s v="UM01"/>
    <s v="INR"/>
    <n v="0"/>
    <n v="0"/>
    <n v="0"/>
    <n v="0"/>
    <n v="0"/>
  </r>
  <r>
    <s v="1603002431"/>
    <s v="0"/>
    <s v="16030024310"/>
    <s v="3000"/>
    <x v="2"/>
    <s v="MODI. OF WIRE DRAWING M/C"/>
    <s v="8"/>
    <s v="0"/>
    <s v="UM3001"/>
    <d v="2005-03-20T00:00:00"/>
    <n v="10190654.369999999"/>
    <n v="-9681121.6500000004"/>
    <n v="509532.72"/>
    <n v="0"/>
    <n v="0"/>
    <n v="0"/>
    <n v="0"/>
    <n v="509532.72"/>
    <n v="10190654.369999999"/>
    <n v="-9681121.6500000004"/>
    <n v="0"/>
    <m/>
    <s v="UM01"/>
    <s v="INR"/>
    <n v="0"/>
    <n v="0"/>
    <n v="0"/>
    <n v="0"/>
    <n v="0"/>
  </r>
  <r>
    <s v="1603002432"/>
    <s v="0"/>
    <s v="16030024320"/>
    <s v="3000"/>
    <x v="2"/>
    <s v="MODI.&amp; INST. OF GERMAN VINDERS"/>
    <s v="0"/>
    <s v="0"/>
    <s v="UM3001"/>
    <d v="1997-03-10T00:00:00"/>
    <n v="154162.26"/>
    <n v="-146454.14000000001"/>
    <n v="7708.12"/>
    <n v="0"/>
    <n v="0"/>
    <n v="0"/>
    <n v="0"/>
    <n v="7708.12"/>
    <n v="154162.26"/>
    <n v="-146454.14000000001"/>
    <n v="0"/>
    <m/>
    <s v="UM01"/>
    <s v="INR"/>
    <n v="0"/>
    <n v="0"/>
    <n v="0"/>
    <n v="0"/>
    <n v="0"/>
  </r>
  <r>
    <s v="1603002433"/>
    <s v="0"/>
    <s v="16030024330"/>
    <s v="3000"/>
    <x v="2"/>
    <s v="MODI.COLD ROLLING CIVIL LAB."/>
    <s v="0"/>
    <s v="0"/>
    <s v="UM3001"/>
    <d v="2001-01-31T00:00:00"/>
    <n v="9270.0300000000007"/>
    <n v="-8806.5300000000007"/>
    <n v="463.5"/>
    <n v="0"/>
    <n v="0"/>
    <n v="0"/>
    <n v="0"/>
    <n v="463.5"/>
    <n v="9270.0300000000007"/>
    <n v="-8806.5300000000007"/>
    <n v="0"/>
    <m/>
    <s v="UM01"/>
    <s v="INR"/>
    <n v="0"/>
    <n v="0"/>
    <n v="0"/>
    <n v="0"/>
    <n v="0"/>
  </r>
  <r>
    <s v="1603002434"/>
    <s v="0"/>
    <s v="16030024340"/>
    <s v="3000"/>
    <x v="2"/>
    <s v="MODI.COLD ROLLING CIVIL MATERI"/>
    <s v="0"/>
    <s v="0"/>
    <s v="UM3001"/>
    <d v="2001-01-31T00:00:00"/>
    <n v="146622.85"/>
    <n v="-139291.71"/>
    <n v="7331.14"/>
    <n v="0"/>
    <n v="0"/>
    <n v="0"/>
    <n v="0"/>
    <n v="7331.14"/>
    <n v="146622.85"/>
    <n v="-139291.71"/>
    <n v="0"/>
    <m/>
    <s v="UM01"/>
    <s v="INR"/>
    <n v="0"/>
    <n v="0"/>
    <n v="0"/>
    <n v="0"/>
    <n v="0"/>
  </r>
  <r>
    <s v="1603002436"/>
    <s v="0"/>
    <s v="16030024360"/>
    <s v="3000"/>
    <x v="2"/>
    <s v="MODI.OF COLD ROLLING ELEC.LAB"/>
    <s v="0"/>
    <s v="0"/>
    <s v="UM3001"/>
    <d v="2001-01-31T00:00:00"/>
    <n v="38574.410000000003"/>
    <n v="-36645.68"/>
    <n v="1928.73"/>
    <n v="0"/>
    <n v="0"/>
    <n v="0"/>
    <n v="0"/>
    <n v="1928.73"/>
    <n v="38574.410000000003"/>
    <n v="-36645.68"/>
    <n v="0"/>
    <m/>
    <s v="UM01"/>
    <s v="INR"/>
    <n v="0"/>
    <n v="0"/>
    <n v="0"/>
    <n v="0"/>
    <n v="0"/>
  </r>
  <r>
    <s v="1603002437"/>
    <s v="0"/>
    <s v="16030024370"/>
    <s v="3000"/>
    <x v="2"/>
    <s v="MODI.OF COLD ROLLING ELEC.MAT."/>
    <s v="0"/>
    <s v="0"/>
    <s v="UM3001"/>
    <d v="2001-01-31T00:00:00"/>
    <n v="901540.2"/>
    <n v="-856463.19"/>
    <n v="45077.01"/>
    <n v="0"/>
    <n v="0"/>
    <n v="0"/>
    <n v="0"/>
    <n v="45077.01"/>
    <n v="901540.2"/>
    <n v="-856463.19"/>
    <n v="0"/>
    <m/>
    <s v="UM01"/>
    <s v="INR"/>
    <n v="0"/>
    <n v="0"/>
    <n v="0"/>
    <n v="0"/>
    <n v="0"/>
  </r>
  <r>
    <s v="1603002438"/>
    <s v="0"/>
    <s v="16030024380"/>
    <s v="3000"/>
    <x v="2"/>
    <s v="MODI.OF COLD ROLLING MECH.MAT."/>
    <s v="0"/>
    <s v="0"/>
    <s v="UM3001"/>
    <d v="2001-01-31T00:00:00"/>
    <n v="103990.73"/>
    <n v="-98791.19"/>
    <n v="5199.54"/>
    <n v="0"/>
    <n v="0"/>
    <n v="0"/>
    <n v="0"/>
    <n v="5199.54"/>
    <n v="103990.73"/>
    <n v="-98791.19"/>
    <n v="0"/>
    <m/>
    <s v="UM01"/>
    <s v="INR"/>
    <n v="0"/>
    <n v="0"/>
    <n v="0"/>
    <n v="0"/>
    <n v="0"/>
  </r>
  <r>
    <s v="1603002439"/>
    <s v="0"/>
    <s v="16030024390"/>
    <s v="3000"/>
    <x v="2"/>
    <s v="MODI.OF COLD ROLLING MILL"/>
    <s v="0"/>
    <s v="0"/>
    <s v="UM3001"/>
    <d v="1997-03-10T00:00:00"/>
    <n v="1429061.26"/>
    <n v="-1357608.19"/>
    <n v="71453.070000000007"/>
    <n v="0"/>
    <n v="0"/>
    <n v="0"/>
    <n v="0"/>
    <n v="71453.070000000007"/>
    <n v="1429061.26"/>
    <n v="-1357608.19"/>
    <n v="0"/>
    <m/>
    <s v="UM01"/>
    <s v="INR"/>
    <n v="0"/>
    <n v="0"/>
    <n v="0"/>
    <n v="0"/>
    <n v="0"/>
  </r>
  <r>
    <s v="1603002440"/>
    <s v="0"/>
    <s v="16030024400"/>
    <s v="3000"/>
    <x v="2"/>
    <s v="MODI.OF CRANE TRACK IN 60/100M"/>
    <s v="0"/>
    <s v="0"/>
    <s v="UM3001"/>
    <d v="2001-02-20T00:00:00"/>
    <n v="696016.79"/>
    <n v="-661215.94999999995"/>
    <n v="34800.839999999997"/>
    <n v="0"/>
    <n v="0"/>
    <n v="0"/>
    <n v="0"/>
    <n v="34800.839999999997"/>
    <n v="696016.79"/>
    <n v="-661215.94999999995"/>
    <n v="0"/>
    <m/>
    <s v="UM01"/>
    <s v="INR"/>
    <n v="0"/>
    <n v="0"/>
    <n v="0"/>
    <n v="0"/>
    <n v="0"/>
  </r>
  <r>
    <s v="1603002441"/>
    <s v="0"/>
    <s v="16030024410"/>
    <s v="3000"/>
    <x v="2"/>
    <s v="MODI.OF M/C 22E CIVIL"/>
    <s v="0"/>
    <s v="0"/>
    <s v="UM3001"/>
    <d v="2002-03-29T00:00:00"/>
    <n v="80040.17"/>
    <n v="-76038.16"/>
    <n v="4002.01"/>
    <n v="0"/>
    <n v="0"/>
    <n v="0"/>
    <n v="0"/>
    <n v="4002.01"/>
    <n v="80040.17"/>
    <n v="-76038.16"/>
    <n v="0"/>
    <m/>
    <s v="UM01"/>
    <s v="INR"/>
    <n v="0"/>
    <n v="0"/>
    <n v="0"/>
    <n v="0"/>
    <n v="0"/>
  </r>
  <r>
    <s v="1603002442"/>
    <s v="0"/>
    <s v="16030024420"/>
    <s v="3000"/>
    <x v="2"/>
    <s v="MODI.OF M/C 22E ELECT."/>
    <s v="0"/>
    <s v="0"/>
    <s v="UM3001"/>
    <d v="2002-03-29T00:00:00"/>
    <n v="816625.67"/>
    <n v="-775794.39"/>
    <n v="40831.279999999999"/>
    <n v="0"/>
    <n v="0"/>
    <n v="0"/>
    <n v="0"/>
    <n v="40831.279999999999"/>
    <n v="816625.67"/>
    <n v="-775794.39"/>
    <n v="0"/>
    <m/>
    <s v="UM01"/>
    <s v="INR"/>
    <n v="0"/>
    <n v="0"/>
    <n v="0"/>
    <n v="0"/>
    <n v="0"/>
  </r>
  <r>
    <s v="1603002443"/>
    <s v="0"/>
    <s v="16030024430"/>
    <s v="3000"/>
    <x v="2"/>
    <s v="MODI.OF M/C 22E EREC &amp; COMM"/>
    <s v="0"/>
    <s v="0"/>
    <s v="UM3001"/>
    <d v="2002-03-29T00:00:00"/>
    <n v="43714.83"/>
    <n v="-41529.089999999997"/>
    <n v="2185.7399999999998"/>
    <n v="0"/>
    <n v="0"/>
    <n v="0"/>
    <n v="0"/>
    <n v="2185.7399999999998"/>
    <n v="43714.83"/>
    <n v="-41529.089999999997"/>
    <n v="0"/>
    <m/>
    <s v="UM01"/>
    <s v="INR"/>
    <n v="0"/>
    <n v="0"/>
    <n v="0"/>
    <n v="0"/>
    <n v="0"/>
  </r>
  <r>
    <s v="1603002444"/>
    <s v="0"/>
    <s v="16030024440"/>
    <s v="3000"/>
    <x v="2"/>
    <s v="MODI.OF M/C 22E MECH."/>
    <s v="0"/>
    <s v="0"/>
    <s v="UM3001"/>
    <d v="2002-03-29T00:00:00"/>
    <n v="796785.35"/>
    <n v="-756946.08"/>
    <n v="39839.269999999997"/>
    <n v="0"/>
    <n v="0"/>
    <n v="0"/>
    <n v="0"/>
    <n v="39839.269999999997"/>
    <n v="796785.35"/>
    <n v="-756946.08"/>
    <n v="0"/>
    <m/>
    <s v="UM01"/>
    <s v="INR"/>
    <n v="0"/>
    <n v="0"/>
    <n v="0"/>
    <n v="0"/>
    <n v="0"/>
  </r>
  <r>
    <s v="1603002445"/>
    <s v="0"/>
    <s v="16030024450"/>
    <s v="3000"/>
    <x v="2"/>
    <s v="MODI.OF M/C 24E CIVIL"/>
    <s v="0"/>
    <s v="0"/>
    <s v="UM3001"/>
    <d v="2002-03-30T00:00:00"/>
    <n v="46152.68"/>
    <n v="-43845.05"/>
    <n v="2307.63"/>
    <n v="0"/>
    <n v="0"/>
    <n v="0"/>
    <n v="0"/>
    <n v="2307.63"/>
    <n v="46152.68"/>
    <n v="-43845.05"/>
    <n v="0"/>
    <m/>
    <s v="UM01"/>
    <s v="INR"/>
    <n v="0"/>
    <n v="0"/>
    <n v="0"/>
    <n v="0"/>
    <n v="0"/>
  </r>
  <r>
    <s v="1603002446"/>
    <s v="0"/>
    <s v="16030024460"/>
    <s v="3000"/>
    <x v="2"/>
    <s v="MODI.OF M/C 24E ELECT."/>
    <s v="0"/>
    <s v="0"/>
    <s v="UM3001"/>
    <d v="2002-03-30T00:00:00"/>
    <n v="485494.04"/>
    <n v="-461219.34"/>
    <n v="24274.7"/>
    <n v="0"/>
    <n v="0"/>
    <n v="0"/>
    <n v="0"/>
    <n v="24274.7"/>
    <n v="485494.04"/>
    <n v="-461219.34"/>
    <n v="0"/>
    <m/>
    <s v="UM01"/>
    <s v="INR"/>
    <n v="0"/>
    <n v="0"/>
    <n v="0"/>
    <n v="0"/>
    <n v="0"/>
  </r>
  <r>
    <s v="1603002447"/>
    <s v="0"/>
    <s v="16030024470"/>
    <s v="3000"/>
    <x v="2"/>
    <s v="MODI.OF M/C 24E MECH."/>
    <s v="0"/>
    <s v="0"/>
    <s v="UM3001"/>
    <d v="2002-03-29T00:00:00"/>
    <n v="414236.86"/>
    <n v="-393525.02"/>
    <n v="20711.84"/>
    <n v="0"/>
    <n v="0"/>
    <n v="0"/>
    <n v="0"/>
    <n v="20711.84"/>
    <n v="414236.86"/>
    <n v="-393525.02"/>
    <n v="0"/>
    <m/>
    <s v="UM01"/>
    <s v="INR"/>
    <n v="0"/>
    <n v="0"/>
    <n v="0"/>
    <n v="0"/>
    <n v="0"/>
  </r>
  <r>
    <s v="1603002448"/>
    <s v="0"/>
    <s v="16030024480"/>
    <s v="3000"/>
    <x v="2"/>
    <s v="MODI.OF M/C 65A CIVIL"/>
    <s v="0"/>
    <s v="0"/>
    <s v="UM3001"/>
    <d v="2002-03-27T00:00:00"/>
    <n v="8766.11"/>
    <n v="-8327.7999999999993"/>
    <n v="438.31"/>
    <n v="0"/>
    <n v="0"/>
    <n v="0"/>
    <n v="0"/>
    <n v="438.31"/>
    <n v="8766.11"/>
    <n v="-8327.7999999999993"/>
    <n v="0"/>
    <m/>
    <s v="UM01"/>
    <s v="INR"/>
    <n v="0"/>
    <n v="0"/>
    <n v="0"/>
    <n v="0"/>
    <n v="0"/>
  </r>
  <r>
    <s v="1603002449"/>
    <s v="0"/>
    <s v="16030024490"/>
    <s v="3000"/>
    <x v="2"/>
    <s v="MODI.OF M/C 65A ELEC MATERIAL"/>
    <s v="11"/>
    <s v="0"/>
    <s v="UM3001"/>
    <d v="2003-03-20T00:00:00"/>
    <n v="8415.77"/>
    <n v="-7994.98"/>
    <n v="420.79"/>
    <n v="0"/>
    <n v="0"/>
    <n v="0"/>
    <n v="0"/>
    <n v="420.79"/>
    <n v="8415.77"/>
    <n v="-7994.98"/>
    <n v="0"/>
    <m/>
    <s v="UM01"/>
    <s v="INR"/>
    <n v="0"/>
    <n v="0"/>
    <n v="0"/>
    <n v="0"/>
    <n v="0"/>
  </r>
  <r>
    <s v="1603002450"/>
    <s v="0"/>
    <s v="16030024500"/>
    <s v="3000"/>
    <x v="2"/>
    <s v="MODI.OF M/C 65A ELECT."/>
    <s v="0"/>
    <s v="0"/>
    <s v="UM3001"/>
    <d v="2002-03-27T00:00:00"/>
    <n v="13926.19"/>
    <n v="-13229.88"/>
    <n v="696.31"/>
    <n v="0"/>
    <n v="0"/>
    <n v="0"/>
    <n v="0"/>
    <n v="696.31"/>
    <n v="13926.19"/>
    <n v="-13229.88"/>
    <n v="0"/>
    <m/>
    <s v="UM01"/>
    <s v="INR"/>
    <n v="0"/>
    <n v="0"/>
    <n v="0"/>
    <n v="0"/>
    <n v="0"/>
  </r>
  <r>
    <s v="1603002451"/>
    <s v="0"/>
    <s v="16030024510"/>
    <s v="3000"/>
    <x v="2"/>
    <s v="MODI.OF M/C 65A EREC &amp; COMM"/>
    <s v="0"/>
    <s v="0"/>
    <s v="UM3001"/>
    <d v="2002-03-27T00:00:00"/>
    <n v="149805.91"/>
    <n v="-142315.60999999999"/>
    <n v="7490.3"/>
    <n v="0"/>
    <n v="0"/>
    <n v="0"/>
    <n v="0"/>
    <n v="7490.3"/>
    <n v="149805.91"/>
    <n v="-142315.60999999999"/>
    <n v="0"/>
    <m/>
    <s v="UM01"/>
    <s v="INR"/>
    <n v="0"/>
    <n v="0"/>
    <n v="0"/>
    <n v="0"/>
    <n v="0"/>
  </r>
  <r>
    <s v="1603002452"/>
    <s v="0"/>
    <s v="16030024520"/>
    <s v="3000"/>
    <x v="2"/>
    <s v="MODI.OF M/C 65A MECH MATERIAL"/>
    <s v="11"/>
    <s v="0"/>
    <s v="UM3001"/>
    <d v="2003-03-20T00:00:00"/>
    <n v="194680.37"/>
    <n v="-184946.35"/>
    <n v="9734.02"/>
    <n v="0"/>
    <n v="0"/>
    <n v="0"/>
    <n v="0"/>
    <n v="9734.02"/>
    <n v="194680.37"/>
    <n v="-184946.35"/>
    <n v="0"/>
    <m/>
    <s v="UM01"/>
    <s v="INR"/>
    <n v="0"/>
    <n v="0"/>
    <n v="0"/>
    <n v="0"/>
    <n v="0"/>
  </r>
  <r>
    <s v="1603002453"/>
    <s v="0"/>
    <s v="16030024530"/>
    <s v="3000"/>
    <x v="2"/>
    <s v="MODI.OF M/C 65A MECH."/>
    <s v="0"/>
    <s v="0"/>
    <s v="UM3001"/>
    <d v="2002-03-27T00:00:00"/>
    <n v="30672.29"/>
    <n v="-29138.68"/>
    <n v="1533.61"/>
    <n v="0"/>
    <n v="0"/>
    <n v="0"/>
    <n v="0"/>
    <n v="1533.61"/>
    <n v="30672.29"/>
    <n v="-29138.68"/>
    <n v="0"/>
    <m/>
    <s v="UM01"/>
    <s v="INR"/>
    <n v="0"/>
    <n v="0"/>
    <n v="0"/>
    <n v="0"/>
    <n v="0"/>
  </r>
  <r>
    <s v="1603002454"/>
    <s v="0"/>
    <s v="16030024540"/>
    <s v="3000"/>
    <x v="2"/>
    <s v="MODI.OF M/C 6A CIVIL"/>
    <s v="0"/>
    <s v="0"/>
    <s v="UM3001"/>
    <d v="2002-03-21T00:00:00"/>
    <n v="11459.53"/>
    <n v="-10886.55"/>
    <n v="572.98"/>
    <n v="0"/>
    <n v="0"/>
    <n v="0"/>
    <n v="0"/>
    <n v="572.98"/>
    <n v="11459.53"/>
    <n v="-10886.55"/>
    <n v="0"/>
    <m/>
    <s v="UM01"/>
    <s v="INR"/>
    <n v="0"/>
    <n v="0"/>
    <n v="0"/>
    <n v="0"/>
    <n v="0"/>
  </r>
  <r>
    <s v="1603002455"/>
    <s v="0"/>
    <s v="16030024550"/>
    <s v="3000"/>
    <x v="2"/>
    <s v="MODI.OF M/C 6A ELECT."/>
    <s v="0"/>
    <s v="0"/>
    <s v="UM3001"/>
    <d v="2002-03-21T00:00:00"/>
    <n v="29301.52"/>
    <n v="-27836.44"/>
    <n v="1465.08"/>
    <n v="0"/>
    <n v="0"/>
    <n v="0"/>
    <n v="0"/>
    <n v="1465.08"/>
    <n v="29301.52"/>
    <n v="-27836.44"/>
    <n v="0"/>
    <m/>
    <s v="UM01"/>
    <s v="INR"/>
    <n v="0"/>
    <n v="0"/>
    <n v="0"/>
    <n v="0"/>
    <n v="0"/>
  </r>
  <r>
    <s v="1603002456"/>
    <s v="0"/>
    <s v="16030024560"/>
    <s v="3000"/>
    <x v="2"/>
    <s v="MODI.OF M/C 6A ELECT."/>
    <s v="0"/>
    <s v="0"/>
    <s v="UM3001"/>
    <d v="2002-03-21T00:00:00"/>
    <n v="126473.45"/>
    <n v="-120149.78"/>
    <n v="6323.67"/>
    <n v="0"/>
    <n v="0"/>
    <n v="0"/>
    <n v="0"/>
    <n v="6323.67"/>
    <n v="126473.45"/>
    <n v="-120149.78"/>
    <n v="0"/>
    <m/>
    <s v="UM01"/>
    <s v="INR"/>
    <n v="0"/>
    <n v="0"/>
    <n v="0"/>
    <n v="0"/>
    <n v="0"/>
  </r>
  <r>
    <s v="1603002457"/>
    <s v="0"/>
    <s v="16030024570"/>
    <s v="3000"/>
    <x v="2"/>
    <s v="MODI.OF M/C 6A EREC &amp; COMM"/>
    <s v="0"/>
    <s v="0"/>
    <s v="UM3001"/>
    <d v="2002-03-21T00:00:00"/>
    <n v="11294.74"/>
    <n v="-10730"/>
    <n v="564.74"/>
    <n v="0"/>
    <n v="0"/>
    <n v="0"/>
    <n v="0"/>
    <n v="564.74"/>
    <n v="11294.74"/>
    <n v="-10730"/>
    <n v="0"/>
    <m/>
    <s v="UM01"/>
    <s v="INR"/>
    <n v="0"/>
    <n v="0"/>
    <n v="0"/>
    <n v="0"/>
    <n v="0"/>
  </r>
  <r>
    <s v="1603002458"/>
    <s v="0"/>
    <s v="16030024580"/>
    <s v="3000"/>
    <x v="2"/>
    <s v="MODI.OF M/C 6A EREC &amp; COMM"/>
    <s v="0"/>
    <s v="0"/>
    <s v="UM3001"/>
    <d v="2002-03-21T00:00:00"/>
    <n v="11294.74"/>
    <n v="-10730"/>
    <n v="564.74"/>
    <n v="0"/>
    <n v="0"/>
    <n v="0"/>
    <n v="0"/>
    <n v="564.74"/>
    <n v="11294.74"/>
    <n v="-10730"/>
    <n v="0"/>
    <m/>
    <s v="UM01"/>
    <s v="INR"/>
    <n v="0"/>
    <n v="0"/>
    <n v="0"/>
    <n v="0"/>
    <n v="0"/>
  </r>
  <r>
    <s v="1603002459"/>
    <s v="0"/>
    <s v="16030024590"/>
    <s v="3000"/>
    <x v="2"/>
    <s v="MODI.OF M/C 6A MECH."/>
    <s v="0"/>
    <s v="0"/>
    <s v="UM3001"/>
    <d v="2002-03-21T00:00:00"/>
    <n v="5950.38"/>
    <n v="-5652.86"/>
    <n v="297.52"/>
    <n v="0"/>
    <n v="0"/>
    <n v="0"/>
    <n v="0"/>
    <n v="297.52"/>
    <n v="5950.38"/>
    <n v="-5652.86"/>
    <n v="0"/>
    <m/>
    <s v="UM01"/>
    <s v="INR"/>
    <n v="0"/>
    <n v="0"/>
    <n v="0"/>
    <n v="0"/>
    <n v="0"/>
  </r>
  <r>
    <s v="1603002460"/>
    <s v="0"/>
    <s v="16030024600"/>
    <s v="3000"/>
    <x v="2"/>
    <s v="INT ON EQUIPMENT &amp; SPL. PARTS"/>
    <s v="0"/>
    <s v="0"/>
    <s v="UM3001"/>
    <d v="1997-03-31T00:00:00"/>
    <n v="1741.11"/>
    <n v="-1741.11"/>
    <n v="0"/>
    <n v="0"/>
    <n v="0"/>
    <n v="0"/>
    <n v="0"/>
    <n v="0"/>
    <n v="1741.11"/>
    <n v="-1741.11"/>
    <n v="0"/>
    <m/>
    <s v="UM01"/>
    <s v="INR"/>
    <n v="0"/>
    <n v="0"/>
    <n v="0"/>
    <n v="0"/>
    <n v="0"/>
  </r>
  <r>
    <s v="1603002461"/>
    <s v="0"/>
    <s v="16030024610"/>
    <s v="3000"/>
    <x v="2"/>
    <s v="MODI.OF M/C 6B CIVIL"/>
    <s v="0"/>
    <s v="0"/>
    <s v="UM3001"/>
    <d v="2002-03-22T00:00:00"/>
    <n v="10021.049999999999"/>
    <n v="-9520"/>
    <n v="501.05"/>
    <n v="0"/>
    <n v="0"/>
    <n v="0"/>
    <n v="0"/>
    <n v="501.05"/>
    <n v="10021.049999999999"/>
    <n v="-9520"/>
    <n v="0"/>
    <m/>
    <s v="UM01"/>
    <s v="INR"/>
    <n v="0"/>
    <n v="0"/>
    <n v="0"/>
    <n v="0"/>
    <n v="0"/>
  </r>
  <r>
    <s v="1603002462"/>
    <s v="0"/>
    <s v="16030024620"/>
    <s v="3000"/>
    <x v="2"/>
    <s v="MODI.OF M/C 6B ELECT."/>
    <s v="0"/>
    <s v="0"/>
    <s v="UM3001"/>
    <d v="2002-03-22T00:00:00"/>
    <n v="202386.08"/>
    <n v="-192266.78"/>
    <n v="10119.299999999999"/>
    <n v="0"/>
    <n v="0"/>
    <n v="0"/>
    <n v="0"/>
    <n v="10119.299999999999"/>
    <n v="202386.08"/>
    <n v="-192266.78"/>
    <n v="0"/>
    <m/>
    <s v="UM01"/>
    <s v="INR"/>
    <n v="0"/>
    <n v="0"/>
    <n v="0"/>
    <n v="0"/>
    <n v="0"/>
  </r>
  <r>
    <s v="1603002463"/>
    <s v="0"/>
    <s v="16030024630"/>
    <s v="3000"/>
    <x v="2"/>
    <s v="MODI.OF M/C 6B EREC &amp; COMM"/>
    <s v="0"/>
    <s v="0"/>
    <s v="UM3001"/>
    <d v="2002-03-22T00:00:00"/>
    <n v="89028.42"/>
    <n v="-84577"/>
    <n v="4451.42"/>
    <n v="0"/>
    <n v="0"/>
    <n v="0"/>
    <n v="0"/>
    <n v="4451.42"/>
    <n v="89028.42"/>
    <n v="-84577"/>
    <n v="0"/>
    <m/>
    <s v="UM01"/>
    <s v="INR"/>
    <n v="0"/>
    <n v="0"/>
    <n v="0"/>
    <n v="0"/>
    <n v="0"/>
  </r>
  <r>
    <s v="1603002464"/>
    <s v="0"/>
    <s v="16030024640"/>
    <s v="3000"/>
    <x v="2"/>
    <s v="MODI.OF M/C 6B MECH."/>
    <s v="0"/>
    <s v="0"/>
    <s v="UM3001"/>
    <d v="2002-03-22T00:00:00"/>
    <n v="789917.23"/>
    <n v="-750421.37"/>
    <n v="39495.86"/>
    <n v="0"/>
    <n v="0"/>
    <n v="0"/>
    <n v="0"/>
    <n v="39495.86"/>
    <n v="789917.23"/>
    <n v="-750421.37"/>
    <n v="0"/>
    <m/>
    <s v="UM01"/>
    <s v="INR"/>
    <n v="0"/>
    <n v="0"/>
    <n v="0"/>
    <n v="0"/>
    <n v="0"/>
  </r>
  <r>
    <s v="1603002465"/>
    <s v="0"/>
    <s v="16030024650"/>
    <s v="3000"/>
    <x v="2"/>
    <s v="MODI.OF M/C 6J CIVIL"/>
    <s v="0"/>
    <s v="0"/>
    <s v="UM3001"/>
    <d v="2002-03-24T00:00:00"/>
    <n v="23882.14"/>
    <n v="-22688.03"/>
    <n v="1194.1099999999999"/>
    <n v="0"/>
    <n v="0"/>
    <n v="0"/>
    <n v="0"/>
    <n v="1194.1099999999999"/>
    <n v="23882.14"/>
    <n v="-22688.03"/>
    <n v="0"/>
    <m/>
    <s v="UM01"/>
    <s v="INR"/>
    <n v="0"/>
    <n v="0"/>
    <n v="0"/>
    <n v="0"/>
    <n v="0"/>
  </r>
  <r>
    <s v="1603002466"/>
    <s v="0"/>
    <s v="16030024660"/>
    <s v="3000"/>
    <x v="2"/>
    <s v="MODI.OF M/C 6J ELECT."/>
    <s v="0"/>
    <s v="0"/>
    <s v="UM3001"/>
    <d v="2002-03-24T00:00:00"/>
    <n v="197262.6"/>
    <n v="-187399.47"/>
    <n v="9863.1299999999992"/>
    <n v="0"/>
    <n v="0"/>
    <n v="0"/>
    <n v="0"/>
    <n v="9863.1299999999992"/>
    <n v="197262.6"/>
    <n v="-187399.47"/>
    <n v="0"/>
    <m/>
    <s v="UM01"/>
    <s v="INR"/>
    <n v="0"/>
    <n v="0"/>
    <n v="0"/>
    <n v="0"/>
    <n v="0"/>
  </r>
  <r>
    <s v="1603002467"/>
    <s v="0"/>
    <s v="16030024670"/>
    <s v="3000"/>
    <x v="2"/>
    <s v="MODI.OF M/C 6J EREC &amp; COMM"/>
    <s v="0"/>
    <s v="0"/>
    <s v="UM3001"/>
    <d v="2002-03-24T00:00:00"/>
    <n v="52525.77"/>
    <n v="-49899.48"/>
    <n v="2626.29"/>
    <n v="0"/>
    <n v="0"/>
    <n v="0"/>
    <n v="0"/>
    <n v="2626.29"/>
    <n v="52525.77"/>
    <n v="-49899.48"/>
    <n v="0"/>
    <m/>
    <s v="UM01"/>
    <s v="INR"/>
    <n v="0"/>
    <n v="0"/>
    <n v="0"/>
    <n v="0"/>
    <n v="0"/>
  </r>
  <r>
    <s v="1603002468"/>
    <s v="0"/>
    <s v="16030024680"/>
    <s v="3000"/>
    <x v="2"/>
    <s v="MODI.OF M/C 6J MECH."/>
    <s v="0"/>
    <s v="0"/>
    <s v="UM3001"/>
    <d v="2002-03-24T00:00:00"/>
    <n v="114698.96"/>
    <n v="-108964.01"/>
    <n v="5734.95"/>
    <n v="0"/>
    <n v="0"/>
    <n v="0"/>
    <n v="0"/>
    <n v="5734.95"/>
    <n v="114698.96"/>
    <n v="-108964.01"/>
    <n v="0"/>
    <m/>
    <s v="UM01"/>
    <s v="INR"/>
    <n v="0"/>
    <n v="0"/>
    <n v="0"/>
    <n v="0"/>
    <n v="0"/>
  </r>
  <r>
    <s v="1603002469"/>
    <s v="0"/>
    <s v="16030024690"/>
    <s v="3000"/>
    <x v="2"/>
    <s v="MODI.OF M/C 8F CIVIL"/>
    <s v="0"/>
    <s v="0"/>
    <s v="UM3001"/>
    <d v="2002-03-27T00:00:00"/>
    <n v="22908.37"/>
    <n v="-21762.95"/>
    <n v="1145.42"/>
    <n v="0"/>
    <n v="0"/>
    <n v="0"/>
    <n v="0"/>
    <n v="1145.42"/>
    <n v="22908.37"/>
    <n v="-21762.95"/>
    <n v="0"/>
    <m/>
    <s v="UM01"/>
    <s v="INR"/>
    <n v="0"/>
    <n v="0"/>
    <n v="0"/>
    <n v="0"/>
    <n v="0"/>
  </r>
  <r>
    <s v="1603002470"/>
    <s v="0"/>
    <s v="16030024700"/>
    <s v="3000"/>
    <x v="2"/>
    <s v="MODI.OF M/C 8F MECH."/>
    <s v="0"/>
    <s v="0"/>
    <s v="UM3001"/>
    <d v="2002-03-27T00:00:00"/>
    <n v="9802.14"/>
    <n v="-9312.0300000000007"/>
    <n v="490.11"/>
    <n v="0"/>
    <n v="0"/>
    <n v="0"/>
    <n v="0"/>
    <n v="490.11"/>
    <n v="9802.14"/>
    <n v="-9312.0300000000007"/>
    <n v="0"/>
    <m/>
    <s v="UM01"/>
    <s v="INR"/>
    <n v="0"/>
    <n v="0"/>
    <n v="0"/>
    <n v="0"/>
    <n v="0"/>
  </r>
  <r>
    <s v="1603002471"/>
    <s v="0"/>
    <s v="16030024710"/>
    <s v="3000"/>
    <x v="2"/>
    <s v="INT ON MISC. FURNACE PROJECTS"/>
    <s v="0"/>
    <s v="0"/>
    <s v="UM3001"/>
    <d v="1997-03-31T00:00:00"/>
    <n v="1741.11"/>
    <n v="-1741.11"/>
    <n v="0"/>
    <n v="0"/>
    <n v="0"/>
    <n v="0"/>
    <n v="0"/>
    <n v="0"/>
    <n v="1741.11"/>
    <n v="-1741.11"/>
    <n v="0"/>
    <m/>
    <s v="UM01"/>
    <s v="INR"/>
    <n v="0"/>
    <n v="0"/>
    <n v="0"/>
    <n v="0"/>
    <n v="0"/>
  </r>
  <r>
    <s v="1603002472"/>
    <s v="0"/>
    <s v="16030024720"/>
    <s v="3000"/>
    <x v="2"/>
    <s v="MODI.OF SLUGE TANK CIVIL MAT."/>
    <s v="0"/>
    <s v="0"/>
    <s v="UM3001"/>
    <d v="2001-01-15T00:00:00"/>
    <n v="149587.51"/>
    <n v="-142108.13"/>
    <n v="7479.38"/>
    <n v="0"/>
    <n v="0"/>
    <n v="0"/>
    <n v="0"/>
    <n v="7479.38"/>
    <n v="149587.51"/>
    <n v="-142108.13"/>
    <n v="0"/>
    <m/>
    <s v="UM01"/>
    <s v="INR"/>
    <n v="0"/>
    <n v="0"/>
    <n v="0"/>
    <n v="0"/>
    <n v="0"/>
  </r>
  <r>
    <s v="1603002473"/>
    <s v="0"/>
    <s v="16030024730"/>
    <s v="3000"/>
    <x v="2"/>
    <s v="MODI.OF TENSILE TESTING M/CS"/>
    <s v="0"/>
    <s v="0"/>
    <s v="UM3001"/>
    <d v="1999-03-25T00:00:00"/>
    <n v="27813.439999999999"/>
    <n v="-26422.76"/>
    <n v="1390.68"/>
    <n v="0"/>
    <n v="0"/>
    <n v="0"/>
    <n v="0"/>
    <n v="1390.68"/>
    <n v="27813.439999999999"/>
    <n v="-26422.76"/>
    <n v="0"/>
    <m/>
    <s v="UM01"/>
    <s v="INR"/>
    <n v="0"/>
    <n v="0"/>
    <n v="0"/>
    <n v="0"/>
    <n v="0"/>
  </r>
  <r>
    <s v="1603002474"/>
    <s v="0"/>
    <s v="16030024740"/>
    <s v="3000"/>
    <x v="2"/>
    <s v="MODIFACATION OF FORMER RDV/F3"/>
    <s v="0"/>
    <s v="0"/>
    <s v="UM3001"/>
    <d v="1996-01-30T00:00:00"/>
    <n v="34063.69"/>
    <n v="-32360.5"/>
    <n v="1703.19"/>
    <n v="0"/>
    <n v="0"/>
    <n v="0"/>
    <n v="0"/>
    <n v="1703.19"/>
    <n v="34063.69"/>
    <n v="-32360.5"/>
    <n v="0"/>
    <m/>
    <s v="UM01"/>
    <s v="INR"/>
    <n v="0"/>
    <n v="0"/>
    <n v="0"/>
    <n v="0"/>
    <n v="0"/>
  </r>
  <r>
    <s v="1603002475"/>
    <s v="0"/>
    <s v="16030024750"/>
    <s v="3000"/>
    <x v="2"/>
    <s v="MODIFIC.OF 12A M/C SQUIRAL AGE"/>
    <s v="0"/>
    <s v="0"/>
    <s v="UM3001"/>
    <d v="1985-11-27T00:00:00"/>
    <n v="362940.72"/>
    <n v="-344793.68"/>
    <n v="18147.04"/>
    <n v="0"/>
    <n v="0"/>
    <n v="0"/>
    <n v="0"/>
    <n v="18147.04"/>
    <n v="362940.72"/>
    <n v="-344793.68"/>
    <n v="0"/>
    <m/>
    <s v="UM01"/>
    <s v="INR"/>
    <n v="0"/>
    <n v="0"/>
    <n v="0"/>
    <n v="0"/>
    <n v="0"/>
  </r>
  <r>
    <s v="1603002476"/>
    <s v="0"/>
    <s v="16030024760"/>
    <s v="3000"/>
    <x v="2"/>
    <s v="MODIFICAITON OF STRANDING M/C-"/>
    <s v="0"/>
    <s v="0"/>
    <s v="UM3001"/>
    <d v="1991-02-08T00:00:00"/>
    <n v="344185.89"/>
    <n v="-329121.12"/>
    <n v="15064.77"/>
    <n v="0"/>
    <n v="0"/>
    <n v="0"/>
    <n v="0"/>
    <n v="15064.77"/>
    <n v="344185.89"/>
    <n v="-329121.12"/>
    <n v="0"/>
    <m/>
    <s v="UM01"/>
    <s v="INR"/>
    <n v="0"/>
    <n v="0"/>
    <n v="0"/>
    <n v="0"/>
    <n v="0"/>
  </r>
  <r>
    <s v="1603002477"/>
    <s v="0"/>
    <s v="16030024770"/>
    <s v="3000"/>
    <x v="2"/>
    <s v="MODIFICATION 6X315 EXCEBITED S"/>
    <s v="0"/>
    <s v="0"/>
    <s v="UM3001"/>
    <d v="1985-11-17T00:00:00"/>
    <n v="71893.81"/>
    <n v="-68299.12"/>
    <n v="3594.69"/>
    <n v="0"/>
    <n v="0"/>
    <n v="0"/>
    <n v="0"/>
    <n v="3594.69"/>
    <n v="71893.81"/>
    <n v="-68299.12"/>
    <n v="0"/>
    <m/>
    <s v="UM01"/>
    <s v="INR"/>
    <n v="0"/>
    <n v="0"/>
    <n v="0"/>
    <n v="0"/>
    <n v="0"/>
  </r>
  <r>
    <s v="1603002478"/>
    <s v="0"/>
    <s v="16030024780"/>
    <s v="3000"/>
    <x v="2"/>
    <s v="MODIFICATION OF 50FT ELEC FURN"/>
    <s v="0"/>
    <s v="0"/>
    <s v="UM3001"/>
    <d v="1978-01-01T00:00:00"/>
    <n v="209344.46"/>
    <n v="-198877.24"/>
    <n v="10467.219999999999"/>
    <n v="0"/>
    <n v="0"/>
    <n v="0"/>
    <n v="0"/>
    <n v="10467.219999999999"/>
    <n v="209344.46"/>
    <n v="-198877.24"/>
    <n v="0"/>
    <m/>
    <s v="UM01"/>
    <s v="INR"/>
    <n v="0"/>
    <n v="0"/>
    <n v="0"/>
    <n v="0"/>
    <n v="0"/>
  </r>
  <r>
    <s v="1603002479"/>
    <s v="0"/>
    <s v="16030024790"/>
    <s v="3000"/>
    <x v="2"/>
    <s v="MODIFICATION OF EFFLUENT TREAT"/>
    <s v="0"/>
    <s v="0"/>
    <s v="UM3001"/>
    <d v="1994-03-25T00:00:00"/>
    <n v="924463.4"/>
    <n v="-878240.23"/>
    <n v="46223.17"/>
    <n v="0"/>
    <n v="0"/>
    <n v="0"/>
    <n v="0"/>
    <n v="46223.17"/>
    <n v="924463.4"/>
    <n v="-878240.23"/>
    <n v="0"/>
    <m/>
    <s v="UM01"/>
    <s v="INR"/>
    <n v="0"/>
    <n v="0"/>
    <n v="0"/>
    <n v="0"/>
    <n v="0"/>
  </r>
  <r>
    <s v="1603002480"/>
    <s v="0"/>
    <s v="16030024800"/>
    <s v="3000"/>
    <x v="2"/>
    <s v="MODIFICATION OF EXISTING AC SQ"/>
    <s v="0"/>
    <s v="0"/>
    <s v="UM3001"/>
    <d v="1991-12-30T00:00:00"/>
    <n v="394908.45"/>
    <n v="-375163.03"/>
    <n v="19745.419999999998"/>
    <n v="0"/>
    <n v="0"/>
    <n v="0"/>
    <n v="0"/>
    <n v="19745.419999999998"/>
    <n v="394908.45"/>
    <n v="-375163.03"/>
    <n v="0"/>
    <m/>
    <s v="UM01"/>
    <s v="INR"/>
    <n v="0"/>
    <n v="0"/>
    <n v="0"/>
    <n v="0"/>
    <n v="0"/>
  </r>
  <r>
    <s v="1603002481"/>
    <s v="0"/>
    <s v="16030024810"/>
    <s v="3000"/>
    <x v="2"/>
    <s v="MODIFICATION OF EXISTING M/C."/>
    <s v="0"/>
    <s v="0"/>
    <s v="UM3001"/>
    <d v="1997-03-31T00:00:00"/>
    <n v="2387202.5"/>
    <n v="-2267842.37"/>
    <n v="119360.13"/>
    <n v="0"/>
    <n v="0"/>
    <n v="0"/>
    <n v="0"/>
    <n v="119360.13"/>
    <n v="2387202.5"/>
    <n v="-2267842.37"/>
    <n v="0"/>
    <m/>
    <s v="UM01"/>
    <s v="INR"/>
    <n v="0"/>
    <n v="0"/>
    <n v="0"/>
    <n v="0"/>
    <n v="0"/>
  </r>
  <r>
    <s v="1603002482"/>
    <s v="0"/>
    <s v="16030024820"/>
    <s v="3000"/>
    <x v="2"/>
    <s v="MODIFICATION OF F-2 FURNACE"/>
    <s v="0"/>
    <s v="0"/>
    <s v="UM3001"/>
    <d v="1997-03-01T00:00:00"/>
    <n v="6308.38"/>
    <n v="-5992.96"/>
    <n v="315.42"/>
    <n v="0"/>
    <n v="0"/>
    <n v="0"/>
    <n v="0"/>
    <n v="315.42"/>
    <n v="6308.38"/>
    <n v="-5992.96"/>
    <n v="0"/>
    <m/>
    <s v="UM01"/>
    <s v="INR"/>
    <n v="0"/>
    <n v="0"/>
    <n v="0"/>
    <n v="0"/>
    <n v="0"/>
  </r>
  <r>
    <s v="1603002483"/>
    <s v="0"/>
    <s v="16030024830"/>
    <s v="3000"/>
    <x v="2"/>
    <s v="MODIFICATION OF IMPORTED M/C."/>
    <s v="0"/>
    <s v="0"/>
    <s v="UM3001"/>
    <d v="1996-03-02T00:00:00"/>
    <n v="978159.65"/>
    <n v="-929251.66"/>
    <n v="48907.99"/>
    <n v="0"/>
    <n v="0"/>
    <n v="0"/>
    <n v="0"/>
    <n v="48907.99"/>
    <n v="978159.65"/>
    <n v="-929251.66"/>
    <n v="0"/>
    <m/>
    <s v="UM01"/>
    <s v="INR"/>
    <n v="0"/>
    <n v="0"/>
    <n v="0"/>
    <n v="0"/>
    <n v="0"/>
  </r>
  <r>
    <s v="1603002484"/>
    <s v="0"/>
    <s v="16030024840"/>
    <s v="3000"/>
    <x v="2"/>
    <s v="MODIFICATION OF M/C NO 65B"/>
    <s v="0"/>
    <s v="0"/>
    <s v="UM3001"/>
    <d v="1997-03-25T00:00:00"/>
    <n v="2631142.9900000002"/>
    <n v="-2499585.84"/>
    <n v="131557.15"/>
    <n v="0"/>
    <n v="0"/>
    <n v="0"/>
    <n v="0"/>
    <n v="131557.15"/>
    <n v="2631142.9900000002"/>
    <n v="-2499585.84"/>
    <n v="0"/>
    <m/>
    <s v="UM01"/>
    <s v="INR"/>
    <n v="0"/>
    <n v="0"/>
    <n v="0"/>
    <n v="0"/>
    <n v="0"/>
  </r>
  <r>
    <s v="1603002485"/>
    <s v="0"/>
    <s v="16030024850"/>
    <s v="3000"/>
    <x v="2"/>
    <s v="MODIFICATION OF M/C NO 65B"/>
    <s v="0"/>
    <s v="0"/>
    <s v="UM3001"/>
    <d v="1999-03-25T00:00:00"/>
    <n v="16131.8"/>
    <n v="-15325.21"/>
    <n v="806.59"/>
    <n v="0"/>
    <n v="0"/>
    <n v="0"/>
    <n v="0"/>
    <n v="806.59"/>
    <n v="16131.8"/>
    <n v="-15325.21"/>
    <n v="0"/>
    <m/>
    <s v="UM01"/>
    <s v="INR"/>
    <n v="0"/>
    <n v="0"/>
    <n v="0"/>
    <n v="0"/>
    <n v="0"/>
  </r>
  <r>
    <s v="1603002486"/>
    <s v="0"/>
    <s v="16030024860"/>
    <s v="3000"/>
    <x v="2"/>
    <s v="MODIFICATION OF MACHINES."/>
    <s v="0"/>
    <s v="0"/>
    <s v="UM3001"/>
    <d v="1996-03-06T00:00:00"/>
    <n v="3264885.2"/>
    <n v="-3101640.94"/>
    <n v="163244.26"/>
    <n v="0"/>
    <n v="0"/>
    <n v="0"/>
    <n v="0"/>
    <n v="163244.26"/>
    <n v="3264885.2"/>
    <n v="-3101640.94"/>
    <n v="0"/>
    <m/>
    <s v="UM01"/>
    <s v="INR"/>
    <n v="0"/>
    <n v="0"/>
    <n v="0"/>
    <n v="0"/>
    <n v="0"/>
  </r>
  <r>
    <s v="1603002487"/>
    <s v="0"/>
    <s v="16030024870"/>
    <s v="3000"/>
    <x v="2"/>
    <s v="MODIFICATION OF MS-3 FURNACE"/>
    <s v="0"/>
    <s v="0"/>
    <s v="UM3001"/>
    <d v="1997-03-15T00:00:00"/>
    <n v="358773.96"/>
    <n v="-340835.26"/>
    <n v="17938.7"/>
    <n v="0"/>
    <n v="0"/>
    <n v="0"/>
    <n v="0"/>
    <n v="17938.7"/>
    <n v="358773.96"/>
    <n v="-340835.26"/>
    <n v="0"/>
    <m/>
    <s v="UM01"/>
    <s v="INR"/>
    <n v="0"/>
    <n v="0"/>
    <n v="0"/>
    <n v="0"/>
    <n v="0"/>
  </r>
  <r>
    <s v="1603002488"/>
    <s v="0"/>
    <s v="16030024880"/>
    <s v="3000"/>
    <x v="2"/>
    <s v="MODIFICATION OF PICKLING HOUSE"/>
    <s v="8"/>
    <s v="0"/>
    <s v="UM3001"/>
    <d v="2005-03-22T00:00:00"/>
    <n v="4901703.33"/>
    <n v="-4656618.16"/>
    <n v="245085.17"/>
    <n v="0"/>
    <n v="0"/>
    <n v="0"/>
    <n v="0"/>
    <n v="245085.17"/>
    <n v="4901703.33"/>
    <n v="-4656618.16"/>
    <n v="0"/>
    <m/>
    <s v="UM01"/>
    <s v="INR"/>
    <n v="0"/>
    <n v="0"/>
    <n v="0"/>
    <n v="0"/>
    <n v="0"/>
  </r>
  <r>
    <s v="1603002489"/>
    <s v="0"/>
    <s v="16030024890"/>
    <s v="3000"/>
    <x v="2"/>
    <s v="MODIFICATION OF ROLLING MILL N"/>
    <s v="0"/>
    <s v="0"/>
    <s v="UM3001"/>
    <d v="1978-01-01T00:00:00"/>
    <n v="23231.95"/>
    <n v="-22070.35"/>
    <n v="1161.5999999999999"/>
    <n v="0"/>
    <n v="0"/>
    <n v="0"/>
    <n v="0"/>
    <n v="1161.5999999999999"/>
    <n v="23231.95"/>
    <n v="-22070.35"/>
    <n v="0"/>
    <m/>
    <s v="UM01"/>
    <s v="INR"/>
    <n v="0"/>
    <n v="0"/>
    <n v="0"/>
    <n v="0"/>
    <n v="0"/>
  </r>
  <r>
    <s v="1603002491"/>
    <s v="0"/>
    <s v="16030024910"/>
    <s v="3000"/>
    <x v="2"/>
    <s v="&quot;MODIFN.18BBX8.1/2&quot;&quot;DOUBLE CAP&quot;"/>
    <s v="0"/>
    <s v="0"/>
    <s v="UM3001"/>
    <d v="1983-06-22T00:00:00"/>
    <n v="329982.37"/>
    <n v="-313483.25"/>
    <n v="16499.12"/>
    <n v="0"/>
    <n v="0"/>
    <n v="0"/>
    <n v="0"/>
    <n v="16499.12"/>
    <n v="329982.37"/>
    <n v="-313483.25"/>
    <n v="0"/>
    <m/>
    <s v="UM01"/>
    <s v="INR"/>
    <n v="0"/>
    <n v="0"/>
    <n v="0"/>
    <n v="0"/>
    <n v="0"/>
  </r>
  <r>
    <s v="1603002492"/>
    <s v="0"/>
    <s v="16030024920"/>
    <s v="3000"/>
    <x v="2"/>
    <s v="MODIFN.OF DOUBLE TWISTBUNCHING"/>
    <s v="0"/>
    <s v="0"/>
    <s v="UM3001"/>
    <d v="1983-07-26T00:00:00"/>
    <n v="274415.24"/>
    <n v="-260694.48"/>
    <n v="13720.76"/>
    <n v="0"/>
    <n v="0"/>
    <n v="0"/>
    <n v="0"/>
    <n v="13720.76"/>
    <n v="274415.24"/>
    <n v="-260694.48"/>
    <n v="0"/>
    <m/>
    <s v="UM01"/>
    <s v="INR"/>
    <n v="0"/>
    <n v="0"/>
    <n v="0"/>
    <n v="0"/>
    <n v="0"/>
  </r>
  <r>
    <s v="1603002493"/>
    <s v="0"/>
    <s v="16030024930"/>
    <s v="3000"/>
    <x v="2"/>
    <s v="MODIFN.OF PATH FINDER M/C."/>
    <s v="0"/>
    <s v="0"/>
    <s v="UM3001"/>
    <d v="1983-11-12T00:00:00"/>
    <n v="360894.83"/>
    <n v="-342850.09"/>
    <n v="18044.740000000002"/>
    <n v="0"/>
    <n v="0"/>
    <n v="0"/>
    <n v="0"/>
    <n v="18044.740000000002"/>
    <n v="360894.83"/>
    <n v="-342850.09"/>
    <n v="0"/>
    <m/>
    <s v="UM01"/>
    <s v="INR"/>
    <n v="0"/>
    <n v="0"/>
    <n v="0"/>
    <n v="0"/>
    <n v="0"/>
  </r>
  <r>
    <s v="1603002494"/>
    <s v="0"/>
    <s v="16030024940"/>
    <s v="3000"/>
    <x v="2"/>
    <s v="MODI-INPUT POWER SUPPLY LINE-7"/>
    <s v="15"/>
    <s v="0"/>
    <s v="UM3001"/>
    <d v="2014-02-12T00:00:00"/>
    <n v="501873.43"/>
    <n v="-213741.63"/>
    <n v="288131.8"/>
    <n v="0"/>
    <n v="0"/>
    <n v="-29659.84"/>
    <n v="0"/>
    <n v="258471.96"/>
    <n v="501873.43"/>
    <n v="-243401.47"/>
    <n v="0"/>
    <m/>
    <s v="UM01"/>
    <s v="INR"/>
    <n v="0"/>
    <n v="0"/>
    <n v="0"/>
    <n v="0"/>
    <n v="0"/>
  </r>
  <r>
    <s v="1603002495"/>
    <s v="0"/>
    <s v="16030024950"/>
    <s v="3000"/>
    <x v="2"/>
    <s v="MOTORISED CUTTING &amp; COILING M/"/>
    <s v="0"/>
    <s v="0"/>
    <s v="UM3001"/>
    <d v="1979-01-01T00:00:00"/>
    <n v="154319.59"/>
    <n v="-146603.60999999999"/>
    <n v="7715.98"/>
    <n v="0"/>
    <n v="0"/>
    <n v="0"/>
    <n v="0"/>
    <n v="7715.98"/>
    <n v="154319.59"/>
    <n v="-146603.60999999999"/>
    <n v="0"/>
    <m/>
    <s v="UM01"/>
    <s v="INR"/>
    <n v="0"/>
    <n v="0"/>
    <n v="0"/>
    <n v="0"/>
    <n v="0"/>
  </r>
  <r>
    <s v="1603002496"/>
    <s v="0"/>
    <s v="16030024960"/>
    <s v="3000"/>
    <x v="2"/>
    <s v="MOULD HEATER EMM"/>
    <s v="0"/>
    <s v="0"/>
    <s v="UM3002"/>
    <d v="2003-10-07T00:00:00"/>
    <n v="56449.66"/>
    <n v="-53627.18"/>
    <n v="2822.48"/>
    <n v="0"/>
    <n v="0"/>
    <n v="0"/>
    <n v="0"/>
    <n v="2822.48"/>
    <n v="56449.66"/>
    <n v="-53627.18"/>
    <n v="0"/>
    <m/>
    <s v="UM01"/>
    <s v="INR"/>
    <n v="0"/>
    <n v="0"/>
    <n v="0"/>
    <n v="0"/>
    <n v="0"/>
  </r>
  <r>
    <s v="1603002497"/>
    <s v="0"/>
    <s v="16030024970"/>
    <s v="3000"/>
    <x v="2"/>
    <s v="MS 3 MODI."/>
    <s v="0"/>
    <s v="0"/>
    <s v="UM3001"/>
    <d v="1994-09-05T00:00:00"/>
    <n v="278335.68"/>
    <n v="-264418.90000000002"/>
    <n v="13916.78"/>
    <n v="0"/>
    <n v="0"/>
    <n v="0"/>
    <n v="0"/>
    <n v="13916.78"/>
    <n v="278335.68"/>
    <n v="-264418.90000000002"/>
    <n v="0"/>
    <m/>
    <s v="UM01"/>
    <s v="INR"/>
    <n v="0"/>
    <n v="0"/>
    <n v="0"/>
    <n v="0"/>
    <n v="0"/>
  </r>
  <r>
    <s v="1603002498"/>
    <s v="0"/>
    <s v="16030024980"/>
    <s v="3000"/>
    <x v="2"/>
    <s v="MS 3 MODIFICATION"/>
    <s v="0"/>
    <s v="0"/>
    <s v="UM3001"/>
    <d v="1994-09-05T00:00:00"/>
    <n v="63257.24"/>
    <n v="-60094.38"/>
    <n v="3162.86"/>
    <n v="0"/>
    <n v="0"/>
    <n v="0"/>
    <n v="0"/>
    <n v="3162.86"/>
    <n v="63257.24"/>
    <n v="-60094.38"/>
    <n v="0"/>
    <m/>
    <s v="UM01"/>
    <s v="INR"/>
    <n v="0"/>
    <n v="0"/>
    <n v="0"/>
    <n v="0"/>
    <n v="0"/>
  </r>
  <r>
    <s v="1603002499"/>
    <s v="0"/>
    <s v="16030024990"/>
    <s v="3000"/>
    <x v="2"/>
    <s v="MS 3 PAY OFF MODIFICATION"/>
    <s v="0"/>
    <s v="0"/>
    <s v="UM3001"/>
    <d v="1994-09-05T00:00:00"/>
    <n v="244445.32"/>
    <n v="-232223.05"/>
    <n v="12222.27"/>
    <n v="0"/>
    <n v="0"/>
    <n v="0"/>
    <n v="0"/>
    <n v="12222.27"/>
    <n v="244445.32"/>
    <n v="-232223.05"/>
    <n v="0"/>
    <m/>
    <s v="UM01"/>
    <s v="INR"/>
    <n v="0"/>
    <n v="0"/>
    <n v="0"/>
    <n v="0"/>
    <n v="0"/>
  </r>
  <r>
    <s v="1603002500"/>
    <s v="0"/>
    <s v="16030025000"/>
    <s v="3000"/>
    <x v="2"/>
    <s v="MS III PLANT"/>
    <s v="0"/>
    <s v="0"/>
    <s v="UM3001"/>
    <d v="1971-01-01T00:00:00"/>
    <n v="826697.98"/>
    <n v="-785363.08"/>
    <n v="41334.9"/>
    <n v="0"/>
    <n v="0"/>
    <n v="0"/>
    <n v="0"/>
    <n v="41334.9"/>
    <n v="826697.98"/>
    <n v="-785363.08"/>
    <n v="0"/>
    <m/>
    <s v="UM01"/>
    <s v="INR"/>
    <n v="0"/>
    <n v="0"/>
    <n v="0"/>
    <n v="0"/>
    <n v="0"/>
  </r>
  <r>
    <s v="1603002501"/>
    <s v="0"/>
    <s v="16030025010"/>
    <s v="3000"/>
    <x v="2"/>
    <s v="MS PLANT 1 / MS I /"/>
    <s v="0"/>
    <s v="0"/>
    <s v="UM3001"/>
    <d v="1971-01-01T00:00:00"/>
    <n v="431184.37"/>
    <n v="-409625.15"/>
    <n v="21559.22"/>
    <n v="0"/>
    <n v="0"/>
    <n v="0"/>
    <n v="0"/>
    <n v="21559.22"/>
    <n v="431184.37"/>
    <n v="-409625.15"/>
    <n v="0"/>
    <m/>
    <s v="UM01"/>
    <s v="INR"/>
    <n v="0"/>
    <n v="0"/>
    <n v="0"/>
    <n v="0"/>
    <n v="0"/>
  </r>
  <r>
    <s v="1603002502"/>
    <s v="0"/>
    <s v="16030025020"/>
    <s v="3000"/>
    <x v="2"/>
    <s v="MS RAIL FOR INSPECTION &amp; DESP."/>
    <s v="0"/>
    <s v="0"/>
    <s v="UM3001"/>
    <d v="1990-10-11T00:00:00"/>
    <n v="103817.48"/>
    <n v="-98626.61"/>
    <n v="5190.87"/>
    <n v="0"/>
    <n v="0"/>
    <n v="0"/>
    <n v="0"/>
    <n v="5190.87"/>
    <n v="103817.48"/>
    <n v="-98626.61"/>
    <n v="0"/>
    <m/>
    <s v="UM01"/>
    <s v="INR"/>
    <n v="0"/>
    <n v="0"/>
    <n v="0"/>
    <n v="0"/>
    <n v="0"/>
  </r>
  <r>
    <s v="1603002504"/>
    <s v="0"/>
    <s v="16030025040"/>
    <s v="3000"/>
    <x v="2"/>
    <s v="INT ON MS 3 MODIFICATION"/>
    <s v="0"/>
    <s v="0"/>
    <s v="UM3001"/>
    <d v="1997-03-31T00:00:00"/>
    <n v="1764.08"/>
    <n v="-1764.08"/>
    <n v="0"/>
    <n v="0"/>
    <n v="0"/>
    <n v="0"/>
    <n v="0"/>
    <n v="0"/>
    <n v="1764.08"/>
    <n v="-1764.08"/>
    <n v="0"/>
    <m/>
    <s v="UM01"/>
    <s v="INR"/>
    <n v="0"/>
    <n v="0"/>
    <n v="0"/>
    <n v="0"/>
    <n v="0"/>
  </r>
  <r>
    <s v="1603002505"/>
    <s v="0"/>
    <s v="16030025050"/>
    <s v="3000"/>
    <x v="2"/>
    <s v="MUDDLE TUBE M/C 65"/>
    <s v="15"/>
    <s v="0"/>
    <s v="UM3001"/>
    <d v="2001-03-15T00:00:00"/>
    <n v="247009.1"/>
    <n v="-234658.64"/>
    <n v="12350.46"/>
    <n v="0"/>
    <n v="0"/>
    <n v="0"/>
    <n v="0"/>
    <n v="12350.46"/>
    <n v="247009.1"/>
    <n v="-234658.64"/>
    <n v="0"/>
    <m/>
    <s v="UM01"/>
    <s v="INR"/>
    <n v="0"/>
    <n v="0"/>
    <n v="0"/>
    <n v="0"/>
    <n v="0"/>
  </r>
  <r>
    <s v="1603002506"/>
    <s v="0"/>
    <s v="16030025060"/>
    <s v="3000"/>
    <x v="2"/>
    <s v="NEW 1010 KVA GENERATOR SET 2NO"/>
    <s v="15"/>
    <s v="0"/>
    <s v="UM3001"/>
    <d v="2008-03-15T00:00:00"/>
    <n v="9852861.9299999997"/>
    <n v="-8989287.9900000002"/>
    <n v="863573.94"/>
    <n v="0"/>
    <n v="0"/>
    <n v="-125593.47"/>
    <n v="0"/>
    <n v="737980.47"/>
    <n v="9852861.9299999997"/>
    <n v="-9114881.4600000009"/>
    <n v="0"/>
    <m/>
    <s v="UM01"/>
    <s v="INR"/>
    <n v="0"/>
    <n v="0"/>
    <n v="0"/>
    <n v="0"/>
    <n v="0"/>
  </r>
  <r>
    <s v="1603002507"/>
    <s v="0"/>
    <s v="16030025070"/>
    <s v="3000"/>
    <x v="2"/>
    <s v="NEW 1010 KVA GENERATORS 2 SETS"/>
    <s v="15"/>
    <s v="0"/>
    <s v="UM3001"/>
    <d v="2009-03-29T00:00:00"/>
    <n v="11766247.73"/>
    <n v="-9825281.1099999994"/>
    <n v="1940966.62"/>
    <n v="0"/>
    <n v="0"/>
    <n v="-338859.84"/>
    <n v="0"/>
    <n v="1602106.78"/>
    <n v="11766247.73"/>
    <n v="-10164140.949999999"/>
    <n v="0"/>
    <m/>
    <s v="UM01"/>
    <s v="INR"/>
    <n v="0"/>
    <n v="0"/>
    <n v="0"/>
    <n v="0"/>
    <n v="0"/>
  </r>
  <r>
    <s v="1603002508"/>
    <s v="0"/>
    <s v="16030025080"/>
    <s v="3000"/>
    <x v="2"/>
    <s v="NEW 3.5MT TRANS.TROLLY NPH"/>
    <s v="0"/>
    <s v="0"/>
    <s v="UM3001"/>
    <d v="2001-02-28T00:00:00"/>
    <n v="801660.85"/>
    <n v="-761577.8"/>
    <n v="40083.050000000003"/>
    <n v="0"/>
    <n v="0"/>
    <n v="0"/>
    <n v="0"/>
    <n v="40083.050000000003"/>
    <n v="801660.85"/>
    <n v="-761577.8"/>
    <n v="0"/>
    <m/>
    <s v="UM01"/>
    <s v="INR"/>
    <n v="0"/>
    <n v="0"/>
    <n v="0"/>
    <n v="0"/>
    <n v="0"/>
  </r>
  <r>
    <s v="1603002509"/>
    <s v="0"/>
    <s v="16030025090"/>
    <s v="3000"/>
    <x v="2"/>
    <s v="NEW ACID EFFLUENT LINE AT ETP"/>
    <s v="15"/>
    <s v="0"/>
    <s v="UM3001"/>
    <d v="2014-03-26T00:00:00"/>
    <n v="10402990.439999999"/>
    <n v="-4335638.3499999996"/>
    <n v="6067352.0899999999"/>
    <n v="0"/>
    <n v="0"/>
    <n v="-617440.55000000005"/>
    <n v="0"/>
    <n v="5449911.54"/>
    <n v="10402990.439999999"/>
    <n v="-4953078.9000000004"/>
    <n v="0"/>
    <m/>
    <s v="UM01"/>
    <s v="INR"/>
    <n v="0"/>
    <n v="0"/>
    <n v="0"/>
    <n v="0"/>
    <n v="0"/>
  </r>
  <r>
    <s v="1603002510"/>
    <s v="0"/>
    <s v="16030025100"/>
    <s v="3000"/>
    <x v="2"/>
    <s v="NEW COOLING WATER LINE WD M/C"/>
    <s v="15"/>
    <s v="0"/>
    <s v="UM3001"/>
    <d v="2011-03-11T00:00:00"/>
    <n v="1305499.6399999999"/>
    <n v="-891797.99"/>
    <n v="413701.65"/>
    <n v="0"/>
    <n v="0"/>
    <n v="-58633.35"/>
    <n v="0"/>
    <n v="355068.3"/>
    <n v="1305499.6399999999"/>
    <n v="-950431.34"/>
    <n v="0"/>
    <m/>
    <s v="UM01"/>
    <s v="INR"/>
    <n v="0"/>
    <n v="0"/>
    <n v="0"/>
    <n v="0"/>
    <n v="0"/>
  </r>
  <r>
    <s v="1603002511"/>
    <s v="0"/>
    <s v="16030025110"/>
    <s v="3000"/>
    <x v="2"/>
    <s v="NEW LINE FINE WIRE MECH."/>
    <s v="0"/>
    <s v="0"/>
    <s v="UM3002"/>
    <d v="2002-03-20T00:00:00"/>
    <n v="849824.75"/>
    <n v="-807333.51"/>
    <n v="42491.24"/>
    <n v="0"/>
    <n v="0"/>
    <n v="0"/>
    <n v="0"/>
    <n v="42491.24"/>
    <n v="849824.75"/>
    <n v="-807333.51"/>
    <n v="0"/>
    <m/>
    <s v="UM01"/>
    <s v="INR"/>
    <n v="0"/>
    <n v="0"/>
    <n v="0"/>
    <n v="0"/>
    <n v="0"/>
  </r>
  <r>
    <s v="1603002512"/>
    <s v="0"/>
    <s v="16030025120"/>
    <s v="3000"/>
    <x v="2"/>
    <s v="NEW LINE FINE WIRE MECH."/>
    <s v="0"/>
    <s v="0"/>
    <s v="UM3002"/>
    <d v="2002-03-20T00:00:00"/>
    <n v="47709.599999999999"/>
    <n v="-45324.12"/>
    <n v="2385.48"/>
    <n v="0"/>
    <n v="0"/>
    <n v="0"/>
    <n v="0"/>
    <n v="2385.48"/>
    <n v="47709.599999999999"/>
    <n v="-45324.12"/>
    <n v="0"/>
    <m/>
    <s v="UM01"/>
    <s v="INR"/>
    <n v="0"/>
    <n v="0"/>
    <n v="0"/>
    <n v="0"/>
    <n v="0"/>
  </r>
  <r>
    <s v="1603002513"/>
    <s v="0"/>
    <s v="16030025130"/>
    <s v="3000"/>
    <x v="2"/>
    <s v="NEW MAGNETIC PARTICL INSN T MC"/>
    <s v="8"/>
    <s v="0"/>
    <s v="UM3002"/>
    <d v="2008-03-07T00:00:00"/>
    <n v="695403.48"/>
    <n v="-512342.5"/>
    <n v="183060.98"/>
    <n v="0"/>
    <n v="0"/>
    <n v="0"/>
    <n v="0"/>
    <n v="183060.98"/>
    <n v="695403.48"/>
    <n v="-512342.5"/>
    <n v="0"/>
    <m/>
    <s v="UM01"/>
    <s v="INR"/>
    <n v="0"/>
    <n v="0"/>
    <n v="0"/>
    <n v="0"/>
    <n v="0"/>
  </r>
  <r>
    <s v="1603002514"/>
    <s v="0"/>
    <s v="16030025140"/>
    <s v="3000"/>
    <x v="2"/>
    <s v="NEW PANEL ROOM D/SHOP CIVIL"/>
    <s v="0"/>
    <s v="0"/>
    <s v="UM3002"/>
    <d v="2002-03-15T00:00:00"/>
    <n v="202676.18"/>
    <n v="-192542.37"/>
    <n v="10133.81"/>
    <n v="0"/>
    <n v="0"/>
    <n v="0"/>
    <n v="0"/>
    <n v="10133.81"/>
    <n v="202676.18"/>
    <n v="-192542.37"/>
    <n v="0"/>
    <m/>
    <s v="UM01"/>
    <s v="INR"/>
    <n v="0"/>
    <n v="0"/>
    <n v="0"/>
    <n v="0"/>
    <n v="0"/>
  </r>
  <r>
    <s v="1603002515"/>
    <s v="0"/>
    <s v="16030025150"/>
    <s v="3000"/>
    <x v="2"/>
    <s v="NEW PANEL ROOM D/SHOP MECH."/>
    <s v="0"/>
    <s v="0"/>
    <s v="UM3002"/>
    <d v="2002-03-15T00:00:00"/>
    <n v="23418.52"/>
    <n v="-22247.59"/>
    <n v="1170.93"/>
    <n v="0"/>
    <n v="0"/>
    <n v="0"/>
    <n v="0"/>
    <n v="1170.93"/>
    <n v="23418.52"/>
    <n v="-22247.59"/>
    <n v="0"/>
    <m/>
    <s v="UM01"/>
    <s v="INR"/>
    <n v="0"/>
    <n v="0"/>
    <n v="0"/>
    <n v="0"/>
    <n v="0"/>
  </r>
  <r>
    <s v="1603002516"/>
    <s v="0"/>
    <s v="16030025160"/>
    <s v="3000"/>
    <x v="2"/>
    <s v="NEW PLANT SHEATHING M/C - UID"/>
    <s v="8"/>
    <s v="0"/>
    <s v="UM3002"/>
    <d v="2006-03-25T00:00:00"/>
    <n v="172931.41"/>
    <n v="-164284.84"/>
    <n v="8646.57"/>
    <n v="0"/>
    <n v="0"/>
    <n v="0"/>
    <n v="0"/>
    <n v="8646.57"/>
    <n v="172931.41"/>
    <n v="-164284.84"/>
    <n v="0"/>
    <m/>
    <s v="UM01"/>
    <s v="INR"/>
    <n v="0"/>
    <n v="0"/>
    <n v="0"/>
    <n v="0"/>
    <n v="0"/>
  </r>
  <r>
    <s v="1603002517"/>
    <s v="0"/>
    <s v="16030025170"/>
    <s v="3000"/>
    <x v="2"/>
    <s v="NEW PUMP HOUSE ( Org Proj 6441"/>
    <s v="15"/>
    <s v="0"/>
    <s v="UM3002"/>
    <d v="2010-03-27T00:00:00"/>
    <n v="5039414.33"/>
    <n v="-3826763.77"/>
    <n v="1212650.56"/>
    <n v="0"/>
    <n v="0"/>
    <n v="-192663.81"/>
    <n v="0"/>
    <n v="1019986.75"/>
    <n v="5039414.33"/>
    <n v="-4019427.58"/>
    <n v="0"/>
    <m/>
    <s v="UM01"/>
    <s v="INR"/>
    <n v="0"/>
    <n v="0"/>
    <n v="0"/>
    <n v="0"/>
    <n v="0"/>
  </r>
  <r>
    <s v="1603002518"/>
    <s v="0"/>
    <s v="16030025180"/>
    <s v="3000"/>
    <x v="2"/>
    <s v="NEW SUB STATION FOR LRPC &amp; PF"/>
    <s v="15"/>
    <s v="0"/>
    <s v="UM3002"/>
    <d v="2009-03-28T00:00:00"/>
    <n v="25278496.829999998"/>
    <n v="-21113951.390000001"/>
    <n v="4164545.44"/>
    <n v="0"/>
    <n v="0"/>
    <n v="-727147.33"/>
    <n v="0"/>
    <n v="3437398.11"/>
    <n v="25278496.829999998"/>
    <n v="-21841098.719999999"/>
    <n v="0"/>
    <m/>
    <s v="UM01"/>
    <s v="INR"/>
    <n v="0"/>
    <n v="0"/>
    <n v="0"/>
    <n v="0"/>
    <n v="0"/>
  </r>
  <r>
    <s v="1603002519"/>
    <s v="0"/>
    <s v="16030025190"/>
    <s v="3000"/>
    <x v="2"/>
    <s v="NEW TANKS FOR MS1/MS2/MS3"/>
    <s v="0"/>
    <s v="0"/>
    <s v="UM3002"/>
    <d v="1994-03-30T00:00:00"/>
    <n v="508127.81"/>
    <n v="-482721.42"/>
    <n v="25406.39"/>
    <n v="0"/>
    <n v="0"/>
    <n v="0"/>
    <n v="0"/>
    <n v="25406.39"/>
    <n v="508127.81"/>
    <n v="-482721.42"/>
    <n v="0"/>
    <m/>
    <s v="UM01"/>
    <s v="INR"/>
    <n v="0"/>
    <n v="0"/>
    <n v="0"/>
    <n v="0"/>
    <n v="0"/>
  </r>
  <r>
    <s v="1603002520"/>
    <s v="0"/>
    <s v="16030025200"/>
    <s v="3000"/>
    <x v="2"/>
    <s v="NEW VOLTAS DIESEL FORKLIFTS"/>
    <s v="0"/>
    <s v="0"/>
    <s v="UM3002"/>
    <d v="1996-03-20T00:00:00"/>
    <n v="147159.23000000001"/>
    <n v="-139801.26"/>
    <n v="7357.97"/>
    <n v="0"/>
    <n v="0"/>
    <n v="0"/>
    <n v="0"/>
    <n v="7357.97"/>
    <n v="147159.23000000001"/>
    <n v="-139801.26"/>
    <n v="0"/>
    <m/>
    <s v="UM01"/>
    <s v="INR"/>
    <n v="0"/>
    <n v="0"/>
    <n v="0"/>
    <n v="0"/>
    <n v="0"/>
  </r>
  <r>
    <s v="1603002521"/>
    <s v="0"/>
    <s v="16030025210"/>
    <s v="3000"/>
    <x v="2"/>
    <s v="NEW VOLTAS FORKLIFT"/>
    <s v="0"/>
    <s v="0"/>
    <s v="UM3002"/>
    <d v="1994-09-01T00:00:00"/>
    <n v="1844096.03"/>
    <n v="-1751891.22"/>
    <n v="92204.81"/>
    <n v="0"/>
    <n v="0"/>
    <n v="0"/>
    <n v="0"/>
    <n v="92204.81"/>
    <n v="1844096.03"/>
    <n v="-1751891.22"/>
    <n v="0"/>
    <m/>
    <s v="UM01"/>
    <s v="INR"/>
    <n v="0"/>
    <n v="0"/>
    <n v="0"/>
    <n v="0"/>
    <n v="0"/>
  </r>
  <r>
    <s v="1603002522"/>
    <s v="0"/>
    <s v="16030025220"/>
    <s v="3000"/>
    <x v="2"/>
    <s v="NEW WIRE DRAWING M/C."/>
    <s v="0"/>
    <s v="0"/>
    <s v="UM3002"/>
    <d v="1996-03-21T00:00:00"/>
    <n v="7044935.9400000004"/>
    <n v="-6692689.1399999997"/>
    <n v="352246.8"/>
    <n v="0"/>
    <n v="0"/>
    <n v="0"/>
    <n v="0"/>
    <n v="352246.8"/>
    <n v="7044935.9400000004"/>
    <n v="-6692689.1399999997"/>
    <n v="0"/>
    <m/>
    <s v="UM01"/>
    <s v="INR"/>
    <n v="0"/>
    <n v="0"/>
    <n v="0"/>
    <n v="0"/>
    <n v="0"/>
  </r>
  <r>
    <s v="1603002525"/>
    <s v="0"/>
    <s v="16030025250"/>
    <s v="3000"/>
    <x v="2"/>
    <s v="INT ON SFT.&amp; ERRT. OF 6 BB * 2"/>
    <s v="0"/>
    <s v="0"/>
    <s v="UM3002"/>
    <d v="1997-03-31T00:00:00"/>
    <n v="1793.12"/>
    <n v="-1793.12"/>
    <n v="0"/>
    <n v="0"/>
    <n v="0"/>
    <n v="0"/>
    <n v="0"/>
    <n v="0"/>
    <n v="1793.12"/>
    <n v="-1793.12"/>
    <n v="0"/>
    <m/>
    <s v="UM01"/>
    <s v="INR"/>
    <n v="0"/>
    <n v="0"/>
    <n v="0"/>
    <n v="0"/>
    <n v="0"/>
  </r>
  <r>
    <s v="1603002526"/>
    <s v="0"/>
    <s v="16030025260"/>
    <s v="3000"/>
    <x v="2"/>
    <s v="SFT &amp; FRT ROPE TESTING M/C"/>
    <s v="0"/>
    <s v="0"/>
    <s v="UM3002"/>
    <d v="1995-03-25T00:00:00"/>
    <n v="1793.21"/>
    <n v="-1793.2"/>
    <n v="0.01"/>
    <n v="0"/>
    <n v="0"/>
    <n v="0"/>
    <n v="0"/>
    <n v="0.01"/>
    <n v="1793.21"/>
    <n v="-1793.2"/>
    <n v="0"/>
    <m/>
    <s v="UM01"/>
    <s v="INR"/>
    <n v="0"/>
    <n v="0"/>
    <n v="0"/>
    <n v="0"/>
    <n v="0"/>
  </r>
  <r>
    <s v="1603002527"/>
    <s v="0"/>
    <s v="16030025270"/>
    <s v="3000"/>
    <x v="2"/>
    <s v="NPH UPGRADATION PF PLC SYSTEM"/>
    <s v="0"/>
    <s v="0"/>
    <s v="UM3002"/>
    <d v="2002-03-25T00:00:00"/>
    <n v="787852.48"/>
    <n v="-748459.86"/>
    <n v="39392.620000000003"/>
    <n v="0"/>
    <n v="0"/>
    <n v="0"/>
    <n v="0"/>
    <n v="39392.620000000003"/>
    <n v="787852.48"/>
    <n v="-748459.86"/>
    <n v="0"/>
    <m/>
    <s v="UM01"/>
    <s v="INR"/>
    <n v="0"/>
    <n v="0"/>
    <n v="0"/>
    <n v="0"/>
    <n v="0"/>
  </r>
  <r>
    <s v="1603002528"/>
    <s v="0"/>
    <s v="16030025280"/>
    <s v="3000"/>
    <x v="2"/>
    <s v="NYLONE COATED LINE ( SPCD )"/>
    <s v="8"/>
    <s v="0"/>
    <s v="UM3002"/>
    <d v="2006-03-10T00:00:00"/>
    <n v="130855.35"/>
    <n v="-124312.58"/>
    <n v="6542.77"/>
    <n v="0"/>
    <n v="0"/>
    <n v="0"/>
    <n v="0"/>
    <n v="6542.77"/>
    <n v="130855.35"/>
    <n v="-124312.58"/>
    <n v="0"/>
    <m/>
    <s v="UM01"/>
    <s v="INR"/>
    <n v="0"/>
    <n v="0"/>
    <n v="0"/>
    <n v="0"/>
    <n v="0"/>
  </r>
  <r>
    <s v="1603002531"/>
    <s v="0"/>
    <s v="16030025310"/>
    <s v="3000"/>
    <x v="2"/>
    <s v="ONE NO.FOOT MOUNTED OVERDRIVEN"/>
    <s v="8"/>
    <s v="0"/>
    <s v="UM3002"/>
    <d v="2007-03-19T00:00:00"/>
    <n v="747220.79"/>
    <n v="-709859.75"/>
    <n v="37361.040000000001"/>
    <n v="0"/>
    <n v="0"/>
    <n v="0"/>
    <n v="0"/>
    <n v="37361.040000000001"/>
    <n v="747220.79"/>
    <n v="-709859.75"/>
    <n v="0"/>
    <m/>
    <s v="UM01"/>
    <s v="INR"/>
    <n v="0"/>
    <n v="0"/>
    <n v="0"/>
    <n v="0"/>
    <n v="0"/>
  </r>
  <r>
    <s v="1603002532"/>
    <s v="0"/>
    <s v="16030025320"/>
    <s v="3000"/>
    <x v="2"/>
    <s v="ONE VERTICAL SPOOLER ONE 45 MM"/>
    <s v="8"/>
    <s v="0"/>
    <s v="UM3002"/>
    <d v="2007-03-17T00:00:00"/>
    <n v="56969.26"/>
    <n v="-54120.800000000003"/>
    <n v="2848.46"/>
    <n v="0"/>
    <n v="0"/>
    <n v="0"/>
    <n v="0"/>
    <n v="2848.46"/>
    <n v="56969.26"/>
    <n v="-54120.800000000003"/>
    <n v="0"/>
    <m/>
    <s v="UM01"/>
    <s v="INR"/>
    <n v="0"/>
    <n v="0"/>
    <n v="0"/>
    <n v="0"/>
    <n v="0"/>
  </r>
  <r>
    <s v="1603002535"/>
    <s v="0"/>
    <s v="16030025350"/>
    <s v="3000"/>
    <x v="2"/>
    <s v="PICKLING HOUSE MISC."/>
    <s v="0"/>
    <s v="0"/>
    <s v="UM3002"/>
    <d v="1996-03-31T00:00:00"/>
    <n v="1874.07"/>
    <n v="-1874.06"/>
    <n v="0.01"/>
    <n v="0"/>
    <n v="0"/>
    <n v="0"/>
    <n v="0"/>
    <n v="0.01"/>
    <n v="1874.07"/>
    <n v="-1874.06"/>
    <n v="0"/>
    <m/>
    <s v="UM01"/>
    <s v="INR"/>
    <n v="0"/>
    <n v="0"/>
    <n v="0"/>
    <n v="0"/>
    <n v="0"/>
  </r>
  <r>
    <s v="1603002537"/>
    <s v="0"/>
    <s v="16030025370"/>
    <s v="3000"/>
    <x v="2"/>
    <s v="&quot;&quot;&quot;REVMP. OF 6BB *16&quot;&quot;&quot;&quot;&quot;"/>
    <s v="0"/>
    <s v="0"/>
    <s v="UM3002"/>
    <d v="1997-03-31T00:00:00"/>
    <n v="1949.84"/>
    <n v="-1949.83"/>
    <n v="0.01"/>
    <n v="0"/>
    <n v="0"/>
    <n v="0"/>
    <n v="0"/>
    <n v="0.01"/>
    <n v="1949.84"/>
    <n v="-1949.83"/>
    <n v="0"/>
    <m/>
    <s v="UM01"/>
    <s v="INR"/>
    <n v="0"/>
    <n v="0"/>
    <n v="0"/>
    <n v="0"/>
    <n v="0"/>
  </r>
  <r>
    <s v="1603002538"/>
    <s v="0"/>
    <s v="16030025380"/>
    <s v="3000"/>
    <x v="2"/>
    <s v="MISCL. FURNACE PROJECTS"/>
    <s v="0"/>
    <s v="0"/>
    <s v="UM3002"/>
    <d v="1994-12-30T00:00:00"/>
    <n v="1963.9"/>
    <n v="-1963.9"/>
    <n v="0"/>
    <n v="0"/>
    <n v="0"/>
    <n v="0"/>
    <n v="0"/>
    <n v="0"/>
    <n v="1963.9"/>
    <n v="-1963.9"/>
    <n v="0"/>
    <m/>
    <s v="UM01"/>
    <s v="INR"/>
    <n v="0"/>
    <n v="0"/>
    <n v="0"/>
    <n v="0"/>
    <n v="0"/>
  </r>
  <r>
    <s v="1603002540"/>
    <s v="0"/>
    <s v="16030025400"/>
    <s v="3000"/>
    <x v="2"/>
    <s v="&quot;&quot;&quot;SFT.&amp; ERCT- OF 9*18&quot;&quot;&quot;&quot; M/C.&quot;"/>
    <s v="0"/>
    <s v="0"/>
    <s v="UM3002"/>
    <d v="1997-03-31T00:00:00"/>
    <n v="2023.33"/>
    <n v="-2023.33"/>
    <n v="0"/>
    <n v="0"/>
    <n v="0"/>
    <n v="0"/>
    <n v="0"/>
    <n v="0"/>
    <n v="2023.33"/>
    <n v="-2023.33"/>
    <n v="0"/>
    <m/>
    <s v="UM01"/>
    <s v="INR"/>
    <n v="0"/>
    <n v="0"/>
    <n v="0"/>
    <n v="0"/>
    <n v="0"/>
  </r>
  <r>
    <s v="1603002544"/>
    <s v="0"/>
    <s v="16030025440"/>
    <s v="3000"/>
    <x v="2"/>
    <s v="MODI.OF M/C 6A MECH."/>
    <s v="0"/>
    <s v="0"/>
    <s v="UM3002"/>
    <d v="2002-03-21T00:00:00"/>
    <n v="2093.23"/>
    <n v="-2093.23"/>
    <n v="0"/>
    <n v="0"/>
    <n v="0"/>
    <n v="0"/>
    <n v="0"/>
    <n v="0"/>
    <n v="2093.23"/>
    <n v="-2093.23"/>
    <n v="0"/>
    <m/>
    <s v="UM01"/>
    <s v="INR"/>
    <n v="0"/>
    <n v="0"/>
    <n v="0"/>
    <n v="0"/>
    <n v="0"/>
  </r>
  <r>
    <s v="1603002545"/>
    <s v="0"/>
    <s v="16030025450"/>
    <s v="3000"/>
    <x v="2"/>
    <s v="INT ON EQP. &amp; SPL PARTS FOR LE"/>
    <s v="0"/>
    <s v="0"/>
    <s v="UM3002"/>
    <d v="1997-03-31T00:00:00"/>
    <n v="2106.17"/>
    <n v="-2106.17"/>
    <n v="0"/>
    <n v="0"/>
    <n v="0"/>
    <n v="0"/>
    <n v="0"/>
    <n v="0"/>
    <n v="2106.17"/>
    <n v="-2106.17"/>
    <n v="0"/>
    <m/>
    <s v="UM01"/>
    <s v="INR"/>
    <n v="0"/>
    <n v="0"/>
    <n v="0"/>
    <n v="0"/>
    <n v="0"/>
  </r>
  <r>
    <s v="1603002546"/>
    <s v="0"/>
    <s v="16030025460"/>
    <s v="3000"/>
    <x v="2"/>
    <s v="PICKLING HOUSE PROJECTS"/>
    <s v="0"/>
    <s v="0"/>
    <s v="UM3002"/>
    <d v="1994-09-25T00:00:00"/>
    <n v="2123.5"/>
    <n v="-2123.4899999999998"/>
    <n v="0.01"/>
    <n v="0"/>
    <n v="0"/>
    <n v="0"/>
    <n v="0"/>
    <n v="0.01"/>
    <n v="2123.5"/>
    <n v="-2123.4899999999998"/>
    <n v="0"/>
    <m/>
    <s v="UM01"/>
    <s v="INR"/>
    <n v="0"/>
    <n v="0"/>
    <n v="0"/>
    <n v="0"/>
    <n v="0"/>
  </r>
  <r>
    <s v="1603002547"/>
    <s v="0"/>
    <s v="16030025470"/>
    <s v="3000"/>
    <x v="2"/>
    <s v="OTO DRY BLOCK PRORNT 23 AC&amp; B"/>
    <s v="15"/>
    <s v="0"/>
    <s v="UM3002"/>
    <d v="2015-01-15T00:00:00"/>
    <n v="1416971.91"/>
    <n v="-479412.31"/>
    <n v="937559.6"/>
    <n v="0"/>
    <n v="0"/>
    <n v="-88514.13"/>
    <n v="0"/>
    <n v="849045.47"/>
    <n v="1416971.91"/>
    <n v="-567926.43999999994"/>
    <n v="0"/>
    <m/>
    <s v="UM01"/>
    <s v="INR"/>
    <n v="0"/>
    <n v="0"/>
    <n v="0"/>
    <n v="0"/>
    <n v="0"/>
  </r>
  <r>
    <s v="1603002549"/>
    <s v="0"/>
    <s v="16030025490"/>
    <s v="3000"/>
    <x v="2"/>
    <s v="OVERHEAD CRANE-DESPATCH"/>
    <s v="0"/>
    <s v="0"/>
    <s v="UM3002"/>
    <d v="1972-01-01T00:00:00"/>
    <n v="29390.799999999999"/>
    <n v="-27921.26"/>
    <n v="1469.54"/>
    <n v="0"/>
    <n v="0"/>
    <n v="0"/>
    <n v="0"/>
    <n v="1469.54"/>
    <n v="29390.799999999999"/>
    <n v="-27921.26"/>
    <n v="0"/>
    <m/>
    <s v="UM01"/>
    <s v="INR"/>
    <n v="0"/>
    <n v="0"/>
    <n v="0"/>
    <n v="0"/>
    <n v="0"/>
  </r>
  <r>
    <s v="1603002550"/>
    <s v="0"/>
    <s v="16030025500"/>
    <s v="3000"/>
    <x v="2"/>
    <s v="OVERHEAD ELECTRICITY LINE NEAR"/>
    <s v="0"/>
    <s v="0"/>
    <s v="UM3002"/>
    <d v="1989-01-16T00:00:00"/>
    <n v="103842.32"/>
    <n v="-98650.2"/>
    <n v="5192.12"/>
    <n v="0"/>
    <n v="0"/>
    <n v="0"/>
    <n v="0"/>
    <n v="5192.12"/>
    <n v="103842.32"/>
    <n v="-98650.2"/>
    <n v="0"/>
    <m/>
    <s v="UM01"/>
    <s v="INR"/>
    <n v="0"/>
    <n v="0"/>
    <n v="0"/>
    <n v="0"/>
    <n v="0"/>
  </r>
  <r>
    <s v="1603002551"/>
    <s v="0"/>
    <s v="16030025510"/>
    <s v="3000"/>
    <x v="2"/>
    <s v="P. HOUSE CRANE"/>
    <s v="0"/>
    <s v="0"/>
    <s v="UM3002"/>
    <d v="1984-10-08T00:00:00"/>
    <n v="200161.49"/>
    <n v="-190153.42"/>
    <n v="10008.07"/>
    <n v="0"/>
    <n v="0"/>
    <n v="0"/>
    <n v="0"/>
    <n v="10008.07"/>
    <n v="200161.49"/>
    <n v="-190153.42"/>
    <n v="0"/>
    <m/>
    <s v="UM01"/>
    <s v="INR"/>
    <n v="0"/>
    <n v="0"/>
    <n v="0"/>
    <n v="0"/>
    <n v="0"/>
  </r>
  <r>
    <s v="1603002552"/>
    <s v="0"/>
    <s v="16030025520"/>
    <s v="3000"/>
    <x v="2"/>
    <s v="P.C. PLANT 3RD LINING"/>
    <s v="0"/>
    <s v="0"/>
    <s v="UM3002"/>
    <d v="1984-12-26T00:00:00"/>
    <n v="794496.4"/>
    <n v="-754771.58"/>
    <n v="39724.82"/>
    <n v="0"/>
    <n v="0"/>
    <n v="0"/>
    <n v="0"/>
    <n v="39724.82"/>
    <n v="794496.4"/>
    <n v="-754771.58"/>
    <n v="0"/>
    <m/>
    <s v="UM01"/>
    <s v="INR"/>
    <n v="0"/>
    <n v="0"/>
    <n v="0"/>
    <n v="0"/>
    <n v="0"/>
  </r>
  <r>
    <s v="1603002553"/>
    <s v="0"/>
    <s v="16030025530"/>
    <s v="3000"/>
    <x v="2"/>
    <s v="PACK.TANKS MS2/F3 MECH. MATERI"/>
    <s v="0"/>
    <s v="0"/>
    <s v="UM3002"/>
    <d v="2001-01-31T00:00:00"/>
    <n v="34729.18"/>
    <n v="-32992.720000000001"/>
    <n v="1736.46"/>
    <n v="0"/>
    <n v="0"/>
    <n v="0"/>
    <n v="0"/>
    <n v="1736.46"/>
    <n v="34729.18"/>
    <n v="-32992.720000000001"/>
    <n v="0"/>
    <m/>
    <s v="UM01"/>
    <s v="INR"/>
    <n v="0"/>
    <n v="0"/>
    <n v="0"/>
    <n v="0"/>
    <n v="0"/>
  </r>
  <r>
    <s v="1603002554"/>
    <s v="0"/>
    <s v="16030025540"/>
    <s v="3000"/>
    <x v="2"/>
    <s v="PACKING MACHINE-2"/>
    <s v="0"/>
    <s v="0"/>
    <s v="UM3002"/>
    <d v="1987-03-10T00:00:00"/>
    <n v="998142.3"/>
    <n v="-948235.19"/>
    <n v="49907.11"/>
    <n v="0"/>
    <n v="0"/>
    <n v="0"/>
    <n v="0"/>
    <n v="49907.11"/>
    <n v="998142.3"/>
    <n v="-948235.19"/>
    <n v="0"/>
    <m/>
    <s v="UM01"/>
    <s v="INR"/>
    <n v="0"/>
    <n v="0"/>
    <n v="0"/>
    <n v="0"/>
    <n v="0"/>
  </r>
  <r>
    <s v="1603002555"/>
    <s v="0"/>
    <s v="16030025550"/>
    <s v="3000"/>
    <x v="2"/>
    <s v="PAINTING OF WATERLINES/M/C/STR"/>
    <s v="15"/>
    <s v="0"/>
    <s v="UM3002"/>
    <d v="1997-03-31T00:00:00"/>
    <n v="115781.95"/>
    <n v="-109992.85"/>
    <n v="5789.1"/>
    <n v="0"/>
    <n v="0"/>
    <n v="0"/>
    <n v="0"/>
    <n v="5789.1"/>
    <n v="115781.95"/>
    <n v="-109992.85"/>
    <n v="0"/>
    <m/>
    <s v="UM01"/>
    <s v="INR"/>
    <n v="0"/>
    <n v="0"/>
    <n v="0"/>
    <n v="0"/>
    <n v="0"/>
  </r>
  <r>
    <s v="1603002556"/>
    <s v="0"/>
    <s v="16030025560"/>
    <s v="3000"/>
    <x v="2"/>
    <s v="SOFTWARE+PLC COTROL PANEL."/>
    <s v="0"/>
    <s v="0"/>
    <s v="UM3002"/>
    <d v="1996-03-31T00:00:00"/>
    <n v="2142.84"/>
    <n v="-2142.83"/>
    <n v="0.01"/>
    <n v="0"/>
    <n v="0"/>
    <n v="0"/>
    <n v="0"/>
    <n v="0.01"/>
    <n v="2142.84"/>
    <n v="-2142.83"/>
    <n v="0"/>
    <m/>
    <s v="UM01"/>
    <s v="INR"/>
    <n v="0"/>
    <n v="0"/>
    <n v="0"/>
    <n v="0"/>
    <n v="0"/>
  </r>
  <r>
    <s v="1603002557"/>
    <s v="0"/>
    <s v="16030025570"/>
    <s v="3000"/>
    <x v="2"/>
    <s v="PANEL PLATFORM F"/>
    <s v="10"/>
    <s v="0"/>
    <s v="UM3002"/>
    <d v="2015-10-16T00:00:00"/>
    <n v="350333.57"/>
    <n v="-148392.51"/>
    <n v="201941.06"/>
    <n v="0"/>
    <n v="0"/>
    <n v="-33291.25"/>
    <n v="0"/>
    <n v="168649.81"/>
    <n v="350333.57"/>
    <n v="-181683.76"/>
    <n v="0"/>
    <m/>
    <s v="UM01"/>
    <s v="INR"/>
    <n v="0"/>
    <n v="0"/>
    <n v="0"/>
    <n v="0"/>
    <n v="0"/>
  </r>
  <r>
    <s v="1603002558"/>
    <s v="0"/>
    <s v="16030025580"/>
    <s v="3000"/>
    <x v="2"/>
    <s v="PARTS OF HEAVY REWINDING M/C"/>
    <s v="0"/>
    <s v="0"/>
    <s v="UM3002"/>
    <d v="2005-03-01T00:00:00"/>
    <n v="91229"/>
    <n v="-86667.55"/>
    <n v="4561.45"/>
    <n v="0"/>
    <n v="0"/>
    <n v="0"/>
    <n v="0"/>
    <n v="4561.45"/>
    <n v="91229"/>
    <n v="-86667.55"/>
    <n v="0"/>
    <m/>
    <s v="UM01"/>
    <s v="INR"/>
    <n v="0"/>
    <n v="0"/>
    <n v="0"/>
    <n v="0"/>
    <n v="0"/>
  </r>
  <r>
    <s v="1603002559"/>
    <s v="0"/>
    <s v="16030025590"/>
    <s v="3000"/>
    <x v="2"/>
    <s v="&quot;PATTERN LAY PROVISION 24&quot;&quot; JSB&quot;"/>
    <s v="8"/>
    <s v="0"/>
    <s v="UM3001"/>
    <d v="2005-03-15T00:00:00"/>
    <n v="921577.23"/>
    <n v="-875498.37"/>
    <n v="46078.86"/>
    <n v="0"/>
    <n v="0"/>
    <n v="0"/>
    <n v="0"/>
    <n v="46078.86"/>
    <n v="921577.23"/>
    <n v="-875498.37"/>
    <n v="0"/>
    <m/>
    <s v="UM01"/>
    <s v="INR"/>
    <n v="0"/>
    <n v="0"/>
    <n v="0"/>
    <n v="0"/>
    <n v="0"/>
  </r>
  <r>
    <s v="1603002560"/>
    <s v="0"/>
    <s v="16030025600"/>
    <s v="3000"/>
    <x v="2"/>
    <s v="PATTERN LEYING EQUP. FOR 50'"/>
    <s v="0"/>
    <s v="0"/>
    <s v="UM3001"/>
    <d v="1990-03-22T00:00:00"/>
    <n v="490442.04"/>
    <n v="-465919.94"/>
    <n v="24522.1"/>
    <n v="0"/>
    <n v="0"/>
    <n v="0"/>
    <n v="0"/>
    <n v="24522.1"/>
    <n v="490442.04"/>
    <n v="-465919.94"/>
    <n v="0"/>
    <m/>
    <s v="UM01"/>
    <s v="INR"/>
    <n v="0"/>
    <n v="0"/>
    <n v="0"/>
    <n v="0"/>
    <n v="0"/>
  </r>
  <r>
    <s v="1603002561"/>
    <s v="0"/>
    <s v="16030025610"/>
    <s v="3000"/>
    <x v="2"/>
    <s v="PATTERN LYING EQUIPMENT FURNAC"/>
    <s v="0"/>
    <s v="0"/>
    <s v="UM3001"/>
    <d v="1988-10-15T00:00:00"/>
    <n v="1159909.6399999999"/>
    <n v="-1101914.1499999999"/>
    <n v="57995.49"/>
    <n v="0"/>
    <n v="0"/>
    <n v="0"/>
    <n v="0"/>
    <n v="57995.49"/>
    <n v="1159909.6399999999"/>
    <n v="-1101914.1499999999"/>
    <n v="0"/>
    <m/>
    <s v="UM01"/>
    <s v="INR"/>
    <n v="0"/>
    <n v="0"/>
    <n v="0"/>
    <n v="0"/>
    <n v="0"/>
  </r>
  <r>
    <s v="1603002562"/>
    <s v="0"/>
    <s v="16030025620"/>
    <s v="3000"/>
    <x v="2"/>
    <s v="PAY OFF FOR FREGERIO M/C"/>
    <s v="0"/>
    <s v="0"/>
    <s v="UM3001"/>
    <d v="1995-03-25T00:00:00"/>
    <n v="283783.38"/>
    <n v="-269594.21000000002"/>
    <n v="14189.17"/>
    <n v="0"/>
    <n v="0"/>
    <n v="0"/>
    <n v="0"/>
    <n v="14189.17"/>
    <n v="283783.38"/>
    <n v="-269594.21000000002"/>
    <n v="0"/>
    <m/>
    <s v="UM01"/>
    <s v="INR"/>
    <n v="0"/>
    <n v="0"/>
    <n v="0"/>
    <n v="0"/>
    <n v="0"/>
  </r>
  <r>
    <s v="1603002563"/>
    <s v="0"/>
    <s v="16030025630"/>
    <s v="3000"/>
    <x v="2"/>
    <s v="PAY OFF SIDE OF DSW."/>
    <s v="0"/>
    <s v="0"/>
    <s v="UM3001"/>
    <d v="1996-03-01T00:00:00"/>
    <n v="26488.5"/>
    <n v="-25164.07"/>
    <n v="1324.43"/>
    <n v="0"/>
    <n v="0"/>
    <n v="0"/>
    <n v="0"/>
    <n v="1324.43"/>
    <n v="26488.5"/>
    <n v="-25164.07"/>
    <n v="0"/>
    <m/>
    <s v="UM01"/>
    <s v="INR"/>
    <n v="0"/>
    <n v="0"/>
    <n v="0"/>
    <n v="0"/>
    <n v="0"/>
  </r>
  <r>
    <s v="1603002564"/>
    <s v="0"/>
    <s v="16030025640"/>
    <s v="3000"/>
    <x v="2"/>
    <s v="PAYOFF FOR FRIGERIO MACHINE"/>
    <s v="0"/>
    <s v="0"/>
    <s v="UM3001"/>
    <d v="1996-03-19T00:00:00"/>
    <n v="78934.12"/>
    <n v="-74987.41"/>
    <n v="3946.71"/>
    <n v="0"/>
    <n v="0"/>
    <n v="0"/>
    <n v="0"/>
    <n v="3946.71"/>
    <n v="78934.12"/>
    <n v="-74987.41"/>
    <n v="0"/>
    <m/>
    <s v="UM01"/>
    <s v="INR"/>
    <n v="0"/>
    <n v="0"/>
    <n v="0"/>
    <n v="0"/>
    <n v="0"/>
  </r>
  <r>
    <s v="1603002565"/>
    <s v="0"/>
    <s v="16030025650"/>
    <s v="3000"/>
    <x v="2"/>
    <s v="PAYOFF FOR FRIGERIO MACHINE"/>
    <s v="0"/>
    <s v="0"/>
    <s v="UM3001"/>
    <d v="1996-03-31T00:00:00"/>
    <n v="43055.27"/>
    <n v="-40902.5"/>
    <n v="2152.77"/>
    <n v="0"/>
    <n v="0"/>
    <n v="0"/>
    <n v="0"/>
    <n v="2152.77"/>
    <n v="43055.27"/>
    <n v="-40902.5"/>
    <n v="0"/>
    <m/>
    <s v="UM01"/>
    <s v="INR"/>
    <n v="0"/>
    <n v="0"/>
    <n v="0"/>
    <n v="0"/>
    <n v="0"/>
  </r>
  <r>
    <s v="1603002566"/>
    <s v="0"/>
    <s v="16030025660"/>
    <s v="3000"/>
    <x v="2"/>
    <s v="PAYOFF FOR WIRE DRG M/C."/>
    <s v="0"/>
    <s v="0"/>
    <s v="UM3001"/>
    <d v="1997-03-31T00:00:00"/>
    <n v="271291.67"/>
    <n v="-257727.08"/>
    <n v="13564.59"/>
    <n v="0"/>
    <n v="0"/>
    <n v="0"/>
    <n v="0"/>
    <n v="13564.59"/>
    <n v="271291.67"/>
    <n v="-257727.08"/>
    <n v="0"/>
    <m/>
    <s v="UM01"/>
    <s v="INR"/>
    <n v="0"/>
    <n v="0"/>
    <n v="0"/>
    <n v="0"/>
    <n v="0"/>
  </r>
  <r>
    <s v="1603002567"/>
    <s v="0"/>
    <s v="16030025670"/>
    <s v="3000"/>
    <x v="2"/>
    <s v="PDB -4"/>
    <s v="0"/>
    <s v="0"/>
    <s v="UM3001"/>
    <d v="2005-03-01T00:00:00"/>
    <n v="127392.9"/>
    <n v="-121023.25"/>
    <n v="6369.65"/>
    <n v="0"/>
    <n v="0"/>
    <n v="0"/>
    <n v="0"/>
    <n v="6369.65"/>
    <n v="127392.9"/>
    <n v="-121023.25"/>
    <n v="0"/>
    <m/>
    <s v="UM01"/>
    <s v="INR"/>
    <n v="0"/>
    <n v="0"/>
    <n v="0"/>
    <n v="0"/>
    <n v="0"/>
  </r>
  <r>
    <s v="1603002568"/>
    <s v="0"/>
    <s v="16030025680"/>
    <s v="3000"/>
    <x v="2"/>
    <s v="PDB FOR ALL 6 MA"/>
    <s v="10"/>
    <s v="0"/>
    <s v="UM3001"/>
    <d v="2015-10-16T00:00:00"/>
    <n v="465530.35"/>
    <n v="-197186.96"/>
    <n v="268343.39"/>
    <n v="0"/>
    <n v="0"/>
    <n v="-44238.080000000002"/>
    <n v="0"/>
    <n v="224105.31"/>
    <n v="465530.35"/>
    <n v="-241425.04"/>
    <n v="0"/>
    <m/>
    <s v="UM01"/>
    <s v="INR"/>
    <n v="0"/>
    <n v="0"/>
    <n v="0"/>
    <n v="0"/>
    <n v="0"/>
  </r>
  <r>
    <s v="1603002569"/>
    <s v="0"/>
    <s v="16030025690"/>
    <s v="3000"/>
    <x v="2"/>
    <s v="LASER PRINTER CANON 2900+UPS"/>
    <s v="1"/>
    <s v="0"/>
    <s v="UM3002"/>
    <d v="2014-10-09T00:00:00"/>
    <n v="2152"/>
    <n v="-2152"/>
    <n v="0"/>
    <n v="0"/>
    <n v="0"/>
    <n v="0"/>
    <n v="0"/>
    <n v="0"/>
    <n v="2152"/>
    <n v="-2152"/>
    <n v="0"/>
    <m/>
    <s v="UM01"/>
    <s v="INR"/>
    <n v="0"/>
    <n v="0"/>
    <n v="0"/>
    <n v="0"/>
    <n v="0"/>
  </r>
  <r>
    <s v="1603002572"/>
    <s v="0"/>
    <s v="16030025720"/>
    <s v="3000"/>
    <x v="2"/>
    <s v="PENTA MAKE ELEC WEIGHING SCALE"/>
    <s v="15"/>
    <s v="0"/>
    <s v="UM3001"/>
    <d v="2008-11-21T00:00:00"/>
    <n v="9670"/>
    <n v="-9186.5"/>
    <n v="483.5"/>
    <n v="0"/>
    <n v="0"/>
    <n v="0"/>
    <n v="0"/>
    <n v="483.5"/>
    <n v="9670"/>
    <n v="-9186.5"/>
    <n v="0"/>
    <m/>
    <s v="UM01"/>
    <s v="INR"/>
    <n v="0"/>
    <n v="0"/>
    <n v="0"/>
    <n v="0"/>
    <n v="0"/>
  </r>
  <r>
    <s v="1603002573"/>
    <s v="0"/>
    <s v="16030025730"/>
    <s v="3000"/>
    <x v="2"/>
    <s v="PEPLACEMENT PRESURE DIES 16A"/>
    <s v="15"/>
    <s v="0"/>
    <s v="UM3001"/>
    <d v="2015-01-11T00:00:00"/>
    <n v="1080523.58"/>
    <n v="-366821.99"/>
    <n v="713701.59"/>
    <n v="0"/>
    <n v="0"/>
    <n v="-67445.81"/>
    <n v="0"/>
    <n v="646255.78"/>
    <n v="1080523.58"/>
    <n v="-434267.8"/>
    <n v="0"/>
    <m/>
    <s v="UM01"/>
    <s v="INR"/>
    <n v="0"/>
    <n v="0"/>
    <n v="0"/>
    <n v="0"/>
    <n v="0"/>
  </r>
  <r>
    <s v="1603002574"/>
    <s v="0"/>
    <s v="16030025740"/>
    <s v="3000"/>
    <x v="2"/>
    <s v="PETROFITING HITACHI SEIKI LATH"/>
    <s v="15"/>
    <s v="0"/>
    <s v="UM3001"/>
    <d v="2011-02-26T00:00:00"/>
    <n v="643040.98"/>
    <n v="-441160.13"/>
    <n v="201880.85"/>
    <n v="0"/>
    <n v="0"/>
    <n v="-28734.240000000002"/>
    <n v="0"/>
    <n v="173146.61"/>
    <n v="643040.98"/>
    <n v="-469894.37"/>
    <n v="0"/>
    <m/>
    <s v="UM01"/>
    <s v="INR"/>
    <n v="0"/>
    <n v="0"/>
    <n v="0"/>
    <n v="0"/>
    <n v="0"/>
  </r>
  <r>
    <s v="1603002575"/>
    <s v="0"/>
    <s v="16030025750"/>
    <s v="3000"/>
    <x v="2"/>
    <s v="PF (D) CIVIL"/>
    <s v="0"/>
    <s v="0"/>
    <s v="UM3001"/>
    <d v="2002-03-28T00:00:00"/>
    <n v="21803.07"/>
    <n v="-20712.919999999998"/>
    <n v="1090.1500000000001"/>
    <n v="0"/>
    <n v="0"/>
    <n v="0"/>
    <n v="0"/>
    <n v="1090.1500000000001"/>
    <n v="21803.07"/>
    <n v="-20712.919999999998"/>
    <n v="0"/>
    <m/>
    <s v="UM01"/>
    <s v="INR"/>
    <n v="0"/>
    <n v="0"/>
    <n v="0"/>
    <n v="0"/>
    <n v="0"/>
  </r>
  <r>
    <s v="1603002576"/>
    <s v="0"/>
    <s v="16030025760"/>
    <s v="3000"/>
    <x v="2"/>
    <s v="PF (D) ELECT."/>
    <s v="0"/>
    <s v="0"/>
    <s v="UM3001"/>
    <d v="2002-03-28T00:00:00"/>
    <n v="2215418.38"/>
    <n v="-2104647.46"/>
    <n v="110770.92"/>
    <n v="0"/>
    <n v="0"/>
    <n v="0"/>
    <n v="0"/>
    <n v="110770.92"/>
    <n v="2215418.38"/>
    <n v="-2104647.46"/>
    <n v="0"/>
    <m/>
    <s v="UM01"/>
    <s v="INR"/>
    <n v="0"/>
    <n v="0"/>
    <n v="0"/>
    <n v="0"/>
    <n v="0"/>
  </r>
  <r>
    <s v="1603002577"/>
    <s v="0"/>
    <s v="16030025770"/>
    <s v="3000"/>
    <x v="2"/>
    <s v="PF (D) MECH."/>
    <s v="0"/>
    <s v="0"/>
    <s v="UM3001"/>
    <d v="2002-03-28T00:00:00"/>
    <n v="5961562.7000000002"/>
    <n v="-5663484.5599999996"/>
    <n v="298078.14"/>
    <n v="0"/>
    <n v="0"/>
    <n v="0"/>
    <n v="0"/>
    <n v="298078.14"/>
    <n v="5961562.7000000002"/>
    <n v="-5663484.5599999996"/>
    <n v="0"/>
    <m/>
    <s v="UM01"/>
    <s v="INR"/>
    <n v="0"/>
    <n v="0"/>
    <n v="0"/>
    <n v="0"/>
    <n v="0"/>
  </r>
  <r>
    <s v="1603002578"/>
    <s v="0"/>
    <s v="16030025780"/>
    <s v="3000"/>
    <x v="2"/>
    <s v="INT ON PICKLING HOUSE MISC."/>
    <s v="0"/>
    <s v="0"/>
    <s v="UM3001"/>
    <d v="1997-03-31T00:00:00"/>
    <n v="2173.92"/>
    <n v="-2173.92"/>
    <n v="0"/>
    <n v="0"/>
    <n v="0"/>
    <n v="0"/>
    <n v="0"/>
    <n v="0"/>
    <n v="2173.92"/>
    <n v="-2173.92"/>
    <n v="0"/>
    <m/>
    <s v="UM01"/>
    <s v="INR"/>
    <n v="0"/>
    <n v="0"/>
    <n v="0"/>
    <n v="0"/>
    <n v="0"/>
  </r>
  <r>
    <s v="1603002579"/>
    <s v="0"/>
    <s v="16030025790"/>
    <s v="3000"/>
    <x v="2"/>
    <s v="PF(D) ELECTRICAL"/>
    <s v="11"/>
    <s v="0"/>
    <s v="UM3001"/>
    <d v="2003-03-20T00:00:00"/>
    <n v="100907.58"/>
    <n v="-95862.2"/>
    <n v="5045.38"/>
    <n v="0"/>
    <n v="0"/>
    <n v="0"/>
    <n v="0"/>
    <n v="5045.38"/>
    <n v="100907.58"/>
    <n v="-95862.2"/>
    <n v="0"/>
    <m/>
    <s v="UM01"/>
    <s v="INR"/>
    <n v="0"/>
    <n v="0"/>
    <n v="0"/>
    <n v="0"/>
    <n v="0"/>
  </r>
  <r>
    <s v="1603002580"/>
    <s v="0"/>
    <s v="16030025800"/>
    <s v="3000"/>
    <x v="2"/>
    <s v="PF(D) MECH."/>
    <s v="11"/>
    <s v="0"/>
    <s v="UM3001"/>
    <d v="2003-03-20T00:00:00"/>
    <n v="49273.02"/>
    <n v="-46809.37"/>
    <n v="2463.65"/>
    <n v="0"/>
    <n v="0"/>
    <n v="0"/>
    <n v="0"/>
    <n v="2463.65"/>
    <n v="49273.02"/>
    <n v="-46809.37"/>
    <n v="0"/>
    <m/>
    <s v="UM01"/>
    <s v="INR"/>
    <n v="0"/>
    <n v="0"/>
    <n v="0"/>
    <n v="0"/>
    <n v="0"/>
  </r>
  <r>
    <s v="1603002581"/>
    <s v="0"/>
    <s v="16030025810"/>
    <s v="3000"/>
    <x v="2"/>
    <s v="PF(N) ELECTRICAL"/>
    <s v="11"/>
    <s v="0"/>
    <s v="UM3001"/>
    <d v="2003-03-20T00:00:00"/>
    <n v="29402.69"/>
    <n v="-27932.560000000001"/>
    <n v="1470.13"/>
    <n v="0"/>
    <n v="0"/>
    <n v="0"/>
    <n v="0"/>
    <n v="1470.13"/>
    <n v="29402.69"/>
    <n v="-27932.560000000001"/>
    <n v="0"/>
    <m/>
    <s v="UM01"/>
    <s v="INR"/>
    <n v="0"/>
    <n v="0"/>
    <n v="0"/>
    <n v="0"/>
    <n v="0"/>
  </r>
  <r>
    <s v="1603002582"/>
    <s v="0"/>
    <s v="16030025820"/>
    <s v="3000"/>
    <x v="2"/>
    <s v="PHOSPHATE &amp; BORAX TANKS IN F3"/>
    <s v="0"/>
    <s v="0"/>
    <s v="UM3001"/>
    <d v="1986-12-24T00:00:00"/>
    <n v="58697.61"/>
    <n v="-55762.720000000001"/>
    <n v="2934.89"/>
    <n v="0"/>
    <n v="0"/>
    <n v="0"/>
    <n v="0"/>
    <n v="2934.89"/>
    <n v="58697.61"/>
    <n v="-55762.720000000001"/>
    <n v="0"/>
    <m/>
    <s v="UM01"/>
    <s v="INR"/>
    <n v="0"/>
    <n v="0"/>
    <n v="0"/>
    <n v="0"/>
    <n v="0"/>
  </r>
  <r>
    <s v="1603002583"/>
    <s v="0"/>
    <s v="16030025830"/>
    <s v="3000"/>
    <x v="2"/>
    <s v="PHOSPHATE/RINSE/BORAX TANKS."/>
    <s v="25"/>
    <s v="0"/>
    <s v="UM3001"/>
    <d v="1996-03-19T00:00:00"/>
    <n v="27097.32"/>
    <n v="-25742.45"/>
    <n v="1354.87"/>
    <n v="0"/>
    <n v="0"/>
    <n v="0"/>
    <n v="0"/>
    <n v="1354.87"/>
    <n v="27097.32"/>
    <n v="-25742.45"/>
    <n v="0"/>
    <m/>
    <s v="UM01"/>
    <s v="INR"/>
    <n v="0"/>
    <n v="0"/>
    <n v="0"/>
    <n v="0"/>
    <n v="0"/>
  </r>
  <r>
    <s v="1603002584"/>
    <s v="0"/>
    <s v="16030025840"/>
    <s v="3000"/>
    <x v="2"/>
    <s v="PICKLING HOUSE CRANE"/>
    <s v="0"/>
    <s v="0"/>
    <s v="UM3001"/>
    <d v="1985-08-13T00:00:00"/>
    <n v="70238.009999999995"/>
    <n v="-66726.11"/>
    <n v="3511.9"/>
    <n v="0"/>
    <n v="0"/>
    <n v="0"/>
    <n v="0"/>
    <n v="3511.9"/>
    <n v="70238.009999999995"/>
    <n v="-66726.11"/>
    <n v="0"/>
    <m/>
    <s v="UM01"/>
    <s v="INR"/>
    <n v="0"/>
    <n v="0"/>
    <n v="0"/>
    <n v="0"/>
    <n v="0"/>
  </r>
  <r>
    <s v="1603002585"/>
    <s v="0"/>
    <s v="16030025850"/>
    <s v="3000"/>
    <x v="2"/>
    <s v="PICKLING HOUSE MISC."/>
    <s v="0"/>
    <s v="0"/>
    <s v="UM3001"/>
    <d v="1996-03-31T00:00:00"/>
    <n v="18537.349999999999"/>
    <n v="-17610.48"/>
    <n v="926.87"/>
    <n v="0"/>
    <n v="0"/>
    <n v="0"/>
    <n v="0"/>
    <n v="926.87"/>
    <n v="18537.349999999999"/>
    <n v="-17610.48"/>
    <n v="0"/>
    <m/>
    <s v="UM01"/>
    <s v="INR"/>
    <n v="0"/>
    <n v="0"/>
    <n v="0"/>
    <n v="0"/>
    <n v="0"/>
  </r>
  <r>
    <s v="1603002586"/>
    <s v="0"/>
    <s v="16030025860"/>
    <s v="3000"/>
    <x v="2"/>
    <s v="PICKLING HOUSE MISC."/>
    <s v="0"/>
    <s v="0"/>
    <s v="UM3001"/>
    <d v="1996-03-05T00:00:00"/>
    <n v="197826.25"/>
    <n v="-187934.93"/>
    <n v="9891.32"/>
    <n v="0"/>
    <n v="0"/>
    <n v="0"/>
    <n v="0"/>
    <n v="9891.32"/>
    <n v="197826.25"/>
    <n v="-187934.93"/>
    <n v="0"/>
    <m/>
    <s v="UM01"/>
    <s v="INR"/>
    <n v="0"/>
    <n v="0"/>
    <n v="0"/>
    <n v="0"/>
    <n v="0"/>
  </r>
  <r>
    <s v="1603002587"/>
    <s v="0"/>
    <s v="16030025870"/>
    <s v="3000"/>
    <x v="2"/>
    <s v="PICKLING HOUSE MISCL."/>
    <s v="0"/>
    <s v="0"/>
    <s v="UM3001"/>
    <d v="1994-09-25T00:00:00"/>
    <n v="107345.14"/>
    <n v="-101977.88"/>
    <n v="5367.26"/>
    <n v="0"/>
    <n v="0"/>
    <n v="0"/>
    <n v="0"/>
    <n v="5367.26"/>
    <n v="107345.14"/>
    <n v="-101977.88"/>
    <n v="0"/>
    <m/>
    <s v="UM01"/>
    <s v="INR"/>
    <n v="0"/>
    <n v="0"/>
    <n v="0"/>
    <n v="0"/>
    <n v="0"/>
  </r>
  <r>
    <s v="1603002588"/>
    <s v="0"/>
    <s v="16030025880"/>
    <s v="3000"/>
    <x v="2"/>
    <s v="PICKLING HOUSE MISCL."/>
    <s v="0"/>
    <s v="0"/>
    <s v="UM3001"/>
    <d v="1994-09-25T00:00:00"/>
    <n v="11712.92"/>
    <n v="-11127.27"/>
    <n v="585.65"/>
    <n v="0"/>
    <n v="0"/>
    <n v="0"/>
    <n v="0"/>
    <n v="585.65"/>
    <n v="11712.92"/>
    <n v="-11127.27"/>
    <n v="0"/>
    <m/>
    <s v="UM01"/>
    <s v="INR"/>
    <n v="0"/>
    <n v="0"/>
    <n v="0"/>
    <n v="0"/>
    <n v="0"/>
  </r>
  <r>
    <s v="1603002589"/>
    <s v="0"/>
    <s v="16030025890"/>
    <s v="3000"/>
    <x v="2"/>
    <s v="PIPE FITTINGS"/>
    <s v="0"/>
    <s v="0"/>
    <s v="UM3002"/>
    <d v="2005-03-01T00:00:00"/>
    <n v="982243.05"/>
    <n v="-933130.89"/>
    <n v="49112.160000000003"/>
    <n v="0"/>
    <n v="0"/>
    <n v="0"/>
    <n v="0"/>
    <n v="49112.160000000003"/>
    <n v="982243.05"/>
    <n v="-933130.89"/>
    <n v="0"/>
    <m/>
    <s v="UM01"/>
    <s v="INR"/>
    <n v="0"/>
    <n v="0"/>
    <n v="0"/>
    <n v="0"/>
    <n v="0"/>
  </r>
  <r>
    <s v="1603002590"/>
    <s v="0"/>
    <s v="16030025900"/>
    <s v="3000"/>
    <x v="2"/>
    <s v="PIPE LINE WORK FOR COM. AIR FA"/>
    <s v="5"/>
    <s v="0"/>
    <s v="UM3001"/>
    <d v="1996-03-12T00:00:00"/>
    <n v="548023.12"/>
    <n v="-520621.96"/>
    <n v="27401.16"/>
    <n v="0"/>
    <n v="0"/>
    <n v="0"/>
    <n v="0"/>
    <n v="27401.16"/>
    <n v="548023.12"/>
    <n v="-520621.96"/>
    <n v="0"/>
    <m/>
    <s v="UM01"/>
    <s v="INR"/>
    <n v="0"/>
    <n v="0"/>
    <n v="0"/>
    <n v="0"/>
    <n v="0"/>
  </r>
  <r>
    <s v="1603002591"/>
    <s v="0"/>
    <s v="16030025910"/>
    <s v="3000"/>
    <x v="2"/>
    <s v="PIPE LINES &amp; VALVES FOR PP TAN"/>
    <s v="0"/>
    <s v="0"/>
    <s v="UM3001"/>
    <d v="1994-09-25T00:00:00"/>
    <n v="57524.68"/>
    <n v="-54648.44"/>
    <n v="2876.24"/>
    <n v="0"/>
    <n v="0"/>
    <n v="0"/>
    <n v="0"/>
    <n v="2876.24"/>
    <n v="57524.68"/>
    <n v="-54648.44"/>
    <n v="0"/>
    <m/>
    <s v="UM01"/>
    <s v="INR"/>
    <n v="0"/>
    <n v="0"/>
    <n v="0"/>
    <n v="0"/>
    <n v="0"/>
  </r>
  <r>
    <s v="1603002592"/>
    <s v="0"/>
    <s v="16030025920"/>
    <s v="3000"/>
    <x v="2"/>
    <s v="PIPE&amp;FITTINGS FOR M/C &amp; W/COMP"/>
    <s v="15"/>
    <s v="0"/>
    <s v="UM3001"/>
    <d v="1996-03-11T00:00:00"/>
    <n v="3253479.45"/>
    <n v="-3090805.48"/>
    <n v="162673.97"/>
    <n v="0"/>
    <n v="0"/>
    <n v="0"/>
    <n v="0"/>
    <n v="162673.97"/>
    <n v="3253479.45"/>
    <n v="-3090805.48"/>
    <n v="0"/>
    <m/>
    <s v="UM01"/>
    <s v="INR"/>
    <n v="0"/>
    <n v="0"/>
    <n v="0"/>
    <n v="0"/>
    <n v="0"/>
  </r>
  <r>
    <s v="1603002593"/>
    <s v="0"/>
    <s v="16030025930"/>
    <s v="3000"/>
    <x v="2"/>
    <s v="PIPELINE BETWEEN RIVERPH&amp;FIT.H"/>
    <s v="15"/>
    <s v="0"/>
    <s v="UM3001"/>
    <d v="1997-03-31T00:00:00"/>
    <n v="2114132.12"/>
    <n v="-2008425.51"/>
    <n v="105706.61"/>
    <n v="0"/>
    <n v="0"/>
    <n v="0"/>
    <n v="0"/>
    <n v="105706.61"/>
    <n v="2114132.12"/>
    <n v="-2008425.51"/>
    <n v="0"/>
    <m/>
    <s v="UM01"/>
    <s v="INR"/>
    <n v="0"/>
    <n v="0"/>
    <n v="0"/>
    <n v="0"/>
    <n v="0"/>
  </r>
  <r>
    <s v="1603002594"/>
    <s v="0"/>
    <s v="16030025940"/>
    <s v="3000"/>
    <x v="2"/>
    <s v="PIPELINES &amp; VALVES FOR PP TANK"/>
    <s v="15"/>
    <s v="0"/>
    <s v="UM3001"/>
    <d v="1996-03-31T00:00:00"/>
    <n v="9203.9500000000007"/>
    <n v="-8743.75"/>
    <n v="460.2"/>
    <n v="0"/>
    <n v="0"/>
    <n v="0"/>
    <n v="0"/>
    <n v="460.2"/>
    <n v="9203.9500000000007"/>
    <n v="-8743.75"/>
    <n v="0"/>
    <m/>
    <s v="UM01"/>
    <s v="INR"/>
    <n v="0"/>
    <n v="0"/>
    <n v="0"/>
    <n v="0"/>
    <n v="0"/>
  </r>
  <r>
    <s v="1603002595"/>
    <s v="0"/>
    <s v="16030025950"/>
    <s v="3000"/>
    <x v="2"/>
    <s v="PIPES -VARIOUS SIZES"/>
    <s v="0"/>
    <s v="0"/>
    <s v="UM3002"/>
    <d v="2005-03-01T00:00:00"/>
    <n v="953821.43"/>
    <n v="-906130.35"/>
    <n v="47691.08"/>
    <n v="0"/>
    <n v="0"/>
    <n v="0"/>
    <n v="0"/>
    <n v="47691.08"/>
    <n v="953821.43"/>
    <n v="-906130.35"/>
    <n v="0"/>
    <m/>
    <s v="UM01"/>
    <s v="INR"/>
    <n v="0"/>
    <n v="0"/>
    <n v="0"/>
    <n v="0"/>
    <n v="0"/>
  </r>
  <r>
    <s v="1603002596"/>
    <s v="0"/>
    <s v="16030025960"/>
    <s v="3000"/>
    <x v="2"/>
    <s v="PLANT &amp; MACHINERY - PREST"/>
    <s v="0"/>
    <s v="0"/>
    <s v="UM3001"/>
    <d v="1985-04-01T00:00:00"/>
    <n v="8512054.4700000007"/>
    <n v="-8086451.7400000002"/>
    <n v="425602.73"/>
    <n v="0"/>
    <n v="0"/>
    <n v="0"/>
    <n v="0"/>
    <n v="425602.73"/>
    <n v="8512054.4700000007"/>
    <n v="-8086451.7400000002"/>
    <n v="0"/>
    <m/>
    <s v="UM01"/>
    <s v="INR"/>
    <n v="0"/>
    <n v="0"/>
    <n v="0"/>
    <n v="0"/>
    <n v="0"/>
  </r>
  <r>
    <s v="1603002597"/>
    <s v="0"/>
    <s v="16030025970"/>
    <s v="3000"/>
    <x v="2"/>
    <s v="PLASTICATION LINE CIVIL MAT"/>
    <s v="0"/>
    <s v="0"/>
    <s v="UM3001"/>
    <d v="2004-03-30T00:00:00"/>
    <n v="1311662.1200000001"/>
    <n v="-1246079.01"/>
    <n v="65583.11"/>
    <n v="0"/>
    <n v="0"/>
    <n v="0"/>
    <n v="0"/>
    <n v="65583.11"/>
    <n v="1311662.1200000001"/>
    <n v="-1246079.01"/>
    <n v="0"/>
    <m/>
    <s v="UM01"/>
    <s v="INR"/>
    <n v="0"/>
    <n v="0"/>
    <n v="0"/>
    <n v="0"/>
    <n v="0"/>
  </r>
  <r>
    <s v="1603002598"/>
    <s v="0"/>
    <s v="16030025980"/>
    <s v="3000"/>
    <x v="2"/>
    <s v="PLASTICATION LINE ELEC MAT"/>
    <s v="0"/>
    <s v="0"/>
    <s v="UM3001"/>
    <d v="2004-03-30T00:00:00"/>
    <n v="2474398.06"/>
    <n v="-2350678.16"/>
    <n v="123719.9"/>
    <n v="0"/>
    <n v="0"/>
    <n v="0"/>
    <n v="0"/>
    <n v="123719.9"/>
    <n v="2474398.06"/>
    <n v="-2350678.16"/>
    <n v="0"/>
    <m/>
    <s v="UM01"/>
    <s v="INR"/>
    <n v="0"/>
    <n v="0"/>
    <n v="0"/>
    <n v="0"/>
    <n v="0"/>
  </r>
  <r>
    <s v="1603002599"/>
    <s v="0"/>
    <s v="16030025990"/>
    <s v="3000"/>
    <x v="2"/>
    <s v="PLASTICATION LINE MECH MAT"/>
    <s v="0"/>
    <s v="0"/>
    <s v="UM3001"/>
    <d v="2004-03-30T00:00:00"/>
    <n v="3078944.92"/>
    <n v="-2924997.67"/>
    <n v="153947.25"/>
    <n v="0"/>
    <n v="0"/>
    <n v="0"/>
    <n v="0"/>
    <n v="153947.25"/>
    <n v="3078944.92"/>
    <n v="-2924997.67"/>
    <n v="0"/>
    <m/>
    <s v="UM01"/>
    <s v="INR"/>
    <n v="0"/>
    <n v="0"/>
    <n v="0"/>
    <n v="0"/>
    <n v="0"/>
  </r>
  <r>
    <s v="1603002600"/>
    <s v="0"/>
    <s v="16030026000"/>
    <s v="3000"/>
    <x v="2"/>
    <s v="PLC FOR N.PH ELECT.MATERIAL"/>
    <s v="0"/>
    <s v="0"/>
    <s v="UM3001"/>
    <d v="2002-03-15T00:00:00"/>
    <n v="284600.44"/>
    <n v="-270370.42"/>
    <n v="14230.02"/>
    <n v="0"/>
    <n v="0"/>
    <n v="0"/>
    <n v="0"/>
    <n v="14230.02"/>
    <n v="284600.44"/>
    <n v="-270370.42"/>
    <n v="0"/>
    <m/>
    <s v="UM01"/>
    <s v="INR"/>
    <n v="0"/>
    <n v="0"/>
    <n v="0"/>
    <n v="0"/>
    <n v="0"/>
  </r>
  <r>
    <s v="1603002601"/>
    <s v="0"/>
    <s v="16030026010"/>
    <s v="3000"/>
    <x v="2"/>
    <s v="PLC FOR NPH ELECT.LABOUR"/>
    <s v="0"/>
    <s v="0"/>
    <s v="UM3001"/>
    <d v="2002-03-15T00:00:00"/>
    <n v="24428.18"/>
    <n v="-23206.77"/>
    <n v="1221.4100000000001"/>
    <n v="0"/>
    <n v="0"/>
    <n v="0"/>
    <n v="0"/>
    <n v="1221.4100000000001"/>
    <n v="24428.18"/>
    <n v="-23206.77"/>
    <n v="0"/>
    <m/>
    <s v="UM01"/>
    <s v="INR"/>
    <n v="0"/>
    <n v="0"/>
    <n v="0"/>
    <n v="0"/>
    <n v="0"/>
  </r>
  <r>
    <s v="1603002603"/>
    <s v="0"/>
    <s v="16030026030"/>
    <s v="3000"/>
    <x v="2"/>
    <s v="PLC PROG.SYSTEM FOR W/M ELE.MA"/>
    <s v="0"/>
    <s v="0"/>
    <s v="UM3001"/>
    <d v="2001-01-31T00:00:00"/>
    <n v="210836.41"/>
    <n v="-200294.58"/>
    <n v="10541.83"/>
    <n v="0"/>
    <n v="0"/>
    <n v="0"/>
    <n v="0"/>
    <n v="10541.83"/>
    <n v="210836.41"/>
    <n v="-200294.58"/>
    <n v="0"/>
    <m/>
    <s v="UM01"/>
    <s v="INR"/>
    <n v="0"/>
    <n v="0"/>
    <n v="0"/>
    <n v="0"/>
    <n v="0"/>
  </r>
  <r>
    <s v="1603002604"/>
    <s v="0"/>
    <s v="16030026040"/>
    <s v="3000"/>
    <x v="2"/>
    <s v="PLCMNT FLIER RING &amp; CONNTG SFT"/>
    <s v="15"/>
    <s v="0"/>
    <s v="UM3001"/>
    <d v="2011-03-10T00:00:00"/>
    <n v="1126629.49"/>
    <n v="-769908.08"/>
    <n v="356721.41"/>
    <n v="0"/>
    <n v="0"/>
    <n v="-50573.03"/>
    <n v="0"/>
    <n v="306148.38"/>
    <n v="1126629.49"/>
    <n v="-820481.11"/>
    <n v="0"/>
    <m/>
    <s v="UM01"/>
    <s v="INR"/>
    <n v="0"/>
    <n v="0"/>
    <n v="0"/>
    <n v="0"/>
    <n v="0"/>
  </r>
  <r>
    <s v="1603002605"/>
    <s v="0"/>
    <s v="16030026050"/>
    <s v="3000"/>
    <x v="2"/>
    <s v="TEST BED FOR ANCHORAGE TESTING-UID"/>
    <s v="0"/>
    <s v="0"/>
    <s v="UM3004"/>
    <d v="2006-04-01T00:00:00"/>
    <n v="408511.43"/>
    <n v="-388085.86"/>
    <n v="20425.57"/>
    <n v="0"/>
    <n v="0"/>
    <n v="0"/>
    <n v="0"/>
    <n v="20425.57"/>
    <n v="408511.43"/>
    <n v="-388085.86"/>
    <n v="0"/>
    <m/>
    <s v="UM01"/>
    <s v="INR"/>
    <n v="0"/>
    <n v="0"/>
    <n v="0"/>
    <n v="0"/>
    <n v="0"/>
  </r>
  <r>
    <s v="1603002606"/>
    <s v="0"/>
    <s v="16030026060"/>
    <s v="3000"/>
    <x v="2"/>
    <s v="POINTING M/C"/>
    <s v="0"/>
    <s v="0"/>
    <s v="UM3001"/>
    <d v="1982-11-21T00:00:00"/>
    <n v="182324.18"/>
    <n v="-173207.97"/>
    <n v="9116.2099999999991"/>
    <n v="0"/>
    <n v="0"/>
    <n v="0"/>
    <n v="0"/>
    <n v="9116.2099999999991"/>
    <n v="182324.18"/>
    <n v="-173207.97"/>
    <n v="0"/>
    <m/>
    <s v="UM01"/>
    <s v="INR"/>
    <n v="0"/>
    <n v="0"/>
    <n v="0"/>
    <n v="0"/>
    <n v="0"/>
  </r>
  <r>
    <s v="1603002607"/>
    <s v="0"/>
    <s v="16030026070"/>
    <s v="3000"/>
    <x v="2"/>
    <s v="POINTING M/C 1 NO."/>
    <s v="0"/>
    <s v="0"/>
    <s v="UM3001"/>
    <d v="1993-03-31T00:00:00"/>
    <n v="100878.51"/>
    <n v="-95834.58"/>
    <n v="5043.93"/>
    <n v="0"/>
    <n v="0"/>
    <n v="0"/>
    <n v="0"/>
    <n v="5043.93"/>
    <n v="100878.51"/>
    <n v="-95834.58"/>
    <n v="0"/>
    <m/>
    <s v="UM01"/>
    <s v="INR"/>
    <n v="0"/>
    <n v="0"/>
    <n v="0"/>
    <n v="0"/>
    <n v="0"/>
  </r>
  <r>
    <s v="1603002608"/>
    <s v="0"/>
    <s v="16030026080"/>
    <s v="3000"/>
    <x v="2"/>
    <s v="POINTING M/C 2 NOS"/>
    <s v="15"/>
    <s v="0"/>
    <s v="UM3001"/>
    <d v="2001-03-21T00:00:00"/>
    <n v="378168.5"/>
    <n v="-359260.07"/>
    <n v="18908.43"/>
    <n v="0"/>
    <n v="0"/>
    <n v="0"/>
    <n v="0"/>
    <n v="18908.43"/>
    <n v="378168.5"/>
    <n v="-359260.07"/>
    <n v="0"/>
    <m/>
    <s v="UM01"/>
    <s v="INR"/>
    <n v="0"/>
    <n v="0"/>
    <n v="0"/>
    <n v="0"/>
    <n v="0"/>
  </r>
  <r>
    <s v="1603002609"/>
    <s v="0"/>
    <s v="16030026090"/>
    <s v="3000"/>
    <x v="2"/>
    <s v="POINTING M/C FOR W/MILL"/>
    <s v="0"/>
    <s v="0"/>
    <s v="UM3001"/>
    <d v="1994-03-27T00:00:00"/>
    <n v="135044.87"/>
    <n v="-128292.62"/>
    <n v="6752.25"/>
    <n v="0"/>
    <n v="0"/>
    <n v="0"/>
    <n v="0"/>
    <n v="6752.25"/>
    <n v="135044.87"/>
    <n v="-128292.62"/>
    <n v="0"/>
    <m/>
    <s v="UM01"/>
    <s v="INR"/>
    <n v="0"/>
    <n v="0"/>
    <n v="0"/>
    <n v="0"/>
    <n v="0"/>
  </r>
  <r>
    <s v="1603002610"/>
    <s v="0"/>
    <s v="16030026100"/>
    <s v="3000"/>
    <x v="2"/>
    <s v="POINTING M/C WITH GRINDING M/C"/>
    <s v="0"/>
    <s v="0"/>
    <s v="UM3001"/>
    <d v="1999-04-05T00:00:00"/>
    <n v="235620"/>
    <n v="-223839"/>
    <n v="11781"/>
    <n v="0"/>
    <n v="0"/>
    <n v="0"/>
    <n v="0"/>
    <n v="11781"/>
    <n v="235620"/>
    <n v="-223839"/>
    <n v="0"/>
    <m/>
    <s v="UM01"/>
    <s v="INR"/>
    <n v="0"/>
    <n v="0"/>
    <n v="0"/>
    <n v="0"/>
    <n v="0"/>
  </r>
  <r>
    <s v="1603002611"/>
    <s v="0"/>
    <s v="16030026110"/>
    <s v="3000"/>
    <x v="2"/>
    <s v="POINTING MACHINE"/>
    <s v="0"/>
    <s v="0"/>
    <s v="UM3001"/>
    <d v="1987-05-01T00:00:00"/>
    <n v="496881.77"/>
    <n v="-472037.68"/>
    <n v="24844.09"/>
    <n v="0"/>
    <n v="0"/>
    <n v="0"/>
    <n v="0"/>
    <n v="24844.09"/>
    <n v="496881.77"/>
    <n v="-472037.68"/>
    <n v="0"/>
    <m/>
    <s v="UM01"/>
    <s v="INR"/>
    <n v="0"/>
    <n v="0"/>
    <n v="0"/>
    <n v="0"/>
    <n v="0"/>
  </r>
  <r>
    <s v="1603002612"/>
    <s v="0"/>
    <s v="16030026120"/>
    <s v="3000"/>
    <x v="2"/>
    <s v="POINTING MACHINE"/>
    <s v="0"/>
    <s v="0"/>
    <s v="UM3001"/>
    <d v="1993-03-31T00:00:00"/>
    <n v="306306"/>
    <n v="-290990.7"/>
    <n v="15315.3"/>
    <n v="0"/>
    <n v="0"/>
    <n v="0"/>
    <n v="0"/>
    <n v="15315.3"/>
    <n v="306306"/>
    <n v="-290990.7"/>
    <n v="0"/>
    <m/>
    <s v="UM01"/>
    <s v="INR"/>
    <n v="0"/>
    <n v="0"/>
    <n v="0"/>
    <n v="0"/>
    <n v="0"/>
  </r>
  <r>
    <s v="1603002613"/>
    <s v="0"/>
    <s v="16030026130"/>
    <s v="3000"/>
    <x v="2"/>
    <s v="POLY PROPELENE RECESSED WITH A"/>
    <s v="0"/>
    <s v="0"/>
    <s v="UM3001"/>
    <d v="1999-02-28T00:00:00"/>
    <n v="240389.56"/>
    <n v="-228370.08"/>
    <n v="12019.48"/>
    <n v="0"/>
    <n v="0"/>
    <n v="0"/>
    <n v="0"/>
    <n v="12019.48"/>
    <n v="240389.56"/>
    <n v="-228370.08"/>
    <n v="0"/>
    <m/>
    <s v="UM01"/>
    <s v="INR"/>
    <n v="0"/>
    <n v="0"/>
    <n v="0"/>
    <n v="0"/>
    <n v="0"/>
  </r>
  <r>
    <s v="1603002614"/>
    <s v="0"/>
    <s v="16030026140"/>
    <s v="3000"/>
    <x v="2"/>
    <s v="POLYPROPYLE TANKS"/>
    <s v="0"/>
    <s v="0"/>
    <s v="UM3001"/>
    <d v="1994-09-25T00:00:00"/>
    <n v="4774220.6500000004"/>
    <n v="-4535509.6100000003"/>
    <n v="238711.04000000001"/>
    <n v="0"/>
    <n v="0"/>
    <n v="0"/>
    <n v="0"/>
    <n v="238711.04000000001"/>
    <n v="4774220.6500000004"/>
    <n v="-4535509.6100000003"/>
    <n v="0"/>
    <m/>
    <s v="UM01"/>
    <s v="INR"/>
    <n v="0"/>
    <n v="0"/>
    <n v="0"/>
    <n v="0"/>
    <n v="0"/>
  </r>
  <r>
    <s v="1603002615"/>
    <s v="0"/>
    <s v="16030026150"/>
    <s v="3000"/>
    <x v="2"/>
    <s v="POLYPROPYLE TANKS"/>
    <s v="15"/>
    <s v="0"/>
    <s v="UM3001"/>
    <d v="1996-03-31T00:00:00"/>
    <n v="763875.3"/>
    <n v="-725681.54"/>
    <n v="38193.760000000002"/>
    <n v="0"/>
    <n v="0"/>
    <n v="0"/>
    <n v="0"/>
    <n v="38193.760000000002"/>
    <n v="763875.3"/>
    <n v="-725681.54"/>
    <n v="0"/>
    <m/>
    <s v="UM01"/>
    <s v="INR"/>
    <n v="0"/>
    <n v="0"/>
    <n v="0"/>
    <n v="0"/>
    <n v="0"/>
  </r>
  <r>
    <s v="1603002616"/>
    <s v="0"/>
    <s v="16030026160"/>
    <s v="3000"/>
    <x v="2"/>
    <s v="POLYPROPYLE TANKS"/>
    <s v="15"/>
    <s v="0"/>
    <s v="UM3001"/>
    <d v="1996-03-31T00:00:00"/>
    <n v="122139.34"/>
    <n v="-116032.37"/>
    <n v="6106.97"/>
    <n v="0"/>
    <n v="0"/>
    <n v="0"/>
    <n v="0"/>
    <n v="6106.97"/>
    <n v="122139.34"/>
    <n v="-116032.37"/>
    <n v="0"/>
    <m/>
    <s v="UM01"/>
    <s v="INR"/>
    <n v="0"/>
    <n v="0"/>
    <n v="0"/>
    <n v="0"/>
    <n v="0"/>
  </r>
  <r>
    <s v="1603002617"/>
    <s v="0"/>
    <s v="16030026170"/>
    <s v="3000"/>
    <x v="2"/>
    <s v="PORCUREMENT OF W 500 SPOOLER"/>
    <s v="15"/>
    <s v="0"/>
    <s v="UM3001"/>
    <d v="2011-02-26T00:00:00"/>
    <n v="458296.63"/>
    <n v="-314415.73"/>
    <n v="143880.9"/>
    <n v="0"/>
    <n v="0"/>
    <n v="-20478.95"/>
    <n v="0"/>
    <n v="123401.95"/>
    <n v="458296.63"/>
    <n v="-334894.68"/>
    <n v="0"/>
    <m/>
    <s v="UM01"/>
    <s v="INR"/>
    <n v="0"/>
    <n v="0"/>
    <n v="0"/>
    <n v="0"/>
    <n v="0"/>
  </r>
  <r>
    <s v="1603002618"/>
    <s v="0"/>
    <s v="16030026180"/>
    <s v="3000"/>
    <x v="2"/>
    <s v="POWER CAPACITORS"/>
    <s v="0"/>
    <s v="0"/>
    <s v="UM3001"/>
    <d v="1993-03-30T00:00:00"/>
    <n v="95241.72"/>
    <n v="-90479.63"/>
    <n v="4762.09"/>
    <n v="0"/>
    <n v="0"/>
    <n v="0"/>
    <n v="0"/>
    <n v="4762.09"/>
    <n v="95241.72"/>
    <n v="-90479.63"/>
    <n v="0"/>
    <m/>
    <s v="UM01"/>
    <s v="INR"/>
    <n v="0"/>
    <n v="0"/>
    <n v="0"/>
    <n v="0"/>
    <n v="0"/>
  </r>
  <r>
    <s v="1603002619"/>
    <s v="0"/>
    <s v="16030026190"/>
    <s v="3000"/>
    <x v="2"/>
    <s v="POWER FACTOR CONTROLLER."/>
    <s v="0"/>
    <s v="0"/>
    <s v="UM3001"/>
    <d v="1996-03-01T00:00:00"/>
    <n v="2213822.6800000002"/>
    <n v="-2103131.54"/>
    <n v="110691.14"/>
    <n v="0"/>
    <n v="0"/>
    <n v="0"/>
    <n v="0"/>
    <n v="110691.14"/>
    <n v="2213822.6800000002"/>
    <n v="-2103131.54"/>
    <n v="0"/>
    <m/>
    <s v="UM01"/>
    <s v="INR"/>
    <n v="0"/>
    <n v="0"/>
    <n v="0"/>
    <n v="0"/>
    <n v="0"/>
  </r>
  <r>
    <s v="1603002620"/>
    <s v="0"/>
    <s v="16030026200"/>
    <s v="3000"/>
    <x v="2"/>
    <s v="REMOTE INDICATOR PR_96"/>
    <s v="0"/>
    <s v="0"/>
    <s v="UM3002"/>
    <d v="2005-03-01T00:00:00"/>
    <n v="2250.58"/>
    <n v="-2250.58"/>
    <n v="0"/>
    <n v="0"/>
    <n v="0"/>
    <n v="0"/>
    <n v="0"/>
    <n v="0"/>
    <n v="2250.58"/>
    <n v="-2250.58"/>
    <n v="0"/>
    <m/>
    <s v="UM01"/>
    <s v="INR"/>
    <n v="0"/>
    <n v="0"/>
    <n v="0"/>
    <n v="0"/>
    <n v="0"/>
  </r>
  <r>
    <s v="1603002621"/>
    <s v="0"/>
    <s v="16030026210"/>
    <s v="3000"/>
    <x v="2"/>
    <s v="POWER HACK SAW MACHINE"/>
    <s v="0"/>
    <s v="0"/>
    <s v="UM3002"/>
    <d v="2005-03-01T00:00:00"/>
    <n v="39044.75"/>
    <n v="-37092.51"/>
    <n v="1952.24"/>
    <n v="0"/>
    <n v="0"/>
    <n v="0"/>
    <n v="0"/>
    <n v="1952.24"/>
    <n v="39044.75"/>
    <n v="-37092.51"/>
    <n v="0"/>
    <m/>
    <s v="UM01"/>
    <s v="INR"/>
    <n v="0"/>
    <n v="0"/>
    <n v="0"/>
    <n v="0"/>
    <n v="0"/>
  </r>
  <r>
    <s v="1603002623"/>
    <s v="0"/>
    <s v="16030026230"/>
    <s v="3000"/>
    <x v="2"/>
    <s v="HYD POWER PACK UNIT WITH HIGH-UID"/>
    <s v="0"/>
    <s v="0"/>
    <s v="UM3004"/>
    <d v="2006-04-01T00:00:00"/>
    <n v="424636.15999999997"/>
    <n v="-403404.35"/>
    <n v="21231.81"/>
    <n v="0"/>
    <n v="0"/>
    <n v="0"/>
    <n v="0"/>
    <n v="21231.81"/>
    <n v="424636.15999999997"/>
    <n v="-403404.35"/>
    <n v="0"/>
    <m/>
    <s v="UM01"/>
    <s v="INR"/>
    <n v="0"/>
    <n v="0"/>
    <n v="0"/>
    <n v="0"/>
    <n v="0"/>
  </r>
  <r>
    <s v="1603002626"/>
    <s v="0"/>
    <s v="16030026260"/>
    <s v="3000"/>
    <x v="2"/>
    <s v="PRESTRECH BED-CIVIL LAB NAINI"/>
    <s v="11"/>
    <s v="0"/>
    <s v="UM3001"/>
    <d v="2003-03-30T00:00:00"/>
    <n v="240854.38"/>
    <n v="-228811.66"/>
    <n v="12042.72"/>
    <n v="0"/>
    <n v="0"/>
    <n v="0"/>
    <n v="0"/>
    <n v="12042.72"/>
    <n v="240854.38"/>
    <n v="-228811.66"/>
    <n v="0"/>
    <m/>
    <s v="UM01"/>
    <s v="INR"/>
    <n v="0"/>
    <n v="0"/>
    <n v="0"/>
    <n v="0"/>
    <n v="0"/>
  </r>
  <r>
    <s v="1603002627"/>
    <s v="0"/>
    <s v="16030026270"/>
    <s v="3000"/>
    <x v="2"/>
    <s v="PRESTRECH BED-CIVIL MAT NAINI"/>
    <s v="11"/>
    <s v="0"/>
    <s v="UM3001"/>
    <d v="2003-03-30T00:00:00"/>
    <n v="2192555.61"/>
    <n v="-2082927.83"/>
    <n v="109627.78"/>
    <n v="0"/>
    <n v="0"/>
    <n v="0"/>
    <n v="0"/>
    <n v="109627.78"/>
    <n v="2192555.61"/>
    <n v="-2082927.83"/>
    <n v="0"/>
    <m/>
    <s v="UM01"/>
    <s v="INR"/>
    <n v="0"/>
    <n v="0"/>
    <n v="0"/>
    <n v="0"/>
    <n v="0"/>
  </r>
  <r>
    <s v="1603002628"/>
    <s v="0"/>
    <s v="16030026280"/>
    <s v="3000"/>
    <x v="2"/>
    <s v="PRESTRECH BED-ELEC MAT NAINI"/>
    <s v="11"/>
    <s v="0"/>
    <s v="UM3001"/>
    <d v="2003-03-30T00:00:00"/>
    <n v="448231.62"/>
    <n v="-425820.04"/>
    <n v="22411.58"/>
    <n v="0"/>
    <n v="0"/>
    <n v="0"/>
    <n v="0"/>
    <n v="22411.58"/>
    <n v="448231.62"/>
    <n v="-425820.04"/>
    <n v="0"/>
    <m/>
    <s v="UM01"/>
    <s v="INR"/>
    <n v="0"/>
    <n v="0"/>
    <n v="0"/>
    <n v="0"/>
    <n v="0"/>
  </r>
  <r>
    <s v="1603002629"/>
    <s v="0"/>
    <s v="16030026290"/>
    <s v="3000"/>
    <x v="2"/>
    <s v="PRESTRECH BED-MECH LAB NAINI"/>
    <s v="11"/>
    <s v="0"/>
    <s v="UM3001"/>
    <d v="2003-03-30T00:00:00"/>
    <n v="4792011.6500000004"/>
    <n v="-4552411.07"/>
    <n v="239600.58"/>
    <n v="0"/>
    <n v="0"/>
    <n v="0"/>
    <n v="0"/>
    <n v="239600.58"/>
    <n v="4792011.6500000004"/>
    <n v="-4552411.07"/>
    <n v="0"/>
    <m/>
    <s v="UM01"/>
    <s v="INR"/>
    <n v="0"/>
    <n v="0"/>
    <n v="0"/>
    <n v="0"/>
    <n v="0"/>
  </r>
  <r>
    <s v="1603002630"/>
    <s v="0"/>
    <s v="16030026300"/>
    <s v="3000"/>
    <x v="2"/>
    <s v="PRESTRECH BED-MECH MAT NAINI"/>
    <s v="11"/>
    <s v="0"/>
    <s v="UM3001"/>
    <d v="2003-03-30T00:00:00"/>
    <n v="11534442.390000001"/>
    <n v="-10957720.27"/>
    <n v="576722.12"/>
    <n v="0"/>
    <n v="0"/>
    <n v="0"/>
    <n v="0"/>
    <n v="576722.12"/>
    <n v="11534442.390000001"/>
    <n v="-10957720.27"/>
    <n v="0"/>
    <m/>
    <s v="UM01"/>
    <s v="INR"/>
    <n v="0"/>
    <n v="0"/>
    <n v="0"/>
    <n v="0"/>
    <n v="0"/>
  </r>
  <r>
    <s v="1603002631"/>
    <s v="0"/>
    <s v="16030026310"/>
    <s v="3000"/>
    <x v="2"/>
    <s v="PRESTRECHING BED ELEC MATERIAL"/>
    <s v="0"/>
    <s v="0"/>
    <s v="UM3001"/>
    <d v="2004-03-25T00:00:00"/>
    <n v="307292.45"/>
    <n v="-291927.83"/>
    <n v="15364.62"/>
    <n v="0"/>
    <n v="0"/>
    <n v="0"/>
    <n v="0"/>
    <n v="15364.62"/>
    <n v="307292.45"/>
    <n v="-291927.83"/>
    <n v="0"/>
    <m/>
    <s v="UM01"/>
    <s v="INR"/>
    <n v="0"/>
    <n v="0"/>
    <n v="0"/>
    <n v="0"/>
    <n v="0"/>
  </r>
  <r>
    <s v="1603002632"/>
    <s v="0"/>
    <s v="16030026320"/>
    <s v="3000"/>
    <x v="2"/>
    <s v="PRESTRECHING BED MECH LAB"/>
    <s v="0"/>
    <s v="0"/>
    <s v="UM3001"/>
    <d v="2004-03-25T00:00:00"/>
    <n v="75081.070000000007"/>
    <n v="-71327.02"/>
    <n v="3754.05"/>
    <n v="0"/>
    <n v="0"/>
    <n v="0"/>
    <n v="0"/>
    <n v="3754.05"/>
    <n v="75081.070000000007"/>
    <n v="-71327.02"/>
    <n v="0"/>
    <m/>
    <s v="UM01"/>
    <s v="INR"/>
    <n v="0"/>
    <n v="0"/>
    <n v="0"/>
    <n v="0"/>
    <n v="0"/>
  </r>
  <r>
    <s v="1603002633"/>
    <s v="0"/>
    <s v="16030026330"/>
    <s v="3000"/>
    <x v="2"/>
    <s v="M/C NO 18D MECH."/>
    <s v="11"/>
    <s v="0"/>
    <s v="UM3001"/>
    <d v="2003-03-15T00:00:00"/>
    <n v="2311.0700000000002"/>
    <n v="-2311.06"/>
    <n v="0.01"/>
    <n v="0"/>
    <n v="0"/>
    <n v="0"/>
    <n v="0"/>
    <n v="0.01"/>
    <n v="2311.0700000000002"/>
    <n v="-2311.06"/>
    <n v="0"/>
    <m/>
    <s v="UM01"/>
    <s v="INR"/>
    <n v="0"/>
    <n v="0"/>
    <n v="0"/>
    <n v="0"/>
    <n v="0"/>
  </r>
  <r>
    <s v="1603002634"/>
    <s v="0"/>
    <s v="16030026340"/>
    <s v="3000"/>
    <x v="2"/>
    <s v="PRINTER CANON LB"/>
    <s v="3"/>
    <s v="0"/>
    <s v="UM3001"/>
    <d v="2016-01-25T00:00:00"/>
    <n v="6825"/>
    <n v="-6483.75"/>
    <n v="341.25"/>
    <n v="0"/>
    <n v="0"/>
    <n v="0"/>
    <n v="0"/>
    <n v="341.25"/>
    <n v="6825"/>
    <n v="-6483.75"/>
    <n v="0"/>
    <m/>
    <s v="UM01"/>
    <s v="INR"/>
    <n v="0"/>
    <n v="0"/>
    <n v="0"/>
    <n v="0"/>
    <n v="0"/>
  </r>
  <r>
    <s v="1603002635"/>
    <s v="0"/>
    <s v="16030026350"/>
    <s v="3000"/>
    <x v="2"/>
    <s v="PRINTER CANON LB"/>
    <s v="3"/>
    <s v="0"/>
    <s v="UM3001"/>
    <d v="2016-01-25T00:00:00"/>
    <n v="6825"/>
    <n v="-6483.75"/>
    <n v="341.25"/>
    <n v="0"/>
    <n v="0"/>
    <n v="0"/>
    <n v="0"/>
    <n v="341.25"/>
    <n v="6825"/>
    <n v="-6483.75"/>
    <n v="0"/>
    <m/>
    <s v="UM01"/>
    <s v="INR"/>
    <n v="0"/>
    <n v="0"/>
    <n v="0"/>
    <n v="0"/>
    <n v="0"/>
  </r>
  <r>
    <s v="1603002636"/>
    <s v="0"/>
    <s v="16030026360"/>
    <s v="3000"/>
    <x v="2"/>
    <s v="PRINTER CANON LB"/>
    <s v="3"/>
    <s v="0"/>
    <s v="UM3001"/>
    <d v="2015-12-31T00:00:00"/>
    <n v="6825"/>
    <n v="-6483.75"/>
    <n v="341.25"/>
    <n v="0"/>
    <n v="0"/>
    <n v="0"/>
    <n v="0"/>
    <n v="341.25"/>
    <n v="6825"/>
    <n v="-6483.75"/>
    <n v="0"/>
    <m/>
    <s v="UM01"/>
    <s v="INR"/>
    <n v="0"/>
    <n v="0"/>
    <n v="0"/>
    <n v="0"/>
    <n v="0"/>
  </r>
  <r>
    <s v="1603002637"/>
    <s v="0"/>
    <s v="16030026370"/>
    <s v="3000"/>
    <x v="2"/>
    <s v="PRINTER CANON LB"/>
    <s v="3"/>
    <s v="0"/>
    <s v="UM3001"/>
    <d v="2016-03-05T00:00:00"/>
    <n v="6825"/>
    <n v="-6483.75"/>
    <n v="341.25"/>
    <n v="0"/>
    <n v="0"/>
    <n v="0"/>
    <n v="0"/>
    <n v="341.25"/>
    <n v="6825"/>
    <n v="-6483.75"/>
    <n v="0"/>
    <m/>
    <s v="UM01"/>
    <s v="INR"/>
    <n v="0"/>
    <n v="0"/>
    <n v="0"/>
    <n v="0"/>
    <n v="0"/>
  </r>
  <r>
    <s v="1603002638"/>
    <s v="0"/>
    <s v="16030026380"/>
    <s v="3000"/>
    <x v="2"/>
    <s v="PRINTER CANON LB"/>
    <s v="3"/>
    <s v="0"/>
    <s v="UM3001"/>
    <d v="2016-03-05T00:00:00"/>
    <n v="6825"/>
    <n v="-6483.75"/>
    <n v="341.25"/>
    <n v="0"/>
    <n v="0"/>
    <n v="0"/>
    <n v="0"/>
    <n v="341.25"/>
    <n v="6825"/>
    <n v="-6483.75"/>
    <n v="0"/>
    <m/>
    <s v="UM01"/>
    <s v="INR"/>
    <n v="0"/>
    <n v="0"/>
    <n v="0"/>
    <n v="0"/>
    <n v="0"/>
  </r>
  <r>
    <s v="1603002639"/>
    <s v="0"/>
    <s v="16030026390"/>
    <s v="3000"/>
    <x v="2"/>
    <s v="PRINTER HP LJ 10"/>
    <s v="3"/>
    <s v="0"/>
    <s v="UM3001"/>
    <d v="2015-12-31T00:00:00"/>
    <n v="7770"/>
    <n v="-7381.5"/>
    <n v="388.5"/>
    <n v="0"/>
    <n v="0"/>
    <n v="0"/>
    <n v="0"/>
    <n v="388.5"/>
    <n v="7770"/>
    <n v="-7381.5"/>
    <n v="0"/>
    <m/>
    <s v="UM01"/>
    <s v="INR"/>
    <n v="0"/>
    <n v="0"/>
    <n v="0"/>
    <n v="0"/>
    <n v="0"/>
  </r>
  <r>
    <s v="1603002640"/>
    <s v="0"/>
    <s v="16030026400"/>
    <s v="3000"/>
    <x v="2"/>
    <s v="PRINTER HP LJ 10"/>
    <s v="3"/>
    <s v="0"/>
    <s v="UM3001"/>
    <d v="2016-03-10T00:00:00"/>
    <n v="7770"/>
    <n v="-7381.5"/>
    <n v="388.5"/>
    <n v="0"/>
    <n v="0"/>
    <n v="0"/>
    <n v="0"/>
    <n v="388.5"/>
    <n v="7770"/>
    <n v="-7381.5"/>
    <n v="0"/>
    <m/>
    <s v="UM01"/>
    <s v="INR"/>
    <n v="0"/>
    <n v="0"/>
    <n v="0"/>
    <n v="0"/>
    <n v="0"/>
  </r>
  <r>
    <s v="1603002641"/>
    <s v="0"/>
    <s v="16030026410"/>
    <s v="3000"/>
    <x v="2"/>
    <s v="PRINTER LQ-1050+"/>
    <s v="3"/>
    <s v="0"/>
    <s v="UM3001"/>
    <d v="2015-08-10T00:00:00"/>
    <n v="12810"/>
    <n v="-12169.5"/>
    <n v="640.5"/>
    <n v="0"/>
    <n v="0"/>
    <n v="0"/>
    <n v="0"/>
    <n v="640.5"/>
    <n v="12810"/>
    <n v="-12169.5"/>
    <n v="0"/>
    <m/>
    <s v="UM01"/>
    <s v="INR"/>
    <n v="0"/>
    <n v="0"/>
    <n v="0"/>
    <n v="0"/>
    <n v="0"/>
  </r>
  <r>
    <s v="1603002642"/>
    <s v="0"/>
    <s v="16030026420"/>
    <s v="3000"/>
    <x v="2"/>
    <s v="PRINTER LQ-1050+DX SUPER 1NO"/>
    <s v="3"/>
    <s v="0"/>
    <s v="UM3001"/>
    <d v="2015-03-09T00:00:00"/>
    <n v="12810"/>
    <n v="-12169.5"/>
    <n v="640.5"/>
    <n v="0"/>
    <n v="0"/>
    <n v="0"/>
    <n v="0"/>
    <n v="640.5"/>
    <n v="12810"/>
    <n v="-12169.5"/>
    <n v="0"/>
    <m/>
    <s v="UM01"/>
    <s v="INR"/>
    <n v="0"/>
    <n v="0"/>
    <n v="0"/>
    <n v="0"/>
    <n v="0"/>
  </r>
  <r>
    <s v="1603002643"/>
    <s v="0"/>
    <s v="16030026430"/>
    <s v="3000"/>
    <x v="2"/>
    <s v="ADD. TO LOAD / UNLOAD TROLLEY"/>
    <s v="0"/>
    <s v="0"/>
    <s v="UM3001"/>
    <d v="1994-11-02T00:00:00"/>
    <n v="2383.9699999999998"/>
    <n v="-2383.9699999999998"/>
    <n v="0"/>
    <n v="0"/>
    <n v="0"/>
    <n v="0"/>
    <n v="0"/>
    <n v="0"/>
    <n v="2383.9699999999998"/>
    <n v="-2383.9699999999998"/>
    <n v="0"/>
    <m/>
    <s v="UM01"/>
    <s v="INR"/>
    <n v="0"/>
    <n v="0"/>
    <n v="0"/>
    <n v="0"/>
    <n v="0"/>
  </r>
  <r>
    <s v="1603002645"/>
    <s v="0"/>
    <s v="16030026450"/>
    <s v="3000"/>
    <x v="2"/>
    <s v="PROC.OF DIN 1000BB LE4 FURNACE"/>
    <s v="0"/>
    <s v="0"/>
    <s v="UM3001"/>
    <d v="2001-02-28T00:00:00"/>
    <n v="375299.68"/>
    <n v="-356534.69"/>
    <n v="18764.990000000002"/>
    <n v="0"/>
    <n v="0"/>
    <n v="0"/>
    <n v="0"/>
    <n v="18764.990000000002"/>
    <n v="375299.68"/>
    <n v="-356534.69"/>
    <n v="0"/>
    <m/>
    <s v="UM01"/>
    <s v="INR"/>
    <n v="0"/>
    <n v="0"/>
    <n v="0"/>
    <n v="0"/>
    <n v="0"/>
  </r>
  <r>
    <s v="1603002646"/>
    <s v="0"/>
    <s v="16030026460"/>
    <s v="3000"/>
    <x v="2"/>
    <s v="PROC/INSN-5T EOT CRANE-PF-L&amp;M"/>
    <s v="15"/>
    <s v="0"/>
    <s v="UM3001"/>
    <d v="2015-03-02T00:00:00"/>
    <n v="3489925.83"/>
    <n v="-1134540.56"/>
    <n v="2355385.27"/>
    <n v="0"/>
    <n v="0"/>
    <n v="-219896.26"/>
    <n v="0"/>
    <n v="2135489.0099999998"/>
    <n v="3489925.83"/>
    <n v="-1354436.82"/>
    <n v="0"/>
    <m/>
    <s v="UM01"/>
    <s v="INR"/>
    <n v="0"/>
    <n v="0"/>
    <n v="0"/>
    <n v="0"/>
    <n v="0"/>
  </r>
  <r>
    <s v="1603002647"/>
    <s v="0"/>
    <s v="16030026470"/>
    <s v="3000"/>
    <x v="2"/>
    <s v="PROCR 20 KVA STRECKER WELDG MC"/>
    <s v="15"/>
    <s v="0"/>
    <s v="UM3001"/>
    <d v="2010-03-22T00:00:00"/>
    <n v="2515996.94"/>
    <n v="-1913252.95"/>
    <n v="602743.99"/>
    <n v="0"/>
    <n v="0"/>
    <n v="-95914.39"/>
    <n v="0"/>
    <n v="506829.6"/>
    <n v="2515996.94"/>
    <n v="-2009167.34"/>
    <n v="0"/>
    <m/>
    <s v="UM01"/>
    <s v="INR"/>
    <n v="0"/>
    <n v="0"/>
    <n v="0"/>
    <n v="0"/>
    <n v="0"/>
  </r>
  <r>
    <s v="1603002648"/>
    <s v="0"/>
    <s v="16030026480"/>
    <s v="3000"/>
    <x v="2"/>
    <s v="PROCU.OF LUCKER GRIP MECH.MAT"/>
    <s v="0"/>
    <s v="0"/>
    <s v="UM3001"/>
    <d v="2004-03-15T00:00:00"/>
    <n v="4201289.5"/>
    <n v="-3991225.02"/>
    <n v="210064.48"/>
    <n v="0"/>
    <n v="0"/>
    <n v="0"/>
    <n v="0"/>
    <n v="210064.48"/>
    <n v="4201289.5"/>
    <n v="-3991225.02"/>
    <n v="0"/>
    <m/>
    <s v="UM01"/>
    <s v="INR"/>
    <n v="0"/>
    <n v="0"/>
    <n v="0"/>
    <n v="0"/>
    <n v="0"/>
  </r>
  <r>
    <s v="1603002649"/>
    <s v="0"/>
    <s v="16030026490"/>
    <s v="3000"/>
    <x v="2"/>
    <s v="PROCU.OF TRF. OF FILTERATION"/>
    <s v="0"/>
    <s v="0"/>
    <s v="UM3001"/>
    <d v="2001-02-15T00:00:00"/>
    <n v="293385.49"/>
    <n v="-278716.21000000002"/>
    <n v="14669.28"/>
    <n v="0"/>
    <n v="0"/>
    <n v="0"/>
    <n v="0"/>
    <n v="14669.28"/>
    <n v="293385.49"/>
    <n v="-278716.21000000002"/>
    <n v="0"/>
    <m/>
    <s v="UM01"/>
    <s v="INR"/>
    <n v="0"/>
    <n v="0"/>
    <n v="0"/>
    <n v="0"/>
    <n v="0"/>
  </r>
  <r>
    <s v="1603002650"/>
    <s v="0"/>
    <s v="16030026500"/>
    <s v="3000"/>
    <x v="2"/>
    <s v="PROCUREMENT COOLING TOWER"/>
    <s v="15"/>
    <s v="0"/>
    <s v="UM3001"/>
    <d v="2010-03-26T00:00:00"/>
    <n v="412729.31"/>
    <n v="-313513.53000000003"/>
    <n v="99215.78"/>
    <n v="0"/>
    <n v="0"/>
    <n v="-15767.7"/>
    <n v="0"/>
    <n v="83448.08"/>
    <n v="412729.31"/>
    <n v="-329281.23"/>
    <n v="0"/>
    <m/>
    <s v="UM01"/>
    <s v="INR"/>
    <n v="0"/>
    <n v="0"/>
    <n v="0"/>
    <n v="0"/>
    <n v="0"/>
  </r>
  <r>
    <s v="1603002651"/>
    <s v="0"/>
    <s v="16030026510"/>
    <s v="3000"/>
    <x v="2"/>
    <s v="PROCUREMENT OF 1000 8 BOBBINS"/>
    <s v="0"/>
    <s v="0"/>
    <s v="UM3001"/>
    <d v="1997-03-25T00:00:00"/>
    <n v="991350.64"/>
    <n v="-941783.1"/>
    <n v="49567.54"/>
    <n v="0"/>
    <n v="0"/>
    <n v="0"/>
    <n v="0"/>
    <n v="49567.54"/>
    <n v="991350.64"/>
    <n v="-941783.1"/>
    <n v="0"/>
    <m/>
    <s v="UM01"/>
    <s v="INR"/>
    <n v="0"/>
    <n v="0"/>
    <n v="0"/>
    <n v="0"/>
    <n v="0"/>
  </r>
  <r>
    <s v="1603002652"/>
    <s v="0"/>
    <s v="16030026520"/>
    <s v="3000"/>
    <x v="2"/>
    <s v="PROCUREMENT OF INSTALLETION CO"/>
    <s v="0"/>
    <s v="0"/>
    <s v="UM3001"/>
    <d v="1990-02-08T00:00:00"/>
    <n v="88798.52"/>
    <n v="-84358.59"/>
    <n v="4439.93"/>
    <n v="0"/>
    <n v="0"/>
    <n v="0"/>
    <n v="0"/>
    <n v="4439.93"/>
    <n v="88798.52"/>
    <n v="-84358.59"/>
    <n v="0"/>
    <m/>
    <s v="UM01"/>
    <s v="INR"/>
    <n v="0"/>
    <n v="0"/>
    <n v="0"/>
    <n v="0"/>
    <n v="0"/>
  </r>
  <r>
    <s v="1603002653"/>
    <s v="0"/>
    <s v="16030026530"/>
    <s v="3000"/>
    <x v="2"/>
    <s v="PROCUREMENT OF POINTING M/C"/>
    <s v="15"/>
    <s v="0"/>
    <s v="UM3001"/>
    <d v="2009-03-24T00:00:00"/>
    <n v="1538668.33"/>
    <n v="-1286425.24"/>
    <n v="252243.09"/>
    <n v="0"/>
    <n v="0"/>
    <n v="-44068.89"/>
    <n v="0"/>
    <n v="208174.2"/>
    <n v="1538668.33"/>
    <n v="-1330494.1299999999"/>
    <n v="0"/>
    <m/>
    <s v="UM01"/>
    <s v="INR"/>
    <n v="0"/>
    <n v="0"/>
    <n v="0"/>
    <n v="0"/>
    <n v="0"/>
  </r>
  <r>
    <s v="1603002654"/>
    <s v="0"/>
    <s v="16030026540"/>
    <s v="3000"/>
    <x v="2"/>
    <s v="PROCUREMENT OF Z"/>
    <s v="15"/>
    <s v="0"/>
    <s v="UM3001"/>
    <d v="2015-06-30T00:00:00"/>
    <n v="544018.68999999994"/>
    <n v="-157557.82"/>
    <n v="386460.87"/>
    <n v="0"/>
    <n v="0"/>
    <n v="-35070.839999999997"/>
    <n v="0"/>
    <n v="351390.03"/>
    <n v="544018.68999999994"/>
    <n v="-192628.66"/>
    <n v="0"/>
    <m/>
    <s v="UM01"/>
    <s v="INR"/>
    <n v="0"/>
    <n v="0"/>
    <n v="0"/>
    <n v="0"/>
    <n v="0"/>
  </r>
  <r>
    <s v="1603002655"/>
    <s v="0"/>
    <s v="16030026550"/>
    <s v="3000"/>
    <x v="2"/>
    <s v="PROCUREMENT OF Z"/>
    <s v="10"/>
    <s v="0"/>
    <s v="UM3001"/>
    <d v="2015-06-30T00:00:00"/>
    <n v="1904065.43"/>
    <n v="-834179.34"/>
    <n v="1069886.0900000001"/>
    <n v="0"/>
    <n v="0"/>
    <n v="-185872.12"/>
    <n v="0"/>
    <n v="884013.97"/>
    <n v="1904065.43"/>
    <n v="-1020051.46"/>
    <n v="0"/>
    <m/>
    <s v="UM01"/>
    <s v="INR"/>
    <n v="0"/>
    <n v="0"/>
    <n v="0"/>
    <n v="0"/>
    <n v="0"/>
  </r>
  <r>
    <s v="1603002656"/>
    <s v="0"/>
    <s v="16030026560"/>
    <s v="3000"/>
    <x v="2"/>
    <s v="PROCUREMENT OF Z"/>
    <s v="25"/>
    <s v="0"/>
    <s v="UM3001"/>
    <d v="2015-09-30T00:00:00"/>
    <n v="1088037.3899999999"/>
    <n v="-186129.53"/>
    <n v="901907.86"/>
    <n v="0"/>
    <n v="0"/>
    <n v="-41350.04"/>
    <n v="0"/>
    <n v="860557.82"/>
    <n v="1088037.3899999999"/>
    <n v="-227479.57"/>
    <n v="0"/>
    <m/>
    <s v="UM01"/>
    <s v="INR"/>
    <n v="0"/>
    <n v="0"/>
    <n v="0"/>
    <n v="0"/>
    <n v="0"/>
  </r>
  <r>
    <s v="1603002657"/>
    <s v="0"/>
    <s v="16030026570"/>
    <s v="3000"/>
    <x v="2"/>
    <s v="PROCUREMENT OF Z"/>
    <s v="15"/>
    <s v="0"/>
    <s v="UM3001"/>
    <d v="2015-09-15T00:00:00"/>
    <n v="1904065.43"/>
    <n v="-544286.65"/>
    <n v="1359778.78"/>
    <n v="0"/>
    <n v="0"/>
    <n v="-120956.51"/>
    <n v="0"/>
    <n v="1238822.27"/>
    <n v="1904065.43"/>
    <n v="-665243.16"/>
    <n v="0"/>
    <m/>
    <s v="UM01"/>
    <s v="INR"/>
    <n v="0"/>
    <n v="0"/>
    <n v="0"/>
    <n v="0"/>
    <n v="0"/>
  </r>
  <r>
    <s v="1603002658"/>
    <s v="0"/>
    <s v="16030026580"/>
    <s v="3000"/>
    <x v="2"/>
    <s v="PROD ENHANCE OF LRPC(PF L &amp; M)"/>
    <s v="15"/>
    <s v="0"/>
    <s v="UM3001"/>
    <d v="2014-03-12T00:00:00"/>
    <n v="3144938.47"/>
    <n v="-1320294.6499999999"/>
    <n v="1824643.82"/>
    <n v="0"/>
    <n v="0"/>
    <n v="-186401.18"/>
    <n v="0"/>
    <n v="1638242.64"/>
    <n v="3144938.47"/>
    <n v="-1506695.83"/>
    <n v="0"/>
    <m/>
    <s v="UM01"/>
    <s v="INR"/>
    <n v="0"/>
    <n v="0"/>
    <n v="0"/>
    <n v="0"/>
    <n v="0"/>
  </r>
  <r>
    <s v="1603002659"/>
    <s v="0"/>
    <s v="16030026590"/>
    <s v="3000"/>
    <x v="2"/>
    <s v="PROFIDE FRP COVERSON ACID TANK"/>
    <s v="0"/>
    <s v="0"/>
    <s v="UM3001"/>
    <d v="1989-08-02T00:00:00"/>
    <n v="102266.26"/>
    <n v="-97152.94"/>
    <n v="5113.32"/>
    <n v="0"/>
    <n v="0"/>
    <n v="0"/>
    <n v="0"/>
    <n v="5113.32"/>
    <n v="102266.26"/>
    <n v="-97152.94"/>
    <n v="0"/>
    <m/>
    <s v="UM01"/>
    <s v="INR"/>
    <n v="0"/>
    <n v="0"/>
    <n v="0"/>
    <n v="0"/>
    <n v="0"/>
  </r>
  <r>
    <s v="1603002660"/>
    <s v="0"/>
    <s v="16030026600"/>
    <s v="3000"/>
    <x v="2"/>
    <s v="PROFILE PROJECTOR SHAPED DIES"/>
    <s v="8"/>
    <s v="0"/>
    <s v="UM3001"/>
    <d v="2006-03-20T00:00:00"/>
    <n v="696025.57"/>
    <n v="-661224.29"/>
    <n v="34801.279999999999"/>
    <n v="0"/>
    <n v="0"/>
    <n v="0"/>
    <n v="0"/>
    <n v="34801.279999999999"/>
    <n v="696025.57"/>
    <n v="-661224.29"/>
    <n v="0"/>
    <m/>
    <s v="UM01"/>
    <s v="INR"/>
    <n v="0"/>
    <n v="0"/>
    <n v="0"/>
    <n v="0"/>
    <n v="0"/>
  </r>
  <r>
    <s v="1603002661"/>
    <s v="0"/>
    <s v="16030026610"/>
    <s v="3000"/>
    <x v="2"/>
    <s v="PROPANE / LPG STROAGE INSTL."/>
    <s v="0"/>
    <s v="0"/>
    <s v="UM3001"/>
    <d v="1994-09-23T00:00:00"/>
    <n v="517420.17"/>
    <n v="-491549.16"/>
    <n v="25871.01"/>
    <n v="0"/>
    <n v="0"/>
    <n v="0"/>
    <n v="0"/>
    <n v="25871.01"/>
    <n v="517420.17"/>
    <n v="-491549.16"/>
    <n v="0"/>
    <m/>
    <s v="UM01"/>
    <s v="INR"/>
    <n v="0"/>
    <n v="0"/>
    <n v="0"/>
    <n v="0"/>
    <n v="0"/>
  </r>
  <r>
    <s v="1603002662"/>
    <s v="0"/>
    <s v="16030026620"/>
    <s v="3000"/>
    <x v="2"/>
    <s v="PROPANE GAS FLOW METER"/>
    <s v="0"/>
    <s v="0"/>
    <s v="UM3001"/>
    <d v="1997-03-11T00:00:00"/>
    <n v="185959.8"/>
    <n v="-176661.81"/>
    <n v="9297.99"/>
    <n v="0"/>
    <n v="0"/>
    <n v="0"/>
    <n v="0"/>
    <n v="9297.99"/>
    <n v="185959.8"/>
    <n v="-176661.81"/>
    <n v="0"/>
    <m/>
    <s v="UM01"/>
    <s v="INR"/>
    <n v="0"/>
    <n v="0"/>
    <n v="0"/>
    <n v="0"/>
    <n v="0"/>
  </r>
  <r>
    <s v="1603002663"/>
    <s v="0"/>
    <s v="16030026630"/>
    <s v="3000"/>
    <x v="2"/>
    <s v="PROTECTION SYS-TRIPPING OF CPP"/>
    <s v="15"/>
    <s v="0"/>
    <s v="UM3001"/>
    <d v="2015-02-15T00:00:00"/>
    <n v="1398473.65"/>
    <n v="-460677.39"/>
    <n v="937796.26"/>
    <n v="0"/>
    <n v="0"/>
    <n v="-87870.59"/>
    <n v="0"/>
    <n v="849925.67"/>
    <n v="1398473.65"/>
    <n v="-548547.98"/>
    <n v="0"/>
    <m/>
    <s v="UM01"/>
    <s v="INR"/>
    <n v="0"/>
    <n v="0"/>
    <n v="0"/>
    <n v="0"/>
    <n v="0"/>
  </r>
  <r>
    <s v="1603002664"/>
    <s v="0"/>
    <s v="16030026640"/>
    <s v="3000"/>
    <x v="2"/>
    <s v="PROVIDING ADDL. HOISTS ON M/C."/>
    <s v="0"/>
    <s v="0"/>
    <s v="UM3001"/>
    <d v="1996-02-11T00:00:00"/>
    <n v="29824.22"/>
    <n v="-28333"/>
    <n v="1491.22"/>
    <n v="0"/>
    <n v="0"/>
    <n v="0"/>
    <n v="0"/>
    <n v="1491.22"/>
    <n v="29824.22"/>
    <n v="-28333"/>
    <n v="0"/>
    <m/>
    <s v="UM01"/>
    <s v="INR"/>
    <n v="0"/>
    <n v="0"/>
    <n v="0"/>
    <n v="0"/>
    <n v="0"/>
  </r>
  <r>
    <s v="1603002665"/>
    <s v="0"/>
    <s v="16030026650"/>
    <s v="3000"/>
    <x v="2"/>
    <s v="PROVIDING ADDL. HOISTS ON MACH"/>
    <s v="0"/>
    <s v="0"/>
    <s v="UM3001"/>
    <d v="1994-09-03T00:00:00"/>
    <n v="284224.45"/>
    <n v="-270013.21999999997"/>
    <n v="14211.23"/>
    <n v="0"/>
    <n v="0"/>
    <n v="0"/>
    <n v="0"/>
    <n v="14211.23"/>
    <n v="284224.45"/>
    <n v="-270013.21999999997"/>
    <n v="0"/>
    <m/>
    <s v="UM01"/>
    <s v="INR"/>
    <n v="0"/>
    <n v="0"/>
    <n v="0"/>
    <n v="0"/>
    <n v="0"/>
  </r>
  <r>
    <s v="1603002666"/>
    <s v="0"/>
    <s v="16030026660"/>
    <s v="3000"/>
    <x v="2"/>
    <s v="PROVSION FOR THYRISTER DRIVE M"/>
    <s v="0"/>
    <s v="0"/>
    <s v="UM3001"/>
    <d v="1991-04-15T00:00:00"/>
    <n v="57143.65"/>
    <n v="-54286.47"/>
    <n v="2857.18"/>
    <n v="0"/>
    <n v="0"/>
    <n v="0"/>
    <n v="0"/>
    <n v="2857.18"/>
    <n v="57143.65"/>
    <n v="-54286.47"/>
    <n v="0"/>
    <m/>
    <s v="UM01"/>
    <s v="INR"/>
    <n v="0"/>
    <n v="0"/>
    <n v="0"/>
    <n v="0"/>
    <n v="0"/>
  </r>
  <r>
    <s v="1603002667"/>
    <s v="0"/>
    <s v="16030026670"/>
    <s v="3000"/>
    <x v="2"/>
    <s v="PUMP HOUSE-3"/>
    <s v="0"/>
    <s v="0"/>
    <s v="UM3002"/>
    <d v="2005-03-01T00:00:00"/>
    <n v="751965.41"/>
    <n v="-714367.13"/>
    <n v="37598.28"/>
    <n v="0"/>
    <n v="0"/>
    <n v="0"/>
    <n v="0"/>
    <n v="37598.28"/>
    <n v="751965.41"/>
    <n v="-714367.13"/>
    <n v="0"/>
    <m/>
    <s v="UM01"/>
    <s v="INR"/>
    <n v="0"/>
    <n v="0"/>
    <n v="0"/>
    <n v="0"/>
    <n v="0"/>
  </r>
  <r>
    <s v="1603002668"/>
    <s v="0"/>
    <s v="16030026680"/>
    <s v="3000"/>
    <x v="2"/>
    <s v="PUMPS FOR WATER COMLEX"/>
    <s v="15"/>
    <s v="0"/>
    <s v="UM3001"/>
    <d v="1996-03-14T00:00:00"/>
    <n v="2100610.4900000002"/>
    <n v="-1995579.97"/>
    <n v="105030.52"/>
    <n v="0"/>
    <n v="0"/>
    <n v="0"/>
    <n v="0"/>
    <n v="105030.52"/>
    <n v="2100610.4900000002"/>
    <n v="-1995579.97"/>
    <n v="0"/>
    <m/>
    <s v="UM01"/>
    <s v="INR"/>
    <n v="0"/>
    <n v="0"/>
    <n v="0"/>
    <n v="0"/>
    <n v="0"/>
  </r>
  <r>
    <s v="1603002669"/>
    <s v="0"/>
    <s v="16030026690"/>
    <s v="3000"/>
    <x v="2"/>
    <s v="PVC ARM CABLE FOR DG SET"/>
    <s v="15"/>
    <s v="0"/>
    <s v="UM3002"/>
    <d v="2005-03-01T00:00:00"/>
    <n v="127003.04"/>
    <n v="-120652.89"/>
    <n v="6350.15"/>
    <n v="0"/>
    <n v="0"/>
    <n v="0"/>
    <n v="0"/>
    <n v="6350.15"/>
    <n v="127003.04"/>
    <n v="-120652.89"/>
    <n v="0"/>
    <m/>
    <s v="UM01"/>
    <s v="INR"/>
    <n v="0"/>
    <n v="0"/>
    <n v="0"/>
    <n v="0"/>
    <n v="0"/>
  </r>
  <r>
    <s v="1603002670"/>
    <s v="0"/>
    <s v="16030026700"/>
    <s v="3000"/>
    <x v="2"/>
    <s v="PVC ARM CABLE FOR DG SET"/>
    <s v="15"/>
    <s v="0"/>
    <s v="UM3002"/>
    <d v="2005-03-01T00:00:00"/>
    <n v="51246.92"/>
    <n v="-48684.57"/>
    <n v="2562.35"/>
    <n v="0"/>
    <n v="0"/>
    <n v="0"/>
    <n v="0"/>
    <n v="2562.35"/>
    <n v="51246.92"/>
    <n v="-48684.57"/>
    <n v="0"/>
    <m/>
    <s v="UM01"/>
    <s v="INR"/>
    <n v="0"/>
    <n v="0"/>
    <n v="0"/>
    <n v="0"/>
    <n v="0"/>
  </r>
  <r>
    <s v="1603002671"/>
    <s v="0"/>
    <s v="16030026710"/>
    <s v="3000"/>
    <x v="2"/>
    <s v="PVC ARM CABLE FOR DG SET"/>
    <s v="15"/>
    <s v="0"/>
    <s v="UM3002"/>
    <d v="2005-03-01T00:00:00"/>
    <n v="236429.36"/>
    <n v="-224607.89"/>
    <n v="11821.47"/>
    <n v="0"/>
    <n v="0"/>
    <n v="0"/>
    <n v="0"/>
    <n v="11821.47"/>
    <n v="236429.36"/>
    <n v="-224607.89"/>
    <n v="0"/>
    <m/>
    <s v="UM01"/>
    <s v="INR"/>
    <n v="0"/>
    <n v="0"/>
    <n v="0"/>
    <n v="0"/>
    <n v="0"/>
  </r>
  <r>
    <s v="1603002672"/>
    <s v="0"/>
    <s v="16030026720"/>
    <s v="3000"/>
    <x v="2"/>
    <s v="PVC ARM CABLE FOR DG SET"/>
    <s v="15"/>
    <s v="0"/>
    <s v="UM3002"/>
    <d v="2005-03-01T00:00:00"/>
    <n v="103879.32"/>
    <n v="-98685.35"/>
    <n v="5193.97"/>
    <n v="0"/>
    <n v="0"/>
    <n v="0"/>
    <n v="0"/>
    <n v="5193.97"/>
    <n v="103879.32"/>
    <n v="-98685.35"/>
    <n v="0"/>
    <m/>
    <s v="UM01"/>
    <s v="INR"/>
    <n v="0"/>
    <n v="0"/>
    <n v="0"/>
    <n v="0"/>
    <n v="0"/>
  </r>
  <r>
    <s v="1603002673"/>
    <s v="0"/>
    <s v="16030026730"/>
    <s v="3000"/>
    <x v="2"/>
    <s v="PVC ARM CABLE FOR DG SET"/>
    <s v="15"/>
    <s v="0"/>
    <s v="UM3002"/>
    <d v="2005-03-01T00:00:00"/>
    <n v="21439.84"/>
    <n v="-20367.849999999999"/>
    <n v="1071.99"/>
    <n v="0"/>
    <n v="0"/>
    <n v="0"/>
    <n v="0"/>
    <n v="1071.99"/>
    <n v="21439.84"/>
    <n v="-20367.849999999999"/>
    <n v="0"/>
    <m/>
    <s v="UM01"/>
    <s v="INR"/>
    <n v="0"/>
    <n v="0"/>
    <n v="0"/>
    <n v="0"/>
    <n v="0"/>
  </r>
  <r>
    <s v="1603002674"/>
    <s v="0"/>
    <s v="16030026740"/>
    <s v="3000"/>
    <x v="2"/>
    <s v="PVC ARM CABLE FOR DG SET"/>
    <s v="15"/>
    <s v="0"/>
    <s v="UM3002"/>
    <d v="2005-03-01T00:00:00"/>
    <n v="50651.28"/>
    <n v="-48118.720000000001"/>
    <n v="2532.56"/>
    <n v="0"/>
    <n v="0"/>
    <n v="0"/>
    <n v="0"/>
    <n v="2532.56"/>
    <n v="50651.28"/>
    <n v="-48118.720000000001"/>
    <n v="0"/>
    <m/>
    <s v="UM01"/>
    <s v="INR"/>
    <n v="0"/>
    <n v="0"/>
    <n v="0"/>
    <n v="0"/>
    <n v="0"/>
  </r>
  <r>
    <s v="1603002675"/>
    <s v="0"/>
    <s v="16030026750"/>
    <s v="3000"/>
    <x v="2"/>
    <s v="PVC ARM CABLE FOR DG SET"/>
    <s v="15"/>
    <s v="0"/>
    <s v="UM3002"/>
    <d v="2005-03-01T00:00:00"/>
    <n v="55378.559999999998"/>
    <n v="-52609.63"/>
    <n v="2768.93"/>
    <n v="0"/>
    <n v="0"/>
    <n v="0"/>
    <n v="0"/>
    <n v="2768.93"/>
    <n v="55378.559999999998"/>
    <n v="-52609.63"/>
    <n v="0"/>
    <m/>
    <s v="UM01"/>
    <s v="INR"/>
    <n v="0"/>
    <n v="0"/>
    <n v="0"/>
    <n v="0"/>
    <n v="0"/>
  </r>
  <r>
    <s v="1603002676"/>
    <s v="0"/>
    <s v="16030026760"/>
    <s v="3000"/>
    <x v="2"/>
    <s v="PVC ARM CABLE FOR DG SET"/>
    <s v="15"/>
    <s v="0"/>
    <s v="UM3002"/>
    <d v="2005-03-01T00:00:00"/>
    <n v="102057.08"/>
    <n v="-96954.23"/>
    <n v="5102.8500000000004"/>
    <n v="0"/>
    <n v="0"/>
    <n v="0"/>
    <n v="0"/>
    <n v="5102.8500000000004"/>
    <n v="102057.08"/>
    <n v="-96954.23"/>
    <n v="0"/>
    <m/>
    <s v="UM01"/>
    <s v="INR"/>
    <n v="0"/>
    <n v="0"/>
    <n v="0"/>
    <n v="0"/>
    <n v="0"/>
  </r>
  <r>
    <s v="1603002677"/>
    <s v="0"/>
    <s v="16030026770"/>
    <s v="3000"/>
    <x v="2"/>
    <s v="PVC ARM CABLE FOR DG SET"/>
    <s v="15"/>
    <s v="0"/>
    <s v="UM3002"/>
    <d v="2005-03-01T00:00:00"/>
    <n v="105502.76"/>
    <n v="-100227.62"/>
    <n v="5275.14"/>
    <n v="0"/>
    <n v="0"/>
    <n v="0"/>
    <n v="0"/>
    <n v="5275.14"/>
    <n v="105502.76"/>
    <n v="-100227.62"/>
    <n v="0"/>
    <m/>
    <s v="UM01"/>
    <s v="INR"/>
    <n v="0"/>
    <n v="0"/>
    <n v="0"/>
    <n v="0"/>
    <n v="0"/>
  </r>
  <r>
    <s v="1603002678"/>
    <s v="0"/>
    <s v="16030026780"/>
    <s v="3000"/>
    <x v="2"/>
    <s v="PVC ARM CABLE FOR DG SET"/>
    <s v="15"/>
    <s v="0"/>
    <s v="UM3002"/>
    <d v="2005-03-01T00:00:00"/>
    <n v="118293.56"/>
    <n v="-112378.88"/>
    <n v="5914.68"/>
    <n v="0"/>
    <n v="0"/>
    <n v="0"/>
    <n v="0"/>
    <n v="5914.68"/>
    <n v="118293.56"/>
    <n v="-112378.88"/>
    <n v="0"/>
    <m/>
    <s v="UM01"/>
    <s v="INR"/>
    <n v="0"/>
    <n v="0"/>
    <n v="0"/>
    <n v="0"/>
    <n v="0"/>
  </r>
  <r>
    <s v="1603002680"/>
    <s v="0"/>
    <s v="16030026800"/>
    <s v="3000"/>
    <x v="2"/>
    <s v="REMOTE INDICATOR PR_96"/>
    <s v="0"/>
    <s v="0"/>
    <s v="UM3002"/>
    <d v="2005-03-01T00:00:00"/>
    <n v="2420.2199999999998"/>
    <n v="-2420.21"/>
    <n v="0.01"/>
    <n v="0"/>
    <n v="0"/>
    <n v="0"/>
    <n v="0"/>
    <n v="0.01"/>
    <n v="2420.2199999999998"/>
    <n v="-2420.21"/>
    <n v="0"/>
    <m/>
    <s v="UM01"/>
    <s v="INR"/>
    <n v="0"/>
    <n v="0"/>
    <n v="0"/>
    <n v="0"/>
    <n v="0"/>
  </r>
  <r>
    <s v="1603002681"/>
    <s v="0"/>
    <s v="16030026810"/>
    <s v="3000"/>
    <x v="2"/>
    <s v="INT ON MS 3 MODIFICATION"/>
    <s v="0"/>
    <s v="0"/>
    <s v="UM3001"/>
    <d v="1997-03-31T00:00:00"/>
    <n v="2442.44"/>
    <n v="-2442.44"/>
    <n v="0"/>
    <n v="0"/>
    <n v="0"/>
    <n v="0"/>
    <n v="0"/>
    <n v="0"/>
    <n v="2442.44"/>
    <n v="-2442.44"/>
    <n v="0"/>
    <m/>
    <s v="UM01"/>
    <s v="INR"/>
    <n v="0"/>
    <n v="0"/>
    <n v="0"/>
    <n v="0"/>
    <n v="0"/>
  </r>
  <r>
    <s v="1603002682"/>
    <s v="0"/>
    <s v="16030026820"/>
    <s v="3000"/>
    <x v="2"/>
    <s v="LOAD CELL/MPU NAINI ELEC LAB"/>
    <s v="11"/>
    <s v="0"/>
    <s v="UM3001"/>
    <d v="2003-03-30T00:00:00"/>
    <n v="2442.84"/>
    <n v="-2442.83"/>
    <n v="0.01"/>
    <n v="0"/>
    <n v="0"/>
    <n v="0"/>
    <n v="0"/>
    <n v="0.01"/>
    <n v="2442.84"/>
    <n v="-2442.83"/>
    <n v="0"/>
    <m/>
    <s v="UM01"/>
    <s v="INR"/>
    <n v="0"/>
    <n v="0"/>
    <n v="0"/>
    <n v="0"/>
    <n v="0"/>
  </r>
  <r>
    <s v="1603002683"/>
    <s v="0"/>
    <s v="16030026830"/>
    <s v="3000"/>
    <x v="2"/>
    <s v="Q.C MODIFICATION"/>
    <s v="0"/>
    <s v="0"/>
    <s v="UM3001"/>
    <d v="1995-03-25T00:00:00"/>
    <n v="2417761.63"/>
    <n v="-2296873.54"/>
    <n v="120888.09"/>
    <n v="0"/>
    <n v="0"/>
    <n v="0"/>
    <n v="0"/>
    <n v="120888.09"/>
    <n v="2417761.63"/>
    <n v="-2296873.54"/>
    <n v="0"/>
    <m/>
    <s v="UM01"/>
    <s v="INR"/>
    <n v="0"/>
    <n v="0"/>
    <n v="0"/>
    <n v="0"/>
    <n v="0"/>
  </r>
  <r>
    <s v="1603002686"/>
    <s v="0"/>
    <s v="16030026860"/>
    <s v="3000"/>
    <x v="2"/>
    <s v="INT ON SOFTWARE+PLC COTROL PAN"/>
    <s v="0"/>
    <s v="0"/>
    <s v="UM3001"/>
    <d v="1997-03-31T00:00:00"/>
    <n v="2485.69"/>
    <n v="-2485.6799999999998"/>
    <n v="0.01"/>
    <n v="0"/>
    <n v="0"/>
    <n v="0"/>
    <n v="0"/>
    <n v="0.01"/>
    <n v="2485.69"/>
    <n v="-2485.6799999999998"/>
    <n v="0"/>
    <m/>
    <s v="UM01"/>
    <s v="INR"/>
    <n v="0"/>
    <n v="0"/>
    <n v="0"/>
    <n v="0"/>
    <n v="0"/>
  </r>
  <r>
    <s v="1603002687"/>
    <s v="0"/>
    <s v="16030026870"/>
    <s v="3000"/>
    <x v="2"/>
    <s v="HYD POWER PACK UNIT WITH HIGH-UID"/>
    <s v="0"/>
    <s v="0"/>
    <s v="UM3004"/>
    <d v="2006-04-01T00:00:00"/>
    <n v="206910.07999999999"/>
    <n v="-196564.58"/>
    <n v="10345.5"/>
    <n v="0"/>
    <n v="0"/>
    <n v="0"/>
    <n v="0"/>
    <n v="10345.5"/>
    <n v="206910.07999999999"/>
    <n v="-196564.58"/>
    <n v="0"/>
    <m/>
    <s v="UM01"/>
    <s v="INR"/>
    <n v="0"/>
    <n v="0"/>
    <n v="0"/>
    <n v="0"/>
    <n v="0"/>
  </r>
  <r>
    <s v="1603002688"/>
    <s v="0"/>
    <s v="16030026880"/>
    <s v="3000"/>
    <x v="2"/>
    <s v="RADICAL DRILLING MACHINE"/>
    <s v="0"/>
    <s v="0"/>
    <s v="UM3002"/>
    <d v="2005-03-01T00:00:00"/>
    <n v="355145.2"/>
    <n v="-337387.94"/>
    <n v="17757.259999999998"/>
    <n v="0"/>
    <n v="0"/>
    <n v="0"/>
    <n v="0"/>
    <n v="17757.259999999998"/>
    <n v="355145.2"/>
    <n v="-337387.94"/>
    <n v="0"/>
    <m/>
    <s v="UM01"/>
    <s v="INR"/>
    <n v="0"/>
    <n v="0"/>
    <n v="0"/>
    <n v="0"/>
    <n v="0"/>
  </r>
  <r>
    <s v="1603002689"/>
    <s v="0"/>
    <s v="16030026890"/>
    <s v="3000"/>
    <x v="2"/>
    <s v="RAIN WATER DRAWING IN PC PLANT"/>
    <s v="0"/>
    <s v="0"/>
    <s v="UM3001"/>
    <d v="1991-02-22T00:00:00"/>
    <n v="172269.26"/>
    <n v="-163655.79999999999"/>
    <n v="8613.4599999999991"/>
    <n v="0"/>
    <n v="0"/>
    <n v="0"/>
    <n v="0"/>
    <n v="8613.4599999999991"/>
    <n v="172269.26"/>
    <n v="-163655.79999999999"/>
    <n v="0"/>
    <m/>
    <s v="UM01"/>
    <s v="INR"/>
    <n v="0"/>
    <n v="0"/>
    <n v="0"/>
    <n v="0"/>
    <n v="0"/>
  </r>
  <r>
    <s v="1603002690"/>
    <s v="0"/>
    <s v="16030026900"/>
    <s v="3000"/>
    <x v="2"/>
    <s v="UPS BRAND INTEX 800 VA"/>
    <s v="0"/>
    <s v="0"/>
    <s v="UM3002"/>
    <d v="2007-09-08T00:00:00"/>
    <n v="2496"/>
    <n v="-2496"/>
    <n v="0"/>
    <n v="0"/>
    <n v="0"/>
    <n v="0"/>
    <n v="0"/>
    <n v="0"/>
    <n v="2496"/>
    <n v="-2496"/>
    <n v="0"/>
    <m/>
    <s v="UM01"/>
    <s v="INR"/>
    <n v="0"/>
    <n v="0"/>
    <n v="0"/>
    <n v="0"/>
    <n v="0"/>
  </r>
  <r>
    <s v="1603002693"/>
    <s v="0"/>
    <s v="16030026930"/>
    <s v="3000"/>
    <x v="2"/>
    <s v="RECEPERATOR ON MS-1 HEAD BATH"/>
    <s v="0"/>
    <s v="0"/>
    <s v="UM3001"/>
    <d v="1989-08-30T00:00:00"/>
    <n v="27417.79"/>
    <n v="-26046.9"/>
    <n v="1370.89"/>
    <n v="0"/>
    <n v="0"/>
    <n v="0"/>
    <n v="0"/>
    <n v="1370.89"/>
    <n v="27417.79"/>
    <n v="-26046.9"/>
    <n v="0"/>
    <m/>
    <s v="UM01"/>
    <s v="INR"/>
    <n v="0"/>
    <n v="0"/>
    <n v="0"/>
    <n v="0"/>
    <n v="0"/>
  </r>
  <r>
    <s v="1603002694"/>
    <s v="0"/>
    <s v="16030026940"/>
    <s v="3000"/>
    <x v="2"/>
    <s v="RECEPERATOR ON MS-1 LEAD ATH"/>
    <s v="0"/>
    <s v="0"/>
    <s v="UM3001"/>
    <d v="1989-03-03T00:00:00"/>
    <n v="73165"/>
    <n v="-69506.75"/>
    <n v="3658.25"/>
    <n v="0"/>
    <n v="0"/>
    <n v="0"/>
    <n v="0"/>
    <n v="3658.25"/>
    <n v="73165"/>
    <n v="-69506.75"/>
    <n v="0"/>
    <m/>
    <s v="UM01"/>
    <s v="INR"/>
    <n v="0"/>
    <n v="0"/>
    <n v="0"/>
    <n v="0"/>
    <n v="0"/>
  </r>
  <r>
    <s v="1603002695"/>
    <s v="0"/>
    <s v="16030026950"/>
    <s v="3000"/>
    <x v="2"/>
    <s v="REDAILLI BUNCHER"/>
    <s v="0"/>
    <s v="0"/>
    <s v="UM3001"/>
    <d v="1987-02-14T00:00:00"/>
    <n v="4911917.87"/>
    <n v="-4666321.9800000004"/>
    <n v="245595.89"/>
    <n v="0"/>
    <n v="0"/>
    <n v="0"/>
    <n v="0"/>
    <n v="245595.89"/>
    <n v="4911917.87"/>
    <n v="-4666321.9800000004"/>
    <n v="0"/>
    <m/>
    <s v="UM01"/>
    <s v="INR"/>
    <n v="0"/>
    <n v="0"/>
    <n v="0"/>
    <n v="0"/>
    <n v="0"/>
  </r>
  <r>
    <s v="1603002696"/>
    <s v="0"/>
    <s v="16030026960"/>
    <s v="3000"/>
    <x v="2"/>
    <s v="REDESIGN OF ELEC CIRCUIT-LRPC3"/>
    <s v="15"/>
    <s v="0"/>
    <s v="UM3001"/>
    <d v="2015-01-15T00:00:00"/>
    <n v="719435.98"/>
    <n v="-243410.93"/>
    <n v="476025.05"/>
    <n v="0"/>
    <n v="0"/>
    <n v="-44941.08"/>
    <n v="0"/>
    <n v="431083.97"/>
    <n v="719435.98"/>
    <n v="-288352.01"/>
    <n v="0"/>
    <m/>
    <s v="UM01"/>
    <s v="INR"/>
    <n v="0"/>
    <n v="0"/>
    <n v="0"/>
    <n v="0"/>
    <n v="0"/>
  </r>
  <r>
    <s v="1603002698"/>
    <s v="0"/>
    <s v="16030026980"/>
    <s v="3000"/>
    <x v="2"/>
    <s v="REFRIGERATION EQUIPMENT"/>
    <s v="0"/>
    <s v="0"/>
    <s v="UM3001"/>
    <d v="1969-08-30T00:00:00"/>
    <n v="28940.75"/>
    <n v="-27493.71"/>
    <n v="1447.04"/>
    <n v="0"/>
    <n v="0"/>
    <n v="0"/>
    <n v="0"/>
    <n v="1447.04"/>
    <n v="28940.75"/>
    <n v="-27493.71"/>
    <n v="0"/>
    <m/>
    <s v="UM01"/>
    <s v="INR"/>
    <n v="0"/>
    <n v="0"/>
    <n v="0"/>
    <n v="0"/>
    <n v="0"/>
  </r>
  <r>
    <s v="1603002700"/>
    <s v="0"/>
    <s v="16030027000"/>
    <s v="3000"/>
    <x v="2"/>
    <s v="REFUG.OF U/ROTOLAYS MECH.MAT"/>
    <s v="11"/>
    <s v="0"/>
    <s v="UM3001"/>
    <d v="2003-03-22T00:00:00"/>
    <n v="2642603.92"/>
    <n v="-2510473.7200000002"/>
    <n v="132130.20000000001"/>
    <n v="0"/>
    <n v="0"/>
    <n v="0"/>
    <n v="0"/>
    <n v="132130.20000000001"/>
    <n v="2642603.92"/>
    <n v="-2510473.7200000002"/>
    <n v="0"/>
    <m/>
    <s v="UM01"/>
    <s v="INR"/>
    <n v="0"/>
    <n v="0"/>
    <n v="0"/>
    <n v="0"/>
    <n v="0"/>
  </r>
  <r>
    <s v="1603002701"/>
    <s v="0"/>
    <s v="16030027010"/>
    <s v="3000"/>
    <x v="2"/>
    <s v="REFUR.&amp;INSTALL.STRA.MACH.C/COD"/>
    <s v="8"/>
    <s v="0"/>
    <s v="UM3001"/>
    <d v="2006-03-25T00:00:00"/>
    <n v="1307142.94"/>
    <n v="-1241785.79"/>
    <n v="65357.15"/>
    <n v="0"/>
    <n v="0"/>
    <n v="0"/>
    <n v="0"/>
    <n v="65357.15"/>
    <n v="1307142.94"/>
    <n v="-1241785.79"/>
    <n v="0"/>
    <m/>
    <s v="UM01"/>
    <s v="INR"/>
    <n v="0"/>
    <n v="0"/>
    <n v="0"/>
    <n v="0"/>
    <n v="0"/>
  </r>
  <r>
    <s v="1603002702"/>
    <s v="0"/>
    <s v="16030027020"/>
    <s v="3000"/>
    <x v="2"/>
    <s v="REFUR.&amp;INSTALL.STRA.MACH.C/COR"/>
    <s v="8"/>
    <s v="0"/>
    <s v="UM3001"/>
    <d v="2007-03-12T00:00:00"/>
    <n v="37117.11"/>
    <n v="-35261.25"/>
    <n v="1855.86"/>
    <n v="0"/>
    <n v="0"/>
    <n v="0"/>
    <n v="0"/>
    <n v="1855.86"/>
    <n v="37117.11"/>
    <n v="-35261.25"/>
    <n v="0"/>
    <m/>
    <s v="UM01"/>
    <s v="INR"/>
    <n v="0"/>
    <n v="0"/>
    <n v="0"/>
    <n v="0"/>
    <n v="0"/>
  </r>
  <r>
    <s v="1603002703"/>
    <s v="0"/>
    <s v="16030027030"/>
    <s v="3000"/>
    <x v="2"/>
    <s v="REFURBI. OF ROPERY MACHINE"/>
    <s v="0"/>
    <s v="0"/>
    <s v="UM3001"/>
    <d v="1998-03-15T00:00:00"/>
    <n v="1457130.11"/>
    <n v="-1384273.6"/>
    <n v="72856.509999999995"/>
    <n v="0"/>
    <n v="0"/>
    <n v="0"/>
    <n v="0"/>
    <n v="72856.509999999995"/>
    <n v="1457130.11"/>
    <n v="-1384273.6"/>
    <n v="0"/>
    <m/>
    <s v="UM01"/>
    <s v="INR"/>
    <n v="0"/>
    <n v="0"/>
    <n v="0"/>
    <n v="0"/>
    <n v="0"/>
  </r>
  <r>
    <s v="1603002704"/>
    <s v="0"/>
    <s v="16030027040"/>
    <s v="3000"/>
    <x v="2"/>
    <s v="REFURBISH 60BB X"/>
    <s v="20"/>
    <s v="0"/>
    <s v="UM3001"/>
    <d v="2016-02-29T00:00:00"/>
    <n v="789214.31"/>
    <n v="-153155.25"/>
    <n v="636059.06000000006"/>
    <n v="0"/>
    <n v="0"/>
    <n v="-37492.839999999997"/>
    <n v="0"/>
    <n v="598566.22"/>
    <n v="789214.31"/>
    <n v="-190648.09"/>
    <n v="0"/>
    <m/>
    <s v="UM01"/>
    <s v="INR"/>
    <n v="0"/>
    <n v="0"/>
    <n v="0"/>
    <n v="0"/>
    <n v="0"/>
  </r>
  <r>
    <s v="1603002705"/>
    <s v="0"/>
    <s v="16030027050"/>
    <s v="3000"/>
    <x v="2"/>
    <s v="REFURBISH 60BB X"/>
    <s v="10"/>
    <s v="0"/>
    <s v="UM3001"/>
    <d v="2016-02-29T00:00:00"/>
    <n v="789214.31"/>
    <n v="-306352.09000000003"/>
    <n v="482862.22"/>
    <n v="0"/>
    <n v="0"/>
    <n v="-74996.08"/>
    <n v="0"/>
    <n v="407866.14"/>
    <n v="789214.31"/>
    <n v="-381348.17"/>
    <n v="0"/>
    <m/>
    <s v="UM01"/>
    <s v="INR"/>
    <n v="0"/>
    <n v="0"/>
    <n v="0"/>
    <n v="0"/>
    <n v="0"/>
  </r>
  <r>
    <s v="1603002706"/>
    <s v="0"/>
    <s v="16030027060"/>
    <s v="3000"/>
    <x v="2"/>
    <s v="REFURBISH 60BB X"/>
    <s v="20"/>
    <s v="0"/>
    <s v="UM3001"/>
    <d v="2016-02-29T00:00:00"/>
    <n v="5524500.1600000001"/>
    <n v="-1072086.6399999999"/>
    <n v="4452413.5199999996"/>
    <n v="0"/>
    <n v="0"/>
    <n v="-262449.86"/>
    <n v="0"/>
    <n v="4189963.66"/>
    <n v="5524500.1600000001"/>
    <n v="-1334536.5"/>
    <n v="0"/>
    <m/>
    <s v="UM01"/>
    <s v="INR"/>
    <n v="0"/>
    <n v="0"/>
    <n v="0"/>
    <n v="0"/>
    <n v="0"/>
  </r>
  <r>
    <s v="1603002707"/>
    <s v="0"/>
    <s v="16030027070"/>
    <s v="3000"/>
    <x v="2"/>
    <s v="REFURBISH 60BB X"/>
    <s v="10"/>
    <s v="0"/>
    <s v="UM3001"/>
    <d v="2016-02-29T00:00:00"/>
    <n v="394607.15"/>
    <n v="-153176.04999999999"/>
    <n v="241431.1"/>
    <n v="0"/>
    <n v="0"/>
    <n v="-37498.04"/>
    <n v="0"/>
    <n v="203933.06"/>
    <n v="394607.15"/>
    <n v="-190674.09"/>
    <n v="0"/>
    <m/>
    <s v="UM01"/>
    <s v="INR"/>
    <n v="0"/>
    <n v="0"/>
    <n v="0"/>
    <n v="0"/>
    <n v="0"/>
  </r>
  <r>
    <s v="1603002708"/>
    <s v="0"/>
    <s v="16030027080"/>
    <s v="3000"/>
    <x v="2"/>
    <s v="REFURBISH 60BB X"/>
    <s v="15"/>
    <s v="0"/>
    <s v="UM3001"/>
    <d v="2016-02-29T00:00:00"/>
    <n v="394607.16"/>
    <n v="-102108.11"/>
    <n v="292499.05"/>
    <n v="0"/>
    <n v="0"/>
    <n v="-24996.38"/>
    <n v="0"/>
    <n v="267502.67"/>
    <n v="394607.16"/>
    <n v="-127104.49"/>
    <n v="0"/>
    <m/>
    <s v="UM01"/>
    <s v="INR"/>
    <n v="0"/>
    <n v="0"/>
    <n v="0"/>
    <n v="0"/>
    <n v="0"/>
  </r>
  <r>
    <s v="1603002709"/>
    <s v="0"/>
    <s v="16030027090"/>
    <s v="3000"/>
    <x v="2"/>
    <s v="REFURBISHING OF MACHINES."/>
    <s v="0"/>
    <s v="0"/>
    <s v="UM3001"/>
    <d v="1997-03-31T00:00:00"/>
    <n v="2000018.24"/>
    <n v="-1900017.32"/>
    <n v="100000.92"/>
    <n v="0"/>
    <n v="0"/>
    <n v="0"/>
    <n v="0"/>
    <n v="100000.92"/>
    <n v="2000018.24"/>
    <n v="-1900017.32"/>
    <n v="0"/>
    <m/>
    <s v="UM01"/>
    <s v="INR"/>
    <n v="0"/>
    <n v="0"/>
    <n v="0"/>
    <n v="0"/>
    <n v="0"/>
  </r>
  <r>
    <s v="1603002710"/>
    <s v="0"/>
    <s v="16030027100"/>
    <s v="3000"/>
    <x v="2"/>
    <s v="REFURBISHING OF OLD M/C IN W/M"/>
    <s v="0"/>
    <s v="0"/>
    <s v="UM3001"/>
    <d v="1991-03-31T00:00:00"/>
    <n v="1452109.31"/>
    <n v="-1379503.84"/>
    <n v="72605.47"/>
    <n v="0"/>
    <n v="0"/>
    <n v="0"/>
    <n v="0"/>
    <n v="72605.47"/>
    <n v="1452109.31"/>
    <n v="-1379503.84"/>
    <n v="0"/>
    <m/>
    <s v="UM01"/>
    <s v="INR"/>
    <n v="0"/>
    <n v="0"/>
    <n v="0"/>
    <n v="0"/>
    <n v="0"/>
  </r>
  <r>
    <s v="1603002711"/>
    <s v="0"/>
    <s v="16030027110"/>
    <s v="3000"/>
    <x v="2"/>
    <s v="RELAXATION TESTING M/C"/>
    <s v="0"/>
    <s v="0"/>
    <s v="UM3001"/>
    <d v="1974-01-01T00:00:00"/>
    <n v="178614.39"/>
    <n v="-169683.67"/>
    <n v="8930.7199999999993"/>
    <n v="0"/>
    <n v="0"/>
    <n v="0"/>
    <n v="0"/>
    <n v="8930.7199999999993"/>
    <n v="178614.39"/>
    <n v="-169683.67"/>
    <n v="0"/>
    <m/>
    <s v="UM01"/>
    <s v="INR"/>
    <n v="0"/>
    <n v="0"/>
    <n v="0"/>
    <n v="0"/>
    <n v="0"/>
  </r>
  <r>
    <s v="1603002713"/>
    <s v="0"/>
    <s v="16030027130"/>
    <s v="3000"/>
    <x v="2"/>
    <s v="RELOC.OF EXISTNG M/C FOUND.(C)"/>
    <s v="0"/>
    <s v="0"/>
    <s v="UM3001"/>
    <d v="1996-03-19T00:00:00"/>
    <n v="5672202.8899999997"/>
    <n v="-5388592.7400000002"/>
    <n v="283610.15000000002"/>
    <n v="0"/>
    <n v="0"/>
    <n v="0"/>
    <n v="0"/>
    <n v="283610.15000000002"/>
    <n v="5672202.8899999997"/>
    <n v="-5388592.7400000002"/>
    <n v="0"/>
    <m/>
    <s v="UM01"/>
    <s v="INR"/>
    <n v="0"/>
    <n v="0"/>
    <n v="0"/>
    <n v="0"/>
    <n v="0"/>
  </r>
  <r>
    <s v="1603002715"/>
    <s v="0"/>
    <s v="16030027150"/>
    <s v="3000"/>
    <x v="2"/>
    <s v="RELOCATION OF EXISTING M/C'S."/>
    <s v="0"/>
    <s v="0"/>
    <s v="UM3001"/>
    <d v="1997-03-31T00:00:00"/>
    <n v="13742388.9"/>
    <n v="-13055269.449999999"/>
    <n v="687119.45"/>
    <n v="0"/>
    <n v="0"/>
    <n v="0"/>
    <n v="0"/>
    <n v="687119.45"/>
    <n v="13742388.9"/>
    <n v="-13055269.449999999"/>
    <n v="0"/>
    <m/>
    <s v="UM01"/>
    <s v="INR"/>
    <n v="0"/>
    <n v="0"/>
    <n v="0"/>
    <n v="0"/>
    <n v="0"/>
  </r>
  <r>
    <s v="1603002716"/>
    <s v="0"/>
    <s v="16030027160"/>
    <s v="3000"/>
    <x v="2"/>
    <s v="RELOCATION OF EXISTING M/C'S."/>
    <s v="0"/>
    <s v="0"/>
    <s v="UM3001"/>
    <d v="1997-03-31T00:00:00"/>
    <n v="1237546.01"/>
    <n v="-1175668.7"/>
    <n v="61877.31"/>
    <n v="0"/>
    <n v="0"/>
    <n v="0"/>
    <n v="0"/>
    <n v="61877.31"/>
    <n v="1237546.01"/>
    <n v="-1175668.7"/>
    <n v="0"/>
    <m/>
    <s v="UM01"/>
    <s v="INR"/>
    <n v="0"/>
    <n v="0"/>
    <n v="0"/>
    <n v="0"/>
    <n v="0"/>
  </r>
  <r>
    <s v="1603002717"/>
    <s v="0"/>
    <s v="16030027170"/>
    <s v="3000"/>
    <x v="2"/>
    <s v="RELOCATION OF EXISTING. M/C."/>
    <s v="0"/>
    <s v="0"/>
    <s v="UM3001"/>
    <d v="1997-03-31T00:00:00"/>
    <n v="2747013.19"/>
    <n v="-2609662.5299999998"/>
    <n v="137350.66"/>
    <n v="0"/>
    <n v="0"/>
    <n v="0"/>
    <n v="0"/>
    <n v="137350.66"/>
    <n v="2747013.19"/>
    <n v="-2609662.5299999998"/>
    <n v="0"/>
    <m/>
    <s v="UM01"/>
    <s v="INR"/>
    <n v="0"/>
    <n v="0"/>
    <n v="0"/>
    <n v="0"/>
    <n v="0"/>
  </r>
  <r>
    <s v="1603002720"/>
    <s v="0"/>
    <s v="16030027200"/>
    <s v="3000"/>
    <x v="2"/>
    <s v="REMOTE INDICATOR PR-96"/>
    <s v="0"/>
    <s v="0"/>
    <s v="UM3002"/>
    <d v="2005-03-01T00:00:00"/>
    <n v="51500.02"/>
    <n v="-48925.01"/>
    <n v="2575.0100000000002"/>
    <n v="0"/>
    <n v="0"/>
    <n v="0"/>
    <n v="0"/>
    <n v="2575.0100000000002"/>
    <n v="51500.02"/>
    <n v="-48925.01"/>
    <n v="0"/>
    <m/>
    <s v="UM01"/>
    <s v="INR"/>
    <n v="0"/>
    <n v="0"/>
    <n v="0"/>
    <n v="0"/>
    <n v="0"/>
  </r>
  <r>
    <s v="1603002721"/>
    <s v="0"/>
    <s v="16030027210"/>
    <s v="3000"/>
    <x v="2"/>
    <s v="REMOVAL-INERTIA LGTH WIREMILL"/>
    <s v="15"/>
    <s v="0"/>
    <s v="UM3001"/>
    <d v="2014-01-07T00:00:00"/>
    <n v="617619.85"/>
    <n v="-267843.8"/>
    <n v="349776.05"/>
    <n v="0"/>
    <n v="0"/>
    <n v="-36362.6"/>
    <n v="0"/>
    <n v="313413.45"/>
    <n v="617619.85"/>
    <n v="-304206.40000000002"/>
    <n v="0"/>
    <m/>
    <s v="UM01"/>
    <s v="INR"/>
    <n v="0"/>
    <n v="0"/>
    <n v="0"/>
    <n v="0"/>
    <n v="0"/>
  </r>
  <r>
    <s v="1603002722"/>
    <s v="0"/>
    <s v="16030027220"/>
    <s v="3000"/>
    <x v="2"/>
    <s v="REN.OF 100T EOT CRANE"/>
    <s v="0"/>
    <s v="0"/>
    <s v="UM3001"/>
    <d v="2001-02-25T00:00:00"/>
    <n v="5275644.87"/>
    <n v="-5011862.62"/>
    <n v="263782.25"/>
    <n v="0"/>
    <n v="0"/>
    <n v="0"/>
    <n v="0"/>
    <n v="263782.25"/>
    <n v="5275644.87"/>
    <n v="-5011862.62"/>
    <n v="0"/>
    <m/>
    <s v="UM01"/>
    <s v="INR"/>
    <n v="0"/>
    <n v="0"/>
    <n v="0"/>
    <n v="0"/>
    <n v="0"/>
  </r>
  <r>
    <s v="1603002724"/>
    <s v="0"/>
    <s v="16030027240"/>
    <s v="3000"/>
    <x v="2"/>
    <s v="RENO.OF EXIST.MG SET ELECT.MAT"/>
    <s v="0"/>
    <s v="0"/>
    <s v="UM3001"/>
    <d v="2002-03-15T00:00:00"/>
    <n v="562189.44999999995"/>
    <n v="-534079.98"/>
    <n v="28109.47"/>
    <n v="0"/>
    <n v="0"/>
    <n v="0"/>
    <n v="0"/>
    <n v="28109.47"/>
    <n v="562189.44999999995"/>
    <n v="-534079.98"/>
    <n v="0"/>
    <m/>
    <s v="UM01"/>
    <s v="INR"/>
    <n v="0"/>
    <n v="0"/>
    <n v="0"/>
    <n v="0"/>
    <n v="0"/>
  </r>
  <r>
    <s v="1603002725"/>
    <s v="0"/>
    <s v="16030027250"/>
    <s v="3000"/>
    <x v="2"/>
    <s v="REPL.6MTR LEAD BATH ELECT.MAT"/>
    <s v="0"/>
    <s v="0"/>
    <s v="UM3001"/>
    <d v="2002-02-27T00:00:00"/>
    <n v="59343.42"/>
    <n v="-56376.25"/>
    <n v="2967.17"/>
    <n v="0"/>
    <n v="0"/>
    <n v="0"/>
    <n v="0"/>
    <n v="2967.17"/>
    <n v="59343.42"/>
    <n v="-56376.25"/>
    <n v="0"/>
    <m/>
    <s v="UM01"/>
    <s v="INR"/>
    <n v="0"/>
    <n v="0"/>
    <n v="0"/>
    <n v="0"/>
    <n v="0"/>
  </r>
  <r>
    <s v="1603002726"/>
    <s v="0"/>
    <s v="16030027260"/>
    <s v="3000"/>
    <x v="2"/>
    <s v="REPL.6MTR LEAD BATH MECH.MAT."/>
    <s v="0"/>
    <s v="0"/>
    <s v="UM3001"/>
    <d v="2002-02-26T00:00:00"/>
    <n v="73959.63"/>
    <n v="-70261.649999999994"/>
    <n v="3697.98"/>
    <n v="0"/>
    <n v="0"/>
    <n v="0"/>
    <n v="0"/>
    <n v="3697.98"/>
    <n v="73959.63"/>
    <n v="-70261.649999999994"/>
    <n v="0"/>
    <m/>
    <s v="UM01"/>
    <s v="INR"/>
    <n v="0"/>
    <n v="0"/>
    <n v="0"/>
    <n v="0"/>
    <n v="0"/>
  </r>
  <r>
    <s v="1603002727"/>
    <s v="0"/>
    <s v="16030027270"/>
    <s v="3000"/>
    <x v="2"/>
    <s v="REPL.6MTR LEADBATH ELEC.MATERI"/>
    <s v="0"/>
    <s v="0"/>
    <s v="UM3001"/>
    <d v="2001-03-22T00:00:00"/>
    <n v="255953.97"/>
    <n v="-243156.27"/>
    <n v="12797.7"/>
    <n v="0"/>
    <n v="0"/>
    <n v="0"/>
    <n v="0"/>
    <n v="12797.7"/>
    <n v="255953.97"/>
    <n v="-243156.27"/>
    <n v="0"/>
    <m/>
    <s v="UM01"/>
    <s v="INR"/>
    <n v="0"/>
    <n v="0"/>
    <n v="0"/>
    <n v="0"/>
    <n v="0"/>
  </r>
  <r>
    <s v="1603002728"/>
    <s v="0"/>
    <s v="16030027280"/>
    <s v="3000"/>
    <x v="2"/>
    <s v="REPL.6MTR LEADBATH MECH.LABOUR"/>
    <s v="0"/>
    <s v="0"/>
    <s v="UM3001"/>
    <d v="2001-03-22T00:00:00"/>
    <n v="234994.79"/>
    <n v="-223245.05"/>
    <n v="11749.74"/>
    <n v="0"/>
    <n v="0"/>
    <n v="0"/>
    <n v="0"/>
    <n v="11749.74"/>
    <n v="234994.79"/>
    <n v="-223245.05"/>
    <n v="0"/>
    <m/>
    <s v="UM01"/>
    <s v="INR"/>
    <n v="0"/>
    <n v="0"/>
    <n v="0"/>
    <n v="0"/>
    <n v="0"/>
  </r>
  <r>
    <s v="1603002729"/>
    <s v="0"/>
    <s v="16030027290"/>
    <s v="3000"/>
    <x v="2"/>
    <s v="REPL.6MTR.LEAD BATH MECH.MATRL"/>
    <s v="0"/>
    <s v="0"/>
    <s v="UM3001"/>
    <d v="2001-03-22T00:00:00"/>
    <n v="5890971.29"/>
    <n v="-5596422.7199999997"/>
    <n v="294548.57"/>
    <n v="0"/>
    <n v="0"/>
    <n v="0"/>
    <n v="0"/>
    <n v="294548.57"/>
    <n v="5890971.29"/>
    <n v="-5596422.7199999997"/>
    <n v="0"/>
    <m/>
    <s v="UM01"/>
    <s v="INR"/>
    <n v="0"/>
    <n v="0"/>
    <n v="0"/>
    <n v="0"/>
    <n v="0"/>
  </r>
  <r>
    <s v="1603002730"/>
    <s v="0"/>
    <s v="16030027300"/>
    <s v="3000"/>
    <x v="2"/>
    <s v="REPL.OF EX.LEADBATH CIVIL LAB."/>
    <s v="0"/>
    <s v="0"/>
    <s v="UM3001"/>
    <d v="2001-01-25T00:00:00"/>
    <n v="36362.39"/>
    <n v="-34544.269999999997"/>
    <n v="1818.12"/>
    <n v="0"/>
    <n v="0"/>
    <n v="0"/>
    <n v="0"/>
    <n v="1818.12"/>
    <n v="36362.39"/>
    <n v="-34544.269999999997"/>
    <n v="0"/>
    <m/>
    <s v="UM01"/>
    <s v="INR"/>
    <n v="0"/>
    <n v="0"/>
    <n v="0"/>
    <n v="0"/>
    <n v="0"/>
  </r>
  <r>
    <s v="1603002731"/>
    <s v="0"/>
    <s v="16030027310"/>
    <s v="3000"/>
    <x v="2"/>
    <s v="REPL.OF EX.LEADBATH CIVIL MAT."/>
    <s v="0"/>
    <s v="0"/>
    <s v="UM3001"/>
    <d v="2001-01-20T00:00:00"/>
    <n v="39242.03"/>
    <n v="-37279.93"/>
    <n v="1962.1"/>
    <n v="0"/>
    <n v="0"/>
    <n v="0"/>
    <n v="0"/>
    <n v="1962.1"/>
    <n v="39242.03"/>
    <n v="-37279.93"/>
    <n v="0"/>
    <m/>
    <s v="UM01"/>
    <s v="INR"/>
    <n v="0"/>
    <n v="0"/>
    <n v="0"/>
    <n v="0"/>
    <n v="0"/>
  </r>
  <r>
    <s v="1603002732"/>
    <s v="0"/>
    <s v="16030027320"/>
    <s v="3000"/>
    <x v="2"/>
    <s v="REPLACEMENT OF 48B M/C TAKE UP"/>
    <s v="15"/>
    <s v="0"/>
    <s v="UM3001"/>
    <d v="2015-01-19T00:00:00"/>
    <n v="591197.09"/>
    <n v="-199343.29"/>
    <n v="391853.8"/>
    <n v="0"/>
    <n v="0"/>
    <n v="-36958.44"/>
    <n v="0"/>
    <n v="354895.35999999999"/>
    <n v="591197.09"/>
    <n v="-236301.73"/>
    <n v="0"/>
    <m/>
    <s v="UM01"/>
    <s v="INR"/>
    <n v="0"/>
    <n v="0"/>
    <n v="0"/>
    <n v="0"/>
    <n v="0"/>
  </r>
  <r>
    <s v="1603002733"/>
    <s v="0"/>
    <s v="16030027330"/>
    <s v="3000"/>
    <x v="2"/>
    <s v="REPLACEMENT OF COMPRESSOR-WM &amp;"/>
    <s v="15"/>
    <s v="0"/>
    <s v="UM3001"/>
    <d v="2008-03-17T00:00:00"/>
    <n v="1132228.8"/>
    <n v="-1032493.65"/>
    <n v="99735.15"/>
    <n v="0"/>
    <n v="0"/>
    <n v="-14574.22"/>
    <n v="0"/>
    <n v="85160.93"/>
    <n v="1132228.8"/>
    <n v="-1047067.87"/>
    <n v="0"/>
    <m/>
    <s v="UM01"/>
    <s v="INR"/>
    <n v="0"/>
    <n v="0"/>
    <n v="0"/>
    <n v="0"/>
    <n v="0"/>
  </r>
  <r>
    <s v="1603002734"/>
    <s v="0"/>
    <s v="16030027340"/>
    <s v="3000"/>
    <x v="2"/>
    <s v="REPLACEMENT OF EXISTING SQ CAG"/>
    <s v="0"/>
    <s v="0"/>
    <s v="UM3001"/>
    <d v="1993-02-28T00:00:00"/>
    <n v="363650.34"/>
    <n v="-345467.82"/>
    <n v="18182.52"/>
    <n v="0"/>
    <n v="0"/>
    <n v="0"/>
    <n v="0"/>
    <n v="18182.52"/>
    <n v="363650.34"/>
    <n v="-345467.82"/>
    <n v="0"/>
    <m/>
    <s v="UM01"/>
    <s v="INR"/>
    <n v="0"/>
    <n v="0"/>
    <n v="0"/>
    <n v="0"/>
    <n v="0"/>
  </r>
  <r>
    <s v="1603002735"/>
    <s v="0"/>
    <s v="16030027350"/>
    <s v="3000"/>
    <x v="2"/>
    <s v="REROTE 33KV POWER EVAC. SYSTEM"/>
    <s v="15"/>
    <s v="0"/>
    <s v="UM3001"/>
    <d v="2015-01-28T00:00:00"/>
    <n v="1839777.16"/>
    <n v="-615584.16"/>
    <n v="1224193"/>
    <n v="0"/>
    <n v="0"/>
    <n v="-115208.95"/>
    <n v="0"/>
    <n v="1108984.05"/>
    <n v="1839777.16"/>
    <n v="-730793.11"/>
    <n v="0"/>
    <m/>
    <s v="UM01"/>
    <s v="INR"/>
    <n v="0"/>
    <n v="0"/>
    <n v="0"/>
    <n v="0"/>
    <n v="0"/>
  </r>
  <r>
    <s v="1603002736"/>
    <s v="0"/>
    <s v="16030027360"/>
    <s v="3000"/>
    <x v="2"/>
    <s v="RETROFITTING OF 22 F M/C"/>
    <s v="0"/>
    <s v="0"/>
    <s v="UM3001"/>
    <d v="1990-09-15T00:00:00"/>
    <n v="74974.19"/>
    <n v="-71225.48"/>
    <n v="3748.71"/>
    <n v="0"/>
    <n v="0"/>
    <n v="0"/>
    <n v="0"/>
    <n v="3748.71"/>
    <n v="74974.19"/>
    <n v="-71225.48"/>
    <n v="0"/>
    <m/>
    <s v="UM01"/>
    <s v="INR"/>
    <n v="0"/>
    <n v="0"/>
    <n v="0"/>
    <n v="0"/>
    <n v="0"/>
  </r>
  <r>
    <s v="1603002737"/>
    <s v="0"/>
    <s v="16030027370"/>
    <s v="3000"/>
    <x v="2"/>
    <s v="REVALUATION ON PLANT &amp; MCRY"/>
    <s v="25"/>
    <s v="0"/>
    <s v="UM3001"/>
    <d v="1997-04-01T00:00:00"/>
    <n v="46834795.700000003"/>
    <n v="-43881081.280000001"/>
    <n v="2953714.42"/>
    <n v="0"/>
    <n v="0"/>
    <n v="-305987.32"/>
    <n v="0"/>
    <n v="2647727.1"/>
    <n v="46834795.700000003"/>
    <n v="-44187068.600000001"/>
    <n v="0"/>
    <m/>
    <s v="UM01"/>
    <s v="INR"/>
    <n v="0"/>
    <n v="0"/>
    <n v="0"/>
    <n v="0"/>
    <n v="0"/>
  </r>
  <r>
    <s v="1603002738"/>
    <s v="0"/>
    <s v="16030027380"/>
    <s v="3000"/>
    <x v="2"/>
    <s v="REVAM+UPGRAD AGI"/>
    <s v="15"/>
    <s v="0"/>
    <s v="UM3001"/>
    <d v="2015-09-25T00:00:00"/>
    <n v="467004"/>
    <n v="-133564.20000000001"/>
    <n v="333439.8"/>
    <n v="0"/>
    <n v="0"/>
    <n v="-29582.52"/>
    <n v="0"/>
    <n v="303857.28000000003"/>
    <n v="467004"/>
    <n v="-163146.72"/>
    <n v="0"/>
    <m/>
    <s v="UM01"/>
    <s v="INR"/>
    <n v="0"/>
    <n v="0"/>
    <n v="0"/>
    <n v="0"/>
    <n v="0"/>
  </r>
  <r>
    <s v="1603002739"/>
    <s v="0"/>
    <s v="16030027390"/>
    <s v="3000"/>
    <x v="2"/>
    <s v="REVAM+UPGRAD AGI"/>
    <s v="25"/>
    <s v="0"/>
    <s v="UM3001"/>
    <d v="2015-09-25T00:00:00"/>
    <n v="1634514.34"/>
    <n v="-261348.01"/>
    <n v="1373166.33"/>
    <n v="0"/>
    <n v="0"/>
    <n v="-63051.88"/>
    <n v="0"/>
    <n v="1310114.45"/>
    <n v="1634514.34"/>
    <n v="-324399.89"/>
    <n v="0"/>
    <m/>
    <s v="UM01"/>
    <s v="INR"/>
    <n v="0"/>
    <n v="0"/>
    <n v="0"/>
    <n v="0"/>
    <n v="0"/>
  </r>
  <r>
    <s v="1603002740"/>
    <s v="0"/>
    <s v="16030027400"/>
    <s v="3000"/>
    <x v="2"/>
    <s v="REVAM+UPGRAD AGI"/>
    <s v="15"/>
    <s v="0"/>
    <s v="UM3001"/>
    <d v="2015-09-25T00:00:00"/>
    <n v="934008.19"/>
    <n v="-267128.45"/>
    <n v="666879.74"/>
    <n v="0"/>
    <n v="0"/>
    <n v="-59165.04"/>
    <n v="0"/>
    <n v="607714.69999999995"/>
    <n v="934008.19"/>
    <n v="-326293.49"/>
    <n v="0"/>
    <m/>
    <s v="UM01"/>
    <s v="INR"/>
    <n v="0"/>
    <n v="0"/>
    <n v="0"/>
    <n v="0"/>
    <n v="0"/>
  </r>
  <r>
    <s v="1603002741"/>
    <s v="0"/>
    <s v="16030027410"/>
    <s v="3000"/>
    <x v="2"/>
    <s v="REVAM+UPGRAD AGI"/>
    <s v="10"/>
    <s v="0"/>
    <s v="UM3001"/>
    <d v="2015-09-25T00:00:00"/>
    <n v="1634514.34"/>
    <n v="-701274.17"/>
    <n v="933240.17"/>
    <n v="0"/>
    <n v="0"/>
    <n v="-155323.73000000001"/>
    <n v="0"/>
    <n v="777916.44"/>
    <n v="1634514.34"/>
    <n v="-856597.9"/>
    <n v="0"/>
    <m/>
    <s v="UM01"/>
    <s v="INR"/>
    <n v="0"/>
    <n v="0"/>
    <n v="0"/>
    <n v="0"/>
    <n v="0"/>
  </r>
  <r>
    <s v="1603002742"/>
    <s v="0"/>
    <s v="16030027420"/>
    <s v="3000"/>
    <x v="2"/>
    <s v="REVAMP COOLING W"/>
    <s v="20"/>
    <s v="0"/>
    <s v="UM3001"/>
    <d v="2015-10-23T00:00:00"/>
    <n v="2712593.45"/>
    <n v="-571946.36"/>
    <n v="2140647.09"/>
    <n v="0"/>
    <n v="0"/>
    <n v="-128866.24000000001"/>
    <n v="0"/>
    <n v="2011780.85"/>
    <n v="2712593.45"/>
    <n v="-700812.6"/>
    <n v="0"/>
    <m/>
    <s v="UM01"/>
    <s v="INR"/>
    <n v="0"/>
    <n v="0"/>
    <n v="0"/>
    <n v="0"/>
    <n v="0"/>
  </r>
  <r>
    <s v="1603002743"/>
    <s v="0"/>
    <s v="16030027430"/>
    <s v="3000"/>
    <x v="2"/>
    <s v="REVAMP COOLING W"/>
    <s v="10"/>
    <s v="0"/>
    <s v="UM3001"/>
    <d v="2015-10-23T00:00:00"/>
    <n v="1808395.64"/>
    <n v="-762695.84"/>
    <n v="1045699.8"/>
    <n v="0"/>
    <n v="0"/>
    <n v="-171846.82"/>
    <n v="0"/>
    <n v="873852.98"/>
    <n v="1808395.64"/>
    <n v="-934542.66"/>
    <n v="0"/>
    <m/>
    <s v="UM01"/>
    <s v="INR"/>
    <n v="0"/>
    <n v="0"/>
    <n v="0"/>
    <n v="0"/>
    <n v="0"/>
  </r>
  <r>
    <s v="1603002744"/>
    <s v="0"/>
    <s v="16030027440"/>
    <s v="3000"/>
    <x v="2"/>
    <s v="REVAMP COOLING W"/>
    <s v="25"/>
    <s v="0"/>
    <s v="UM3001"/>
    <d v="2015-10-23T00:00:00"/>
    <n v="3616791.27"/>
    <n v="-610060.42000000004"/>
    <n v="3006730.85"/>
    <n v="0"/>
    <n v="0"/>
    <n v="-137453.4"/>
    <n v="0"/>
    <n v="2869277.45"/>
    <n v="3616791.27"/>
    <n v="-747513.82"/>
    <n v="0"/>
    <m/>
    <s v="UM01"/>
    <s v="INR"/>
    <n v="0"/>
    <n v="0"/>
    <n v="0"/>
    <n v="0"/>
    <n v="0"/>
  </r>
  <r>
    <s v="1603002745"/>
    <s v="0"/>
    <s v="16030027450"/>
    <s v="3000"/>
    <x v="2"/>
    <s v="REVAMP COOLING W"/>
    <s v="15"/>
    <s v="0"/>
    <s v="UM3001"/>
    <d v="2015-10-23T00:00:00"/>
    <n v="904197.82"/>
    <n v="-254209.4"/>
    <n v="649988.42000000004"/>
    <n v="0"/>
    <n v="0"/>
    <n v="-57276.639999999999"/>
    <n v="0"/>
    <n v="592711.78"/>
    <n v="904197.82"/>
    <n v="-311486.03999999998"/>
    <n v="0"/>
    <m/>
    <s v="UM01"/>
    <s v="INR"/>
    <n v="0"/>
    <n v="0"/>
    <n v="0"/>
    <n v="0"/>
    <n v="0"/>
  </r>
  <r>
    <s v="1603002746"/>
    <s v="0"/>
    <s v="16030027460"/>
    <s v="3000"/>
    <x v="2"/>
    <s v="REVAMPING OF 14AB M/C."/>
    <s v="0"/>
    <s v="0"/>
    <s v="UM3001"/>
    <d v="1996-03-19T00:00:00"/>
    <n v="71743.649999999994"/>
    <n v="-68156.460000000006"/>
    <n v="3587.19"/>
    <n v="0"/>
    <n v="0"/>
    <n v="0"/>
    <n v="0"/>
    <n v="3587.19"/>
    <n v="71743.649999999994"/>
    <n v="-68156.460000000006"/>
    <n v="0"/>
    <m/>
    <s v="UM01"/>
    <s v="INR"/>
    <n v="0"/>
    <n v="0"/>
    <n v="0"/>
    <n v="0"/>
    <n v="0"/>
  </r>
  <r>
    <s v="1603002747"/>
    <s v="0"/>
    <s v="16030027470"/>
    <s v="3000"/>
    <x v="2"/>
    <s v="REVAMPING OF 18BB*315MM M/C."/>
    <s v="0"/>
    <s v="0"/>
    <s v="UM3001"/>
    <d v="1996-03-23T00:00:00"/>
    <n v="238040.16"/>
    <n v="-226138.15"/>
    <n v="11902.01"/>
    <n v="0"/>
    <n v="0"/>
    <n v="0"/>
    <n v="0"/>
    <n v="11902.01"/>
    <n v="238040.16"/>
    <n v="-226138.15"/>
    <n v="0"/>
    <m/>
    <s v="UM01"/>
    <s v="INR"/>
    <n v="0"/>
    <n v="0"/>
    <n v="0"/>
    <n v="0"/>
    <n v="0"/>
  </r>
  <r>
    <s v="1603002748"/>
    <s v="0"/>
    <s v="16030027480"/>
    <s v="3000"/>
    <x v="2"/>
    <s v="REVAMPING OF 36BB*315MM M/C."/>
    <s v="0"/>
    <s v="0"/>
    <s v="UM3001"/>
    <d v="1997-03-31T00:00:00"/>
    <n v="552968.82999999996"/>
    <n v="-525320.38"/>
    <n v="27648.45"/>
    <n v="0"/>
    <n v="0"/>
    <n v="0"/>
    <n v="0"/>
    <n v="27648.45"/>
    <n v="552968.82999999996"/>
    <n v="-525320.38"/>
    <n v="0"/>
    <m/>
    <s v="UM01"/>
    <s v="INR"/>
    <n v="0"/>
    <n v="0"/>
    <n v="0"/>
    <n v="0"/>
    <n v="0"/>
  </r>
  <r>
    <s v="1603002749"/>
    <s v="0"/>
    <s v="16030027490"/>
    <s v="3000"/>
    <x v="2"/>
    <s v="REVAMPING OF 6BB*200 MM M/C."/>
    <s v="0"/>
    <s v="0"/>
    <s v="UM3001"/>
    <d v="1996-03-14T00:00:00"/>
    <n v="474169.96"/>
    <n v="-450461.46"/>
    <n v="23708.5"/>
    <n v="0"/>
    <n v="0"/>
    <n v="0"/>
    <n v="0"/>
    <n v="23708.5"/>
    <n v="474169.96"/>
    <n v="-450461.46"/>
    <n v="0"/>
    <m/>
    <s v="UM01"/>
    <s v="INR"/>
    <n v="0"/>
    <n v="0"/>
    <n v="0"/>
    <n v="0"/>
    <n v="0"/>
  </r>
  <r>
    <s v="1603002750"/>
    <s v="0"/>
    <s v="16030027500"/>
    <s v="3000"/>
    <x v="2"/>
    <s v="REVAMPING OF 6BB*450 MM M/C."/>
    <s v="0"/>
    <s v="0"/>
    <s v="UM3001"/>
    <d v="1996-03-07T00:00:00"/>
    <n v="94616.12"/>
    <n v="-89885.31"/>
    <n v="4730.8100000000004"/>
    <n v="0"/>
    <n v="0"/>
    <n v="0"/>
    <n v="0"/>
    <n v="4730.8100000000004"/>
    <n v="94616.12"/>
    <n v="-89885.31"/>
    <n v="0"/>
    <m/>
    <s v="UM01"/>
    <s v="INR"/>
    <n v="0"/>
    <n v="0"/>
    <n v="0"/>
    <n v="0"/>
    <n v="0"/>
  </r>
  <r>
    <s v="1603002751"/>
    <s v="0"/>
    <s v="16030027510"/>
    <s v="3000"/>
    <x v="2"/>
    <s v="&quot;REVAMPING OF 6BB*8 1/2&quot;&quot; M/C&quot;"/>
    <s v="0"/>
    <s v="0"/>
    <s v="UM3001"/>
    <d v="1995-03-25T00:00:00"/>
    <n v="213917.11"/>
    <n v="-203221.25"/>
    <n v="10695.86"/>
    <n v="0"/>
    <n v="0"/>
    <n v="0"/>
    <n v="0"/>
    <n v="10695.86"/>
    <n v="213917.11"/>
    <n v="-203221.25"/>
    <n v="0"/>
    <m/>
    <s v="UM01"/>
    <s v="INR"/>
    <n v="0"/>
    <n v="0"/>
    <n v="0"/>
    <n v="0"/>
    <n v="0"/>
  </r>
  <r>
    <s v="1603002752"/>
    <s v="0"/>
    <s v="16030027520"/>
    <s v="3000"/>
    <x v="2"/>
    <s v="REVAMPING OF 6BB*800 MM M/C."/>
    <s v="0"/>
    <s v="0"/>
    <s v="UM3001"/>
    <d v="1996-03-15T00:00:00"/>
    <n v="25023.19"/>
    <n v="-23772.03"/>
    <n v="1251.1600000000001"/>
    <n v="0"/>
    <n v="0"/>
    <n v="0"/>
    <n v="0"/>
    <n v="1251.1600000000001"/>
    <n v="25023.19"/>
    <n v="-23772.03"/>
    <n v="0"/>
    <m/>
    <s v="UM01"/>
    <s v="INR"/>
    <n v="0"/>
    <n v="0"/>
    <n v="0"/>
    <n v="0"/>
    <n v="0"/>
  </r>
  <r>
    <s v="1603002753"/>
    <s v="0"/>
    <s v="16030027530"/>
    <s v="3000"/>
    <x v="2"/>
    <s v="REVAMPING OF 6BB*900 MM M/C."/>
    <s v="0"/>
    <s v="0"/>
    <s v="UM3001"/>
    <d v="1996-03-07T00:00:00"/>
    <n v="8546.99"/>
    <n v="-8119.64"/>
    <n v="427.35"/>
    <n v="0"/>
    <n v="0"/>
    <n v="0"/>
    <n v="0"/>
    <n v="427.35"/>
    <n v="8546.99"/>
    <n v="-8119.64"/>
    <n v="0"/>
    <m/>
    <s v="UM01"/>
    <s v="INR"/>
    <n v="0"/>
    <n v="0"/>
    <n v="0"/>
    <n v="0"/>
    <n v="0"/>
  </r>
  <r>
    <s v="1603002754"/>
    <s v="0"/>
    <s v="16030027540"/>
    <s v="3000"/>
    <x v="2"/>
    <s v="REVAMPING OF CONTROL SYSTEM"/>
    <s v="0"/>
    <s v="0"/>
    <s v="UM3001"/>
    <d v="1996-03-18T00:00:00"/>
    <n v="61865.65"/>
    <n v="-58772.36"/>
    <n v="3093.29"/>
    <n v="0"/>
    <n v="0"/>
    <n v="0"/>
    <n v="0"/>
    <n v="3093.29"/>
    <n v="61865.65"/>
    <n v="-58772.36"/>
    <n v="0"/>
    <m/>
    <s v="UM01"/>
    <s v="INR"/>
    <n v="0"/>
    <n v="0"/>
    <n v="0"/>
    <n v="0"/>
    <n v="0"/>
  </r>
  <r>
    <s v="1603002755"/>
    <s v="0"/>
    <s v="16030027550"/>
    <s v="3000"/>
    <x v="2"/>
    <s v="REVAMPING OF M.S I A.F"/>
    <s v="0"/>
    <s v="0"/>
    <s v="UM3001"/>
    <d v="1994-02-28T00:00:00"/>
    <n v="172502.89"/>
    <n v="-163877.74"/>
    <n v="8625.15"/>
    <n v="0"/>
    <n v="0"/>
    <n v="0"/>
    <n v="0"/>
    <n v="8625.15"/>
    <n v="172502.89"/>
    <n v="-163877.74"/>
    <n v="0"/>
    <m/>
    <s v="UM01"/>
    <s v="INR"/>
    <n v="0"/>
    <n v="0"/>
    <n v="0"/>
    <n v="0"/>
    <n v="0"/>
  </r>
  <r>
    <s v="1603002757"/>
    <s v="0"/>
    <s v="16030027570"/>
    <s v="3000"/>
    <x v="2"/>
    <s v="REVAMPING OF TENSILE TESTING M"/>
    <s v="0"/>
    <s v="0"/>
    <s v="UM3001"/>
    <d v="1991-01-23T00:00:00"/>
    <n v="682870.94"/>
    <n v="-648727.39"/>
    <n v="34143.550000000003"/>
    <n v="0"/>
    <n v="0"/>
    <n v="0"/>
    <n v="0"/>
    <n v="34143.550000000003"/>
    <n v="682870.94"/>
    <n v="-648727.39"/>
    <n v="0"/>
    <m/>
    <s v="UM01"/>
    <s v="INR"/>
    <n v="0"/>
    <n v="0"/>
    <n v="0"/>
    <n v="0"/>
    <n v="0"/>
  </r>
  <r>
    <s v="1603002758"/>
    <s v="0"/>
    <s v="16030027580"/>
    <s v="3000"/>
    <x v="2"/>
    <s v="REVAMPING OF18BB*250 MM M/C."/>
    <s v="0"/>
    <s v="0"/>
    <s v="UM3001"/>
    <d v="1996-03-05T00:00:00"/>
    <n v="97820.11"/>
    <n v="-92929.1"/>
    <n v="4891.01"/>
    <n v="0"/>
    <n v="0"/>
    <n v="0"/>
    <n v="0"/>
    <n v="4891.01"/>
    <n v="97820.11"/>
    <n v="-92929.1"/>
    <n v="0"/>
    <m/>
    <s v="UM01"/>
    <s v="INR"/>
    <n v="0"/>
    <n v="0"/>
    <n v="0"/>
    <n v="0"/>
    <n v="0"/>
  </r>
  <r>
    <s v="1603002759"/>
    <s v="0"/>
    <s v="16030027590"/>
    <s v="3000"/>
    <x v="2"/>
    <s v="REVAMPING OF36BB*400 MM M/C."/>
    <s v="0"/>
    <s v="0"/>
    <s v="UM3001"/>
    <d v="1996-03-21T00:00:00"/>
    <n v="27372.66"/>
    <n v="-26004.02"/>
    <n v="1368.64"/>
    <n v="0"/>
    <n v="0"/>
    <n v="0"/>
    <n v="0"/>
    <n v="1368.64"/>
    <n v="27372.66"/>
    <n v="-26004.02"/>
    <n v="0"/>
    <m/>
    <s v="UM01"/>
    <s v="INR"/>
    <n v="0"/>
    <n v="0"/>
    <n v="0"/>
    <n v="0"/>
    <n v="0"/>
  </r>
  <r>
    <s v="1603002760"/>
    <s v="0"/>
    <s v="16030027600"/>
    <s v="3000"/>
    <x v="2"/>
    <s v="&quot;REVMP. OF 12BB *24&quot;&quot; M/C.&quot;"/>
    <s v="0"/>
    <s v="0"/>
    <s v="UM3001"/>
    <d v="1997-03-31T00:00:00"/>
    <n v="25749.66"/>
    <n v="-24462.17"/>
    <n v="1287.49"/>
    <n v="0"/>
    <n v="0"/>
    <n v="0"/>
    <n v="0"/>
    <n v="1287.49"/>
    <n v="25749.66"/>
    <n v="-24462.17"/>
    <n v="0"/>
    <m/>
    <s v="UM01"/>
    <s v="INR"/>
    <n v="0"/>
    <n v="0"/>
    <n v="0"/>
    <n v="0"/>
    <n v="0"/>
  </r>
  <r>
    <s v="1603002761"/>
    <s v="0"/>
    <s v="16030027610"/>
    <s v="3000"/>
    <x v="2"/>
    <s v="REVMP/SHFT/ERRECT. OF WINDINGM"/>
    <s v="0"/>
    <s v="0"/>
    <s v="UM3001"/>
    <d v="1997-03-31T00:00:00"/>
    <n v="92935.18"/>
    <n v="-88288.42"/>
    <n v="4646.76"/>
    <n v="0"/>
    <n v="0"/>
    <n v="0"/>
    <n v="0"/>
    <n v="4646.76"/>
    <n v="92935.18"/>
    <n v="-88288.42"/>
    <n v="0"/>
    <m/>
    <s v="UM01"/>
    <s v="INR"/>
    <n v="0"/>
    <n v="0"/>
    <n v="0"/>
    <n v="0"/>
    <n v="0"/>
  </r>
  <r>
    <s v="1603002762"/>
    <s v="0"/>
    <s v="16030027620"/>
    <s v="3000"/>
    <x v="2"/>
    <s v="REVMPG-ELECTRICALS OF PLASTICA"/>
    <s v="15"/>
    <s v="0"/>
    <s v="UM3001"/>
    <d v="2014-03-19T00:00:00"/>
    <n v="4037166.43"/>
    <n v="-1688602.22"/>
    <n v="2348564.21"/>
    <n v="0"/>
    <n v="0"/>
    <n v="-239470.55"/>
    <n v="0"/>
    <n v="2109093.66"/>
    <n v="4037166.43"/>
    <n v="-1928072.77"/>
    <n v="0"/>
    <m/>
    <s v="UM01"/>
    <s v="INR"/>
    <n v="0"/>
    <n v="0"/>
    <n v="0"/>
    <n v="0"/>
    <n v="0"/>
  </r>
  <r>
    <s v="1603002763"/>
    <s v="0"/>
    <s v="16030027630"/>
    <s v="3000"/>
    <x v="2"/>
    <s v="ERRCT. COMM. OF ROPERY SUB STA"/>
    <s v="0"/>
    <s v="0"/>
    <s v="UM3001"/>
    <d v="1995-03-25T00:00:00"/>
    <n v="2634"/>
    <n v="-2634"/>
    <n v="0"/>
    <n v="0"/>
    <n v="0"/>
    <n v="0"/>
    <n v="0"/>
    <n v="0"/>
    <n v="2634"/>
    <n v="-2634"/>
    <n v="0"/>
    <m/>
    <s v="UM01"/>
    <s v="INR"/>
    <n v="0"/>
    <n v="0"/>
    <n v="0"/>
    <n v="0"/>
    <n v="0"/>
  </r>
  <r>
    <s v="1603002764"/>
    <s v="0"/>
    <s v="16030027640"/>
    <s v="3000"/>
    <x v="2"/>
    <s v="REWINDING LINE FOR 48BB X 630"/>
    <s v="15"/>
    <s v="0"/>
    <s v="UM3001"/>
    <d v="2013-02-16T00:00:00"/>
    <n v="1767834.9"/>
    <n v="-918322.09"/>
    <n v="849512.81"/>
    <n v="0"/>
    <n v="0"/>
    <n v="-96595.68"/>
    <n v="0"/>
    <n v="752917.13"/>
    <n v="1767834.9"/>
    <n v="-1014917.77"/>
    <n v="0"/>
    <m/>
    <s v="UM01"/>
    <s v="INR"/>
    <n v="0"/>
    <n v="0"/>
    <n v="0"/>
    <n v="0"/>
    <n v="0"/>
  </r>
  <r>
    <s v="1603002765"/>
    <s v="0"/>
    <s v="16030027650"/>
    <s v="3000"/>
    <x v="2"/>
    <s v="REWINDING LINE-CONVEYOR CORD"/>
    <s v="8"/>
    <s v="0"/>
    <s v="UM3001"/>
    <d v="2007-03-18T00:00:00"/>
    <n v="118694.33"/>
    <n v="-112759.61"/>
    <n v="5934.72"/>
    <n v="0"/>
    <n v="0"/>
    <n v="0"/>
    <n v="0"/>
    <n v="5934.72"/>
    <n v="118694.33"/>
    <n v="-112759.61"/>
    <n v="0"/>
    <m/>
    <s v="UM01"/>
    <s v="INR"/>
    <n v="0"/>
    <n v="0"/>
    <n v="0"/>
    <n v="0"/>
    <n v="0"/>
  </r>
  <r>
    <s v="1603002766"/>
    <s v="0"/>
    <s v="16030027660"/>
    <s v="3000"/>
    <x v="2"/>
    <s v="RIVER PUMP HOUSE MODIFICATION."/>
    <s v="15"/>
    <s v="0"/>
    <s v="UM3001"/>
    <d v="1996-03-09T00:00:00"/>
    <n v="1935853.8"/>
    <n v="-1839061.11"/>
    <n v="96792.69"/>
    <n v="0"/>
    <n v="0"/>
    <n v="0"/>
    <n v="0"/>
    <n v="96792.69"/>
    <n v="1935853.8"/>
    <n v="-1839061.11"/>
    <n v="0"/>
    <m/>
    <s v="UM01"/>
    <s v="INR"/>
    <n v="0"/>
    <n v="0"/>
    <n v="0"/>
    <n v="0"/>
    <n v="0"/>
  </r>
  <r>
    <s v="1603002767"/>
    <s v="0"/>
    <s v="16030027670"/>
    <s v="3000"/>
    <x v="2"/>
    <s v="RIVER WATER TREATMENT PLANT"/>
    <s v="15"/>
    <s v="0"/>
    <s v="UM3001"/>
    <d v="2015-01-13T00:00:00"/>
    <n v="484500"/>
    <n v="-164202.21"/>
    <n v="320297.78999999998"/>
    <n v="0"/>
    <n v="0"/>
    <n v="-30253.8"/>
    <n v="0"/>
    <n v="290043.99"/>
    <n v="484500"/>
    <n v="-194456.01"/>
    <n v="0"/>
    <m/>
    <s v="UM01"/>
    <s v="INR"/>
    <n v="0"/>
    <n v="0"/>
    <n v="0"/>
    <n v="0"/>
    <n v="0"/>
  </r>
  <r>
    <s v="1603002768"/>
    <s v="0"/>
    <s v="16030027680"/>
    <s v="3000"/>
    <x v="2"/>
    <s v="ROBERT RUNIT BRUNTON 5NO"/>
    <s v="0"/>
    <s v="0"/>
    <s v="UM3001"/>
    <d v="2003-10-07T00:00:00"/>
    <n v="2255480.4500000002"/>
    <n v="-2142706.4300000002"/>
    <n v="112774.02"/>
    <n v="0"/>
    <n v="0"/>
    <n v="0"/>
    <n v="0"/>
    <n v="112774.02"/>
    <n v="2255480.4500000002"/>
    <n v="-2142706.4300000002"/>
    <n v="0"/>
    <m/>
    <s v="UM01"/>
    <s v="INR"/>
    <n v="0"/>
    <n v="0"/>
    <n v="0"/>
    <n v="0"/>
    <n v="0"/>
  </r>
  <r>
    <s v="1603002769"/>
    <s v="0"/>
    <s v="16030027690"/>
    <s v="3000"/>
    <x v="2"/>
    <s v="KHODAY HYD POWER PACK UNIT -2-UID"/>
    <s v="0"/>
    <s v="0"/>
    <s v="UM3004"/>
    <d v="2006-04-01T00:00:00"/>
    <n v="200312.32000000001"/>
    <n v="-190296.7"/>
    <n v="10015.620000000001"/>
    <n v="0"/>
    <n v="0"/>
    <n v="0"/>
    <n v="0"/>
    <n v="10015.620000000001"/>
    <n v="200312.32000000001"/>
    <n v="-190296.7"/>
    <n v="0"/>
    <m/>
    <s v="UM01"/>
    <s v="INR"/>
    <n v="0"/>
    <n v="0"/>
    <n v="0"/>
    <n v="0"/>
    <n v="0"/>
  </r>
  <r>
    <s v="1603002770"/>
    <s v="0"/>
    <s v="16030027700"/>
    <s v="3000"/>
    <x v="2"/>
    <s v="ROD BAKING OVEN"/>
    <s v="0"/>
    <s v="0"/>
    <s v="UM3001"/>
    <d v="1962-11-28T00:00:00"/>
    <n v="116645.91"/>
    <n v="-110813.61"/>
    <n v="5832.3"/>
    <n v="0"/>
    <n v="0"/>
    <n v="0"/>
    <n v="0"/>
    <n v="5832.3"/>
    <n v="116645.91"/>
    <n v="-110813.61"/>
    <n v="0"/>
    <m/>
    <s v="UM01"/>
    <s v="INR"/>
    <n v="0"/>
    <n v="0"/>
    <n v="0"/>
    <n v="0"/>
    <n v="0"/>
  </r>
  <r>
    <s v="1603002772"/>
    <s v="0"/>
    <s v="16030027720"/>
    <s v="3000"/>
    <x v="2"/>
    <s v="ROLL12+12 TWO PLANE STRGHT ST5"/>
    <s v="15"/>
    <s v="0"/>
    <s v="UM3002"/>
    <d v="2009-03-14T00:00:00"/>
    <n v="451569.12"/>
    <n v="-378462.75"/>
    <n v="73106.37"/>
    <n v="0"/>
    <n v="0"/>
    <n v="-12789.66"/>
    <n v="0"/>
    <n v="60316.71"/>
    <n v="451569.12"/>
    <n v="-391252.41"/>
    <n v="0"/>
    <m/>
    <s v="UM01"/>
    <s v="INR"/>
    <n v="0"/>
    <n v="0"/>
    <n v="0"/>
    <n v="0"/>
    <n v="0"/>
  </r>
  <r>
    <s v="1603002773"/>
    <s v="0"/>
    <s v="16030027730"/>
    <s v="3000"/>
    <x v="2"/>
    <s v="ROLLING COMPACTING UNIT 80MM"/>
    <s v="15"/>
    <s v="0"/>
    <s v="UM3001"/>
    <d v="2013-03-14T00:00:00"/>
    <n v="4320555.3499999996"/>
    <n v="-2217537.98"/>
    <n v="2103017.37"/>
    <n v="0"/>
    <n v="0"/>
    <n v="-237336.73"/>
    <n v="0"/>
    <n v="1865680.64"/>
    <n v="4320555.3499999996"/>
    <n v="-2454874.71"/>
    <n v="0"/>
    <m/>
    <s v="UM01"/>
    <s v="INR"/>
    <n v="0"/>
    <n v="0"/>
    <n v="0"/>
    <n v="0"/>
    <n v="0"/>
  </r>
  <r>
    <s v="1603002774"/>
    <s v="0"/>
    <s v="16030027740"/>
    <s v="3000"/>
    <x v="2"/>
    <s v="ROLLING MILL - 1"/>
    <s v="0"/>
    <s v="0"/>
    <s v="UM3001"/>
    <d v="1969-01-18T00:00:00"/>
    <n v="636783.37"/>
    <n v="-604944.19999999995"/>
    <n v="31839.17"/>
    <n v="0"/>
    <n v="0"/>
    <n v="0"/>
    <n v="0"/>
    <n v="31839.17"/>
    <n v="636783.37"/>
    <n v="-604944.19999999995"/>
    <n v="0"/>
    <m/>
    <s v="UM01"/>
    <s v="INR"/>
    <n v="0"/>
    <n v="0"/>
    <n v="0"/>
    <n v="0"/>
    <n v="0"/>
  </r>
  <r>
    <s v="1603002775"/>
    <s v="0"/>
    <s v="16030027750"/>
    <s v="3000"/>
    <x v="2"/>
    <s v="ROLLING MILL 3"/>
    <s v="0"/>
    <s v="0"/>
    <s v="UM3001"/>
    <d v="1973-01-01T00:00:00"/>
    <n v="75090.19"/>
    <n v="-71335.679999999993"/>
    <n v="3754.51"/>
    <n v="0"/>
    <n v="0"/>
    <n v="0"/>
    <n v="0"/>
    <n v="3754.51"/>
    <n v="75090.19"/>
    <n v="-71335.679999999993"/>
    <n v="0"/>
    <m/>
    <s v="UM01"/>
    <s v="INR"/>
    <n v="0"/>
    <n v="0"/>
    <n v="0"/>
    <n v="0"/>
    <n v="0"/>
  </r>
  <r>
    <s v="1603002776"/>
    <s v="0"/>
    <s v="16030027760"/>
    <s v="3000"/>
    <x v="2"/>
    <s v="ROPERY IMPORTED M/C'S."/>
    <s v="0"/>
    <s v="0"/>
    <s v="UM3001"/>
    <d v="1994-10-31T00:00:00"/>
    <n v="352285.34"/>
    <n v="-334671.07"/>
    <n v="17614.27"/>
    <n v="0"/>
    <n v="0"/>
    <n v="0"/>
    <n v="0"/>
    <n v="17614.27"/>
    <n v="352285.34"/>
    <n v="-334671.07"/>
    <n v="0"/>
    <m/>
    <s v="UM01"/>
    <s v="INR"/>
    <n v="0"/>
    <n v="0"/>
    <n v="0"/>
    <n v="0"/>
    <n v="0"/>
  </r>
  <r>
    <s v="1603002777"/>
    <s v="0"/>
    <s v="16030027770"/>
    <s v="3000"/>
    <x v="2"/>
    <s v="ROPERY IMPORTED M/C'S."/>
    <s v="0"/>
    <s v="0"/>
    <s v="UM3001"/>
    <d v="1996-03-31T00:00:00"/>
    <n v="883121.06"/>
    <n v="-838965"/>
    <n v="44156.06"/>
    <n v="0"/>
    <n v="0"/>
    <n v="0"/>
    <n v="0"/>
    <n v="44156.06"/>
    <n v="883121.06"/>
    <n v="-838965"/>
    <n v="0"/>
    <m/>
    <s v="UM01"/>
    <s v="INR"/>
    <n v="0"/>
    <n v="0"/>
    <n v="0"/>
    <n v="0"/>
    <n v="0"/>
  </r>
  <r>
    <s v="1603002778"/>
    <s v="0"/>
    <s v="16030027780"/>
    <s v="3000"/>
    <x v="2"/>
    <s v="ROPERY IMPORTED M/C'S."/>
    <s v="0"/>
    <s v="0"/>
    <s v="UM3001"/>
    <d v="1996-03-31T00:00:00"/>
    <n v="724900.04"/>
    <n v="-688655.03"/>
    <n v="36245.01"/>
    <n v="0"/>
    <n v="0"/>
    <n v="0"/>
    <n v="0"/>
    <n v="36245.01"/>
    <n v="724900.04"/>
    <n v="-688655.03"/>
    <n v="0"/>
    <m/>
    <s v="UM01"/>
    <s v="INR"/>
    <n v="0"/>
    <n v="0"/>
    <n v="0"/>
    <n v="0"/>
    <n v="0"/>
  </r>
  <r>
    <s v="1603002779"/>
    <s v="0"/>
    <s v="16030027790"/>
    <s v="3000"/>
    <x v="2"/>
    <s v="ROPERY IMPORTED M/C'S."/>
    <s v="0"/>
    <s v="0"/>
    <s v="UM3001"/>
    <d v="1996-03-31T00:00:00"/>
    <n v="126856.3"/>
    <n v="-120513.48"/>
    <n v="6342.82"/>
    <n v="0"/>
    <n v="0"/>
    <n v="0"/>
    <n v="0"/>
    <n v="6342.82"/>
    <n v="126856.3"/>
    <n v="-120513.48"/>
    <n v="0"/>
    <m/>
    <s v="UM01"/>
    <s v="INR"/>
    <n v="0"/>
    <n v="0"/>
    <n v="0"/>
    <n v="0"/>
    <n v="0"/>
  </r>
  <r>
    <s v="1603002780"/>
    <s v="0"/>
    <s v="16030027800"/>
    <s v="3000"/>
    <x v="2"/>
    <s v="ROPERY IMPORTED M/C'S."/>
    <s v="0"/>
    <s v="0"/>
    <s v="UM3001"/>
    <d v="1996-03-31T00:00:00"/>
    <n v="150201.24"/>
    <n v="-142691.17000000001"/>
    <n v="7510.07"/>
    <n v="0"/>
    <n v="0"/>
    <n v="0"/>
    <n v="0"/>
    <n v="7510.07"/>
    <n v="150201.24"/>
    <n v="-142691.17000000001"/>
    <n v="0"/>
    <m/>
    <s v="UM01"/>
    <s v="INR"/>
    <n v="0"/>
    <n v="0"/>
    <n v="0"/>
    <n v="0"/>
    <n v="0"/>
  </r>
  <r>
    <s v="1603002781"/>
    <s v="0"/>
    <s v="16030027810"/>
    <s v="3000"/>
    <x v="2"/>
    <s v="ROPERY IMPORTED M/C'S."/>
    <s v="0"/>
    <s v="0"/>
    <s v="UM3001"/>
    <d v="1996-03-03T00:00:00"/>
    <n v="3044412.25"/>
    <n v="-2892191.63"/>
    <n v="152220.62"/>
    <n v="0"/>
    <n v="0"/>
    <n v="0"/>
    <n v="0"/>
    <n v="152220.62"/>
    <n v="3044412.25"/>
    <n v="-2892191.63"/>
    <n v="0"/>
    <m/>
    <s v="UM01"/>
    <s v="INR"/>
    <n v="0"/>
    <n v="0"/>
    <n v="0"/>
    <n v="0"/>
    <n v="0"/>
  </r>
  <r>
    <s v="1603002782"/>
    <s v="0"/>
    <s v="16030027820"/>
    <s v="3000"/>
    <x v="2"/>
    <s v="ROPERY IMPORTED M/C'S."/>
    <s v="0"/>
    <s v="0"/>
    <s v="UM3001"/>
    <d v="1996-03-31T00:00:00"/>
    <n v="2542671.73"/>
    <n v="-2415538.14"/>
    <n v="127133.59"/>
    <n v="0"/>
    <n v="0"/>
    <n v="0"/>
    <n v="0"/>
    <n v="127133.59"/>
    <n v="2542671.73"/>
    <n v="-2415538.14"/>
    <n v="0"/>
    <m/>
    <s v="UM01"/>
    <s v="INR"/>
    <n v="0"/>
    <n v="0"/>
    <n v="0"/>
    <n v="0"/>
    <n v="0"/>
  </r>
  <r>
    <s v="1603002783"/>
    <s v="0"/>
    <s v="16030027830"/>
    <s v="3000"/>
    <x v="2"/>
    <s v="ROPERY IMPORTED M/C'S."/>
    <s v="0"/>
    <s v="0"/>
    <s v="UM3001"/>
    <d v="1996-03-31T00:00:00"/>
    <n v="1763826.55"/>
    <n v="-1675635.22"/>
    <n v="88191.33"/>
    <n v="0"/>
    <n v="0"/>
    <n v="0"/>
    <n v="0"/>
    <n v="88191.33"/>
    <n v="1763826.55"/>
    <n v="-1675635.22"/>
    <n v="0"/>
    <m/>
    <s v="UM01"/>
    <s v="INR"/>
    <n v="0"/>
    <n v="0"/>
    <n v="0"/>
    <n v="0"/>
    <n v="0"/>
  </r>
  <r>
    <s v="1603002784"/>
    <s v="0"/>
    <s v="16030027840"/>
    <s v="3000"/>
    <x v="2"/>
    <s v="ROPERY IMPORTED M/C'S."/>
    <s v="0"/>
    <s v="0"/>
    <s v="UM3001"/>
    <d v="1996-03-31T00:00:00"/>
    <n v="156308.51999999999"/>
    <n v="-148493.09"/>
    <n v="7815.43"/>
    <n v="0"/>
    <n v="0"/>
    <n v="0"/>
    <n v="0"/>
    <n v="7815.43"/>
    <n v="156308.51999999999"/>
    <n v="-148493.09"/>
    <n v="0"/>
    <m/>
    <s v="UM01"/>
    <s v="INR"/>
    <n v="0"/>
    <n v="0"/>
    <n v="0"/>
    <n v="0"/>
    <n v="0"/>
  </r>
  <r>
    <s v="1603002785"/>
    <s v="0"/>
    <s v="16030027850"/>
    <s v="3000"/>
    <x v="2"/>
    <s v="ROPERY IMPORTED M/C'S."/>
    <s v="0"/>
    <s v="0"/>
    <s v="UM3001"/>
    <d v="1996-03-31T00:00:00"/>
    <n v="281031.87"/>
    <n v="-266980.27"/>
    <n v="14051.6"/>
    <n v="0"/>
    <n v="0"/>
    <n v="0"/>
    <n v="0"/>
    <n v="14051.6"/>
    <n v="281031.87"/>
    <n v="-266980.27"/>
    <n v="0"/>
    <m/>
    <s v="UM01"/>
    <s v="INR"/>
    <n v="0"/>
    <n v="0"/>
    <n v="0"/>
    <n v="0"/>
    <n v="0"/>
  </r>
  <r>
    <s v="1603002786"/>
    <s v="0"/>
    <s v="16030027860"/>
    <s v="3000"/>
    <x v="2"/>
    <s v="ROPERY SPARE:ONLY MACHINE COST"/>
    <s v="15"/>
    <s v="0"/>
    <s v="UM3001"/>
    <d v="2011-02-25T00:00:00"/>
    <n v="285728.88"/>
    <n v="-196085.01"/>
    <n v="89643.87"/>
    <n v="0"/>
    <n v="0"/>
    <n v="-12763.56"/>
    <n v="0"/>
    <n v="76880.31"/>
    <n v="285728.88"/>
    <n v="-208848.57"/>
    <n v="0"/>
    <m/>
    <s v="UM01"/>
    <s v="INR"/>
    <n v="0"/>
    <n v="0"/>
    <n v="0"/>
    <n v="0"/>
    <n v="0"/>
  </r>
  <r>
    <s v="1603002787"/>
    <s v="0"/>
    <s v="16030027870"/>
    <s v="3000"/>
    <x v="2"/>
    <s v="ROPERY STRANDING M/C(IMPORTED)"/>
    <s v="0"/>
    <s v="0"/>
    <s v="UM3001"/>
    <d v="1996-03-31T00:00:00"/>
    <n v="543371.85"/>
    <n v="-516203.25"/>
    <n v="27168.6"/>
    <n v="0"/>
    <n v="0"/>
    <n v="0"/>
    <n v="0"/>
    <n v="27168.6"/>
    <n v="543371.85"/>
    <n v="-516203.25"/>
    <n v="0"/>
    <m/>
    <s v="UM01"/>
    <s v="INR"/>
    <n v="0"/>
    <n v="0"/>
    <n v="0"/>
    <n v="0"/>
    <n v="0"/>
  </r>
  <r>
    <s v="1603002789"/>
    <s v="0"/>
    <s v="16030027890"/>
    <s v="3000"/>
    <x v="2"/>
    <s v="ROPERY TOOLS"/>
    <s v="0"/>
    <s v="0"/>
    <s v="UM3001"/>
    <d v="1996-03-11T00:00:00"/>
    <n v="16164.99"/>
    <n v="-15356.74"/>
    <n v="808.25"/>
    <n v="0"/>
    <n v="0"/>
    <n v="0"/>
    <n v="0"/>
    <n v="808.25"/>
    <n v="16164.99"/>
    <n v="-15356.74"/>
    <n v="0"/>
    <m/>
    <s v="UM01"/>
    <s v="INR"/>
    <n v="0"/>
    <n v="0"/>
    <n v="0"/>
    <n v="0"/>
    <n v="0"/>
  </r>
  <r>
    <s v="1603002791"/>
    <s v="0"/>
    <s v="16030027910"/>
    <s v="3000"/>
    <x v="2"/>
    <s v="ROPERY TOOLS:ONLY MACHINE COST"/>
    <s v="15"/>
    <s v="0"/>
    <s v="UM3001"/>
    <d v="2011-02-25T00:00:00"/>
    <n v="6212024.5700000003"/>
    <n v="-4263079.01"/>
    <n v="1948945.56"/>
    <n v="0"/>
    <n v="0"/>
    <n v="-277492.2"/>
    <n v="0"/>
    <n v="1671453.36"/>
    <n v="6212024.5700000003"/>
    <n v="-4540571.21"/>
    <n v="0"/>
    <m/>
    <s v="UM01"/>
    <s v="INR"/>
    <n v="0"/>
    <n v="0"/>
    <n v="0"/>
    <n v="0"/>
    <n v="0"/>
  </r>
  <r>
    <s v="1603002792"/>
    <s v="0"/>
    <s v="16030027920"/>
    <s v="3000"/>
    <x v="2"/>
    <s v="ROTARY SCREW COMPRESSOR GA37"/>
    <s v="15"/>
    <s v="0"/>
    <s v="UM3001"/>
    <d v="2001-03-24T00:00:00"/>
    <n v="424652.79999999999"/>
    <n v="-403420.15999999997"/>
    <n v="21232.639999999999"/>
    <n v="0"/>
    <n v="0"/>
    <n v="0"/>
    <n v="0"/>
    <n v="21232.639999999999"/>
    <n v="424652.79999999999"/>
    <n v="-403420.15999999997"/>
    <n v="0"/>
    <m/>
    <s v="UM01"/>
    <s v="INR"/>
    <n v="0"/>
    <n v="0"/>
    <n v="0"/>
    <n v="0"/>
    <n v="0"/>
  </r>
  <r>
    <s v="1603002793"/>
    <s v="0"/>
    <s v="16030027930"/>
    <s v="3000"/>
    <x v="2"/>
    <s v="ROTARY SWAGING M/C ON 30C"/>
    <s v="0"/>
    <s v="0"/>
    <s v="UM3001"/>
    <d v="1971-01-01T00:00:00"/>
    <n v="41347.32"/>
    <n v="-39279.949999999997"/>
    <n v="2067.37"/>
    <n v="0"/>
    <n v="0"/>
    <n v="0"/>
    <n v="0"/>
    <n v="2067.37"/>
    <n v="41347.32"/>
    <n v="-39279.949999999997"/>
    <n v="0"/>
    <m/>
    <s v="UM01"/>
    <s v="INR"/>
    <n v="0"/>
    <n v="0"/>
    <n v="0"/>
    <n v="0"/>
    <n v="0"/>
  </r>
  <r>
    <s v="1603002794"/>
    <s v="0"/>
    <s v="16030027940"/>
    <s v="3000"/>
    <x v="2"/>
    <s v="ROTATING PAY OFF UNIT"/>
    <s v="0"/>
    <s v="0"/>
    <s v="UM3001"/>
    <d v="2001-03-28T00:00:00"/>
    <n v="3609021.42"/>
    <n v="-3428570.34"/>
    <n v="180451.08"/>
    <n v="0"/>
    <n v="0"/>
    <n v="0"/>
    <n v="0"/>
    <n v="180451.08"/>
    <n v="3609021.42"/>
    <n v="-3428570.34"/>
    <n v="0"/>
    <m/>
    <s v="UM01"/>
    <s v="INR"/>
    <n v="0"/>
    <n v="0"/>
    <n v="0"/>
    <n v="0"/>
    <n v="0"/>
  </r>
  <r>
    <s v="1603002795"/>
    <s v="0"/>
    <s v="16030027950"/>
    <s v="3000"/>
    <x v="2"/>
    <s v="ROTATING PROCESSOR DIE BOX (LP"/>
    <s v="0"/>
    <s v="0"/>
    <s v="UM3001"/>
    <d v="1999-06-04T00:00:00"/>
    <n v="127452"/>
    <n v="-121079.4"/>
    <n v="6372.6"/>
    <n v="0"/>
    <n v="0"/>
    <n v="0"/>
    <n v="0"/>
    <n v="6372.6"/>
    <n v="127452"/>
    <n v="-121079.4"/>
    <n v="0"/>
    <m/>
    <s v="UM01"/>
    <s v="INR"/>
    <n v="0"/>
    <n v="0"/>
    <n v="0"/>
    <n v="0"/>
    <n v="0"/>
  </r>
  <r>
    <s v="1603002796"/>
    <s v="0"/>
    <s v="16030027960"/>
    <s v="3000"/>
    <x v="2"/>
    <s v="ROTODIC FOR 22E MACHINE"/>
    <s v="0"/>
    <s v="0"/>
    <s v="UM3001"/>
    <d v="1977-01-01T00:00:00"/>
    <n v="253745.5"/>
    <n v="-241058.22"/>
    <n v="12687.28"/>
    <n v="0"/>
    <n v="0"/>
    <n v="0"/>
    <n v="0"/>
    <n v="12687.28"/>
    <n v="253745.5"/>
    <n v="-241058.22"/>
    <n v="0"/>
    <m/>
    <s v="UM01"/>
    <s v="INR"/>
    <n v="0"/>
    <n v="0"/>
    <n v="0"/>
    <n v="0"/>
    <n v="0"/>
  </r>
  <r>
    <s v="1603002797"/>
    <s v="0"/>
    <s v="16030027970"/>
    <s v="3000"/>
    <x v="2"/>
    <s v="ROTOLAY TAKE UPS M.S. 3 LINES"/>
    <s v="0"/>
    <s v="0"/>
    <s v="UM3001"/>
    <d v="1994-03-30T00:00:00"/>
    <n v="4341526.1900000004"/>
    <n v="-4124449.88"/>
    <n v="217076.31"/>
    <n v="0"/>
    <n v="0"/>
    <n v="0"/>
    <n v="0"/>
    <n v="217076.31"/>
    <n v="4341526.1900000004"/>
    <n v="-4124449.88"/>
    <n v="0"/>
    <m/>
    <s v="UM01"/>
    <s v="INR"/>
    <n v="0"/>
    <n v="0"/>
    <n v="0"/>
    <n v="0"/>
    <n v="0"/>
  </r>
  <r>
    <s v="1603002798"/>
    <s v="0"/>
    <s v="16030027980"/>
    <s v="3000"/>
    <x v="2"/>
    <s v="S.S. WATER COMPLEX"/>
    <s v="0"/>
    <s v="0"/>
    <s v="UM3001"/>
    <d v="2002-03-15T00:00:00"/>
    <n v="85150.21"/>
    <n v="-80892.69"/>
    <n v="4257.5200000000004"/>
    <n v="0"/>
    <n v="0"/>
    <n v="0"/>
    <n v="0"/>
    <n v="4257.5200000000004"/>
    <n v="85150.21"/>
    <n v="-80892.69"/>
    <n v="0"/>
    <m/>
    <s v="UM01"/>
    <s v="INR"/>
    <n v="0"/>
    <n v="0"/>
    <n v="0"/>
    <n v="0"/>
    <n v="0"/>
  </r>
  <r>
    <s v="1603002799"/>
    <s v="0"/>
    <s v="16030027990"/>
    <s v="3000"/>
    <x v="2"/>
    <s v="S.S.WATER CPMPLEX ( ELEC.)"/>
    <s v="0"/>
    <s v="0"/>
    <s v="UM3001"/>
    <d v="1994-03-29T00:00:00"/>
    <n v="885313.25"/>
    <n v="-841047.58"/>
    <n v="44265.67"/>
    <n v="0"/>
    <n v="0"/>
    <n v="0"/>
    <n v="0"/>
    <n v="44265.67"/>
    <n v="885313.25"/>
    <n v="-841047.58"/>
    <n v="0"/>
    <m/>
    <s v="UM01"/>
    <s v="INR"/>
    <n v="0"/>
    <n v="0"/>
    <n v="0"/>
    <n v="0"/>
    <n v="0"/>
  </r>
  <r>
    <s v="1603002800"/>
    <s v="0"/>
    <s v="16030028000"/>
    <s v="3000"/>
    <x v="2"/>
    <s v="MODI.OF M/C 24E EREC &amp; COMM"/>
    <s v="0"/>
    <s v="0"/>
    <s v="UM3001"/>
    <d v="2002-03-30T00:00:00"/>
    <n v="2689.4"/>
    <n v="-2689.4"/>
    <n v="0"/>
    <n v="0"/>
    <n v="0"/>
    <n v="0"/>
    <n v="0"/>
    <n v="0"/>
    <n v="2689.4"/>
    <n v="-2689.4"/>
    <n v="0"/>
    <m/>
    <s v="UM01"/>
    <s v="INR"/>
    <n v="0"/>
    <n v="0"/>
    <n v="0"/>
    <n v="0"/>
    <n v="0"/>
  </r>
  <r>
    <s v="1603002801"/>
    <s v="0"/>
    <s v="16030028010"/>
    <s v="3000"/>
    <x v="2"/>
    <s v="&quot;S/S FOR V17 30&quot;&quot;BULLBLOCK ELEC&quot;"/>
    <s v="0"/>
    <s v="0"/>
    <s v="UM3001"/>
    <d v="2001-03-24T00:00:00"/>
    <n v="306393.53999999998"/>
    <n v="-291073.86"/>
    <n v="15319.68"/>
    <n v="0"/>
    <n v="0"/>
    <n v="0"/>
    <n v="0"/>
    <n v="15319.68"/>
    <n v="306393.53999999998"/>
    <n v="-291073.86"/>
    <n v="0"/>
    <m/>
    <s v="UM01"/>
    <s v="INR"/>
    <n v="0"/>
    <n v="0"/>
    <n v="0"/>
    <n v="0"/>
    <n v="0"/>
  </r>
  <r>
    <s v="1603002802"/>
    <s v="0"/>
    <s v="16030028020"/>
    <s v="3000"/>
    <x v="2"/>
    <s v="&quot;S/SPARES FOR V17 30&quot;&quot; BULL BLOC&quot;"/>
    <s v="0"/>
    <s v="0"/>
    <s v="UM3001"/>
    <d v="2001-03-24T00:00:00"/>
    <n v="3688778.67"/>
    <n v="-3504339.73"/>
    <n v="184438.94"/>
    <n v="0"/>
    <n v="0"/>
    <n v="0"/>
    <n v="0"/>
    <n v="184438.94"/>
    <n v="3688778.67"/>
    <n v="-3504339.73"/>
    <n v="0"/>
    <m/>
    <s v="UM01"/>
    <s v="INR"/>
    <n v="0"/>
    <n v="0"/>
    <n v="0"/>
    <n v="0"/>
    <n v="0"/>
  </r>
  <r>
    <s v="1603002804"/>
    <s v="0"/>
    <s v="16030028040"/>
    <s v="3000"/>
    <x v="2"/>
    <s v="INT ON 100 TON CLOSER M/C."/>
    <s v="0"/>
    <s v="0"/>
    <s v="UM3001"/>
    <d v="1997-03-31T00:00:00"/>
    <n v="2712.34"/>
    <n v="-2712.34"/>
    <n v="0"/>
    <n v="0"/>
    <n v="0"/>
    <n v="0"/>
    <n v="0"/>
    <n v="0"/>
    <n v="2712.34"/>
    <n v="-2712.34"/>
    <n v="0"/>
    <m/>
    <s v="UM01"/>
    <s v="INR"/>
    <n v="0"/>
    <n v="0"/>
    <n v="0"/>
    <n v="0"/>
    <n v="0"/>
  </r>
  <r>
    <s v="1603002805"/>
    <s v="0"/>
    <s v="16030028050"/>
    <s v="3000"/>
    <x v="2"/>
    <s v="SALT SPRAY TEST CHEMPER"/>
    <s v="15"/>
    <s v="0"/>
    <s v="UM3001"/>
    <d v="2014-02-02T00:00:00"/>
    <n v="412323"/>
    <n v="-176485.1"/>
    <n v="235837.9"/>
    <n v="0"/>
    <n v="0"/>
    <n v="-24343.33"/>
    <n v="0"/>
    <n v="211494.57"/>
    <n v="412323"/>
    <n v="-200828.43"/>
    <n v="0"/>
    <m/>
    <s v="UM01"/>
    <s v="INR"/>
    <n v="0"/>
    <n v="0"/>
    <n v="0"/>
    <n v="0"/>
    <n v="0"/>
  </r>
  <r>
    <s v="1603002809"/>
    <s v="0"/>
    <s v="16030028090"/>
    <s v="3000"/>
    <x v="2"/>
    <s v="SAMPLE FINISH M/C EMM"/>
    <s v="0"/>
    <s v="0"/>
    <s v="UM3002"/>
    <d v="2003-10-07T00:00:00"/>
    <n v="63505.86"/>
    <n v="-60330.57"/>
    <n v="3175.29"/>
    <n v="0"/>
    <n v="0"/>
    <n v="0"/>
    <n v="0"/>
    <n v="3175.29"/>
    <n v="63505.86"/>
    <n v="-60330.57"/>
    <n v="0"/>
    <m/>
    <s v="UM01"/>
    <s v="INR"/>
    <n v="0"/>
    <n v="0"/>
    <n v="0"/>
    <n v="0"/>
    <n v="0"/>
  </r>
  <r>
    <s v="1603002810"/>
    <s v="0"/>
    <s v="16030028100"/>
    <s v="3000"/>
    <x v="2"/>
    <s v="SAMPLE GRD &amp; POLIS M/C EMM"/>
    <s v="0"/>
    <s v="0"/>
    <s v="UM3002"/>
    <d v="2003-10-07T00:00:00"/>
    <n v="21168.62"/>
    <n v="-20110.189999999999"/>
    <n v="1058.43"/>
    <n v="0"/>
    <n v="0"/>
    <n v="0"/>
    <n v="0"/>
    <n v="1058.43"/>
    <n v="21168.62"/>
    <n v="-20110.189999999999"/>
    <n v="0"/>
    <m/>
    <s v="UM01"/>
    <s v="INR"/>
    <n v="0"/>
    <n v="0"/>
    <n v="0"/>
    <n v="0"/>
    <n v="0"/>
  </r>
  <r>
    <s v="1603002811"/>
    <s v="0"/>
    <s v="16030028110"/>
    <s v="3000"/>
    <x v="2"/>
    <s v="SAROJ HARDNESS TEST MC EMM"/>
    <s v="0"/>
    <s v="0"/>
    <s v="UM3002"/>
    <d v="2003-10-07T00:00:00"/>
    <n v="352810.36"/>
    <n v="-335169.84000000003"/>
    <n v="17640.52"/>
    <n v="0"/>
    <n v="0"/>
    <n v="0"/>
    <n v="0"/>
    <n v="17640.52"/>
    <n v="352810.36"/>
    <n v="-335169.84000000003"/>
    <n v="0"/>
    <m/>
    <s v="UM01"/>
    <s v="INR"/>
    <n v="0"/>
    <n v="0"/>
    <n v="0"/>
    <n v="0"/>
    <n v="0"/>
  </r>
  <r>
    <s v="1603002812"/>
    <s v="0"/>
    <s v="16030028120"/>
    <s v="3000"/>
    <x v="2"/>
    <s v="SAVING OF INERTIA SCRAP-ROPERY"/>
    <s v="15"/>
    <s v="0"/>
    <s v="UM3001"/>
    <d v="2014-03-07T00:00:00"/>
    <n v="1981614.1"/>
    <n v="-834035.5"/>
    <n v="1147578.6000000001"/>
    <n v="0"/>
    <n v="0"/>
    <n v="-117393.17"/>
    <n v="0"/>
    <n v="1030185.43"/>
    <n v="1981614.1"/>
    <n v="-951428.67"/>
    <n v="0"/>
    <m/>
    <s v="UM01"/>
    <s v="INR"/>
    <n v="0"/>
    <n v="0"/>
    <n v="0"/>
    <n v="0"/>
    <n v="0"/>
  </r>
  <r>
    <s v="1603002813"/>
    <s v="0"/>
    <s v="16030028130"/>
    <s v="3000"/>
    <x v="2"/>
    <s v="INT ON INSTALLATION OF L.P.G"/>
    <s v="0"/>
    <s v="0"/>
    <s v="UM3001"/>
    <d v="1997-03-31T00:00:00"/>
    <n v="2730.8"/>
    <n v="-2730.8"/>
    <n v="0"/>
    <n v="0"/>
    <n v="0"/>
    <n v="0"/>
    <n v="0"/>
    <n v="0"/>
    <n v="2730.8"/>
    <n v="-2730.8"/>
    <n v="0"/>
    <m/>
    <s v="UM01"/>
    <s v="INR"/>
    <n v="0"/>
    <n v="0"/>
    <n v="0"/>
    <n v="0"/>
    <n v="0"/>
  </r>
  <r>
    <s v="1603002814"/>
    <s v="0"/>
    <s v="16030028140"/>
    <s v="3000"/>
    <x v="2"/>
    <s v="SCANNER CANON LIDE-110"/>
    <s v="3"/>
    <s v="0"/>
    <s v="UM3001"/>
    <d v="2013-08-14T00:00:00"/>
    <n v="3495.45"/>
    <n v="-3320.68"/>
    <n v="174.77"/>
    <n v="0"/>
    <n v="0"/>
    <n v="0"/>
    <n v="0"/>
    <n v="174.77"/>
    <n v="3495.45"/>
    <n v="-3320.68"/>
    <n v="0"/>
    <m/>
    <s v="UM01"/>
    <s v="INR"/>
    <n v="0"/>
    <n v="0"/>
    <n v="0"/>
    <n v="0"/>
    <n v="0"/>
  </r>
  <r>
    <s v="1603002815"/>
    <s v="0"/>
    <s v="16030028150"/>
    <s v="3000"/>
    <x v="2"/>
    <s v="SCANNER CANON LIDE-110"/>
    <s v="3"/>
    <s v="0"/>
    <s v="UM3001"/>
    <d v="2013-05-24T00:00:00"/>
    <n v="3412.5"/>
    <n v="-3241.87"/>
    <n v="170.63"/>
    <n v="0"/>
    <n v="0"/>
    <n v="0"/>
    <n v="0"/>
    <n v="170.63"/>
    <n v="3412.5"/>
    <n v="-3241.87"/>
    <n v="0"/>
    <m/>
    <s v="UM01"/>
    <s v="INR"/>
    <n v="0"/>
    <n v="0"/>
    <n v="0"/>
    <n v="0"/>
    <n v="0"/>
  </r>
  <r>
    <s v="1603002816"/>
    <s v="0"/>
    <s v="16030028160"/>
    <s v="3000"/>
    <x v="2"/>
    <s v="SCANNER CANON LIDE-110"/>
    <s v="3"/>
    <s v="0"/>
    <s v="UM3001"/>
    <d v="2014-02-06T00:00:00"/>
    <n v="3650"/>
    <n v="-3650"/>
    <n v="0"/>
    <n v="0"/>
    <n v="0"/>
    <n v="0"/>
    <n v="0"/>
    <n v="0"/>
    <n v="3650"/>
    <n v="-3650"/>
    <n v="0"/>
    <m/>
    <s v="UM01"/>
    <s v="INR"/>
    <n v="0"/>
    <n v="0"/>
    <n v="0"/>
    <n v="0"/>
    <n v="0"/>
  </r>
  <r>
    <s v="1603002817"/>
    <s v="0"/>
    <s v="16030028170"/>
    <s v="3000"/>
    <x v="2"/>
    <s v="PIPELINES &amp; VALVES FOR PP TANK"/>
    <s v="0"/>
    <s v="0"/>
    <s v="UM3001"/>
    <d v="1996-03-31T00:00:00"/>
    <n v="2736.14"/>
    <n v="-2736.14"/>
    <n v="0"/>
    <n v="0"/>
    <n v="0"/>
    <n v="0"/>
    <n v="0"/>
    <n v="0"/>
    <n v="2736.14"/>
    <n v="-2736.14"/>
    <n v="0"/>
    <m/>
    <s v="UM01"/>
    <s v="INR"/>
    <n v="0"/>
    <n v="0"/>
    <n v="0"/>
    <n v="0"/>
    <n v="0"/>
  </r>
  <r>
    <s v="1603002819"/>
    <s v="0"/>
    <s v="16030028190"/>
    <s v="3000"/>
    <x v="2"/>
    <s v="SCRAP BUNDLING M/C DRAWING 360"/>
    <s v="15"/>
    <s v="0"/>
    <s v="UM3001"/>
    <d v="2008-03-17T00:00:00"/>
    <n v="265986.17"/>
    <n v="-242556.12"/>
    <n v="23430.05"/>
    <n v="0"/>
    <n v="0"/>
    <n v="-3423.81"/>
    <n v="0"/>
    <n v="20006.240000000002"/>
    <n v="265986.17"/>
    <n v="-245979.93"/>
    <n v="0"/>
    <m/>
    <s v="UM01"/>
    <s v="INR"/>
    <n v="0"/>
    <n v="0"/>
    <n v="0"/>
    <n v="0"/>
    <n v="0"/>
  </r>
  <r>
    <s v="1603002820"/>
    <s v="0"/>
    <s v="16030028200"/>
    <s v="3000"/>
    <x v="2"/>
    <s v="SCRAP GODOWN NEAR SCRAP YARD."/>
    <s v="15"/>
    <s v="0"/>
    <s v="UM3001"/>
    <d v="1996-03-29T00:00:00"/>
    <n v="660647.43999999994"/>
    <n v="-627615.06999999995"/>
    <n v="33032.370000000003"/>
    <n v="0"/>
    <n v="0"/>
    <n v="0"/>
    <n v="0"/>
    <n v="33032.370000000003"/>
    <n v="660647.43999999994"/>
    <n v="-627615.06999999995"/>
    <n v="0"/>
    <m/>
    <s v="UM01"/>
    <s v="INR"/>
    <n v="0"/>
    <n v="0"/>
    <n v="0"/>
    <n v="0"/>
    <n v="0"/>
  </r>
  <r>
    <s v="1603002821"/>
    <s v="0"/>
    <s v="16030028210"/>
    <s v="3000"/>
    <x v="2"/>
    <s v="SECURED LAND FILLING (100MX30M"/>
    <s v="15"/>
    <s v="0"/>
    <s v="UM3001"/>
    <d v="2013-03-23T00:00:00"/>
    <n v="17418168.760000002"/>
    <n v="-8902470.4600000009"/>
    <n v="8515698.3000000007"/>
    <n v="0"/>
    <n v="0"/>
    <n v="-958553.18"/>
    <n v="0"/>
    <n v="7557145.1200000001"/>
    <n v="17418168.760000002"/>
    <n v="-9861023.6400000006"/>
    <n v="0"/>
    <m/>
    <s v="UM01"/>
    <s v="INR"/>
    <n v="0"/>
    <n v="0"/>
    <n v="0"/>
    <n v="0"/>
    <n v="0"/>
  </r>
  <r>
    <s v="1603002822"/>
    <s v="0"/>
    <s v="16030028220"/>
    <s v="3000"/>
    <x v="2"/>
    <s v="SELF LEVELING TRAVERSE STPE 1"/>
    <s v="15"/>
    <s v="0"/>
    <s v="UM3001"/>
    <d v="2013-03-13T00:00:00"/>
    <n v="3791438.85"/>
    <n v="-1947079.72"/>
    <n v="1844359.13"/>
    <n v="0"/>
    <n v="0"/>
    <n v="-208203.15"/>
    <n v="0"/>
    <n v="1636155.98"/>
    <n v="3791438.85"/>
    <n v="-2155282.87"/>
    <n v="0"/>
    <m/>
    <s v="UM01"/>
    <s v="INR"/>
    <n v="0"/>
    <n v="0"/>
    <n v="0"/>
    <n v="0"/>
    <n v="0"/>
  </r>
  <r>
    <s v="1603002823"/>
    <s v="0"/>
    <s v="16030028230"/>
    <s v="3000"/>
    <x v="2"/>
    <s v="SELF LEVELING TRAVERSE STPE 2"/>
    <s v="15"/>
    <s v="0"/>
    <s v="UM3001"/>
    <d v="2014-03-17T00:00:00"/>
    <n v="3432779.86"/>
    <n v="-1437456.81"/>
    <n v="1995323.05"/>
    <n v="0"/>
    <n v="0"/>
    <n v="-203561.06"/>
    <n v="0"/>
    <n v="1791761.99"/>
    <n v="3432779.86"/>
    <n v="-1641017.87"/>
    <n v="0"/>
    <m/>
    <s v="UM01"/>
    <s v="INR"/>
    <n v="0"/>
    <n v="0"/>
    <n v="0"/>
    <n v="0"/>
    <n v="0"/>
  </r>
  <r>
    <s v="1603002824"/>
    <s v="0"/>
    <s v="16030028240"/>
    <s v="3000"/>
    <x v="2"/>
    <s v="ADDL. EXP. ON PICKLING HOUSE M"/>
    <s v="0"/>
    <s v="0"/>
    <s v="UM3001"/>
    <d v="1994-10-03T00:00:00"/>
    <n v="2754.99"/>
    <n v="-2754.99"/>
    <n v="0"/>
    <n v="0"/>
    <n v="0"/>
    <n v="0"/>
    <n v="0"/>
    <n v="0"/>
    <n v="2754.99"/>
    <n v="-2754.99"/>
    <n v="0"/>
    <m/>
    <s v="UM01"/>
    <s v="INR"/>
    <n v="0"/>
    <n v="0"/>
    <n v="0"/>
    <n v="0"/>
    <n v="0"/>
  </r>
  <r>
    <s v="1603002825"/>
    <s v="0"/>
    <s v="16030028250"/>
    <s v="3000"/>
    <x v="2"/>
    <s v="SETTLING TANK"/>
    <s v="0"/>
    <s v="0"/>
    <s v="UM3001"/>
    <d v="1984-12-17T00:00:00"/>
    <n v="170533.4"/>
    <n v="-162006.73000000001"/>
    <n v="8526.67"/>
    <n v="0"/>
    <n v="0"/>
    <n v="0"/>
    <n v="0"/>
    <n v="8526.67"/>
    <n v="170533.4"/>
    <n v="-162006.73000000001"/>
    <n v="0"/>
    <m/>
    <s v="UM01"/>
    <s v="INR"/>
    <n v="0"/>
    <n v="0"/>
    <n v="0"/>
    <n v="0"/>
    <n v="0"/>
  </r>
  <r>
    <s v="1603002826"/>
    <s v="0"/>
    <s v="16030028260"/>
    <s v="3000"/>
    <x v="2"/>
    <s v="SFT. &amp; ERRT. OF6BB*200MM M/C."/>
    <s v="0"/>
    <s v="0"/>
    <s v="UM3001"/>
    <d v="1996-03-01T00:00:00"/>
    <n v="11207.01"/>
    <n v="-10646.65"/>
    <n v="560.36"/>
    <n v="0"/>
    <n v="0"/>
    <n v="0"/>
    <n v="0"/>
    <n v="560.36"/>
    <n v="11207.01"/>
    <n v="-10646.65"/>
    <n v="0"/>
    <m/>
    <s v="UM01"/>
    <s v="INR"/>
    <n v="0"/>
    <n v="0"/>
    <n v="0"/>
    <n v="0"/>
    <n v="0"/>
  </r>
  <r>
    <s v="1603002827"/>
    <s v="0"/>
    <s v="16030028270"/>
    <s v="3000"/>
    <x v="2"/>
    <s v="SFT. &amp; FRT. OF 18*18 M/C"/>
    <s v="0"/>
    <s v="0"/>
    <s v="UM3001"/>
    <d v="1995-03-25T00:00:00"/>
    <n v="18294.009999999998"/>
    <n v="-17379.3"/>
    <n v="914.71"/>
    <n v="0"/>
    <n v="0"/>
    <n v="0"/>
    <n v="0"/>
    <n v="914.71"/>
    <n v="18294.009999999998"/>
    <n v="-17379.3"/>
    <n v="0"/>
    <m/>
    <s v="UM01"/>
    <s v="INR"/>
    <n v="0"/>
    <n v="0"/>
    <n v="0"/>
    <n v="0"/>
    <n v="0"/>
  </r>
  <r>
    <s v="1603002828"/>
    <s v="0"/>
    <s v="16030028280"/>
    <s v="3000"/>
    <x v="2"/>
    <s v="SFT. &amp; FRT. OF BUNCHER M/C"/>
    <s v="0"/>
    <s v="0"/>
    <s v="UM3001"/>
    <d v="1995-03-25T00:00:00"/>
    <n v="7249"/>
    <n v="-6886.55"/>
    <n v="362.45"/>
    <n v="0"/>
    <n v="0"/>
    <n v="0"/>
    <n v="0"/>
    <n v="362.45"/>
    <n v="7249"/>
    <n v="-6886.55"/>
    <n v="0"/>
    <m/>
    <s v="UM01"/>
    <s v="INR"/>
    <n v="0"/>
    <n v="0"/>
    <n v="0"/>
    <n v="0"/>
    <n v="0"/>
  </r>
  <r>
    <s v="1603002829"/>
    <s v="0"/>
    <s v="16030028290"/>
    <s v="3000"/>
    <x v="2"/>
    <s v="SFT. &amp; FRT. OF CUTTING &amp; COILI"/>
    <s v="0"/>
    <s v="0"/>
    <s v="UM3001"/>
    <d v="1994-09-05T00:00:00"/>
    <n v="16424.16"/>
    <n v="-15602.95"/>
    <n v="821.21"/>
    <n v="0"/>
    <n v="0"/>
    <n v="0"/>
    <n v="0"/>
    <n v="821.21"/>
    <n v="16424.16"/>
    <n v="-15602.95"/>
    <n v="0"/>
    <m/>
    <s v="UM01"/>
    <s v="INR"/>
    <n v="0"/>
    <n v="0"/>
    <n v="0"/>
    <n v="0"/>
    <n v="0"/>
  </r>
  <r>
    <s v="1603002832"/>
    <s v="0"/>
    <s v="16030028320"/>
    <s v="3000"/>
    <x v="2"/>
    <s v="SHEATHING LINE 3"/>
    <s v="0"/>
    <s v="0"/>
    <s v="UM3001"/>
    <d v="2005-01-01T00:00:00"/>
    <n v="19716.990000000002"/>
    <n v="-18731.14"/>
    <n v="985.85"/>
    <n v="0"/>
    <n v="0"/>
    <n v="0"/>
    <n v="0"/>
    <n v="985.85"/>
    <n v="19716.990000000002"/>
    <n v="-18731.14"/>
    <n v="0"/>
    <m/>
    <s v="UM01"/>
    <s v="INR"/>
    <n v="0"/>
    <n v="0"/>
    <n v="0"/>
    <n v="0"/>
    <n v="0"/>
  </r>
  <r>
    <s v="1603002833"/>
    <s v="0"/>
    <s v="16030028330"/>
    <s v="3000"/>
    <x v="2"/>
    <s v="SHEATHING LINE 3"/>
    <s v="0"/>
    <s v="0"/>
    <s v="UM3001"/>
    <d v="2005-01-01T00:00:00"/>
    <n v="57775003.649999999"/>
    <n v="-55384081.420000002"/>
    <n v="2390922.23"/>
    <n v="0"/>
    <n v="0"/>
    <n v="0"/>
    <n v="0"/>
    <n v="2390922.23"/>
    <n v="57775003.649999999"/>
    <n v="-55384081.420000002"/>
    <n v="0"/>
    <m/>
    <s v="UM01"/>
    <s v="INR"/>
    <n v="0"/>
    <n v="0"/>
    <n v="0"/>
    <n v="0"/>
    <n v="0"/>
  </r>
  <r>
    <s v="1603002834"/>
    <s v="0"/>
    <s v="16030028340"/>
    <s v="3000"/>
    <x v="2"/>
    <s v="KHODAY PUMP -1 (1999-20-UID"/>
    <s v="0"/>
    <s v="0"/>
    <s v="UM3004"/>
    <d v="2006-04-01T00:00:00"/>
    <n v="251120.48"/>
    <n v="-238564.46"/>
    <n v="12556.02"/>
    <n v="0"/>
    <n v="0"/>
    <n v="0"/>
    <n v="0"/>
    <n v="12556.02"/>
    <n v="251120.48"/>
    <n v="-238564.46"/>
    <n v="0"/>
    <m/>
    <s v="UM01"/>
    <s v="INR"/>
    <n v="0"/>
    <n v="0"/>
    <n v="0"/>
    <n v="0"/>
    <n v="0"/>
  </r>
  <r>
    <s v="1603002835"/>
    <s v="0"/>
    <s v="16030028350"/>
    <s v="3000"/>
    <x v="2"/>
    <s v="SHIFTING &amp; ERRT. OF 36BB M/C."/>
    <s v="0"/>
    <s v="0"/>
    <s v="UM3001"/>
    <d v="1996-03-16T00:00:00"/>
    <n v="250873.53"/>
    <n v="-238329.85"/>
    <n v="12543.68"/>
    <n v="0"/>
    <n v="0"/>
    <n v="0"/>
    <n v="0"/>
    <n v="12543.68"/>
    <n v="250873.53"/>
    <n v="-238329.85"/>
    <n v="0"/>
    <m/>
    <s v="UM01"/>
    <s v="INR"/>
    <n v="0"/>
    <n v="0"/>
    <n v="0"/>
    <n v="0"/>
    <n v="0"/>
  </r>
  <r>
    <s v="1603002836"/>
    <s v="0"/>
    <s v="16030028360"/>
    <s v="3000"/>
    <x v="2"/>
    <s v="SHIFTING MC SHOP SALVAGE SECN"/>
    <s v="15"/>
    <s v="0"/>
    <s v="UM3001"/>
    <d v="2010-03-23T00:00:00"/>
    <n v="930449.21"/>
    <n v="-707366.27"/>
    <n v="223082.94"/>
    <n v="0"/>
    <n v="0"/>
    <n v="-35487.1"/>
    <n v="0"/>
    <n v="187595.84"/>
    <n v="930449.21"/>
    <n v="-742853.37"/>
    <n v="0"/>
    <m/>
    <s v="UM01"/>
    <s v="INR"/>
    <n v="0"/>
    <n v="0"/>
    <n v="0"/>
    <n v="0"/>
    <n v="0"/>
  </r>
  <r>
    <s v="1603002840"/>
    <s v="0"/>
    <s v="16030028400"/>
    <s v="3000"/>
    <x v="2"/>
    <s v="INT ON FEES FOR COMMI FOR HI-D"/>
    <s v="0"/>
    <s v="0"/>
    <s v="UM3001"/>
    <d v="1997-03-31T00:00:00"/>
    <n v="2822.15"/>
    <n v="-2822.15"/>
    <n v="0"/>
    <n v="0"/>
    <n v="0"/>
    <n v="0"/>
    <n v="0"/>
    <n v="0"/>
    <n v="2822.15"/>
    <n v="-2822.15"/>
    <n v="0"/>
    <m/>
    <s v="UM01"/>
    <s v="INR"/>
    <n v="0"/>
    <n v="0"/>
    <n v="0"/>
    <n v="0"/>
    <n v="0"/>
  </r>
  <r>
    <s v="1603002841"/>
    <s v="0"/>
    <s v="16030028410"/>
    <s v="3000"/>
    <x v="2"/>
    <s v="M/c. NO 20 MECH."/>
    <s v="0"/>
    <s v="0"/>
    <s v="UM3001"/>
    <d v="2000-03-29T00:00:00"/>
    <n v="2830.58"/>
    <n v="-2830.58"/>
    <n v="0"/>
    <n v="0"/>
    <n v="0"/>
    <n v="0"/>
    <n v="0"/>
    <n v="0"/>
    <n v="2830.58"/>
    <n v="-2830.58"/>
    <n v="0"/>
    <m/>
    <s v="UM01"/>
    <s v="INR"/>
    <n v="0"/>
    <n v="0"/>
    <n v="0"/>
    <n v="0"/>
    <n v="0"/>
  </r>
  <r>
    <s v="1603002843"/>
    <s v="0"/>
    <s v="16030028430"/>
    <s v="3000"/>
    <x v="2"/>
    <s v="&quot;SIMATIC FIELD PG,PENTIUM III&quot;"/>
    <s v="0"/>
    <s v="0"/>
    <s v="UM3001"/>
    <d v="2003-05-05T00:00:00"/>
    <n v="518652.5"/>
    <n v="-492719.87"/>
    <n v="25932.63"/>
    <n v="0"/>
    <n v="0"/>
    <n v="0"/>
    <n v="0"/>
    <n v="25932.63"/>
    <n v="518652.5"/>
    <n v="-492719.87"/>
    <n v="0"/>
    <m/>
    <s v="UM01"/>
    <s v="INR"/>
    <n v="0"/>
    <n v="0"/>
    <n v="0"/>
    <n v="0"/>
    <n v="0"/>
  </r>
  <r>
    <s v="1603002844"/>
    <s v="0"/>
    <s v="16030028440"/>
    <s v="3000"/>
    <x v="2"/>
    <s v="SKID STEER LOADER"/>
    <s v="15"/>
    <s v="0"/>
    <s v="UM3001"/>
    <d v="2012-03-16T00:00:00"/>
    <n v="1095238"/>
    <n v="-655866.32999999996"/>
    <n v="439371.67"/>
    <n v="0"/>
    <n v="0"/>
    <n v="-55290.49"/>
    <n v="0"/>
    <n v="384081.18"/>
    <n v="1095238"/>
    <n v="-711156.82"/>
    <n v="0"/>
    <m/>
    <s v="UM01"/>
    <s v="INR"/>
    <n v="0"/>
    <n v="0"/>
    <n v="0"/>
    <n v="0"/>
    <n v="0"/>
  </r>
  <r>
    <s v="1603002845"/>
    <s v="0"/>
    <s v="16030028450"/>
    <s v="3000"/>
    <x v="2"/>
    <s v="SKIDS FOR GALVD. BATHS"/>
    <s v="0"/>
    <s v="0"/>
    <s v="UM3001"/>
    <d v="1989-01-15T00:00:00"/>
    <n v="182255.07"/>
    <n v="-173142.31"/>
    <n v="9112.76"/>
    <n v="0"/>
    <n v="0"/>
    <n v="0"/>
    <n v="0"/>
    <n v="9112.76"/>
    <n v="182255.07"/>
    <n v="-173142.31"/>
    <n v="0"/>
    <m/>
    <s v="UM01"/>
    <s v="INR"/>
    <n v="0"/>
    <n v="0"/>
    <n v="0"/>
    <n v="0"/>
    <n v="0"/>
  </r>
  <r>
    <s v="1603002846"/>
    <s v="0"/>
    <s v="16030028460"/>
    <s v="3000"/>
    <x v="2"/>
    <s v="SLF TANK BAND TA"/>
    <s v="15"/>
    <s v="0"/>
    <s v="UM3001"/>
    <d v="2015-06-30T00:00:00"/>
    <n v="6460171.9500000002"/>
    <n v="-1945151.03"/>
    <n v="4515020.92"/>
    <n v="0"/>
    <n v="0"/>
    <n v="-409222.92"/>
    <n v="0"/>
    <n v="4105798"/>
    <n v="6460171.9500000002"/>
    <n v="-2354373.9500000002"/>
    <n v="0"/>
    <m/>
    <s v="UM01"/>
    <s v="INR"/>
    <n v="0"/>
    <n v="0"/>
    <n v="0"/>
    <n v="0"/>
    <n v="0"/>
  </r>
  <r>
    <s v="1603002847"/>
    <s v="0"/>
    <s v="16030028470"/>
    <s v="3000"/>
    <x v="2"/>
    <s v="SOCKETING STAND"/>
    <s v="0"/>
    <s v="0"/>
    <s v="UM3001"/>
    <d v="1997-10-01T00:00:00"/>
    <n v="420884.29"/>
    <n v="-399840.07"/>
    <n v="21044.22"/>
    <n v="0"/>
    <n v="0"/>
    <n v="0"/>
    <n v="0"/>
    <n v="21044.22"/>
    <n v="420884.29"/>
    <n v="-399840.07"/>
    <n v="0"/>
    <m/>
    <s v="UM01"/>
    <s v="INR"/>
    <n v="0"/>
    <n v="0"/>
    <n v="0"/>
    <n v="0"/>
    <n v="0"/>
  </r>
  <r>
    <s v="1603002848"/>
    <s v="0"/>
    <s v="16030028480"/>
    <s v="3000"/>
    <x v="2"/>
    <s v="SOCKETING TOWER 2NOS MECH MAT"/>
    <s v="0"/>
    <s v="0"/>
    <s v="UM3001"/>
    <d v="2004-03-25T00:00:00"/>
    <n v="42309.73"/>
    <n v="-40194.239999999998"/>
    <n v="2115.4899999999998"/>
    <n v="0"/>
    <n v="0"/>
    <n v="0"/>
    <n v="0"/>
    <n v="2115.4899999999998"/>
    <n v="42309.73"/>
    <n v="-40194.239999999998"/>
    <n v="0"/>
    <m/>
    <s v="UM01"/>
    <s v="INR"/>
    <n v="0"/>
    <n v="0"/>
    <n v="0"/>
    <n v="0"/>
    <n v="0"/>
  </r>
  <r>
    <s v="1603002849"/>
    <s v="0"/>
    <s v="16030028490"/>
    <s v="3000"/>
    <x v="2"/>
    <s v="SOCKTTING TOWER 2NOS MECH MAT"/>
    <s v="11"/>
    <s v="0"/>
    <s v="UM3001"/>
    <d v="2003-03-30T00:00:00"/>
    <n v="748924.62"/>
    <n v="-711478.39"/>
    <n v="37446.230000000003"/>
    <n v="0"/>
    <n v="0"/>
    <n v="0"/>
    <n v="0"/>
    <n v="37446.230000000003"/>
    <n v="748924.62"/>
    <n v="-711478.39"/>
    <n v="0"/>
    <m/>
    <s v="UM01"/>
    <s v="INR"/>
    <n v="0"/>
    <n v="0"/>
    <n v="0"/>
    <n v="0"/>
    <n v="0"/>
  </r>
  <r>
    <s v="1603002850"/>
    <s v="0"/>
    <s v="16030028500"/>
    <s v="3000"/>
    <x v="2"/>
    <s v="SOFT STARTER IN 18C MACHINE"/>
    <s v="0"/>
    <s v="0"/>
    <s v="UM3001"/>
    <d v="1999-03-26T00:00:00"/>
    <n v="124631.52"/>
    <n v="-118399.94"/>
    <n v="6231.58"/>
    <n v="0"/>
    <n v="0"/>
    <n v="0"/>
    <n v="0"/>
    <n v="6231.58"/>
    <n v="124631.52"/>
    <n v="-118399.94"/>
    <n v="0"/>
    <m/>
    <s v="UM01"/>
    <s v="INR"/>
    <n v="0"/>
    <n v="0"/>
    <n v="0"/>
    <n v="0"/>
    <n v="0"/>
  </r>
  <r>
    <s v="1603002851"/>
    <s v="0"/>
    <s v="16030028510"/>
    <s v="3000"/>
    <x v="2"/>
    <s v="SOFT WARE +PLC CONTROL PANEL"/>
    <s v="0"/>
    <s v="0"/>
    <s v="UM3001"/>
    <d v="1994-09-25T00:00:00"/>
    <n v="13392.75"/>
    <n v="-12723.11"/>
    <n v="669.64"/>
    <n v="0"/>
    <n v="0"/>
    <n v="0"/>
    <n v="0"/>
    <n v="669.64"/>
    <n v="13392.75"/>
    <n v="-12723.11"/>
    <n v="0"/>
    <m/>
    <s v="UM01"/>
    <s v="INR"/>
    <n v="0"/>
    <n v="0"/>
    <n v="0"/>
    <n v="0"/>
    <n v="0"/>
  </r>
  <r>
    <s v="1603002852"/>
    <s v="0"/>
    <s v="16030028520"/>
    <s v="3000"/>
    <x v="2"/>
    <s v="SOFT WARE +PLC CONTROL PANEL"/>
    <s v="0"/>
    <s v="0"/>
    <s v="UM3001"/>
    <d v="1994-09-25T00:00:00"/>
    <n v="8805624.2300000004"/>
    <n v="-8365343.0099999998"/>
    <n v="440281.22"/>
    <n v="0"/>
    <n v="0"/>
    <n v="0"/>
    <n v="0"/>
    <n v="440281.22"/>
    <n v="8805624.2300000004"/>
    <n v="-8365343.0099999998"/>
    <n v="0"/>
    <m/>
    <s v="UM01"/>
    <s v="INR"/>
    <n v="0"/>
    <n v="0"/>
    <n v="0"/>
    <n v="0"/>
    <n v="0"/>
  </r>
  <r>
    <s v="1603002853"/>
    <s v="0"/>
    <s v="16030028530"/>
    <s v="3000"/>
    <x v="2"/>
    <s v="SOFTING M S FOR KEYWAY CUTTING"/>
    <s v="0"/>
    <s v="0"/>
    <s v="UM3001"/>
    <d v="1990-01-18T00:00:00"/>
    <n v="48166"/>
    <n v="-45757.7"/>
    <n v="2408.3000000000002"/>
    <n v="0"/>
    <n v="0"/>
    <n v="0"/>
    <n v="0"/>
    <n v="2408.3000000000002"/>
    <n v="48166"/>
    <n v="-45757.7"/>
    <n v="0"/>
    <m/>
    <s v="UM01"/>
    <s v="INR"/>
    <n v="0"/>
    <n v="0"/>
    <n v="0"/>
    <n v="0"/>
    <n v="0"/>
  </r>
  <r>
    <s v="1603002854"/>
    <s v="0"/>
    <s v="16030028540"/>
    <s v="3000"/>
    <x v="2"/>
    <s v="SOFTWARE DEVELOPMENT"/>
    <s v="0"/>
    <s v="0"/>
    <s v="UM3001"/>
    <d v="1999-03-25T00:00:00"/>
    <n v="4450151.25"/>
    <n v="-4227643.68"/>
    <n v="222507.57"/>
    <n v="0"/>
    <n v="0"/>
    <n v="0"/>
    <n v="0"/>
    <n v="222507.57"/>
    <n v="4450151.25"/>
    <n v="-4227643.68"/>
    <n v="0"/>
    <m/>
    <s v="UM01"/>
    <s v="INR"/>
    <n v="0"/>
    <n v="0"/>
    <n v="0"/>
    <n v="0"/>
    <n v="0"/>
  </r>
  <r>
    <s v="1603002856"/>
    <s v="0"/>
    <s v="16030028560"/>
    <s v="3000"/>
    <x v="2"/>
    <s v="SOLID FUEL FIRED HOT WATER GEN"/>
    <s v="15"/>
    <s v="0"/>
    <s v="UM3001"/>
    <d v="2014-03-27T00:00:00"/>
    <n v="19832303.239999998"/>
    <n v="-7226746.0599999996"/>
    <n v="12605557.18"/>
    <n v="0"/>
    <n v="0"/>
    <n v="-1292405.1299999999"/>
    <n v="0"/>
    <n v="11313152.050000001"/>
    <n v="19832303.239999998"/>
    <n v="-8519151.1899999995"/>
    <n v="0"/>
    <m/>
    <s v="UM01"/>
    <s v="INR"/>
    <n v="0"/>
    <n v="0"/>
    <n v="0"/>
    <n v="0"/>
    <n v="0"/>
  </r>
  <r>
    <s v="1603002866"/>
    <s v="0"/>
    <s v="16030028660"/>
    <s v="3000"/>
    <x v="2"/>
    <s v="INT ON PIPELINES &amp; VALVES FOR"/>
    <s v="0"/>
    <s v="0"/>
    <s v="UM3001"/>
    <d v="1997-03-31T00:00:00"/>
    <n v="2960.31"/>
    <n v="-2960.31"/>
    <n v="0"/>
    <n v="0"/>
    <n v="0"/>
    <n v="0"/>
    <n v="0"/>
    <n v="0"/>
    <n v="2960.31"/>
    <n v="-2960.31"/>
    <n v="0"/>
    <m/>
    <s v="UM01"/>
    <s v="INR"/>
    <n v="0"/>
    <n v="0"/>
    <n v="0"/>
    <n v="0"/>
    <n v="0"/>
  </r>
  <r>
    <s v="1603002868"/>
    <s v="0"/>
    <s v="16030028680"/>
    <s v="3000"/>
    <x v="2"/>
    <s v="&quot;SPARE FOR &quot;&quot;KOCH&quot;&quot; M/C.&quot;"/>
    <s v="0"/>
    <s v="0"/>
    <s v="UM3001"/>
    <d v="1999-03-26T00:00:00"/>
    <n v="2275921.84"/>
    <n v="-2162125.7400000002"/>
    <n v="113796.1"/>
    <n v="0"/>
    <n v="0"/>
    <n v="0"/>
    <n v="0"/>
    <n v="113796.1"/>
    <n v="2275921.84"/>
    <n v="-2162125.7400000002"/>
    <n v="0"/>
    <m/>
    <s v="UM01"/>
    <s v="INR"/>
    <n v="0"/>
    <n v="0"/>
    <n v="0"/>
    <n v="0"/>
    <n v="0"/>
  </r>
  <r>
    <s v="1603002870"/>
    <s v="0"/>
    <s v="16030028700"/>
    <s v="3000"/>
    <x v="2"/>
    <s v="SPARES FOR R/STANDING MECH.MAT"/>
    <s v="0"/>
    <s v="0"/>
    <s v="UM3001"/>
    <d v="2001-03-20T00:00:00"/>
    <n v="3913512.02"/>
    <n v="-3717836.41"/>
    <n v="195675.61"/>
    <n v="0"/>
    <n v="0"/>
    <n v="0"/>
    <n v="0"/>
    <n v="195675.61"/>
    <n v="3913512.02"/>
    <n v="-3717836.41"/>
    <n v="0"/>
    <m/>
    <s v="UM01"/>
    <s v="INR"/>
    <n v="0"/>
    <n v="0"/>
    <n v="0"/>
    <n v="0"/>
    <n v="0"/>
  </r>
  <r>
    <s v="1603002871"/>
    <s v="0"/>
    <s v="16030028710"/>
    <s v="3000"/>
    <x v="2"/>
    <s v="SPARK EROSION M/C"/>
    <s v="0"/>
    <s v="0"/>
    <s v="UM3001"/>
    <d v="1969-01-03T00:00:00"/>
    <n v="43253.82"/>
    <n v="-41091.129999999997"/>
    <n v="2162.69"/>
    <n v="0"/>
    <n v="0"/>
    <n v="0"/>
    <n v="0"/>
    <n v="2162.69"/>
    <n v="43253.82"/>
    <n v="-41091.129999999997"/>
    <n v="0"/>
    <m/>
    <s v="UM01"/>
    <s v="INR"/>
    <n v="0"/>
    <n v="0"/>
    <n v="0"/>
    <n v="0"/>
    <n v="0"/>
  </r>
  <r>
    <s v="1603002873"/>
    <s v="0"/>
    <s v="16030028730"/>
    <s v="3000"/>
    <x v="2"/>
    <s v="SPEED CHANGE GEAR BOX FOR M/C"/>
    <s v="0"/>
    <s v="0"/>
    <s v="UM3001"/>
    <d v="1986-07-28T00:00:00"/>
    <n v="93535.4"/>
    <n v="-88858.63"/>
    <n v="4676.7700000000004"/>
    <n v="0"/>
    <n v="0"/>
    <n v="0"/>
    <n v="0"/>
    <n v="4676.7700000000004"/>
    <n v="93535.4"/>
    <n v="-88858.63"/>
    <n v="0"/>
    <m/>
    <s v="UM01"/>
    <s v="INR"/>
    <n v="0"/>
    <n v="0"/>
    <n v="0"/>
    <n v="0"/>
    <n v="0"/>
  </r>
  <r>
    <s v="1603002874"/>
    <s v="0"/>
    <s v="16030028740"/>
    <s v="3000"/>
    <x v="2"/>
    <s v="SPEED INCREASE IN DRAWING M/C"/>
    <s v="0"/>
    <s v="0"/>
    <s v="UM3001"/>
    <d v="1994-02-28T00:00:00"/>
    <n v="80153.14"/>
    <n v="-76145.48"/>
    <n v="4007.66"/>
    <n v="0"/>
    <n v="0"/>
    <n v="0"/>
    <n v="0"/>
    <n v="4007.66"/>
    <n v="80153.14"/>
    <n v="-76145.48"/>
    <n v="0"/>
    <m/>
    <s v="UM01"/>
    <s v="INR"/>
    <n v="0"/>
    <n v="0"/>
    <n v="0"/>
    <n v="0"/>
    <n v="0"/>
  </r>
  <r>
    <s v="1603002875"/>
    <s v="0"/>
    <s v="16030028750"/>
    <s v="3000"/>
    <x v="2"/>
    <s v="SPLIT AIRCON 1.5T VOLTAS"/>
    <s v="5"/>
    <s v="0"/>
    <s v="UM3001"/>
    <d v="2007-05-08T00:00:00"/>
    <n v="23500"/>
    <n v="-22325"/>
    <n v="1175"/>
    <n v="0"/>
    <n v="0"/>
    <n v="0"/>
    <n v="0"/>
    <n v="1175"/>
    <n v="23500"/>
    <n v="-22325"/>
    <n v="0"/>
    <m/>
    <s v="UM01"/>
    <s v="INR"/>
    <n v="0"/>
    <n v="0"/>
    <n v="0"/>
    <n v="0"/>
    <n v="0"/>
  </r>
  <r>
    <s v="1603002877"/>
    <s v="0"/>
    <s v="16030028770"/>
    <s v="3000"/>
    <x v="2"/>
    <s v="SPLIT TYPE AIR CONDITIONER 1.5"/>
    <s v="5"/>
    <s v="0"/>
    <s v="UM3001"/>
    <d v="2005-07-05T00:00:00"/>
    <n v="26000"/>
    <n v="-24700"/>
    <n v="1300"/>
    <n v="0"/>
    <n v="0"/>
    <n v="0"/>
    <n v="0"/>
    <n v="1300"/>
    <n v="26000"/>
    <n v="-24700"/>
    <n v="0"/>
    <m/>
    <s v="UM01"/>
    <s v="INR"/>
    <n v="0"/>
    <n v="0"/>
    <n v="0"/>
    <n v="0"/>
    <n v="0"/>
  </r>
  <r>
    <s v="1603002878"/>
    <s v="0"/>
    <s v="16030028780"/>
    <s v="3000"/>
    <x v="2"/>
    <s v="&quot;SPOOLER ( M/C 12A,B &amp; 18A,B)&quot;"/>
    <s v="0"/>
    <s v="0"/>
    <s v="UM3001"/>
    <d v="2002-03-29T00:00:00"/>
    <n v="2024826.61"/>
    <n v="-1923585.27"/>
    <n v="101241.34"/>
    <n v="0"/>
    <n v="0"/>
    <n v="0"/>
    <n v="0"/>
    <n v="101241.34"/>
    <n v="2024826.61"/>
    <n v="-1923585.27"/>
    <n v="0"/>
    <m/>
    <s v="UM01"/>
    <s v="INR"/>
    <n v="0"/>
    <n v="0"/>
    <n v="0"/>
    <n v="0"/>
    <n v="0"/>
  </r>
  <r>
    <s v="1603002879"/>
    <s v="0"/>
    <s v="16030028790"/>
    <s v="3000"/>
    <x v="2"/>
    <s v="SPOOLER FOR 12 F"/>
    <s v="0"/>
    <s v="0"/>
    <s v="UM3001"/>
    <d v="1971-01-01T00:00:00"/>
    <n v="42488.14"/>
    <n v="-40363.730000000003"/>
    <n v="2124.41"/>
    <n v="0"/>
    <n v="0"/>
    <n v="0"/>
    <n v="0"/>
    <n v="2124.41"/>
    <n v="42488.14"/>
    <n v="-40363.730000000003"/>
    <n v="0"/>
    <m/>
    <s v="UM01"/>
    <s v="INR"/>
    <n v="0"/>
    <n v="0"/>
    <n v="0"/>
    <n v="0"/>
    <n v="0"/>
  </r>
  <r>
    <s v="1603002880"/>
    <s v="0"/>
    <s v="16030028800"/>
    <s v="3000"/>
    <x v="2"/>
    <s v="&quot;SPOOLER IMPLMN. IN MC NO 26&quot;&quot;&quot;"/>
    <s v="15"/>
    <s v="0"/>
    <s v="UM3001"/>
    <d v="2013-01-12T00:00:00"/>
    <n v="346755.36"/>
    <n v="-183035.48"/>
    <n v="163719.88"/>
    <n v="0"/>
    <n v="0"/>
    <n v="-18806.57"/>
    <n v="0"/>
    <n v="144913.31"/>
    <n v="346755.36"/>
    <n v="-201842.05"/>
    <n v="0"/>
    <m/>
    <s v="UM01"/>
    <s v="INR"/>
    <n v="0"/>
    <n v="0"/>
    <n v="0"/>
    <n v="0"/>
    <n v="0"/>
  </r>
  <r>
    <s v="1603002881"/>
    <s v="0"/>
    <s v="16030028810"/>
    <s v="3000"/>
    <x v="2"/>
    <s v="SPOOLER MODFN 8 WET M/C-13 AC"/>
    <s v="15"/>
    <s v="0"/>
    <s v="UM3001"/>
    <d v="2015-01-22T00:00:00"/>
    <n v="1171146.8"/>
    <n v="-393883.77"/>
    <n v="777263.03"/>
    <n v="0"/>
    <n v="0"/>
    <n v="-73255.399999999994"/>
    <n v="0"/>
    <n v="704007.63"/>
    <n v="1171146.8"/>
    <n v="-467139.17"/>
    <n v="0"/>
    <m/>
    <s v="UM01"/>
    <s v="INR"/>
    <n v="0"/>
    <n v="0"/>
    <n v="0"/>
    <n v="0"/>
    <n v="0"/>
  </r>
  <r>
    <s v="1603002882"/>
    <s v="0"/>
    <s v="16030028820"/>
    <s v="3000"/>
    <x v="2"/>
    <s v="SPOOLERS FOR 13C &amp; 12P MC"/>
    <s v="15"/>
    <s v="0"/>
    <s v="UM3001"/>
    <d v="2014-03-12T00:00:00"/>
    <n v="2482470.9700000002"/>
    <n v="-1042180.37"/>
    <n v="1440290.6"/>
    <n v="0"/>
    <n v="0"/>
    <n v="-147136.59"/>
    <n v="0"/>
    <n v="1293154.01"/>
    <n v="2482470.9700000002"/>
    <n v="-1189316.96"/>
    <n v="0"/>
    <m/>
    <s v="UM01"/>
    <s v="INR"/>
    <n v="0"/>
    <n v="0"/>
    <n v="0"/>
    <n v="0"/>
    <n v="0"/>
  </r>
  <r>
    <s v="1603002885"/>
    <s v="0"/>
    <s v="16030028850"/>
    <s v="3000"/>
    <x v="2"/>
    <s v="&quot;SS NET 6&quot;&quot;X5.6&quot;&quot; (COOLING TOWER)&quot;"/>
    <s v="0"/>
    <s v="0"/>
    <s v="UM3001"/>
    <d v="1999-02-28T00:00:00"/>
    <n v="69888"/>
    <n v="-66393.600000000006"/>
    <n v="3494.4"/>
    <n v="0"/>
    <n v="0"/>
    <n v="0"/>
    <n v="0"/>
    <n v="3494.4"/>
    <n v="69888"/>
    <n v="-66393.600000000006"/>
    <n v="0"/>
    <m/>
    <s v="UM01"/>
    <s v="INR"/>
    <n v="0"/>
    <n v="0"/>
    <n v="0"/>
    <n v="0"/>
    <n v="0"/>
  </r>
  <r>
    <s v="1603002886"/>
    <s v="0"/>
    <s v="16030028860"/>
    <s v="3000"/>
    <x v="2"/>
    <s v="SSP WATER SUPPLY SYS ELEC LAB"/>
    <s v="0"/>
    <s v="0"/>
    <s v="UM3001"/>
    <d v="2004-03-20T00:00:00"/>
    <n v="27322.2"/>
    <n v="-25956.09"/>
    <n v="1366.11"/>
    <n v="0"/>
    <n v="0"/>
    <n v="0"/>
    <n v="0"/>
    <n v="1366.11"/>
    <n v="27322.2"/>
    <n v="-25956.09"/>
    <n v="0"/>
    <m/>
    <s v="UM01"/>
    <s v="INR"/>
    <n v="0"/>
    <n v="0"/>
    <n v="0"/>
    <n v="0"/>
    <n v="0"/>
  </r>
  <r>
    <s v="1603002887"/>
    <s v="0"/>
    <s v="16030028870"/>
    <s v="3000"/>
    <x v="2"/>
    <s v="SSP WATER SUPPLY SYS MECH LAB"/>
    <s v="0"/>
    <s v="0"/>
    <s v="UM3001"/>
    <d v="2004-03-20T00:00:00"/>
    <n v="63679.72"/>
    <n v="-60495.73"/>
    <n v="3183.99"/>
    <n v="0"/>
    <n v="0"/>
    <n v="0"/>
    <n v="0"/>
    <n v="3183.99"/>
    <n v="63679.72"/>
    <n v="-60495.73"/>
    <n v="0"/>
    <m/>
    <s v="UM01"/>
    <s v="INR"/>
    <n v="0"/>
    <n v="0"/>
    <n v="0"/>
    <n v="0"/>
    <n v="0"/>
  </r>
  <r>
    <s v="1603002888"/>
    <s v="0"/>
    <s v="16030028880"/>
    <s v="3000"/>
    <x v="2"/>
    <s v="SSP WATER SUPPLY SYS MECH MAT"/>
    <s v="0"/>
    <s v="0"/>
    <s v="UM3001"/>
    <d v="2004-03-20T00:00:00"/>
    <n v="623440.05000000005"/>
    <n v="-592268.05000000005"/>
    <n v="31172"/>
    <n v="0"/>
    <n v="0"/>
    <n v="0"/>
    <n v="0"/>
    <n v="31172"/>
    <n v="623440.05000000005"/>
    <n v="-592268.05000000005"/>
    <n v="0"/>
    <m/>
    <s v="UM01"/>
    <s v="INR"/>
    <n v="0"/>
    <n v="0"/>
    <n v="0"/>
    <n v="0"/>
    <n v="0"/>
  </r>
  <r>
    <s v="1603002890"/>
    <s v="0"/>
    <s v="16030028900"/>
    <s v="3000"/>
    <x v="2"/>
    <s v="STABILIZER FOR SUPER FINE WR D"/>
    <s v="0"/>
    <s v="0"/>
    <s v="UM3001"/>
    <d v="1991-02-17T00:00:00"/>
    <n v="95242.73"/>
    <n v="-90480.59"/>
    <n v="4762.1400000000003"/>
    <n v="0"/>
    <n v="0"/>
    <n v="0"/>
    <n v="0"/>
    <n v="4762.1400000000003"/>
    <n v="95242.73"/>
    <n v="-90480.59"/>
    <n v="0"/>
    <m/>
    <s v="UM01"/>
    <s v="INR"/>
    <n v="0"/>
    <n v="0"/>
    <n v="0"/>
    <n v="0"/>
    <n v="0"/>
  </r>
  <r>
    <s v="1603002891"/>
    <s v="0"/>
    <s v="16030028910"/>
    <s v="3000"/>
    <x v="2"/>
    <s v="STABILIZER W/H DIGITAL 4KVA"/>
    <s v="0"/>
    <s v="0"/>
    <s v="UM3001"/>
    <d v="2008-02-14T00:00:00"/>
    <n v="3500"/>
    <n v="-3325"/>
    <n v="175"/>
    <n v="0"/>
    <n v="0"/>
    <n v="0"/>
    <n v="0"/>
    <n v="175"/>
    <n v="3500"/>
    <n v="-3325"/>
    <n v="0"/>
    <m/>
    <s v="UM01"/>
    <s v="INR"/>
    <n v="0"/>
    <n v="0"/>
    <n v="0"/>
    <n v="0"/>
    <n v="0"/>
  </r>
  <r>
    <s v="1603002892"/>
    <s v="0"/>
    <s v="16030028920"/>
    <s v="3000"/>
    <x v="2"/>
    <s v="STABILIZER W/H DIGITAL 4KVA"/>
    <s v="0"/>
    <s v="0"/>
    <s v="UM3001"/>
    <d v="2008-02-14T00:00:00"/>
    <n v="10500"/>
    <n v="-9975"/>
    <n v="525"/>
    <n v="0"/>
    <n v="0"/>
    <n v="0"/>
    <n v="0"/>
    <n v="525"/>
    <n v="10500"/>
    <n v="-9975"/>
    <n v="0"/>
    <m/>
    <s v="UM01"/>
    <s v="INR"/>
    <n v="0"/>
    <n v="0"/>
    <n v="0"/>
    <n v="0"/>
    <n v="0"/>
  </r>
  <r>
    <s v="1603002893"/>
    <s v="0"/>
    <s v="16030028930"/>
    <s v="3000"/>
    <x v="2"/>
    <s v="STABILIZER W/H DIGITAL 4KVA"/>
    <s v="5"/>
    <s v="0"/>
    <s v="UM3001"/>
    <d v="2008-02-28T00:00:00"/>
    <n v="7000"/>
    <n v="-6650"/>
    <n v="350"/>
    <n v="0"/>
    <n v="0"/>
    <n v="0"/>
    <n v="0"/>
    <n v="350"/>
    <n v="7000"/>
    <n v="-6650"/>
    <n v="0"/>
    <m/>
    <s v="UM01"/>
    <s v="INR"/>
    <n v="0"/>
    <n v="0"/>
    <n v="0"/>
    <n v="0"/>
    <n v="0"/>
  </r>
  <r>
    <s v="1603002894"/>
    <s v="0"/>
    <s v="16030028940"/>
    <s v="3000"/>
    <x v="2"/>
    <s v="STABILIZER W/H DIGITAL 4KVA"/>
    <s v="0"/>
    <s v="0"/>
    <s v="UM3001"/>
    <d v="2007-10-17T00:00:00"/>
    <n v="7400"/>
    <n v="-7030"/>
    <n v="370"/>
    <n v="0"/>
    <n v="0"/>
    <n v="0"/>
    <n v="0"/>
    <n v="370"/>
    <n v="7400"/>
    <n v="-7030"/>
    <n v="0"/>
    <m/>
    <s v="UM01"/>
    <s v="INR"/>
    <n v="0"/>
    <n v="0"/>
    <n v="0"/>
    <n v="0"/>
    <n v="0"/>
  </r>
  <r>
    <s v="1603002895"/>
    <s v="0"/>
    <s v="16030028950"/>
    <s v="3000"/>
    <x v="2"/>
    <s v="STABILIZER W/H DIGITAL 4KVA"/>
    <s v="0"/>
    <s v="0"/>
    <s v="UM3001"/>
    <d v="2008-02-09T00:00:00"/>
    <n v="7000"/>
    <n v="-6650"/>
    <n v="350"/>
    <n v="0"/>
    <n v="0"/>
    <n v="0"/>
    <n v="0"/>
    <n v="350"/>
    <n v="7000"/>
    <n v="-6650"/>
    <n v="0"/>
    <m/>
    <s v="UM01"/>
    <s v="INR"/>
    <n v="0"/>
    <n v="0"/>
    <n v="0"/>
    <n v="0"/>
    <n v="0"/>
  </r>
  <r>
    <s v="1603002896"/>
    <s v="0"/>
    <s v="16030028960"/>
    <s v="3000"/>
    <x v="2"/>
    <s v="&quot;&quot;&quot;SFT.&amp; ERCT- OF 6*16&quot;&quot;&quot;&quot; M/C.&quot;"/>
    <s v="0"/>
    <s v="0"/>
    <s v="UM3001"/>
    <d v="1997-03-31T00:00:00"/>
    <n v="3020.53"/>
    <n v="-3020.53"/>
    <n v="0"/>
    <n v="0"/>
    <n v="0"/>
    <n v="0"/>
    <n v="0"/>
    <n v="0"/>
    <n v="3020.53"/>
    <n v="-3020.53"/>
    <n v="0"/>
    <m/>
    <s v="UM01"/>
    <s v="INR"/>
    <n v="0"/>
    <n v="0"/>
    <n v="0"/>
    <n v="0"/>
    <n v="0"/>
  </r>
  <r>
    <s v="1603002897"/>
    <s v="0"/>
    <s v="16030028970"/>
    <s v="3000"/>
    <x v="2"/>
    <s v="MODI OF LE4 ACID TANK CIVIL LB"/>
    <s v="11"/>
    <s v="0"/>
    <s v="UM3001"/>
    <d v="2003-03-25T00:00:00"/>
    <n v="3079.96"/>
    <n v="-3079.95"/>
    <n v="0.01"/>
    <n v="0"/>
    <n v="0"/>
    <n v="0"/>
    <n v="0"/>
    <n v="0.01"/>
    <n v="3079.96"/>
    <n v="-3079.95"/>
    <n v="0"/>
    <m/>
    <s v="UM01"/>
    <s v="INR"/>
    <n v="0"/>
    <n v="0"/>
    <n v="0"/>
    <n v="0"/>
    <n v="0"/>
  </r>
  <r>
    <s v="1603002898"/>
    <s v="0"/>
    <s v="16030028980"/>
    <s v="3000"/>
    <x v="2"/>
    <s v="STAND B1 ZINC HOLDING TANKS FO"/>
    <s v="0"/>
    <s v="0"/>
    <s v="UM3001"/>
    <d v="1986-07-29T00:00:00"/>
    <n v="339670.78"/>
    <n v="-322687.24"/>
    <n v="16983.54"/>
    <n v="0"/>
    <n v="0"/>
    <n v="0"/>
    <n v="0"/>
    <n v="16983.54"/>
    <n v="339670.78"/>
    <n v="-322687.24"/>
    <n v="0"/>
    <m/>
    <s v="UM01"/>
    <s v="INR"/>
    <n v="0"/>
    <n v="0"/>
    <n v="0"/>
    <n v="0"/>
    <n v="0"/>
  </r>
  <r>
    <s v="1603002899"/>
    <s v="0"/>
    <s v="16030028990"/>
    <s v="3000"/>
    <x v="2"/>
    <s v="APC BATTERY PACK - BR24BP"/>
    <s v="0"/>
    <s v="0"/>
    <s v="UM3001"/>
    <d v="2006-05-22T00:00:00"/>
    <n v="3224"/>
    <n v="-3224"/>
    <n v="0"/>
    <n v="0"/>
    <n v="0"/>
    <n v="0"/>
    <n v="0"/>
    <n v="0"/>
    <n v="3224"/>
    <n v="-3224"/>
    <n v="0"/>
    <m/>
    <s v="UM01"/>
    <s v="INR"/>
    <n v="0"/>
    <n v="0"/>
    <n v="0"/>
    <n v="0"/>
    <n v="0"/>
  </r>
  <r>
    <s v="1603002900"/>
    <s v="0"/>
    <s v="16030029000"/>
    <s v="3000"/>
    <x v="2"/>
    <s v="NEXUS 600VA UPS"/>
    <s v="0"/>
    <s v="0"/>
    <s v="UM3001"/>
    <d v="2005-11-18T00:00:00"/>
    <n v="3224"/>
    <n v="-3224"/>
    <n v="0"/>
    <n v="0"/>
    <n v="0"/>
    <n v="0"/>
    <n v="0"/>
    <n v="0"/>
    <n v="3224"/>
    <n v="-3224"/>
    <n v="0"/>
    <m/>
    <s v="UM01"/>
    <s v="INR"/>
    <n v="0"/>
    <n v="0"/>
    <n v="0"/>
    <n v="0"/>
    <n v="0"/>
  </r>
  <r>
    <s v="1603002901"/>
    <s v="0"/>
    <s v="16030029010"/>
    <s v="3000"/>
    <x v="2"/>
    <s v="REMOTE INDICATOR PR-96"/>
    <s v="0"/>
    <s v="0"/>
    <s v="UM3002"/>
    <d v="2005-03-01T00:00:00"/>
    <n v="3260.44"/>
    <n v="-3260.43"/>
    <n v="0.01"/>
    <n v="0"/>
    <n v="0"/>
    <n v="0"/>
    <n v="0"/>
    <n v="0.01"/>
    <n v="3260.44"/>
    <n v="-3260.43"/>
    <n v="0"/>
    <m/>
    <s v="UM01"/>
    <s v="INR"/>
    <n v="0"/>
    <n v="0"/>
    <n v="0"/>
    <n v="0"/>
    <n v="0"/>
  </r>
  <r>
    <s v="1603002903"/>
    <s v="0"/>
    <s v="16030029030"/>
    <s v="3000"/>
    <x v="2"/>
    <s v="MOSCL. FOR DSW IPM. ITEM"/>
    <s v="0"/>
    <s v="0"/>
    <s v="UM3001"/>
    <d v="1994-09-22T00:00:00"/>
    <n v="3308.5"/>
    <n v="-3308.5"/>
    <n v="0"/>
    <n v="0"/>
    <n v="0"/>
    <n v="0"/>
    <n v="0"/>
    <n v="0"/>
    <n v="3308.5"/>
    <n v="-3308.5"/>
    <n v="0"/>
    <m/>
    <s v="UM01"/>
    <s v="INR"/>
    <n v="0"/>
    <n v="0"/>
    <n v="0"/>
    <n v="0"/>
    <n v="0"/>
  </r>
  <r>
    <s v="1603002904"/>
    <s v="0"/>
    <s v="16030029040"/>
    <s v="3000"/>
    <x v="2"/>
    <s v="FEES FOR COMMI FOR HI-DRAW."/>
    <s v="0"/>
    <s v="0"/>
    <s v="UM3001"/>
    <d v="1996-03-31T00:00:00"/>
    <n v="3356.64"/>
    <n v="-3356.63"/>
    <n v="0.01"/>
    <n v="0"/>
    <n v="0"/>
    <n v="0"/>
    <n v="0"/>
    <n v="0.01"/>
    <n v="3356.64"/>
    <n v="-3356.63"/>
    <n v="0"/>
    <m/>
    <s v="UM01"/>
    <s v="INR"/>
    <n v="0"/>
    <n v="0"/>
    <n v="0"/>
    <n v="0"/>
    <n v="0"/>
  </r>
  <r>
    <s v="1603002905"/>
    <s v="0"/>
    <s v="16030029050"/>
    <s v="3000"/>
    <x v="2"/>
    <s v="SCANNER CANON LI"/>
    <s v="1"/>
    <s v="0"/>
    <s v="UM3001"/>
    <d v="2015-07-23T00:00:00"/>
    <n v="3360"/>
    <n v="-3360"/>
    <n v="0"/>
    <n v="0"/>
    <n v="0"/>
    <n v="0"/>
    <n v="0"/>
    <n v="0"/>
    <n v="3360"/>
    <n v="-3360"/>
    <n v="0"/>
    <m/>
    <s v="UM01"/>
    <s v="INR"/>
    <n v="0"/>
    <n v="0"/>
    <n v="0"/>
    <n v="0"/>
    <n v="0"/>
  </r>
  <r>
    <s v="1603002906"/>
    <s v="0"/>
    <s v="16030029060"/>
    <s v="3000"/>
    <x v="2"/>
    <s v="SCANNER CANON LI"/>
    <s v="1"/>
    <s v="0"/>
    <s v="UM3001"/>
    <d v="2015-10-19T00:00:00"/>
    <n v="3360"/>
    <n v="-3360"/>
    <n v="0"/>
    <n v="0"/>
    <n v="0"/>
    <n v="0"/>
    <n v="0"/>
    <n v="0"/>
    <n v="3360"/>
    <n v="-3360"/>
    <n v="0"/>
    <m/>
    <s v="UM01"/>
    <s v="INR"/>
    <n v="0"/>
    <n v="0"/>
    <n v="0"/>
    <n v="0"/>
    <n v="0"/>
  </r>
  <r>
    <s v="1603002907"/>
    <s v="0"/>
    <s v="16030029070"/>
    <s v="3000"/>
    <x v="2"/>
    <s v="SOFTWARE+PLC COTROL PANEL."/>
    <s v="0"/>
    <s v="0"/>
    <s v="UM3001"/>
    <d v="1996-03-31T00:00:00"/>
    <n v="3400.08"/>
    <n v="-3400.07"/>
    <n v="0.01"/>
    <n v="0"/>
    <n v="0"/>
    <n v="0"/>
    <n v="0"/>
    <n v="0.01"/>
    <n v="3400.08"/>
    <n v="-3400.07"/>
    <n v="0"/>
    <m/>
    <s v="UM01"/>
    <s v="INR"/>
    <n v="0"/>
    <n v="0"/>
    <n v="0"/>
    <n v="0"/>
    <n v="0"/>
  </r>
  <r>
    <s v="1603002908"/>
    <s v="0"/>
    <s v="16030029080"/>
    <s v="3000"/>
    <x v="2"/>
    <s v="&quot;&quot;&quot;SFT.&amp; ERCT- OF36*12 1/2&quot;&quot;&quot;&quot; M/C&quot;"/>
    <s v="0"/>
    <s v="0"/>
    <s v="UM3001"/>
    <d v="1997-03-31T00:00:00"/>
    <n v="3437.28"/>
    <n v="-3437.27"/>
    <n v="0.01"/>
    <n v="0"/>
    <n v="0"/>
    <n v="0"/>
    <n v="0"/>
    <n v="0.01"/>
    <n v="3437.28"/>
    <n v="-3437.27"/>
    <n v="0"/>
    <m/>
    <s v="UM01"/>
    <s v="INR"/>
    <n v="0"/>
    <n v="0"/>
    <n v="0"/>
    <n v="0"/>
    <n v="0"/>
  </r>
  <r>
    <s v="1603002910"/>
    <s v="0"/>
    <s v="16030029100"/>
    <s v="3000"/>
    <x v="2"/>
    <s v="STABILIZER W/H DIGITAL 4KVA"/>
    <s v="0"/>
    <s v="0"/>
    <s v="UM3001"/>
    <d v="2008-02-28T00:00:00"/>
    <n v="3500"/>
    <n v="-3499.99"/>
    <n v="0.01"/>
    <n v="0"/>
    <n v="0"/>
    <n v="0"/>
    <n v="0"/>
    <n v="0.01"/>
    <n v="3500"/>
    <n v="-3499.99"/>
    <n v="0"/>
    <m/>
    <s v="UM01"/>
    <s v="INR"/>
    <n v="0"/>
    <n v="0"/>
    <n v="0"/>
    <n v="0"/>
    <n v="0"/>
  </r>
  <r>
    <s v="1603002911"/>
    <s v="0"/>
    <s v="16030029110"/>
    <s v="3000"/>
    <x v="2"/>
    <s v="STABILIZER W/H DIGITAL 4KVA"/>
    <s v="0"/>
    <s v="0"/>
    <s v="UM3001"/>
    <d v="2008-03-13T00:00:00"/>
    <n v="3500"/>
    <n v="-3499.99"/>
    <n v="0.01"/>
    <n v="0"/>
    <n v="0"/>
    <n v="0"/>
    <n v="0"/>
    <n v="0.01"/>
    <n v="3500"/>
    <n v="-3499.99"/>
    <n v="0"/>
    <m/>
    <s v="UM01"/>
    <s v="INR"/>
    <n v="0"/>
    <n v="0"/>
    <n v="0"/>
    <n v="0"/>
    <n v="0"/>
  </r>
  <r>
    <s v="1603002913"/>
    <s v="0"/>
    <s v="16030029130"/>
    <s v="3000"/>
    <x v="2"/>
    <s v="SCANNER CANON LIDE-110 1 NOS"/>
    <s v="1"/>
    <s v="0"/>
    <s v="UM3001"/>
    <d v="2014-12-03T00:00:00"/>
    <n v="3570"/>
    <n v="-3570"/>
    <n v="0"/>
    <n v="0"/>
    <n v="0"/>
    <n v="0"/>
    <n v="0"/>
    <n v="0"/>
    <n v="3570"/>
    <n v="-3570"/>
    <n v="0"/>
    <m/>
    <s v="UM01"/>
    <s v="INR"/>
    <n v="0"/>
    <n v="0"/>
    <n v="0"/>
    <n v="0"/>
    <n v="0"/>
  </r>
  <r>
    <s v="1603002914"/>
    <s v="0"/>
    <s v="16030029140"/>
    <s v="3000"/>
    <x v="2"/>
    <s v="SCANNER CANON LIDE-110 1 NOS"/>
    <s v="1"/>
    <s v="0"/>
    <s v="UM3001"/>
    <d v="2014-09-15T00:00:00"/>
    <n v="3570"/>
    <n v="-3570"/>
    <n v="0"/>
    <n v="0"/>
    <n v="0"/>
    <n v="0"/>
    <n v="0"/>
    <n v="0"/>
    <n v="3570"/>
    <n v="-3570"/>
    <n v="0"/>
    <m/>
    <s v="UM01"/>
    <s v="INR"/>
    <n v="0"/>
    <n v="0"/>
    <n v="0"/>
    <n v="0"/>
    <n v="0"/>
  </r>
  <r>
    <s v="1603002915"/>
    <s v="0"/>
    <s v="16030029150"/>
    <s v="3000"/>
    <x v="2"/>
    <s v="STABILIZER W/H DIGITAL 4KVA"/>
    <s v="0"/>
    <s v="0"/>
    <s v="UM3001"/>
    <d v="2007-05-28T00:00:00"/>
    <n v="3700"/>
    <n v="-3700"/>
    <n v="0"/>
    <n v="0"/>
    <n v="0"/>
    <n v="0"/>
    <n v="0"/>
    <n v="0"/>
    <n v="3700"/>
    <n v="-3700"/>
    <n v="0"/>
    <m/>
    <s v="UM01"/>
    <s v="INR"/>
    <n v="0"/>
    <n v="0"/>
    <n v="0"/>
    <n v="0"/>
    <n v="0"/>
  </r>
  <r>
    <s v="1603002918"/>
    <s v="0"/>
    <s v="16030029180"/>
    <s v="3000"/>
    <x v="2"/>
    <s v="STABILIZER W/H DIGITAL 4KVA"/>
    <s v="0"/>
    <s v="0"/>
    <s v="UM3001"/>
    <d v="2007-05-08T00:00:00"/>
    <n v="3700"/>
    <n v="-3700"/>
    <n v="0"/>
    <n v="0"/>
    <n v="0"/>
    <n v="0"/>
    <n v="0"/>
    <n v="0"/>
    <n v="3700"/>
    <n v="-3700"/>
    <n v="0"/>
    <m/>
    <s v="UM01"/>
    <s v="INR"/>
    <n v="0"/>
    <n v="0"/>
    <n v="0"/>
    <n v="0"/>
    <n v="0"/>
  </r>
  <r>
    <s v="1603002919"/>
    <s v="0"/>
    <s v="16030029190"/>
    <s v="3000"/>
    <x v="2"/>
    <s v="REMOTE INDICATOR PR_96"/>
    <s v="0"/>
    <s v="0"/>
    <s v="UM3002"/>
    <d v="2005-03-01T00:00:00"/>
    <n v="3767.49"/>
    <n v="-3767.48"/>
    <n v="0.01"/>
    <n v="0"/>
    <n v="0"/>
    <n v="0"/>
    <n v="0"/>
    <n v="0.01"/>
    <n v="3767.49"/>
    <n v="-3767.48"/>
    <n v="0"/>
    <m/>
    <s v="UM01"/>
    <s v="INR"/>
    <n v="0"/>
    <n v="0"/>
    <n v="0"/>
    <n v="0"/>
    <n v="0"/>
  </r>
  <r>
    <s v="1603002920"/>
    <s v="0"/>
    <s v="16030029200"/>
    <s v="3000"/>
    <x v="2"/>
    <s v="INT ON SOFTWARE+PLC COTROL PAN"/>
    <s v="0"/>
    <s v="0"/>
    <s v="UM3001"/>
    <d v="1997-03-31T00:00:00"/>
    <n v="3867.45"/>
    <n v="-3867.44"/>
    <n v="0.01"/>
    <n v="0"/>
    <n v="0"/>
    <n v="0"/>
    <n v="0"/>
    <n v="0.01"/>
    <n v="3867.45"/>
    <n v="-3867.44"/>
    <n v="0"/>
    <m/>
    <s v="UM01"/>
    <s v="INR"/>
    <n v="0"/>
    <n v="0"/>
    <n v="0"/>
    <n v="0"/>
    <n v="0"/>
  </r>
  <r>
    <s v="1603002922"/>
    <s v="0"/>
    <s v="16030029220"/>
    <s v="3000"/>
    <x v="2"/>
    <s v="SYMPHONY AIR COOLER"/>
    <s v="0"/>
    <s v="0"/>
    <s v="UM3001"/>
    <d v="2006-06-10T00:00:00"/>
    <n v="3900"/>
    <n v="-3900"/>
    <n v="0"/>
    <n v="0"/>
    <n v="0"/>
    <n v="0"/>
    <n v="0"/>
    <n v="0"/>
    <n v="3900"/>
    <n v="-3900"/>
    <n v="0"/>
    <m/>
    <s v="UM01"/>
    <s v="INR"/>
    <n v="0"/>
    <n v="0"/>
    <n v="0"/>
    <n v="0"/>
    <n v="0"/>
  </r>
  <r>
    <s v="1603002923"/>
    <s v="0"/>
    <s v="16030029230"/>
    <s v="3000"/>
    <x v="2"/>
    <s v="INSTALLATION OF L.P.G"/>
    <s v="0"/>
    <s v="0"/>
    <s v="UM3001"/>
    <d v="1996-03-31T00:00:00"/>
    <n v="3935.92"/>
    <n v="-3935.92"/>
    <n v="0"/>
    <n v="0"/>
    <n v="0"/>
    <n v="0"/>
    <n v="0"/>
    <n v="0"/>
    <n v="3935.92"/>
    <n v="-3935.92"/>
    <n v="0"/>
    <m/>
    <s v="UM01"/>
    <s v="INR"/>
    <n v="0"/>
    <n v="0"/>
    <n v="0"/>
    <n v="0"/>
    <n v="0"/>
  </r>
  <r>
    <s v="1603002924"/>
    <s v="0"/>
    <s v="16030029240"/>
    <s v="3000"/>
    <x v="2"/>
    <s v="SYMPHONY AIR COOLER"/>
    <s v="0"/>
    <s v="0"/>
    <s v="UM3001"/>
    <d v="2006-05-25T00:00:00"/>
    <n v="4000"/>
    <n v="-4000"/>
    <n v="0"/>
    <n v="0"/>
    <n v="0"/>
    <n v="0"/>
    <n v="0"/>
    <n v="0"/>
    <n v="4000"/>
    <n v="-4000"/>
    <n v="0"/>
    <m/>
    <s v="UM01"/>
    <s v="INR"/>
    <n v="0"/>
    <n v="0"/>
    <n v="0"/>
    <n v="0"/>
    <n v="0"/>
  </r>
  <r>
    <s v="1603002925"/>
    <s v="0"/>
    <s v="16030029250"/>
    <s v="3000"/>
    <x v="2"/>
    <s v="INT ON REVAMPING OF 6 BB * 800"/>
    <s v="0"/>
    <s v="0"/>
    <s v="UM3001"/>
    <d v="1997-03-31T00:00:00"/>
    <n v="4003.71"/>
    <n v="-4003.71"/>
    <n v="0"/>
    <n v="0"/>
    <n v="0"/>
    <n v="0"/>
    <n v="0"/>
    <n v="0"/>
    <n v="4003.71"/>
    <n v="-4003.71"/>
    <n v="0"/>
    <m/>
    <s v="UM01"/>
    <s v="INR"/>
    <n v="0"/>
    <n v="0"/>
    <n v="0"/>
    <n v="0"/>
    <n v="0"/>
  </r>
  <r>
    <s v="1603002926"/>
    <s v="0"/>
    <s v="16030029260"/>
    <s v="3000"/>
    <x v="2"/>
    <s v="&quot;&quot;&quot;SFT. &amp; FRT. OF 18*8 1/2&quot;&quot;&quot;&quot; M/C&quot;"/>
    <s v="0"/>
    <s v="0"/>
    <s v="UM3001"/>
    <d v="1995-03-25T00:00:00"/>
    <n v="4120.16"/>
    <n v="-4120.16"/>
    <n v="0"/>
    <n v="0"/>
    <n v="0"/>
    <n v="0"/>
    <n v="0"/>
    <n v="0"/>
    <n v="4120.16"/>
    <n v="-4120.16"/>
    <n v="0"/>
    <m/>
    <s v="UM01"/>
    <s v="INR"/>
    <n v="0"/>
    <n v="0"/>
    <n v="0"/>
    <n v="0"/>
    <n v="0"/>
  </r>
  <r>
    <s v="1603002927"/>
    <s v="0"/>
    <s v="16030029270"/>
    <s v="3000"/>
    <x v="2"/>
    <s v="INT ON PAY OFF SIDE OF DSW"/>
    <s v="0"/>
    <s v="0"/>
    <s v="UM3001"/>
    <d v="1997-03-31T00:00:00"/>
    <n v="4238.16"/>
    <n v="-4238.16"/>
    <n v="0"/>
    <n v="0"/>
    <n v="0"/>
    <n v="0"/>
    <n v="0"/>
    <n v="0"/>
    <n v="4238.16"/>
    <n v="-4238.16"/>
    <n v="0"/>
    <m/>
    <s v="UM01"/>
    <s v="INR"/>
    <n v="0"/>
    <n v="0"/>
    <n v="0"/>
    <n v="0"/>
    <n v="0"/>
  </r>
  <r>
    <s v="1603002928"/>
    <s v="0"/>
    <s v="16030029280"/>
    <s v="3000"/>
    <x v="2"/>
    <s v="INT ON HOOK BEAM."/>
    <s v="0"/>
    <s v="0"/>
    <s v="UM3001"/>
    <d v="1997-03-31T00:00:00"/>
    <n v="4253.18"/>
    <n v="-4253.18"/>
    <n v="0"/>
    <n v="0"/>
    <n v="0"/>
    <n v="0"/>
    <n v="0"/>
    <n v="0"/>
    <n v="4253.18"/>
    <n v="-4253.18"/>
    <n v="0"/>
    <m/>
    <s v="UM01"/>
    <s v="INR"/>
    <n v="0"/>
    <n v="0"/>
    <n v="0"/>
    <n v="0"/>
    <n v="0"/>
  </r>
  <r>
    <s v="1603002929"/>
    <s v="0"/>
    <s v="16030029290"/>
    <s v="3000"/>
    <x v="2"/>
    <s v="SYMPHONY AIR COOLER"/>
    <s v="0"/>
    <s v="0"/>
    <s v="UM3001"/>
    <d v="2006-04-11T00:00:00"/>
    <n v="4275"/>
    <n v="-4275"/>
    <n v="0"/>
    <n v="0"/>
    <n v="0"/>
    <n v="0"/>
    <n v="0"/>
    <n v="0"/>
    <n v="4275"/>
    <n v="-4275"/>
    <n v="0"/>
    <m/>
    <s v="UM01"/>
    <s v="INR"/>
    <n v="0"/>
    <n v="0"/>
    <n v="0"/>
    <n v="0"/>
    <n v="0"/>
  </r>
  <r>
    <s v="1603002930"/>
    <s v="0"/>
    <s v="16030029300"/>
    <s v="3000"/>
    <x v="2"/>
    <s v="ADDL. EXP. ON INSTL. OF TAKE-U"/>
    <s v="0"/>
    <s v="0"/>
    <s v="UM3001"/>
    <d v="1994-11-03T00:00:00"/>
    <n v="4288.49"/>
    <n v="-4288.49"/>
    <n v="0"/>
    <n v="0"/>
    <n v="0"/>
    <n v="0"/>
    <n v="0"/>
    <n v="0"/>
    <n v="4288.49"/>
    <n v="-4288.49"/>
    <n v="0"/>
    <m/>
    <s v="UM01"/>
    <s v="INR"/>
    <n v="0"/>
    <n v="0"/>
    <n v="0"/>
    <n v="0"/>
    <n v="0"/>
  </r>
  <r>
    <s v="1603002932"/>
    <s v="0"/>
    <s v="16030029320"/>
    <s v="3000"/>
    <x v="2"/>
    <s v="STICK DUO 2GB FOR D/CAMERA DSC"/>
    <s v="0"/>
    <s v="0"/>
    <s v="UM3002"/>
    <d v="2007-08-28T00:00:00"/>
    <n v="2340"/>
    <n v="-2223"/>
    <n v="117"/>
    <n v="0"/>
    <n v="0"/>
    <n v="0"/>
    <n v="0"/>
    <n v="117"/>
    <n v="2340"/>
    <n v="-2223"/>
    <n v="0"/>
    <m/>
    <s v="UM01"/>
    <s v="INR"/>
    <n v="0"/>
    <n v="0"/>
    <n v="0"/>
    <n v="0"/>
    <n v="0"/>
  </r>
  <r>
    <s v="1603002933"/>
    <s v="0"/>
    <s v="16030029330"/>
    <s v="3000"/>
    <x v="2"/>
    <s v="INT ON PHOSPHATE/RINSE/BORAX T"/>
    <s v="0"/>
    <s v="0"/>
    <s v="UM3001"/>
    <d v="1997-03-31T00:00:00"/>
    <n v="4335.57"/>
    <n v="-4335.57"/>
    <n v="0"/>
    <n v="0"/>
    <n v="0"/>
    <n v="0"/>
    <n v="0"/>
    <n v="0"/>
    <n v="4335.57"/>
    <n v="-4335.57"/>
    <n v="0"/>
    <m/>
    <s v="UM01"/>
    <s v="INR"/>
    <n v="0"/>
    <n v="0"/>
    <n v="0"/>
    <n v="0"/>
    <n v="0"/>
  </r>
  <r>
    <s v="1603002934"/>
    <s v="0"/>
    <s v="16030029340"/>
    <s v="3000"/>
    <x v="2"/>
    <s v="INT ON REVAMPING OF 36 BB * 40"/>
    <s v="0"/>
    <s v="0"/>
    <s v="UM3001"/>
    <d v="1997-03-31T00:00:00"/>
    <n v="4379.63"/>
    <n v="-4379.62"/>
    <n v="0.01"/>
    <n v="0"/>
    <n v="0"/>
    <n v="0"/>
    <n v="0"/>
    <n v="0.01"/>
    <n v="4379.63"/>
    <n v="-4379.62"/>
    <n v="0"/>
    <m/>
    <s v="UM01"/>
    <s v="INR"/>
    <n v="0"/>
    <n v="0"/>
    <n v="0"/>
    <n v="0"/>
    <n v="0"/>
  </r>
  <r>
    <s v="1603002935"/>
    <s v="0"/>
    <s v="16030029350"/>
    <s v="3000"/>
    <x v="2"/>
    <s v="MODI OF ROLLER MECH.MATERIAL"/>
    <s v="11"/>
    <s v="0"/>
    <s v="UM3001"/>
    <d v="2003-03-22T00:00:00"/>
    <n v="4386.6000000000004"/>
    <n v="-4386.59"/>
    <n v="0.01"/>
    <n v="0"/>
    <n v="0"/>
    <n v="0"/>
    <n v="0"/>
    <n v="0.01"/>
    <n v="4386.6000000000004"/>
    <n v="-4386.59"/>
    <n v="0"/>
    <m/>
    <s v="UM01"/>
    <s v="INR"/>
    <n v="0"/>
    <n v="0"/>
    <n v="0"/>
    <n v="0"/>
    <n v="0"/>
  </r>
  <r>
    <s v="1603002936"/>
    <s v="0"/>
    <s v="16030029360"/>
    <s v="3000"/>
    <x v="2"/>
    <s v="AUTOMATIC VOLTAGE STABLISER FO"/>
    <s v="0"/>
    <s v="0"/>
    <s v="UM3001"/>
    <d v="2005-07-26T00:00:00"/>
    <n v="4400"/>
    <n v="-4399.99"/>
    <n v="0.01"/>
    <n v="0"/>
    <n v="0"/>
    <n v="0"/>
    <n v="0"/>
    <n v="0.01"/>
    <n v="4400"/>
    <n v="-4399.99"/>
    <n v="0"/>
    <m/>
    <s v="UM01"/>
    <s v="INR"/>
    <n v="0"/>
    <n v="0"/>
    <n v="0"/>
    <n v="0"/>
    <n v="0"/>
  </r>
  <r>
    <s v="1603002937"/>
    <s v="0"/>
    <s v="16030029370"/>
    <s v="3000"/>
    <x v="2"/>
    <s v="STM 9HDX760+1HD FIN HD-COILER"/>
    <s v="8"/>
    <s v="0"/>
    <s v="UM3001"/>
    <d v="2007-03-25T00:00:00"/>
    <n v="6724632.9500000002"/>
    <n v="-6388401.2999999998"/>
    <n v="336231.65"/>
    <n v="0"/>
    <n v="0"/>
    <n v="0"/>
    <n v="0"/>
    <n v="336231.65"/>
    <n v="6724632.9500000002"/>
    <n v="-6388401.2999999998"/>
    <n v="0"/>
    <m/>
    <s v="UM01"/>
    <s v="INR"/>
    <n v="0"/>
    <n v="0"/>
    <n v="0"/>
    <n v="0"/>
    <n v="0"/>
  </r>
  <r>
    <s v="1603002938"/>
    <s v="0"/>
    <s v="16030029380"/>
    <s v="3000"/>
    <x v="2"/>
    <s v="STRAL WORK &amp; HOIST/CRANE-125T"/>
    <s v="15"/>
    <s v="0"/>
    <s v="UM3001"/>
    <d v="2012-03-26T00:00:00"/>
    <n v="5083444.7699999996"/>
    <n v="-3032224.35"/>
    <n v="2051220.42"/>
    <n v="0"/>
    <n v="0"/>
    <n v="-257325.46"/>
    <n v="0"/>
    <n v="1793894.96"/>
    <n v="5083444.7699999996"/>
    <n v="-3289549.81"/>
    <n v="0"/>
    <m/>
    <s v="UM01"/>
    <s v="INR"/>
    <n v="0"/>
    <n v="0"/>
    <n v="0"/>
    <n v="0"/>
    <n v="0"/>
  </r>
  <r>
    <s v="1603002939"/>
    <s v="0"/>
    <s v="16030029390"/>
    <s v="3000"/>
    <x v="2"/>
    <s v="STRANDER REWINDER FROM USA PLA"/>
    <s v="15"/>
    <s v="0"/>
    <s v="UM3001"/>
    <d v="2011-03-09T00:00:00"/>
    <n v="2215069.4"/>
    <n v="-1514183.57"/>
    <n v="700885.83"/>
    <n v="0"/>
    <n v="0"/>
    <n v="-99399.31"/>
    <n v="0"/>
    <n v="601486.52"/>
    <n v="2215069.4"/>
    <n v="-1613582.88"/>
    <n v="0"/>
    <m/>
    <s v="UM01"/>
    <s v="INR"/>
    <n v="0"/>
    <n v="0"/>
    <n v="0"/>
    <n v="0"/>
    <n v="0"/>
  </r>
  <r>
    <s v="1603002941"/>
    <s v="0"/>
    <s v="16030029410"/>
    <s v="3000"/>
    <x v="2"/>
    <s v="STRECKER ELEC.BUTT WELDING M/C"/>
    <s v="15"/>
    <s v="0"/>
    <s v="UM3001"/>
    <d v="2001-03-18T00:00:00"/>
    <n v="223009.92000000001"/>
    <n v="-211859.42"/>
    <n v="11150.5"/>
    <n v="0"/>
    <n v="0"/>
    <n v="0"/>
    <n v="0"/>
    <n v="11150.5"/>
    <n v="223009.92000000001"/>
    <n v="-211859.42"/>
    <n v="0"/>
    <m/>
    <s v="UM01"/>
    <s v="INR"/>
    <n v="0"/>
    <n v="0"/>
    <n v="0"/>
    <n v="0"/>
    <n v="0"/>
  </r>
  <r>
    <s v="1603002943"/>
    <s v="0"/>
    <s v="16030029430"/>
    <s v="3000"/>
    <x v="2"/>
    <s v="STRUCTURE FOR F3 CRANE UPTORT"/>
    <s v="0"/>
    <s v="0"/>
    <s v="UM3001"/>
    <d v="1980-06-30T00:00:00"/>
    <n v="48055.79"/>
    <n v="-45653"/>
    <n v="2402.79"/>
    <n v="0"/>
    <n v="0"/>
    <n v="0"/>
    <n v="0"/>
    <n v="2402.79"/>
    <n v="48055.79"/>
    <n v="-45653"/>
    <n v="0"/>
    <m/>
    <s v="UM01"/>
    <s v="INR"/>
    <n v="0"/>
    <n v="0"/>
    <n v="0"/>
    <n v="0"/>
    <n v="0"/>
  </r>
  <r>
    <s v="1603002944"/>
    <s v="0"/>
    <s v="16030029440"/>
    <s v="3000"/>
    <x v="2"/>
    <s v="SUBN OLD-AGEG OB"/>
    <s v="15"/>
    <s v="0"/>
    <s v="UM3001"/>
    <d v="2015-09-20T00:00:00"/>
    <n v="594632"/>
    <n v="-170582.02"/>
    <n v="424049.98"/>
    <n v="0"/>
    <n v="0"/>
    <n v="-37667.160000000003"/>
    <n v="0"/>
    <n v="386382.82"/>
    <n v="594632"/>
    <n v="-208249.18"/>
    <n v="0"/>
    <m/>
    <s v="UM01"/>
    <s v="INR"/>
    <n v="0"/>
    <n v="0"/>
    <n v="0"/>
    <n v="0"/>
    <n v="0"/>
  </r>
  <r>
    <s v="1603002945"/>
    <s v="0"/>
    <s v="16030029450"/>
    <s v="3000"/>
    <x v="2"/>
    <s v="SUBN OLD-AGEG OB"/>
    <s v="25"/>
    <s v="0"/>
    <s v="UM3001"/>
    <d v="2015-09-20T00:00:00"/>
    <n v="2081212"/>
    <n v="-333210.71000000002"/>
    <n v="1748001.29"/>
    <n v="0"/>
    <n v="0"/>
    <n v="-80315.67"/>
    <n v="0"/>
    <n v="1667685.62"/>
    <n v="2081212"/>
    <n v="-413526.38"/>
    <n v="0"/>
    <m/>
    <s v="UM01"/>
    <s v="INR"/>
    <n v="0"/>
    <n v="0"/>
    <n v="0"/>
    <n v="0"/>
    <n v="0"/>
  </r>
  <r>
    <s v="1603002946"/>
    <s v="0"/>
    <s v="16030029460"/>
    <s v="3000"/>
    <x v="2"/>
    <s v="SUBN OLD-AGEG OB"/>
    <s v="15"/>
    <s v="0"/>
    <s v="UM3001"/>
    <d v="2015-09-20T00:00:00"/>
    <n v="1189264"/>
    <n v="-341164.04"/>
    <n v="848099.96"/>
    <n v="0"/>
    <n v="0"/>
    <n v="-75334.31"/>
    <n v="0"/>
    <n v="772765.65"/>
    <n v="1189264"/>
    <n v="-416498.35"/>
    <n v="0"/>
    <m/>
    <s v="UM01"/>
    <s v="INR"/>
    <n v="0"/>
    <n v="0"/>
    <n v="0"/>
    <n v="0"/>
    <n v="0"/>
  </r>
  <r>
    <s v="1603002947"/>
    <s v="0"/>
    <s v="16030029470"/>
    <s v="3000"/>
    <x v="2"/>
    <s v="SUBN OLD-AGEG OB"/>
    <s v="10"/>
    <s v="0"/>
    <s v="UM3001"/>
    <d v="2015-09-20T00:00:00"/>
    <n v="2081212"/>
    <n v="-895634.67"/>
    <n v="1185577.33"/>
    <n v="0"/>
    <n v="0"/>
    <n v="-197772.35"/>
    <n v="0"/>
    <n v="987804.98"/>
    <n v="2081212"/>
    <n v="-1093407.02"/>
    <n v="0"/>
    <m/>
    <s v="UM01"/>
    <s v="INR"/>
    <n v="0"/>
    <n v="0"/>
    <n v="0"/>
    <n v="0"/>
    <n v="0"/>
  </r>
  <r>
    <s v="1603002948"/>
    <s v="0"/>
    <s v="16030029480"/>
    <s v="3000"/>
    <x v="2"/>
    <s v="POWER TEAM ELECTRIC HYD PUMP-UID"/>
    <s v="0"/>
    <s v="0"/>
    <s v="UM3004"/>
    <d v="2006-04-01T00:00:00"/>
    <n v="324480"/>
    <n v="-308256"/>
    <n v="16224"/>
    <n v="0"/>
    <n v="0"/>
    <n v="0"/>
    <n v="0"/>
    <n v="16224"/>
    <n v="324480"/>
    <n v="-308256"/>
    <n v="0"/>
    <m/>
    <s v="UM01"/>
    <s v="INR"/>
    <n v="0"/>
    <n v="0"/>
    <n v="0"/>
    <n v="0"/>
    <n v="0"/>
  </r>
  <r>
    <s v="1603002949"/>
    <s v="0"/>
    <s v="16030029490"/>
    <s v="3000"/>
    <x v="2"/>
    <s v="SUPP. FACIL. (COMPRESSOR DRYER"/>
    <s v="0"/>
    <s v="0"/>
    <s v="UM3001"/>
    <d v="1994-09-25T00:00:00"/>
    <n v="477661.47"/>
    <n v="-453778.39"/>
    <n v="23883.08"/>
    <n v="0"/>
    <n v="0"/>
    <n v="0"/>
    <n v="0"/>
    <n v="23883.08"/>
    <n v="477661.47"/>
    <n v="-453778.39"/>
    <n v="0"/>
    <m/>
    <s v="UM01"/>
    <s v="INR"/>
    <n v="0"/>
    <n v="0"/>
    <n v="0"/>
    <n v="0"/>
    <n v="0"/>
  </r>
  <r>
    <s v="1603002950"/>
    <s v="0"/>
    <s v="16030029500"/>
    <s v="3000"/>
    <x v="2"/>
    <s v="SUPPORTS FACILITIES FOR THE"/>
    <s v="8"/>
    <s v="0"/>
    <s v="UM3001"/>
    <d v="2006-03-20T00:00:00"/>
    <n v="5158381.1500000004"/>
    <n v="-4900462.09"/>
    <n v="257919.06"/>
    <n v="0"/>
    <n v="0"/>
    <n v="0"/>
    <n v="0"/>
    <n v="257919.06"/>
    <n v="5158381.1500000004"/>
    <n v="-4900462.09"/>
    <n v="0"/>
    <m/>
    <s v="UM01"/>
    <s v="INR"/>
    <n v="0"/>
    <n v="0"/>
    <n v="0"/>
    <n v="0"/>
    <n v="0"/>
  </r>
  <r>
    <s v="1603002951"/>
    <s v="0"/>
    <s v="16030029510"/>
    <s v="3000"/>
    <x v="2"/>
    <s v="SUPT EQUP NAINI BRDG MECH MAT"/>
    <s v="11"/>
    <s v="0"/>
    <s v="UM3001"/>
    <d v="2003-03-30T00:00:00"/>
    <n v="5333523.07"/>
    <n v="-5066846.92"/>
    <n v="266676.15000000002"/>
    <n v="0"/>
    <n v="0"/>
    <n v="0"/>
    <n v="0"/>
    <n v="266676.15000000002"/>
    <n v="5333523.07"/>
    <n v="-5066846.92"/>
    <n v="0"/>
    <m/>
    <s v="UM01"/>
    <s v="INR"/>
    <n v="0"/>
    <n v="0"/>
    <n v="0"/>
    <n v="0"/>
    <n v="0"/>
  </r>
  <r>
    <s v="1603002952"/>
    <s v="0"/>
    <s v="16030029520"/>
    <s v="3000"/>
    <x v="2"/>
    <s v="SUPT-EQUP. NAINI BRDG.MECH MAT"/>
    <s v="0"/>
    <s v="0"/>
    <s v="UM3001"/>
    <d v="2004-03-25T00:00:00"/>
    <n v="289758.37"/>
    <n v="-275270.45"/>
    <n v="14487.92"/>
    <n v="0"/>
    <n v="0"/>
    <n v="0"/>
    <n v="0"/>
    <n v="14487.92"/>
    <n v="289758.37"/>
    <n v="-275270.45"/>
    <n v="0"/>
    <m/>
    <s v="UM01"/>
    <s v="INR"/>
    <n v="0"/>
    <n v="0"/>
    <n v="0"/>
    <n v="0"/>
    <n v="0"/>
  </r>
  <r>
    <s v="1603002954"/>
    <s v="0"/>
    <s v="16030029540"/>
    <s v="3000"/>
    <x v="2"/>
    <s v="SWICHING DEVICE"/>
    <s v="0"/>
    <s v="0"/>
    <s v="UM3002"/>
    <d v="2005-03-01T00:00:00"/>
    <n v="52284.07"/>
    <n v="-49669.86"/>
    <n v="2614.21"/>
    <n v="0"/>
    <n v="0"/>
    <n v="0"/>
    <n v="0"/>
    <n v="2614.21"/>
    <n v="52284.07"/>
    <n v="-49669.86"/>
    <n v="0"/>
    <m/>
    <s v="UM01"/>
    <s v="INR"/>
    <n v="0"/>
    <n v="0"/>
    <n v="0"/>
    <n v="0"/>
    <n v="0"/>
  </r>
  <r>
    <s v="1603002955"/>
    <s v="0"/>
    <s v="16030029550"/>
    <s v="3000"/>
    <x v="2"/>
    <s v="INT ON MODIFICATION OF DSW"/>
    <s v="0"/>
    <s v="0"/>
    <s v="UM3001"/>
    <d v="1997-03-31T00:00:00"/>
    <n v="4528.16"/>
    <n v="-4528.16"/>
    <n v="0"/>
    <n v="0"/>
    <n v="0"/>
    <n v="0"/>
    <n v="0"/>
    <n v="0"/>
    <n v="4528.16"/>
    <n v="-4528.16"/>
    <n v="0"/>
    <m/>
    <s v="UM01"/>
    <s v="INR"/>
    <n v="0"/>
    <n v="0"/>
    <n v="0"/>
    <n v="0"/>
    <n v="0"/>
  </r>
  <r>
    <s v="1603002956"/>
    <s v="0"/>
    <s v="16030029560"/>
    <s v="3000"/>
    <x v="2"/>
    <s v="SWITCHGEARS AT SUB-STATION &amp; A"/>
    <s v="15"/>
    <s v="0"/>
    <s v="UM3001"/>
    <d v="1999-03-24T00:00:00"/>
    <n v="803285.4"/>
    <n v="-763121.13"/>
    <n v="40164.269999999997"/>
    <n v="0"/>
    <n v="0"/>
    <n v="0"/>
    <n v="0"/>
    <n v="40164.269999999997"/>
    <n v="803285.4"/>
    <n v="-763121.13"/>
    <n v="0"/>
    <m/>
    <s v="UM01"/>
    <s v="INR"/>
    <n v="0"/>
    <n v="0"/>
    <n v="0"/>
    <n v="0"/>
    <n v="0"/>
  </r>
  <r>
    <s v="1603002957"/>
    <s v="0"/>
    <s v="16030029570"/>
    <s v="3000"/>
    <x v="2"/>
    <s v="SWITCHING DEVICE"/>
    <s v="0"/>
    <s v="0"/>
    <s v="UM3002"/>
    <d v="2005-03-01T00:00:00"/>
    <n v="31229.24"/>
    <n v="-29667.77"/>
    <n v="1561.47"/>
    <n v="0"/>
    <n v="0"/>
    <n v="0"/>
    <n v="0"/>
    <n v="1561.47"/>
    <n v="31229.24"/>
    <n v="-29667.77"/>
    <n v="0"/>
    <m/>
    <s v="UM01"/>
    <s v="INR"/>
    <n v="0"/>
    <n v="0"/>
    <n v="0"/>
    <n v="0"/>
    <n v="0"/>
  </r>
  <r>
    <s v="1603002958"/>
    <s v="0"/>
    <s v="16030029580"/>
    <s v="3000"/>
    <x v="2"/>
    <s v="SWITCHING DEVICE"/>
    <s v="0"/>
    <s v="0"/>
    <s v="UM3002"/>
    <d v="2005-03-01T00:00:00"/>
    <n v="10830.86"/>
    <n v="-10289.31"/>
    <n v="541.54999999999995"/>
    <n v="0"/>
    <n v="0"/>
    <n v="0"/>
    <n v="0"/>
    <n v="541.54999999999995"/>
    <n v="10830.86"/>
    <n v="-10289.31"/>
    <n v="0"/>
    <m/>
    <s v="UM01"/>
    <s v="INR"/>
    <n v="0"/>
    <n v="0"/>
    <n v="0"/>
    <n v="0"/>
    <n v="0"/>
  </r>
  <r>
    <s v="1603002959"/>
    <s v="0"/>
    <s v="16030029590"/>
    <s v="3000"/>
    <x v="2"/>
    <s v="SWITCHING DEVICE"/>
    <s v="0"/>
    <s v="0"/>
    <s v="UM3002"/>
    <d v="2005-03-01T00:00:00"/>
    <n v="33592.83"/>
    <n v="-31913.18"/>
    <n v="1679.65"/>
    <n v="0"/>
    <n v="0"/>
    <n v="0"/>
    <n v="0"/>
    <n v="1679.65"/>
    <n v="33592.83"/>
    <n v="-31913.18"/>
    <n v="0"/>
    <m/>
    <s v="UM01"/>
    <s v="INR"/>
    <n v="0"/>
    <n v="0"/>
    <n v="0"/>
    <n v="0"/>
    <n v="0"/>
  </r>
  <r>
    <s v="1603002960"/>
    <s v="0"/>
    <s v="16030029600"/>
    <s v="3000"/>
    <x v="2"/>
    <s v="AIR COMPRESSOR MACHINE---------UID"/>
    <s v="0"/>
    <s v="0"/>
    <s v="UM3004"/>
    <d v="2006-04-01T00:00:00"/>
    <n v="4549.12"/>
    <n v="-4549.12"/>
    <n v="0"/>
    <n v="0"/>
    <n v="0"/>
    <n v="0"/>
    <n v="0"/>
    <n v="0"/>
    <n v="4549.12"/>
    <n v="-4549.12"/>
    <n v="0"/>
    <m/>
    <s v="UM01"/>
    <s v="INR"/>
    <n v="0"/>
    <n v="0"/>
    <n v="0"/>
    <n v="0"/>
    <n v="0"/>
  </r>
  <r>
    <s v="1603002961"/>
    <s v="0"/>
    <s v="16030029610"/>
    <s v="3000"/>
    <x v="2"/>
    <s v="SWITHCHING DEVICE"/>
    <s v="0"/>
    <s v="0"/>
    <s v="UM3002"/>
    <d v="2005-03-01T00:00:00"/>
    <n v="14086.61"/>
    <n v="-13382.27"/>
    <n v="704.34"/>
    <n v="0"/>
    <n v="0"/>
    <n v="0"/>
    <n v="0"/>
    <n v="704.34"/>
    <n v="14086.61"/>
    <n v="-13382.27"/>
    <n v="0"/>
    <m/>
    <s v="UM01"/>
    <s v="INR"/>
    <n v="0"/>
    <n v="0"/>
    <n v="0"/>
    <n v="0"/>
    <n v="0"/>
  </r>
  <r>
    <s v="1603002962"/>
    <s v="0"/>
    <s v="16030029620"/>
    <s v="3000"/>
    <x v="2"/>
    <s v="SWITHCHING DEVICE"/>
    <s v="0"/>
    <s v="0"/>
    <s v="UM3002"/>
    <d v="2005-03-01T00:00:00"/>
    <n v="714697.97"/>
    <n v="-678963.07"/>
    <n v="35734.9"/>
    <n v="0"/>
    <n v="0"/>
    <n v="0"/>
    <n v="0"/>
    <n v="35734.9"/>
    <n v="714697.97"/>
    <n v="-678963.07"/>
    <n v="0"/>
    <m/>
    <s v="UM01"/>
    <s v="INR"/>
    <n v="0"/>
    <n v="0"/>
    <n v="0"/>
    <n v="0"/>
    <n v="0"/>
  </r>
  <r>
    <s v="1603002963"/>
    <s v="0"/>
    <s v="16030029630"/>
    <s v="3000"/>
    <x v="2"/>
    <s v="SWITHCHING DEVICE"/>
    <s v="0"/>
    <s v="0"/>
    <s v="UM3002"/>
    <d v="2005-03-01T00:00:00"/>
    <n v="45240.38"/>
    <n v="-42978.36"/>
    <n v="2262.02"/>
    <n v="0"/>
    <n v="0"/>
    <n v="0"/>
    <n v="0"/>
    <n v="2262.02"/>
    <n v="45240.38"/>
    <n v="-42978.36"/>
    <n v="0"/>
    <m/>
    <s v="UM01"/>
    <s v="INR"/>
    <n v="0"/>
    <n v="0"/>
    <n v="0"/>
    <n v="0"/>
    <n v="0"/>
  </r>
  <r>
    <s v="1603002964"/>
    <s v="0"/>
    <s v="16030029640"/>
    <s v="3000"/>
    <x v="2"/>
    <s v="SWITHCHING DEVICE RU46"/>
    <s v="0"/>
    <s v="0"/>
    <s v="UM3002"/>
    <d v="2005-03-01T00:00:00"/>
    <n v="17129.41"/>
    <n v="-16272.93"/>
    <n v="856.48"/>
    <n v="0"/>
    <n v="0"/>
    <n v="0"/>
    <n v="0"/>
    <n v="856.48"/>
    <n v="17129.41"/>
    <n v="-16272.93"/>
    <n v="0"/>
    <m/>
    <s v="UM01"/>
    <s v="INR"/>
    <n v="0"/>
    <n v="0"/>
    <n v="0"/>
    <n v="0"/>
    <n v="0"/>
  </r>
  <r>
    <s v="1603002965"/>
    <s v="0"/>
    <s v="16030029650"/>
    <s v="3000"/>
    <x v="2"/>
    <s v="SWIVELLING VICE -280 MM"/>
    <s v="0"/>
    <s v="0"/>
    <s v="UM3002"/>
    <d v="2005-03-01T00:00:00"/>
    <n v="6445.35"/>
    <n v="-6123.08"/>
    <n v="322.27"/>
    <n v="0"/>
    <n v="0"/>
    <n v="0"/>
    <n v="0"/>
    <n v="322.27"/>
    <n v="6445.35"/>
    <n v="-6123.08"/>
    <n v="0"/>
    <m/>
    <s v="UM01"/>
    <s v="INR"/>
    <n v="0"/>
    <n v="0"/>
    <n v="0"/>
    <n v="0"/>
    <n v="0"/>
  </r>
  <r>
    <s v="1603002966"/>
    <s v="0"/>
    <s v="16030029660"/>
    <s v="3000"/>
    <x v="2"/>
    <s v="SYMPHONY AIR COOLER"/>
    <s v="5"/>
    <s v="0"/>
    <s v="UM3001"/>
    <d v="2006-04-11T00:00:00"/>
    <n v="6875"/>
    <n v="-6531.25"/>
    <n v="343.75"/>
    <n v="0"/>
    <n v="0"/>
    <n v="0"/>
    <n v="0"/>
    <n v="343.75"/>
    <n v="6875"/>
    <n v="-6531.25"/>
    <n v="0"/>
    <m/>
    <s v="UM01"/>
    <s v="INR"/>
    <n v="0"/>
    <n v="0"/>
    <n v="0"/>
    <n v="0"/>
    <n v="0"/>
  </r>
  <r>
    <s v="1603002967"/>
    <s v="0"/>
    <s v="16030029670"/>
    <s v="3000"/>
    <x v="2"/>
    <s v="SYMPHONY AIR COOLER"/>
    <s v="5"/>
    <s v="0"/>
    <s v="UM3001"/>
    <d v="2006-05-02T00:00:00"/>
    <n v="7350"/>
    <n v="-6982.49"/>
    <n v="367.51"/>
    <n v="0"/>
    <n v="0"/>
    <n v="0"/>
    <n v="0"/>
    <n v="367.51"/>
    <n v="7350"/>
    <n v="-6982.49"/>
    <n v="0"/>
    <m/>
    <s v="UM01"/>
    <s v="INR"/>
    <n v="0"/>
    <n v="0"/>
    <n v="0"/>
    <n v="0"/>
    <n v="0"/>
  </r>
  <r>
    <s v="1603002968"/>
    <s v="0"/>
    <s v="16030029680"/>
    <s v="3000"/>
    <x v="2"/>
    <s v="SYMPHONY AIR COOLER"/>
    <s v="5"/>
    <s v="0"/>
    <s v="UM3001"/>
    <d v="2006-05-02T00:00:00"/>
    <n v="7200"/>
    <n v="-6840"/>
    <n v="360"/>
    <n v="0"/>
    <n v="0"/>
    <n v="0"/>
    <n v="0"/>
    <n v="360"/>
    <n v="7200"/>
    <n v="-6840"/>
    <n v="0"/>
    <m/>
    <s v="UM01"/>
    <s v="INR"/>
    <n v="0"/>
    <n v="0"/>
    <n v="0"/>
    <n v="0"/>
    <n v="0"/>
  </r>
  <r>
    <s v="1603002969"/>
    <s v="0"/>
    <s v="16030029690"/>
    <s v="3000"/>
    <x v="2"/>
    <s v="SYMPHONY AIR COOLER"/>
    <s v="5"/>
    <s v="0"/>
    <s v="UM3001"/>
    <d v="2006-05-03T00:00:00"/>
    <n v="27350"/>
    <n v="-25982.5"/>
    <n v="1367.5"/>
    <n v="0"/>
    <n v="0"/>
    <n v="0"/>
    <n v="0"/>
    <n v="1367.5"/>
    <n v="27350"/>
    <n v="-25982.5"/>
    <n v="0"/>
    <m/>
    <s v="UM01"/>
    <s v="INR"/>
    <n v="0"/>
    <n v="0"/>
    <n v="0"/>
    <n v="0"/>
    <n v="0"/>
  </r>
  <r>
    <s v="1603002970"/>
    <s v="0"/>
    <s v="16030029700"/>
    <s v="3000"/>
    <x v="2"/>
    <s v="SYMPHONY AIR COOLER"/>
    <s v="0"/>
    <s v="0"/>
    <s v="UM3001"/>
    <d v="2004-04-17T00:00:00"/>
    <n v="46200"/>
    <n v="-43890"/>
    <n v="2310"/>
    <n v="0"/>
    <n v="0"/>
    <n v="0"/>
    <n v="0"/>
    <n v="2310"/>
    <n v="46200"/>
    <n v="-43890"/>
    <n v="0"/>
    <m/>
    <s v="UM01"/>
    <s v="INR"/>
    <n v="0"/>
    <n v="0"/>
    <n v="0"/>
    <n v="0"/>
    <n v="0"/>
  </r>
  <r>
    <s v="1603002971"/>
    <s v="0"/>
    <s v="16030029710"/>
    <s v="3000"/>
    <x v="2"/>
    <s v="MODI OF M/C 8G CIVIL MATERIAL"/>
    <s v="11"/>
    <s v="0"/>
    <s v="UM3001"/>
    <d v="2003-03-22T00:00:00"/>
    <n v="4638.41"/>
    <n v="-4638.3999999999996"/>
    <n v="0.01"/>
    <n v="0"/>
    <n v="0"/>
    <n v="0"/>
    <n v="0"/>
    <n v="0.01"/>
    <n v="4638.41"/>
    <n v="-4638.3999999999996"/>
    <n v="0"/>
    <m/>
    <s v="UM01"/>
    <s v="INR"/>
    <n v="0"/>
    <n v="0"/>
    <n v="0"/>
    <n v="0"/>
    <n v="0"/>
  </r>
  <r>
    <s v="1603002972"/>
    <s v="0"/>
    <s v="16030029720"/>
    <s v="3000"/>
    <x v="2"/>
    <s v="SYMPHONY AIR COOLER SUMO WITH"/>
    <s v="0"/>
    <s v="0"/>
    <s v="UM3001"/>
    <d v="2004-04-25T00:00:00"/>
    <n v="6600"/>
    <n v="-6270"/>
    <n v="330"/>
    <n v="0"/>
    <n v="0"/>
    <n v="0"/>
    <n v="0"/>
    <n v="330"/>
    <n v="6600"/>
    <n v="-6270"/>
    <n v="0"/>
    <m/>
    <s v="UM01"/>
    <s v="INR"/>
    <n v="0"/>
    <n v="0"/>
    <n v="0"/>
    <n v="0"/>
    <n v="0"/>
  </r>
  <r>
    <s v="1603002973"/>
    <s v="0"/>
    <s v="16030029730"/>
    <s v="3000"/>
    <x v="2"/>
    <s v="SYMPHONY AIR COOLER SUMO WITH"/>
    <s v="0"/>
    <s v="0"/>
    <s v="UM3001"/>
    <d v="2004-04-25T00:00:00"/>
    <n v="6600"/>
    <n v="-6270"/>
    <n v="330"/>
    <n v="0"/>
    <n v="0"/>
    <n v="0"/>
    <n v="0"/>
    <n v="330"/>
    <n v="6600"/>
    <n v="-6270"/>
    <n v="0"/>
    <m/>
    <s v="UM01"/>
    <s v="INR"/>
    <n v="0"/>
    <n v="0"/>
    <n v="0"/>
    <n v="0"/>
    <n v="0"/>
  </r>
  <r>
    <s v="1603002974"/>
    <s v="0"/>
    <s v="16030029740"/>
    <s v="3000"/>
    <x v="2"/>
    <s v="SYMPHONY AIR COOLER WITH TROLL"/>
    <s v="5"/>
    <s v="0"/>
    <s v="UM3001"/>
    <d v="2005-05-17T00:00:00"/>
    <n v="6800"/>
    <n v="-6459.99"/>
    <n v="340.01"/>
    <n v="0"/>
    <n v="0"/>
    <n v="0"/>
    <n v="0"/>
    <n v="340.01"/>
    <n v="6800"/>
    <n v="-6459.99"/>
    <n v="0"/>
    <m/>
    <s v="UM01"/>
    <s v="INR"/>
    <n v="0"/>
    <n v="0"/>
    <n v="0"/>
    <n v="0"/>
    <n v="0"/>
  </r>
  <r>
    <s v="1603002975"/>
    <s v="0"/>
    <s v="16030029750"/>
    <s v="3000"/>
    <x v="2"/>
    <s v="SYMPHONY AIR COOLER WITH TROLL"/>
    <s v="5"/>
    <s v="0"/>
    <s v="UM3001"/>
    <d v="2005-05-25T00:00:00"/>
    <n v="6800"/>
    <n v="-6459.99"/>
    <n v="340.01"/>
    <n v="0"/>
    <n v="0"/>
    <n v="0"/>
    <n v="0"/>
    <n v="340.01"/>
    <n v="6800"/>
    <n v="-6459.99"/>
    <n v="0"/>
    <m/>
    <s v="UM01"/>
    <s v="INR"/>
    <n v="0"/>
    <n v="0"/>
    <n v="0"/>
    <n v="0"/>
    <n v="0"/>
  </r>
  <r>
    <s v="1603002977"/>
    <s v="0"/>
    <s v="16030029770"/>
    <s v="3000"/>
    <x v="2"/>
    <s v="T U UNIT M/C NO 9 10 65 &amp; 15B"/>
    <s v="0"/>
    <s v="0"/>
    <s v="UM3001"/>
    <d v="1982-06-25T00:00:00"/>
    <n v="22569.11"/>
    <n v="-21440.65"/>
    <n v="1128.46"/>
    <n v="0"/>
    <n v="0"/>
    <n v="0"/>
    <n v="0"/>
    <n v="1128.46"/>
    <n v="22569.11"/>
    <n v="-21440.65"/>
    <n v="0"/>
    <m/>
    <s v="UM01"/>
    <s v="INR"/>
    <n v="0"/>
    <n v="0"/>
    <n v="0"/>
    <n v="0"/>
    <n v="0"/>
  </r>
  <r>
    <s v="1603002978"/>
    <s v="0"/>
    <s v="16030029780"/>
    <s v="3000"/>
    <x v="2"/>
    <s v="SYMPHONY AIR COOLER WITH TROLL"/>
    <s v="0"/>
    <s v="0"/>
    <s v="UM3001"/>
    <d v="2007-05-12T00:00:00"/>
    <n v="4690"/>
    <n v="-4690"/>
    <n v="0"/>
    <n v="0"/>
    <n v="0"/>
    <n v="0"/>
    <n v="0"/>
    <n v="0"/>
    <n v="4690"/>
    <n v="-4690"/>
    <n v="0"/>
    <m/>
    <s v="UM01"/>
    <s v="INR"/>
    <n v="0"/>
    <n v="0"/>
    <n v="0"/>
    <n v="0"/>
    <n v="0"/>
  </r>
  <r>
    <s v="1603002980"/>
    <s v="0"/>
    <s v="16030029800"/>
    <s v="3000"/>
    <x v="2"/>
    <s v="MISC WATER COMPLEX."/>
    <s v="0"/>
    <s v="0"/>
    <s v="UM3001"/>
    <d v="1996-03-20T00:00:00"/>
    <n v="4816.46"/>
    <n v="-4816.46"/>
    <n v="0"/>
    <n v="0"/>
    <n v="0"/>
    <n v="0"/>
    <n v="0"/>
    <n v="0"/>
    <n v="4816.46"/>
    <n v="-4816.46"/>
    <n v="0"/>
    <m/>
    <s v="UM01"/>
    <s v="INR"/>
    <n v="0"/>
    <n v="0"/>
    <n v="0"/>
    <n v="0"/>
    <n v="0"/>
  </r>
  <r>
    <s v="1603002981"/>
    <s v="0"/>
    <s v="16030029810"/>
    <s v="3000"/>
    <x v="2"/>
    <s v="&quot;&quot;&quot;INT ON SFT.&amp; ERCT. OF 18 * 18&quot;"/>
    <s v="0"/>
    <s v="0"/>
    <s v="UM3001"/>
    <d v="1997-03-31T00:00:00"/>
    <n v="4842.22"/>
    <n v="-4842.21"/>
    <n v="0.01"/>
    <n v="0"/>
    <n v="0"/>
    <n v="0"/>
    <n v="0"/>
    <n v="0.01"/>
    <n v="4842.22"/>
    <n v="-4842.21"/>
    <n v="0"/>
    <m/>
    <s v="UM01"/>
    <s v="INR"/>
    <n v="0"/>
    <n v="0"/>
    <n v="0"/>
    <n v="0"/>
    <n v="0"/>
  </r>
  <r>
    <s v="1603002982"/>
    <s v="0"/>
    <s v="16030029820"/>
    <s v="3000"/>
    <x v="2"/>
    <s v="ADDL. EXP. ON SPL. PARTS FOR D"/>
    <s v="0"/>
    <s v="0"/>
    <s v="UM3001"/>
    <d v="1994-11-05T00:00:00"/>
    <n v="4873.28"/>
    <n v="-4873.28"/>
    <n v="0"/>
    <n v="0"/>
    <n v="0"/>
    <n v="0"/>
    <n v="0"/>
    <n v="0"/>
    <n v="4873.28"/>
    <n v="-4873.28"/>
    <n v="0"/>
    <m/>
    <s v="UM01"/>
    <s v="INR"/>
    <n v="0"/>
    <n v="0"/>
    <n v="0"/>
    <n v="0"/>
    <n v="0"/>
  </r>
  <r>
    <s v="1603002983"/>
    <s v="0"/>
    <s v="16030029830"/>
    <s v="3000"/>
    <x v="2"/>
    <s v="PF(N) EREC. &amp; COMM"/>
    <s v="0"/>
    <s v="0"/>
    <s v="UM3001"/>
    <d v="2000-03-30T00:00:00"/>
    <n v="4889.08"/>
    <n v="-4889.08"/>
    <n v="0"/>
    <n v="0"/>
    <n v="0"/>
    <n v="0"/>
    <n v="0"/>
    <n v="0"/>
    <n v="4889.08"/>
    <n v="-4889.08"/>
    <n v="0"/>
    <m/>
    <s v="UM01"/>
    <s v="INR"/>
    <n v="0"/>
    <n v="0"/>
    <n v="0"/>
    <n v="0"/>
    <n v="0"/>
  </r>
  <r>
    <s v="1603002985"/>
    <s v="0"/>
    <s v="16030029850"/>
    <s v="3000"/>
    <x v="2"/>
    <s v="INT ON F3 MODIFICATION"/>
    <s v="0"/>
    <s v="0"/>
    <s v="UM3001"/>
    <d v="1997-03-31T00:00:00"/>
    <n v="4978.8500000000004"/>
    <n v="-4978.8500000000004"/>
    <n v="0"/>
    <n v="0"/>
    <n v="0"/>
    <n v="0"/>
    <n v="0"/>
    <n v="0"/>
    <n v="4978.8500000000004"/>
    <n v="-4978.8500000000004"/>
    <n v="0"/>
    <m/>
    <s v="UM01"/>
    <s v="INR"/>
    <n v="0"/>
    <n v="0"/>
    <n v="0"/>
    <n v="0"/>
    <n v="0"/>
  </r>
  <r>
    <s v="1603002986"/>
    <s v="0"/>
    <s v="16030029860"/>
    <s v="3000"/>
    <x v="2"/>
    <s v="SYMPHONY AIR COOLER CHHOTA SUM"/>
    <s v="0"/>
    <s v="0"/>
    <s v="UM3001"/>
    <d v="2004-04-25T00:00:00"/>
    <n v="5000"/>
    <n v="-5000"/>
    <n v="0"/>
    <n v="0"/>
    <n v="0"/>
    <n v="0"/>
    <n v="0"/>
    <n v="0"/>
    <n v="5000"/>
    <n v="-5000"/>
    <n v="0"/>
    <m/>
    <s v="UM01"/>
    <s v="INR"/>
    <n v="0"/>
    <n v="0"/>
    <n v="0"/>
    <n v="0"/>
    <n v="0"/>
  </r>
  <r>
    <s v="1603002987"/>
    <s v="0"/>
    <s v="16030029870"/>
    <s v="3000"/>
    <x v="2"/>
    <s v="M/C NO PF(C) EREC. &amp; COMM."/>
    <s v="0"/>
    <s v="0"/>
    <s v="UM3001"/>
    <d v="2000-03-29T00:00:00"/>
    <n v="5638.82"/>
    <n v="-5638.82"/>
    <n v="0"/>
    <n v="0"/>
    <n v="0"/>
    <n v="0"/>
    <n v="0"/>
    <n v="0"/>
    <n v="5638.82"/>
    <n v="-5638.82"/>
    <n v="0"/>
    <m/>
    <s v="UM01"/>
    <s v="INR"/>
    <n v="0"/>
    <n v="0"/>
    <n v="0"/>
    <n v="0"/>
    <n v="0"/>
  </r>
  <r>
    <s v="1603002991"/>
    <s v="0"/>
    <s v="16030029910"/>
    <s v="3000"/>
    <x v="2"/>
    <s v="M/C NO 22 CIVIL"/>
    <s v="0"/>
    <s v="0"/>
    <s v="UM3001"/>
    <d v="2000-03-29T00:00:00"/>
    <n v="6363.19"/>
    <n v="-6363.19"/>
    <n v="0"/>
    <n v="0"/>
    <n v="0"/>
    <n v="0"/>
    <n v="0"/>
    <n v="0"/>
    <n v="6363.19"/>
    <n v="-6363.19"/>
    <n v="0"/>
    <m/>
    <s v="UM01"/>
    <s v="INR"/>
    <n v="0"/>
    <n v="0"/>
    <n v="0"/>
    <n v="0"/>
    <n v="0"/>
  </r>
  <r>
    <s v="1603002993"/>
    <s v="0"/>
    <s v="16030029930"/>
    <s v="3000"/>
    <x v="2"/>
    <s v="AIR COMPRESSOR MDL TC 500------UID"/>
    <s v="0"/>
    <s v="0"/>
    <s v="UM3004"/>
    <d v="2006-04-01T00:00:00"/>
    <n v="7941.79"/>
    <n v="-7941.79"/>
    <n v="0"/>
    <n v="0"/>
    <n v="0"/>
    <n v="0"/>
    <n v="0"/>
    <n v="0"/>
    <n v="7941.79"/>
    <n v="-7941.79"/>
    <n v="0"/>
    <m/>
    <s v="UM01"/>
    <s v="INR"/>
    <n v="0"/>
    <n v="0"/>
    <n v="0"/>
    <n v="0"/>
    <n v="0"/>
  </r>
  <r>
    <s v="1603002995"/>
    <s v="0"/>
    <s v="16030029950"/>
    <s v="3000"/>
    <x v="2"/>
    <s v="M/C. NO 18C MECH."/>
    <s v="0"/>
    <s v="0"/>
    <s v="UM3001"/>
    <d v="2000-03-29T00:00:00"/>
    <n v="8613.82"/>
    <n v="-8613.82"/>
    <n v="0"/>
    <n v="0"/>
    <n v="0"/>
    <n v="0"/>
    <n v="0"/>
    <n v="0"/>
    <n v="8613.82"/>
    <n v="-8613.82"/>
    <n v="0"/>
    <m/>
    <s v="UM01"/>
    <s v="INR"/>
    <n v="0"/>
    <n v="0"/>
    <n v="0"/>
    <n v="0"/>
    <n v="0"/>
  </r>
  <r>
    <s v="1603002997"/>
    <s v="0"/>
    <s v="16030029970"/>
    <s v="3000"/>
    <x v="2"/>
    <s v="TAFA COATING 4 SETS OF DRUMS"/>
    <s v="15"/>
    <s v="0"/>
    <s v="UM3001"/>
    <d v="2013-01-12T00:00:00"/>
    <n v="400000"/>
    <n v="-211140.78"/>
    <n v="188859.22"/>
    <n v="0"/>
    <n v="0"/>
    <n v="-21694.34"/>
    <n v="0"/>
    <n v="167164.88"/>
    <n v="400000"/>
    <n v="-232835.12"/>
    <n v="0"/>
    <m/>
    <s v="UM01"/>
    <s v="INR"/>
    <n v="0"/>
    <n v="0"/>
    <n v="0"/>
    <n v="0"/>
    <n v="0"/>
  </r>
  <r>
    <s v="1603002998"/>
    <s v="0"/>
    <s v="16030029980"/>
    <s v="3000"/>
    <x v="2"/>
    <s v="TAK ELECTRO LIFT OVERHEAD 2 TO"/>
    <s v="0"/>
    <s v="0"/>
    <s v="UM3001"/>
    <d v="1990-01-31T00:00:00"/>
    <n v="107322.15"/>
    <n v="-101956.04"/>
    <n v="5366.11"/>
    <n v="0"/>
    <n v="0"/>
    <n v="0"/>
    <n v="0"/>
    <n v="5366.11"/>
    <n v="107322.15"/>
    <n v="-101956.04"/>
    <n v="0"/>
    <m/>
    <s v="UM01"/>
    <s v="INR"/>
    <n v="0"/>
    <n v="0"/>
    <n v="0"/>
    <n v="0"/>
    <n v="0"/>
  </r>
  <r>
    <s v="1603002999"/>
    <s v="0"/>
    <s v="16030029990"/>
    <s v="3000"/>
    <x v="2"/>
    <s v="TAKEUP &amp; PAYOFF FOR ROPRY M/C"/>
    <s v="15"/>
    <s v="0"/>
    <s v="UM3001"/>
    <d v="2011-03-13T00:00:00"/>
    <n v="5572732.2999999998"/>
    <n v="-3804439.54"/>
    <n v="1768292.76"/>
    <n v="0"/>
    <n v="0"/>
    <n v="-250448.87"/>
    <n v="0"/>
    <n v="1517843.89"/>
    <n v="5572732.2999999998"/>
    <n v="-4054888.41"/>
    <n v="0"/>
    <m/>
    <s v="UM01"/>
    <s v="INR"/>
    <n v="0"/>
    <n v="0"/>
    <n v="0"/>
    <n v="0"/>
    <n v="0"/>
  </r>
  <r>
    <s v="1603003000"/>
    <s v="0"/>
    <s v="16030030000"/>
    <s v="3000"/>
    <x v="2"/>
    <s v="TAKEUP FOR ROPERY M/C BEMA TAK"/>
    <s v="15"/>
    <s v="0"/>
    <s v="UM3001"/>
    <d v="2011-02-21T00:00:00"/>
    <n v="671042.53"/>
    <n v="-461109.72"/>
    <n v="209932.81"/>
    <n v="0"/>
    <n v="0"/>
    <n v="-29929.78"/>
    <n v="0"/>
    <n v="180003.03"/>
    <n v="671042.53"/>
    <n v="-491039.5"/>
    <n v="0"/>
    <m/>
    <s v="UM01"/>
    <s v="INR"/>
    <n v="0"/>
    <n v="0"/>
    <n v="0"/>
    <n v="0"/>
    <n v="0"/>
  </r>
  <r>
    <s v="1603003001"/>
    <s v="0"/>
    <s v="16030030010"/>
    <s v="3000"/>
    <x v="2"/>
    <s v="TAKEUP FRAME DSW/MS3 ELEC MAT"/>
    <s v="0"/>
    <s v="0"/>
    <s v="UM3001"/>
    <d v="2004-02-29T00:00:00"/>
    <n v="45025.78"/>
    <n v="-42774.49"/>
    <n v="2251.29"/>
    <n v="0"/>
    <n v="0"/>
    <n v="0"/>
    <n v="0"/>
    <n v="2251.29"/>
    <n v="45025.78"/>
    <n v="-42774.49"/>
    <n v="0"/>
    <m/>
    <s v="UM01"/>
    <s v="INR"/>
    <n v="0"/>
    <n v="0"/>
    <n v="0"/>
    <n v="0"/>
    <n v="0"/>
  </r>
  <r>
    <s v="1603003002"/>
    <s v="0"/>
    <s v="16030030020"/>
    <s v="3000"/>
    <x v="2"/>
    <s v="TAKEUP HOLLOW SHAFT MECH.MET."/>
    <s v="0"/>
    <s v="0"/>
    <s v="UM3001"/>
    <d v="2002-02-28T00:00:00"/>
    <n v="102238.32"/>
    <n v="-97126.399999999994"/>
    <n v="5111.92"/>
    <n v="0"/>
    <n v="0"/>
    <n v="0"/>
    <n v="0"/>
    <n v="5111.92"/>
    <n v="102238.32"/>
    <n v="-97126.399999999994"/>
    <n v="0"/>
    <m/>
    <s v="UM01"/>
    <s v="INR"/>
    <n v="0"/>
    <n v="0"/>
    <n v="0"/>
    <n v="0"/>
    <n v="0"/>
  </r>
  <r>
    <s v="1603003003"/>
    <s v="0"/>
    <s v="16030030030"/>
    <s v="3000"/>
    <x v="2"/>
    <s v="TAKEUP MODFN M.S. 3 LINE"/>
    <s v="0"/>
    <s v="0"/>
    <s v="UM3001"/>
    <d v="1994-03-29T00:00:00"/>
    <n v="502938.79"/>
    <n v="-477791.85"/>
    <n v="25146.94"/>
    <n v="0"/>
    <n v="0"/>
    <n v="0"/>
    <n v="0"/>
    <n v="25146.94"/>
    <n v="502938.79"/>
    <n v="-477791.85"/>
    <n v="0"/>
    <m/>
    <s v="UM01"/>
    <s v="INR"/>
    <n v="0"/>
    <n v="0"/>
    <n v="0"/>
    <n v="0"/>
    <n v="0"/>
  </r>
  <r>
    <s v="1603003004"/>
    <s v="0"/>
    <s v="16030030040"/>
    <s v="3000"/>
    <x v="2"/>
    <s v="TAKEUP MODIFICATION MS-3 LINE"/>
    <s v="0"/>
    <s v="0"/>
    <s v="UM3001"/>
    <d v="1994-09-05T00:00:00"/>
    <n v="276721.18"/>
    <n v="-262885.12"/>
    <n v="13836.06"/>
    <n v="0"/>
    <n v="0"/>
    <n v="0"/>
    <n v="0"/>
    <n v="13836.06"/>
    <n v="276721.18"/>
    <n v="-262885.12"/>
    <n v="0"/>
    <m/>
    <s v="UM01"/>
    <s v="INR"/>
    <n v="0"/>
    <n v="0"/>
    <n v="0"/>
    <n v="0"/>
    <n v="0"/>
  </r>
  <r>
    <s v="1603003005"/>
    <s v="0"/>
    <s v="16030030050"/>
    <s v="3000"/>
    <x v="2"/>
    <s v="TAKEUPS &amp; PAYOFF FOR ROPRY M/C"/>
    <s v="15"/>
    <s v="0"/>
    <s v="UM3001"/>
    <d v="2011-03-09T00:00:00"/>
    <n v="3773864.51"/>
    <n v="-2579749.2599999998"/>
    <n v="1194115.25"/>
    <n v="0"/>
    <n v="0"/>
    <n v="-169348.89"/>
    <n v="0"/>
    <n v="1024766.36"/>
    <n v="3773864.51"/>
    <n v="-2749098.15"/>
    <n v="0"/>
    <m/>
    <s v="UM01"/>
    <s v="INR"/>
    <n v="0"/>
    <n v="0"/>
    <n v="0"/>
    <n v="0"/>
    <n v="0"/>
  </r>
  <r>
    <s v="1603003006"/>
    <s v="0"/>
    <s v="16030030060"/>
    <s v="3000"/>
    <x v="2"/>
    <s v="TAKR UP/PAY OFF MODI IN MS3 &amp;"/>
    <s v="0"/>
    <s v="0"/>
    <s v="UM3001"/>
    <d v="1999-12-08T00:00:00"/>
    <n v="82686.179999999993"/>
    <n v="-78551.87"/>
    <n v="4134.3100000000004"/>
    <n v="0"/>
    <n v="0"/>
    <n v="0"/>
    <n v="0"/>
    <n v="4134.3100000000004"/>
    <n v="82686.179999999993"/>
    <n v="-78551.87"/>
    <n v="0"/>
    <m/>
    <s v="UM01"/>
    <s v="INR"/>
    <n v="0"/>
    <n v="0"/>
    <n v="0"/>
    <n v="0"/>
    <n v="0"/>
  </r>
  <r>
    <s v="1603003007"/>
    <s v="0"/>
    <s v="16030030070"/>
    <s v="3000"/>
    <x v="2"/>
    <s v="TANK HEATER NON CORRADABLE"/>
    <s v="0"/>
    <s v="0"/>
    <s v="UM3001"/>
    <d v="1997-03-01T00:00:00"/>
    <n v="26510.639999999999"/>
    <n v="-25185.1"/>
    <n v="1325.54"/>
    <n v="0"/>
    <n v="0"/>
    <n v="0"/>
    <n v="0"/>
    <n v="1325.54"/>
    <n v="26510.639999999999"/>
    <n v="-25185.1"/>
    <n v="0"/>
    <m/>
    <s v="UM01"/>
    <s v="INR"/>
    <n v="0"/>
    <n v="0"/>
    <n v="0"/>
    <n v="0"/>
    <n v="0"/>
  </r>
  <r>
    <s v="1603003009"/>
    <s v="0"/>
    <s v="16030030090"/>
    <s v="3000"/>
    <x v="2"/>
    <s v="TECH.CONSLT.STONEPARK NAINI"/>
    <s v="11"/>
    <s v="0"/>
    <s v="UM3001"/>
    <d v="2003-03-30T00:00:00"/>
    <n v="2718835.64"/>
    <n v="-2582893.86"/>
    <n v="135941.78"/>
    <n v="0"/>
    <n v="0"/>
    <n v="0"/>
    <n v="0"/>
    <n v="135941.78"/>
    <n v="2718835.64"/>
    <n v="-2582893.86"/>
    <n v="0"/>
    <m/>
    <s v="UM01"/>
    <s v="INR"/>
    <n v="0"/>
    <n v="0"/>
    <n v="0"/>
    <n v="0"/>
    <n v="0"/>
  </r>
  <r>
    <s v="1603003010"/>
    <s v="0"/>
    <s v="16030030100"/>
    <s v="3000"/>
    <x v="2"/>
    <s v="TECH.FEE FOR CLOSER &amp; STRANDIN"/>
    <s v="0"/>
    <s v="0"/>
    <s v="UM3001"/>
    <d v="2001-03-28T00:00:00"/>
    <n v="529600.6"/>
    <n v="-503120.57"/>
    <n v="26480.03"/>
    <n v="0"/>
    <n v="0"/>
    <n v="0"/>
    <n v="0"/>
    <n v="26480.03"/>
    <n v="529600.6"/>
    <n v="-503120.57"/>
    <n v="0"/>
    <m/>
    <s v="UM01"/>
    <s v="INR"/>
    <n v="0"/>
    <n v="0"/>
    <n v="0"/>
    <n v="0"/>
    <n v="0"/>
  </r>
  <r>
    <s v="1603003011"/>
    <s v="0"/>
    <s v="16030030110"/>
    <s v="3000"/>
    <x v="2"/>
    <s v="TECHNICAL COSULTANCY STONE PAR"/>
    <s v="0"/>
    <s v="0"/>
    <s v="UM3001"/>
    <d v="2004-03-15T00:00:00"/>
    <n v="680734.99"/>
    <n v="-646698.23999999999"/>
    <n v="34036.75"/>
    <n v="0"/>
    <n v="0"/>
    <n v="0"/>
    <n v="0"/>
    <n v="34036.75"/>
    <n v="680734.99"/>
    <n v="-646698.23999999999"/>
    <n v="0"/>
    <m/>
    <s v="UM01"/>
    <s v="INR"/>
    <n v="0"/>
    <n v="0"/>
    <n v="0"/>
    <n v="0"/>
    <n v="0"/>
  </r>
  <r>
    <s v="1603003012"/>
    <s v="0"/>
    <s v="16030030120"/>
    <s v="3000"/>
    <x v="2"/>
    <s v="TECHNO GENERATOR FOR RBD M/C"/>
    <s v="0"/>
    <s v="0"/>
    <s v="UM3001"/>
    <d v="2005-03-01T00:00:00"/>
    <n v="21988.01"/>
    <n v="-20888.599999999999"/>
    <n v="1099.4100000000001"/>
    <n v="0"/>
    <n v="0"/>
    <n v="0"/>
    <n v="0"/>
    <n v="1099.4100000000001"/>
    <n v="21988.01"/>
    <n v="-20888.599999999999"/>
    <n v="0"/>
    <m/>
    <s v="UM01"/>
    <s v="INR"/>
    <n v="0"/>
    <n v="0"/>
    <n v="0"/>
    <n v="0"/>
    <n v="0"/>
  </r>
  <r>
    <s v="1603003013"/>
    <s v="0"/>
    <s v="16030030130"/>
    <s v="3000"/>
    <x v="2"/>
    <s v="TENSILE TEST M/C"/>
    <s v="0"/>
    <s v="0"/>
    <s v="UM3001"/>
    <d v="1988-01-23T00:00:00"/>
    <n v="141110.47"/>
    <n v="-134054.95000000001"/>
    <n v="7055.52"/>
    <n v="0"/>
    <n v="0"/>
    <n v="0"/>
    <n v="0"/>
    <n v="7055.52"/>
    <n v="141110.47"/>
    <n v="-134054.95000000001"/>
    <n v="0"/>
    <m/>
    <s v="UM01"/>
    <s v="INR"/>
    <n v="0"/>
    <n v="0"/>
    <n v="0"/>
    <n v="0"/>
    <n v="0"/>
  </r>
  <r>
    <s v="1603003014"/>
    <s v="0"/>
    <s v="16030030140"/>
    <s v="3000"/>
    <x v="2"/>
    <s v="TENSILE TESTING M/C 50 TON"/>
    <s v="0"/>
    <s v="0"/>
    <s v="UM3001"/>
    <d v="1970-10-31T00:00:00"/>
    <n v="166202.16"/>
    <n v="-157892.04999999999"/>
    <n v="8310.11"/>
    <n v="0"/>
    <n v="0"/>
    <n v="0"/>
    <n v="0"/>
    <n v="8310.11"/>
    <n v="166202.16"/>
    <n v="-157892.04999999999"/>
    <n v="0"/>
    <m/>
    <s v="UM01"/>
    <s v="INR"/>
    <n v="0"/>
    <n v="0"/>
    <n v="0"/>
    <n v="0"/>
    <n v="0"/>
  </r>
  <r>
    <s v="1603003015"/>
    <s v="0"/>
    <s v="16030030150"/>
    <s v="3000"/>
    <x v="2"/>
    <s v="TENSION MEASURING SYSTEM-800 D"/>
    <s v="15"/>
    <s v="0"/>
    <s v="UM3001"/>
    <d v="2014-03-21T00:00:00"/>
    <n v="5440615.3399999999"/>
    <n v="-2273351.9700000002"/>
    <n v="3167263.37"/>
    <n v="0"/>
    <n v="0"/>
    <n v="-322773.34000000003"/>
    <n v="0"/>
    <n v="2844490.03"/>
    <n v="5440615.3399999999"/>
    <n v="-2596125.31"/>
    <n v="0"/>
    <m/>
    <s v="UM01"/>
    <s v="INR"/>
    <n v="0"/>
    <n v="0"/>
    <n v="0"/>
    <n v="0"/>
    <n v="0"/>
  </r>
  <r>
    <s v="1603003016"/>
    <s v="0"/>
    <s v="16030030160"/>
    <s v="3000"/>
    <x v="2"/>
    <s v="TEST WEIGHTS 20 Kgs."/>
    <s v="15"/>
    <s v="0"/>
    <s v="UM3001"/>
    <d v="2005-03-01T00:00:00"/>
    <n v="204810"/>
    <n v="-194569.5"/>
    <n v="10240.5"/>
    <n v="0"/>
    <n v="0"/>
    <n v="0"/>
    <n v="0"/>
    <n v="10240.5"/>
    <n v="204810"/>
    <n v="-194569.5"/>
    <n v="0"/>
    <m/>
    <s v="UM01"/>
    <s v="INR"/>
    <n v="0"/>
    <n v="0"/>
    <n v="0"/>
    <n v="0"/>
    <n v="0"/>
  </r>
  <r>
    <s v="1603003017"/>
    <s v="0"/>
    <s v="16030030170"/>
    <s v="3000"/>
    <x v="2"/>
    <s v="TESTING EQUIPMENT- C Cord ( SP"/>
    <s v="8"/>
    <s v="0"/>
    <s v="UM3001"/>
    <d v="2006-03-20T00:00:00"/>
    <n v="150800"/>
    <n v="-143260"/>
    <n v="7540"/>
    <n v="0"/>
    <n v="0"/>
    <n v="0"/>
    <n v="0"/>
    <n v="7540"/>
    <n v="150800"/>
    <n v="-143260"/>
    <n v="0"/>
    <m/>
    <s v="UM01"/>
    <s v="INR"/>
    <n v="0"/>
    <n v="0"/>
    <n v="0"/>
    <n v="0"/>
    <n v="0"/>
  </r>
  <r>
    <s v="1603003018"/>
    <s v="0"/>
    <s v="16030030180"/>
    <s v="3000"/>
    <x v="2"/>
    <s v="TESTING EQUIPMENTS ( INV METAL"/>
    <s v="8"/>
    <s v="0"/>
    <s v="UM3001"/>
    <d v="2005-02-28T00:00:00"/>
    <n v="1474082.64"/>
    <n v="-1400378.51"/>
    <n v="73704.13"/>
    <n v="0"/>
    <n v="0"/>
    <n v="0"/>
    <n v="0"/>
    <n v="73704.13"/>
    <n v="1474082.64"/>
    <n v="-1400378.51"/>
    <n v="0"/>
    <m/>
    <s v="UM01"/>
    <s v="INR"/>
    <n v="0"/>
    <n v="0"/>
    <n v="0"/>
    <n v="0"/>
    <n v="0"/>
  </r>
  <r>
    <s v="1603003019"/>
    <s v="0"/>
    <s v="16030030190"/>
    <s v="3000"/>
    <x v="2"/>
    <s v="TESTING M/C"/>
    <s v="0"/>
    <s v="0"/>
    <s v="UM3001"/>
    <d v="1965-05-31T00:00:00"/>
    <n v="28378.63"/>
    <n v="-26959.7"/>
    <n v="1418.93"/>
    <n v="0"/>
    <n v="0"/>
    <n v="0"/>
    <n v="0"/>
    <n v="1418.93"/>
    <n v="28378.63"/>
    <n v="-26959.7"/>
    <n v="0"/>
    <m/>
    <s v="UM01"/>
    <s v="INR"/>
    <n v="0"/>
    <n v="0"/>
    <n v="0"/>
    <n v="0"/>
    <n v="0"/>
  </r>
  <r>
    <s v="1603003020"/>
    <s v="0"/>
    <s v="16030030200"/>
    <s v="3000"/>
    <x v="2"/>
    <s v="TESTING MACHINES ( Org Proj 64"/>
    <s v="15"/>
    <s v="0"/>
    <s v="UM3001"/>
    <d v="2009-03-21T00:00:00"/>
    <n v="1994236.06"/>
    <n v="-1668585.6"/>
    <n v="325650.46000000002"/>
    <n v="0"/>
    <n v="0"/>
    <n v="-56913.47"/>
    <n v="0"/>
    <n v="268736.99"/>
    <n v="1994236.06"/>
    <n v="-1725499.07"/>
    <n v="0"/>
    <m/>
    <s v="UM01"/>
    <s v="INR"/>
    <n v="0"/>
    <n v="0"/>
    <n v="0"/>
    <n v="0"/>
    <n v="0"/>
  </r>
  <r>
    <s v="1603003021"/>
    <s v="0"/>
    <s v="16030030210"/>
    <s v="3000"/>
    <x v="2"/>
    <s v="TEUSING &amp; ROT. TORQUE.F.TESTIN"/>
    <s v="0"/>
    <s v="0"/>
    <s v="UM3001"/>
    <d v="2001-03-22T00:00:00"/>
    <n v="6521624.71"/>
    <n v="-6195543.4699999997"/>
    <n v="326081.24"/>
    <n v="0"/>
    <n v="0"/>
    <n v="0"/>
    <n v="0"/>
    <n v="326081.24"/>
    <n v="6521624.71"/>
    <n v="-6195543.4699999997"/>
    <n v="0"/>
    <m/>
    <s v="UM01"/>
    <s v="INR"/>
    <n v="0"/>
    <n v="0"/>
    <n v="0"/>
    <n v="0"/>
    <n v="0"/>
  </r>
  <r>
    <s v="1603003022"/>
    <s v="0"/>
    <s v="16030030220"/>
    <s v="3000"/>
    <x v="2"/>
    <s v="&quot;TFT MONITOR 18.5&quot;&quot;&quot;"/>
    <s v="3"/>
    <s v="0"/>
    <s v="UM3001"/>
    <d v="2013-05-23T00:00:00"/>
    <n v="10790"/>
    <n v="-10250.5"/>
    <n v="539.5"/>
    <n v="0"/>
    <n v="0"/>
    <n v="0"/>
    <n v="0"/>
    <n v="539.5"/>
    <n v="10790"/>
    <n v="-10250.5"/>
    <n v="0"/>
    <m/>
    <s v="UM01"/>
    <s v="INR"/>
    <n v="0"/>
    <n v="0"/>
    <n v="0"/>
    <n v="0"/>
    <n v="0"/>
  </r>
  <r>
    <s v="1603003023"/>
    <s v="0"/>
    <s v="16030030230"/>
    <s v="3000"/>
    <x v="2"/>
    <s v="&quot;TFT MONITOR 18.5&quot;&quot;&quot;"/>
    <s v="3"/>
    <s v="0"/>
    <s v="UM3001"/>
    <d v="2013-05-23T00:00:00"/>
    <n v="5394.95"/>
    <n v="-5125.2"/>
    <n v="269.75"/>
    <n v="0"/>
    <n v="0"/>
    <n v="0"/>
    <n v="0"/>
    <n v="269.75"/>
    <n v="5394.95"/>
    <n v="-5125.2"/>
    <n v="0"/>
    <m/>
    <s v="UM01"/>
    <s v="INR"/>
    <n v="0"/>
    <n v="0"/>
    <n v="0"/>
    <n v="0"/>
    <n v="0"/>
  </r>
  <r>
    <s v="1603003024"/>
    <s v="0"/>
    <s v="16030030240"/>
    <s v="3000"/>
    <x v="2"/>
    <s v="&quot;TFT MONITOR 18.5&quot;&quot;&quot;"/>
    <s v="3"/>
    <s v="0"/>
    <s v="UM3001"/>
    <d v="2013-10-16T00:00:00"/>
    <n v="22530"/>
    <n v="-21403.5"/>
    <n v="1126.5"/>
    <n v="0"/>
    <n v="0"/>
    <n v="0"/>
    <n v="0"/>
    <n v="1126.5"/>
    <n v="22530"/>
    <n v="-21403.5"/>
    <n v="0"/>
    <m/>
    <s v="UM01"/>
    <s v="INR"/>
    <n v="0"/>
    <n v="0"/>
    <n v="0"/>
    <n v="0"/>
    <n v="0"/>
  </r>
  <r>
    <s v="1603003025"/>
    <s v="0"/>
    <s v="16030030250"/>
    <s v="3000"/>
    <x v="2"/>
    <s v="&quot;TFT MONITOR 18.5&quot;&quot;&quot;"/>
    <s v="3"/>
    <s v="0"/>
    <s v="UM3002"/>
    <d v="2014-03-01T00:00:00"/>
    <n v="11265"/>
    <n v="-10701.75"/>
    <n v="563.25"/>
    <n v="0"/>
    <n v="0"/>
    <n v="0"/>
    <n v="0"/>
    <n v="563.25"/>
    <n v="11265"/>
    <n v="-10701.75"/>
    <n v="0"/>
    <m/>
    <s v="UM01"/>
    <s v="INR"/>
    <n v="0"/>
    <n v="0"/>
    <n v="0"/>
    <n v="0"/>
    <n v="0"/>
  </r>
  <r>
    <s v="1603003026"/>
    <s v="0"/>
    <s v="16030030260"/>
    <s v="3000"/>
    <x v="2"/>
    <s v="&quot;TFT MONITOR 18.5&quot;&quot;&quot;"/>
    <s v="3"/>
    <s v="0"/>
    <s v="UM3001"/>
    <d v="2013-12-21T00:00:00"/>
    <n v="5633"/>
    <n v="-5351.35"/>
    <n v="281.64999999999998"/>
    <n v="0"/>
    <n v="0"/>
    <n v="0"/>
    <n v="0"/>
    <n v="281.64999999999998"/>
    <n v="5633"/>
    <n v="-5351.35"/>
    <n v="0"/>
    <m/>
    <s v="UM01"/>
    <s v="INR"/>
    <n v="0"/>
    <n v="0"/>
    <n v="0"/>
    <n v="0"/>
    <n v="0"/>
  </r>
  <r>
    <s v="1603003027"/>
    <s v="0"/>
    <s v="16030030270"/>
    <s v="3000"/>
    <x v="2"/>
    <s v="THERMIC FLUID HEATER"/>
    <s v="0"/>
    <s v="0"/>
    <s v="UM3001"/>
    <d v="1994-09-25T00:00:00"/>
    <n v="3339352.65"/>
    <n v="-3172385.01"/>
    <n v="166967.64000000001"/>
    <n v="0"/>
    <n v="0"/>
    <n v="0"/>
    <n v="0"/>
    <n v="166967.64000000001"/>
    <n v="3339352.65"/>
    <n v="-3172385.01"/>
    <n v="0"/>
    <m/>
    <s v="UM01"/>
    <s v="INR"/>
    <n v="0"/>
    <n v="0"/>
    <n v="0"/>
    <n v="0"/>
    <n v="0"/>
  </r>
  <r>
    <s v="1603003028"/>
    <s v="0"/>
    <s v="16030030280"/>
    <s v="3000"/>
    <x v="2"/>
    <s v="THERMIC FLUID HEATER"/>
    <s v="0"/>
    <s v="0"/>
    <s v="UM3001"/>
    <d v="1999-03-20T00:00:00"/>
    <n v="617466.07999999996"/>
    <n v="-586592.77"/>
    <n v="30873.31"/>
    <n v="0"/>
    <n v="0"/>
    <n v="0"/>
    <n v="0"/>
    <n v="30873.31"/>
    <n v="617466.07999999996"/>
    <n v="-586592.77"/>
    <n v="0"/>
    <m/>
    <s v="UM01"/>
    <s v="INR"/>
    <n v="0"/>
    <n v="0"/>
    <n v="0"/>
    <n v="0"/>
    <n v="0"/>
  </r>
  <r>
    <s v="1603003029"/>
    <s v="0"/>
    <s v="16030030290"/>
    <s v="3000"/>
    <x v="2"/>
    <s v="THERMIC FLUID HEATER SPCL.SPH"/>
    <s v="8"/>
    <s v="0"/>
    <s v="UM3001"/>
    <d v="2006-03-25T00:00:00"/>
    <n v="911716.62"/>
    <n v="-866130.79"/>
    <n v="45585.83"/>
    <n v="0"/>
    <n v="0"/>
    <n v="0"/>
    <n v="0"/>
    <n v="45585.83"/>
    <n v="911716.62"/>
    <n v="-866130.79"/>
    <n v="0"/>
    <m/>
    <s v="UM01"/>
    <s v="INR"/>
    <n v="0"/>
    <n v="0"/>
    <n v="0"/>
    <n v="0"/>
    <n v="0"/>
  </r>
  <r>
    <s v="1603003030"/>
    <s v="0"/>
    <s v="16030030300"/>
    <s v="3000"/>
    <x v="2"/>
    <s v="THERMIC FLUID HEATER."/>
    <s v="0"/>
    <s v="0"/>
    <s v="UM3001"/>
    <d v="1996-03-31T00:00:00"/>
    <n v="70299.259999999995"/>
    <n v="-66784.289999999994"/>
    <n v="3514.97"/>
    <n v="0"/>
    <n v="0"/>
    <n v="0"/>
    <n v="0"/>
    <n v="3514.97"/>
    <n v="70299.259999999995"/>
    <n v="-66784.289999999994"/>
    <n v="0"/>
    <m/>
    <s v="UM01"/>
    <s v="INR"/>
    <n v="0"/>
    <n v="0"/>
    <n v="0"/>
    <n v="0"/>
    <n v="0"/>
  </r>
  <r>
    <s v="1603003031"/>
    <s v="0"/>
    <s v="16030030310"/>
    <s v="3000"/>
    <x v="2"/>
    <s v="THERMIC FLUID HEATER."/>
    <s v="0"/>
    <s v="0"/>
    <s v="UM3001"/>
    <d v="1999-03-25T00:00:00"/>
    <n v="2361817.5299999998"/>
    <n v="-2243726.65"/>
    <n v="118090.88"/>
    <n v="0"/>
    <n v="0"/>
    <n v="0"/>
    <n v="0"/>
    <n v="118090.88"/>
    <n v="2361817.5299999998"/>
    <n v="-2243726.65"/>
    <n v="0"/>
    <m/>
    <s v="UM01"/>
    <s v="INR"/>
    <n v="0"/>
    <n v="0"/>
    <n v="0"/>
    <n v="0"/>
    <n v="0"/>
  </r>
  <r>
    <s v="1603003032"/>
    <s v="0"/>
    <s v="16030030320"/>
    <s v="3000"/>
    <x v="2"/>
    <s v="THERMIC FLUID HEATER."/>
    <s v="0"/>
    <s v="0"/>
    <s v="UM3001"/>
    <d v="1996-03-31T00:00:00"/>
    <n v="534296.42000000004"/>
    <n v="-507581.59"/>
    <n v="26714.83"/>
    <n v="0"/>
    <n v="0"/>
    <n v="0"/>
    <n v="0"/>
    <n v="26714.83"/>
    <n v="534296.42000000004"/>
    <n v="-507581.59"/>
    <n v="0"/>
    <m/>
    <s v="UM01"/>
    <s v="INR"/>
    <n v="0"/>
    <n v="0"/>
    <n v="0"/>
    <n v="0"/>
    <n v="0"/>
  </r>
  <r>
    <s v="1603003033"/>
    <s v="0"/>
    <s v="16030030330"/>
    <s v="3000"/>
    <x v="2"/>
    <s v="THERMIC FLUID HEATER."/>
    <s v="0"/>
    <s v="0"/>
    <s v="UM3001"/>
    <d v="1996-03-09T00:00:00"/>
    <n v="89452.08"/>
    <n v="-84979.47"/>
    <n v="4472.6099999999997"/>
    <n v="0"/>
    <n v="0"/>
    <n v="0"/>
    <n v="0"/>
    <n v="4472.6099999999997"/>
    <n v="89452.08"/>
    <n v="-84979.47"/>
    <n v="0"/>
    <m/>
    <s v="UM01"/>
    <s v="INR"/>
    <n v="0"/>
    <n v="0"/>
    <n v="0"/>
    <n v="0"/>
    <n v="0"/>
  </r>
  <r>
    <s v="1603003034"/>
    <s v="0"/>
    <s v="16030030340"/>
    <s v="3000"/>
    <x v="2"/>
    <s v="TILTING SYSTEM FOR FORMER"/>
    <s v="0"/>
    <s v="0"/>
    <s v="UM3001"/>
    <d v="1999-03-22T00:00:00"/>
    <n v="251541.27"/>
    <n v="-238964.2"/>
    <n v="12577.07"/>
    <n v="0"/>
    <n v="0"/>
    <n v="0"/>
    <n v="0"/>
    <n v="12577.07"/>
    <n v="251541.27"/>
    <n v="-238964.2"/>
    <n v="0"/>
    <m/>
    <s v="UM01"/>
    <s v="INR"/>
    <n v="0"/>
    <n v="0"/>
    <n v="0"/>
    <n v="0"/>
    <n v="0"/>
  </r>
  <r>
    <s v="1603003035"/>
    <s v="0"/>
    <s v="16030030350"/>
    <s v="3000"/>
    <x v="2"/>
    <s v="TO FABRICATE A NEW CRANE FOR M"/>
    <s v="0"/>
    <s v="0"/>
    <s v="UM3001"/>
    <d v="1992-03-15T00:00:00"/>
    <n v="80122.48"/>
    <n v="-76116.36"/>
    <n v="4006.12"/>
    <n v="0"/>
    <n v="0"/>
    <n v="0"/>
    <n v="0"/>
    <n v="4006.12"/>
    <n v="80122.48"/>
    <n v="-76116.36"/>
    <n v="0"/>
    <m/>
    <s v="UM01"/>
    <s v="INR"/>
    <n v="0"/>
    <n v="0"/>
    <n v="0"/>
    <n v="0"/>
    <n v="0"/>
  </r>
  <r>
    <s v="1603003036"/>
    <s v="0"/>
    <s v="16030030360"/>
    <s v="3000"/>
    <x v="2"/>
    <s v="TO FIX HOIST ON 30D M/C"/>
    <s v="0"/>
    <s v="0"/>
    <s v="UM3001"/>
    <d v="1994-09-14T00:00:00"/>
    <n v="71500.58"/>
    <n v="-67925.55"/>
    <n v="3575.03"/>
    <n v="0"/>
    <n v="0"/>
    <n v="0"/>
    <n v="0"/>
    <n v="3575.03"/>
    <n v="71500.58"/>
    <n v="-67925.55"/>
    <n v="0"/>
    <m/>
    <s v="UM01"/>
    <s v="INR"/>
    <n v="0"/>
    <n v="0"/>
    <n v="0"/>
    <n v="0"/>
    <n v="0"/>
  </r>
  <r>
    <s v="1603003037"/>
    <s v="0"/>
    <s v="16030030370"/>
    <s v="3000"/>
    <x v="2"/>
    <s v="TO INSTALL ADDL 5 ENDS OF 24 W"/>
    <s v="0"/>
    <s v="0"/>
    <s v="UM3001"/>
    <d v="1989-04-22T00:00:00"/>
    <n v="258919.04000000001"/>
    <n v="-245973.08"/>
    <n v="12945.96"/>
    <n v="0"/>
    <n v="0"/>
    <n v="0"/>
    <n v="0"/>
    <n v="12945.96"/>
    <n v="258919.04000000001"/>
    <n v="-245973.08"/>
    <n v="0"/>
    <m/>
    <s v="UM01"/>
    <s v="INR"/>
    <n v="0"/>
    <n v="0"/>
    <n v="0"/>
    <n v="0"/>
    <n v="0"/>
  </r>
  <r>
    <s v="1603003038"/>
    <s v="0"/>
    <s v="16030030380"/>
    <s v="3000"/>
    <x v="2"/>
    <s v="TOOL AND CUTTER GRINDER"/>
    <s v="0"/>
    <s v="0"/>
    <s v="UM3001"/>
    <d v="1969-01-09T00:00:00"/>
    <n v="51747.68"/>
    <n v="-49160.3"/>
    <n v="2587.38"/>
    <n v="0"/>
    <n v="0"/>
    <n v="0"/>
    <n v="0"/>
    <n v="2587.38"/>
    <n v="51747.68"/>
    <n v="-49160.3"/>
    <n v="0"/>
    <m/>
    <s v="UM01"/>
    <s v="INR"/>
    <n v="0"/>
    <n v="0"/>
    <n v="0"/>
    <n v="0"/>
    <n v="0"/>
  </r>
  <r>
    <s v="1603003039"/>
    <s v="0"/>
    <s v="16030030390"/>
    <s v="3000"/>
    <x v="2"/>
    <s v="M/C NO 22 MECH."/>
    <s v="0"/>
    <s v="0"/>
    <s v="UM3001"/>
    <d v="2000-03-29T00:00:00"/>
    <n v="12100.69"/>
    <n v="-12100.69"/>
    <n v="0"/>
    <n v="0"/>
    <n v="0"/>
    <n v="0"/>
    <n v="0"/>
    <n v="0"/>
    <n v="12100.69"/>
    <n v="-12100.69"/>
    <n v="0"/>
    <m/>
    <s v="UM01"/>
    <s v="INR"/>
    <n v="0"/>
    <n v="0"/>
    <n v="0"/>
    <n v="0"/>
    <n v="0"/>
  </r>
  <r>
    <s v="1603003042"/>
    <s v="0"/>
    <s v="16030030420"/>
    <s v="3000"/>
    <x v="2"/>
    <s v="TOOLS FOR IMPORTED STRD. M/C'S"/>
    <s v="0"/>
    <s v="0"/>
    <s v="UM3001"/>
    <d v="1997-03-31T00:00:00"/>
    <n v="1518159.52"/>
    <n v="-1442251.54"/>
    <n v="75907.98"/>
    <n v="0"/>
    <n v="0"/>
    <n v="0"/>
    <n v="0"/>
    <n v="75907.98"/>
    <n v="1518159.52"/>
    <n v="-1442251.54"/>
    <n v="0"/>
    <m/>
    <s v="UM01"/>
    <s v="INR"/>
    <n v="0"/>
    <n v="0"/>
    <n v="0"/>
    <n v="0"/>
    <n v="0"/>
  </r>
  <r>
    <s v="1603003043"/>
    <s v="0"/>
    <s v="16030030430"/>
    <s v="3000"/>
    <x v="2"/>
    <s v="TOWER FAN IN FURNACE-10 NOS."/>
    <s v="0"/>
    <s v="0"/>
    <s v="UM3001"/>
    <d v="1985-12-28T00:00:00"/>
    <n v="127865.04"/>
    <n v="-121471.78"/>
    <n v="6393.26"/>
    <n v="0"/>
    <n v="0"/>
    <n v="0"/>
    <n v="0"/>
    <n v="6393.26"/>
    <n v="127865.04"/>
    <n v="-121471.78"/>
    <n v="0"/>
    <m/>
    <s v="UM01"/>
    <s v="INR"/>
    <n v="0"/>
    <n v="0"/>
    <n v="0"/>
    <n v="0"/>
    <n v="0"/>
  </r>
  <r>
    <s v="1603003044"/>
    <s v="0"/>
    <s v="16030030440"/>
    <s v="3000"/>
    <x v="2"/>
    <s v="TRACTOR 1 NO."/>
    <s v="0"/>
    <s v="0"/>
    <s v="UM3001"/>
    <d v="1997-03-31T00:00:00"/>
    <n v="425466.74"/>
    <n v="-404193.4"/>
    <n v="21273.34"/>
    <n v="0"/>
    <n v="0"/>
    <n v="0"/>
    <n v="0"/>
    <n v="21273.34"/>
    <n v="425466.74"/>
    <n v="-404193.4"/>
    <n v="0"/>
    <m/>
    <s v="UM01"/>
    <s v="INR"/>
    <n v="0"/>
    <n v="0"/>
    <n v="0"/>
    <n v="0"/>
    <n v="0"/>
  </r>
  <r>
    <s v="1603003047"/>
    <s v="0"/>
    <s v="16030030470"/>
    <s v="3000"/>
    <x v="2"/>
    <s v="TRANSFORMER (NESA)"/>
    <s v="0"/>
    <s v="0"/>
    <s v="UM3001"/>
    <d v="1986-11-28T00:00:00"/>
    <n v="188825.65"/>
    <n v="-179384.37"/>
    <n v="9441.2800000000007"/>
    <n v="0"/>
    <n v="0"/>
    <n v="0"/>
    <n v="0"/>
    <n v="9441.2800000000007"/>
    <n v="188825.65"/>
    <n v="-179384.37"/>
    <n v="0"/>
    <m/>
    <s v="UM01"/>
    <s v="INR"/>
    <n v="0"/>
    <n v="0"/>
    <n v="0"/>
    <n v="0"/>
    <n v="0"/>
  </r>
  <r>
    <s v="1603003048"/>
    <s v="0"/>
    <s v="16030030480"/>
    <s v="3000"/>
    <x v="2"/>
    <s v="TRANSFORMER 3 KVA 33 KV/415V"/>
    <s v="0"/>
    <s v="0"/>
    <s v="UM3001"/>
    <d v="1994-03-28T00:00:00"/>
    <n v="1223507.71"/>
    <n v="-1162332.32"/>
    <n v="61175.39"/>
    <n v="0"/>
    <n v="0"/>
    <n v="0"/>
    <n v="0"/>
    <n v="61175.39"/>
    <n v="1223507.71"/>
    <n v="-1162332.32"/>
    <n v="0"/>
    <m/>
    <s v="UM01"/>
    <s v="INR"/>
    <n v="0"/>
    <n v="0"/>
    <n v="0"/>
    <n v="0"/>
    <n v="0"/>
  </r>
  <r>
    <s v="1603003049"/>
    <s v="0"/>
    <s v="16030030490"/>
    <s v="3000"/>
    <x v="2"/>
    <s v="TRANSFORMER 3 MVA 33KV/415V"/>
    <s v="0"/>
    <s v="0"/>
    <s v="UM3001"/>
    <d v="1995-03-25T00:00:00"/>
    <n v="58493.599999999999"/>
    <n v="-55568.92"/>
    <n v="2924.68"/>
    <n v="0"/>
    <n v="0"/>
    <n v="0"/>
    <n v="0"/>
    <n v="2924.68"/>
    <n v="58493.599999999999"/>
    <n v="-55568.92"/>
    <n v="0"/>
    <m/>
    <s v="UM01"/>
    <s v="INR"/>
    <n v="0"/>
    <n v="0"/>
    <n v="0"/>
    <n v="0"/>
    <n v="0"/>
  </r>
  <r>
    <s v="1603003050"/>
    <s v="0"/>
    <s v="16030030500"/>
    <s v="3000"/>
    <x v="2"/>
    <s v="TRANSFORMER OF WIREMILL SUB ST"/>
    <s v="0"/>
    <s v="0"/>
    <s v="UM3001"/>
    <d v="1994-09-22T00:00:00"/>
    <n v="2857819.49"/>
    <n v="-2714928.52"/>
    <n v="142890.97"/>
    <n v="0"/>
    <n v="0"/>
    <n v="0"/>
    <n v="0"/>
    <n v="142890.97"/>
    <n v="2857819.49"/>
    <n v="-2714928.52"/>
    <n v="0"/>
    <m/>
    <s v="UM01"/>
    <s v="INR"/>
    <n v="0"/>
    <n v="0"/>
    <n v="0"/>
    <n v="0"/>
    <n v="0"/>
  </r>
  <r>
    <s v="1603003051"/>
    <s v="0"/>
    <s v="16030030510"/>
    <s v="3000"/>
    <x v="2"/>
    <s v="TRANSWELD 400 AIR COOLED WELDI"/>
    <s v="0"/>
    <s v="0"/>
    <s v="UM3001"/>
    <d v="1999-04-28T00:00:00"/>
    <n v="26014"/>
    <n v="-24713.3"/>
    <n v="1300.7"/>
    <n v="0"/>
    <n v="0"/>
    <n v="0"/>
    <n v="0"/>
    <n v="1300.7"/>
    <n v="26014"/>
    <n v="-24713.3"/>
    <n v="0"/>
    <m/>
    <s v="UM01"/>
    <s v="INR"/>
    <n v="0"/>
    <n v="0"/>
    <n v="0"/>
    <n v="0"/>
    <n v="0"/>
  </r>
  <r>
    <s v="1603003052"/>
    <s v="0"/>
    <s v="16030030520"/>
    <s v="3000"/>
    <x v="2"/>
    <s v="TRANSWELD 400AIR COOLED WELDIN"/>
    <s v="0"/>
    <s v="0"/>
    <s v="UM3001"/>
    <d v="1999-02-28T00:00:00"/>
    <n v="82319.25"/>
    <n v="-78203.28"/>
    <n v="4115.97"/>
    <n v="0"/>
    <n v="0"/>
    <n v="0"/>
    <n v="0"/>
    <n v="4115.97"/>
    <n v="82319.25"/>
    <n v="-78203.28"/>
    <n v="0"/>
    <m/>
    <s v="UM01"/>
    <s v="INR"/>
    <n v="0"/>
    <n v="0"/>
    <n v="0"/>
    <n v="0"/>
    <n v="0"/>
  </r>
  <r>
    <s v="1603003053"/>
    <s v="0"/>
    <s v="16030030530"/>
    <s v="3000"/>
    <x v="2"/>
    <s v="TRANSWELS WELDING MACHINE"/>
    <s v="0"/>
    <s v="0"/>
    <s v="UM3001"/>
    <d v="1999-02-28T00:00:00"/>
    <n v="27439.75"/>
    <n v="-26067.759999999998"/>
    <n v="1371.99"/>
    <n v="0"/>
    <n v="0"/>
    <n v="0"/>
    <n v="0"/>
    <n v="1371.99"/>
    <n v="27439.75"/>
    <n v="-26067.759999999998"/>
    <n v="0"/>
    <m/>
    <s v="UM01"/>
    <s v="INR"/>
    <n v="0"/>
    <n v="0"/>
    <n v="0"/>
    <n v="0"/>
    <n v="0"/>
  </r>
  <r>
    <s v="1603003054"/>
    <s v="0"/>
    <s v="16030030540"/>
    <s v="3000"/>
    <x v="2"/>
    <s v="MILLING MACHINE---------1987-UID"/>
    <s v="0"/>
    <s v="0"/>
    <s v="UM3004"/>
    <d v="2006-04-01T00:00:00"/>
    <n v="12246.09"/>
    <n v="-12246.09"/>
    <n v="0"/>
    <n v="0"/>
    <n v="0"/>
    <n v="0"/>
    <n v="0"/>
    <n v="0"/>
    <n v="12246.09"/>
    <n v="-12246.09"/>
    <n v="0"/>
    <m/>
    <s v="UM01"/>
    <s v="INR"/>
    <n v="0"/>
    <n v="0"/>
    <n v="0"/>
    <n v="0"/>
    <n v="0"/>
  </r>
  <r>
    <s v="1603003055"/>
    <s v="0"/>
    <s v="16030030550"/>
    <s v="3000"/>
    <x v="2"/>
    <s v="TRAYS. 512 NOS."/>
    <s v="0"/>
    <s v="0"/>
    <s v="UM3001"/>
    <d v="1999-03-20T00:00:00"/>
    <n v="715754.5"/>
    <n v="-679966.77"/>
    <n v="35787.730000000003"/>
    <n v="0"/>
    <n v="0"/>
    <n v="0"/>
    <n v="0"/>
    <n v="35787.730000000003"/>
    <n v="715754.5"/>
    <n v="-679966.77"/>
    <n v="0"/>
    <m/>
    <s v="UM01"/>
    <s v="INR"/>
    <n v="0"/>
    <n v="0"/>
    <n v="0"/>
    <n v="0"/>
    <n v="0"/>
  </r>
  <r>
    <s v="1603003059"/>
    <s v="0"/>
    <s v="16030030590"/>
    <s v="3000"/>
    <x v="2"/>
    <s v="TROLLEY 80 NOS."/>
    <s v="0"/>
    <s v="0"/>
    <s v="UM3001"/>
    <d v="1997-03-31T00:00:00"/>
    <n v="127658.34"/>
    <n v="-121275.42"/>
    <n v="6382.92"/>
    <n v="0"/>
    <n v="0"/>
    <n v="0"/>
    <n v="0"/>
    <n v="6382.92"/>
    <n v="127658.34"/>
    <n v="-121275.42"/>
    <n v="0"/>
    <m/>
    <s v="UM01"/>
    <s v="INR"/>
    <n v="0"/>
    <n v="0"/>
    <n v="0"/>
    <n v="0"/>
    <n v="0"/>
  </r>
  <r>
    <s v="1603003060"/>
    <s v="0"/>
    <s v="16030030600"/>
    <s v="3000"/>
    <x v="2"/>
    <s v="TUGGER BATTERY/BATTERY CHARGER"/>
    <s v="0"/>
    <s v="0"/>
    <s v="UM3001"/>
    <d v="1997-03-31T00:00:00"/>
    <n v="1061485.52"/>
    <n v="-1008411.24"/>
    <n v="53074.28"/>
    <n v="0"/>
    <n v="0"/>
    <n v="0"/>
    <n v="0"/>
    <n v="53074.28"/>
    <n v="1061485.52"/>
    <n v="-1008411.24"/>
    <n v="0"/>
    <m/>
    <s v="UM01"/>
    <s v="INR"/>
    <n v="0"/>
    <n v="0"/>
    <n v="0"/>
    <n v="0"/>
    <n v="0"/>
  </r>
  <r>
    <s v="1603003061"/>
    <s v="0"/>
    <s v="16030030610"/>
    <s v="3000"/>
    <x v="2"/>
    <s v="TURBO VENT IN F5 FURNACE F5"/>
    <s v="25"/>
    <s v="0"/>
    <s v="UM3001"/>
    <d v="2015-01-19T00:00:00"/>
    <n v="503829"/>
    <n v="-99460.53"/>
    <n v="404368.47"/>
    <n v="0"/>
    <n v="0"/>
    <n v="-19147.71"/>
    <n v="0"/>
    <n v="385220.76"/>
    <n v="503829"/>
    <n v="-118608.24"/>
    <n v="0"/>
    <m/>
    <s v="UM01"/>
    <s v="INR"/>
    <n v="0"/>
    <n v="0"/>
    <n v="0"/>
    <n v="0"/>
    <n v="0"/>
  </r>
  <r>
    <s v="1603003063"/>
    <s v="0"/>
    <s v="16030030630"/>
    <s v="3000"/>
    <x v="2"/>
    <s v="TWO DISC. POLISHING M/C (TR. F"/>
    <s v="0"/>
    <s v="0"/>
    <s v="UM3001"/>
    <d v="1992-04-01T00:00:00"/>
    <n v="14642.3"/>
    <n v="-13910.18"/>
    <n v="732.12"/>
    <n v="0"/>
    <n v="0"/>
    <n v="0"/>
    <n v="0"/>
    <n v="732.12"/>
    <n v="14642.3"/>
    <n v="-13910.18"/>
    <n v="0"/>
    <m/>
    <s v="UM01"/>
    <s v="INR"/>
    <n v="0"/>
    <n v="0"/>
    <n v="0"/>
    <n v="0"/>
    <n v="0"/>
  </r>
  <r>
    <s v="1603003064"/>
    <s v="0"/>
    <s v="16030030640"/>
    <s v="3000"/>
    <x v="2"/>
    <s v="TWO REWINDING MACHINES"/>
    <s v="8"/>
    <s v="0"/>
    <s v="UM3001"/>
    <d v="2005-03-15T00:00:00"/>
    <n v="614117.81999999995"/>
    <n v="-583411.93000000005"/>
    <n v="30705.89"/>
    <n v="0"/>
    <n v="0"/>
    <n v="0"/>
    <n v="0"/>
    <n v="30705.89"/>
    <n v="614117.81999999995"/>
    <n v="-583411.93000000005"/>
    <n v="0"/>
    <m/>
    <s v="UM01"/>
    <s v="INR"/>
    <n v="0"/>
    <n v="0"/>
    <n v="0"/>
    <n v="0"/>
    <n v="0"/>
  </r>
  <r>
    <s v="1603003065"/>
    <s v="0"/>
    <s v="16030030650"/>
    <s v="3000"/>
    <x v="2"/>
    <s v="U HING TRAVERSE FOR STRANDING"/>
    <s v="0"/>
    <s v="0"/>
    <s v="UM3001"/>
    <d v="1986-10-21T00:00:00"/>
    <n v="141412.29"/>
    <n v="-134341.68"/>
    <n v="7070.61"/>
    <n v="0"/>
    <n v="0"/>
    <n v="0"/>
    <n v="0"/>
    <n v="7070.61"/>
    <n v="141412.29"/>
    <n v="-134341.68"/>
    <n v="0"/>
    <m/>
    <s v="UM01"/>
    <s v="INR"/>
    <n v="0"/>
    <n v="0"/>
    <n v="0"/>
    <n v="0"/>
    <n v="0"/>
  </r>
  <r>
    <s v="1603003066"/>
    <s v="0"/>
    <s v="16030030660"/>
    <s v="3000"/>
    <x v="2"/>
    <s v="U HING WITH KILLING ROLLER"/>
    <s v="0"/>
    <s v="0"/>
    <s v="UM3001"/>
    <d v="1988-02-03T00:00:00"/>
    <n v="511165.08"/>
    <n v="-485606.83"/>
    <n v="25558.25"/>
    <n v="0"/>
    <n v="0"/>
    <n v="0"/>
    <n v="0"/>
    <n v="25558.25"/>
    <n v="511165.08"/>
    <n v="-485606.83"/>
    <n v="0"/>
    <m/>
    <s v="UM01"/>
    <s v="INR"/>
    <n v="0"/>
    <n v="0"/>
    <n v="0"/>
    <n v="0"/>
    <n v="0"/>
  </r>
  <r>
    <s v="1603003068"/>
    <s v="0"/>
    <s v="16030030680"/>
    <s v="3000"/>
    <x v="2"/>
    <s v="ULTRASONIC M/C TYPE US A/350"/>
    <s v="0"/>
    <s v="0"/>
    <s v="UM3001"/>
    <d v="1993-03-31T00:00:00"/>
    <n v="1143988.08"/>
    <n v="-1086788.68"/>
    <n v="57199.4"/>
    <n v="0"/>
    <n v="0"/>
    <n v="0"/>
    <n v="0"/>
    <n v="57199.4"/>
    <n v="1143988.08"/>
    <n v="-1086788.68"/>
    <n v="0"/>
    <m/>
    <s v="UM01"/>
    <s v="INR"/>
    <n v="0"/>
    <n v="0"/>
    <n v="0"/>
    <n v="0"/>
    <n v="0"/>
  </r>
  <r>
    <s v="1603003069"/>
    <s v="0"/>
    <s v="16030030690"/>
    <s v="3000"/>
    <x v="2"/>
    <s v="UNDERSIUNG CRANE"/>
    <s v="15"/>
    <s v="0"/>
    <s v="UM3001"/>
    <d v="2015-10-20T00:00:00"/>
    <n v="292181.86"/>
    <n v="-82297.16"/>
    <n v="209884.7"/>
    <n v="0"/>
    <n v="0"/>
    <n v="-18508.330000000002"/>
    <n v="0"/>
    <n v="191376.37"/>
    <n v="292181.86"/>
    <n v="-100805.49"/>
    <n v="0"/>
    <m/>
    <s v="UM01"/>
    <s v="INR"/>
    <n v="0"/>
    <n v="0"/>
    <n v="0"/>
    <n v="0"/>
    <n v="0"/>
  </r>
  <r>
    <s v="1603003070"/>
    <s v="0"/>
    <s v="16030030700"/>
    <s v="3000"/>
    <x v="2"/>
    <s v="UNIMAT ABRASIVE CUTTING M/C ("/>
    <s v="0"/>
    <s v="0"/>
    <s v="UM3001"/>
    <d v="1992-04-01T00:00:00"/>
    <n v="21029.77"/>
    <n v="-19978.28"/>
    <n v="1051.49"/>
    <n v="0"/>
    <n v="0"/>
    <n v="0"/>
    <n v="0"/>
    <n v="1051.49"/>
    <n v="21029.77"/>
    <n v="-19978.28"/>
    <n v="0"/>
    <m/>
    <s v="UM01"/>
    <s v="INR"/>
    <n v="0"/>
    <n v="0"/>
    <n v="0"/>
    <n v="0"/>
    <n v="0"/>
  </r>
  <r>
    <s v="1603003073"/>
    <s v="0"/>
    <s v="16030030730"/>
    <s v="3000"/>
    <x v="2"/>
    <s v="UNIVERSAL TESTING M/C EMM"/>
    <s v="0"/>
    <s v="0"/>
    <s v="UM3002"/>
    <d v="2003-10-07T00:00:00"/>
    <n v="1834613.87"/>
    <n v="-1742883.18"/>
    <n v="91730.69"/>
    <n v="0"/>
    <n v="0"/>
    <n v="0"/>
    <n v="0"/>
    <n v="91730.69"/>
    <n v="1834613.87"/>
    <n v="-1742883.18"/>
    <n v="0"/>
    <m/>
    <s v="UM01"/>
    <s v="INR"/>
    <n v="0"/>
    <n v="0"/>
    <n v="0"/>
    <n v="0"/>
    <n v="0"/>
  </r>
  <r>
    <s v="1603003076"/>
    <s v="0"/>
    <s v="16030030760"/>
    <s v="3000"/>
    <x v="2"/>
    <s v="UPDA.OF TENSILE TESTING M/C"/>
    <s v="15"/>
    <s v="0"/>
    <s v="UM3001"/>
    <d v="2002-03-25T00:00:00"/>
    <n v="1071421.05"/>
    <n v="-1017850"/>
    <n v="53571.05"/>
    <n v="0"/>
    <n v="0"/>
    <n v="0"/>
    <n v="0"/>
    <n v="53571.05"/>
    <n v="1071421.05"/>
    <n v="-1017850"/>
    <n v="0"/>
    <m/>
    <s v="UM01"/>
    <s v="INR"/>
    <n v="0"/>
    <n v="0"/>
    <n v="0"/>
    <n v="0"/>
    <n v="0"/>
  </r>
  <r>
    <s v="1603003077"/>
    <s v="0"/>
    <s v="16030030770"/>
    <s v="3000"/>
    <x v="2"/>
    <s v="UPGRADATION OF ETP PLANT"/>
    <s v="15"/>
    <s v="0"/>
    <s v="UM3001"/>
    <d v="2008-03-17T00:00:00"/>
    <n v="1287894.54"/>
    <n v="-1174447.2"/>
    <n v="113447.34"/>
    <n v="0"/>
    <n v="0"/>
    <n v="-16577.97"/>
    <n v="0"/>
    <n v="96869.37"/>
    <n v="1287894.54"/>
    <n v="-1191025.17"/>
    <n v="0"/>
    <m/>
    <s v="UM01"/>
    <s v="INR"/>
    <n v="0"/>
    <n v="0"/>
    <n v="0"/>
    <n v="0"/>
    <n v="0"/>
  </r>
  <r>
    <s v="1603003078"/>
    <s v="0"/>
    <s v="16030030780"/>
    <s v="3000"/>
    <x v="2"/>
    <s v="UPGRADATION OF PROC BAAN SERVE"/>
    <s v="11"/>
    <s v="0"/>
    <s v="UM3001"/>
    <d v="2003-03-22T00:00:00"/>
    <n v="490520.18"/>
    <n v="-465994.17"/>
    <n v="24526.01"/>
    <n v="0"/>
    <n v="0"/>
    <n v="0"/>
    <n v="0"/>
    <n v="24526.01"/>
    <n v="490520.18"/>
    <n v="-465994.17"/>
    <n v="0"/>
    <m/>
    <s v="UM01"/>
    <s v="INR"/>
    <n v="0"/>
    <n v="0"/>
    <n v="0"/>
    <n v="0"/>
    <n v="0"/>
  </r>
  <r>
    <s v="1603003079"/>
    <s v="0"/>
    <s v="16030030790"/>
    <s v="3000"/>
    <x v="2"/>
    <s v="UP-GRADATION PRESENT ETP CAPTY"/>
    <s v="15"/>
    <s v="0"/>
    <s v="UM3001"/>
    <d v="2012-03-13T00:00:00"/>
    <n v="2975649.69"/>
    <n v="-1783908.97"/>
    <n v="1191740.72"/>
    <n v="0"/>
    <n v="0"/>
    <n v="-150110.31"/>
    <n v="0"/>
    <n v="1041630.41"/>
    <n v="2975649.69"/>
    <n v="-1934019.28"/>
    <n v="0"/>
    <m/>
    <s v="UM01"/>
    <s v="INR"/>
    <n v="0"/>
    <n v="0"/>
    <n v="0"/>
    <n v="0"/>
    <n v="0"/>
  </r>
  <r>
    <s v="1603003080"/>
    <s v="0"/>
    <s v="16030030800"/>
    <s v="3000"/>
    <x v="2"/>
    <s v="UPGRADE STRADG M"/>
    <s v="20"/>
    <s v="0"/>
    <s v="UM3001"/>
    <d v="2015-12-31T00:00:00"/>
    <n v="467153.16"/>
    <n v="-94303.65"/>
    <n v="372849.51"/>
    <n v="0"/>
    <n v="0"/>
    <n v="-22192.85"/>
    <n v="0"/>
    <n v="350656.66"/>
    <n v="467153.16"/>
    <n v="-116496.5"/>
    <n v="0"/>
    <m/>
    <s v="UM01"/>
    <s v="INR"/>
    <n v="0"/>
    <n v="0"/>
    <n v="0"/>
    <n v="0"/>
    <n v="0"/>
  </r>
  <r>
    <s v="1603003081"/>
    <s v="0"/>
    <s v="16030030810"/>
    <s v="3000"/>
    <x v="2"/>
    <s v="UPGRADE STRADG M"/>
    <s v="10"/>
    <s v="0"/>
    <s v="UM3001"/>
    <d v="2015-12-31T00:00:00"/>
    <n v="467153.16"/>
    <n v="-188632.57"/>
    <n v="278520.59000000003"/>
    <n v="0"/>
    <n v="0"/>
    <n v="-44392.03"/>
    <n v="0"/>
    <n v="234128.56"/>
    <n v="467153.16"/>
    <n v="-233024.6"/>
    <n v="0"/>
    <m/>
    <s v="UM01"/>
    <s v="INR"/>
    <n v="0"/>
    <n v="0"/>
    <n v="0"/>
    <n v="0"/>
    <n v="0"/>
  </r>
  <r>
    <s v="1603003082"/>
    <s v="0"/>
    <s v="16030030820"/>
    <s v="3000"/>
    <x v="2"/>
    <s v="UPGRADE STRADG M"/>
    <s v="20"/>
    <s v="0"/>
    <s v="UM3001"/>
    <d v="2015-12-31T00:00:00"/>
    <n v="3270072.15"/>
    <n v="-660125.64"/>
    <n v="2609946.5099999998"/>
    <n v="0"/>
    <n v="0"/>
    <n v="-155349.98000000001"/>
    <n v="0"/>
    <n v="2454596.5299999998"/>
    <n v="3270072.15"/>
    <n v="-815475.62"/>
    <n v="0"/>
    <m/>
    <s v="UM01"/>
    <s v="INR"/>
    <n v="0"/>
    <n v="0"/>
    <n v="0"/>
    <n v="0"/>
    <n v="0"/>
  </r>
  <r>
    <s v="1603003083"/>
    <s v="0"/>
    <s v="16030030830"/>
    <s v="3000"/>
    <x v="2"/>
    <s v="UPGRADE STRADG M"/>
    <s v="10"/>
    <s v="0"/>
    <s v="UM3001"/>
    <d v="2015-12-31T00:00:00"/>
    <n v="233576.58"/>
    <n v="-94316.29"/>
    <n v="139260.29"/>
    <n v="0"/>
    <n v="0"/>
    <n v="-22196.01"/>
    <n v="0"/>
    <n v="117064.28"/>
    <n v="233576.58"/>
    <n v="-116512.3"/>
    <n v="0"/>
    <m/>
    <s v="UM01"/>
    <s v="INR"/>
    <n v="0"/>
    <n v="0"/>
    <n v="0"/>
    <n v="0"/>
    <n v="0"/>
  </r>
  <r>
    <s v="1603003084"/>
    <s v="0"/>
    <s v="16030030840"/>
    <s v="3000"/>
    <x v="2"/>
    <s v="UPGRADE STRADG M"/>
    <s v="15"/>
    <s v="0"/>
    <s v="UM3001"/>
    <d v="2015-12-31T00:00:00"/>
    <n v="233576.58"/>
    <n v="-62871.88"/>
    <n v="170704.7"/>
    <n v="0"/>
    <n v="0"/>
    <n v="-14795.93"/>
    <n v="0"/>
    <n v="155908.76999999999"/>
    <n v="233576.58"/>
    <n v="-77667.81"/>
    <n v="0"/>
    <m/>
    <s v="UM01"/>
    <s v="INR"/>
    <n v="0"/>
    <n v="0"/>
    <n v="0"/>
    <n v="0"/>
    <n v="0"/>
  </r>
  <r>
    <s v="1603003087"/>
    <s v="0"/>
    <s v="16030030870"/>
    <s v="3000"/>
    <x v="2"/>
    <s v="UPS 1 KVA OFFLINE MAKE APC"/>
    <s v="8"/>
    <s v="0"/>
    <s v="UM3001"/>
    <d v="2006-05-22T00:00:00"/>
    <n v="7581.6"/>
    <n v="-7202.52"/>
    <n v="379.08"/>
    <n v="0"/>
    <n v="0"/>
    <n v="0"/>
    <n v="0"/>
    <n v="379.08"/>
    <n v="7581.6"/>
    <n v="-7202.52"/>
    <n v="0"/>
    <m/>
    <s v="UM01"/>
    <s v="INR"/>
    <n v="0"/>
    <n v="0"/>
    <n v="0"/>
    <n v="0"/>
    <n v="0"/>
  </r>
  <r>
    <s v="1603003088"/>
    <s v="0"/>
    <s v="16030030880"/>
    <s v="3000"/>
    <x v="2"/>
    <s v="M/C.NO 18C EREC. &amp; COMM"/>
    <s v="0"/>
    <s v="0"/>
    <s v="UM3001"/>
    <d v="2000-03-30T00:00:00"/>
    <n v="14829.98"/>
    <n v="-14829.98"/>
    <n v="0"/>
    <n v="0"/>
    <n v="0"/>
    <n v="0"/>
    <n v="0"/>
    <n v="0"/>
    <n v="14829.98"/>
    <n v="-14829.98"/>
    <n v="0"/>
    <m/>
    <s v="UM01"/>
    <s v="INR"/>
    <n v="0"/>
    <n v="0"/>
    <n v="0"/>
    <n v="0"/>
    <n v="0"/>
  </r>
  <r>
    <s v="1603003092"/>
    <s v="0"/>
    <s v="16030030920"/>
    <s v="3000"/>
    <x v="2"/>
    <s v="UPS MAKE APC RATING 650VA"/>
    <s v="0"/>
    <s v="0"/>
    <s v="UM3001"/>
    <d v="2008-01-16T00:00:00"/>
    <n v="3088.8"/>
    <n v="-2934.36"/>
    <n v="154.44"/>
    <n v="0"/>
    <n v="0"/>
    <n v="0"/>
    <n v="0"/>
    <n v="154.44"/>
    <n v="3088.8"/>
    <n v="-2934.36"/>
    <n v="0"/>
    <m/>
    <s v="UM01"/>
    <s v="INR"/>
    <n v="0"/>
    <n v="0"/>
    <n v="0"/>
    <n v="0"/>
    <n v="0"/>
  </r>
  <r>
    <s v="1603003093"/>
    <s v="0"/>
    <s v="16030030930"/>
    <s v="3000"/>
    <x v="2"/>
    <s v="UTTING TRAVERSE FOR COLD ROLLI"/>
    <s v="0"/>
    <s v="0"/>
    <s v="UM3001"/>
    <d v="1987-04-05T00:00:00"/>
    <n v="144419.06"/>
    <n v="-137198.10999999999"/>
    <n v="7220.95"/>
    <n v="0"/>
    <n v="0"/>
    <n v="0"/>
    <n v="0"/>
    <n v="7220.95"/>
    <n v="144419.06"/>
    <n v="-137198.10999999999"/>
    <n v="0"/>
    <m/>
    <s v="UM01"/>
    <s v="INR"/>
    <n v="0"/>
    <n v="0"/>
    <n v="0"/>
    <n v="0"/>
    <n v="0"/>
  </r>
  <r>
    <s v="1603003094"/>
    <s v="0"/>
    <s v="16030030940"/>
    <s v="3000"/>
    <x v="2"/>
    <s v="V-14-BULL BLOCK"/>
    <s v="0"/>
    <s v="0"/>
    <s v="UM3001"/>
    <d v="1978-01-01T00:00:00"/>
    <n v="164756.89000000001"/>
    <n v="-156519.04999999999"/>
    <n v="8237.84"/>
    <n v="0"/>
    <n v="0"/>
    <n v="0"/>
    <n v="0"/>
    <n v="8237.84"/>
    <n v="164756.89000000001"/>
    <n v="-156519.04999999999"/>
    <n v="0"/>
    <m/>
    <s v="UM01"/>
    <s v="INR"/>
    <n v="0"/>
    <n v="0"/>
    <n v="0"/>
    <n v="0"/>
    <n v="0"/>
  </r>
  <r>
    <s v="1603003095"/>
    <s v="0"/>
    <s v="16030030950"/>
    <s v="3000"/>
    <x v="2"/>
    <s v="V-16 BULLBLOCK M/C. 30 C."/>
    <s v="0"/>
    <s v="0"/>
    <s v="UM3001"/>
    <d v="1969-01-14T00:00:00"/>
    <n v="288251.62"/>
    <n v="-273839.03999999998"/>
    <n v="14412.58"/>
    <n v="0"/>
    <n v="0"/>
    <n v="0"/>
    <n v="0"/>
    <n v="14412.58"/>
    <n v="288251.62"/>
    <n v="-273839.03999999998"/>
    <n v="0"/>
    <m/>
    <s v="UM01"/>
    <s v="INR"/>
    <n v="0"/>
    <n v="0"/>
    <n v="0"/>
    <n v="0"/>
    <n v="0"/>
  </r>
  <r>
    <s v="1603003096"/>
    <s v="0"/>
    <s v="16030030960"/>
    <s v="3000"/>
    <x v="2"/>
    <s v="V-17 BULL BLOCK AT PC PLANT"/>
    <s v="0"/>
    <s v="0"/>
    <s v="UM3001"/>
    <d v="1985-11-25T00:00:00"/>
    <n v="339392.67"/>
    <n v="-322423.03999999998"/>
    <n v="16969.63"/>
    <n v="0"/>
    <n v="0"/>
    <n v="0"/>
    <n v="0"/>
    <n v="16969.63"/>
    <n v="339392.67"/>
    <n v="-322423.03999999998"/>
    <n v="0"/>
    <m/>
    <s v="UM01"/>
    <s v="INR"/>
    <n v="0"/>
    <n v="0"/>
    <n v="0"/>
    <n v="0"/>
    <n v="0"/>
  </r>
  <r>
    <s v="1603003097"/>
    <s v="0"/>
    <s v="16030030970"/>
    <s v="3000"/>
    <x v="2"/>
    <s v="IFCI FC EXCHANGE RATE FLUCTUAT"/>
    <s v="0"/>
    <s v="0"/>
    <s v="UM3001"/>
    <d v="1997-03-31T00:00:00"/>
    <n v="18107.7"/>
    <n v="-18107.689999999999"/>
    <n v="0.01"/>
    <n v="0"/>
    <n v="0"/>
    <n v="0"/>
    <n v="0"/>
    <n v="0.01"/>
    <n v="18107.7"/>
    <n v="-18107.689999999999"/>
    <n v="0"/>
    <m/>
    <s v="UM01"/>
    <s v="INR"/>
    <n v="0"/>
    <n v="0"/>
    <n v="0"/>
    <n v="0"/>
    <n v="0"/>
  </r>
  <r>
    <s v="1603003099"/>
    <s v="0"/>
    <s v="16030030990"/>
    <s v="3000"/>
    <x v="2"/>
    <s v="M/C NO 22D CIVIL"/>
    <s v="0"/>
    <s v="0"/>
    <s v="UM3001"/>
    <d v="2000-03-30T00:00:00"/>
    <n v="18939.599999999999"/>
    <n v="-18939.599999999999"/>
    <n v="0"/>
    <n v="0"/>
    <n v="0"/>
    <n v="0"/>
    <n v="0"/>
    <n v="0"/>
    <n v="18939.599999999999"/>
    <n v="-18939.599999999999"/>
    <n v="0"/>
    <m/>
    <s v="UM01"/>
    <s v="INR"/>
    <n v="0"/>
    <n v="0"/>
    <n v="0"/>
    <n v="0"/>
    <n v="0"/>
  </r>
  <r>
    <s v="1603003100"/>
    <s v="0"/>
    <s v="16030031000"/>
    <s v="3000"/>
    <x v="2"/>
    <s v="M/C. NO 100T CLOSER CIVIL"/>
    <s v="0"/>
    <s v="0"/>
    <s v="UM3001"/>
    <d v="2000-03-31T00:00:00"/>
    <n v="19122.38"/>
    <n v="-19122.38"/>
    <n v="0"/>
    <n v="0"/>
    <n v="0"/>
    <n v="0"/>
    <n v="0"/>
    <n v="0"/>
    <n v="19122.38"/>
    <n v="-19122.38"/>
    <n v="0"/>
    <m/>
    <s v="UM01"/>
    <s v="INR"/>
    <n v="0"/>
    <n v="0"/>
    <n v="0"/>
    <n v="0"/>
    <n v="0"/>
  </r>
  <r>
    <s v="1603003102"/>
    <s v="0"/>
    <s v="16030031020"/>
    <s v="3000"/>
    <x v="2"/>
    <s v="VENUS VOLTAGE STABLIZER"/>
    <s v="8"/>
    <s v="0"/>
    <s v="UM3001"/>
    <d v="2006-05-23T00:00:00"/>
    <n v="12900"/>
    <n v="-12255"/>
    <n v="645"/>
    <n v="0"/>
    <n v="0"/>
    <n v="0"/>
    <n v="0"/>
    <n v="645"/>
    <n v="12900"/>
    <n v="-12255"/>
    <n v="0"/>
    <m/>
    <s v="UM01"/>
    <s v="INR"/>
    <n v="0"/>
    <n v="0"/>
    <n v="0"/>
    <n v="0"/>
    <n v="0"/>
  </r>
  <r>
    <s v="1603003103"/>
    <s v="0"/>
    <s v="16030031030"/>
    <s v="3000"/>
    <x v="2"/>
    <s v="VENUS VOLTAGE STABLIZER SR NO"/>
    <s v="0"/>
    <s v="0"/>
    <s v="UM3001"/>
    <d v="2006-06-12T00:00:00"/>
    <n v="8600"/>
    <n v="-8170"/>
    <n v="430"/>
    <n v="0"/>
    <n v="0"/>
    <n v="0"/>
    <n v="0"/>
    <n v="430"/>
    <n v="8600"/>
    <n v="-8170"/>
    <n v="0"/>
    <m/>
    <s v="UM01"/>
    <s v="INR"/>
    <n v="0"/>
    <n v="0"/>
    <n v="0"/>
    <n v="0"/>
    <n v="0"/>
  </r>
  <r>
    <s v="1603003104"/>
    <s v="0"/>
    <s v="16030031040"/>
    <s v="3000"/>
    <x v="2"/>
    <s v="VENUS VOLTAGE STABLIZER SR NO-"/>
    <s v="8"/>
    <s v="0"/>
    <s v="UM3001"/>
    <d v="2006-05-24T00:00:00"/>
    <n v="8600"/>
    <n v="-8169.99"/>
    <n v="430.01"/>
    <n v="0"/>
    <n v="0"/>
    <n v="0"/>
    <n v="0"/>
    <n v="430.01"/>
    <n v="8600"/>
    <n v="-8169.99"/>
    <n v="0"/>
    <m/>
    <s v="UM01"/>
    <s v="INR"/>
    <n v="0"/>
    <n v="0"/>
    <n v="0"/>
    <n v="0"/>
    <n v="0"/>
  </r>
  <r>
    <s v="1603003106"/>
    <s v="0"/>
    <s v="16030031060"/>
    <s v="3000"/>
    <x v="2"/>
    <s v="VICKERS HARDN TEST MC EMM"/>
    <s v="0"/>
    <s v="0"/>
    <s v="UM3002"/>
    <d v="2003-10-07T00:00:00"/>
    <n v="381035.19"/>
    <n v="-361983.43"/>
    <n v="19051.759999999998"/>
    <n v="0"/>
    <n v="0"/>
    <n v="0"/>
    <n v="0"/>
    <n v="19051.759999999998"/>
    <n v="381035.19"/>
    <n v="-361983.43"/>
    <n v="0"/>
    <m/>
    <s v="UM01"/>
    <s v="INR"/>
    <n v="0"/>
    <n v="0"/>
    <n v="0"/>
    <n v="0"/>
    <n v="0"/>
  </r>
  <r>
    <s v="1603003108"/>
    <s v="0"/>
    <s v="16030031080"/>
    <s v="3000"/>
    <x v="2"/>
    <s v="VOLTAGE STABLIZER SR NO-230406"/>
    <s v="8"/>
    <s v="0"/>
    <s v="UM3001"/>
    <d v="2006-05-25T00:00:00"/>
    <n v="12900"/>
    <n v="-12255"/>
    <n v="645"/>
    <n v="0"/>
    <n v="0"/>
    <n v="0"/>
    <n v="0"/>
    <n v="645"/>
    <n v="12900"/>
    <n v="-12255"/>
    <n v="0"/>
    <m/>
    <s v="UM01"/>
    <s v="INR"/>
    <n v="0"/>
    <n v="0"/>
    <n v="0"/>
    <n v="0"/>
    <n v="0"/>
  </r>
  <r>
    <s v="1603003109"/>
    <s v="0"/>
    <s v="16030031090"/>
    <s v="3000"/>
    <x v="2"/>
    <s v="VOLTAS 1.5 T AC VER PLUS SPLI"/>
    <s v="5"/>
    <s v="0"/>
    <s v="UM3001"/>
    <d v="2007-10-17T00:00:00"/>
    <n v="48000"/>
    <n v="-45599.99"/>
    <n v="2400.0100000000002"/>
    <n v="0"/>
    <n v="0"/>
    <n v="0"/>
    <n v="0"/>
    <n v="2400.0100000000002"/>
    <n v="48000"/>
    <n v="-45599.99"/>
    <n v="0"/>
    <m/>
    <s v="UM01"/>
    <s v="INR"/>
    <n v="0"/>
    <n v="0"/>
    <n v="0"/>
    <n v="0"/>
    <n v="0"/>
  </r>
  <r>
    <s v="1603003110"/>
    <s v="0"/>
    <s v="16030031100"/>
    <s v="3000"/>
    <x v="2"/>
    <s v="VOLTAS 1.5 T AC VER PLUS SPLI"/>
    <s v="5"/>
    <s v="0"/>
    <s v="UM3001"/>
    <d v="2008-02-09T00:00:00"/>
    <n v="47200"/>
    <n v="-44840"/>
    <n v="2360"/>
    <n v="0"/>
    <n v="0"/>
    <n v="0"/>
    <n v="0"/>
    <n v="2360"/>
    <n v="47200"/>
    <n v="-44840"/>
    <n v="0"/>
    <m/>
    <s v="UM01"/>
    <s v="INR"/>
    <n v="0"/>
    <n v="0"/>
    <n v="0"/>
    <n v="0"/>
    <n v="0"/>
  </r>
  <r>
    <s v="1603003111"/>
    <s v="0"/>
    <s v="16030031110"/>
    <s v="3000"/>
    <x v="2"/>
    <s v="VOLTAS 1.5 T AC VER PLUS SPLI"/>
    <s v="5"/>
    <s v="0"/>
    <s v="UM3001"/>
    <d v="2008-02-28T00:00:00"/>
    <n v="47200"/>
    <n v="-44840"/>
    <n v="2360"/>
    <n v="0"/>
    <n v="0"/>
    <n v="0"/>
    <n v="0"/>
    <n v="2360"/>
    <n v="47200"/>
    <n v="-44840"/>
    <n v="0"/>
    <m/>
    <s v="UM01"/>
    <s v="INR"/>
    <n v="0"/>
    <n v="0"/>
    <n v="0"/>
    <n v="0"/>
    <n v="0"/>
  </r>
  <r>
    <s v="1603003112"/>
    <s v="0"/>
    <s v="16030031120"/>
    <s v="3000"/>
    <x v="2"/>
    <s v="VOLTAS 1.5 T AC VER PLUS SPLI"/>
    <s v="5"/>
    <s v="0"/>
    <s v="UM3001"/>
    <d v="2008-02-14T00:00:00"/>
    <n v="23600"/>
    <n v="-22420"/>
    <n v="1180"/>
    <n v="0"/>
    <n v="0"/>
    <n v="0"/>
    <n v="0"/>
    <n v="1180"/>
    <n v="23600"/>
    <n v="-22420"/>
    <n v="0"/>
    <m/>
    <s v="UM01"/>
    <s v="INR"/>
    <n v="0"/>
    <n v="0"/>
    <n v="0"/>
    <n v="0"/>
    <n v="0"/>
  </r>
  <r>
    <s v="1603003113"/>
    <s v="0"/>
    <s v="16030031130"/>
    <s v="3000"/>
    <x v="2"/>
    <s v="VOLTAS 1.5 T AC VER PLUS SPLI"/>
    <s v="5"/>
    <s v="0"/>
    <s v="UM3001"/>
    <d v="2008-02-14T00:00:00"/>
    <n v="70800"/>
    <n v="-67260"/>
    <n v="3540"/>
    <n v="0"/>
    <n v="0"/>
    <n v="0"/>
    <n v="0"/>
    <n v="3540"/>
    <n v="70800"/>
    <n v="-67260"/>
    <n v="0"/>
    <m/>
    <s v="UM01"/>
    <s v="INR"/>
    <n v="0"/>
    <n v="0"/>
    <n v="0"/>
    <n v="0"/>
    <n v="0"/>
  </r>
  <r>
    <s v="1603003114"/>
    <s v="0"/>
    <s v="16030031140"/>
    <s v="3000"/>
    <x v="2"/>
    <s v="VOLTAS 1.5 T AC VER PLUS SPLI"/>
    <s v="5"/>
    <s v="0"/>
    <s v="UM3001"/>
    <d v="2008-03-13T00:00:00"/>
    <n v="23600"/>
    <n v="-22420"/>
    <n v="1180"/>
    <n v="0"/>
    <n v="0"/>
    <n v="0"/>
    <n v="0"/>
    <n v="1180"/>
    <n v="23600"/>
    <n v="-22420"/>
    <n v="0"/>
    <m/>
    <s v="UM01"/>
    <s v="INR"/>
    <n v="0"/>
    <n v="0"/>
    <n v="0"/>
    <n v="0"/>
    <n v="0"/>
  </r>
  <r>
    <s v="1603003115"/>
    <s v="0"/>
    <s v="16030031150"/>
    <s v="3000"/>
    <x v="2"/>
    <s v="VOLTAS 1.5 T AC VER PLUS SPLI"/>
    <s v="5"/>
    <s v="0"/>
    <s v="UM3001"/>
    <d v="2008-02-28T00:00:00"/>
    <n v="23600"/>
    <n v="-22419.99"/>
    <n v="1180.01"/>
    <n v="0"/>
    <n v="0"/>
    <n v="0"/>
    <n v="0"/>
    <n v="1180.01"/>
    <n v="23600"/>
    <n v="-22419.99"/>
    <n v="0"/>
    <m/>
    <s v="UM01"/>
    <s v="INR"/>
    <n v="0"/>
    <n v="0"/>
    <n v="0"/>
    <n v="0"/>
    <n v="0"/>
  </r>
  <r>
    <s v="1603003116"/>
    <s v="0"/>
    <s v="16030031160"/>
    <s v="3000"/>
    <x v="2"/>
    <s v="VOLTAS 1.5T AC VERTIS"/>
    <s v="5"/>
    <s v="0"/>
    <s v="UM3001"/>
    <d v="2007-05-28T00:00:00"/>
    <n v="15000"/>
    <n v="-14249.99"/>
    <n v="750.01"/>
    <n v="0"/>
    <n v="0"/>
    <n v="0"/>
    <n v="0"/>
    <n v="750.01"/>
    <n v="15000"/>
    <n v="-14249.99"/>
    <n v="0"/>
    <m/>
    <s v="UM01"/>
    <s v="INR"/>
    <n v="0"/>
    <n v="0"/>
    <n v="0"/>
    <n v="0"/>
    <n v="0"/>
  </r>
  <r>
    <s v="1603003117"/>
    <s v="0"/>
    <s v="16030031170"/>
    <s v="3000"/>
    <x v="2"/>
    <s v="VOLTAS 1.5T AC VERTIS"/>
    <s v="5"/>
    <s v="0"/>
    <s v="UM3001"/>
    <d v="2007-05-28T00:00:00"/>
    <n v="15000"/>
    <n v="-14249.99"/>
    <n v="750.01"/>
    <n v="0"/>
    <n v="0"/>
    <n v="0"/>
    <n v="0"/>
    <n v="750.01"/>
    <n v="15000"/>
    <n v="-14249.99"/>
    <n v="0"/>
    <m/>
    <s v="UM01"/>
    <s v="INR"/>
    <n v="0"/>
    <n v="0"/>
    <n v="0"/>
    <n v="0"/>
    <n v="0"/>
  </r>
  <r>
    <s v="1603003118"/>
    <s v="0"/>
    <s v="16030031180"/>
    <s v="3000"/>
    <x v="2"/>
    <s v="VOLTAS 1.5T AC VERTIS"/>
    <s v="5"/>
    <s v="0"/>
    <s v="UM3001"/>
    <d v="2007-05-28T00:00:00"/>
    <n v="15000"/>
    <n v="-14249.99"/>
    <n v="750.01"/>
    <n v="0"/>
    <n v="0"/>
    <n v="0"/>
    <n v="0"/>
    <n v="750.01"/>
    <n v="15000"/>
    <n v="-14249.99"/>
    <n v="0"/>
    <m/>
    <s v="UM01"/>
    <s v="INR"/>
    <n v="0"/>
    <n v="0"/>
    <n v="0"/>
    <n v="0"/>
    <n v="0"/>
  </r>
  <r>
    <s v="1603003119"/>
    <s v="0"/>
    <s v="16030031190"/>
    <s v="3000"/>
    <x v="2"/>
    <s v="VOLTAS 2T AC VER PLUS SPLIT A"/>
    <s v="5"/>
    <s v="0"/>
    <s v="UM3002"/>
    <d v="2008-02-09T00:00:00"/>
    <n v="28000"/>
    <n v="-26599.99"/>
    <n v="1400.01"/>
    <n v="0"/>
    <n v="0"/>
    <n v="0"/>
    <n v="0"/>
    <n v="1400.01"/>
    <n v="28000"/>
    <n v="-26599.99"/>
    <n v="0"/>
    <m/>
    <s v="UM01"/>
    <s v="INR"/>
    <n v="0"/>
    <n v="0"/>
    <n v="0"/>
    <n v="0"/>
    <n v="0"/>
  </r>
  <r>
    <s v="1603003120"/>
    <s v="0"/>
    <s v="16030031200"/>
    <s v="3000"/>
    <x v="2"/>
    <s v="VOLTAS 5 TON CAPACITY FORKLIFT"/>
    <s v="0"/>
    <s v="0"/>
    <s v="UM3001"/>
    <d v="1984-08-16T00:00:00"/>
    <n v="571256.56000000006"/>
    <n v="-542693.73"/>
    <n v="28562.83"/>
    <n v="0"/>
    <n v="0"/>
    <n v="0"/>
    <n v="0"/>
    <n v="28562.83"/>
    <n v="571256.56000000006"/>
    <n v="-542693.73"/>
    <n v="0"/>
    <m/>
    <s v="UM01"/>
    <s v="INR"/>
    <n v="0"/>
    <n v="0"/>
    <n v="0"/>
    <n v="0"/>
    <n v="0"/>
  </r>
  <r>
    <s v="1603003121"/>
    <s v="0"/>
    <s v="16030031210"/>
    <s v="3000"/>
    <x v="2"/>
    <s v="VOLTAS A/C 1.5 TON"/>
    <s v="5"/>
    <s v="0"/>
    <s v="UM3001"/>
    <d v="2006-05-24T00:00:00"/>
    <n v="15500"/>
    <n v="-14724.99"/>
    <n v="775.01"/>
    <n v="0"/>
    <n v="0"/>
    <n v="0"/>
    <n v="0"/>
    <n v="775.01"/>
    <n v="15500"/>
    <n v="-14724.99"/>
    <n v="0"/>
    <m/>
    <s v="UM01"/>
    <s v="INR"/>
    <n v="0"/>
    <n v="0"/>
    <n v="0"/>
    <n v="0"/>
    <n v="0"/>
  </r>
  <r>
    <s v="1603003122"/>
    <s v="0"/>
    <s v="16030031220"/>
    <s v="3000"/>
    <x v="2"/>
    <s v="VOLTAS A/C 1.5 TON HW SPLIT"/>
    <s v="5"/>
    <s v="0"/>
    <s v="UM3001"/>
    <d v="2006-05-25T00:00:00"/>
    <n v="72000"/>
    <n v="-68400"/>
    <n v="3600"/>
    <n v="0"/>
    <n v="0"/>
    <n v="0"/>
    <n v="0"/>
    <n v="3600"/>
    <n v="72000"/>
    <n v="-68400"/>
    <n v="0"/>
    <m/>
    <s v="UM01"/>
    <s v="INR"/>
    <n v="0"/>
    <n v="0"/>
    <n v="0"/>
    <n v="0"/>
    <n v="0"/>
  </r>
  <r>
    <s v="1603003123"/>
    <s v="0"/>
    <s v="16030031230"/>
    <s v="3000"/>
    <x v="2"/>
    <s v="VOLTAS A/C 1.5 TON HW SPLIT"/>
    <s v="5"/>
    <s v="0"/>
    <s v="UM3001"/>
    <d v="2006-05-23T00:00:00"/>
    <n v="72000"/>
    <n v="-68400"/>
    <n v="3600"/>
    <n v="0"/>
    <n v="0"/>
    <n v="0"/>
    <n v="0"/>
    <n v="3600"/>
    <n v="72000"/>
    <n v="-68400"/>
    <n v="0"/>
    <m/>
    <s v="UM01"/>
    <s v="INR"/>
    <n v="0"/>
    <n v="0"/>
    <n v="0"/>
    <n v="0"/>
    <n v="0"/>
  </r>
  <r>
    <s v="1603003124"/>
    <s v="0"/>
    <s v="16030031240"/>
    <s v="3000"/>
    <x v="2"/>
    <s v="VOLTAS A/C 1.5 TON HW SPLIT AC"/>
    <s v="5"/>
    <s v="0"/>
    <s v="UM3001"/>
    <d v="2006-07-03T00:00:00"/>
    <n v="45500"/>
    <n v="-43224.99"/>
    <n v="2275.0100000000002"/>
    <n v="0"/>
    <n v="0"/>
    <n v="0"/>
    <n v="0"/>
    <n v="2275.0100000000002"/>
    <n v="45500"/>
    <n v="-43224.99"/>
    <n v="0"/>
    <m/>
    <s v="UM01"/>
    <s v="INR"/>
    <n v="0"/>
    <n v="0"/>
    <n v="0"/>
    <n v="0"/>
    <n v="0"/>
  </r>
  <r>
    <s v="1603003125"/>
    <s v="0"/>
    <s v="16030031250"/>
    <s v="3000"/>
    <x v="2"/>
    <s v="VOLTAS A/C 1.5 TON HW SPLIT WI"/>
    <s v="5"/>
    <s v="0"/>
    <s v="UM3001"/>
    <d v="2006-04-19T00:00:00"/>
    <n v="28650"/>
    <n v="-27217.5"/>
    <n v="1432.5"/>
    <n v="0"/>
    <n v="0"/>
    <n v="0"/>
    <n v="0"/>
    <n v="1432.5"/>
    <n v="28650"/>
    <n v="-27217.5"/>
    <n v="0"/>
    <m/>
    <s v="UM01"/>
    <s v="INR"/>
    <n v="0"/>
    <n v="0"/>
    <n v="0"/>
    <n v="0"/>
    <n v="0"/>
  </r>
  <r>
    <s v="1603003126"/>
    <s v="0"/>
    <s v="16030031260"/>
    <s v="3000"/>
    <x v="2"/>
    <s v="VOLTAS A/C 1.5 TON SPLIT AIR C"/>
    <s v="5"/>
    <s v="0"/>
    <s v="UM3001"/>
    <d v="2006-10-19T00:00:00"/>
    <n v="24000"/>
    <n v="-22800"/>
    <n v="1200"/>
    <n v="0"/>
    <n v="0"/>
    <n v="0"/>
    <n v="0"/>
    <n v="1200"/>
    <n v="24000"/>
    <n v="-22800"/>
    <n v="0"/>
    <m/>
    <s v="UM01"/>
    <s v="INR"/>
    <n v="0"/>
    <n v="0"/>
    <n v="0"/>
    <n v="0"/>
    <n v="0"/>
  </r>
  <r>
    <s v="1603003127"/>
    <s v="0"/>
    <s v="16030031270"/>
    <s v="3000"/>
    <x v="2"/>
    <s v="VOLTAS BATTERY OPERATED FORKLI"/>
    <s v="0"/>
    <s v="0"/>
    <s v="UM3001"/>
    <d v="1986-09-30T00:00:00"/>
    <n v="330000.05"/>
    <n v="-313500.05"/>
    <n v="16500"/>
    <n v="0"/>
    <n v="0"/>
    <n v="0"/>
    <n v="0"/>
    <n v="16500"/>
    <n v="330000.05"/>
    <n v="-313500.05"/>
    <n v="0"/>
    <m/>
    <s v="UM01"/>
    <s v="INR"/>
    <n v="0"/>
    <n v="0"/>
    <n v="0"/>
    <n v="0"/>
    <n v="0"/>
  </r>
  <r>
    <s v="1603003128"/>
    <s v="0"/>
    <s v="16030031280"/>
    <s v="3000"/>
    <x v="2"/>
    <s v="VOLTAS DIESEL FORKLIFT TRUCK"/>
    <s v="0"/>
    <s v="0"/>
    <s v="UM3001"/>
    <d v="1986-09-30T00:00:00"/>
    <n v="495158"/>
    <n v="-470400.1"/>
    <n v="24757.9"/>
    <n v="0"/>
    <n v="0"/>
    <n v="0"/>
    <n v="0"/>
    <n v="24757.9"/>
    <n v="495158"/>
    <n v="-470400.1"/>
    <n v="0"/>
    <m/>
    <s v="UM01"/>
    <s v="INR"/>
    <n v="0"/>
    <n v="0"/>
    <n v="0"/>
    <n v="0"/>
    <n v="0"/>
  </r>
  <r>
    <s v="1603003129"/>
    <s v="0"/>
    <s v="16030031290"/>
    <s v="3000"/>
    <x v="2"/>
    <s v="VOLTAS DIESEL FORKLIFT TRUCK"/>
    <s v="0"/>
    <s v="0"/>
    <s v="UM3001"/>
    <d v="1986-09-30T00:00:00"/>
    <n v="495158"/>
    <n v="-470400.1"/>
    <n v="24757.9"/>
    <n v="0"/>
    <n v="0"/>
    <n v="0"/>
    <n v="0"/>
    <n v="24757.9"/>
    <n v="495158"/>
    <n v="-470400.1"/>
    <n v="0"/>
    <m/>
    <s v="UM01"/>
    <s v="INR"/>
    <n v="0"/>
    <n v="0"/>
    <n v="0"/>
    <n v="0"/>
    <n v="0"/>
  </r>
  <r>
    <s v="1603003130"/>
    <s v="0"/>
    <s v="16030031300"/>
    <s v="3000"/>
    <x v="2"/>
    <s v="VOLTAS DIESEL FORKLIFT TRUCK"/>
    <s v="0"/>
    <s v="0"/>
    <s v="UM3001"/>
    <d v="1986-09-30T00:00:00"/>
    <n v="495158"/>
    <n v="-470400.1"/>
    <n v="24757.9"/>
    <n v="0"/>
    <n v="0"/>
    <n v="0"/>
    <n v="0"/>
    <n v="24757.9"/>
    <n v="495158"/>
    <n v="-470400.1"/>
    <n v="0"/>
    <m/>
    <s v="UM01"/>
    <s v="INR"/>
    <n v="0"/>
    <n v="0"/>
    <n v="0"/>
    <n v="0"/>
    <n v="0"/>
  </r>
  <r>
    <s v="1603003131"/>
    <s v="0"/>
    <s v="16030031310"/>
    <s v="3000"/>
    <x v="2"/>
    <s v="VOLTAS DIESEL FORKLIFT TRUCK W"/>
    <s v="0"/>
    <s v="0"/>
    <s v="UM3001"/>
    <d v="1985-04-22T00:00:00"/>
    <n v="409270.24"/>
    <n v="-388806.73"/>
    <n v="20463.509999999998"/>
    <n v="0"/>
    <n v="0"/>
    <n v="0"/>
    <n v="0"/>
    <n v="20463.509999999998"/>
    <n v="409270.24"/>
    <n v="-388806.73"/>
    <n v="0"/>
    <m/>
    <s v="UM01"/>
    <s v="INR"/>
    <n v="0"/>
    <n v="0"/>
    <n v="0"/>
    <n v="0"/>
    <n v="0"/>
  </r>
  <r>
    <s v="1603003132"/>
    <s v="0"/>
    <s v="16030031320"/>
    <s v="3000"/>
    <x v="2"/>
    <s v="VOLTAS ROOM AC 1.5 TON"/>
    <s v="0"/>
    <s v="0"/>
    <s v="UM3001"/>
    <d v="2003-06-06T00:00:00"/>
    <n v="37414.44"/>
    <n v="-35543.71"/>
    <n v="1870.73"/>
    <n v="0"/>
    <n v="0"/>
    <n v="0"/>
    <n v="0"/>
    <n v="1870.73"/>
    <n v="37414.44"/>
    <n v="-35543.71"/>
    <n v="0"/>
    <m/>
    <s v="UM01"/>
    <s v="INR"/>
    <n v="0"/>
    <n v="0"/>
    <n v="0"/>
    <n v="0"/>
    <n v="0"/>
  </r>
  <r>
    <s v="1603003133"/>
    <s v="0"/>
    <s v="16030031330"/>
    <s v="3000"/>
    <x v="2"/>
    <s v="VOLTAS ROOM AC 1.5 TON"/>
    <s v="0"/>
    <s v="0"/>
    <s v="UM3001"/>
    <d v="2003-06-03T00:00:00"/>
    <n v="18707.22"/>
    <n v="-17771.849999999999"/>
    <n v="935.37"/>
    <n v="0"/>
    <n v="0"/>
    <n v="0"/>
    <n v="0"/>
    <n v="935.37"/>
    <n v="18707.22"/>
    <n v="-17771.849999999999"/>
    <n v="0"/>
    <m/>
    <s v="UM01"/>
    <s v="INR"/>
    <n v="0"/>
    <n v="0"/>
    <n v="0"/>
    <n v="0"/>
    <n v="0"/>
  </r>
  <r>
    <s v="1603003134"/>
    <s v="0"/>
    <s v="16030031340"/>
    <s v="3000"/>
    <x v="2"/>
    <s v="VOLTAS ROOM AC 2 TON"/>
    <s v="0"/>
    <s v="0"/>
    <s v="UM3001"/>
    <d v="2003-06-10T00:00:00"/>
    <n v="22725"/>
    <n v="-21588.75"/>
    <n v="1136.25"/>
    <n v="0"/>
    <n v="0"/>
    <n v="0"/>
    <n v="0"/>
    <n v="1136.25"/>
    <n v="22725"/>
    <n v="-21588.75"/>
    <n v="0"/>
    <m/>
    <s v="UM01"/>
    <s v="INR"/>
    <n v="0"/>
    <n v="0"/>
    <n v="0"/>
    <n v="0"/>
    <n v="0"/>
  </r>
  <r>
    <s v="1603003135"/>
    <s v="0"/>
    <s v="16030031350"/>
    <s v="3000"/>
    <x v="2"/>
    <s v="VOLTAS SPLIT AIR CONDITIONER W"/>
    <s v="5"/>
    <s v="0"/>
    <s v="UM3001"/>
    <d v="2005-03-22T00:00:00"/>
    <n v="121600"/>
    <n v="-115520"/>
    <n v="6080"/>
    <n v="0"/>
    <n v="0"/>
    <n v="0"/>
    <n v="0"/>
    <n v="6080"/>
    <n v="121600"/>
    <n v="-115520"/>
    <n v="0"/>
    <m/>
    <s v="UM01"/>
    <s v="INR"/>
    <n v="0"/>
    <n v="0"/>
    <n v="0"/>
    <n v="0"/>
    <n v="0"/>
  </r>
  <r>
    <s v="1603003136"/>
    <s v="0"/>
    <s v="16030031360"/>
    <s v="3000"/>
    <x v="2"/>
    <s v="VOLTAS WATER COOLER 40/80 TUS"/>
    <s v="5"/>
    <s v="0"/>
    <s v="UM3001"/>
    <d v="2006-05-23T00:00:00"/>
    <n v="23000"/>
    <n v="-21849.99"/>
    <n v="1150.01"/>
    <n v="0"/>
    <n v="0"/>
    <n v="0"/>
    <n v="0"/>
    <n v="1150.01"/>
    <n v="23000"/>
    <n v="-21849.99"/>
    <n v="0"/>
    <m/>
    <s v="UM01"/>
    <s v="INR"/>
    <n v="0"/>
    <n v="0"/>
    <n v="0"/>
    <n v="0"/>
    <n v="0"/>
  </r>
  <r>
    <s v="1603003137"/>
    <s v="0"/>
    <s v="16030031370"/>
    <s v="3000"/>
    <x v="2"/>
    <s v="VOLTUS AIR CINDITIONER (INCL A"/>
    <s v="5"/>
    <s v="0"/>
    <s v="UM3001"/>
    <d v="2005-06-02T00:00:00"/>
    <n v="91200"/>
    <n v="-86640"/>
    <n v="4560"/>
    <n v="0"/>
    <n v="0"/>
    <n v="0"/>
    <n v="0"/>
    <n v="4560"/>
    <n v="91200"/>
    <n v="-86640"/>
    <n v="0"/>
    <m/>
    <s v="UM01"/>
    <s v="INR"/>
    <n v="0"/>
    <n v="0"/>
    <n v="0"/>
    <n v="0"/>
    <n v="0"/>
  </r>
  <r>
    <s v="1603003138"/>
    <s v="0"/>
    <s v="16030031380"/>
    <s v="3000"/>
    <x v="2"/>
    <s v="VOLTUS AIR CINDITIONER (INCL A"/>
    <s v="5"/>
    <s v="0"/>
    <s v="UM3001"/>
    <d v="2005-05-13T00:00:00"/>
    <n v="80700"/>
    <n v="-76664.990000000005"/>
    <n v="4035.01"/>
    <n v="0"/>
    <n v="0"/>
    <n v="0"/>
    <n v="0"/>
    <n v="4035.01"/>
    <n v="80700"/>
    <n v="-76664.990000000005"/>
    <n v="0"/>
    <m/>
    <s v="UM01"/>
    <s v="INR"/>
    <n v="0"/>
    <n v="0"/>
    <n v="0"/>
    <n v="0"/>
    <n v="0"/>
  </r>
  <r>
    <s v="1603003139"/>
    <s v="0"/>
    <s v="16030031390"/>
    <s v="3000"/>
    <x v="2"/>
    <s v="VOLTUS AIR COOLER (INCL AUTO.S"/>
    <s v="5"/>
    <s v="0"/>
    <s v="UM3001"/>
    <d v="2005-03-31T00:00:00"/>
    <n v="22500"/>
    <n v="-21375"/>
    <n v="1125"/>
    <n v="0"/>
    <n v="0"/>
    <n v="0"/>
    <n v="0"/>
    <n v="1125"/>
    <n v="22500"/>
    <n v="-21375"/>
    <n v="0"/>
    <m/>
    <s v="UM01"/>
    <s v="INR"/>
    <n v="0"/>
    <n v="0"/>
    <n v="0"/>
    <n v="0"/>
    <n v="0"/>
  </r>
  <r>
    <s v="1603003140"/>
    <s v="0"/>
    <s v="16030031400"/>
    <s v="3000"/>
    <x v="2"/>
    <s v="W/DRG. BLOCK FOR VARI. FRIG.MC"/>
    <s v="0"/>
    <s v="0"/>
    <s v="UM3001"/>
    <d v="1999-03-22T00:00:00"/>
    <n v="259062.55"/>
    <n v="-246109.42"/>
    <n v="12953.13"/>
    <n v="0"/>
    <n v="0"/>
    <n v="0"/>
    <n v="0"/>
    <n v="12953.13"/>
    <n v="259062.55"/>
    <n v="-246109.42"/>
    <n v="0"/>
    <m/>
    <s v="UM01"/>
    <s v="INR"/>
    <n v="0"/>
    <n v="0"/>
    <n v="0"/>
    <n v="0"/>
    <n v="0"/>
  </r>
  <r>
    <s v="1603003141"/>
    <s v="0"/>
    <s v="16030031410"/>
    <s v="3000"/>
    <x v="2"/>
    <s v="W/DRG. BLOCK FOR VARI.FRIG.MC"/>
    <s v="0"/>
    <s v="0"/>
    <s v="UM3001"/>
    <d v="2001-02-20T00:00:00"/>
    <n v="173246.1"/>
    <n v="-164583.79"/>
    <n v="8662.31"/>
    <n v="0"/>
    <n v="0"/>
    <n v="0"/>
    <n v="0"/>
    <n v="8662.31"/>
    <n v="173246.1"/>
    <n v="-164583.79"/>
    <n v="0"/>
    <m/>
    <s v="UM01"/>
    <s v="INR"/>
    <n v="0"/>
    <n v="0"/>
    <n v="0"/>
    <n v="0"/>
    <n v="0"/>
  </r>
  <r>
    <s v="1603003142"/>
    <s v="0"/>
    <s v="16030031420"/>
    <s v="3000"/>
    <x v="2"/>
    <s v="W-24 LIGHT DUTY SPOOLER"/>
    <s v="0"/>
    <s v="0"/>
    <s v="UM3001"/>
    <d v="1987-11-12T00:00:00"/>
    <n v="274867.07"/>
    <n v="-261123.72"/>
    <n v="13743.35"/>
    <n v="0"/>
    <n v="0"/>
    <n v="0"/>
    <n v="0"/>
    <n v="13743.35"/>
    <n v="274867.07"/>
    <n v="-261123.72"/>
    <n v="0"/>
    <m/>
    <s v="UM01"/>
    <s v="INR"/>
    <n v="0"/>
    <n v="0"/>
    <n v="0"/>
    <n v="0"/>
    <n v="0"/>
  </r>
  <r>
    <s v="1603003143"/>
    <s v="0"/>
    <s v="16030031430"/>
    <s v="3000"/>
    <x v="2"/>
    <s v="W-24 SPOOLER &amp; COILS FOR 22 K"/>
    <s v="0"/>
    <s v="0"/>
    <s v="UM3001"/>
    <d v="1985-12-06T00:00:00"/>
    <n v="426652.84"/>
    <n v="-405320.2"/>
    <n v="21332.639999999999"/>
    <n v="0"/>
    <n v="0"/>
    <n v="0"/>
    <n v="0"/>
    <n v="21332.639999999999"/>
    <n v="426652.84"/>
    <n v="-405320.2"/>
    <n v="0"/>
    <m/>
    <s v="UM01"/>
    <s v="INR"/>
    <n v="0"/>
    <n v="0"/>
    <n v="0"/>
    <n v="0"/>
    <n v="0"/>
  </r>
  <r>
    <s v="1603003144"/>
    <s v="0"/>
    <s v="16030031440"/>
    <s v="3000"/>
    <x v="2"/>
    <s v="W-24 SPOOLER FOR 22K OTO BLOCK"/>
    <s v="0"/>
    <s v="0"/>
    <s v="UM3001"/>
    <d v="1984-12-24T00:00:00"/>
    <n v="541831.99"/>
    <n v="-514740.39"/>
    <n v="27091.599999999999"/>
    <n v="0"/>
    <n v="0"/>
    <n v="0"/>
    <n v="0"/>
    <n v="27091.599999999999"/>
    <n v="541831.99"/>
    <n v="-514740.39"/>
    <n v="0"/>
    <m/>
    <s v="UM01"/>
    <s v="INR"/>
    <n v="0"/>
    <n v="0"/>
    <n v="0"/>
    <n v="0"/>
    <n v="0"/>
  </r>
  <r>
    <s v="1603003145"/>
    <s v="0"/>
    <s v="16030031450"/>
    <s v="3000"/>
    <x v="2"/>
    <s v="W-750 SPOOLER FOR 12H"/>
    <s v="0"/>
    <s v="0"/>
    <s v="UM3001"/>
    <d v="1984-11-22T00:00:00"/>
    <n v="44249.72"/>
    <n v="-42037.23"/>
    <n v="2212.4899999999998"/>
    <n v="0"/>
    <n v="0"/>
    <n v="0"/>
    <n v="0"/>
    <n v="2212.4899999999998"/>
    <n v="44249.72"/>
    <n v="-42037.23"/>
    <n v="0"/>
    <m/>
    <s v="UM01"/>
    <s v="INR"/>
    <n v="0"/>
    <n v="0"/>
    <n v="0"/>
    <n v="0"/>
    <n v="0"/>
  </r>
  <r>
    <s v="1603003146"/>
    <s v="0"/>
    <s v="16030031460"/>
    <s v="3000"/>
    <x v="2"/>
    <s v="W-750 SPOOLER FOR 22B"/>
    <s v="0"/>
    <s v="0"/>
    <s v="UM3001"/>
    <d v="1984-11-22T00:00:00"/>
    <n v="44249.72"/>
    <n v="-42037.23"/>
    <n v="2212.4899999999998"/>
    <n v="0"/>
    <n v="0"/>
    <n v="0"/>
    <n v="0"/>
    <n v="2212.4899999999998"/>
    <n v="44249.72"/>
    <n v="-42037.23"/>
    <n v="0"/>
    <m/>
    <s v="UM01"/>
    <s v="INR"/>
    <n v="0"/>
    <n v="0"/>
    <n v="0"/>
    <n v="0"/>
    <n v="0"/>
  </r>
  <r>
    <s v="1603003147"/>
    <s v="0"/>
    <s v="16030031470"/>
    <s v="3000"/>
    <x v="2"/>
    <s v="WAF10 CASTING M/C AR-15"/>
    <s v="0"/>
    <s v="0"/>
    <s v="UM3001"/>
    <d v="1968-07-31T00:00:00"/>
    <n v="42929.79"/>
    <n v="-40783.300000000003"/>
    <n v="2146.4899999999998"/>
    <n v="0"/>
    <n v="0"/>
    <n v="0"/>
    <n v="0"/>
    <n v="2146.4899999999998"/>
    <n v="42929.79"/>
    <n v="-40783.300000000003"/>
    <n v="0"/>
    <m/>
    <s v="UM01"/>
    <s v="INR"/>
    <n v="0"/>
    <n v="0"/>
    <n v="0"/>
    <n v="0"/>
    <n v="0"/>
  </r>
  <r>
    <s v="1603003154"/>
    <s v="0"/>
    <s v="16030031540"/>
    <s v="3000"/>
    <x v="2"/>
    <s v="M/C. NO 12H ELEC."/>
    <s v="0"/>
    <s v="0"/>
    <s v="UM3001"/>
    <d v="2000-03-30T00:00:00"/>
    <n v="30357.37"/>
    <n v="-30357.37"/>
    <n v="0"/>
    <n v="0"/>
    <n v="0"/>
    <n v="0"/>
    <n v="0"/>
    <n v="0"/>
    <n v="30357.37"/>
    <n v="-30357.37"/>
    <n v="0"/>
    <m/>
    <s v="UM01"/>
    <s v="INR"/>
    <n v="0"/>
    <n v="0"/>
    <n v="0"/>
    <n v="0"/>
    <n v="0"/>
  </r>
  <r>
    <s v="1603003156"/>
    <s v="0"/>
    <s v="16030031560"/>
    <s v="3000"/>
    <x v="2"/>
    <s v="MTEK SVGA MONO MONITOR"/>
    <s v="0"/>
    <s v="0"/>
    <s v="UM3001"/>
    <d v="1998-08-05T00:00:00"/>
    <n v="32320"/>
    <n v="-32320"/>
    <n v="0"/>
    <n v="0"/>
    <n v="0"/>
    <n v="0"/>
    <n v="0"/>
    <n v="0"/>
    <n v="32320"/>
    <n v="-32320"/>
    <n v="0"/>
    <m/>
    <s v="UM01"/>
    <s v="INR"/>
    <n v="0"/>
    <n v="0"/>
    <n v="0"/>
    <n v="0"/>
    <n v="0"/>
  </r>
  <r>
    <s v="1603003158"/>
    <s v="0"/>
    <s v="16030031580"/>
    <s v="3000"/>
    <x v="2"/>
    <s v="PF (N) CIVIL"/>
    <s v="0"/>
    <s v="0"/>
    <s v="UM3001"/>
    <d v="2000-03-30T00:00:00"/>
    <n v="33996.550000000003"/>
    <n v="-33996.550000000003"/>
    <n v="0"/>
    <n v="0"/>
    <n v="0"/>
    <n v="0"/>
    <n v="0"/>
    <n v="0"/>
    <n v="33996.550000000003"/>
    <n v="-33996.550000000003"/>
    <n v="0"/>
    <m/>
    <s v="UM01"/>
    <s v="INR"/>
    <n v="0"/>
    <n v="0"/>
    <n v="0"/>
    <n v="0"/>
    <n v="0"/>
  </r>
  <r>
    <s v="1603003161"/>
    <s v="0"/>
    <s v="16030031610"/>
    <s v="3000"/>
    <x v="2"/>
    <s v="PRAGA PRECISION SURFACE GRINDE-UID"/>
    <s v="0"/>
    <s v="0"/>
    <s v="UM3004"/>
    <d v="2006-04-01T00:00:00"/>
    <n v="35322.160000000003"/>
    <n v="-35322.160000000003"/>
    <n v="0"/>
    <n v="0"/>
    <n v="0"/>
    <n v="0"/>
    <n v="0"/>
    <n v="0"/>
    <n v="35322.160000000003"/>
    <n v="-35322.160000000003"/>
    <n v="0"/>
    <m/>
    <s v="UM01"/>
    <s v="INR"/>
    <n v="0"/>
    <n v="0"/>
    <n v="0"/>
    <n v="0"/>
    <n v="0"/>
  </r>
  <r>
    <s v="1603003162"/>
    <s v="0"/>
    <s v="16030031620"/>
    <s v="3000"/>
    <x v="2"/>
    <s v="DEVAL EFFECT ON M/C 30B"/>
    <s v="0"/>
    <s v="0"/>
    <s v="UM3001"/>
    <d v="1966-01-01T00:00:00"/>
    <n v="36288.720000000001"/>
    <n v="-36288.720000000001"/>
    <n v="0"/>
    <n v="0"/>
    <n v="0"/>
    <n v="0"/>
    <n v="0"/>
    <n v="0"/>
    <n v="36288.720000000001"/>
    <n v="-36288.720000000001"/>
    <n v="0"/>
    <m/>
    <s v="UM01"/>
    <s v="INR"/>
    <n v="0"/>
    <n v="0"/>
    <n v="0"/>
    <n v="0"/>
    <n v="0"/>
  </r>
  <r>
    <s v="1603003164"/>
    <s v="0"/>
    <s v="16030031640"/>
    <s v="3000"/>
    <x v="2"/>
    <s v="WATER CHILLING PLANT"/>
    <s v="0"/>
    <s v="0"/>
    <s v="UM3002"/>
    <d v="2005-03-01T00:00:00"/>
    <n v="870252.4"/>
    <n v="-826739.78"/>
    <n v="43512.62"/>
    <n v="0"/>
    <n v="0"/>
    <n v="0"/>
    <n v="0"/>
    <n v="43512.62"/>
    <n v="870252.4"/>
    <n v="-826739.78"/>
    <n v="0"/>
    <m/>
    <s v="UM01"/>
    <s v="INR"/>
    <n v="0"/>
    <n v="0"/>
    <n v="0"/>
    <n v="0"/>
    <n v="0"/>
  </r>
  <r>
    <s v="1603003165"/>
    <s v="0"/>
    <s v="16030031650"/>
    <s v="3000"/>
    <x v="2"/>
    <s v="WATER CHILLING PLANT"/>
    <s v="0"/>
    <s v="0"/>
    <s v="UM3001"/>
    <d v="2005-01-01T00:00:00"/>
    <n v="840451"/>
    <n v="-805670.33"/>
    <n v="34780.67"/>
    <n v="0"/>
    <n v="0"/>
    <n v="0"/>
    <n v="0"/>
    <n v="34780.67"/>
    <n v="840451"/>
    <n v="-805670.33"/>
    <n v="0"/>
    <m/>
    <s v="UM01"/>
    <s v="INR"/>
    <n v="0"/>
    <n v="0"/>
    <n v="0"/>
    <n v="0"/>
    <n v="0"/>
  </r>
  <r>
    <s v="1603003166"/>
    <s v="0"/>
    <s v="16030031660"/>
    <s v="3000"/>
    <x v="2"/>
    <s v="WATER COMPLEX M/C.AT WIRE MILL"/>
    <s v="0"/>
    <s v="0"/>
    <s v="UM3001"/>
    <d v="1983-12-22T00:00:00"/>
    <n v="187179.03"/>
    <n v="-177820.08"/>
    <n v="9358.9500000000007"/>
    <n v="0"/>
    <n v="0"/>
    <n v="0"/>
    <n v="0"/>
    <n v="9358.9500000000007"/>
    <n v="187179.03"/>
    <n v="-177820.08"/>
    <n v="0"/>
    <m/>
    <s v="UM01"/>
    <s v="INR"/>
    <n v="0"/>
    <n v="0"/>
    <n v="0"/>
    <n v="0"/>
    <n v="0"/>
  </r>
  <r>
    <s v="1603003167"/>
    <s v="0"/>
    <s v="16030031670"/>
    <s v="3000"/>
    <x v="2"/>
    <s v="WATER COMPLEX OF WIRE MILL."/>
    <s v="15"/>
    <s v="0"/>
    <s v="UM3001"/>
    <d v="1997-03-31T00:00:00"/>
    <n v="5235720.42"/>
    <n v="-4973934.4000000004"/>
    <n v="261786.02"/>
    <n v="0"/>
    <n v="0"/>
    <n v="0"/>
    <n v="0"/>
    <n v="261786.02"/>
    <n v="5235720.42"/>
    <n v="-4973934.4000000004"/>
    <n v="0"/>
    <m/>
    <s v="UM01"/>
    <s v="INR"/>
    <n v="0"/>
    <n v="0"/>
    <n v="0"/>
    <n v="0"/>
    <n v="0"/>
  </r>
  <r>
    <s v="1603003168"/>
    <s v="0"/>
    <s v="16030031680"/>
    <s v="3000"/>
    <x v="2"/>
    <s v="WATER COMPLEX- WATER SUMPS"/>
    <s v="0"/>
    <s v="0"/>
    <s v="UM3001"/>
    <d v="1994-03-30T00:00:00"/>
    <n v="1917741.91"/>
    <n v="-1821854.81"/>
    <n v="95887.1"/>
    <n v="0"/>
    <n v="0"/>
    <n v="0"/>
    <n v="0"/>
    <n v="95887.1"/>
    <n v="1917741.91"/>
    <n v="-1821854.81"/>
    <n v="0"/>
    <m/>
    <s v="UM01"/>
    <s v="INR"/>
    <n v="0"/>
    <n v="0"/>
    <n v="0"/>
    <n v="0"/>
    <n v="0"/>
  </r>
  <r>
    <s v="1603003169"/>
    <s v="0"/>
    <s v="16030031690"/>
    <s v="3000"/>
    <x v="2"/>
    <s v="WATER COMPLEX-WATER SUMPS"/>
    <s v="0"/>
    <s v="0"/>
    <s v="UM3001"/>
    <d v="1994-09-03T00:00:00"/>
    <n v="80417.990000000005"/>
    <n v="-76397.09"/>
    <n v="4020.9"/>
    <n v="0"/>
    <n v="0"/>
    <n v="0"/>
    <n v="0"/>
    <n v="4020.9"/>
    <n v="80417.990000000005"/>
    <n v="-76397.09"/>
    <n v="0"/>
    <m/>
    <s v="UM01"/>
    <s v="INR"/>
    <n v="0"/>
    <n v="0"/>
    <n v="0"/>
    <n v="0"/>
    <n v="0"/>
  </r>
  <r>
    <s v="1603003171"/>
    <s v="0"/>
    <s v="16030031710"/>
    <s v="3000"/>
    <x v="2"/>
    <s v="WATER LINES FOR LE4 PLANT"/>
    <s v="0"/>
    <s v="0"/>
    <s v="UM3001"/>
    <d v="1995-03-25T00:00:00"/>
    <n v="362625.87"/>
    <n v="-344494.57"/>
    <n v="18131.3"/>
    <n v="0"/>
    <n v="0"/>
    <n v="0"/>
    <n v="0"/>
    <n v="18131.3"/>
    <n v="362625.87"/>
    <n v="-344494.57"/>
    <n v="0"/>
    <m/>
    <s v="UM01"/>
    <s v="INR"/>
    <n v="0"/>
    <n v="0"/>
    <n v="0"/>
    <n v="0"/>
    <n v="0"/>
  </r>
  <r>
    <s v="1603003172"/>
    <s v="0"/>
    <s v="16030031720"/>
    <s v="3000"/>
    <x v="2"/>
    <s v="WATER LINES FOR LEFOUR PLANT"/>
    <s v="0"/>
    <s v="0"/>
    <s v="UM3001"/>
    <d v="1996-03-07T00:00:00"/>
    <n v="8316.44"/>
    <n v="-7900.61"/>
    <n v="415.83"/>
    <n v="0"/>
    <n v="0"/>
    <n v="0"/>
    <n v="0"/>
    <n v="415.83"/>
    <n v="8316.44"/>
    <n v="-7900.61"/>
    <n v="0"/>
    <m/>
    <s v="UM01"/>
    <s v="INR"/>
    <n v="0"/>
    <n v="0"/>
    <n v="0"/>
    <n v="0"/>
    <n v="0"/>
  </r>
  <r>
    <s v="1603003173"/>
    <s v="0"/>
    <s v="16030031730"/>
    <s v="3000"/>
    <x v="2"/>
    <s v="WATER SUPPLY &amp; DIST. SYSTEM CO"/>
    <s v="15"/>
    <s v="0"/>
    <s v="UM3001"/>
    <d v="1996-03-14T00:00:00"/>
    <n v="694607.37"/>
    <n v="-659877"/>
    <n v="34730.370000000003"/>
    <n v="0"/>
    <n v="0"/>
    <n v="0"/>
    <n v="0"/>
    <n v="34730.370000000003"/>
    <n v="694607.37"/>
    <n v="-659877"/>
    <n v="0"/>
    <m/>
    <s v="UM01"/>
    <s v="INR"/>
    <n v="0"/>
    <n v="0"/>
    <n v="0"/>
    <n v="0"/>
    <n v="0"/>
  </r>
  <r>
    <s v="1603003174"/>
    <s v="0"/>
    <s v="16030031740"/>
    <s v="3000"/>
    <x v="2"/>
    <s v="WATER SUPPLY SYSTEM SURVEY."/>
    <s v="15"/>
    <s v="0"/>
    <s v="UM3001"/>
    <d v="1996-03-16T00:00:00"/>
    <n v="413262.18"/>
    <n v="-392599.07"/>
    <n v="20663.11"/>
    <n v="0"/>
    <n v="0"/>
    <n v="0"/>
    <n v="0"/>
    <n v="20663.11"/>
    <n v="413262.18"/>
    <n v="-392599.07"/>
    <n v="0"/>
    <m/>
    <s v="UM01"/>
    <s v="INR"/>
    <n v="0"/>
    <n v="0"/>
    <n v="0"/>
    <n v="0"/>
    <n v="0"/>
  </r>
  <r>
    <s v="1603003177"/>
    <s v="0"/>
    <s v="16030031770"/>
    <s v="3000"/>
    <x v="2"/>
    <s v="WEIGHING SYS MS3 MECH.MATERIAL"/>
    <s v="0"/>
    <s v="0"/>
    <s v="UM3001"/>
    <d v="2001-01-31T00:00:00"/>
    <n v="52497.65"/>
    <n v="-49872.77"/>
    <n v="2624.88"/>
    <n v="0"/>
    <n v="0"/>
    <n v="0"/>
    <n v="0"/>
    <n v="2624.88"/>
    <n v="52497.65"/>
    <n v="-49872.77"/>
    <n v="0"/>
    <m/>
    <s v="UM01"/>
    <s v="INR"/>
    <n v="0"/>
    <n v="0"/>
    <n v="0"/>
    <n v="0"/>
    <n v="0"/>
  </r>
  <r>
    <s v="1603003178"/>
    <s v="0"/>
    <s v="16030031780"/>
    <s v="3000"/>
    <x v="2"/>
    <s v="WELDG. M/C FOR FURNACE"/>
    <s v="0"/>
    <s v="0"/>
    <s v="UM3001"/>
    <d v="1994-03-06T00:00:00"/>
    <n v="12750.18"/>
    <n v="-12112.67"/>
    <n v="637.51"/>
    <n v="0"/>
    <n v="0"/>
    <n v="0"/>
    <n v="0"/>
    <n v="637.51"/>
    <n v="12750.18"/>
    <n v="-12112.67"/>
    <n v="0"/>
    <m/>
    <s v="UM01"/>
    <s v="INR"/>
    <n v="0"/>
    <n v="0"/>
    <n v="0"/>
    <n v="0"/>
    <n v="0"/>
  </r>
  <r>
    <s v="1603003179"/>
    <s v="0"/>
    <s v="16030031790"/>
    <s v="3000"/>
    <x v="2"/>
    <s v="WELDING &amp; POINTING M/C KITO CO"/>
    <s v="15"/>
    <s v="0"/>
    <s v="UM3001"/>
    <d v="2008-03-21T00:00:00"/>
    <n v="35742.339999999997"/>
    <n v="-32563.65"/>
    <n v="3178.69"/>
    <n v="0"/>
    <n v="0"/>
    <n v="-468.56"/>
    <n v="0"/>
    <n v="2710.13"/>
    <n v="35742.339999999997"/>
    <n v="-33032.21"/>
    <n v="0"/>
    <m/>
    <s v="UM01"/>
    <s v="INR"/>
    <n v="0"/>
    <n v="0"/>
    <n v="0"/>
    <n v="0"/>
    <n v="0"/>
  </r>
  <r>
    <s v="1603003180"/>
    <s v="0"/>
    <s v="16030031800"/>
    <s v="3000"/>
    <x v="2"/>
    <s v="WELDING M/C 1 KV 14 NOS."/>
    <s v="0"/>
    <s v="0"/>
    <s v="UM3001"/>
    <d v="1993-03-31T00:00:00"/>
    <n v="105448.72"/>
    <n v="-100176.28"/>
    <n v="5272.44"/>
    <n v="0"/>
    <n v="0"/>
    <n v="0"/>
    <n v="0"/>
    <n v="5272.44"/>
    <n v="105448.72"/>
    <n v="-100176.28"/>
    <n v="0"/>
    <m/>
    <s v="UM01"/>
    <s v="INR"/>
    <n v="0"/>
    <n v="0"/>
    <n v="0"/>
    <n v="0"/>
    <n v="0"/>
  </r>
  <r>
    <s v="1603003181"/>
    <s v="0"/>
    <s v="16030031810"/>
    <s v="3000"/>
    <x v="2"/>
    <s v="WELDING M/C 3 KVA 1 NO."/>
    <s v="0"/>
    <s v="0"/>
    <s v="UM3001"/>
    <d v="1993-03-31T00:00:00"/>
    <n v="8737.3799999999992"/>
    <n v="-8300.51"/>
    <n v="436.87"/>
    <n v="0"/>
    <n v="0"/>
    <n v="0"/>
    <n v="0"/>
    <n v="436.87"/>
    <n v="8737.3799999999992"/>
    <n v="-8300.51"/>
    <n v="0"/>
    <m/>
    <s v="UM01"/>
    <s v="INR"/>
    <n v="0"/>
    <n v="0"/>
    <n v="0"/>
    <n v="0"/>
    <n v="0"/>
  </r>
  <r>
    <s v="1603003182"/>
    <s v="0"/>
    <s v="16030031820"/>
    <s v="3000"/>
    <x v="2"/>
    <s v="WELDING M/C 3 KVA 3 NOS."/>
    <s v="0"/>
    <s v="0"/>
    <s v="UM3001"/>
    <d v="1992-10-08T00:00:00"/>
    <n v="23400"/>
    <n v="-22230"/>
    <n v="1170"/>
    <n v="0"/>
    <n v="0"/>
    <n v="0"/>
    <n v="0"/>
    <n v="1170"/>
    <n v="23400"/>
    <n v="-22230"/>
    <n v="0"/>
    <m/>
    <s v="UM01"/>
    <s v="INR"/>
    <n v="0"/>
    <n v="0"/>
    <n v="0"/>
    <n v="0"/>
    <n v="0"/>
  </r>
  <r>
    <s v="1603003183"/>
    <s v="0"/>
    <s v="16030031830"/>
    <s v="3000"/>
    <x v="2"/>
    <s v="WELDING M/C 8KVA ELEC. WELD MA"/>
    <s v="0"/>
    <s v="0"/>
    <s v="UM3001"/>
    <d v="1999-02-28T00:00:00"/>
    <n v="15316.79"/>
    <n v="-14550.95"/>
    <n v="765.84"/>
    <n v="0"/>
    <n v="0"/>
    <n v="0"/>
    <n v="0"/>
    <n v="765.84"/>
    <n v="15316.79"/>
    <n v="-14550.95"/>
    <n v="0"/>
    <m/>
    <s v="UM01"/>
    <s v="INR"/>
    <n v="0"/>
    <n v="0"/>
    <n v="0"/>
    <n v="0"/>
    <n v="0"/>
  </r>
  <r>
    <s v="1603003184"/>
    <s v="0"/>
    <s v="16030031840"/>
    <s v="3000"/>
    <x v="2"/>
    <s v="WELDING M/C 8KVA ELEC.WELD MAK"/>
    <s v="0"/>
    <s v="0"/>
    <s v="UM3001"/>
    <d v="1999-02-28T00:00:00"/>
    <n v="15316.79"/>
    <n v="-14550.95"/>
    <n v="765.84"/>
    <n v="0"/>
    <n v="0"/>
    <n v="0"/>
    <n v="0"/>
    <n v="765.84"/>
    <n v="15316.79"/>
    <n v="-14550.95"/>
    <n v="0"/>
    <m/>
    <s v="UM01"/>
    <s v="INR"/>
    <n v="0"/>
    <n v="0"/>
    <n v="0"/>
    <n v="0"/>
    <n v="0"/>
  </r>
  <r>
    <s v="1603003185"/>
    <s v="0"/>
    <s v="16030031850"/>
    <s v="3000"/>
    <x v="2"/>
    <s v="WELDING M/C 8KVA MODEL WBW 28L"/>
    <s v="0"/>
    <s v="0"/>
    <s v="UM3001"/>
    <d v="1999-02-28T00:00:00"/>
    <n v="39003.75"/>
    <n v="-37053.56"/>
    <n v="1950.19"/>
    <n v="0"/>
    <n v="0"/>
    <n v="0"/>
    <n v="0"/>
    <n v="1950.19"/>
    <n v="39003.75"/>
    <n v="-37053.56"/>
    <n v="0"/>
    <m/>
    <s v="UM01"/>
    <s v="INR"/>
    <n v="0"/>
    <n v="0"/>
    <n v="0"/>
    <n v="0"/>
    <n v="0"/>
  </r>
  <r>
    <s v="1603003186"/>
    <s v="0"/>
    <s v="16030031860"/>
    <s v="3000"/>
    <x v="2"/>
    <s v="WELDING M/C DEMINERALISED WATE"/>
    <s v="0"/>
    <s v="0"/>
    <s v="UM3001"/>
    <d v="1989-01-14T00:00:00"/>
    <n v="20683.52"/>
    <n v="-19649.34"/>
    <n v="1034.18"/>
    <n v="0"/>
    <n v="0"/>
    <n v="0"/>
    <n v="0"/>
    <n v="1034.18"/>
    <n v="20683.52"/>
    <n v="-19649.34"/>
    <n v="0"/>
    <m/>
    <s v="UM01"/>
    <s v="INR"/>
    <n v="0"/>
    <n v="0"/>
    <n v="0"/>
    <n v="0"/>
    <n v="0"/>
  </r>
  <r>
    <s v="1603003187"/>
    <s v="0"/>
    <s v="16030031870"/>
    <s v="3000"/>
    <x v="2"/>
    <s v="WELDING M/C FOR ROPE DIVN."/>
    <s v="0"/>
    <s v="0"/>
    <s v="UM3001"/>
    <d v="1993-01-15T00:00:00"/>
    <n v="129527.19"/>
    <n v="-123050.83"/>
    <n v="6476.36"/>
    <n v="0"/>
    <n v="0"/>
    <n v="0"/>
    <n v="0"/>
    <n v="6476.36"/>
    <n v="129527.19"/>
    <n v="-123050.83"/>
    <n v="0"/>
    <m/>
    <s v="UM01"/>
    <s v="INR"/>
    <n v="0"/>
    <n v="0"/>
    <n v="0"/>
    <n v="0"/>
    <n v="0"/>
  </r>
  <r>
    <s v="1603003188"/>
    <s v="0"/>
    <s v="16030031880"/>
    <s v="3000"/>
    <x v="2"/>
    <s v="WELDING M/C FOR WIRE MILL"/>
    <s v="0"/>
    <s v="0"/>
    <s v="UM3001"/>
    <d v="1993-01-15T00:00:00"/>
    <n v="55287.48"/>
    <n v="-52523.11"/>
    <n v="2764.37"/>
    <n v="0"/>
    <n v="0"/>
    <n v="0"/>
    <n v="0"/>
    <n v="2764.37"/>
    <n v="55287.48"/>
    <n v="-52523.11"/>
    <n v="0"/>
    <m/>
    <s v="UM01"/>
    <s v="INR"/>
    <n v="0"/>
    <n v="0"/>
    <n v="0"/>
    <n v="0"/>
    <n v="0"/>
  </r>
  <r>
    <s v="1603003189"/>
    <s v="0"/>
    <s v="16030031890"/>
    <s v="3000"/>
    <x v="2"/>
    <s v="WELDING M/C'S."/>
    <s v="0"/>
    <s v="0"/>
    <s v="UM3001"/>
    <d v="1997-03-31T00:00:00"/>
    <n v="63346.31"/>
    <n v="-60178.99"/>
    <n v="3167.32"/>
    <n v="0"/>
    <n v="0"/>
    <n v="0"/>
    <n v="0"/>
    <n v="3167.32"/>
    <n v="63346.31"/>
    <n v="-60178.99"/>
    <n v="0"/>
    <m/>
    <s v="UM01"/>
    <s v="INR"/>
    <n v="0"/>
    <n v="0"/>
    <n v="0"/>
    <n v="0"/>
    <n v="0"/>
  </r>
  <r>
    <s v="1603003190"/>
    <s v="0"/>
    <s v="16030031900"/>
    <s v="3000"/>
    <x v="2"/>
    <s v="WELDING MACHINES FOR W.M.MACHI"/>
    <s v="0"/>
    <s v="0"/>
    <s v="UM3001"/>
    <d v="1996-03-06T00:00:00"/>
    <n v="1236447.3"/>
    <n v="-1174624.93"/>
    <n v="61822.37"/>
    <n v="0"/>
    <n v="0"/>
    <n v="0"/>
    <n v="0"/>
    <n v="61822.37"/>
    <n v="1236447.3"/>
    <n v="-1174624.93"/>
    <n v="0"/>
    <m/>
    <s v="UM01"/>
    <s v="INR"/>
    <n v="0"/>
    <n v="0"/>
    <n v="0"/>
    <n v="0"/>
    <n v="0"/>
  </r>
  <r>
    <s v="1603003191"/>
    <s v="0"/>
    <s v="16030031910"/>
    <s v="3000"/>
    <x v="2"/>
    <s v="WELDING TRANSFORMER MC"/>
    <s v="8"/>
    <s v="0"/>
    <s v="UM3001"/>
    <d v="2013-02-19T00:00:00"/>
    <n v="33091"/>
    <n v="-27987.61"/>
    <n v="5103.3900000000003"/>
    <n v="0"/>
    <n v="0"/>
    <n v="-3448.84"/>
    <n v="0"/>
    <n v="1654.55"/>
    <n v="33091"/>
    <n v="-31436.45"/>
    <n v="0"/>
    <m/>
    <s v="UM01"/>
    <s v="INR"/>
    <n v="0"/>
    <n v="0"/>
    <n v="0"/>
    <n v="0"/>
    <n v="0"/>
  </r>
  <r>
    <s v="1603003192"/>
    <s v="0"/>
    <s v="16030031920"/>
    <s v="3000"/>
    <x v="2"/>
    <s v="WELDING TRANSFORMER MC"/>
    <s v="8"/>
    <s v="0"/>
    <s v="UM3001"/>
    <d v="2012-08-27T00:00:00"/>
    <n v="33091"/>
    <n v="-29853.88"/>
    <n v="3237.12"/>
    <n v="0"/>
    <n v="0"/>
    <n v="-1582.57"/>
    <n v="0"/>
    <n v="1654.55"/>
    <n v="33091"/>
    <n v="-31436.45"/>
    <n v="0"/>
    <m/>
    <s v="UM01"/>
    <s v="INR"/>
    <n v="0"/>
    <n v="0"/>
    <n v="0"/>
    <n v="0"/>
    <n v="0"/>
  </r>
  <r>
    <s v="1603003193"/>
    <s v="0"/>
    <s v="16030031930"/>
    <s v="3000"/>
    <x v="2"/>
    <s v="WELDING TRANSFORMER MC"/>
    <s v="8"/>
    <s v="0"/>
    <s v="UM3001"/>
    <d v="2012-06-09T00:00:00"/>
    <n v="33091"/>
    <n v="-30697.51"/>
    <n v="2393.4899999999998"/>
    <n v="0"/>
    <n v="0"/>
    <n v="-738.94"/>
    <n v="0"/>
    <n v="1654.55"/>
    <n v="33091"/>
    <n v="-31436.45"/>
    <n v="0"/>
    <m/>
    <s v="UM01"/>
    <s v="INR"/>
    <n v="0"/>
    <n v="0"/>
    <n v="0"/>
    <n v="0"/>
    <n v="0"/>
  </r>
  <r>
    <s v="1603003194"/>
    <s v="0"/>
    <s v="16030031940"/>
    <s v="3000"/>
    <x v="2"/>
    <s v="WET M/CS CIVIL MAT"/>
    <s v="11"/>
    <s v="0"/>
    <s v="UM3001"/>
    <d v="2003-03-25T00:00:00"/>
    <n v="260139.26"/>
    <n v="-247132.3"/>
    <n v="13006.96"/>
    <n v="0"/>
    <n v="0"/>
    <n v="0"/>
    <n v="0"/>
    <n v="13006.96"/>
    <n v="260139.26"/>
    <n v="-247132.3"/>
    <n v="0"/>
    <m/>
    <s v="UM01"/>
    <s v="INR"/>
    <n v="0"/>
    <n v="0"/>
    <n v="0"/>
    <n v="0"/>
    <n v="0"/>
  </r>
  <r>
    <s v="1603003195"/>
    <s v="0"/>
    <s v="16030031950"/>
    <s v="3000"/>
    <x v="2"/>
    <s v="WET M/CS ELECT. MAT"/>
    <s v="11"/>
    <s v="0"/>
    <s v="UM3001"/>
    <d v="2003-03-25T00:00:00"/>
    <n v="2909939.79"/>
    <n v="-2764442.8"/>
    <n v="145496.99"/>
    <n v="0"/>
    <n v="0"/>
    <n v="0"/>
    <n v="0"/>
    <n v="145496.99"/>
    <n v="2909939.79"/>
    <n v="-2764442.8"/>
    <n v="0"/>
    <m/>
    <s v="UM01"/>
    <s v="INR"/>
    <n v="0"/>
    <n v="0"/>
    <n v="0"/>
    <n v="0"/>
    <n v="0"/>
  </r>
  <r>
    <s v="1603003196"/>
    <s v="0"/>
    <s v="16030031960"/>
    <s v="3000"/>
    <x v="2"/>
    <s v="WET M/CS MECH MAT"/>
    <s v="11"/>
    <s v="0"/>
    <s v="UM3001"/>
    <d v="2003-03-25T00:00:00"/>
    <n v="17363097.629999999"/>
    <n v="-16494942.75"/>
    <n v="868154.88"/>
    <n v="0"/>
    <n v="0"/>
    <n v="0"/>
    <n v="0"/>
    <n v="868154.88"/>
    <n v="17363097.629999999"/>
    <n v="-16494942.75"/>
    <n v="0"/>
    <m/>
    <s v="UM01"/>
    <s v="INR"/>
    <n v="0"/>
    <n v="0"/>
    <n v="0"/>
    <n v="0"/>
    <n v="0"/>
  </r>
  <r>
    <s v="1603003198"/>
    <s v="0"/>
    <s v="16030031980"/>
    <s v="3000"/>
    <x v="2"/>
    <s v="WIDE LEAD TANK FOR M-1/II &amp; II"/>
    <s v="0"/>
    <s v="0"/>
    <s v="UM3001"/>
    <d v="1980-07-02T00:00:00"/>
    <n v="54429.65"/>
    <n v="-51708.17"/>
    <n v="2721.48"/>
    <n v="0"/>
    <n v="0"/>
    <n v="0"/>
    <n v="0"/>
    <n v="2721.48"/>
    <n v="54429.65"/>
    <n v="-51708.17"/>
    <n v="0"/>
    <m/>
    <s v="UM01"/>
    <s v="INR"/>
    <n v="0"/>
    <n v="0"/>
    <n v="0"/>
    <n v="0"/>
    <n v="0"/>
  </r>
  <r>
    <s v="1603003201"/>
    <s v="0"/>
    <s v="16030032010"/>
    <s v="3000"/>
    <x v="2"/>
    <s v="WINDOW MULTI USER MINITAB16-5L"/>
    <s v="15"/>
    <s v="0"/>
    <s v="UM3001"/>
    <d v="2014-03-08T00:00:00"/>
    <n v="1208065"/>
    <n v="-660454.18999999994"/>
    <n v="547610.81000000006"/>
    <n v="0"/>
    <n v="0"/>
    <n v="-54532.58"/>
    <n v="0"/>
    <n v="493078.23"/>
    <n v="1208065"/>
    <n v="-714986.77"/>
    <n v="0"/>
    <m/>
    <s v="UM01"/>
    <s v="INR"/>
    <n v="0"/>
    <n v="0"/>
    <n v="0"/>
    <n v="0"/>
    <n v="0"/>
  </r>
  <r>
    <s v="1603003202"/>
    <s v="0"/>
    <s v="16030032020"/>
    <s v="3000"/>
    <x v="2"/>
    <s v="WINDOW TYPE ROOM AIR CONDITION"/>
    <s v="5"/>
    <s v="0"/>
    <s v="UM3001"/>
    <d v="2005-06-14T00:00:00"/>
    <n v="29500"/>
    <n v="-28025"/>
    <n v="1475"/>
    <n v="0"/>
    <n v="0"/>
    <n v="0"/>
    <n v="0"/>
    <n v="1475"/>
    <n v="29500"/>
    <n v="-28025"/>
    <n v="0"/>
    <m/>
    <s v="UM01"/>
    <s v="INR"/>
    <n v="0"/>
    <n v="0"/>
    <n v="0"/>
    <n v="0"/>
    <n v="0"/>
  </r>
  <r>
    <s v="1603003203"/>
    <s v="0"/>
    <s v="16030032030"/>
    <s v="3000"/>
    <x v="2"/>
    <s v="WINDOW TYPE ROOM AIR CONDITION"/>
    <s v="5"/>
    <s v="0"/>
    <s v="UM3001"/>
    <d v="2005-06-02T00:00:00"/>
    <n v="58500"/>
    <n v="-55574.99"/>
    <n v="2925.01"/>
    <n v="0"/>
    <n v="0"/>
    <n v="0"/>
    <n v="0"/>
    <n v="2925.01"/>
    <n v="58500"/>
    <n v="-55574.99"/>
    <n v="0"/>
    <m/>
    <s v="UM01"/>
    <s v="INR"/>
    <n v="0"/>
    <n v="0"/>
    <n v="0"/>
    <n v="0"/>
    <n v="0"/>
  </r>
  <r>
    <s v="1603003204"/>
    <s v="0"/>
    <s v="16030032040"/>
    <s v="3000"/>
    <x v="2"/>
    <s v="WINDOW TYPE ROOM AIR CONDITION"/>
    <s v="5"/>
    <s v="0"/>
    <s v="UM3001"/>
    <d v="2005-06-14T00:00:00"/>
    <n v="49000"/>
    <n v="-46550"/>
    <n v="2450"/>
    <n v="0"/>
    <n v="0"/>
    <n v="0"/>
    <n v="0"/>
    <n v="2450"/>
    <n v="49000"/>
    <n v="-46550"/>
    <n v="0"/>
    <m/>
    <s v="UM01"/>
    <s v="INR"/>
    <n v="0"/>
    <n v="0"/>
    <n v="0"/>
    <n v="0"/>
    <n v="0"/>
  </r>
  <r>
    <s v="1603003205"/>
    <s v="0"/>
    <s v="16030032050"/>
    <s v="3000"/>
    <x v="2"/>
    <s v="WINDOW XP CD DRIVE"/>
    <s v="0"/>
    <s v="0"/>
    <s v="UM3001"/>
    <d v="2005-11-18T00:00:00"/>
    <n v="5925"/>
    <n v="-5628.75"/>
    <n v="296.25"/>
    <n v="0"/>
    <n v="0"/>
    <n v="0"/>
    <n v="0"/>
    <n v="296.25"/>
    <n v="5925"/>
    <n v="-5628.75"/>
    <n v="0"/>
    <m/>
    <s v="UM01"/>
    <s v="INR"/>
    <n v="0"/>
    <n v="0"/>
    <n v="0"/>
    <n v="0"/>
    <n v="0"/>
  </r>
  <r>
    <s v="1603003206"/>
    <s v="0"/>
    <s v="16030032060"/>
    <s v="3000"/>
    <x v="2"/>
    <s v="M/c. NO 20 ELEC."/>
    <s v="0"/>
    <s v="0"/>
    <s v="UM3001"/>
    <d v="2000-03-29T00:00:00"/>
    <n v="43374.01"/>
    <n v="-43374.01"/>
    <n v="0"/>
    <n v="0"/>
    <n v="0"/>
    <n v="0"/>
    <n v="0"/>
    <n v="0"/>
    <n v="43374.01"/>
    <n v="-43374.01"/>
    <n v="0"/>
    <m/>
    <s v="UM01"/>
    <s v="INR"/>
    <n v="0"/>
    <n v="0"/>
    <n v="0"/>
    <n v="0"/>
    <n v="0"/>
  </r>
  <r>
    <s v="1603003207"/>
    <s v="0"/>
    <s v="16030032070"/>
    <s v="3000"/>
    <x v="2"/>
    <s v="DRILL POINT GRINDING MACHINE-UID"/>
    <s v="0"/>
    <s v="0"/>
    <s v="UM3004"/>
    <d v="2006-04-01T00:00:00"/>
    <n v="43486.26"/>
    <n v="-43486.26"/>
    <n v="0"/>
    <n v="0"/>
    <n v="0"/>
    <n v="0"/>
    <n v="0"/>
    <n v="0"/>
    <n v="43486.26"/>
    <n v="-43486.26"/>
    <n v="0"/>
    <m/>
    <s v="UM01"/>
    <s v="INR"/>
    <n v="0"/>
    <n v="0"/>
    <n v="0"/>
    <n v="0"/>
    <n v="0"/>
  </r>
  <r>
    <s v="1603003210"/>
    <s v="0"/>
    <s v="16030032100"/>
    <s v="3000"/>
    <x v="2"/>
    <s v="VERTICAL MILLING MACHINE-------UID"/>
    <s v="0"/>
    <s v="0"/>
    <s v="UM3004"/>
    <d v="2006-04-01T00:00:00"/>
    <n v="46676.74"/>
    <n v="-46676.74"/>
    <n v="0"/>
    <n v="0"/>
    <n v="0"/>
    <n v="0"/>
    <n v="0"/>
    <n v="0"/>
    <n v="46676.74"/>
    <n v="-46676.74"/>
    <n v="0"/>
    <m/>
    <s v="UM01"/>
    <s v="INR"/>
    <n v="0"/>
    <n v="0"/>
    <n v="0"/>
    <n v="0"/>
    <n v="0"/>
  </r>
  <r>
    <s v="1603003212"/>
    <s v="0"/>
    <s v="16030032120"/>
    <s v="3000"/>
    <x v="2"/>
    <s v="M/C. NO 22 EREC. &amp; COMM."/>
    <s v="0"/>
    <s v="0"/>
    <s v="UM3001"/>
    <d v="2000-03-29T00:00:00"/>
    <n v="47699.35"/>
    <n v="-47699.35"/>
    <n v="0"/>
    <n v="0"/>
    <n v="0"/>
    <n v="0"/>
    <n v="0"/>
    <n v="0"/>
    <n v="47699.35"/>
    <n v="-47699.35"/>
    <n v="0"/>
    <m/>
    <s v="UM01"/>
    <s v="INR"/>
    <n v="0"/>
    <n v="0"/>
    <n v="0"/>
    <n v="0"/>
    <n v="0"/>
  </r>
  <r>
    <s v="1603003213"/>
    <s v="0"/>
    <s v="16030032130"/>
    <s v="3000"/>
    <x v="2"/>
    <s v="WIRE BUTT WELDING M/C"/>
    <s v="8"/>
    <s v="0"/>
    <s v="UM3001"/>
    <d v="2005-02-28T00:00:00"/>
    <n v="1089965.6000000001"/>
    <n v="-1035467.31"/>
    <n v="54498.29"/>
    <n v="0"/>
    <n v="0"/>
    <n v="0"/>
    <n v="0"/>
    <n v="54498.29"/>
    <n v="1089965.6000000001"/>
    <n v="-1035467.31"/>
    <n v="0"/>
    <m/>
    <s v="UM01"/>
    <s v="INR"/>
    <n v="0"/>
    <n v="0"/>
    <n v="0"/>
    <n v="0"/>
    <n v="0"/>
  </r>
  <r>
    <s v="1603003214"/>
    <s v="0"/>
    <s v="16030032140"/>
    <s v="3000"/>
    <x v="2"/>
    <s v="WIRE DESPATCH BAY (OILING TANK"/>
    <s v="30"/>
    <s v="0"/>
    <s v="UM3001"/>
    <d v="2012-03-29T00:00:00"/>
    <n v="15034344.060000001"/>
    <n v="-6841893.1900000004"/>
    <n v="8192450.8700000001"/>
    <n v="0"/>
    <n v="0"/>
    <n v="-338341.57"/>
    <n v="0"/>
    <n v="7854109.2999999998"/>
    <n v="15034344.060000001"/>
    <n v="-7180234.7599999998"/>
    <n v="0"/>
    <m/>
    <s v="UM01"/>
    <s v="INR"/>
    <n v="0"/>
    <n v="0"/>
    <n v="0"/>
    <n v="0"/>
    <n v="0"/>
  </r>
  <r>
    <s v="1603003215"/>
    <s v="0"/>
    <s v="16030032150"/>
    <s v="3000"/>
    <x v="2"/>
    <s v="WIRE DRAWING M/C(22J)PM"/>
    <s v="0"/>
    <s v="0"/>
    <s v="UM3001"/>
    <d v="2002-01-15T00:00:00"/>
    <n v="7121563.5599999996"/>
    <n v="-6765485.3799999999"/>
    <n v="356078.18"/>
    <n v="0"/>
    <n v="0"/>
    <n v="0"/>
    <n v="0"/>
    <n v="356078.18"/>
    <n v="7121563.5599999996"/>
    <n v="-6765485.3799999999"/>
    <n v="0"/>
    <m/>
    <s v="UM01"/>
    <s v="INR"/>
    <n v="0"/>
    <n v="0"/>
    <n v="0"/>
    <n v="0"/>
    <n v="0"/>
  </r>
  <r>
    <s v="1603003216"/>
    <s v="0"/>
    <s v="16030032160"/>
    <s v="3000"/>
    <x v="2"/>
    <s v="WIRE DRAWING MACH. 0.55 T 00.7"/>
    <s v="8"/>
    <s v="0"/>
    <s v="UM3001"/>
    <d v="2005-03-22T00:00:00"/>
    <n v="606999.73"/>
    <n v="-576649.74"/>
    <n v="30349.99"/>
    <n v="0"/>
    <n v="0"/>
    <n v="0"/>
    <n v="0"/>
    <n v="30349.99"/>
    <n v="606999.73"/>
    <n v="-576649.74"/>
    <n v="0"/>
    <m/>
    <s v="UM01"/>
    <s v="INR"/>
    <n v="0"/>
    <n v="0"/>
    <n v="0"/>
    <n v="0"/>
    <n v="0"/>
  </r>
  <r>
    <s v="1603003217"/>
    <s v="0"/>
    <s v="16030032170"/>
    <s v="3000"/>
    <x v="2"/>
    <s v="WIRE FRG. MC SL-5 / 12N /"/>
    <s v="0"/>
    <s v="0"/>
    <s v="UM3001"/>
    <d v="1980-04-25T00:00:00"/>
    <n v="35534.519999999997"/>
    <n v="-33757.79"/>
    <n v="1776.73"/>
    <n v="0"/>
    <n v="0"/>
    <n v="0"/>
    <n v="0"/>
    <n v="1776.73"/>
    <n v="35534.519999999997"/>
    <n v="-33757.79"/>
    <n v="0"/>
    <m/>
    <s v="UM01"/>
    <s v="INR"/>
    <n v="0"/>
    <n v="0"/>
    <n v="0"/>
    <n v="0"/>
    <n v="0"/>
  </r>
  <r>
    <s v="1603003218"/>
    <s v="0"/>
    <s v="16030032180"/>
    <s v="3000"/>
    <x v="2"/>
    <s v="WIRE MILL 1000 BBN &amp;ROD PAYOFF"/>
    <s v="0"/>
    <s v="0"/>
    <s v="UM3001"/>
    <d v="1997-03-31T00:00:00"/>
    <n v="3784311.74"/>
    <n v="-3595096.15"/>
    <n v="189215.59"/>
    <n v="0"/>
    <n v="0"/>
    <n v="0"/>
    <n v="0"/>
    <n v="189215.59"/>
    <n v="3784311.74"/>
    <n v="-3595096.15"/>
    <n v="0"/>
    <m/>
    <s v="UM01"/>
    <s v="INR"/>
    <n v="0"/>
    <n v="0"/>
    <n v="0"/>
    <n v="0"/>
    <n v="0"/>
  </r>
  <r>
    <s v="1603003219"/>
    <s v="0"/>
    <s v="16030032190"/>
    <s v="3000"/>
    <x v="2"/>
    <s v="WIRE MILL M/C NO 30 C"/>
    <s v="0"/>
    <s v="0"/>
    <s v="UM3001"/>
    <d v="2001-02-15T00:00:00"/>
    <n v="427323.78"/>
    <n v="-405957.59"/>
    <n v="21366.19"/>
    <n v="0"/>
    <n v="0"/>
    <n v="0"/>
    <n v="0"/>
    <n v="21366.19"/>
    <n v="427323.78"/>
    <n v="-405957.59"/>
    <n v="0"/>
    <m/>
    <s v="UM01"/>
    <s v="INR"/>
    <n v="0"/>
    <n v="0"/>
    <n v="0"/>
    <n v="0"/>
    <n v="0"/>
  </r>
  <r>
    <s v="1603003221"/>
    <s v="0"/>
    <s v="16030032210"/>
    <s v="3000"/>
    <x v="2"/>
    <s v="WIRE ROPE FLOW DETECTOR"/>
    <s v="15"/>
    <s v="0"/>
    <s v="UM3001"/>
    <d v="2014-03-06T00:00:00"/>
    <n v="1496671.86"/>
    <n v="-630288.64000000001"/>
    <n v="866383.22"/>
    <n v="0"/>
    <n v="0"/>
    <n v="-88651.62"/>
    <n v="0"/>
    <n v="777731.6"/>
    <n v="1496671.86"/>
    <n v="-718940.26"/>
    <n v="0"/>
    <m/>
    <s v="UM01"/>
    <s v="INR"/>
    <n v="0"/>
    <n v="0"/>
    <n v="0"/>
    <n v="0"/>
    <n v="0"/>
  </r>
  <r>
    <s v="1603003222"/>
    <s v="0"/>
    <s v="16030032220"/>
    <s v="3000"/>
    <x v="2"/>
    <s v="WIRE WINDING FRAME ON MS II"/>
    <s v="0"/>
    <s v="0"/>
    <s v="UM3001"/>
    <d v="1967-03-31T00:00:00"/>
    <n v="93888.27"/>
    <n v="-89193.86"/>
    <n v="4694.41"/>
    <n v="0"/>
    <n v="0"/>
    <n v="0"/>
    <n v="0"/>
    <n v="4694.41"/>
    <n v="93888.27"/>
    <n v="-89193.86"/>
    <n v="0"/>
    <m/>
    <s v="UM01"/>
    <s v="INR"/>
    <n v="0"/>
    <n v="0"/>
    <n v="0"/>
    <n v="0"/>
    <n v="0"/>
  </r>
  <r>
    <s v="1603003223"/>
    <s v="0"/>
    <s v="16030032230"/>
    <s v="3000"/>
    <x v="2"/>
    <s v="WIREMILL SUB STATION"/>
    <s v="0"/>
    <s v="0"/>
    <s v="UM3001"/>
    <d v="1994-09-22T00:00:00"/>
    <n v="6360.84"/>
    <n v="-6042.79"/>
    <n v="318.05"/>
    <n v="0"/>
    <n v="0"/>
    <n v="0"/>
    <n v="0"/>
    <n v="318.05"/>
    <n v="6360.84"/>
    <n v="-6042.79"/>
    <n v="0"/>
    <m/>
    <s v="UM01"/>
    <s v="INR"/>
    <n v="0"/>
    <n v="0"/>
    <n v="0"/>
    <n v="0"/>
    <n v="0"/>
  </r>
  <r>
    <s v="1603003224"/>
    <s v="0"/>
    <s v="16030032240"/>
    <s v="3000"/>
    <x v="2"/>
    <s v="KIRLOSKAR LATHE MODEL 1150/150-UID"/>
    <s v="0"/>
    <s v="0"/>
    <s v="UM3004"/>
    <d v="2006-04-01T00:00:00"/>
    <n v="47978.84"/>
    <n v="-47978.84"/>
    <n v="0"/>
    <n v="0"/>
    <n v="0"/>
    <n v="0"/>
    <n v="0"/>
    <n v="0"/>
    <n v="47978.84"/>
    <n v="-47978.84"/>
    <n v="0"/>
    <m/>
    <s v="UM01"/>
    <s v="INR"/>
    <n v="0"/>
    <n v="0"/>
    <n v="0"/>
    <n v="0"/>
    <n v="0"/>
  </r>
  <r>
    <s v="1603003226"/>
    <s v="0"/>
    <s v="16030032260"/>
    <s v="3000"/>
    <x v="2"/>
    <s v="M/c. NO 20 CIVIL"/>
    <s v="0"/>
    <s v="0"/>
    <s v="UM3001"/>
    <d v="2000-03-29T00:00:00"/>
    <n v="54142.879999999997"/>
    <n v="-54142.879999999997"/>
    <n v="0"/>
    <n v="0"/>
    <n v="0"/>
    <n v="0"/>
    <n v="0"/>
    <n v="0"/>
    <n v="54142.879999999997"/>
    <n v="-54142.879999999997"/>
    <n v="0"/>
    <m/>
    <s v="UM01"/>
    <s v="INR"/>
    <n v="0"/>
    <n v="0"/>
    <n v="0"/>
    <n v="0"/>
    <n v="0"/>
  </r>
  <r>
    <s v="1603003227"/>
    <s v="0"/>
    <s v="16030032270"/>
    <s v="3000"/>
    <x v="2"/>
    <s v="MTEK SVGA MONO MONITRO"/>
    <s v="0"/>
    <s v="0"/>
    <s v="UM3001"/>
    <d v="1998-08-05T00:00:00"/>
    <n v="54540"/>
    <n v="-54540"/>
    <n v="0"/>
    <n v="0"/>
    <n v="0"/>
    <n v="0"/>
    <n v="0"/>
    <n v="0"/>
    <n v="54540"/>
    <n v="-54540"/>
    <n v="0"/>
    <m/>
    <s v="UM01"/>
    <s v="INR"/>
    <n v="0"/>
    <n v="0"/>
    <n v="0"/>
    <n v="0"/>
    <n v="0"/>
  </r>
  <r>
    <s v="1603003229"/>
    <s v="0"/>
    <s v="16030032290"/>
    <s v="3000"/>
    <x v="2"/>
    <s v="EXCHANGE RATE VARIATION-89-90"/>
    <s v="0"/>
    <s v="0"/>
    <s v="UM3001"/>
    <d v="1988-01-21T00:00:00"/>
    <n v="55727.13"/>
    <n v="-55727.13"/>
    <n v="0"/>
    <n v="0"/>
    <n v="0"/>
    <n v="0"/>
    <n v="0"/>
    <n v="0"/>
    <n v="55727.13"/>
    <n v="-55727.13"/>
    <n v="0"/>
    <m/>
    <s v="UM01"/>
    <s v="INR"/>
    <n v="0"/>
    <n v="0"/>
    <n v="0"/>
    <n v="0"/>
    <n v="0"/>
  </r>
  <r>
    <s v="1603003232"/>
    <s v="0"/>
    <s v="16030032320"/>
    <s v="3000"/>
    <x v="2"/>
    <s v="HERBERT 2D CAPSTAN LATHE-------UID"/>
    <s v="0"/>
    <s v="0"/>
    <s v="UM3004"/>
    <d v="2006-04-01T00:00:00"/>
    <n v="58819.22"/>
    <n v="-58819.22"/>
    <n v="0"/>
    <n v="0"/>
    <n v="0"/>
    <n v="0"/>
    <n v="0"/>
    <n v="0"/>
    <n v="58819.22"/>
    <n v="-58819.22"/>
    <n v="0"/>
    <m/>
    <s v="UM01"/>
    <s v="INR"/>
    <n v="0"/>
    <n v="0"/>
    <n v="0"/>
    <n v="0"/>
    <n v="0"/>
  </r>
  <r>
    <s v="1603003234"/>
    <s v="0"/>
    <s v="16030032340"/>
    <s v="3000"/>
    <x v="2"/>
    <s v="DEVAL.EFFECT ON CARTER 2"/>
    <s v="0"/>
    <s v="0"/>
    <s v="UM3001"/>
    <d v="1969-01-01T00:00:00"/>
    <n v="61079.06"/>
    <n v="-61079.06"/>
    <n v="0"/>
    <n v="0"/>
    <n v="0"/>
    <n v="0"/>
    <n v="0"/>
    <n v="0"/>
    <n v="61079.06"/>
    <n v="-61079.06"/>
    <n v="0"/>
    <m/>
    <s v="UM01"/>
    <s v="INR"/>
    <n v="0"/>
    <n v="0"/>
    <n v="0"/>
    <n v="0"/>
    <n v="0"/>
  </r>
  <r>
    <s v="1603003237"/>
    <s v="0"/>
    <s v="16030032370"/>
    <s v="3000"/>
    <x v="2"/>
    <s v="SVGA COLOUR MONITOR"/>
    <s v="0"/>
    <s v="0"/>
    <s v="UM3001"/>
    <d v="1998-08-05T00:00:00"/>
    <n v="64640"/>
    <n v="-64640"/>
    <n v="0"/>
    <n v="0"/>
    <n v="0"/>
    <n v="0"/>
    <n v="0"/>
    <n v="0"/>
    <n v="64640"/>
    <n v="-64640"/>
    <n v="0"/>
    <m/>
    <s v="UM01"/>
    <s v="INR"/>
    <n v="0"/>
    <n v="0"/>
    <n v="0"/>
    <n v="0"/>
    <n v="0"/>
  </r>
  <r>
    <s v="1603003239"/>
    <s v="0"/>
    <s v="16030032390"/>
    <s v="3000"/>
    <x v="2"/>
    <s v="HMT RADIAL DRILLING MACHINE----UID"/>
    <s v="0"/>
    <s v="0"/>
    <s v="UM3004"/>
    <d v="2006-04-01T00:00:00"/>
    <n v="65261.67"/>
    <n v="-65261.67"/>
    <n v="0"/>
    <n v="0"/>
    <n v="0"/>
    <n v="0"/>
    <n v="0"/>
    <n v="0"/>
    <n v="65261.67"/>
    <n v="-65261.67"/>
    <n v="0"/>
    <m/>
    <s v="UM01"/>
    <s v="INR"/>
    <n v="0"/>
    <n v="0"/>
    <n v="0"/>
    <n v="0"/>
    <n v="0"/>
  </r>
  <r>
    <s v="1603003242"/>
    <s v="0"/>
    <s v="16030032420"/>
    <s v="3000"/>
    <x v="2"/>
    <s v="HYDRAULIC PRESS 1000T"/>
    <s v="0"/>
    <s v="0"/>
    <s v="UM3001"/>
    <d v="1965-06-24T00:00:00"/>
    <n v="74886.850000000006"/>
    <n v="-74886.850000000006"/>
    <n v="0"/>
    <n v="0"/>
    <n v="0"/>
    <n v="0"/>
    <n v="0"/>
    <n v="0"/>
    <n v="74886.850000000006"/>
    <n v="-74886.850000000006"/>
    <n v="0"/>
    <m/>
    <s v="UM01"/>
    <s v="INR"/>
    <n v="0"/>
    <n v="0"/>
    <n v="0"/>
    <n v="0"/>
    <n v="0"/>
  </r>
  <r>
    <s v="1603003243"/>
    <s v="0"/>
    <s v="16030032430"/>
    <s v="3000"/>
    <x v="2"/>
    <s v="HERBERT 4D CAPSTAN LATHE-------UID"/>
    <s v="0"/>
    <s v="0"/>
    <s v="UM3004"/>
    <d v="2006-04-01T00:00:00"/>
    <n v="74925.63"/>
    <n v="-74925.63"/>
    <n v="0"/>
    <n v="0"/>
    <n v="0"/>
    <n v="0"/>
    <n v="0"/>
    <n v="0"/>
    <n v="74925.63"/>
    <n v="-74925.63"/>
    <n v="0"/>
    <m/>
    <s v="UM01"/>
    <s v="INR"/>
    <n v="0"/>
    <n v="0"/>
    <n v="0"/>
    <n v="0"/>
    <n v="0"/>
  </r>
  <r>
    <s v="1603003249"/>
    <s v="0"/>
    <s v="16030032490"/>
    <s v="3000"/>
    <x v="2"/>
    <s v="IFCI FC EXCHANGE RATE FLUCTUAT"/>
    <s v="0"/>
    <s v="0"/>
    <s v="UM3001"/>
    <d v="1997-03-31T00:00:00"/>
    <n v="83506.8"/>
    <n v="-83506.8"/>
    <n v="0"/>
    <n v="0"/>
    <n v="0"/>
    <n v="0"/>
    <n v="0"/>
    <n v="0"/>
    <n v="83506.8"/>
    <n v="-83506.8"/>
    <n v="0"/>
    <m/>
    <s v="UM01"/>
    <s v="INR"/>
    <n v="0"/>
    <n v="0"/>
    <n v="0"/>
    <n v="0"/>
    <n v="0"/>
  </r>
  <r>
    <s v="1603003250"/>
    <s v="0"/>
    <s v="16030032500"/>
    <s v="3000"/>
    <x v="2"/>
    <s v="M/C. NO 100T EREC. &amp; COMM."/>
    <s v="0"/>
    <s v="0"/>
    <s v="UM3001"/>
    <d v="2000-03-31T00:00:00"/>
    <n v="83945.05"/>
    <n v="-83945.05"/>
    <n v="0"/>
    <n v="0"/>
    <n v="0"/>
    <n v="0"/>
    <n v="0"/>
    <n v="0"/>
    <n v="83945.05"/>
    <n v="-83945.05"/>
    <n v="0"/>
    <m/>
    <s v="UM01"/>
    <s v="INR"/>
    <n v="0"/>
    <n v="0"/>
    <n v="0"/>
    <n v="0"/>
    <n v="0"/>
  </r>
  <r>
    <s v="1603003253"/>
    <s v="0"/>
    <s v="16030032530"/>
    <s v="3000"/>
    <x v="2"/>
    <s v="IDBI FOREIGN CURRENCY LOAN (DI"/>
    <s v="0"/>
    <s v="0"/>
    <s v="UM3001"/>
    <d v="1997-03-31T00:00:00"/>
    <n v="90935"/>
    <n v="-90935"/>
    <n v="0"/>
    <n v="0"/>
    <n v="0"/>
    <n v="0"/>
    <n v="0"/>
    <n v="0"/>
    <n v="90935"/>
    <n v="-90935"/>
    <n v="0"/>
    <m/>
    <s v="UM01"/>
    <s v="INR"/>
    <n v="0"/>
    <n v="0"/>
    <n v="0"/>
    <n v="0"/>
    <n v="0"/>
  </r>
  <r>
    <s v="1603003255"/>
    <s v="0"/>
    <s v="16030032550"/>
    <s v="3000"/>
    <x v="2"/>
    <s v="LATHE 1810/1500 MACHINE--------UID"/>
    <s v="0"/>
    <s v="0"/>
    <s v="UM3004"/>
    <d v="2006-04-01T00:00:00"/>
    <n v="97239.89"/>
    <n v="-97239.89"/>
    <n v="0"/>
    <n v="0"/>
    <n v="0"/>
    <n v="0"/>
    <n v="0"/>
    <n v="0"/>
    <n v="97239.89"/>
    <n v="-97239.89"/>
    <n v="0"/>
    <m/>
    <s v="UM01"/>
    <s v="INR"/>
    <n v="0"/>
    <n v="0"/>
    <n v="0"/>
    <n v="0"/>
    <n v="0"/>
  </r>
  <r>
    <s v="1603003258"/>
    <s v="0"/>
    <s v="16030032580"/>
    <s v="3000"/>
    <x v="2"/>
    <s v="M/C. NO 12D ELEC."/>
    <s v="0"/>
    <s v="0"/>
    <s v="UM3001"/>
    <d v="2000-03-30T00:00:00"/>
    <n v="100385.64"/>
    <n v="-100385.64"/>
    <n v="0"/>
    <n v="0"/>
    <n v="0"/>
    <n v="0"/>
    <n v="0"/>
    <n v="0"/>
    <n v="100385.64"/>
    <n v="-100385.64"/>
    <n v="0"/>
    <m/>
    <s v="UM01"/>
    <s v="INR"/>
    <n v="0"/>
    <n v="0"/>
    <n v="0"/>
    <n v="0"/>
    <n v="0"/>
  </r>
  <r>
    <s v="1603003259"/>
    <s v="0"/>
    <s v="16030032590"/>
    <s v="3000"/>
    <x v="2"/>
    <s v="HYD PUMPS 2 NOS---------1987-UID"/>
    <s v="0"/>
    <s v="0"/>
    <s v="UM3004"/>
    <d v="2006-04-01T00:00:00"/>
    <n v="101805.85"/>
    <n v="-101805.85"/>
    <n v="0"/>
    <n v="0"/>
    <n v="0"/>
    <n v="0"/>
    <n v="0"/>
    <n v="0"/>
    <n v="101805.85"/>
    <n v="-101805.85"/>
    <n v="0"/>
    <m/>
    <s v="UM01"/>
    <s v="INR"/>
    <n v="0"/>
    <n v="0"/>
    <n v="0"/>
    <n v="0"/>
    <n v="0"/>
  </r>
  <r>
    <s v="1603003260"/>
    <s v="0"/>
    <s v="16030032600"/>
    <s v="3000"/>
    <x v="2"/>
    <s v="M/C NO 18 MECH."/>
    <s v="0"/>
    <s v="0"/>
    <s v="UM3001"/>
    <d v="2002-03-15T00:00:00"/>
    <n v="102123.28"/>
    <n v="-102123.28"/>
    <n v="0"/>
    <n v="0"/>
    <n v="0"/>
    <n v="0"/>
    <n v="0"/>
    <n v="0"/>
    <n v="102123.28"/>
    <n v="-102123.28"/>
    <n v="0"/>
    <m/>
    <s v="UM01"/>
    <s v="INR"/>
    <n v="0"/>
    <n v="0"/>
    <n v="0"/>
    <n v="0"/>
    <n v="0"/>
  </r>
  <r>
    <s v="1603003261"/>
    <s v="0"/>
    <s v="16030032610"/>
    <s v="3000"/>
    <x v="2"/>
    <s v="HMT TURRENT RAM TYPE MILLING M-UID"/>
    <s v="0"/>
    <s v="0"/>
    <s v="UM3004"/>
    <d v="2006-04-01T00:00:00"/>
    <n v="104643.55"/>
    <n v="-104643.55"/>
    <n v="0"/>
    <n v="0"/>
    <n v="0"/>
    <n v="0"/>
    <n v="0"/>
    <n v="0"/>
    <n v="104643.55"/>
    <n v="-104643.55"/>
    <n v="0"/>
    <m/>
    <s v="UM01"/>
    <s v="INR"/>
    <n v="0"/>
    <n v="0"/>
    <n v="0"/>
    <n v="0"/>
    <n v="0"/>
  </r>
  <r>
    <s v="1603003263"/>
    <s v="0"/>
    <s v="16030032630"/>
    <s v="3000"/>
    <x v="2"/>
    <s v="PMT SINGLE SPINDLE LATHE-------UID"/>
    <s v="0"/>
    <s v="0"/>
    <s v="UM3004"/>
    <d v="2006-04-01T00:00:00"/>
    <n v="115724.03"/>
    <n v="-115724.03"/>
    <n v="0"/>
    <n v="0"/>
    <n v="0"/>
    <n v="0"/>
    <n v="0"/>
    <n v="0"/>
    <n v="115724.03"/>
    <n v="-115724.03"/>
    <n v="0"/>
    <m/>
    <s v="UM01"/>
    <s v="INR"/>
    <n v="0"/>
    <n v="0"/>
    <n v="0"/>
    <n v="0"/>
    <n v="0"/>
  </r>
  <r>
    <s v="1603003264"/>
    <s v="0"/>
    <s v="16030032640"/>
    <s v="3000"/>
    <x v="2"/>
    <s v="M/C. NO 12N ELEC."/>
    <s v="0"/>
    <s v="0"/>
    <s v="UM3001"/>
    <d v="2000-03-30T00:00:00"/>
    <n v="116266.04"/>
    <n v="-116266.04"/>
    <n v="0"/>
    <n v="0"/>
    <n v="0"/>
    <n v="0"/>
    <n v="0"/>
    <n v="0"/>
    <n v="116266.04"/>
    <n v="-116266.04"/>
    <n v="0"/>
    <m/>
    <s v="UM01"/>
    <s v="INR"/>
    <n v="0"/>
    <n v="0"/>
    <n v="0"/>
    <n v="0"/>
    <n v="0"/>
  </r>
  <r>
    <s v="1603003265"/>
    <s v="0"/>
    <s v="16030032650"/>
    <s v="3000"/>
    <x v="2"/>
    <s v="DEVALUATION EFFECT ON M/C 26"/>
    <s v="0"/>
    <s v="0"/>
    <s v="UM3001"/>
    <d v="1966-01-01T00:00:00"/>
    <n v="118774.56"/>
    <n v="-118774.56"/>
    <n v="0"/>
    <n v="0"/>
    <n v="0"/>
    <n v="0"/>
    <n v="0"/>
    <n v="0"/>
    <n v="118774.56"/>
    <n v="-118774.56"/>
    <n v="0"/>
    <m/>
    <s v="UM01"/>
    <s v="INR"/>
    <n v="0"/>
    <n v="0"/>
    <n v="0"/>
    <n v="0"/>
    <n v="0"/>
  </r>
  <r>
    <s v="1603003266"/>
    <s v="0"/>
    <s v="16030032660"/>
    <s v="3000"/>
    <x v="2"/>
    <s v="M/C NO PF(C) MECH."/>
    <s v="0"/>
    <s v="0"/>
    <s v="UM3001"/>
    <d v="2000-03-29T00:00:00"/>
    <n v="120596.79"/>
    <n v="-120596.79"/>
    <n v="0"/>
    <n v="0"/>
    <n v="0"/>
    <n v="0"/>
    <n v="0"/>
    <n v="0"/>
    <n v="120596.79"/>
    <n v="-120596.79"/>
    <n v="0"/>
    <m/>
    <s v="UM01"/>
    <s v="INR"/>
    <n v="0"/>
    <n v="0"/>
    <n v="0"/>
    <n v="0"/>
    <n v="0"/>
  </r>
  <r>
    <s v="1603003271"/>
    <s v="0"/>
    <s v="16030032710"/>
    <s v="3000"/>
    <x v="2"/>
    <s v="M/C NO 18 MECH."/>
    <s v="0"/>
    <s v="0"/>
    <s v="UM3001"/>
    <d v="2001-03-15T00:00:00"/>
    <n v="128778.12"/>
    <n v="-128778.12"/>
    <n v="0"/>
    <n v="0"/>
    <n v="0"/>
    <n v="0"/>
    <n v="0"/>
    <n v="0"/>
    <n v="128778.12"/>
    <n v="-128778.12"/>
    <n v="0"/>
    <m/>
    <s v="UM01"/>
    <s v="INR"/>
    <n v="0"/>
    <n v="0"/>
    <n v="0"/>
    <n v="0"/>
    <n v="0"/>
  </r>
  <r>
    <s v="1603003272"/>
    <s v="0"/>
    <s v="16030032720"/>
    <s v="3000"/>
    <x v="2"/>
    <s v="PAYOFF SYSTEM"/>
    <s v="0"/>
    <s v="0"/>
    <s v="UM3001"/>
    <d v="1997-03-01T00:00:00"/>
    <n v="131340.23000000001"/>
    <n v="-131340.22"/>
    <n v="0.01"/>
    <n v="0"/>
    <n v="0"/>
    <n v="0"/>
    <n v="0"/>
    <n v="0.01"/>
    <n v="131340.23000000001"/>
    <n v="-131340.22"/>
    <n v="0"/>
    <m/>
    <s v="UM01"/>
    <s v="INR"/>
    <n v="0"/>
    <n v="0"/>
    <n v="0"/>
    <n v="0"/>
    <n v="0"/>
  </r>
  <r>
    <s v="1603003273"/>
    <s v="0"/>
    <s v="16030032730"/>
    <s v="3000"/>
    <x v="2"/>
    <s v="M/C.NO 18C CIVIL"/>
    <s v="0"/>
    <s v="0"/>
    <s v="UM3001"/>
    <d v="2000-03-30T00:00:00"/>
    <n v="132163.22"/>
    <n v="-132163.22"/>
    <n v="0"/>
    <n v="0"/>
    <n v="0"/>
    <n v="0"/>
    <n v="0"/>
    <n v="0"/>
    <n v="132163.22"/>
    <n v="-132163.22"/>
    <n v="0"/>
    <m/>
    <s v="UM01"/>
    <s v="INR"/>
    <n v="0"/>
    <n v="0"/>
    <n v="0"/>
    <n v="0"/>
    <n v="0"/>
  </r>
  <r>
    <s v="1603003278"/>
    <s v="0"/>
    <s v="16030032780"/>
    <s v="3000"/>
    <x v="2"/>
    <s v="M/c. NO 20 EREC. &amp; COMM."/>
    <s v="0"/>
    <s v="0"/>
    <s v="UM3001"/>
    <d v="2000-03-29T00:00:00"/>
    <n v="149817.43"/>
    <n v="-149817.43"/>
    <n v="0"/>
    <n v="0"/>
    <n v="0"/>
    <n v="0"/>
    <n v="0"/>
    <n v="0"/>
    <n v="149817.43"/>
    <n v="-149817.43"/>
    <n v="0"/>
    <m/>
    <s v="UM01"/>
    <s v="INR"/>
    <n v="0"/>
    <n v="0"/>
    <n v="0"/>
    <n v="0"/>
    <n v="0"/>
  </r>
  <r>
    <s v="1603003281"/>
    <s v="0"/>
    <s v="16030032810"/>
    <s v="3000"/>
    <x v="2"/>
    <s v="15 KVA D.G. SET"/>
    <s v="0"/>
    <s v="0"/>
    <s v="UM3001"/>
    <d v="1994-03-26T00:00:00"/>
    <n v="159348.92000000001"/>
    <n v="-159348.92000000001"/>
    <n v="0"/>
    <n v="0"/>
    <n v="0"/>
    <n v="0"/>
    <n v="0"/>
    <n v="0"/>
    <n v="159348.92000000001"/>
    <n v="-159348.92000000001"/>
    <n v="0"/>
    <m/>
    <s v="UM01"/>
    <s v="INR"/>
    <n v="0"/>
    <n v="0"/>
    <n v="0"/>
    <n v="0"/>
    <n v="0"/>
  </r>
  <r>
    <s v="1603003283"/>
    <s v="0"/>
    <s v="16030032830"/>
    <s v="3000"/>
    <x v="2"/>
    <s v="M/C NO 18C MECH."/>
    <s v="0"/>
    <s v="0"/>
    <s v="UM3001"/>
    <d v="2000-03-30T00:00:00"/>
    <n v="164955.09"/>
    <n v="-164955.09"/>
    <n v="0"/>
    <n v="0"/>
    <n v="0"/>
    <n v="0"/>
    <n v="0"/>
    <n v="0"/>
    <n v="164955.09"/>
    <n v="-164955.09"/>
    <n v="0"/>
    <m/>
    <s v="UM01"/>
    <s v="INR"/>
    <n v="0"/>
    <n v="0"/>
    <n v="0"/>
    <n v="0"/>
    <n v="0"/>
  </r>
  <r>
    <s v="1603003286"/>
    <s v="0"/>
    <s v="16030032860"/>
    <s v="3000"/>
    <x v="2"/>
    <s v="M/C. NO 22 ELECTRICAL"/>
    <s v="0"/>
    <s v="0"/>
    <s v="UM3001"/>
    <d v="2000-03-29T00:00:00"/>
    <n v="171688.99"/>
    <n v="-171688.99"/>
    <n v="0"/>
    <n v="0"/>
    <n v="0"/>
    <n v="0"/>
    <n v="0"/>
    <n v="0"/>
    <n v="171688.99"/>
    <n v="-171688.99"/>
    <n v="0"/>
    <m/>
    <s v="UM01"/>
    <s v="INR"/>
    <n v="0"/>
    <n v="0"/>
    <n v="0"/>
    <n v="0"/>
    <n v="0"/>
  </r>
  <r>
    <s v="1603003287"/>
    <s v="0"/>
    <s v="16030032870"/>
    <s v="3000"/>
    <x v="2"/>
    <s v="ARMCO ROUND FOR MS2.MS3.ZINC T"/>
    <s v="0"/>
    <s v="0"/>
    <s v="UM3001"/>
    <d v="2000-03-30T00:00:00"/>
    <n v="178553.55"/>
    <n v="-178553.55"/>
    <n v="0"/>
    <n v="0"/>
    <n v="0"/>
    <n v="0"/>
    <n v="0"/>
    <n v="0"/>
    <n v="178553.55"/>
    <n v="-178553.55"/>
    <n v="0"/>
    <m/>
    <s v="UM01"/>
    <s v="INR"/>
    <n v="0"/>
    <n v="0"/>
    <n v="0"/>
    <n v="0"/>
    <n v="0"/>
  </r>
  <r>
    <s v="1603003291"/>
    <s v="0"/>
    <s v="16030032910"/>
    <s v="3000"/>
    <x v="2"/>
    <s v="EXTN.OF TERMINALS TO SHP.FLOOR"/>
    <s v="0"/>
    <s v="0"/>
    <s v="UM3001"/>
    <d v="1996-03-16T00:00:00"/>
    <n v="194229.09"/>
    <n v="-194229.08"/>
    <n v="0.01"/>
    <n v="0"/>
    <n v="0"/>
    <n v="0"/>
    <n v="0"/>
    <n v="0.01"/>
    <n v="194229.09"/>
    <n v="-194229.08"/>
    <n v="0"/>
    <m/>
    <s v="UM01"/>
    <s v="INR"/>
    <n v="0"/>
    <n v="0"/>
    <n v="0"/>
    <n v="0"/>
    <n v="0"/>
  </r>
  <r>
    <s v="1603003295"/>
    <s v="0"/>
    <s v="16030032950"/>
    <s v="3000"/>
    <x v="2"/>
    <s v="M/C NO PF(C) CIVIL"/>
    <s v="0"/>
    <s v="0"/>
    <s v="UM3001"/>
    <d v="2000-03-29T00:00:00"/>
    <n v="215483.12"/>
    <n v="-215483.12"/>
    <n v="0"/>
    <n v="0"/>
    <n v="0"/>
    <n v="0"/>
    <n v="0"/>
    <n v="0"/>
    <n v="215483.12"/>
    <n v="-215483.12"/>
    <n v="0"/>
    <m/>
    <s v="UM01"/>
    <s v="INR"/>
    <n v="0"/>
    <n v="0"/>
    <n v="0"/>
    <n v="0"/>
    <n v="0"/>
  </r>
  <r>
    <s v="1603003297"/>
    <s v="0"/>
    <s v="16030032970"/>
    <s v="3000"/>
    <x v="2"/>
    <s v="M/c. NO 11"/>
    <s v="0"/>
    <s v="0"/>
    <s v="UM3001"/>
    <d v="2000-03-29T00:00:00"/>
    <n v="222530.24"/>
    <n v="-222530.24"/>
    <n v="0"/>
    <n v="0"/>
    <n v="0"/>
    <n v="0"/>
    <n v="0"/>
    <n v="0"/>
    <n v="222530.24"/>
    <n v="-222530.24"/>
    <n v="0"/>
    <m/>
    <s v="UM01"/>
    <s v="INR"/>
    <n v="0"/>
    <n v="0"/>
    <n v="0"/>
    <n v="0"/>
    <n v="0"/>
  </r>
  <r>
    <s v="1603003300"/>
    <s v="0"/>
    <s v="16030033000"/>
    <s v="3000"/>
    <x v="2"/>
    <s v="M/C. NO 100T CLOSER ELECT."/>
    <s v="0"/>
    <s v="0"/>
    <s v="UM3001"/>
    <d v="2000-03-31T00:00:00"/>
    <n v="236252.24"/>
    <n v="-236252.24"/>
    <n v="0"/>
    <n v="0"/>
    <n v="0"/>
    <n v="0"/>
    <n v="0"/>
    <n v="0"/>
    <n v="236252.24"/>
    <n v="-236252.24"/>
    <n v="0"/>
    <m/>
    <s v="UM01"/>
    <s v="INR"/>
    <n v="0"/>
    <n v="0"/>
    <n v="0"/>
    <n v="0"/>
    <n v="0"/>
  </r>
  <r>
    <s v="1603003301"/>
    <s v="0"/>
    <s v="16030033010"/>
    <s v="3000"/>
    <x v="2"/>
    <s v="&quot;&quot;&quot;SPL.WELDED TYPE BOBBIN 24&quot;&quot;&quot;&quot;&quot;"/>
    <s v="0"/>
    <s v="0"/>
    <s v="UM3001"/>
    <d v="1997-03-20T00:00:00"/>
    <n v="258208.82"/>
    <n v="-258208.81"/>
    <n v="0.01"/>
    <n v="0"/>
    <n v="0"/>
    <n v="0"/>
    <n v="0"/>
    <n v="0.01"/>
    <n v="258208.82"/>
    <n v="-258208.81"/>
    <n v="0"/>
    <m/>
    <s v="UM01"/>
    <s v="INR"/>
    <n v="0"/>
    <n v="0"/>
    <n v="0"/>
    <n v="0"/>
    <n v="0"/>
  </r>
  <r>
    <s v="1603003302"/>
    <s v="0"/>
    <s v="16030033020"/>
    <s v="3000"/>
    <x v="2"/>
    <s v="500 TON MECHANICAL SPLICING PR"/>
    <s v="0"/>
    <s v="0"/>
    <s v="UM3001"/>
    <d v="1987-01-16T00:00:00"/>
    <n v="263042.76"/>
    <n v="-263042.76"/>
    <n v="0"/>
    <n v="0"/>
    <n v="0"/>
    <n v="0"/>
    <n v="0"/>
    <n v="0"/>
    <n v="263042.76"/>
    <n v="-263042.76"/>
    <n v="0"/>
    <m/>
    <s v="UM01"/>
    <s v="INR"/>
    <n v="0"/>
    <n v="0"/>
    <n v="0"/>
    <n v="0"/>
    <n v="0"/>
  </r>
  <r>
    <s v="1603003303"/>
    <s v="0"/>
    <s v="16030033030"/>
    <s v="3000"/>
    <x v="2"/>
    <s v="24 + 24 BOBBIN ROPERY MACHINE"/>
    <s v="0"/>
    <s v="0"/>
    <s v="UM3001"/>
    <d v="2000-03-30T00:00:00"/>
    <n v="271659.48"/>
    <n v="-271659.48"/>
    <n v="0"/>
    <n v="0"/>
    <n v="0"/>
    <n v="0"/>
    <n v="0"/>
    <n v="0"/>
    <n v="271659.48"/>
    <n v="-271659.48"/>
    <n v="0"/>
    <m/>
    <s v="UM01"/>
    <s v="INR"/>
    <n v="0"/>
    <n v="0"/>
    <n v="0"/>
    <n v="0"/>
    <n v="0"/>
  </r>
  <r>
    <s v="1603003304"/>
    <s v="0"/>
    <s v="16030033040"/>
    <s v="3000"/>
    <x v="2"/>
    <s v="BOBBINS"/>
    <s v="0"/>
    <s v="0"/>
    <s v="UM3001"/>
    <d v="1993-03-31T00:00:00"/>
    <n v="282800.64000000001"/>
    <n v="-282800.64000000001"/>
    <n v="0"/>
    <n v="0"/>
    <n v="0"/>
    <n v="0"/>
    <n v="0"/>
    <n v="0"/>
    <n v="282800.64000000001"/>
    <n v="-282800.64000000001"/>
    <n v="0"/>
    <m/>
    <s v="UM01"/>
    <s v="INR"/>
    <n v="0"/>
    <n v="0"/>
    <n v="0"/>
    <n v="0"/>
    <n v="0"/>
  </r>
  <r>
    <s v="1603003307"/>
    <s v="0"/>
    <s v="16030033070"/>
    <s v="3000"/>
    <x v="2"/>
    <s v="M/C NO 18 ELECT."/>
    <s v="0"/>
    <s v="0"/>
    <s v="UM3001"/>
    <d v="2002-03-15T00:00:00"/>
    <n v="291045.06"/>
    <n v="-291045.06"/>
    <n v="0"/>
    <n v="0"/>
    <n v="0"/>
    <n v="0"/>
    <n v="0"/>
    <n v="0"/>
    <n v="291045.06"/>
    <n v="-291045.06"/>
    <n v="0"/>
    <m/>
    <s v="UM01"/>
    <s v="INR"/>
    <n v="0"/>
    <n v="0"/>
    <n v="0"/>
    <n v="0"/>
    <n v="0"/>
  </r>
  <r>
    <s v="1603003309"/>
    <s v="0"/>
    <s v="16030033090"/>
    <s v="3000"/>
    <x v="2"/>
    <s v="M/C NO 18 ERECTION &amp; COMMISSNG"/>
    <s v="0"/>
    <s v="0"/>
    <s v="UM3001"/>
    <d v="2001-03-24T00:00:00"/>
    <n v="341502.59"/>
    <n v="-341502.59"/>
    <n v="0"/>
    <n v="0"/>
    <n v="0"/>
    <n v="0"/>
    <n v="0"/>
    <n v="0"/>
    <n v="341502.59"/>
    <n v="-341502.59"/>
    <n v="0"/>
    <m/>
    <s v="UM01"/>
    <s v="INR"/>
    <n v="0"/>
    <n v="0"/>
    <n v="0"/>
    <n v="0"/>
    <n v="0"/>
  </r>
  <r>
    <s v="1603003313"/>
    <s v="0"/>
    <s v="16030033130"/>
    <s v="3000"/>
    <x v="2"/>
    <s v="EXCHANGE RATE VARIATION- CAPIT"/>
    <s v="0"/>
    <s v="0"/>
    <s v="UM3001"/>
    <d v="1988-01-21T00:00:00"/>
    <n v="424147.06"/>
    <n v="-424147.05"/>
    <n v="0.01"/>
    <n v="0"/>
    <n v="0"/>
    <n v="0"/>
    <n v="0"/>
    <n v="0.01"/>
    <n v="424147.06"/>
    <n v="-424147.05"/>
    <n v="0"/>
    <m/>
    <s v="UM01"/>
    <s v="INR"/>
    <n v="0"/>
    <n v="0"/>
    <n v="0"/>
    <n v="0"/>
    <n v="0"/>
  </r>
  <r>
    <s v="1603003314"/>
    <s v="0"/>
    <s v="16030033140"/>
    <s v="3000"/>
    <x v="2"/>
    <s v="LICENSING OF SOFTWARE PRODUCT"/>
    <s v="0"/>
    <s v="0"/>
    <s v="UM3001"/>
    <d v="1999-03-24T00:00:00"/>
    <n v="428481.7"/>
    <n v="-428481.7"/>
    <n v="0"/>
    <n v="0"/>
    <n v="0"/>
    <n v="0"/>
    <n v="0"/>
    <n v="0"/>
    <n v="428481.7"/>
    <n v="-428481.7"/>
    <n v="0"/>
    <m/>
    <s v="UM01"/>
    <s v="INR"/>
    <n v="0"/>
    <n v="0"/>
    <n v="0"/>
    <n v="0"/>
    <n v="0"/>
  </r>
  <r>
    <s v="1603003315"/>
    <s v="0"/>
    <s v="16030033150"/>
    <s v="3000"/>
    <x v="2"/>
    <s v="M/C NO 18 CIVIL"/>
    <s v="0"/>
    <s v="0"/>
    <s v="UM3001"/>
    <d v="2001-03-24T00:00:00"/>
    <n v="457601.53"/>
    <n v="-457601.53"/>
    <n v="0"/>
    <n v="0"/>
    <n v="0"/>
    <n v="0"/>
    <n v="0"/>
    <n v="0"/>
    <n v="457601.53"/>
    <n v="-457601.53"/>
    <n v="0"/>
    <m/>
    <s v="UM01"/>
    <s v="INR"/>
    <n v="0"/>
    <n v="0"/>
    <n v="0"/>
    <n v="0"/>
    <n v="0"/>
  </r>
  <r>
    <s v="1603003316"/>
    <s v="0"/>
    <s v="16030033160"/>
    <s v="3000"/>
    <x v="2"/>
    <s v="PICKLING HOUSE (N) OVERHAULING"/>
    <s v="0"/>
    <s v="0"/>
    <s v="UM3001"/>
    <d v="2000-03-30T00:00:00"/>
    <n v="457730.82"/>
    <n v="-457730.82"/>
    <n v="0"/>
    <n v="0"/>
    <n v="0"/>
    <n v="0"/>
    <n v="0"/>
    <n v="0"/>
    <n v="457730.82"/>
    <n v="-457730.82"/>
    <n v="0"/>
    <m/>
    <s v="UM01"/>
    <s v="INR"/>
    <n v="0"/>
    <n v="0"/>
    <n v="0"/>
    <n v="0"/>
    <n v="0"/>
  </r>
  <r>
    <s v="1603003317"/>
    <s v="0"/>
    <s v="16030033170"/>
    <s v="3000"/>
    <x v="2"/>
    <s v="PF(N) MECH."/>
    <s v="0"/>
    <s v="0"/>
    <s v="UM3001"/>
    <d v="2000-03-30T00:00:00"/>
    <n v="458962.78"/>
    <n v="-458962.78"/>
    <n v="0"/>
    <n v="0"/>
    <n v="0"/>
    <n v="0"/>
    <n v="0"/>
    <n v="0"/>
    <n v="458962.78"/>
    <n v="-458962.78"/>
    <n v="0"/>
    <m/>
    <s v="UM01"/>
    <s v="INR"/>
    <n v="0"/>
    <n v="0"/>
    <n v="0"/>
    <n v="0"/>
    <n v="0"/>
  </r>
  <r>
    <s v="1603003319"/>
    <s v="0"/>
    <s v="16030033190"/>
    <s v="3000"/>
    <x v="2"/>
    <s v="M/C. NO CARTER 1 CIVIL"/>
    <s v="0"/>
    <s v="0"/>
    <s v="UM3001"/>
    <d v="2000-03-30T00:00:00"/>
    <n v="468063.71"/>
    <n v="-468063.71"/>
    <n v="0"/>
    <n v="0"/>
    <n v="0"/>
    <n v="0"/>
    <n v="0"/>
    <n v="0"/>
    <n v="468063.71"/>
    <n v="-468063.71"/>
    <n v="0"/>
    <m/>
    <s v="UM01"/>
    <s v="INR"/>
    <n v="0"/>
    <n v="0"/>
    <n v="0"/>
    <n v="0"/>
    <n v="0"/>
  </r>
  <r>
    <s v="1603003321"/>
    <s v="0"/>
    <s v="16030033210"/>
    <s v="3000"/>
    <x v="2"/>
    <s v="AUTO CAD FACILITY WITH PC DESI"/>
    <s v="0"/>
    <s v="0"/>
    <s v="UM3001"/>
    <d v="2000-03-30T00:00:00"/>
    <n v="472084.14"/>
    <n v="-472084.14"/>
    <n v="0"/>
    <n v="0"/>
    <n v="0"/>
    <n v="0"/>
    <n v="0"/>
    <n v="0"/>
    <n v="472084.14"/>
    <n v="-472084.14"/>
    <n v="0"/>
    <m/>
    <s v="UM01"/>
    <s v="INR"/>
    <n v="0"/>
    <n v="0"/>
    <n v="0"/>
    <n v="0"/>
    <n v="0"/>
  </r>
  <r>
    <s v="1603003322"/>
    <s v="0"/>
    <s v="16030033220"/>
    <s v="3000"/>
    <x v="2"/>
    <s v="18 BB x 315MM DIA (18 A)"/>
    <s v="0"/>
    <s v="0"/>
    <s v="UM3001"/>
    <d v="2000-03-28T00:00:00"/>
    <n v="489990.59"/>
    <n v="-489990.59"/>
    <n v="0"/>
    <n v="0"/>
    <n v="0"/>
    <n v="0"/>
    <n v="0"/>
    <n v="0"/>
    <n v="489990.59"/>
    <n v="-489990.59"/>
    <n v="0"/>
    <m/>
    <s v="UM01"/>
    <s v="INR"/>
    <n v="0"/>
    <n v="0"/>
    <n v="0"/>
    <n v="0"/>
    <n v="0"/>
  </r>
  <r>
    <s v="1603003323"/>
    <s v="0"/>
    <s v="16030033230"/>
    <s v="3000"/>
    <x v="2"/>
    <s v="18BB x 315MM DIA (18 C)"/>
    <s v="0"/>
    <s v="0"/>
    <s v="UM3001"/>
    <d v="2000-03-29T00:00:00"/>
    <n v="489995.23"/>
    <n v="-489995.23"/>
    <n v="0"/>
    <n v="0"/>
    <n v="0"/>
    <n v="0"/>
    <n v="0"/>
    <n v="0"/>
    <n v="489995.23"/>
    <n v="-489995.23"/>
    <n v="0"/>
    <m/>
    <s v="UM01"/>
    <s v="INR"/>
    <n v="0"/>
    <n v="0"/>
    <n v="0"/>
    <n v="0"/>
    <n v="0"/>
  </r>
  <r>
    <s v="1603003324"/>
    <s v="0"/>
    <s v="16030033240"/>
    <s v="3000"/>
    <x v="2"/>
    <s v="PMT SINGLE AUTOMATIC LATHE M/C-UID"/>
    <s v="0"/>
    <s v="0"/>
    <s v="UM3004"/>
    <d v="2006-04-01T00:00:00"/>
    <n v="495212.11"/>
    <n v="-495212.11"/>
    <n v="0"/>
    <n v="0"/>
    <n v="0"/>
    <n v="0"/>
    <n v="0"/>
    <n v="0"/>
    <n v="495212.11"/>
    <n v="-495212.11"/>
    <n v="0"/>
    <m/>
    <s v="UM01"/>
    <s v="INR"/>
    <n v="0"/>
    <n v="0"/>
    <n v="0"/>
    <n v="0"/>
    <n v="0"/>
  </r>
  <r>
    <s v="1603003325"/>
    <s v="0"/>
    <s v="16030033250"/>
    <s v="3000"/>
    <x v="2"/>
    <s v="SLIDING UNITS ETC."/>
    <s v="0"/>
    <s v="0"/>
    <s v="UM3001"/>
    <d v="2000-03-29T00:00:00"/>
    <n v="511128.63"/>
    <n v="-511128.63"/>
    <n v="0"/>
    <n v="0"/>
    <n v="0"/>
    <n v="0"/>
    <n v="0"/>
    <n v="0"/>
    <n v="511128.63"/>
    <n v="-511128.63"/>
    <n v="0"/>
    <m/>
    <s v="UM01"/>
    <s v="INR"/>
    <n v="0"/>
    <n v="0"/>
    <n v="0"/>
    <n v="0"/>
    <n v="0"/>
  </r>
  <r>
    <s v="1603003326"/>
    <s v="0"/>
    <s v="16030033260"/>
    <s v="3000"/>
    <x v="2"/>
    <s v="TECH. FEE FOR CLOSER &amp; STRANDI"/>
    <s v="0"/>
    <s v="0"/>
    <s v="UM3001"/>
    <d v="2000-03-30T00:00:00"/>
    <n v="514972.55"/>
    <n v="-514972.55"/>
    <n v="0"/>
    <n v="0"/>
    <n v="0"/>
    <n v="0"/>
    <n v="0"/>
    <n v="0"/>
    <n v="514972.55"/>
    <n v="-514972.55"/>
    <n v="0"/>
    <m/>
    <s v="UM01"/>
    <s v="INR"/>
    <n v="0"/>
    <n v="0"/>
    <n v="0"/>
    <n v="0"/>
    <n v="0"/>
  </r>
  <r>
    <s v="1603003328"/>
    <s v="0"/>
    <s v="16030033280"/>
    <s v="3000"/>
    <x v="2"/>
    <s v="PROPANE UNLODING COMPRESSOR"/>
    <s v="0"/>
    <s v="0"/>
    <s v="UM3001"/>
    <d v="2000-03-29T00:00:00"/>
    <n v="530383.22"/>
    <n v="-530383.22"/>
    <n v="0"/>
    <n v="0"/>
    <n v="0"/>
    <n v="0"/>
    <n v="0"/>
    <n v="0"/>
    <n v="530383.22"/>
    <n v="-530383.22"/>
    <n v="0"/>
    <m/>
    <s v="UM01"/>
    <s v="INR"/>
    <n v="0"/>
    <n v="0"/>
    <n v="0"/>
    <n v="0"/>
    <n v="0"/>
  </r>
  <r>
    <s v="1603003330"/>
    <s v="0"/>
    <s v="16030033300"/>
    <s v="3000"/>
    <x v="2"/>
    <s v="&quot;RENEWAL OF 40&quot;&quot; ROTOLAY&quot;"/>
    <s v="0"/>
    <s v="0"/>
    <s v="UM3001"/>
    <d v="2000-03-30T00:00:00"/>
    <n v="542154.43999999994"/>
    <n v="-542154.43999999994"/>
    <n v="0"/>
    <n v="0"/>
    <n v="0"/>
    <n v="0"/>
    <n v="0"/>
    <n v="0"/>
    <n v="542154.43999999994"/>
    <n v="-542154.43999999994"/>
    <n v="0"/>
    <m/>
    <s v="UM01"/>
    <s v="INR"/>
    <n v="0"/>
    <n v="0"/>
    <n v="0"/>
    <n v="0"/>
    <n v="0"/>
  </r>
  <r>
    <s v="1603003331"/>
    <s v="0"/>
    <s v="16030033310"/>
    <s v="3000"/>
    <x v="2"/>
    <s v="DIN BOBBINS"/>
    <s v="0"/>
    <s v="0"/>
    <s v="UM3001"/>
    <d v="1994-03-27T00:00:00"/>
    <n v="553881.42000000004"/>
    <n v="-553881.41"/>
    <n v="0.01"/>
    <n v="0"/>
    <n v="0"/>
    <n v="0"/>
    <n v="0"/>
    <n v="0.01"/>
    <n v="553881.42000000004"/>
    <n v="-553881.41"/>
    <n v="0"/>
    <m/>
    <s v="UM01"/>
    <s v="INR"/>
    <n v="0"/>
    <n v="0"/>
    <n v="0"/>
    <n v="0"/>
    <n v="0"/>
  </r>
  <r>
    <s v="1603003332"/>
    <s v="0"/>
    <s v="16030033320"/>
    <s v="3000"/>
    <x v="2"/>
    <s v="3 TON EOT CRANE - FROM M/CRY D"/>
    <s v="0"/>
    <s v="0"/>
    <s v="UM3001"/>
    <d v="2001-03-31T00:00:00"/>
    <n v="583823.5"/>
    <n v="-583823.5"/>
    <n v="0"/>
    <n v="0"/>
    <n v="0"/>
    <n v="0"/>
    <n v="0"/>
    <n v="0"/>
    <n v="583823.5"/>
    <n v="-583823.5"/>
    <n v="0"/>
    <m/>
    <s v="UM01"/>
    <s v="INR"/>
    <n v="0"/>
    <n v="0"/>
    <n v="0"/>
    <n v="0"/>
    <n v="0"/>
  </r>
  <r>
    <s v="1603003333"/>
    <s v="0"/>
    <s v="16030033330"/>
    <s v="3000"/>
    <x v="2"/>
    <s v="915MM DIA SHAVING HEAD"/>
    <s v="0"/>
    <s v="0"/>
    <s v="UM3001"/>
    <d v="2000-03-30T00:00:00"/>
    <n v="612585.97"/>
    <n v="-612585.97"/>
    <n v="0"/>
    <n v="0"/>
    <n v="0"/>
    <n v="0"/>
    <n v="0"/>
    <n v="0"/>
    <n v="612585.97"/>
    <n v="-612585.97"/>
    <n v="0"/>
    <m/>
    <s v="UM01"/>
    <s v="INR"/>
    <n v="0"/>
    <n v="0"/>
    <n v="0"/>
    <n v="0"/>
    <n v="0"/>
  </r>
  <r>
    <s v="1603003334"/>
    <s v="0"/>
    <s v="16030033340"/>
    <s v="3000"/>
    <x v="2"/>
    <s v="M/C. NO 12H MECH."/>
    <s v="0"/>
    <s v="0"/>
    <s v="UM3001"/>
    <d v="2000-03-30T00:00:00"/>
    <n v="614028.84"/>
    <n v="-614028.84"/>
    <n v="0"/>
    <n v="0"/>
    <n v="0"/>
    <n v="0"/>
    <n v="0"/>
    <n v="0"/>
    <n v="614028.84"/>
    <n v="-614028.84"/>
    <n v="0"/>
    <m/>
    <s v="UM01"/>
    <s v="INR"/>
    <n v="0"/>
    <n v="0"/>
    <n v="0"/>
    <n v="0"/>
    <n v="0"/>
  </r>
  <r>
    <s v="1603003335"/>
    <s v="0"/>
    <s v="16030033350"/>
    <s v="3000"/>
    <x v="2"/>
    <s v="M/C NO 12D MECH."/>
    <s v="0"/>
    <s v="0"/>
    <s v="UM3001"/>
    <d v="2000-03-30T00:00:00"/>
    <n v="622236.46"/>
    <n v="-622236.46"/>
    <n v="0"/>
    <n v="0"/>
    <n v="0"/>
    <n v="0"/>
    <n v="0"/>
    <n v="0"/>
    <n v="622236.46"/>
    <n v="-622236.46"/>
    <n v="0"/>
    <m/>
    <s v="UM01"/>
    <s v="INR"/>
    <n v="0"/>
    <n v="0"/>
    <n v="0"/>
    <n v="0"/>
    <n v="0"/>
  </r>
  <r>
    <s v="1603003336"/>
    <s v="0"/>
    <s v="16030033360"/>
    <s v="3000"/>
    <x v="2"/>
    <s v="M/C NO 12N MECH"/>
    <s v="0"/>
    <s v="0"/>
    <s v="UM3001"/>
    <d v="2000-03-30T00:00:00"/>
    <n v="637098.01"/>
    <n v="-637098.01"/>
    <n v="0"/>
    <n v="0"/>
    <n v="0"/>
    <n v="0"/>
    <n v="0"/>
    <n v="0"/>
    <n v="637098.01"/>
    <n v="-637098.01"/>
    <n v="0"/>
    <m/>
    <s v="UM01"/>
    <s v="INR"/>
    <n v="0"/>
    <n v="0"/>
    <n v="0"/>
    <n v="0"/>
    <n v="0"/>
  </r>
  <r>
    <s v="1603003337"/>
    <s v="0"/>
    <s v="16030033370"/>
    <s v="3000"/>
    <x v="2"/>
    <s v="M/C NO CARTER 1 MECH."/>
    <s v="0"/>
    <s v="0"/>
    <s v="UM3001"/>
    <d v="2000-03-30T00:00:00"/>
    <n v="713694.92"/>
    <n v="-713694.92"/>
    <n v="0"/>
    <n v="0"/>
    <n v="0"/>
    <n v="0"/>
    <n v="0"/>
    <n v="0"/>
    <n v="713694.92"/>
    <n v="-713694.92"/>
    <n v="0"/>
    <m/>
    <s v="UM01"/>
    <s v="INR"/>
    <n v="0"/>
    <n v="0"/>
    <n v="0"/>
    <n v="0"/>
    <n v="0"/>
  </r>
  <r>
    <s v="1603003338"/>
    <s v="0"/>
    <s v="16030033380"/>
    <s v="3000"/>
    <x v="2"/>
    <s v="M/C NO 18 MECHNICAL"/>
    <s v="0"/>
    <s v="0"/>
    <s v="UM3001"/>
    <d v="2001-03-24T00:00:00"/>
    <n v="726705.41"/>
    <n v="-726705.41"/>
    <n v="0"/>
    <n v="0"/>
    <n v="0"/>
    <n v="0"/>
    <n v="0"/>
    <n v="0"/>
    <n v="726705.41"/>
    <n v="-726705.41"/>
    <n v="0"/>
    <m/>
    <s v="UM01"/>
    <s v="INR"/>
    <n v="0"/>
    <n v="0"/>
    <n v="0"/>
    <n v="0"/>
    <n v="0"/>
  </r>
  <r>
    <s v="1603003340"/>
    <s v="0"/>
    <s v="16030033400"/>
    <s v="3000"/>
    <x v="2"/>
    <s v="FOREX LOSS"/>
    <s v="0"/>
    <s v="0"/>
    <s v="UM3001"/>
    <d v="2004-09-30T00:00:00"/>
    <n v="818351.33"/>
    <n v="-818351.33"/>
    <n v="0"/>
    <n v="0"/>
    <n v="0"/>
    <n v="0"/>
    <n v="0"/>
    <n v="0"/>
    <n v="818351.33"/>
    <n v="-818351.33"/>
    <n v="0"/>
    <m/>
    <s v="UM01"/>
    <s v="INR"/>
    <n v="0"/>
    <n v="0"/>
    <n v="0"/>
    <n v="0"/>
    <n v="0"/>
  </r>
  <r>
    <s v="1603003341"/>
    <s v="0"/>
    <s v="16030033410"/>
    <s v="3000"/>
    <x v="2"/>
    <s v="EXCHANGE LOSS ON F/C LOANS"/>
    <s v="0"/>
    <s v="0"/>
    <s v="UM3001"/>
    <d v="2004-09-30T00:00:00"/>
    <n v="839800.81"/>
    <n v="-839800.81"/>
    <n v="0"/>
    <n v="0"/>
    <n v="0"/>
    <n v="0"/>
    <n v="0"/>
    <n v="0"/>
    <n v="839800.81"/>
    <n v="-839800.81"/>
    <n v="0"/>
    <m/>
    <s v="UM01"/>
    <s v="INR"/>
    <n v="0"/>
    <n v="0"/>
    <n v="0"/>
    <n v="0"/>
    <n v="0"/>
  </r>
  <r>
    <s v="1603003343"/>
    <s v="0"/>
    <s v="16030033430"/>
    <s v="3000"/>
    <x v="2"/>
    <s v="WOODEN REEL DIRECTLY ON TAKEUP"/>
    <s v="15"/>
    <s v="0"/>
    <s v="UM3001"/>
    <d v="2014-03-02T00:00:00"/>
    <n v="1161624.23"/>
    <n v="-490156.48"/>
    <n v="671467.75"/>
    <n v="0"/>
    <n v="0"/>
    <n v="-68782.210000000006"/>
    <n v="0"/>
    <n v="602685.54"/>
    <n v="1161624.23"/>
    <n v="-558938.68999999994"/>
    <n v="0"/>
    <m/>
    <s v="UM01"/>
    <s v="INR"/>
    <n v="0"/>
    <n v="0"/>
    <n v="0"/>
    <n v="0"/>
    <n v="0"/>
  </r>
  <r>
    <s v="1603003346"/>
    <s v="0"/>
    <s v="16030033460"/>
    <s v="3000"/>
    <x v="2"/>
    <s v="M/C NO 22D ELECT."/>
    <s v="0"/>
    <s v="0"/>
    <s v="UM3001"/>
    <d v="2000-03-30T00:00:00"/>
    <n v="993290.56"/>
    <n v="-993290.56"/>
    <n v="0"/>
    <n v="0"/>
    <n v="0"/>
    <n v="0"/>
    <n v="0"/>
    <n v="0"/>
    <n v="993290.56"/>
    <n v="-993290.56"/>
    <n v="0"/>
    <m/>
    <s v="UM01"/>
    <s v="INR"/>
    <n v="0"/>
    <n v="0"/>
    <n v="0"/>
    <n v="0"/>
    <n v="0"/>
  </r>
  <r>
    <s v="1603003347"/>
    <s v="0"/>
    <s v="16030033470"/>
    <s v="3000"/>
    <x v="2"/>
    <s v="BASC.M/c. WITH SPOOLER KOCH 8"/>
    <s v="0"/>
    <s v="0"/>
    <s v="UM3001"/>
    <d v="2000-03-30T00:00:00"/>
    <n v="1003764.1"/>
    <n v="-1003764.1"/>
    <n v="0"/>
    <n v="0"/>
    <n v="0"/>
    <n v="0"/>
    <n v="0"/>
    <n v="0"/>
    <n v="1003764.1"/>
    <n v="-1003764.1"/>
    <n v="0"/>
    <m/>
    <s v="UM01"/>
    <s v="INR"/>
    <n v="0"/>
    <n v="0"/>
    <n v="0"/>
    <n v="0"/>
    <n v="0"/>
  </r>
  <r>
    <s v="1603003348"/>
    <s v="0"/>
    <s v="16030033480"/>
    <s v="3000"/>
    <x v="2"/>
    <s v="WLDG M/C /POINTG M/C FOR PACEM"/>
    <s v="0"/>
    <s v="0"/>
    <s v="UM3001"/>
    <d v="1991-03-27T00:00:00"/>
    <n v="1006027.39"/>
    <n v="-1006027.39"/>
    <n v="0"/>
    <n v="0"/>
    <n v="0"/>
    <n v="0"/>
    <n v="0"/>
    <n v="0"/>
    <n v="1006027.39"/>
    <n v="-1006027.39"/>
    <n v="0"/>
    <m/>
    <s v="UM01"/>
    <s v="INR"/>
    <n v="0"/>
    <n v="0"/>
    <n v="0"/>
    <n v="0"/>
    <n v="0"/>
  </r>
  <r>
    <s v="1603003349"/>
    <s v="0"/>
    <s v="16030033490"/>
    <s v="3000"/>
    <x v="2"/>
    <s v="EXCHANGE LOSS ON DEG LOAN"/>
    <s v="8"/>
    <s v="0"/>
    <s v="UM3001"/>
    <d v="2004-11-22T00:00:00"/>
    <n v="1198241.19"/>
    <n v="-1198241.19"/>
    <n v="0"/>
    <n v="0"/>
    <n v="0"/>
    <n v="0"/>
    <n v="0"/>
    <n v="0"/>
    <n v="1198241.19"/>
    <n v="-1198241.19"/>
    <n v="0"/>
    <m/>
    <s v="UM01"/>
    <s v="INR"/>
    <n v="0"/>
    <n v="0"/>
    <n v="0"/>
    <n v="0"/>
    <n v="0"/>
  </r>
  <r>
    <s v="1603003351"/>
    <s v="0"/>
    <s v="16030033510"/>
    <s v="3000"/>
    <x v="2"/>
    <s v="M/C NO 22D MECH."/>
    <s v="0"/>
    <s v="0"/>
    <s v="UM3001"/>
    <d v="2000-03-30T00:00:00"/>
    <n v="1290470.03"/>
    <n v="-1290470.03"/>
    <n v="0"/>
    <n v="0"/>
    <n v="0"/>
    <n v="0"/>
    <n v="0"/>
    <n v="0"/>
    <n v="1290470.03"/>
    <n v="-1290470.03"/>
    <n v="0"/>
    <m/>
    <s v="UM01"/>
    <s v="INR"/>
    <n v="0"/>
    <n v="0"/>
    <n v="0"/>
    <n v="0"/>
    <n v="0"/>
  </r>
  <r>
    <s v="1603003352"/>
    <s v="0"/>
    <s v="16030033520"/>
    <s v="3000"/>
    <x v="2"/>
    <s v="EXCHANGE LOSS ON DEG LOAN"/>
    <s v="8"/>
    <s v="0"/>
    <s v="UM3001"/>
    <d v="2004-11-30T00:00:00"/>
    <n v="1300539.26"/>
    <n v="-1300539.26"/>
    <n v="0"/>
    <n v="0"/>
    <n v="0"/>
    <n v="0"/>
    <n v="0"/>
    <n v="0"/>
    <n v="1300539.26"/>
    <n v="-1300539.26"/>
    <n v="0"/>
    <m/>
    <s v="UM01"/>
    <s v="INR"/>
    <n v="0"/>
    <n v="0"/>
    <n v="0"/>
    <n v="0"/>
    <n v="0"/>
  </r>
  <r>
    <s v="1603003353"/>
    <s v="0"/>
    <s v="16030033530"/>
    <s v="3000"/>
    <x v="2"/>
    <s v="DM LOAN"/>
    <s v="0"/>
    <s v="0"/>
    <s v="UM3001"/>
    <d v="1997-03-31T00:00:00"/>
    <n v="1409800"/>
    <n v="-1409800"/>
    <n v="0"/>
    <n v="0"/>
    <n v="0"/>
    <n v="0"/>
    <n v="0"/>
    <n v="0"/>
    <n v="1409800"/>
    <n v="-1409800"/>
    <n v="0"/>
    <m/>
    <s v="UM01"/>
    <s v="INR"/>
    <n v="0"/>
    <n v="0"/>
    <n v="0"/>
    <n v="0"/>
    <n v="0"/>
  </r>
  <r>
    <s v="1603003354"/>
    <s v="0"/>
    <s v="16030033540"/>
    <s v="3000"/>
    <x v="2"/>
    <s v="M/C. NO 100T CLOSER MECH."/>
    <s v="0"/>
    <s v="0"/>
    <s v="UM3001"/>
    <d v="2000-03-31T00:00:00"/>
    <n v="1512850.39"/>
    <n v="-1512850.39"/>
    <n v="0"/>
    <n v="0"/>
    <n v="0"/>
    <n v="0"/>
    <n v="0"/>
    <n v="0"/>
    <n v="1512850.39"/>
    <n v="-1512850.39"/>
    <n v="0"/>
    <m/>
    <s v="UM01"/>
    <s v="INR"/>
    <n v="0"/>
    <n v="0"/>
    <n v="0"/>
    <n v="0"/>
    <n v="0"/>
  </r>
  <r>
    <s v="1603003356"/>
    <s v="0"/>
    <s v="16030033560"/>
    <s v="3000"/>
    <x v="2"/>
    <s v="STORAGE GODOWN FOR FINISHED GO"/>
    <s v="0"/>
    <s v="0"/>
    <s v="UM3001"/>
    <d v="2000-03-30T00:00:00"/>
    <n v="1609876.4"/>
    <n v="-1609876.4"/>
    <n v="0"/>
    <n v="0"/>
    <n v="0"/>
    <n v="0"/>
    <n v="0"/>
    <n v="0"/>
    <n v="1609876.4"/>
    <n v="-1609876.4"/>
    <n v="0"/>
    <m/>
    <s v="UM01"/>
    <s v="INR"/>
    <n v="0"/>
    <n v="0"/>
    <n v="0"/>
    <n v="0"/>
    <n v="0"/>
  </r>
  <r>
    <s v="1603003357"/>
    <s v="0"/>
    <s v="16030033570"/>
    <s v="3000"/>
    <x v="2"/>
    <s v="&quot;&quot;&quot;1+6 BOBBINS 16&quot;&quot;&quot;&quot; CLOSING M/C&quot;"/>
    <s v="0"/>
    <s v="0"/>
    <s v="UM3001"/>
    <d v="1995-04-01T00:00:00"/>
    <n v="1743525.22"/>
    <n v="-1743525.22"/>
    <n v="0"/>
    <n v="0"/>
    <n v="0"/>
    <n v="0"/>
    <n v="0"/>
    <n v="0"/>
    <n v="1743525.22"/>
    <n v="-1743525.22"/>
    <n v="0"/>
    <m/>
    <s v="UM01"/>
    <s v="INR"/>
    <n v="0"/>
    <n v="0"/>
    <n v="0"/>
    <n v="0"/>
    <n v="0"/>
  </r>
  <r>
    <s v="1603003358"/>
    <s v="0"/>
    <s v="16030033580"/>
    <s v="3000"/>
    <x v="2"/>
    <s v="EXTENTION OF EXISTING 40T"/>
    <s v="0"/>
    <s v="0"/>
    <s v="UM3001"/>
    <d v="2000-03-30T00:00:00"/>
    <n v="1875051.89"/>
    <n v="-1875051.89"/>
    <n v="0"/>
    <n v="0"/>
    <n v="0"/>
    <n v="0"/>
    <n v="0"/>
    <n v="0"/>
    <n v="1875051.89"/>
    <n v="-1875051.89"/>
    <n v="0"/>
    <m/>
    <s v="UM01"/>
    <s v="INR"/>
    <n v="0"/>
    <n v="0"/>
    <n v="0"/>
    <n v="0"/>
    <n v="0"/>
  </r>
  <r>
    <s v="1603003359"/>
    <s v="0"/>
    <s v="16030033590"/>
    <s v="3000"/>
    <x v="2"/>
    <s v="FOREX LOSS"/>
    <s v="0"/>
    <s v="0"/>
    <s v="UM3001"/>
    <d v="2004-06-30T00:00:00"/>
    <n v="1899063.2"/>
    <n v="-1899063.2"/>
    <n v="0"/>
    <n v="0"/>
    <n v="0"/>
    <n v="0"/>
    <n v="0"/>
    <n v="0"/>
    <n v="1899063.2"/>
    <n v="-1899063.2"/>
    <n v="0"/>
    <m/>
    <s v="UM01"/>
    <s v="INR"/>
    <n v="0"/>
    <n v="0"/>
    <n v="0"/>
    <n v="0"/>
    <n v="0"/>
  </r>
  <r>
    <s v="1603003360"/>
    <s v="0"/>
    <s v="16030033600"/>
    <s v="3000"/>
    <x v="2"/>
    <s v="EXCHANGE LOSS ON F/C LOANS"/>
    <s v="0"/>
    <s v="0"/>
    <s v="UM3001"/>
    <d v="2004-06-30T00:00:00"/>
    <n v="1949350"/>
    <n v="-1949350"/>
    <n v="0"/>
    <n v="0"/>
    <n v="0"/>
    <n v="0"/>
    <n v="0"/>
    <n v="0"/>
    <n v="1949350"/>
    <n v="-1949350"/>
    <n v="0"/>
    <m/>
    <s v="UM01"/>
    <s v="INR"/>
    <n v="0"/>
    <n v="0"/>
    <n v="0"/>
    <n v="0"/>
    <n v="0"/>
  </r>
  <r>
    <s v="1603003362"/>
    <s v="0"/>
    <s v="16030033620"/>
    <s v="3000"/>
    <x v="2"/>
    <s v="ICICI FOREIGN CURRENCY LOAN (D"/>
    <s v="0"/>
    <s v="0"/>
    <s v="UM3001"/>
    <d v="1997-03-31T00:00:00"/>
    <n v="2346550"/>
    <n v="-2346550"/>
    <n v="0"/>
    <n v="0"/>
    <n v="0"/>
    <n v="0"/>
    <n v="0"/>
    <n v="0"/>
    <n v="2346550"/>
    <n v="-2346550"/>
    <n v="0"/>
    <m/>
    <s v="UM01"/>
    <s v="INR"/>
    <n v="0"/>
    <n v="0"/>
    <n v="0"/>
    <n v="0"/>
    <n v="0"/>
  </r>
  <r>
    <s v="1603003363"/>
    <s v="0"/>
    <s v="16030033630"/>
    <s v="3000"/>
    <x v="2"/>
    <s v="M/C. NO 18C ELEC."/>
    <s v="0"/>
    <s v="0"/>
    <s v="UM3001"/>
    <d v="2000-03-30T00:00:00"/>
    <n v="2696343.22"/>
    <n v="-2696343.22"/>
    <n v="0"/>
    <n v="0"/>
    <n v="0"/>
    <n v="0"/>
    <n v="0"/>
    <n v="0"/>
    <n v="2696343.22"/>
    <n v="-2696343.22"/>
    <n v="0"/>
    <m/>
    <s v="UM01"/>
    <s v="INR"/>
    <n v="0"/>
    <n v="0"/>
    <n v="0"/>
    <n v="0"/>
    <n v="0"/>
  </r>
  <r>
    <s v="1603003364"/>
    <s v="0"/>
    <s v="16030033640"/>
    <s v="3000"/>
    <x v="2"/>
    <s v="M/C NO 18 ELECT"/>
    <s v="0"/>
    <s v="0"/>
    <s v="UM3001"/>
    <d v="2001-03-24T00:00:00"/>
    <n v="2734243.8399999999"/>
    <n v="-2734243.8399999999"/>
    <n v="0"/>
    <n v="0"/>
    <n v="0"/>
    <n v="0"/>
    <n v="0"/>
    <n v="0"/>
    <n v="2734243.8399999999"/>
    <n v="-2734243.8399999999"/>
    <n v="0"/>
    <m/>
    <s v="UM01"/>
    <s v="INR"/>
    <n v="0"/>
    <n v="0"/>
    <n v="0"/>
    <n v="0"/>
    <n v="0"/>
  </r>
  <r>
    <s v="1603003365"/>
    <s v="0"/>
    <s v="16030033650"/>
    <s v="3000"/>
    <x v="2"/>
    <s v="PF (N) ELECT."/>
    <s v="0"/>
    <s v="0"/>
    <s v="UM3001"/>
    <d v="2000-03-30T00:00:00"/>
    <n v="4071180.12"/>
    <n v="-4071180.12"/>
    <n v="0"/>
    <n v="0"/>
    <n v="0"/>
    <n v="0"/>
    <n v="0"/>
    <n v="0"/>
    <n v="4071180.12"/>
    <n v="-4071180.12"/>
    <n v="0"/>
    <m/>
    <s v="UM01"/>
    <s v="INR"/>
    <n v="0"/>
    <n v="0"/>
    <n v="0"/>
    <n v="0"/>
    <n v="0"/>
  </r>
  <r>
    <s v="1603003366"/>
    <s v="0"/>
    <s v="16030033660"/>
    <s v="3000"/>
    <x v="2"/>
    <s v="CAPSTAN ASSY. M/c. 20"/>
    <s v="0"/>
    <s v="0"/>
    <s v="UM3001"/>
    <d v="2000-03-29T00:00:00"/>
    <n v="4105304.63"/>
    <n v="-4105304.63"/>
    <n v="0"/>
    <n v="0"/>
    <n v="0"/>
    <n v="0"/>
    <n v="0"/>
    <n v="0"/>
    <n v="4105304.63"/>
    <n v="-4105304.63"/>
    <n v="0"/>
    <m/>
    <s v="UM01"/>
    <s v="INR"/>
    <n v="0"/>
    <n v="0"/>
    <n v="0"/>
    <n v="0"/>
    <n v="0"/>
  </r>
  <r>
    <s v="1603003368"/>
    <s v="0"/>
    <s v="16030033680"/>
    <s v="3000"/>
    <x v="2"/>
    <s v="M/C NO PF(C) ELECT."/>
    <s v="0"/>
    <s v="0"/>
    <s v="UM3001"/>
    <d v="2000-03-29T00:00:00"/>
    <n v="4220700.3899999997"/>
    <n v="-4220700.3899999997"/>
    <n v="0"/>
    <n v="0"/>
    <n v="0"/>
    <n v="0"/>
    <n v="0"/>
    <n v="0"/>
    <n v="4220700.3899999997"/>
    <n v="-4220700.3899999997"/>
    <n v="0"/>
    <m/>
    <s v="UM01"/>
    <s v="INR"/>
    <n v="0"/>
    <n v="0"/>
    <n v="0"/>
    <n v="0"/>
    <n v="0"/>
  </r>
  <r>
    <s v="1603003369"/>
    <s v="0"/>
    <s v="16030033690"/>
    <s v="3000"/>
    <x v="2"/>
    <s v="CAPSTAN U R ASSLY."/>
    <s v="0"/>
    <s v="0"/>
    <s v="UM3001"/>
    <d v="2001-03-24T00:00:00"/>
    <n v="4842113.24"/>
    <n v="-4842113.24"/>
    <n v="0"/>
    <n v="0"/>
    <n v="0"/>
    <n v="0"/>
    <n v="0"/>
    <n v="0"/>
    <n v="4842113.24"/>
    <n v="-4842113.24"/>
    <n v="0"/>
    <m/>
    <s v="UM01"/>
    <s v="INR"/>
    <n v="0"/>
    <n v="0"/>
    <n v="0"/>
    <n v="0"/>
    <n v="0"/>
  </r>
  <r>
    <s v="1603003370"/>
    <s v="0"/>
    <s v="16030033700"/>
    <s v="3000"/>
    <x v="2"/>
    <s v="CRANK TUPE FAT TESTING M/C."/>
    <s v="15"/>
    <s v="0"/>
    <s v="UM3001"/>
    <d v="2000-03-31T00:00:00"/>
    <n v="5518263.5700000003"/>
    <n v="-5518263.5700000003"/>
    <n v="0"/>
    <n v="0"/>
    <n v="0"/>
    <n v="0"/>
    <n v="0"/>
    <n v="0"/>
    <n v="5518263.5700000003"/>
    <n v="-5518263.5700000003"/>
    <n v="0"/>
    <m/>
    <s v="UM01"/>
    <s v="INR"/>
    <n v="0"/>
    <n v="0"/>
    <n v="0"/>
    <n v="0"/>
    <n v="0"/>
  </r>
  <r>
    <s v="1603003371"/>
    <s v="0"/>
    <s v="16030033710"/>
    <s v="3000"/>
    <x v="2"/>
    <s v="WORKERS LOCKER"/>
    <s v="0"/>
    <s v="0"/>
    <s v="UM3001"/>
    <d v="1996-03-25T00:00:00"/>
    <n v="272799.35999999999"/>
    <n v="-259159.39"/>
    <n v="13639.97"/>
    <n v="0"/>
    <n v="0"/>
    <n v="0"/>
    <n v="0"/>
    <n v="13639.97"/>
    <n v="272799.35999999999"/>
    <n v="-259159.39"/>
    <n v="0"/>
    <m/>
    <s v="UM01"/>
    <s v="INR"/>
    <n v="0"/>
    <n v="0"/>
    <n v="0"/>
    <n v="0"/>
    <n v="0"/>
  </r>
  <r>
    <s v="1603003372"/>
    <s v="0"/>
    <s v="16030033720"/>
    <s v="3000"/>
    <x v="2"/>
    <s v="VERT. LIMITED DANCER M/C."/>
    <s v="0"/>
    <s v="0"/>
    <s v="UM3001"/>
    <d v="2000-03-30T00:00:00"/>
    <n v="11341544.07"/>
    <n v="-11341544.07"/>
    <n v="0"/>
    <n v="0"/>
    <n v="0"/>
    <n v="0"/>
    <n v="0"/>
    <n v="0"/>
    <n v="11341544.07"/>
    <n v="-11341544.07"/>
    <n v="0"/>
    <m/>
    <s v="UM01"/>
    <s v="INR"/>
    <n v="0"/>
    <n v="0"/>
    <n v="0"/>
    <n v="0"/>
    <n v="0"/>
  </r>
  <r>
    <s v="1603003374"/>
    <s v="0"/>
    <s v="16030033740"/>
    <s v="3000"/>
    <x v="2"/>
    <s v="REVALUATION ON PLANT &amp; MCRY"/>
    <s v="0"/>
    <s v="0"/>
    <s v="UM3001"/>
    <d v="1997-04-01T00:00:00"/>
    <n v="402897622.55000001"/>
    <n v="-402897622.55000001"/>
    <n v="0"/>
    <n v="0"/>
    <n v="0"/>
    <n v="0"/>
    <n v="0"/>
    <n v="0"/>
    <n v="402897622.55000001"/>
    <n v="-402897622.55000001"/>
    <n v="0"/>
    <m/>
    <s v="UM01"/>
    <s v="INR"/>
    <n v="0"/>
    <n v="0"/>
    <n v="0"/>
    <n v="0"/>
    <n v="0"/>
  </r>
  <r>
    <s v="1603003375"/>
    <s v="0"/>
    <s v="16030033750"/>
    <s v="3000"/>
    <x v="2"/>
    <s v="Z2 BOBBIN HANDLING SYSTEM"/>
    <s v="8"/>
    <s v="0"/>
    <s v="UM3001"/>
    <d v="2006-03-25T00:00:00"/>
    <n v="1402235.9"/>
    <n v="-1332124.1100000001"/>
    <n v="70111.789999999994"/>
    <n v="0"/>
    <n v="0"/>
    <n v="0"/>
    <n v="0"/>
    <n v="70111.789999999994"/>
    <n v="1402235.9"/>
    <n v="-1332124.1100000001"/>
    <n v="0"/>
    <m/>
    <s v="UM01"/>
    <s v="INR"/>
    <n v="0"/>
    <n v="0"/>
    <n v="0"/>
    <n v="0"/>
    <n v="0"/>
  </r>
  <r>
    <s v="1603003376"/>
    <s v="0"/>
    <s v="16030033760"/>
    <s v="3000"/>
    <x v="2"/>
    <s v="Boiler"/>
    <s v="41"/>
    <s v="0"/>
    <s v="UM3005"/>
    <d v="2012-03-31T00:00:00"/>
    <n v="153165639.33000001"/>
    <n v="-36261283.759999998"/>
    <n v="116904355.56999999"/>
    <n v="0"/>
    <n v="0"/>
    <n v="-3310761.94"/>
    <n v="0"/>
    <n v="113593593.63"/>
    <n v="153165639.33000001"/>
    <n v="-39572045.700000003"/>
    <n v="0"/>
    <m/>
    <s v="UM01"/>
    <s v="INR"/>
    <n v="0"/>
    <n v="0"/>
    <n v="0"/>
    <n v="0"/>
    <n v="0"/>
  </r>
  <r>
    <s v="1603003377"/>
    <s v="0"/>
    <s v="16030033770"/>
    <s v="3000"/>
    <x v="2"/>
    <s v="BOILER UNIT 2 ( II )"/>
    <s v="40"/>
    <s v="0"/>
    <s v="UM3005"/>
    <d v="2012-12-31T00:00:00"/>
    <n v="2710258.83"/>
    <n v="-514574.04"/>
    <n v="2195684.79"/>
    <n v="0"/>
    <n v="0"/>
    <n v="-62904.7"/>
    <n v="0"/>
    <n v="2132780.09"/>
    <n v="2710258.83"/>
    <n v="-577478.74"/>
    <n v="0"/>
    <m/>
    <s v="UM01"/>
    <s v="INR"/>
    <n v="0"/>
    <n v="0"/>
    <n v="0"/>
    <n v="0"/>
    <n v="0"/>
  </r>
  <r>
    <s v="1603003378"/>
    <s v="0"/>
    <s v="16030033780"/>
    <s v="3000"/>
    <x v="2"/>
    <s v="KLAROL FILTERATION SYSTEM"/>
    <s v="30"/>
    <s v="0"/>
    <s v="UM3005"/>
    <d v="2015-02-06T00:00:00"/>
    <n v="962191.06"/>
    <n v="-156810.18"/>
    <n v="805380.88"/>
    <n v="0"/>
    <n v="0"/>
    <n v="-30471.18"/>
    <n v="0"/>
    <n v="774909.7"/>
    <n v="962191.06"/>
    <n v="-187281.36"/>
    <n v="0"/>
    <m/>
    <s v="UM01"/>
    <s v="INR"/>
    <n v="0"/>
    <n v="0"/>
    <n v="0"/>
    <n v="0"/>
    <n v="0"/>
  </r>
  <r>
    <s v="1603003379"/>
    <s v="0"/>
    <s v="16030033790"/>
    <s v="3000"/>
    <x v="2"/>
    <s v="POWER EVACUATION SYSTEM (33KV)"/>
    <s v="30"/>
    <s v="0"/>
    <s v="UM3005"/>
    <d v="2014-03-31T00:00:00"/>
    <n v="46190.49"/>
    <n v="-8778.36"/>
    <n v="37412.129999999997"/>
    <n v="0"/>
    <n v="0"/>
    <n v="-1462.78"/>
    <n v="0"/>
    <n v="35949.35"/>
    <n v="46190.49"/>
    <n v="-10241.14"/>
    <n v="0"/>
    <m/>
    <s v="UM01"/>
    <s v="INR"/>
    <n v="0"/>
    <n v="0"/>
    <n v="0"/>
    <n v="0"/>
    <n v="0"/>
  </r>
  <r>
    <s v="1603003380"/>
    <s v="0"/>
    <s v="16030033800"/>
    <s v="3000"/>
    <x v="2"/>
    <s v="MECHANICAL STRUCTUR CABLE TREN"/>
    <s v="35"/>
    <s v="0"/>
    <s v="UM3005"/>
    <d v="2014-04-25T00:00:00"/>
    <n v="6434124.4000000004"/>
    <n v="-1035697.05"/>
    <n v="5398427.3499999996"/>
    <n v="0"/>
    <n v="0"/>
    <n v="-174663.32"/>
    <n v="0"/>
    <n v="5223764.03"/>
    <n v="6434124.4000000004"/>
    <n v="-1210360.3700000001"/>
    <n v="0"/>
    <m/>
    <s v="UM01"/>
    <s v="INR"/>
    <n v="0"/>
    <n v="0"/>
    <n v="0"/>
    <n v="0"/>
    <n v="0"/>
  </r>
  <r>
    <s v="1603003381"/>
    <s v="0"/>
    <s v="16030033810"/>
    <s v="3000"/>
    <x v="2"/>
    <s v="WEIGHBRIDGE"/>
    <s v="15"/>
    <s v="0"/>
    <s v="UM3005"/>
    <d v="2012-03-31T00:00:00"/>
    <n v="3990663.31"/>
    <n v="-1977371.81"/>
    <n v="2013291.5"/>
    <n v="0"/>
    <n v="0"/>
    <n v="-259209.78"/>
    <n v="0"/>
    <n v="1754081.72"/>
    <n v="3990663.31"/>
    <n v="-2236581.59"/>
    <n v="0"/>
    <m/>
    <s v="UM01"/>
    <s v="INR"/>
    <n v="0"/>
    <n v="0"/>
    <n v="0"/>
    <n v="0"/>
    <n v="0"/>
  </r>
  <r>
    <s v="1603003382"/>
    <s v="0"/>
    <s v="16030033820"/>
    <s v="3000"/>
    <x v="2"/>
    <s v="KLAROL &amp; VENT SILENCER"/>
    <s v="41"/>
    <s v="0"/>
    <s v="UM3005"/>
    <d v="2013-03-31T00:00:00"/>
    <n v="754253.88"/>
    <n v="-142204.20000000001"/>
    <n v="612049.68000000005"/>
    <n v="0"/>
    <n v="0"/>
    <n v="-16893.63"/>
    <n v="0"/>
    <n v="595156.05000000005"/>
    <n v="754253.88"/>
    <n v="-159097.82999999999"/>
    <n v="0"/>
    <m/>
    <s v="UM01"/>
    <s v="INR"/>
    <n v="0"/>
    <n v="0"/>
    <n v="0"/>
    <n v="0"/>
    <n v="0"/>
  </r>
  <r>
    <s v="1603003383"/>
    <s v="0"/>
    <s v="16030033830"/>
    <s v="3000"/>
    <x v="2"/>
    <s v="SONY LITHIUM ION BATTERY NPBG1"/>
    <s v="6"/>
    <s v="0"/>
    <s v="UM3005"/>
    <d v="2012-03-31T00:00:00"/>
    <n v="2392"/>
    <n v="-2392"/>
    <n v="0"/>
    <n v="0"/>
    <n v="0"/>
    <n v="0"/>
    <n v="0"/>
    <n v="0"/>
    <n v="2392"/>
    <n v="-2392"/>
    <n v="0"/>
    <m/>
    <s v="UM01"/>
    <s v="INR"/>
    <n v="0"/>
    <n v="0"/>
    <n v="0"/>
    <n v="0"/>
    <n v="0"/>
  </r>
  <r>
    <s v="1603003384"/>
    <s v="0"/>
    <s v="16030033840"/>
    <s v="3000"/>
    <x v="2"/>
    <s v="ESP"/>
    <s v="40"/>
    <s v="0"/>
    <s v="UM3005"/>
    <d v="2012-03-31T00:00:00"/>
    <n v="20311736.32"/>
    <n v="-4522855.55"/>
    <n v="15788880.77"/>
    <n v="0"/>
    <n v="0"/>
    <n v="-464009.31"/>
    <n v="0"/>
    <n v="15324871.460000001"/>
    <n v="20311736.32"/>
    <n v="-4986864.8600000003"/>
    <n v="0"/>
    <m/>
    <s v="UM01"/>
    <s v="INR"/>
    <n v="0"/>
    <n v="0"/>
    <n v="0"/>
    <n v="0"/>
    <n v="0"/>
  </r>
  <r>
    <s v="1603003385"/>
    <s v="0"/>
    <s v="16030033850"/>
    <s v="3000"/>
    <x v="2"/>
    <s v="FHS"/>
    <s v="40"/>
    <s v="0"/>
    <s v="UM3005"/>
    <d v="2012-03-31T00:00:00"/>
    <n v="15963522.75"/>
    <n v="-3817635.97"/>
    <n v="12145886.779999999"/>
    <n v="0"/>
    <n v="0"/>
    <n v="-354646.32"/>
    <n v="0"/>
    <n v="11791240.460000001"/>
    <n v="15963522.75"/>
    <n v="-4172282.29"/>
    <n v="0"/>
    <m/>
    <s v="UM01"/>
    <s v="INR"/>
    <n v="0"/>
    <n v="0"/>
    <n v="0"/>
    <n v="0"/>
    <n v="0"/>
  </r>
  <r>
    <s v="1603003386"/>
    <s v="0"/>
    <s v="16030033860"/>
    <s v="3000"/>
    <x v="2"/>
    <s v="TRIPPLER ( Trf from UASD )"/>
    <s v="10"/>
    <s v="0"/>
    <s v="UM3005"/>
    <d v="2012-03-31T00:00:00"/>
    <n v="439682.33"/>
    <n v="-417698.21"/>
    <n v="21984.12"/>
    <n v="0"/>
    <n v="0"/>
    <n v="0"/>
    <n v="0"/>
    <n v="21984.12"/>
    <n v="439682.33"/>
    <n v="-417698.21"/>
    <n v="0"/>
    <m/>
    <s v="UM01"/>
    <s v="INR"/>
    <n v="0"/>
    <n v="0"/>
    <n v="0"/>
    <n v="0"/>
    <n v="0"/>
  </r>
  <r>
    <s v="1603003387"/>
    <s v="0"/>
    <s v="16030033870"/>
    <s v="3000"/>
    <x v="2"/>
    <s v="MIST COOLING SYSTEM FOR ACC"/>
    <s v="41"/>
    <s v="0"/>
    <s v="UM3005"/>
    <d v="2014-03-25T00:00:00"/>
    <n v="1795752.58"/>
    <n v="-252840.12"/>
    <n v="1542912.46"/>
    <n v="0"/>
    <n v="0"/>
    <n v="-41540.61"/>
    <n v="0"/>
    <n v="1501371.85"/>
    <n v="1795752.58"/>
    <n v="-294380.73"/>
    <n v="0"/>
    <m/>
    <s v="UM01"/>
    <s v="INR"/>
    <n v="0"/>
    <n v="0"/>
    <n v="0"/>
    <n v="0"/>
    <n v="0"/>
  </r>
  <r>
    <s v="1603003388"/>
    <s v="0"/>
    <s v="16030033880"/>
    <s v="3000"/>
    <x v="2"/>
    <s v="EMISSION DATA CONNECT JSPCD-CP"/>
    <s v="30"/>
    <s v="0"/>
    <s v="UM3005"/>
    <d v="2014-03-31T00:00:00"/>
    <n v="21862.2"/>
    <n v="-4154.47"/>
    <n v="17707.73"/>
    <n v="0"/>
    <n v="0"/>
    <n v="-692.35"/>
    <n v="0"/>
    <n v="17015.38"/>
    <n v="21862.2"/>
    <n v="-4846.82"/>
    <n v="0"/>
    <m/>
    <s v="UM01"/>
    <s v="INR"/>
    <n v="0"/>
    <n v="0"/>
    <n v="0"/>
    <n v="0"/>
    <n v="0"/>
  </r>
  <r>
    <s v="1603003389"/>
    <s v="0"/>
    <s v="16030033890"/>
    <s v="3000"/>
    <x v="2"/>
    <s v="MIST COOLING SYSTEM FOR ACC ("/>
    <s v="30"/>
    <s v="0"/>
    <s v="UM3005"/>
    <d v="2014-03-31T00:00:00"/>
    <n v="125620.55"/>
    <n v="-23873.05"/>
    <n v="101747.5"/>
    <n v="0"/>
    <n v="0"/>
    <n v="-3978.22"/>
    <n v="0"/>
    <n v="97769.279999999999"/>
    <n v="125620.55"/>
    <n v="-27851.27"/>
    <n v="0"/>
    <m/>
    <s v="UM01"/>
    <s v="INR"/>
    <n v="0"/>
    <n v="0"/>
    <n v="0"/>
    <n v="0"/>
    <n v="0"/>
  </r>
  <r>
    <s v="1603003390"/>
    <s v="0"/>
    <s v="16030033900"/>
    <s v="3000"/>
    <x v="2"/>
    <s v="SEWAGE TREATMENT PLANT"/>
    <s v="31"/>
    <s v="0"/>
    <s v="UM3005"/>
    <d v="2012-03-31T00:00:00"/>
    <n v="677227.75"/>
    <n v="-191134.59"/>
    <n v="486093.16"/>
    <n v="0"/>
    <n v="0"/>
    <n v="-19664.59"/>
    <n v="0"/>
    <n v="466428.57"/>
    <n v="677227.75"/>
    <n v="-210799.18"/>
    <n v="0"/>
    <m/>
    <s v="UM01"/>
    <s v="INR"/>
    <n v="0"/>
    <n v="0"/>
    <n v="0"/>
    <n v="0"/>
    <n v="0"/>
  </r>
  <r>
    <s v="1603003391"/>
    <s v="0"/>
    <s v="16030033910"/>
    <s v="3000"/>
    <x v="2"/>
    <s v="Stores &amp; Spares"/>
    <s v="41"/>
    <s v="0"/>
    <s v="UM3005"/>
    <d v="2012-03-31T00:00:00"/>
    <n v="2371385.71"/>
    <n v="-561415"/>
    <n v="1809970.71"/>
    <n v="0"/>
    <n v="0"/>
    <n v="-51258.84"/>
    <n v="0"/>
    <n v="1758711.87"/>
    <n v="2371385.71"/>
    <n v="-612673.84"/>
    <n v="0"/>
    <m/>
    <s v="UM01"/>
    <s v="INR"/>
    <n v="0"/>
    <n v="0"/>
    <n v="0"/>
    <n v="0"/>
    <n v="0"/>
  </r>
  <r>
    <s v="1603003392"/>
    <s v="0"/>
    <s v="16030033920"/>
    <s v="3000"/>
    <x v="2"/>
    <s v="FIRE FIGHTING SYSTEM"/>
    <s v="40"/>
    <s v="0"/>
    <s v="UM3005"/>
    <d v="2012-03-31T00:00:00"/>
    <n v="8253419.5"/>
    <n v="-1973784.33"/>
    <n v="6279635.1699999999"/>
    <n v="0"/>
    <n v="0"/>
    <n v="-183358.33"/>
    <n v="0"/>
    <n v="6096276.8399999999"/>
    <n v="8253419.5"/>
    <n v="-2157142.66"/>
    <n v="0"/>
    <m/>
    <s v="UM01"/>
    <s v="INR"/>
    <n v="0"/>
    <n v="0"/>
    <n v="0"/>
    <n v="0"/>
    <n v="0"/>
  </r>
  <r>
    <s v="1603003393"/>
    <s v="0"/>
    <s v="16030033930"/>
    <s v="3000"/>
    <x v="2"/>
    <s v="Instrumentation"/>
    <s v="40"/>
    <s v="0"/>
    <s v="UM3005"/>
    <d v="2012-03-31T00:00:00"/>
    <n v="57509073.450000003"/>
    <n v="-13753149.029999999"/>
    <n v="43755924.420000002"/>
    <n v="0"/>
    <n v="0"/>
    <n v="-1277624.1000000001"/>
    <n v="0"/>
    <n v="42478300.32"/>
    <n v="57509073.450000003"/>
    <n v="-15030773.130000001"/>
    <n v="0"/>
    <m/>
    <s v="UM01"/>
    <s v="INR"/>
    <n v="0"/>
    <n v="0"/>
    <n v="0"/>
    <n v="0"/>
    <n v="0"/>
  </r>
  <r>
    <s v="1603003394"/>
    <s v="0"/>
    <s v="16030033940"/>
    <s v="3000"/>
    <x v="2"/>
    <s v="Coal Yard"/>
    <s v="16"/>
    <s v="0"/>
    <s v="UM3005"/>
    <d v="2012-03-31T00:00:00"/>
    <n v="906367.12"/>
    <n v="-429475.93"/>
    <n v="476891.19"/>
    <n v="0"/>
    <n v="0"/>
    <n v="-53965.08"/>
    <n v="0"/>
    <n v="422926.11"/>
    <n v="906367.12"/>
    <n v="-483441.01"/>
    <n v="0"/>
    <m/>
    <s v="UM01"/>
    <s v="INR"/>
    <n v="0"/>
    <n v="0"/>
    <n v="0"/>
    <n v="0"/>
    <n v="0"/>
  </r>
  <r>
    <s v="1603003395"/>
    <s v="0"/>
    <s v="16030033950"/>
    <s v="3000"/>
    <x v="2"/>
    <s v="Boiler Unit 2"/>
    <s v="40"/>
    <s v="0"/>
    <s v="UM3005"/>
    <d v="2012-12-31T00:00:00"/>
    <n v="106974752.79000001"/>
    <n v="-21713910.43"/>
    <n v="85260842.359999999"/>
    <n v="0"/>
    <n v="0"/>
    <n v="-2440013.2400000002"/>
    <n v="0"/>
    <n v="82820829.120000005"/>
    <n v="106974752.79000001"/>
    <n v="-24153923.670000002"/>
    <n v="0"/>
    <m/>
    <s v="UM01"/>
    <s v="INR"/>
    <n v="0"/>
    <n v="0"/>
    <n v="0"/>
    <n v="0"/>
    <n v="0"/>
  </r>
  <r>
    <s v="1603003396"/>
    <s v="0"/>
    <s v="16030033960"/>
    <s v="3000"/>
    <x v="2"/>
    <s v="HYD TRUCK UNLOADER FROM UML JS"/>
    <s v="16"/>
    <s v="0"/>
    <s v="UM3005"/>
    <d v="2013-03-31T00:00:00"/>
    <n v="109847.34"/>
    <n v="-45890.54"/>
    <n v="63956.800000000003"/>
    <n v="0"/>
    <n v="0"/>
    <n v="-6498.03"/>
    <n v="0"/>
    <n v="57458.77"/>
    <n v="109847.34"/>
    <n v="-52388.57"/>
    <n v="0"/>
    <m/>
    <s v="UM01"/>
    <s v="INR"/>
    <n v="0"/>
    <n v="0"/>
    <n v="0"/>
    <n v="0"/>
    <n v="0"/>
  </r>
  <r>
    <s v="1603003397"/>
    <s v="0"/>
    <s v="16030033970"/>
    <s v="3000"/>
    <x v="2"/>
    <s v="DG"/>
    <s v="40"/>
    <s v="0"/>
    <s v="UM3005"/>
    <d v="2012-03-31T00:00:00"/>
    <n v="9711982.2400000002"/>
    <n v="-2322595.9"/>
    <n v="7389386.3399999999"/>
    <n v="0"/>
    <n v="0"/>
    <n v="-215761.82"/>
    <n v="0"/>
    <n v="7173624.5199999996"/>
    <n v="9711982.2400000002"/>
    <n v="-2538357.7200000002"/>
    <n v="0"/>
    <m/>
    <s v="UM01"/>
    <s v="INR"/>
    <n v="0"/>
    <n v="0"/>
    <n v="0"/>
    <n v="0"/>
    <n v="0"/>
  </r>
  <r>
    <s v="1603003398"/>
    <s v="0"/>
    <s v="16030033980"/>
    <s v="3000"/>
    <x v="2"/>
    <s v="Compressed Air System"/>
    <s v="40"/>
    <s v="0"/>
    <s v="UM3005"/>
    <d v="2012-03-31T00:00:00"/>
    <n v="6650103.9299999997"/>
    <n v="-1590355.49"/>
    <n v="5059748.4400000004"/>
    <n v="0"/>
    <n v="0"/>
    <n v="-147739"/>
    <n v="0"/>
    <n v="4912009.4400000004"/>
    <n v="6650103.9299999997"/>
    <n v="-1738094.49"/>
    <n v="0"/>
    <m/>
    <s v="UM01"/>
    <s v="INR"/>
    <n v="0"/>
    <n v="0"/>
    <n v="0"/>
    <n v="0"/>
    <n v="0"/>
  </r>
  <r>
    <s v="1603003399"/>
    <s v="0"/>
    <s v="16030033990"/>
    <s v="3000"/>
    <x v="2"/>
    <s v="Furniture &amp; fixture"/>
    <s v="11"/>
    <s v="0"/>
    <s v="UM3005"/>
    <d v="2012-12-31T00:00:00"/>
    <n v="30283.599999999999"/>
    <n v="-18925.73"/>
    <n v="11357.87"/>
    <n v="0"/>
    <n v="0"/>
    <n v="-2624.5"/>
    <n v="0"/>
    <n v="8733.3700000000008"/>
    <n v="30283.599999999999"/>
    <n v="-21550.23"/>
    <n v="0"/>
    <m/>
    <s v="UM01"/>
    <s v="INR"/>
    <n v="0"/>
    <n v="0"/>
    <n v="0"/>
    <n v="0"/>
    <n v="0"/>
  </r>
  <r>
    <s v="1603003400"/>
    <s v="0"/>
    <s v="16030034000"/>
    <s v="3000"/>
    <x v="2"/>
    <s v="AAC UNIT 2"/>
    <s v="40"/>
    <s v="0"/>
    <s v="UM3005"/>
    <d v="2012-12-31T00:00:00"/>
    <n v="70205635.409999996"/>
    <n v="-14250455.279999999"/>
    <n v="55955180.130000003"/>
    <n v="0"/>
    <n v="0"/>
    <n v="-1601337.45"/>
    <n v="0"/>
    <n v="54353842.68"/>
    <n v="70205635.409999996"/>
    <n v="-15851792.73"/>
    <n v="0"/>
    <m/>
    <s v="UM01"/>
    <s v="INR"/>
    <n v="0"/>
    <n v="0"/>
    <n v="0"/>
    <n v="0"/>
    <n v="0"/>
  </r>
  <r>
    <s v="1603003401"/>
    <s v="0"/>
    <s v="16030034010"/>
    <s v="3000"/>
    <x v="2"/>
    <s v="SUB STATION-CIVIL"/>
    <s v="35"/>
    <s v="0"/>
    <s v="UM3005"/>
    <d v="2014-04-25T00:00:00"/>
    <n v="1013595.85"/>
    <n v="-163157.45000000001"/>
    <n v="850438.4"/>
    <n v="0"/>
    <n v="0"/>
    <n v="-27515.5"/>
    <n v="0"/>
    <n v="822922.9"/>
    <n v="1013595.85"/>
    <n v="-190672.95"/>
    <n v="0"/>
    <m/>
    <s v="UM01"/>
    <s v="INR"/>
    <n v="0"/>
    <n v="0"/>
    <n v="0"/>
    <n v="0"/>
    <n v="0"/>
  </r>
  <r>
    <s v="1603003402"/>
    <s v="0"/>
    <s v="16030034020"/>
    <s v="3000"/>
    <x v="2"/>
    <s v="TRANSMISSION TOWER"/>
    <s v="40"/>
    <s v="0"/>
    <s v="UM3005"/>
    <d v="2014-04-25T00:00:00"/>
    <n v="54557474.409999996"/>
    <n v="-7688505.3300000001"/>
    <n v="46868969.079999998"/>
    <n v="0"/>
    <n v="0"/>
    <n v="-1295761.6100000001"/>
    <n v="0"/>
    <n v="45573207.469999999"/>
    <n v="54557474.409999996"/>
    <n v="-8984266.9399999995"/>
    <n v="0"/>
    <m/>
    <s v="UM01"/>
    <s v="INR"/>
    <n v="0"/>
    <n v="0"/>
    <n v="0"/>
    <n v="0"/>
    <n v="0"/>
  </r>
  <r>
    <s v="1603003403"/>
    <s v="0"/>
    <s v="16030034030"/>
    <s v="3000"/>
    <x v="2"/>
    <s v="TURBINE"/>
    <s v="40"/>
    <s v="0"/>
    <s v="UM3005"/>
    <d v="2012-03-31T00:00:00"/>
    <n v="107374637.11"/>
    <n v="-25678372.059999999"/>
    <n v="81696265.049999997"/>
    <n v="0"/>
    <n v="0"/>
    <n v="-2385439.65"/>
    <n v="0"/>
    <n v="79310825.400000006"/>
    <n v="107374637.11"/>
    <n v="-28063811.710000001"/>
    <n v="0"/>
    <m/>
    <s v="UM01"/>
    <s v="INR"/>
    <n v="0"/>
    <n v="0"/>
    <n v="0"/>
    <n v="0"/>
    <n v="0"/>
  </r>
  <r>
    <s v="1603003404"/>
    <s v="0"/>
    <s v="16030034040"/>
    <s v="3000"/>
    <x v="2"/>
    <s v="CHP"/>
    <s v="40"/>
    <s v="0"/>
    <s v="UM3005"/>
    <d v="2012-03-31T00:00:00"/>
    <n v="22679758.449999999"/>
    <n v="-5423806.7199999997"/>
    <n v="17255951.73"/>
    <n v="0"/>
    <n v="0"/>
    <n v="-503854.51"/>
    <n v="0"/>
    <n v="16752097.220000001"/>
    <n v="22679758.449999999"/>
    <n v="-5927661.2300000004"/>
    <n v="0"/>
    <m/>
    <s v="UM01"/>
    <s v="INR"/>
    <n v="0"/>
    <n v="0"/>
    <n v="0"/>
    <n v="0"/>
    <n v="0"/>
  </r>
  <r>
    <s v="1603003405"/>
    <s v="0"/>
    <s v="16030034050"/>
    <s v="3000"/>
    <x v="2"/>
    <s v="Ash Handling Plant"/>
    <s v="40"/>
    <s v="0"/>
    <s v="UM3005"/>
    <d v="2012-03-31T00:00:00"/>
    <n v="11833297.73"/>
    <n v="-2829903.13"/>
    <n v="9003394.5999999996"/>
    <n v="0"/>
    <n v="0"/>
    <n v="-262889.06"/>
    <n v="0"/>
    <n v="8740505.5399999991"/>
    <n v="11833297.73"/>
    <n v="-3092792.19"/>
    <n v="0"/>
    <m/>
    <s v="UM01"/>
    <s v="INR"/>
    <n v="0"/>
    <n v="0"/>
    <n v="0"/>
    <n v="0"/>
    <n v="0"/>
  </r>
  <r>
    <s v="1603003406"/>
    <s v="0"/>
    <s v="16030034060"/>
    <s v="3000"/>
    <x v="2"/>
    <s v="EMISSION DATA CONNECT JSPCD-CP"/>
    <s v="41"/>
    <s v="0"/>
    <s v="UM3005"/>
    <d v="2014-03-10T00:00:00"/>
    <n v="805930.25"/>
    <n v="-115121.58"/>
    <n v="690808.67"/>
    <n v="0"/>
    <n v="0"/>
    <n v="-18618.12"/>
    <n v="0"/>
    <n v="672190.55"/>
    <n v="805930.25"/>
    <n v="-133739.70000000001"/>
    <n v="0"/>
    <m/>
    <s v="UM01"/>
    <s v="INR"/>
    <n v="0"/>
    <n v="0"/>
    <n v="0"/>
    <n v="0"/>
    <n v="0"/>
  </r>
  <r>
    <s v="1603003407"/>
    <s v="0"/>
    <s v="16030034070"/>
    <s v="3000"/>
    <x v="2"/>
    <s v="POWER EVACUATION SYSTEM (33KV)"/>
    <s v="41"/>
    <s v="0"/>
    <s v="UM3005"/>
    <d v="2013-03-31T00:00:00"/>
    <n v="171335.5"/>
    <n v="-32303.52"/>
    <n v="139031.98000000001"/>
    <n v="0"/>
    <n v="0"/>
    <n v="-3837.52"/>
    <n v="0"/>
    <n v="135194.46"/>
    <n v="171335.5"/>
    <n v="-36141.040000000001"/>
    <n v="0"/>
    <m/>
    <s v="UM01"/>
    <s v="INR"/>
    <n v="0"/>
    <n v="0"/>
    <n v="0"/>
    <n v="0"/>
    <n v="0"/>
  </r>
  <r>
    <s v="1603003408"/>
    <s v="0"/>
    <s v="16030034080"/>
    <s v="3000"/>
    <x v="2"/>
    <s v="RAIN WATER HARVESTING SYSTEM 2"/>
    <s v="30"/>
    <s v="0"/>
    <s v="UM3005"/>
    <d v="2013-03-31T00:00:00"/>
    <n v="5660237.8399999999"/>
    <n v="-1349960.18"/>
    <n v="4310277.66"/>
    <n v="0"/>
    <n v="0"/>
    <n v="-175119.37"/>
    <n v="0"/>
    <n v="4135158.29"/>
    <n v="5660237.8399999999"/>
    <n v="-1525079.55"/>
    <n v="0"/>
    <m/>
    <s v="UM01"/>
    <s v="INR"/>
    <n v="0"/>
    <n v="0"/>
    <n v="0"/>
    <n v="0"/>
    <n v="0"/>
  </r>
  <r>
    <s v="1603003409"/>
    <s v="0"/>
    <s v="16030034090"/>
    <s v="3000"/>
    <x v="2"/>
    <s v="LDO Tank"/>
    <s v="16"/>
    <s v="0"/>
    <s v="UM3005"/>
    <d v="2012-03-31T00:00:00"/>
    <n v="443103.49"/>
    <n v="-209961.60000000001"/>
    <n v="233141.89"/>
    <n v="0"/>
    <n v="0"/>
    <n v="-26382.38"/>
    <n v="0"/>
    <n v="206759.51"/>
    <n v="443103.49"/>
    <n v="-236343.98"/>
    <n v="0"/>
    <m/>
    <s v="UM01"/>
    <s v="INR"/>
    <n v="0"/>
    <n v="0"/>
    <n v="0"/>
    <n v="0"/>
    <n v="0"/>
  </r>
  <r>
    <s v="1603003410"/>
    <s v="0"/>
    <s v="16030034100"/>
    <s v="3000"/>
    <x v="2"/>
    <s v="ACC"/>
    <s v="40"/>
    <s v="0"/>
    <s v="UM3005"/>
    <d v="2012-03-31T00:00:00"/>
    <n v="65001203.850000001"/>
    <n v="-15544872.98"/>
    <n v="49456330.869999997"/>
    <n v="0"/>
    <n v="0"/>
    <n v="-1444069.59"/>
    <n v="0"/>
    <n v="48012261.280000001"/>
    <n v="65001203.850000001"/>
    <n v="-16988942.57"/>
    <n v="0"/>
    <m/>
    <s v="UM01"/>
    <s v="INR"/>
    <n v="0"/>
    <n v="0"/>
    <n v="0"/>
    <n v="0"/>
    <n v="0"/>
  </r>
  <r>
    <s v="1603003411"/>
    <s v="0"/>
    <s v="16030034110"/>
    <s v="3000"/>
    <x v="2"/>
    <s v="Chimney"/>
    <s v="40"/>
    <s v="0"/>
    <s v="UM3005"/>
    <d v="2012-03-31T00:00:00"/>
    <n v="11297447.789999999"/>
    <n v="-2701755.99"/>
    <n v="8595691.8000000007"/>
    <n v="0"/>
    <n v="0"/>
    <n v="-250984.59"/>
    <n v="0"/>
    <n v="8344707.21"/>
    <n v="11297447.789999999"/>
    <n v="-2952740.58"/>
    <n v="0"/>
    <m/>
    <s v="UM01"/>
    <s v="INR"/>
    <n v="0"/>
    <n v="0"/>
    <n v="0"/>
    <n v="0"/>
    <n v="0"/>
  </r>
  <r>
    <s v="1603003412"/>
    <s v="0"/>
    <s v="16030034120"/>
    <s v="3000"/>
    <x v="2"/>
    <s v="Safety Equipments"/>
    <s v="16"/>
    <s v="0"/>
    <s v="UM3005"/>
    <d v="2012-03-31T00:00:00"/>
    <n v="41702.120000000003"/>
    <n v="-19760.25"/>
    <n v="21941.87"/>
    <n v="0"/>
    <n v="0"/>
    <n v="-2482.9499999999998"/>
    <n v="0"/>
    <n v="19458.919999999998"/>
    <n v="41702.120000000003"/>
    <n v="-22243.200000000001"/>
    <n v="0"/>
    <m/>
    <s v="UM01"/>
    <s v="INR"/>
    <n v="0"/>
    <n v="0"/>
    <n v="0"/>
    <n v="0"/>
    <n v="0"/>
  </r>
  <r>
    <s v="1603003413"/>
    <s v="0"/>
    <s v="16030034130"/>
    <s v="3000"/>
    <x v="2"/>
    <s v="INSTL HYDRAULIC TRUCK UNLOADER"/>
    <s v="16"/>
    <s v="0"/>
    <s v="UM3005"/>
    <d v="2013-03-31T00:00:00"/>
    <n v="1638254.01"/>
    <n v="-684405.98"/>
    <n v="953848.03"/>
    <n v="0"/>
    <n v="0"/>
    <n v="-96911.2"/>
    <n v="0"/>
    <n v="856936.83"/>
    <n v="1638254.01"/>
    <n v="-781317.18"/>
    <n v="0"/>
    <m/>
    <s v="UM01"/>
    <s v="INR"/>
    <n v="0"/>
    <n v="0"/>
    <n v="0"/>
    <n v="0"/>
    <n v="0"/>
  </r>
  <r>
    <s v="1603003414"/>
    <s v="0"/>
    <s v="16030034140"/>
    <s v="3000"/>
    <x v="2"/>
    <s v="M.S. OFFICE PROFESSIONAL-2007"/>
    <s v="5"/>
    <s v="0"/>
    <s v="UM3005"/>
    <d v="2012-03-31T00:00:00"/>
    <n v="15600"/>
    <n v="-14820"/>
    <n v="780"/>
    <n v="0"/>
    <n v="0"/>
    <n v="0"/>
    <n v="0"/>
    <n v="780"/>
    <n v="15600"/>
    <n v="-14820"/>
    <n v="0"/>
    <m/>
    <s v="UM01"/>
    <s v="INR"/>
    <n v="0"/>
    <n v="0"/>
    <n v="0"/>
    <n v="0"/>
    <n v="0"/>
  </r>
  <r>
    <s v="1603003415"/>
    <s v="0"/>
    <s v="16030034150"/>
    <s v="3000"/>
    <x v="2"/>
    <s v="ESP Unit 2"/>
    <s v="40"/>
    <s v="0"/>
    <s v="UM3005"/>
    <d v="2012-12-31T00:00:00"/>
    <n v="15850502.58"/>
    <n v="-2940333.69"/>
    <n v="12910168.890000001"/>
    <n v="0"/>
    <n v="0"/>
    <n v="-372209.84"/>
    <n v="0"/>
    <n v="12537959.050000001"/>
    <n v="15850502.58"/>
    <n v="-3312543.53"/>
    <n v="0"/>
    <m/>
    <s v="UM01"/>
    <s v="INR"/>
    <n v="0"/>
    <n v="0"/>
    <n v="0"/>
    <n v="0"/>
    <n v="0"/>
  </r>
  <r>
    <s v="1603003416"/>
    <s v="0"/>
    <s v="16030034160"/>
    <s v="3000"/>
    <x v="2"/>
    <s v="TURBINE Unit 2"/>
    <s v="40"/>
    <s v="0"/>
    <s v="UM3005"/>
    <d v="2012-12-31T00:00:00"/>
    <n v="66360421.119999997"/>
    <n v="-13469946.859999999"/>
    <n v="52890474.259999998"/>
    <n v="0"/>
    <n v="0"/>
    <n v="-1513631.04"/>
    <n v="0"/>
    <n v="51376843.219999999"/>
    <n v="66360421.119999997"/>
    <n v="-14983577.9"/>
    <n v="0"/>
    <m/>
    <s v="UM01"/>
    <s v="INR"/>
    <n v="0"/>
    <n v="0"/>
    <n v="0"/>
    <n v="0"/>
    <n v="0"/>
  </r>
  <r>
    <s v="1603003417"/>
    <s v="0"/>
    <s v="16030034170"/>
    <s v="3000"/>
    <x v="2"/>
    <s v="ESP UNIT 2 ( II )"/>
    <s v="40"/>
    <s v="0"/>
    <s v="UM3005"/>
    <d v="2012-12-31T00:00:00"/>
    <n v="1712789.62"/>
    <n v="-67185.759999999995"/>
    <n v="1645603.86"/>
    <n v="0"/>
    <n v="0"/>
    <n v="-49844.69"/>
    <n v="0"/>
    <n v="1595759.17"/>
    <n v="1712789.62"/>
    <n v="-117030.45"/>
    <n v="0"/>
    <m/>
    <s v="UM01"/>
    <s v="INR"/>
    <n v="0"/>
    <n v="0"/>
    <n v="0"/>
    <n v="0"/>
    <n v="0"/>
  </r>
  <r>
    <s v="1603003418"/>
    <s v="0"/>
    <s v="16030034180"/>
    <s v="3000"/>
    <x v="2"/>
    <s v="TURBINE UNIT 2 ( II )"/>
    <s v="40"/>
    <s v="0"/>
    <s v="UM3005"/>
    <d v="2012-12-31T00:00:00"/>
    <n v="309057.17"/>
    <n v="-58678.239999999998"/>
    <n v="250378.93"/>
    <n v="0"/>
    <n v="0"/>
    <n v="-7173.17"/>
    <n v="0"/>
    <n v="243205.76000000001"/>
    <n v="309057.17"/>
    <n v="-65851.41"/>
    <n v="0"/>
    <m/>
    <s v="UM01"/>
    <s v="INR"/>
    <n v="0"/>
    <n v="0"/>
    <n v="0"/>
    <n v="0"/>
    <n v="0"/>
  </r>
  <r>
    <s v="1603003419"/>
    <s v="0"/>
    <s v="16030034190"/>
    <s v="3000"/>
    <x v="2"/>
    <s v="HYD TRUCK UNLOADER FROM UASD"/>
    <s v="30"/>
    <s v="0"/>
    <s v="UM3005"/>
    <d v="2013-12-31T00:00:00"/>
    <n v="16567.490000000002"/>
    <n v="-3615.94"/>
    <n v="12951.55"/>
    <n v="0"/>
    <n v="0"/>
    <n v="-510.43"/>
    <n v="0"/>
    <n v="12441.12"/>
    <n v="16567.490000000002"/>
    <n v="-4126.37"/>
    <n v="0"/>
    <m/>
    <s v="UM01"/>
    <s v="INR"/>
    <n v="0"/>
    <n v="0"/>
    <n v="0"/>
    <n v="0"/>
    <n v="0"/>
  </r>
  <r>
    <s v="1603003420"/>
    <s v="0"/>
    <s v="16030034200"/>
    <s v="3000"/>
    <x v="2"/>
    <s v="MOFIN-WTP AREA-SOFTNER FOR ACT"/>
    <s v="30"/>
    <s v="0"/>
    <s v="UM3005"/>
    <d v="2014-03-31T00:00:00"/>
    <n v="70122"/>
    <n v="-13326.47"/>
    <n v="56795.53"/>
    <n v="0"/>
    <n v="0"/>
    <n v="-2220.65"/>
    <n v="0"/>
    <n v="54574.879999999997"/>
    <n v="70122"/>
    <n v="-15547.12"/>
    <n v="0"/>
    <m/>
    <s v="UM01"/>
    <s v="INR"/>
    <n v="0"/>
    <n v="0"/>
    <n v="0"/>
    <n v="0"/>
    <n v="0"/>
  </r>
  <r>
    <s v="1603003421"/>
    <s v="0"/>
    <s v="16030034210"/>
    <s v="3000"/>
    <x v="2"/>
    <s v="PERIPHERAL LIGHTING 2X10 MW"/>
    <s v="30"/>
    <s v="0"/>
    <s v="UM3005"/>
    <d v="2014-03-31T00:00:00"/>
    <n v="3162.02"/>
    <n v="-623.4"/>
    <n v="2538.62"/>
    <n v="0"/>
    <n v="0"/>
    <n v="-105.79"/>
    <n v="0"/>
    <n v="2432.83"/>
    <n v="3162.02"/>
    <n v="-729.19"/>
    <n v="0"/>
    <m/>
    <s v="UM01"/>
    <s v="INR"/>
    <n v="0"/>
    <n v="0"/>
    <n v="0"/>
    <n v="0"/>
    <n v="0"/>
  </r>
  <r>
    <s v="1603003422"/>
    <s v="0"/>
    <s v="16030034220"/>
    <s v="3000"/>
    <x v="2"/>
    <s v="EFFLUMENT QUALIT"/>
    <s v="40"/>
    <s v="0"/>
    <s v="UM3005"/>
    <d v="2016-03-31T00:00:00"/>
    <n v="890832.67"/>
    <n v="-84687.11"/>
    <n v="806145.56"/>
    <n v="0"/>
    <n v="0"/>
    <n v="-21157.27"/>
    <n v="0"/>
    <n v="784988.29"/>
    <n v="890832.67"/>
    <n v="-105844.38"/>
    <n v="0"/>
    <m/>
    <s v="UM01"/>
    <s v="INR"/>
    <n v="0"/>
    <n v="0"/>
    <n v="0"/>
    <n v="0"/>
    <n v="0"/>
  </r>
  <r>
    <s v="1603003423"/>
    <s v="0"/>
    <s v="16030034230"/>
    <s v="3000"/>
    <x v="2"/>
    <s v="UPGRAD AUTOCAD LICENCE-DRG OFF-MCY"/>
    <s v="8"/>
    <s v="0"/>
    <s v="UM3003"/>
    <d v="2015-03-03T00:00:00"/>
    <n v="1064821.04"/>
    <n v="-645935.93000000005"/>
    <n v="418885.11"/>
    <n v="0"/>
    <n v="0"/>
    <n v="-125197.07"/>
    <n v="0"/>
    <n v="293688.03999999998"/>
    <n v="1064821.04"/>
    <n v="-771133"/>
    <n v="0"/>
    <m/>
    <s v="UM01"/>
    <s v="INR"/>
    <n v="0"/>
    <n v="0"/>
    <n v="0"/>
    <n v="0"/>
    <n v="0"/>
  </r>
  <r>
    <s v="1603003424"/>
    <s v="0"/>
    <s v="16030034240"/>
    <s v="3000"/>
    <x v="2"/>
    <s v="AO SIZE SCANNER WITH CONVERTER-MCY"/>
    <s v="9"/>
    <s v="0"/>
    <s v="UM3003"/>
    <d v="2007-03-26T00:00:00"/>
    <n v="612000"/>
    <n v="-581400"/>
    <n v="30600"/>
    <n v="0"/>
    <n v="0"/>
    <n v="0"/>
    <n v="0"/>
    <n v="30600"/>
    <n v="612000"/>
    <n v="-581400"/>
    <n v="0"/>
    <m/>
    <s v="UM01"/>
    <s v="INR"/>
    <n v="0"/>
    <n v="0"/>
    <n v="0"/>
    <n v="0"/>
    <n v="0"/>
  </r>
  <r>
    <s v="1603003425"/>
    <s v="0"/>
    <s v="16030034250"/>
    <s v="3000"/>
    <x v="2"/>
    <s v="CYLINDRICAL GRINDER CGM-MCY"/>
    <s v="41"/>
    <s v="0"/>
    <s v="UM3003"/>
    <d v="2001-03-31T00:00:00"/>
    <n v="222334.58"/>
    <n v="-222334.58"/>
    <n v="0"/>
    <n v="0"/>
    <n v="0"/>
    <n v="0"/>
    <n v="0"/>
    <n v="0"/>
    <n v="222334.58"/>
    <n v="-222334.58"/>
    <n v="0"/>
    <m/>
    <s v="UM01"/>
    <s v="INR"/>
    <n v="0"/>
    <n v="0"/>
    <n v="0"/>
    <n v="0"/>
    <n v="0"/>
  </r>
  <r>
    <s v="1603003426"/>
    <s v="0"/>
    <s v="16030034260"/>
    <s v="3000"/>
    <x v="2"/>
    <s v="VTL (BULLARD) For 2166-MCY"/>
    <s v="41"/>
    <s v="0"/>
    <s v="UM3003"/>
    <d v="2001-03-31T00:00:00"/>
    <n v="25500"/>
    <n v="-25500"/>
    <n v="0"/>
    <n v="0"/>
    <n v="0"/>
    <n v="0"/>
    <n v="0"/>
    <n v="0"/>
    <n v="25500"/>
    <n v="-25500"/>
    <n v="0"/>
    <m/>
    <s v="UM01"/>
    <s v="INR"/>
    <n v="0"/>
    <n v="0"/>
    <n v="0"/>
    <n v="0"/>
    <n v="0"/>
  </r>
  <r>
    <s v="1603003427"/>
    <s v="0"/>
    <s v="16030034270"/>
    <s v="3000"/>
    <x v="2"/>
    <s v="18x3JAW CHUCK BOMBAY 63 For 2-MCY"/>
    <s v="41"/>
    <s v="0"/>
    <s v="UM3003"/>
    <d v="2001-03-31T00:00:00"/>
    <n v="13626"/>
    <n v="-13626"/>
    <n v="0"/>
    <n v="0"/>
    <n v="0"/>
    <n v="0"/>
    <n v="0"/>
    <n v="0"/>
    <n v="13626"/>
    <n v="-13626"/>
    <n v="0"/>
    <m/>
    <s v="UM01"/>
    <s v="INR"/>
    <n v="0"/>
    <n v="0"/>
    <n v="0"/>
    <n v="0"/>
    <n v="0"/>
  </r>
  <r>
    <s v="1603003428"/>
    <s v="0"/>
    <s v="16030034280"/>
    <s v="3000"/>
    <x v="2"/>
    <s v="BECO CENTRE LATHE (HDS)-MCY"/>
    <s v="41"/>
    <s v="0"/>
    <s v="UM3003"/>
    <d v="2001-03-31T00:00:00"/>
    <n v="1029445.72"/>
    <n v="-1029445.72"/>
    <n v="0"/>
    <n v="0"/>
    <n v="0"/>
    <n v="0"/>
    <n v="0"/>
    <n v="0"/>
    <n v="1029445.72"/>
    <n v="-1029445.72"/>
    <n v="0"/>
    <m/>
    <s v="UM01"/>
    <s v="INR"/>
    <n v="0"/>
    <n v="0"/>
    <n v="0"/>
    <n v="0"/>
    <n v="0"/>
  </r>
  <r>
    <s v="1603003429"/>
    <s v="0"/>
    <s v="16030034290"/>
    <s v="3000"/>
    <x v="2"/>
    <s v="CGM-II-MCY"/>
    <s v="41"/>
    <s v="0"/>
    <s v="UM3003"/>
    <d v="2001-03-31T00:00:00"/>
    <n v="1645220.27"/>
    <n v="-1645220.27"/>
    <n v="0"/>
    <n v="0"/>
    <n v="0"/>
    <n v="0"/>
    <n v="0"/>
    <n v="0"/>
    <n v="1645220.27"/>
    <n v="-1645220.27"/>
    <n v="0"/>
    <m/>
    <s v="UM01"/>
    <s v="INR"/>
    <n v="0"/>
    <n v="0"/>
    <n v="0"/>
    <n v="0"/>
    <n v="0"/>
  </r>
  <r>
    <s v="1603003430"/>
    <s v="0"/>
    <s v="16030034300"/>
    <s v="3000"/>
    <x v="2"/>
    <s v="PTE DYNAMIC HARDNESS Tester-MCY"/>
    <s v="41"/>
    <s v="0"/>
    <s v="UM3003"/>
    <d v="2001-03-31T00:00:00"/>
    <n v="67600"/>
    <n v="-67600"/>
    <n v="0"/>
    <n v="0"/>
    <n v="0"/>
    <n v="0"/>
    <n v="0"/>
    <n v="0"/>
    <n v="67600"/>
    <n v="-67600"/>
    <n v="0"/>
    <m/>
    <s v="UM01"/>
    <s v="INR"/>
    <n v="0"/>
    <n v="0"/>
    <n v="0"/>
    <n v="0"/>
    <n v="0"/>
  </r>
  <r>
    <s v="1603003431"/>
    <s v="0"/>
    <s v="16030034310"/>
    <s v="3000"/>
    <x v="2"/>
    <s v="WELDING MACHINE ADORMIG-MCY"/>
    <s v="41"/>
    <s v="0"/>
    <s v="UM3003"/>
    <d v="2001-03-31T00:00:00"/>
    <n v="113906.59"/>
    <n v="-113906.59"/>
    <n v="0"/>
    <n v="0"/>
    <n v="0"/>
    <n v="0"/>
    <n v="0"/>
    <n v="0"/>
    <n v="113906.59"/>
    <n v="-113906.59"/>
    <n v="0"/>
    <m/>
    <s v="UM01"/>
    <s v="INR"/>
    <n v="0"/>
    <n v="0"/>
    <n v="0"/>
    <n v="0"/>
    <n v="0"/>
  </r>
  <r>
    <s v="1603003432"/>
    <s v="0"/>
    <s v="16030034320"/>
    <s v="3000"/>
    <x v="2"/>
    <s v="DTMP ELECTRONIC UNIT-MCY"/>
    <s v="41"/>
    <s v="0"/>
    <s v="UM3003"/>
    <d v="2001-03-31T00:00:00"/>
    <n v="116844"/>
    <n v="-116844"/>
    <n v="0"/>
    <n v="0"/>
    <n v="0"/>
    <n v="0"/>
    <n v="0"/>
    <n v="0"/>
    <n v="116844"/>
    <n v="-116844"/>
    <n v="0"/>
    <m/>
    <s v="UM01"/>
    <s v="INR"/>
    <n v="0"/>
    <n v="0"/>
    <n v="0"/>
    <n v="0"/>
    <n v="0"/>
  </r>
  <r>
    <s v="1603003433"/>
    <s v="0"/>
    <s v="16030034330"/>
    <s v="3000"/>
    <x v="2"/>
    <s v="MMT GRANITE SURFACE Plate-MCY"/>
    <s v="41"/>
    <s v="0"/>
    <s v="UM3003"/>
    <d v="2001-03-31T00:00:00"/>
    <n v="13382"/>
    <n v="-13382"/>
    <n v="0"/>
    <n v="0"/>
    <n v="0"/>
    <n v="0"/>
    <n v="0"/>
    <n v="0"/>
    <n v="13382"/>
    <n v="-13382"/>
    <n v="0"/>
    <m/>
    <s v="UM01"/>
    <s v="INR"/>
    <n v="0"/>
    <n v="0"/>
    <n v="0"/>
    <n v="0"/>
    <n v="0"/>
  </r>
  <r>
    <s v="1603003434"/>
    <s v="0"/>
    <s v="16030034340"/>
    <s v="3000"/>
    <x v="2"/>
    <s v="2 TON OVERHEAD CRANE-MCY"/>
    <s v="41"/>
    <s v="0"/>
    <s v="UM3003"/>
    <d v="2001-03-31T00:00:00"/>
    <n v="397418"/>
    <n v="-397418"/>
    <n v="0"/>
    <n v="0"/>
    <n v="0"/>
    <n v="0"/>
    <n v="0"/>
    <n v="0"/>
    <n v="397418"/>
    <n v="-397418"/>
    <n v="0"/>
    <m/>
    <s v="UM01"/>
    <s v="INR"/>
    <n v="0"/>
    <n v="0"/>
    <n v="0"/>
    <n v="0"/>
    <n v="0"/>
  </r>
  <r>
    <s v="1603003435"/>
    <s v="0"/>
    <s v="16030034350"/>
    <s v="3000"/>
    <x v="2"/>
    <s v="Convertion of 10KVA UPS-MCY"/>
    <s v="26"/>
    <s v="0"/>
    <s v="UM3003"/>
    <d v="2008-11-01T00:00:00"/>
    <n v="35000"/>
    <n v="-35000"/>
    <n v="0"/>
    <n v="0"/>
    <n v="0"/>
    <n v="0"/>
    <n v="0"/>
    <n v="0"/>
    <n v="35000"/>
    <n v="-35000"/>
    <n v="0"/>
    <m/>
    <s v="UM01"/>
    <s v="INR"/>
    <n v="0"/>
    <n v="0"/>
    <n v="0"/>
    <n v="0"/>
    <n v="0"/>
  </r>
  <r>
    <s v="1603003436"/>
    <s v="0"/>
    <s v="16030034360"/>
    <s v="3000"/>
    <x v="2"/>
    <s v="RALLI Wolf make drilling machi-MCY"/>
    <s v="8"/>
    <s v="0"/>
    <s v="UM3003"/>
    <d v="2006-03-31T00:00:00"/>
    <n v="13765"/>
    <n v="-13076.75"/>
    <n v="688.25"/>
    <n v="0"/>
    <n v="0"/>
    <n v="0"/>
    <n v="0"/>
    <n v="688.25"/>
    <n v="13765"/>
    <n v="-13076.75"/>
    <n v="0"/>
    <m/>
    <s v="UM01"/>
    <s v="INR"/>
    <n v="0"/>
    <n v="0"/>
    <n v="0"/>
    <n v="0"/>
    <n v="0"/>
  </r>
  <r>
    <s v="1603003437"/>
    <s v="0"/>
    <s v="16030034370"/>
    <s v="3000"/>
    <x v="2"/>
    <s v="RALLI Wolf make drilling machi-MCY"/>
    <s v="8"/>
    <s v="0"/>
    <s v="UM3003"/>
    <d v="2006-03-31T00:00:00"/>
    <n v="13765"/>
    <n v="-13076.75"/>
    <n v="688.25"/>
    <n v="0"/>
    <n v="0"/>
    <n v="0"/>
    <n v="0"/>
    <n v="688.25"/>
    <n v="13765"/>
    <n v="-13076.75"/>
    <n v="0"/>
    <m/>
    <s v="UM01"/>
    <s v="INR"/>
    <n v="0"/>
    <n v="0"/>
    <n v="0"/>
    <n v="0"/>
    <n v="0"/>
  </r>
  <r>
    <s v="1603003438"/>
    <s v="0"/>
    <s v="16030034380"/>
    <s v="3000"/>
    <x v="2"/>
    <s v="PENCIL GRINDER-MCY"/>
    <s v="8"/>
    <s v="0"/>
    <s v="UM3003"/>
    <d v="2012-01-26T00:00:00"/>
    <n v="3458.14"/>
    <n v="-3458.14"/>
    <n v="0"/>
    <n v="0"/>
    <n v="0"/>
    <n v="0"/>
    <n v="0"/>
    <n v="0"/>
    <n v="3458.14"/>
    <n v="-3458.14"/>
    <n v="0"/>
    <m/>
    <s v="UM01"/>
    <s v="INR"/>
    <n v="0"/>
    <n v="0"/>
    <n v="0"/>
    <n v="0"/>
    <n v="0"/>
  </r>
  <r>
    <s v="1603003439"/>
    <s v="0"/>
    <s v="16030034390"/>
    <s v="3000"/>
    <x v="2"/>
    <s v="DETACABLE FACG HEAD 600M Ref.2-MCY"/>
    <s v="41"/>
    <s v="0"/>
    <s v="UM3003"/>
    <d v="2001-03-31T00:00:00"/>
    <n v="75504"/>
    <n v="-75504"/>
    <n v="0"/>
    <n v="0"/>
    <n v="0"/>
    <n v="0"/>
    <n v="0"/>
    <n v="0"/>
    <n v="75504"/>
    <n v="-75504"/>
    <n v="0"/>
    <m/>
    <s v="UM01"/>
    <s v="INR"/>
    <n v="0"/>
    <n v="0"/>
    <n v="0"/>
    <n v="0"/>
    <n v="0"/>
  </r>
  <r>
    <s v="1603003440"/>
    <s v="0"/>
    <s v="16030034400"/>
    <s v="3000"/>
    <x v="2"/>
    <s v="&quot;DESIGNING,INTERFACING AN-MCY&quot;"/>
    <s v="41"/>
    <s v="0"/>
    <s v="UM3003"/>
    <d v="2001-03-31T00:00:00"/>
    <n v="107652.01"/>
    <n v="-107652.01"/>
    <n v="0"/>
    <n v="0"/>
    <n v="0"/>
    <n v="0"/>
    <n v="0"/>
    <n v="0"/>
    <n v="107652.01"/>
    <n v="-107652.01"/>
    <n v="0"/>
    <m/>
    <s v="UM01"/>
    <s v="INR"/>
    <n v="0"/>
    <n v="0"/>
    <n v="0"/>
    <n v="0"/>
    <n v="0"/>
  </r>
  <r>
    <s v="1603003441"/>
    <s v="0"/>
    <s v="16030034410"/>
    <s v="3000"/>
    <x v="2"/>
    <s v="Esab make Welding machine - 1N-MCY"/>
    <s v="26"/>
    <s v="0"/>
    <s v="UM3003"/>
    <d v="2008-11-01T00:00:00"/>
    <n v="22330"/>
    <n v="-22330"/>
    <n v="0"/>
    <n v="0"/>
    <n v="0"/>
    <n v="0"/>
    <n v="0"/>
    <n v="0"/>
    <n v="22330"/>
    <n v="-22330"/>
    <n v="0"/>
    <m/>
    <s v="UM01"/>
    <s v="INR"/>
    <n v="0"/>
    <n v="0"/>
    <n v="0"/>
    <n v="0"/>
    <n v="0"/>
  </r>
  <r>
    <s v="1603003442"/>
    <s v="0"/>
    <s v="16030034420"/>
    <s v="3000"/>
    <x v="2"/>
    <s v="OXYGEN GAS CUTTING M/C-MCY"/>
    <s v="41"/>
    <s v="0"/>
    <s v="UM3003"/>
    <d v="2001-03-31T00:00:00"/>
    <n v="44413.47"/>
    <n v="-44413.47"/>
    <n v="0"/>
    <n v="0"/>
    <n v="0"/>
    <n v="0"/>
    <n v="0"/>
    <n v="0"/>
    <n v="44413.47"/>
    <n v="-44413.47"/>
    <n v="0"/>
    <m/>
    <s v="UM01"/>
    <s v="INR"/>
    <n v="0"/>
    <n v="0"/>
    <n v="0"/>
    <n v="0"/>
    <n v="0"/>
  </r>
  <r>
    <s v="1603003443"/>
    <s v="0"/>
    <s v="16030034430"/>
    <s v="3000"/>
    <x v="2"/>
    <s v="MMT GRANITE SURFACE PLTE-MCY"/>
    <s v="41"/>
    <s v="0"/>
    <s v="UM3003"/>
    <d v="2001-03-31T00:00:00"/>
    <n v="8395.92"/>
    <n v="-8395.92"/>
    <n v="0"/>
    <n v="0"/>
    <n v="0"/>
    <n v="0"/>
    <n v="0"/>
    <n v="0"/>
    <n v="8395.92"/>
    <n v="-8395.92"/>
    <n v="0"/>
    <m/>
    <s v="UM01"/>
    <s v="INR"/>
    <n v="0"/>
    <n v="0"/>
    <n v="0"/>
    <n v="0"/>
    <n v="0"/>
  </r>
  <r>
    <s v="1603003444"/>
    <s v="0"/>
    <s v="16030034440"/>
    <s v="3000"/>
    <x v="2"/>
    <s v="DIGITAL READOUT SYSTEMS For 20-MCY"/>
    <s v="41"/>
    <s v="0"/>
    <s v="UM3003"/>
    <d v="2001-03-31T00:00:00"/>
    <n v="159710.1"/>
    <n v="-159710.1"/>
    <n v="0"/>
    <n v="0"/>
    <n v="0"/>
    <n v="0"/>
    <n v="0"/>
    <n v="0"/>
    <n v="159710.1"/>
    <n v="-159710.1"/>
    <n v="0"/>
    <m/>
    <s v="UM01"/>
    <s v="INR"/>
    <n v="0"/>
    <n v="0"/>
    <n v="0"/>
    <n v="0"/>
    <n v="0"/>
  </r>
  <r>
    <s v="1603003445"/>
    <s v="0"/>
    <s v="16030034450"/>
    <s v="3000"/>
    <x v="2"/>
    <s v="HMT MILLING MACHINE FN3H-MCY"/>
    <s v="41"/>
    <s v="0"/>
    <s v="UM3003"/>
    <d v="2001-03-31T00:00:00"/>
    <n v="717072.53"/>
    <n v="-717072.53"/>
    <n v="0"/>
    <n v="0"/>
    <n v="0"/>
    <n v="0"/>
    <n v="0"/>
    <n v="0"/>
    <n v="717072.53"/>
    <n v="-717072.53"/>
    <n v="0"/>
    <m/>
    <s v="UM01"/>
    <s v="INR"/>
    <n v="0"/>
    <n v="0"/>
    <n v="0"/>
    <n v="0"/>
    <n v="0"/>
  </r>
  <r>
    <s v="1603003446"/>
    <s v="0"/>
    <s v="16030034460"/>
    <s v="3000"/>
    <x v="2"/>
    <s v="SLIP GAUGE SET-MCY"/>
    <s v="41"/>
    <s v="0"/>
    <s v="UM3003"/>
    <d v="2001-03-31T00:00:00"/>
    <n v="181599.6"/>
    <n v="-181599.6"/>
    <n v="0"/>
    <n v="0"/>
    <n v="0"/>
    <n v="0"/>
    <n v="0"/>
    <n v="0"/>
    <n v="181599.6"/>
    <n v="-181599.6"/>
    <n v="0"/>
    <m/>
    <s v="UM01"/>
    <s v="INR"/>
    <n v="0"/>
    <n v="0"/>
    <n v="0"/>
    <n v="0"/>
    <n v="0"/>
  </r>
  <r>
    <s v="1603003447"/>
    <s v="0"/>
    <s v="16030034470"/>
    <s v="3000"/>
    <x v="2"/>
    <s v="AIR COMPRESSOR (ELGI)-MCY"/>
    <s v="41"/>
    <s v="0"/>
    <s v="UM3003"/>
    <d v="2001-03-31T00:00:00"/>
    <n v="200200"/>
    <n v="-200200"/>
    <n v="0"/>
    <n v="0"/>
    <n v="0"/>
    <n v="0"/>
    <n v="0"/>
    <n v="0"/>
    <n v="200200"/>
    <n v="-200200"/>
    <n v="0"/>
    <m/>
    <s v="UM01"/>
    <s v="INR"/>
    <n v="0"/>
    <n v="0"/>
    <n v="0"/>
    <n v="0"/>
    <n v="0"/>
  </r>
  <r>
    <s v="1603003448"/>
    <s v="0"/>
    <s v="16030034480"/>
    <s v="3000"/>
    <x v="2"/>
    <s v="Induction Heater Model HIB - 0-MCY"/>
    <s v="8"/>
    <s v="0"/>
    <s v="UM3003"/>
    <d v="2005-03-31T00:00:00"/>
    <n v="148746"/>
    <n v="-141308.70000000001"/>
    <n v="7437.3"/>
    <n v="0"/>
    <n v="0"/>
    <n v="0"/>
    <n v="0"/>
    <n v="7437.3"/>
    <n v="148746"/>
    <n v="-141308.70000000001"/>
    <n v="0"/>
    <m/>
    <s v="UM01"/>
    <s v="INR"/>
    <n v="0"/>
    <n v="0"/>
    <n v="0"/>
    <n v="0"/>
    <n v="0"/>
  </r>
  <r>
    <s v="1603003449"/>
    <s v="0"/>
    <s v="16030034490"/>
    <s v="3000"/>
    <x v="2"/>
    <s v="BOOK DE-ANGELI DRAWINGS-MCY"/>
    <s v="41"/>
    <s v="0"/>
    <s v="UM3003"/>
    <d v="2001-03-31T00:00:00"/>
    <n v="482314.93"/>
    <n v="-482314.93"/>
    <n v="0"/>
    <n v="0"/>
    <n v="0"/>
    <n v="0"/>
    <n v="0"/>
    <n v="0"/>
    <n v="482314.93"/>
    <n v="-482314.93"/>
    <n v="0"/>
    <m/>
    <s v="UM01"/>
    <s v="INR"/>
    <n v="0"/>
    <n v="0"/>
    <n v="0"/>
    <n v="0"/>
    <n v="0"/>
  </r>
  <r>
    <s v="1603003450"/>
    <s v="0"/>
    <s v="16030034500"/>
    <s v="3000"/>
    <x v="2"/>
    <s v="UNINTERRUPTIBLE POWER Supply-MCY"/>
    <s v="41"/>
    <s v="0"/>
    <s v="UM3003"/>
    <d v="2001-03-31T00:00:00"/>
    <n v="332747.25"/>
    <n v="-332747.25"/>
    <n v="0"/>
    <n v="0"/>
    <n v="0"/>
    <n v="0"/>
    <n v="0"/>
    <n v="0"/>
    <n v="332747.25"/>
    <n v="-332747.25"/>
    <n v="0"/>
    <m/>
    <s v="UM01"/>
    <s v="INR"/>
    <n v="0"/>
    <n v="0"/>
    <n v="0"/>
    <n v="0"/>
    <n v="0"/>
  </r>
  <r>
    <s v="1603003451"/>
    <s v="0"/>
    <s v="16030034510"/>
    <s v="3000"/>
    <x v="2"/>
    <s v="UP Grade of MDT 3.0 Autodesk I-MCY"/>
    <s v="26"/>
    <s v="0"/>
    <s v="UM3003"/>
    <d v="2008-11-01T00:00:00"/>
    <n v="45500"/>
    <n v="-45500"/>
    <n v="0"/>
    <n v="0"/>
    <n v="0"/>
    <n v="0"/>
    <n v="0"/>
    <n v="0"/>
    <n v="45500"/>
    <n v="-45500"/>
    <n v="0"/>
    <m/>
    <s v="UM01"/>
    <s v="INR"/>
    <n v="0"/>
    <n v="0"/>
    <n v="0"/>
    <n v="0"/>
    <n v="0"/>
  </r>
  <r>
    <s v="1603003452"/>
    <s v="0"/>
    <s v="16030034520"/>
    <s v="3000"/>
    <x v="2"/>
    <s v="IMP-USED M/C PAR-MCY"/>
    <s v="9"/>
    <s v="0"/>
    <s v="UM3003"/>
    <d v="2007-03-18T00:00:00"/>
    <n v="269253.48"/>
    <n v="-255790.81"/>
    <n v="13462.67"/>
    <n v="0"/>
    <n v="0"/>
    <n v="0"/>
    <n v="0"/>
    <n v="13462.67"/>
    <n v="269253.48"/>
    <n v="-255790.81"/>
    <n v="0"/>
    <m/>
    <s v="UM01"/>
    <s v="INR"/>
    <n v="0"/>
    <n v="0"/>
    <n v="0"/>
    <n v="0"/>
    <n v="0"/>
  </r>
  <r>
    <s v="1603003453"/>
    <s v="0"/>
    <s v="16030034530"/>
    <s v="3000"/>
    <x v="2"/>
    <s v="IMP OF UTILITY M/C FOR M/CRY D-MCY"/>
    <s v="9"/>
    <s v="0"/>
    <s v="UM3003"/>
    <d v="2007-03-18T00:00:00"/>
    <n v="179091"/>
    <n v="-170136.45"/>
    <n v="8954.5499999999993"/>
    <n v="0"/>
    <n v="0"/>
    <n v="0"/>
    <n v="0"/>
    <n v="8954.5499999999993"/>
    <n v="179091"/>
    <n v="-170136.45"/>
    <n v="0"/>
    <m/>
    <s v="UM01"/>
    <s v="INR"/>
    <n v="0"/>
    <n v="0"/>
    <n v="0"/>
    <n v="0"/>
    <n v="0"/>
  </r>
  <r>
    <s v="1603003454"/>
    <s v="0"/>
    <s v="16030034540"/>
    <s v="3000"/>
    <x v="2"/>
    <s v="BENCH CENTRES-MCY"/>
    <s v="41"/>
    <s v="0"/>
    <s v="UM3003"/>
    <d v="2001-03-31T00:00:00"/>
    <n v="36158.269999999997"/>
    <n v="-36158.269999999997"/>
    <n v="0"/>
    <n v="0"/>
    <n v="0"/>
    <n v="0"/>
    <n v="0"/>
    <n v="0"/>
    <n v="36158.269999999997"/>
    <n v="-36158.269999999997"/>
    <n v="0"/>
    <m/>
    <s v="UM01"/>
    <s v="INR"/>
    <n v="0"/>
    <n v="0"/>
    <n v="0"/>
    <n v="0"/>
    <n v="0"/>
  </r>
  <r>
    <s v="1603003455"/>
    <s v="0"/>
    <s v="16030034550"/>
    <s v="3000"/>
    <x v="2"/>
    <s v="VERTICAL TURRET LATHE-MCY"/>
    <s v="41"/>
    <s v="0"/>
    <s v="UM3003"/>
    <d v="2001-03-31T00:00:00"/>
    <n v="12800"/>
    <n v="-12800"/>
    <n v="0"/>
    <n v="0"/>
    <n v="0"/>
    <n v="0"/>
    <n v="0"/>
    <n v="0"/>
    <n v="12800"/>
    <n v="-12800"/>
    <n v="0"/>
    <m/>
    <s v="UM01"/>
    <s v="INR"/>
    <n v="0"/>
    <n v="0"/>
    <n v="0"/>
    <n v="0"/>
    <n v="0"/>
  </r>
  <r>
    <s v="1603003456"/>
    <s v="0"/>
    <s v="16030034560"/>
    <s v="3000"/>
    <x v="2"/>
    <s v="HEAVY DUTY LATHE HHD-65 For 20-MCY"/>
    <s v="41"/>
    <s v="0"/>
    <s v="UM3003"/>
    <d v="2001-03-31T00:00:00"/>
    <n v="208382"/>
    <n v="-208382"/>
    <n v="0"/>
    <n v="0"/>
    <n v="0"/>
    <n v="0"/>
    <n v="0"/>
    <n v="0"/>
    <n v="208382"/>
    <n v="-208382"/>
    <n v="0"/>
    <m/>
    <s v="UM01"/>
    <s v="INR"/>
    <n v="0"/>
    <n v="0"/>
    <n v="0"/>
    <n v="0"/>
    <n v="0"/>
  </r>
  <r>
    <s v="1603003457"/>
    <s v="0"/>
    <s v="16030034570"/>
    <s v="3000"/>
    <x v="2"/>
    <s v="INDAMAG MAG.CRACK DETECT-MCY"/>
    <s v="41"/>
    <s v="0"/>
    <s v="UM3003"/>
    <d v="2001-03-31T00:00:00"/>
    <n v="12220"/>
    <n v="-12220"/>
    <n v="0"/>
    <n v="0"/>
    <n v="0"/>
    <n v="0"/>
    <n v="0"/>
    <n v="0"/>
    <n v="12220"/>
    <n v="-12220"/>
    <n v="0"/>
    <m/>
    <s v="UM01"/>
    <s v="INR"/>
    <n v="0"/>
    <n v="0"/>
    <n v="0"/>
    <n v="0"/>
    <n v="0"/>
  </r>
  <r>
    <s v="1603003458"/>
    <s v="0"/>
    <s v="16030034580"/>
    <s v="3000"/>
    <x v="2"/>
    <s v="MMT' C.I.LIGHT WEIGHT Precissi-MCY"/>
    <s v="41"/>
    <s v="0"/>
    <s v="UM3003"/>
    <d v="2001-03-31T00:00:00"/>
    <n v="9897.5"/>
    <n v="-9897.5"/>
    <n v="0"/>
    <n v="0"/>
    <n v="0"/>
    <n v="0"/>
    <n v="0"/>
    <n v="0"/>
    <n v="9897.5"/>
    <n v="-9897.5"/>
    <n v="0"/>
    <m/>
    <s v="UM01"/>
    <s v="INR"/>
    <n v="0"/>
    <n v="0"/>
    <n v="0"/>
    <n v="0"/>
    <n v="0"/>
  </r>
  <r>
    <s v="1603003459"/>
    <s v="0"/>
    <s v="16030034590"/>
    <s v="3000"/>
    <x v="2"/>
    <s v="BEMCO WORKSHOP TYPE Hydraulic-MCY"/>
    <s v="41"/>
    <s v="0"/>
    <s v="UM3003"/>
    <d v="2001-03-31T00:00:00"/>
    <n v="77603"/>
    <n v="-77603"/>
    <n v="0"/>
    <n v="0"/>
    <n v="0"/>
    <n v="0"/>
    <n v="0"/>
    <n v="0"/>
    <n v="77603"/>
    <n v="-77603"/>
    <n v="0"/>
    <m/>
    <s v="UM01"/>
    <s v="INR"/>
    <n v="0"/>
    <n v="0"/>
    <n v="0"/>
    <n v="0"/>
    <n v="0"/>
  </r>
  <r>
    <s v="1603003460"/>
    <s v="0"/>
    <s v="16030034600"/>
    <s v="3000"/>
    <x v="2"/>
    <s v="HI-DRAW DESIGN &amp; DRAWING-MCY"/>
    <s v="41"/>
    <s v="0"/>
    <s v="UM3003"/>
    <d v="2001-03-31T00:00:00"/>
    <n v="964471"/>
    <n v="-964471"/>
    <n v="0"/>
    <n v="0"/>
    <n v="0"/>
    <n v="0"/>
    <n v="0"/>
    <n v="0"/>
    <n v="964471"/>
    <n v="-964471"/>
    <n v="0"/>
    <m/>
    <s v="UM01"/>
    <s v="INR"/>
    <n v="0"/>
    <n v="0"/>
    <n v="0"/>
    <n v="0"/>
    <n v="0"/>
  </r>
  <r>
    <s v="1603003461"/>
    <s v="0"/>
    <s v="16030034610"/>
    <s v="3000"/>
    <x v="2"/>
    <s v="VTL BULLARD (UBL) Ref.2065-MCY"/>
    <s v="41"/>
    <s v="0"/>
    <s v="UM3003"/>
    <d v="2001-03-31T00:00:00"/>
    <n v="1248000"/>
    <n v="-1248000"/>
    <n v="0"/>
    <n v="0"/>
    <n v="0"/>
    <n v="0"/>
    <n v="0"/>
    <n v="0"/>
    <n v="1248000"/>
    <n v="-1248000"/>
    <n v="0"/>
    <m/>
    <s v="UM01"/>
    <s v="INR"/>
    <n v="0"/>
    <n v="0"/>
    <n v="0"/>
    <n v="0"/>
    <n v="0"/>
  </r>
  <r>
    <s v="1603003462"/>
    <s v="0"/>
    <s v="16030034620"/>
    <s v="3000"/>
    <x v="2"/>
    <s v="SAW ALL PURPOSE-MCY"/>
    <s v="41"/>
    <s v="0"/>
    <s v="UM3003"/>
    <d v="2001-03-31T00:00:00"/>
    <n v="8780"/>
    <n v="-8780"/>
    <n v="0"/>
    <n v="0"/>
    <n v="0"/>
    <n v="0"/>
    <n v="0"/>
    <n v="0"/>
    <n v="8780"/>
    <n v="-8780"/>
    <n v="0"/>
    <m/>
    <s v="UM01"/>
    <s v="INR"/>
    <n v="0"/>
    <n v="0"/>
    <n v="0"/>
    <n v="0"/>
    <n v="0"/>
  </r>
  <r>
    <s v="1603003463"/>
    <s v="0"/>
    <s v="16030034630"/>
    <s v="3000"/>
    <x v="2"/>
    <s v="UPGRADE CAD REL 12 TO 14-MCY"/>
    <s v="26"/>
    <s v="0"/>
    <s v="UM3003"/>
    <d v="2008-11-01T00:00:00"/>
    <n v="165300"/>
    <n v="-165300"/>
    <n v="0"/>
    <n v="0"/>
    <n v="0"/>
    <n v="0"/>
    <n v="0"/>
    <n v="0"/>
    <n v="165300"/>
    <n v="-165300"/>
    <n v="0"/>
    <m/>
    <s v="UM01"/>
    <s v="INR"/>
    <n v="0"/>
    <n v="0"/>
    <n v="0"/>
    <n v="0"/>
    <n v="0"/>
  </r>
  <r>
    <s v="1603003464"/>
    <s v="0"/>
    <s v="16030034640"/>
    <s v="3000"/>
    <x v="2"/>
    <s v="HARDNESS TESTER-MCY"/>
    <s v="15"/>
    <s v="0"/>
    <s v="UM3003"/>
    <d v="2012-01-20T00:00:00"/>
    <n v="112200"/>
    <n v="-88987.13"/>
    <n v="23212.87"/>
    <n v="0"/>
    <n v="0"/>
    <n v="-2587.61"/>
    <n v="0"/>
    <n v="20625.259999999998"/>
    <n v="112200"/>
    <n v="-91574.74"/>
    <n v="0"/>
    <m/>
    <s v="UM01"/>
    <s v="INR"/>
    <n v="0"/>
    <n v="0"/>
    <n v="0"/>
    <n v="0"/>
    <n v="0"/>
  </r>
  <r>
    <s v="1603003465"/>
    <s v="0"/>
    <s v="16030034650"/>
    <s v="3000"/>
    <x v="2"/>
    <s v="15 TON CAPACILTY EOT CRANE-MCY"/>
    <s v="15"/>
    <s v="0"/>
    <s v="UM3003"/>
    <d v="2012-03-20T00:00:00"/>
    <n v="6946114.2000000002"/>
    <n v="-4152980.8"/>
    <n v="2793133.4"/>
    <n v="0"/>
    <n v="0"/>
    <n v="-351052.74"/>
    <n v="0"/>
    <n v="2442080.66"/>
    <n v="6946114.2000000002"/>
    <n v="-4504033.54"/>
    <n v="0"/>
    <m/>
    <s v="UM01"/>
    <s v="INR"/>
    <n v="0"/>
    <n v="0"/>
    <n v="0"/>
    <n v="0"/>
    <n v="0"/>
  </r>
  <r>
    <s v="1603003466"/>
    <s v="0"/>
    <s v="16030034660"/>
    <s v="3000"/>
    <x v="2"/>
    <s v="2ND HAND INSTRUMENT-MCRY SECTN-MCY"/>
    <s v="15"/>
    <s v="0"/>
    <s v="UM3003"/>
    <d v="2012-03-11T00:00:00"/>
    <n v="1623092.04"/>
    <n v="-1256117.2"/>
    <n v="366974.84"/>
    <n v="0"/>
    <n v="0"/>
    <n v="-41169.85"/>
    <n v="0"/>
    <n v="325804.99"/>
    <n v="1623092.04"/>
    <n v="-1297287.05"/>
    <n v="0"/>
    <m/>
    <s v="UM01"/>
    <s v="INR"/>
    <n v="0"/>
    <n v="0"/>
    <n v="0"/>
    <n v="0"/>
    <n v="0"/>
  </r>
  <r>
    <s v="1603003467"/>
    <s v="0"/>
    <s v="16030034670"/>
    <s v="3000"/>
    <x v="2"/>
    <s v="IMP-2ND HAND BUNCHER M/C-M/CRY-MCY"/>
    <s v="9"/>
    <s v="0"/>
    <s v="UM3003"/>
    <d v="2007-03-18T00:00:00"/>
    <n v="110385.38"/>
    <n v="-104866.11"/>
    <n v="5519.27"/>
    <n v="0"/>
    <n v="0"/>
    <n v="0"/>
    <n v="0"/>
    <n v="5519.27"/>
    <n v="110385.38"/>
    <n v="-104866.11"/>
    <n v="0"/>
    <m/>
    <s v="UM01"/>
    <s v="INR"/>
    <n v="0"/>
    <n v="0"/>
    <n v="0"/>
    <n v="0"/>
    <n v="0"/>
  </r>
  <r>
    <s v="1603003468"/>
    <s v="0"/>
    <s v="16030034680"/>
    <s v="3000"/>
    <x v="2"/>
    <s v="BOMBAY 63 LATHE (Ref.2066)-MCY"/>
    <s v="41"/>
    <s v="0"/>
    <s v="UM3003"/>
    <d v="2001-03-31T00:00:00"/>
    <n v="278080.95"/>
    <n v="-278080.95"/>
    <n v="0"/>
    <n v="0"/>
    <n v="0"/>
    <n v="0"/>
    <n v="0"/>
    <n v="0"/>
    <n v="278080.95"/>
    <n v="-278080.95"/>
    <n v="0"/>
    <m/>
    <s v="UM01"/>
    <s v="INR"/>
    <n v="0"/>
    <n v="0"/>
    <n v="0"/>
    <n v="0"/>
    <n v="0"/>
  </r>
  <r>
    <s v="1603003469"/>
    <s v="0"/>
    <s v="16030034690"/>
    <s v="3000"/>
    <x v="2"/>
    <s v="PORTABLE MAGNETIC CRACK Detect-MCY"/>
    <s v="41"/>
    <s v="0"/>
    <s v="UM3003"/>
    <d v="2001-03-31T00:00:00"/>
    <n v="25428"/>
    <n v="-25428"/>
    <n v="0"/>
    <n v="0"/>
    <n v="0"/>
    <n v="0"/>
    <n v="0"/>
    <n v="0"/>
    <n v="25428"/>
    <n v="-25428"/>
    <n v="0"/>
    <m/>
    <s v="UM01"/>
    <s v="INR"/>
    <n v="0"/>
    <n v="0"/>
    <n v="0"/>
    <n v="0"/>
    <n v="0"/>
  </r>
  <r>
    <s v="1603003470"/>
    <s v="0"/>
    <s v="16030034700"/>
    <s v="3000"/>
    <x v="2"/>
    <s v="WELDING MACHINE ADVANI Make-MCY"/>
    <s v="41"/>
    <s v="0"/>
    <s v="UM3003"/>
    <d v="2001-03-31T00:00:00"/>
    <n v="90729.45"/>
    <n v="-90729.45"/>
    <n v="0"/>
    <n v="0"/>
    <n v="0"/>
    <n v="0"/>
    <n v="0"/>
    <n v="0"/>
    <n v="90729.45"/>
    <n v="-90729.45"/>
    <n v="0"/>
    <m/>
    <s v="UM01"/>
    <s v="INR"/>
    <n v="0"/>
    <n v="0"/>
    <n v="0"/>
    <n v="0"/>
    <n v="0"/>
  </r>
  <r>
    <s v="1603003471"/>
    <s v="0"/>
    <s v="16030034710"/>
    <s v="3000"/>
    <x v="2"/>
    <s v="ULTRASONIC THICKNESS Guage-MCY"/>
    <s v="41"/>
    <s v="0"/>
    <s v="UM3003"/>
    <d v="2001-03-31T00:00:00"/>
    <n v="24906.5"/>
    <n v="-24906.5"/>
    <n v="0"/>
    <n v="0"/>
    <n v="0"/>
    <n v="0"/>
    <n v="0"/>
    <n v="0"/>
    <n v="24906.5"/>
    <n v="-24906.5"/>
    <n v="0"/>
    <m/>
    <s v="UM01"/>
    <s v="INR"/>
    <n v="0"/>
    <n v="0"/>
    <n v="0"/>
    <n v="0"/>
    <n v="0"/>
  </r>
  <r>
    <s v="1603003472"/>
    <s v="0"/>
    <s v="16030034720"/>
    <s v="3000"/>
    <x v="2"/>
    <s v="HP LESER JET 4050 N PRINTER-MCY"/>
    <s v="26"/>
    <s v="0"/>
    <s v="UM3003"/>
    <d v="2008-11-01T00:00:00"/>
    <n v="78500"/>
    <n v="-78500"/>
    <n v="0"/>
    <n v="0"/>
    <n v="0"/>
    <n v="0"/>
    <n v="0"/>
    <n v="0"/>
    <n v="78500"/>
    <n v="-78500"/>
    <n v="0"/>
    <m/>
    <s v="UM01"/>
    <s v="INR"/>
    <n v="0"/>
    <n v="0"/>
    <n v="0"/>
    <n v="0"/>
    <n v="0"/>
  </r>
  <r>
    <s v="1603003473"/>
    <s v="0"/>
    <s v="16030034730"/>
    <s v="3000"/>
    <x v="2"/>
    <s v="RADIAL DRILLING M/C RM-65-MCY"/>
    <s v="41"/>
    <s v="0"/>
    <s v="UM3003"/>
    <d v="2001-03-31T00:00:00"/>
    <n v="114881.54"/>
    <n v="-114881.54"/>
    <n v="0"/>
    <n v="0"/>
    <n v="0"/>
    <n v="0"/>
    <n v="0"/>
    <n v="0"/>
    <n v="114881.54"/>
    <n v="-114881.54"/>
    <n v="0"/>
    <m/>
    <s v="UM01"/>
    <s v="INR"/>
    <n v="0"/>
    <n v="0"/>
    <n v="0"/>
    <n v="0"/>
    <n v="0"/>
  </r>
  <r>
    <s v="1603003474"/>
    <s v="0"/>
    <s v="16030034740"/>
    <s v="3000"/>
    <x v="2"/>
    <s v="RADIAL DRILLING M/C VR-3-MCY"/>
    <s v="41"/>
    <s v="0"/>
    <s v="UM3003"/>
    <d v="2001-03-31T00:00:00"/>
    <n v="87489.25"/>
    <n v="-87489.25"/>
    <n v="0"/>
    <n v="0"/>
    <n v="0"/>
    <n v="0"/>
    <n v="0"/>
    <n v="0"/>
    <n v="87489.25"/>
    <n v="-87489.25"/>
    <n v="0"/>
    <m/>
    <s v="UM01"/>
    <s v="INR"/>
    <n v="0"/>
    <n v="0"/>
    <n v="0"/>
    <n v="0"/>
    <n v="0"/>
  </r>
  <r>
    <s v="1603003475"/>
    <s v="0"/>
    <s v="16030034750"/>
    <s v="3000"/>
    <x v="2"/>
    <s v="ABRO BALANCING MACHINE Ref.217-MCY"/>
    <s v="41"/>
    <s v="0"/>
    <s v="UM3003"/>
    <d v="2001-03-31T00:00:00"/>
    <n v="405147.85"/>
    <n v="-405147.85"/>
    <n v="0"/>
    <n v="0"/>
    <n v="0"/>
    <n v="0"/>
    <n v="0"/>
    <n v="0"/>
    <n v="405147.85"/>
    <n v="-405147.85"/>
    <n v="0"/>
    <m/>
    <s v="UM01"/>
    <s v="INR"/>
    <n v="0"/>
    <n v="0"/>
    <n v="0"/>
    <n v="0"/>
    <n v="0"/>
  </r>
  <r>
    <s v="1603003476"/>
    <s v="0"/>
    <s v="16030034760"/>
    <s v="3000"/>
    <x v="2"/>
    <s v="ENGG DRAWINGS - HI-DRAW-MCY"/>
    <s v="41"/>
    <s v="0"/>
    <s v="UM3003"/>
    <d v="2001-03-31T00:00:00"/>
    <n v="201755.36"/>
    <n v="-201755.36"/>
    <n v="0"/>
    <n v="0"/>
    <n v="0"/>
    <n v="0"/>
    <n v="0"/>
    <n v="0"/>
    <n v="201755.36"/>
    <n v="-201755.36"/>
    <n v="0"/>
    <m/>
    <s v="UM01"/>
    <s v="INR"/>
    <n v="0"/>
    <n v="0"/>
    <n v="0"/>
    <n v="0"/>
    <n v="0"/>
  </r>
  <r>
    <s v="1603003477"/>
    <s v="0"/>
    <s v="16030034770"/>
    <s v="3000"/>
    <x v="2"/>
    <s v="LIQUID NITROGEN CONTAINE-MCY"/>
    <s v="41"/>
    <s v="0"/>
    <s v="UM3003"/>
    <d v="2001-03-31T00:00:00"/>
    <n v="12375"/>
    <n v="-12375"/>
    <n v="0"/>
    <n v="0"/>
    <n v="0"/>
    <n v="0"/>
    <n v="0"/>
    <n v="0"/>
    <n v="12375"/>
    <n v="-12375"/>
    <n v="0"/>
    <m/>
    <s v="UM01"/>
    <s v="INR"/>
    <n v="0"/>
    <n v="0"/>
    <n v="0"/>
    <n v="0"/>
    <n v="0"/>
  </r>
  <r>
    <s v="1603003478"/>
    <s v="0"/>
    <s v="16030034780"/>
    <s v="3000"/>
    <x v="2"/>
    <s v="PORTABLE MICRO PROCESSOR-MCY"/>
    <s v="41"/>
    <s v="0"/>
    <s v="UM3003"/>
    <d v="2001-03-31T00:00:00"/>
    <n v="173750"/>
    <n v="-173750"/>
    <n v="0"/>
    <n v="0"/>
    <n v="0"/>
    <n v="0"/>
    <n v="0"/>
    <n v="0"/>
    <n v="173750"/>
    <n v="-173750"/>
    <n v="0"/>
    <m/>
    <s v="UM01"/>
    <s v="INR"/>
    <n v="0"/>
    <n v="0"/>
    <n v="0"/>
    <n v="0"/>
    <n v="0"/>
  </r>
  <r>
    <s v="1603003479"/>
    <s v="0"/>
    <s v="16030034790"/>
    <s v="3000"/>
    <x v="2"/>
    <s v="'AUTOCAD' UPGRADE FROM-MCY"/>
    <s v="26"/>
    <s v="0"/>
    <s v="UM3003"/>
    <d v="2008-11-01T00:00:00"/>
    <n v="23600"/>
    <n v="-23600"/>
    <n v="0"/>
    <n v="0"/>
    <n v="0"/>
    <n v="0"/>
    <n v="0"/>
    <n v="0"/>
    <n v="23600"/>
    <n v="-23600"/>
    <n v="0"/>
    <m/>
    <s v="UM01"/>
    <s v="INR"/>
    <n v="0"/>
    <n v="0"/>
    <n v="0"/>
    <n v="0"/>
    <n v="0"/>
  </r>
  <r>
    <s v="1603003480"/>
    <s v="0"/>
    <s v="16030034800"/>
    <s v="3000"/>
    <x v="2"/>
    <s v="GANTRY CRANE MOVABLE-MCY"/>
    <s v="26"/>
    <s v="0"/>
    <s v="UM3003"/>
    <d v="2008-11-01T00:00:00"/>
    <n v="53040"/>
    <n v="-53040"/>
    <n v="0"/>
    <n v="0"/>
    <n v="0"/>
    <n v="0"/>
    <n v="0"/>
    <n v="0"/>
    <n v="53040"/>
    <n v="-53040"/>
    <n v="0"/>
    <m/>
    <s v="UM01"/>
    <s v="INR"/>
    <n v="0"/>
    <n v="0"/>
    <n v="0"/>
    <n v="0"/>
    <n v="0"/>
  </r>
  <r>
    <s v="1603003481"/>
    <s v="0"/>
    <s v="16030034810"/>
    <s v="3000"/>
    <x v="2"/>
    <s v="HP DNJ 100 A1 PLOTTER-MCY"/>
    <s v="26"/>
    <s v="0"/>
    <s v="UM3003"/>
    <d v="2008-11-01T00:00:00"/>
    <n v="54500"/>
    <n v="-54500"/>
    <n v="0"/>
    <n v="0"/>
    <n v="0"/>
    <n v="0"/>
    <n v="0"/>
    <n v="0"/>
    <n v="54500"/>
    <n v="-54500"/>
    <n v="0"/>
    <m/>
    <s v="UM01"/>
    <s v="INR"/>
    <n v="0"/>
    <n v="0"/>
    <n v="0"/>
    <n v="0"/>
    <n v="0"/>
  </r>
  <r>
    <s v="1603003482"/>
    <s v="0"/>
    <s v="16030034820"/>
    <s v="3000"/>
    <x v="2"/>
    <s v="Magnetic drill stand to suit t-MCY"/>
    <s v="8"/>
    <s v="0"/>
    <s v="UM3003"/>
    <d v="2006-03-31T00:00:00"/>
    <n v="7920"/>
    <n v="-7524"/>
    <n v="396"/>
    <n v="0"/>
    <n v="0"/>
    <n v="0"/>
    <n v="0"/>
    <n v="396"/>
    <n v="7920"/>
    <n v="-7524"/>
    <n v="0"/>
    <m/>
    <s v="UM01"/>
    <s v="INR"/>
    <n v="0"/>
    <n v="0"/>
    <n v="0"/>
    <n v="0"/>
    <n v="0"/>
  </r>
  <r>
    <s v="1603003483"/>
    <s v="0"/>
    <s v="16030034830"/>
    <s v="3000"/>
    <x v="2"/>
    <s v="5 TON CRANE-MCY"/>
    <s v="41"/>
    <s v="0"/>
    <s v="UM3003"/>
    <d v="2001-03-31T00:00:00"/>
    <n v="295507.69"/>
    <n v="-295507.69"/>
    <n v="0"/>
    <n v="0"/>
    <n v="0"/>
    <n v="0"/>
    <n v="0"/>
    <n v="0"/>
    <n v="295507.69"/>
    <n v="-295507.69"/>
    <n v="0"/>
    <m/>
    <s v="UM01"/>
    <s v="INR"/>
    <n v="0"/>
    <n v="0"/>
    <n v="0"/>
    <n v="0"/>
    <n v="0"/>
  </r>
  <r>
    <s v="1603003484"/>
    <s v="0"/>
    <s v="16030034840"/>
    <s v="3000"/>
    <x v="2"/>
    <s v="POCKET TYPE SURFACE ROUG-MCY"/>
    <s v="41"/>
    <s v="0"/>
    <s v="UM3003"/>
    <d v="2001-03-31T00:00:00"/>
    <n v="29120"/>
    <n v="-29120"/>
    <n v="0"/>
    <n v="0"/>
    <n v="0"/>
    <n v="0"/>
    <n v="0"/>
    <n v="0"/>
    <n v="29120"/>
    <n v="-29120"/>
    <n v="0"/>
    <m/>
    <s v="UM01"/>
    <s v="INR"/>
    <n v="0"/>
    <n v="0"/>
    <n v="0"/>
    <n v="0"/>
    <n v="0"/>
  </r>
  <r>
    <s v="1603003485"/>
    <s v="0"/>
    <s v="16030034850"/>
    <s v="3000"/>
    <x v="2"/>
    <s v="'BOSCH' JIG SAW-MCY"/>
    <s v="41"/>
    <s v="0"/>
    <s v="UM3003"/>
    <d v="2001-03-31T00:00:00"/>
    <n v="8500"/>
    <n v="-8500"/>
    <n v="0"/>
    <n v="0"/>
    <n v="0"/>
    <n v="0"/>
    <n v="0"/>
    <n v="0"/>
    <n v="8500"/>
    <n v="-8500"/>
    <n v="0"/>
    <m/>
    <s v="UM01"/>
    <s v="INR"/>
    <n v="0"/>
    <n v="0"/>
    <n v="0"/>
    <n v="0"/>
    <n v="0"/>
  </r>
  <r>
    <s v="1603003486"/>
    <s v="0"/>
    <s v="16030034860"/>
    <s v="3000"/>
    <x v="2"/>
    <s v="Magnetic drill stand to suit t-MCY"/>
    <s v="8"/>
    <s v="0"/>
    <s v="UM3003"/>
    <d v="2006-03-31T00:00:00"/>
    <n v="7920"/>
    <n v="-7524"/>
    <n v="396"/>
    <n v="0"/>
    <n v="0"/>
    <n v="0"/>
    <n v="0"/>
    <n v="396"/>
    <n v="7920"/>
    <n v="-7524"/>
    <n v="0"/>
    <m/>
    <s v="UM01"/>
    <s v="INR"/>
    <n v="0"/>
    <n v="0"/>
    <n v="0"/>
    <n v="0"/>
    <n v="0"/>
  </r>
  <r>
    <s v="1603003487"/>
    <s v="0"/>
    <s v="16030034870"/>
    <s v="3000"/>
    <x v="2"/>
    <s v="COLOUR SCANNER AO 1 NO DRG OFF-MCY"/>
    <s v="8"/>
    <s v="0"/>
    <s v="UM3003"/>
    <d v="2015-01-07T00:00:00"/>
    <n v="451500"/>
    <n v="-282136.84000000003"/>
    <n v="169363.16"/>
    <n v="0"/>
    <n v="0"/>
    <n v="-52994.74"/>
    <n v="0"/>
    <n v="116368.42"/>
    <n v="451500"/>
    <n v="-335131.58"/>
    <n v="0"/>
    <m/>
    <s v="UM01"/>
    <s v="INR"/>
    <n v="0"/>
    <n v="0"/>
    <n v="0"/>
    <n v="0"/>
    <n v="0"/>
  </r>
  <r>
    <s v="1603003488"/>
    <s v="0"/>
    <s v="16030034880"/>
    <s v="3000"/>
    <x v="2"/>
    <s v="CUTTING TOOLS/HOLDERS/MC EQPNT-MCY"/>
    <s v="15"/>
    <s v="0"/>
    <s v="UM3003"/>
    <d v="2011-02-20T00:00:00"/>
    <n v="249847.1"/>
    <n v="-184636.81"/>
    <n v="65210.29"/>
    <n v="0"/>
    <n v="0"/>
    <n v="-8949.7900000000009"/>
    <n v="0"/>
    <n v="56260.5"/>
    <n v="249847.1"/>
    <n v="-193586.6"/>
    <n v="0"/>
    <m/>
    <s v="UM01"/>
    <s v="INR"/>
    <n v="0"/>
    <n v="0"/>
    <n v="0"/>
    <n v="0"/>
    <n v="0"/>
  </r>
  <r>
    <s v="1603003489"/>
    <s v="0"/>
    <s v="16030034890"/>
    <s v="3000"/>
    <x v="2"/>
    <s v="HORZ BORG &amp; MILL M/C AZ1 Ref 2-MCY"/>
    <s v="41"/>
    <s v="0"/>
    <s v="UM3003"/>
    <d v="2001-03-31T00:00:00"/>
    <n v="1586260.12"/>
    <n v="-1586260.12"/>
    <n v="0"/>
    <n v="0"/>
    <n v="0"/>
    <n v="0"/>
    <n v="0"/>
    <n v="0"/>
    <n v="1586260.12"/>
    <n v="-1586260.12"/>
    <n v="0"/>
    <m/>
    <s v="UM01"/>
    <s v="INR"/>
    <n v="0"/>
    <n v="0"/>
    <n v="0"/>
    <n v="0"/>
    <n v="0"/>
  </r>
  <r>
    <s v="1603003490"/>
    <s v="0"/>
    <s v="16030034900"/>
    <s v="3000"/>
    <x v="2"/>
    <s v="DE-ANGELI DRAWINGS-MCY"/>
    <s v="41"/>
    <s v="0"/>
    <s v="UM3003"/>
    <d v="2001-03-31T00:00:00"/>
    <n v="903619.51"/>
    <n v="-903619.51"/>
    <n v="0"/>
    <n v="0"/>
    <n v="0"/>
    <n v="0"/>
    <n v="0"/>
    <n v="0"/>
    <n v="903619.51"/>
    <n v="-903619.51"/>
    <n v="0"/>
    <m/>
    <s v="UM01"/>
    <s v="INR"/>
    <n v="0"/>
    <n v="0"/>
    <n v="0"/>
    <n v="0"/>
    <n v="0"/>
  </r>
  <r>
    <s v="1603003491"/>
    <s v="0"/>
    <s v="16030034910"/>
    <s v="3000"/>
    <x v="2"/>
    <s v="DRO SYS POINEER P3 AXIS-MCY"/>
    <s v="41"/>
    <s v="0"/>
    <s v="UM3003"/>
    <d v="2001-03-31T00:00:00"/>
    <n v="231018.9"/>
    <n v="-231018.9"/>
    <n v="0"/>
    <n v="0"/>
    <n v="0"/>
    <n v="0"/>
    <n v="0"/>
    <n v="0"/>
    <n v="231018.9"/>
    <n v="-231018.9"/>
    <n v="0"/>
    <m/>
    <s v="UM01"/>
    <s v="INR"/>
    <n v="0"/>
    <n v="0"/>
    <n v="0"/>
    <n v="0"/>
    <n v="0"/>
  </r>
  <r>
    <s v="1603003492"/>
    <s v="0"/>
    <s v="16030034920"/>
    <s v="3000"/>
    <x v="2"/>
    <s v="DESIGN &amp; DRAWING FOR-MCY"/>
    <s v="41"/>
    <s v="0"/>
    <s v="UM3003"/>
    <d v="2001-03-31T00:00:00"/>
    <n v="1499120.5"/>
    <n v="-1499120.5"/>
    <n v="0"/>
    <n v="0"/>
    <n v="0"/>
    <n v="0"/>
    <n v="0"/>
    <n v="0"/>
    <n v="1499120.5"/>
    <n v="-1499120.5"/>
    <n v="0"/>
    <m/>
    <s v="UM01"/>
    <s v="INR"/>
    <n v="0"/>
    <n v="0"/>
    <n v="0"/>
    <n v="0"/>
    <n v="0"/>
  </r>
  <r>
    <s v="1603003493"/>
    <s v="0"/>
    <s v="16030034930"/>
    <s v="3000"/>
    <x v="2"/>
    <s v="ELECTRONIC UNIT MP 102 FOR Dyn-MCY"/>
    <s v="8"/>
    <s v="0"/>
    <s v="UM3003"/>
    <d v="2004-03-31T00:00:00"/>
    <n v="270900"/>
    <n v="-257355"/>
    <n v="13545"/>
    <n v="0"/>
    <n v="0"/>
    <n v="0"/>
    <n v="0"/>
    <n v="13545"/>
    <n v="270900"/>
    <n v="-257355"/>
    <n v="0"/>
    <m/>
    <s v="UM01"/>
    <s v="INR"/>
    <n v="0"/>
    <n v="0"/>
    <n v="0"/>
    <n v="0"/>
    <n v="0"/>
  </r>
  <r>
    <s v="1603003494"/>
    <s v="0"/>
    <s v="16030034940"/>
    <s v="3000"/>
    <x v="2"/>
    <s v="M/RY SECTION M/C UPGRADATION (-MCY"/>
    <s v="9"/>
    <s v="0"/>
    <s v="UM3003"/>
    <d v="2007-03-24T00:00:00"/>
    <n v="1278021.25"/>
    <n v="-1214120.19"/>
    <n v="63901.06"/>
    <n v="0"/>
    <n v="0"/>
    <n v="0"/>
    <n v="0"/>
    <n v="63901.06"/>
    <n v="1278021.25"/>
    <n v="-1214120.19"/>
    <n v="0"/>
    <m/>
    <s v="UM01"/>
    <s v="INR"/>
    <n v="0"/>
    <n v="0"/>
    <n v="0"/>
    <n v="0"/>
    <n v="0"/>
  </r>
  <r>
    <s v="1603003495"/>
    <s v="0"/>
    <s v="16030034950"/>
    <s v="3000"/>
    <x v="2"/>
    <s v="VERTICAL TURRETLATHE VTL-MCY"/>
    <s v="41"/>
    <s v="0"/>
    <s v="UM3003"/>
    <d v="2001-03-31T00:00:00"/>
    <n v="769653.71"/>
    <n v="-769653.71"/>
    <n v="0"/>
    <n v="0"/>
    <n v="0"/>
    <n v="0"/>
    <n v="0"/>
    <n v="0"/>
    <n v="769653.71"/>
    <n v="-769653.71"/>
    <n v="0"/>
    <m/>
    <s v="UM01"/>
    <s v="INR"/>
    <n v="0"/>
    <n v="0"/>
    <n v="0"/>
    <n v="0"/>
    <n v="0"/>
  </r>
  <r>
    <s v="1603003496"/>
    <s v="0"/>
    <s v="16030034960"/>
    <s v="3000"/>
    <x v="2"/>
    <s v="SLOTTING MACHINE - SLOT-MCY"/>
    <s v="41"/>
    <s v="0"/>
    <s v="UM3003"/>
    <d v="2001-03-31T00:00:00"/>
    <n v="127656.9"/>
    <n v="-127656.9"/>
    <n v="0"/>
    <n v="0"/>
    <n v="0"/>
    <n v="0"/>
    <n v="0"/>
    <n v="0"/>
    <n v="127656.9"/>
    <n v="-127656.9"/>
    <n v="0"/>
    <m/>
    <s v="UM01"/>
    <s v="INR"/>
    <n v="0"/>
    <n v="0"/>
    <n v="0"/>
    <n v="0"/>
    <n v="0"/>
  </r>
  <r>
    <s v="1603003497"/>
    <s v="0"/>
    <s v="16030034970"/>
    <s v="3000"/>
    <x v="2"/>
    <s v="TOOL &amp;CUTTER GRINDER TCG-MCY"/>
    <s v="41"/>
    <s v="0"/>
    <s v="UM3003"/>
    <d v="2001-03-31T00:00:00"/>
    <n v="67093.75"/>
    <n v="-67093.75"/>
    <n v="0"/>
    <n v="0"/>
    <n v="0"/>
    <n v="0"/>
    <n v="0"/>
    <n v="0"/>
    <n v="67093.75"/>
    <n v="-67093.75"/>
    <n v="0"/>
    <m/>
    <s v="UM01"/>
    <s v="INR"/>
    <n v="0"/>
    <n v="0"/>
    <n v="0"/>
    <n v="0"/>
    <n v="0"/>
  </r>
  <r>
    <s v="1603003498"/>
    <s v="0"/>
    <s v="16030034980"/>
    <s v="3000"/>
    <x v="2"/>
    <s v="PEDESTAL TOOL GRINDER TG-3W-MCY"/>
    <s v="41"/>
    <s v="0"/>
    <s v="UM3003"/>
    <d v="2001-03-31T00:00:00"/>
    <n v="11825.37"/>
    <n v="-11825.37"/>
    <n v="0"/>
    <n v="0"/>
    <n v="0"/>
    <n v="0"/>
    <n v="0"/>
    <n v="0"/>
    <n v="11825.37"/>
    <n v="-11825.37"/>
    <n v="0"/>
    <m/>
    <s v="UM01"/>
    <s v="INR"/>
    <n v="0"/>
    <n v="0"/>
    <n v="0"/>
    <n v="0"/>
    <n v="0"/>
  </r>
  <r>
    <s v="1603003499"/>
    <s v="0"/>
    <s v="16030034990"/>
    <s v="3000"/>
    <x v="2"/>
    <s v="TOOLING SUPPORT For 2078-MCY"/>
    <s v="41"/>
    <s v="0"/>
    <s v="UM3003"/>
    <d v="2001-03-31T00:00:00"/>
    <n v="17160"/>
    <n v="-17160"/>
    <n v="0"/>
    <n v="0"/>
    <n v="0"/>
    <n v="0"/>
    <n v="0"/>
    <n v="0"/>
    <n v="17160"/>
    <n v="-17160"/>
    <n v="0"/>
    <m/>
    <s v="UM01"/>
    <s v="INR"/>
    <n v="0"/>
    <n v="0"/>
    <n v="0"/>
    <n v="0"/>
    <n v="0"/>
  </r>
  <r>
    <s v="1603003500"/>
    <s v="0"/>
    <s v="16030035000"/>
    <s v="3000"/>
    <x v="2"/>
    <s v="HEAVY DUTY BENCH GRINDER-MCY"/>
    <s v="41"/>
    <s v="0"/>
    <s v="UM3003"/>
    <d v="2001-03-31T00:00:00"/>
    <n v="6656"/>
    <n v="-6656"/>
    <n v="0"/>
    <n v="0"/>
    <n v="0"/>
    <n v="0"/>
    <n v="0"/>
    <n v="0"/>
    <n v="6656"/>
    <n v="-6656"/>
    <n v="0"/>
    <m/>
    <s v="UM01"/>
    <s v="INR"/>
    <n v="0"/>
    <n v="0"/>
    <n v="0"/>
    <n v="0"/>
    <n v="0"/>
  </r>
  <r>
    <s v="1603003501"/>
    <s v="0"/>
    <s v="16030035010"/>
    <s v="3000"/>
    <x v="2"/>
    <s v="UNINTERRUPTIBLE POWER-MCY"/>
    <s v="26"/>
    <s v="0"/>
    <s v="UM3003"/>
    <d v="2008-11-01T00:00:00"/>
    <n v="79436.399999999994"/>
    <n v="-79436.399999999994"/>
    <n v="0"/>
    <n v="0"/>
    <n v="0"/>
    <n v="0"/>
    <n v="0"/>
    <n v="0"/>
    <n v="79436.399999999994"/>
    <n v="-79436.399999999994"/>
    <n v="0"/>
    <m/>
    <s v="UM01"/>
    <s v="INR"/>
    <n v="0"/>
    <n v="0"/>
    <n v="0"/>
    <n v="0"/>
    <n v="0"/>
  </r>
  <r>
    <s v="1603003502"/>
    <s v="0"/>
    <s v="16030035020"/>
    <s v="3000"/>
    <x v="2"/>
    <s v="DIGITAL SOTRAGE OSCILLOS-MCY"/>
    <s v="26"/>
    <s v="0"/>
    <s v="UM3003"/>
    <d v="2008-11-01T00:00:00"/>
    <n v="63312.75"/>
    <n v="-63312.75"/>
    <n v="0"/>
    <n v="0"/>
    <n v="0"/>
    <n v="0"/>
    <n v="0"/>
    <n v="0"/>
    <n v="63312.75"/>
    <n v="-63312.75"/>
    <n v="0"/>
    <m/>
    <s v="UM01"/>
    <s v="INR"/>
    <n v="0"/>
    <n v="0"/>
    <n v="0"/>
    <n v="0"/>
    <n v="0"/>
  </r>
  <r>
    <s v="1603003503"/>
    <s v="0"/>
    <s v="16030035030"/>
    <s v="3000"/>
    <x v="2"/>
    <s v="DRAWING &amp; DESIGN FOR-MCY"/>
    <s v="41"/>
    <s v="0"/>
    <s v="UM3003"/>
    <d v="2001-03-31T00:00:00"/>
    <n v="1048101.1"/>
    <n v="-1048101.1"/>
    <n v="0"/>
    <n v="0"/>
    <n v="0"/>
    <n v="0"/>
    <n v="0"/>
    <n v="0"/>
    <n v="1048101.1"/>
    <n v="-1048101.1"/>
    <n v="0"/>
    <m/>
    <s v="UM01"/>
    <s v="INR"/>
    <n v="0"/>
    <n v="0"/>
    <n v="0"/>
    <n v="0"/>
    <n v="0"/>
  </r>
  <r>
    <s v="1603003504"/>
    <s v="0"/>
    <s v="16030035040"/>
    <s v="3000"/>
    <x v="2"/>
    <s v="15/5 TON CAPACITY-MCY"/>
    <s v="41"/>
    <s v="0"/>
    <s v="UM3003"/>
    <d v="2001-03-31T00:00:00"/>
    <n v="1278543.3"/>
    <n v="-1278543.3"/>
    <n v="0"/>
    <n v="0"/>
    <n v="0"/>
    <n v="0"/>
    <n v="0"/>
    <n v="0"/>
    <n v="1278543.3"/>
    <n v="-1278543.3"/>
    <n v="0"/>
    <m/>
    <s v="UM01"/>
    <s v="INR"/>
    <n v="0"/>
    <n v="0"/>
    <n v="0"/>
    <n v="0"/>
    <n v="0"/>
  </r>
  <r>
    <s v="1603003505"/>
    <s v="0"/>
    <s v="16030035050"/>
    <s v="3000"/>
    <x v="2"/>
    <s v="MARKING TABLE-MCY"/>
    <s v="41"/>
    <s v="0"/>
    <s v="UM3003"/>
    <d v="2001-03-31T00:00:00"/>
    <n v="72267.72"/>
    <n v="-72267.72"/>
    <n v="0"/>
    <n v="0"/>
    <n v="0"/>
    <n v="0"/>
    <n v="0"/>
    <n v="0"/>
    <n v="72267.72"/>
    <n v="-72267.72"/>
    <n v="0"/>
    <m/>
    <s v="UM01"/>
    <s v="INR"/>
    <n v="0"/>
    <n v="0"/>
    <n v="0"/>
    <n v="0"/>
    <n v="0"/>
  </r>
  <r>
    <s v="1603003506"/>
    <s v="0"/>
    <s v="16030035060"/>
    <s v="3000"/>
    <x v="2"/>
    <s v="DRILL POINTING M/C-MCY"/>
    <s v="41"/>
    <s v="0"/>
    <s v="UM3003"/>
    <d v="2001-03-31T00:00:00"/>
    <n v="116818"/>
    <n v="-116818"/>
    <n v="0"/>
    <n v="0"/>
    <n v="0"/>
    <n v="0"/>
    <n v="0"/>
    <n v="0"/>
    <n v="116818"/>
    <n v="-116818"/>
    <n v="0"/>
    <m/>
    <s v="UM01"/>
    <s v="INR"/>
    <n v="0"/>
    <n v="0"/>
    <n v="0"/>
    <n v="0"/>
    <n v="0"/>
  </r>
  <r>
    <s v="1603003507"/>
    <s v="0"/>
    <s v="16030035070"/>
    <s v="3000"/>
    <x v="2"/>
    <s v="AUTOCAD REL.12.0-MCY"/>
    <s v="26"/>
    <s v="0"/>
    <s v="UM3003"/>
    <d v="2008-11-01T00:00:00"/>
    <n v="252000"/>
    <n v="-252000"/>
    <n v="0"/>
    <n v="0"/>
    <n v="0"/>
    <n v="0"/>
    <n v="0"/>
    <n v="0"/>
    <n v="252000"/>
    <n v="-252000"/>
    <n v="0"/>
    <m/>
    <s v="UM01"/>
    <s v="INR"/>
    <n v="0"/>
    <n v="0"/>
    <n v="0"/>
    <n v="0"/>
    <n v="0"/>
  </r>
  <r>
    <s v="1603003508"/>
    <s v="0"/>
    <s v="16030035080"/>
    <s v="3000"/>
    <x v="2"/>
    <s v="SECOND HAND CNC LATHE-MCY"/>
    <s v="41"/>
    <s v="0"/>
    <s v="UM3003"/>
    <d v="2001-03-31T00:00:00"/>
    <n v="2738292.9"/>
    <n v="-2738292.9"/>
    <n v="0"/>
    <n v="0"/>
    <n v="0"/>
    <n v="0"/>
    <n v="0"/>
    <n v="0"/>
    <n v="2738292.9"/>
    <n v="-2738292.9"/>
    <n v="0"/>
    <m/>
    <s v="UM01"/>
    <s v="INR"/>
    <n v="0"/>
    <n v="0"/>
    <n v="0"/>
    <n v="0"/>
    <n v="0"/>
  </r>
  <r>
    <s v="1603003509"/>
    <s v="0"/>
    <s v="16030035090"/>
    <s v="3000"/>
    <x v="2"/>
    <s v="WELDING TORCH MODEL-MB36-MCY"/>
    <s v="41"/>
    <s v="0"/>
    <s v="UM3003"/>
    <d v="2001-03-31T00:00:00"/>
    <n v="9139.66"/>
    <n v="-9139.66"/>
    <n v="0"/>
    <n v="0"/>
    <n v="0"/>
    <n v="0"/>
    <n v="0"/>
    <n v="0"/>
    <n v="9139.66"/>
    <n v="-9139.66"/>
    <n v="0"/>
    <m/>
    <s v="UM01"/>
    <s v="INR"/>
    <n v="0"/>
    <n v="0"/>
    <n v="0"/>
    <n v="0"/>
    <n v="0"/>
  </r>
  <r>
    <s v="1603003510"/>
    <s v="0"/>
    <s v="16030035100"/>
    <s v="3000"/>
    <x v="2"/>
    <s v="IMPORTED SINUMERIK INDUCTION S-MCY"/>
    <s v="41"/>
    <s v="0"/>
    <s v="UM3003"/>
    <d v="2001-03-31T00:00:00"/>
    <n v="79619.81"/>
    <n v="-79619.81"/>
    <n v="0"/>
    <n v="0"/>
    <n v="0"/>
    <n v="0"/>
    <n v="0"/>
    <n v="0"/>
    <n v="79619.81"/>
    <n v="-79619.81"/>
    <n v="0"/>
    <m/>
    <s v="UM01"/>
    <s v="INR"/>
    <n v="0"/>
    <n v="0"/>
    <n v="0"/>
    <n v="0"/>
    <n v="0"/>
  </r>
  <r>
    <s v="1603003511"/>
    <s v="0"/>
    <s v="16030035110"/>
    <s v="3000"/>
    <x v="2"/>
    <s v="12.5 KVA portable DG set - 1 N-MCY"/>
    <s v="26"/>
    <s v="0"/>
    <s v="UM3003"/>
    <d v="2008-11-01T00:00:00"/>
    <n v="129522"/>
    <n v="-129522"/>
    <n v="0"/>
    <n v="0"/>
    <n v="0"/>
    <n v="0"/>
    <n v="0"/>
    <n v="0"/>
    <n v="129522"/>
    <n v="-129522"/>
    <n v="0"/>
    <m/>
    <s v="UM01"/>
    <s v="INR"/>
    <n v="0"/>
    <n v="0"/>
    <n v="0"/>
    <n v="0"/>
    <n v="0"/>
  </r>
  <r>
    <s v="1603003512"/>
    <s v="0"/>
    <s v="16030035120"/>
    <s v="3000"/>
    <x v="2"/>
    <s v="Revaluation of P &amp; M-MCY"/>
    <s v="26"/>
    <s v="0"/>
    <s v="UM3003"/>
    <d v="2008-11-01T00:00:00"/>
    <n v="8446000"/>
    <n v="-8446000"/>
    <n v="0"/>
    <n v="0"/>
    <n v="0"/>
    <n v="0"/>
    <n v="0"/>
    <n v="0"/>
    <n v="8446000"/>
    <n v="-8446000"/>
    <n v="0"/>
    <m/>
    <s v="UM01"/>
    <s v="INR"/>
    <n v="0"/>
    <n v="0"/>
    <n v="0"/>
    <n v="0"/>
    <n v="0"/>
  </r>
  <r>
    <s v="1603003513"/>
    <s v="0"/>
    <s v="16030035130"/>
    <s v="3000"/>
    <x v="2"/>
    <s v="WEIGHING MACHINE-MCY"/>
    <s v="41"/>
    <s v="0"/>
    <s v="UM3003"/>
    <d v="2001-03-31T00:00:00"/>
    <n v="5545.01"/>
    <n v="-5545.01"/>
    <n v="0"/>
    <n v="0"/>
    <n v="0"/>
    <n v="0"/>
    <n v="0"/>
    <n v="0"/>
    <n v="5545.01"/>
    <n v="-5545.01"/>
    <n v="0"/>
    <m/>
    <s v="UM01"/>
    <s v="INR"/>
    <n v="0"/>
    <n v="0"/>
    <n v="0"/>
    <n v="0"/>
    <n v="0"/>
  </r>
  <r>
    <s v="1603003514"/>
    <s v="0"/>
    <s v="16030035140"/>
    <s v="3000"/>
    <x v="2"/>
    <s v="METAL SPRAY GUN-MCY"/>
    <s v="41"/>
    <s v="0"/>
    <s v="UM3003"/>
    <d v="2001-03-31T00:00:00"/>
    <n v="10721.3"/>
    <n v="-10721.3"/>
    <n v="0"/>
    <n v="0"/>
    <n v="0"/>
    <n v="0"/>
    <n v="0"/>
    <n v="0"/>
    <n v="10721.3"/>
    <n v="-10721.3"/>
    <n v="0"/>
    <m/>
    <s v="UM01"/>
    <s v="INR"/>
    <n v="0"/>
    <n v="0"/>
    <n v="0"/>
    <n v="0"/>
    <n v="0"/>
  </r>
  <r>
    <s v="1603003515"/>
    <s v="0"/>
    <s v="16030035150"/>
    <s v="3000"/>
    <x v="2"/>
    <s v="BECO HY DUTY LATHE HHD65 For 2-MCY"/>
    <s v="41"/>
    <s v="0"/>
    <s v="UM3003"/>
    <d v="2001-03-31T00:00:00"/>
    <n v="1356781.48"/>
    <n v="-1356781.48"/>
    <n v="0"/>
    <n v="0"/>
    <n v="0"/>
    <n v="0"/>
    <n v="0"/>
    <n v="0"/>
    <n v="1356781.48"/>
    <n v="-1356781.48"/>
    <n v="0"/>
    <m/>
    <s v="UM01"/>
    <s v="INR"/>
    <n v="0"/>
    <n v="0"/>
    <n v="0"/>
    <n v="0"/>
    <n v="0"/>
  </r>
  <r>
    <s v="1603003516"/>
    <s v="0"/>
    <s v="16030035160"/>
    <s v="3000"/>
    <x v="2"/>
    <s v="INVENTUM INDUCTION HEATE-MCY"/>
    <s v="41"/>
    <s v="0"/>
    <s v="UM3003"/>
    <d v="2001-03-31T00:00:00"/>
    <n v="93927.6"/>
    <n v="-93927.6"/>
    <n v="0"/>
    <n v="0"/>
    <n v="0"/>
    <n v="0"/>
    <n v="0"/>
    <n v="0"/>
    <n v="93927.6"/>
    <n v="-93927.6"/>
    <n v="0"/>
    <m/>
    <s v="UM01"/>
    <s v="INR"/>
    <n v="0"/>
    <n v="0"/>
    <n v="0"/>
    <n v="0"/>
    <n v="0"/>
  </r>
  <r>
    <s v="1603003517"/>
    <s v="0"/>
    <s v="16030035170"/>
    <s v="3000"/>
    <x v="2"/>
    <s v="ABRO TRACKING FIELD-MCY"/>
    <s v="41"/>
    <s v="0"/>
    <s v="UM3003"/>
    <d v="2001-03-31T00:00:00"/>
    <n v="57410"/>
    <n v="-57410"/>
    <n v="0"/>
    <n v="0"/>
    <n v="0"/>
    <n v="0"/>
    <n v="0"/>
    <n v="0"/>
    <n v="57410"/>
    <n v="-57410"/>
    <n v="0"/>
    <m/>
    <s v="UM01"/>
    <s v="INR"/>
    <n v="0"/>
    <n v="0"/>
    <n v="0"/>
    <n v="0"/>
    <n v="0"/>
  </r>
  <r>
    <s v="1603003518"/>
    <s v="0"/>
    <s v="16030035180"/>
    <s v="3000"/>
    <x v="2"/>
    <s v="MITUTOYO HEIGHT GAUGE-MCY"/>
    <s v="41"/>
    <s v="0"/>
    <s v="UM3003"/>
    <d v="2001-03-31T00:00:00"/>
    <n v="73830"/>
    <n v="-73830"/>
    <n v="0"/>
    <n v="0"/>
    <n v="0"/>
    <n v="0"/>
    <n v="0"/>
    <n v="0"/>
    <n v="73830"/>
    <n v="-73830"/>
    <n v="0"/>
    <m/>
    <s v="UM01"/>
    <s v="INR"/>
    <n v="0"/>
    <n v="0"/>
    <n v="0"/>
    <n v="0"/>
    <n v="0"/>
  </r>
  <r>
    <s v="1603003519"/>
    <s v="0"/>
    <s v="16030035190"/>
    <s v="3000"/>
    <x v="2"/>
    <s v="BANDSAW CUTTING MACHINE-MCY"/>
    <s v="41"/>
    <s v="0"/>
    <s v="UM3003"/>
    <d v="2001-03-31T00:00:00"/>
    <n v="431734.48"/>
    <n v="-431734.48"/>
    <n v="0"/>
    <n v="0"/>
    <n v="0"/>
    <n v="0"/>
    <n v="0"/>
    <n v="0"/>
    <n v="431734.48"/>
    <n v="-431734.48"/>
    <n v="0"/>
    <m/>
    <s v="UM01"/>
    <s v="INR"/>
    <n v="0"/>
    <n v="0"/>
    <n v="0"/>
    <n v="0"/>
    <n v="0"/>
  </r>
  <r>
    <s v="1603003520"/>
    <s v="0"/>
    <s v="16030035200"/>
    <s v="3000"/>
    <x v="2"/>
    <s v="SECOND HAND CNC BORING M-MCY"/>
    <s v="41"/>
    <s v="0"/>
    <s v="UM3003"/>
    <d v="2001-03-31T00:00:00"/>
    <n v="12952636.01"/>
    <n v="-12952636.01"/>
    <n v="0"/>
    <n v="0"/>
    <n v="0"/>
    <n v="0"/>
    <n v="0"/>
    <n v="0"/>
    <n v="12952636.01"/>
    <n v="-12952636.01"/>
    <n v="0"/>
    <m/>
    <s v="UM01"/>
    <s v="INR"/>
    <n v="0"/>
    <n v="0"/>
    <n v="0"/>
    <n v="0"/>
    <n v="0"/>
  </r>
  <r>
    <s v="1603003521"/>
    <s v="0"/>
    <s v="16030035210"/>
    <s v="3000"/>
    <x v="2"/>
    <s v="Upg.Auto CAD R14 to Mechanical-MCY"/>
    <s v="26"/>
    <s v="0"/>
    <s v="UM3003"/>
    <d v="2008-11-01T00:00:00"/>
    <n v="182000"/>
    <n v="-182000"/>
    <n v="0"/>
    <n v="0"/>
    <n v="0"/>
    <n v="0"/>
    <n v="0"/>
    <n v="0"/>
    <n v="182000"/>
    <n v="-182000"/>
    <n v="0"/>
    <m/>
    <s v="UM01"/>
    <s v="INR"/>
    <n v="0"/>
    <n v="0"/>
    <n v="0"/>
    <n v="0"/>
    <n v="0"/>
  </r>
  <r>
    <s v="1603003522"/>
    <s v="0"/>
    <s v="16030035220"/>
    <s v="3000"/>
    <x v="2"/>
    <s v="Gantry Crane-MCY"/>
    <s v="8"/>
    <s v="0"/>
    <s v="UM3003"/>
    <d v="2006-03-31T00:00:00"/>
    <n v="125000"/>
    <n v="-118750"/>
    <n v="6250"/>
    <n v="0"/>
    <n v="0"/>
    <n v="0"/>
    <n v="0"/>
    <n v="6250"/>
    <n v="125000"/>
    <n v="-118750"/>
    <n v="0"/>
    <m/>
    <s v="UM01"/>
    <s v="INR"/>
    <n v="0"/>
    <n v="0"/>
    <n v="0"/>
    <n v="0"/>
    <n v="0"/>
  </r>
  <r>
    <s v="1603003523"/>
    <s v="1"/>
    <s v="16030035231"/>
    <s v="3000"/>
    <x v="2"/>
    <s v="FORMER FOR TAKEUP ( LE 4)-ELEC"/>
    <s v="10"/>
    <s v="0"/>
    <s v="UM3001"/>
    <d v="2002-03-25T00:00:00"/>
    <n v="23605.66"/>
    <n v="-22425.38"/>
    <n v="1180.28"/>
    <n v="0"/>
    <n v="0"/>
    <n v="0"/>
    <n v="0"/>
    <n v="1180.28"/>
    <n v="23605.66"/>
    <n v="-22425.38"/>
    <n v="0"/>
    <m/>
    <s v="UM01"/>
    <s v="INR"/>
    <n v="0"/>
    <n v="0"/>
    <n v="0"/>
    <n v="0"/>
    <n v="0"/>
  </r>
  <r>
    <s v="1603003523"/>
    <s v="2"/>
    <s v="16030035232"/>
    <s v="3000"/>
    <x v="2"/>
    <s v="FORMER FOR TAKEUP ( LE 4)-MAIN"/>
    <s v="25"/>
    <s v="0"/>
    <s v="UM3001"/>
    <d v="2002-03-25T00:00:00"/>
    <n v="401296.18"/>
    <n v="-312962.46999999997"/>
    <n v="88333.71"/>
    <n v="0"/>
    <n v="0"/>
    <n v="-9779.49"/>
    <n v="0"/>
    <n v="78554.22"/>
    <n v="401296.18"/>
    <n v="-322741.96000000002"/>
    <n v="0"/>
    <m/>
    <s v="UM01"/>
    <s v="INR"/>
    <n v="0"/>
    <n v="0"/>
    <n v="0"/>
    <n v="0"/>
    <n v="0"/>
  </r>
  <r>
    <s v="1603003523"/>
    <s v="3"/>
    <s v="16030035233"/>
    <s v="3000"/>
    <x v="2"/>
    <s v="FORMER FOR TAKEUP ( LE 4)-ATNK"/>
    <s v="10"/>
    <s v="0"/>
    <s v="UM3001"/>
    <d v="2002-03-25T00:00:00"/>
    <n v="23605.66"/>
    <n v="-22425.38"/>
    <n v="1180.28"/>
    <n v="0"/>
    <n v="0"/>
    <n v="0"/>
    <n v="0"/>
    <n v="1180.28"/>
    <n v="23605.66"/>
    <n v="-22425.38"/>
    <n v="0"/>
    <m/>
    <s v="UM01"/>
    <s v="INR"/>
    <n v="0"/>
    <n v="0"/>
    <n v="0"/>
    <n v="0"/>
    <n v="0"/>
  </r>
  <r>
    <s v="1603003523"/>
    <s v="4"/>
    <s v="16030035234"/>
    <s v="3000"/>
    <x v="2"/>
    <s v="FORMER FOR TAKEUP ( LE 4)-LTNK"/>
    <s v="20"/>
    <s v="0"/>
    <s v="UM3001"/>
    <d v="2002-03-25T00:00:00"/>
    <n v="23605.66"/>
    <n v="-20469.29"/>
    <n v="3136.37"/>
    <n v="0"/>
    <n v="0"/>
    <n v="-987.51"/>
    <n v="0"/>
    <n v="2148.86"/>
    <n v="23605.66"/>
    <n v="-21456.799999999999"/>
    <n v="0"/>
    <m/>
    <s v="UM01"/>
    <s v="INR"/>
    <n v="0"/>
    <n v="0"/>
    <n v="0"/>
    <n v="0"/>
    <n v="0"/>
  </r>
  <r>
    <s v="1603003524"/>
    <s v="1"/>
    <s v="16030035241"/>
    <s v="3000"/>
    <x v="2"/>
    <s v="MODI.OF F3 FUR.MECH.MATERIAL-A"/>
    <s v="10"/>
    <s v="0"/>
    <s v="UM3001"/>
    <d v="2002-03-26T00:00:00"/>
    <n v="57206.11"/>
    <n v="-54345.8"/>
    <n v="2860.31"/>
    <n v="0"/>
    <n v="0"/>
    <n v="0"/>
    <n v="0"/>
    <n v="2860.31"/>
    <n v="57206.11"/>
    <n v="-54345.8"/>
    <n v="0"/>
    <m/>
    <s v="UM01"/>
    <s v="INR"/>
    <n v="0"/>
    <n v="0"/>
    <n v="0"/>
    <n v="0"/>
    <n v="0"/>
  </r>
  <r>
    <s v="1603003524"/>
    <s v="2"/>
    <s v="16030035242"/>
    <s v="3000"/>
    <x v="2"/>
    <s v="MODI.OF F3 FUR.MECH.MATERIAL-L"/>
    <s v="20"/>
    <s v="0"/>
    <s v="UM3001"/>
    <d v="2002-03-26T00:00:00"/>
    <n v="57206.11"/>
    <n v="-49601.03"/>
    <n v="7605.08"/>
    <n v="0"/>
    <n v="0"/>
    <n v="-2392.0500000000002"/>
    <n v="0"/>
    <n v="5213.03"/>
    <n v="57206.11"/>
    <n v="-51993.08"/>
    <n v="0"/>
    <m/>
    <s v="UM01"/>
    <s v="INR"/>
    <n v="0"/>
    <n v="0"/>
    <n v="0"/>
    <n v="0"/>
    <n v="0"/>
  </r>
  <r>
    <s v="1603003524"/>
    <s v="3"/>
    <s v="16030035243"/>
    <s v="3000"/>
    <x v="2"/>
    <s v="MODI.OF F3 FUR.MECH.MATERIAL-M"/>
    <s v="25"/>
    <s v="0"/>
    <s v="UM3001"/>
    <d v="2002-03-26T00:00:00"/>
    <n v="972503.9"/>
    <n v="-758349.93"/>
    <n v="214153.97"/>
    <n v="0"/>
    <n v="0"/>
    <n v="-23702.63"/>
    <n v="0"/>
    <n v="190451.34"/>
    <n v="972503.9"/>
    <n v="-782052.56"/>
    <n v="0"/>
    <m/>
    <s v="UM01"/>
    <s v="INR"/>
    <n v="0"/>
    <n v="0"/>
    <n v="0"/>
    <n v="0"/>
    <n v="0"/>
  </r>
  <r>
    <s v="1603003524"/>
    <s v="4"/>
    <s v="16030035244"/>
    <s v="3000"/>
    <x v="2"/>
    <s v="MODI.OF F3 FUR.MECH.MATERIAL-E"/>
    <s v="10"/>
    <s v="0"/>
    <s v="UM3001"/>
    <d v="2002-03-26T00:00:00"/>
    <n v="57206.11"/>
    <n v="-54345.8"/>
    <n v="2860.31"/>
    <n v="0"/>
    <n v="0"/>
    <n v="0"/>
    <n v="0"/>
    <n v="2860.31"/>
    <n v="57206.11"/>
    <n v="-54345.8"/>
    <n v="0"/>
    <m/>
    <s v="UM01"/>
    <s v="INR"/>
    <n v="0"/>
    <n v="0"/>
    <n v="0"/>
    <n v="0"/>
    <n v="0"/>
  </r>
  <r>
    <s v="1603003525"/>
    <s v="1"/>
    <s v="16030035251"/>
    <s v="3000"/>
    <x v="2"/>
    <s v="MODI.OF F3 FUR.MECH.LABOUR-ATN"/>
    <s v="10"/>
    <s v="0"/>
    <s v="UM3001"/>
    <d v="2002-03-26T00:00:00"/>
    <n v="14438.52"/>
    <n v="-13716.59"/>
    <n v="721.93"/>
    <n v="0"/>
    <n v="0"/>
    <n v="0"/>
    <n v="0"/>
    <n v="721.93"/>
    <n v="14438.52"/>
    <n v="-13716.59"/>
    <n v="0"/>
    <m/>
    <s v="UM01"/>
    <s v="INR"/>
    <n v="0"/>
    <n v="0"/>
    <n v="0"/>
    <n v="0"/>
    <n v="0"/>
  </r>
  <r>
    <s v="1603003525"/>
    <s v="2"/>
    <s v="16030035252"/>
    <s v="3000"/>
    <x v="2"/>
    <s v="MODI.OF F3 FUR.MECH.LABOUR-LTN"/>
    <s v="20"/>
    <s v="0"/>
    <s v="UM3001"/>
    <d v="2002-03-26T00:00:00"/>
    <n v="14438.52"/>
    <n v="-12519.04"/>
    <n v="1919.48"/>
    <n v="0"/>
    <n v="0"/>
    <n v="-603.74"/>
    <n v="0"/>
    <n v="1315.74"/>
    <n v="14438.52"/>
    <n v="-13122.78"/>
    <n v="0"/>
    <m/>
    <s v="UM01"/>
    <s v="INR"/>
    <n v="0"/>
    <n v="0"/>
    <n v="0"/>
    <n v="0"/>
    <n v="0"/>
  </r>
  <r>
    <s v="1603003525"/>
    <s v="3"/>
    <s v="16030035253"/>
    <s v="3000"/>
    <x v="2"/>
    <s v="MODI.OF F3 FUR.MECH.LABOUR-MAI"/>
    <s v="25"/>
    <s v="0"/>
    <s v="UM3001"/>
    <d v="2002-03-26T00:00:00"/>
    <n v="245454.81"/>
    <n v="-191403.5"/>
    <n v="54051.31"/>
    <n v="0"/>
    <n v="0"/>
    <n v="-5982.42"/>
    <n v="0"/>
    <n v="48068.89"/>
    <n v="245454.81"/>
    <n v="-197385.92"/>
    <n v="0"/>
    <m/>
    <s v="UM01"/>
    <s v="INR"/>
    <n v="0"/>
    <n v="0"/>
    <n v="0"/>
    <n v="0"/>
    <n v="0"/>
  </r>
  <r>
    <s v="1603003525"/>
    <s v="4"/>
    <s v="16030035254"/>
    <s v="3000"/>
    <x v="2"/>
    <s v="MODI.OF F3 FUR.MECH.LABOUR-ELE"/>
    <s v="10"/>
    <s v="0"/>
    <s v="UM3001"/>
    <d v="2002-03-26T00:00:00"/>
    <n v="14438.52"/>
    <n v="-13716.59"/>
    <n v="721.93"/>
    <n v="0"/>
    <n v="0"/>
    <n v="0"/>
    <n v="0"/>
    <n v="721.93"/>
    <n v="14438.52"/>
    <n v="-13716.59"/>
    <n v="0"/>
    <m/>
    <s v="UM01"/>
    <s v="INR"/>
    <n v="0"/>
    <n v="0"/>
    <n v="0"/>
    <n v="0"/>
    <n v="0"/>
  </r>
  <r>
    <s v="1603003526"/>
    <s v="1"/>
    <s v="16030035261"/>
    <s v="3000"/>
    <x v="2"/>
    <s v="MODI.OF F3 FUR.ELEC.MATERIAL-A"/>
    <s v="10"/>
    <s v="0"/>
    <s v="UM3001"/>
    <d v="2002-03-26T00:00:00"/>
    <n v="2320.09"/>
    <n v="-2204.09"/>
    <n v="116"/>
    <n v="0"/>
    <n v="0"/>
    <n v="0"/>
    <n v="0"/>
    <n v="116"/>
    <n v="2320.09"/>
    <n v="-2204.09"/>
    <n v="0"/>
    <m/>
    <s v="UM01"/>
    <s v="INR"/>
    <n v="0"/>
    <n v="0"/>
    <n v="0"/>
    <n v="0"/>
    <n v="0"/>
  </r>
  <r>
    <s v="1603003526"/>
    <s v="2"/>
    <s v="16030035262"/>
    <s v="3000"/>
    <x v="2"/>
    <s v="MODI.OF F3 FUR.ELEC.MATERIAL-L"/>
    <s v="20"/>
    <s v="0"/>
    <s v="UM3001"/>
    <d v="2002-03-26T00:00:00"/>
    <n v="2320.09"/>
    <n v="-2011.65"/>
    <n v="308.44"/>
    <n v="0"/>
    <n v="0"/>
    <n v="-97.02"/>
    <n v="0"/>
    <n v="211.42"/>
    <n v="2320.09"/>
    <n v="-2108.67"/>
    <n v="0"/>
    <m/>
    <s v="UM01"/>
    <s v="INR"/>
    <n v="0"/>
    <n v="0"/>
    <n v="0"/>
    <n v="0"/>
    <n v="0"/>
  </r>
  <r>
    <s v="1603003526"/>
    <s v="3"/>
    <s v="16030035263"/>
    <s v="3000"/>
    <x v="2"/>
    <s v="MODI.OF F3 FUR.ELEC.MATERIAL-M"/>
    <s v="25"/>
    <s v="0"/>
    <s v="UM3001"/>
    <d v="2002-03-26T00:00:00"/>
    <n v="39441.519999999997"/>
    <n v="-30756.15"/>
    <n v="8685.3700000000008"/>
    <n v="0"/>
    <n v="0"/>
    <n v="-961.3"/>
    <n v="0"/>
    <n v="7724.07"/>
    <n v="39441.519999999997"/>
    <n v="-31717.45"/>
    <n v="0"/>
    <m/>
    <s v="UM01"/>
    <s v="INR"/>
    <n v="0"/>
    <n v="0"/>
    <n v="0"/>
    <n v="0"/>
    <n v="0"/>
  </r>
  <r>
    <s v="1603003526"/>
    <s v="4"/>
    <s v="16030035264"/>
    <s v="3000"/>
    <x v="2"/>
    <s v="MODI.OF F3 FUR.ELEC.MATERIAL-E"/>
    <s v="10"/>
    <s v="0"/>
    <s v="UM3001"/>
    <d v="2002-03-26T00:00:00"/>
    <n v="2320.09"/>
    <n v="-2204.09"/>
    <n v="116"/>
    <n v="0"/>
    <n v="0"/>
    <n v="0"/>
    <n v="0"/>
    <n v="116"/>
    <n v="2320.09"/>
    <n v="-2204.09"/>
    <n v="0"/>
    <m/>
    <s v="UM01"/>
    <s v="INR"/>
    <n v="0"/>
    <n v="0"/>
    <n v="0"/>
    <n v="0"/>
    <n v="0"/>
  </r>
  <r>
    <s v="1603003527"/>
    <s v="1"/>
    <s v="16030035271"/>
    <s v="3000"/>
    <x v="2"/>
    <s v="MODI.OF F3 FUR.ELEC.LABOUR-LTN"/>
    <s v="20"/>
    <s v="0"/>
    <s v="UM3001"/>
    <d v="2002-03-26T00:00:00"/>
    <n v="1748.14"/>
    <n v="-1515.74"/>
    <n v="232.4"/>
    <n v="0"/>
    <n v="0"/>
    <n v="-73.099999999999994"/>
    <n v="0"/>
    <n v="159.30000000000001"/>
    <n v="1748.14"/>
    <n v="-1588.84"/>
    <n v="0"/>
    <m/>
    <s v="UM01"/>
    <s v="INR"/>
    <n v="0"/>
    <n v="0"/>
    <n v="0"/>
    <n v="0"/>
    <n v="0"/>
  </r>
  <r>
    <s v="1603003527"/>
    <s v="2"/>
    <s v="16030035272"/>
    <s v="3000"/>
    <x v="2"/>
    <s v="MODI.OF F3 FUR.ELEC.LABOUR-MAI"/>
    <s v="25"/>
    <s v="0"/>
    <s v="UM3001"/>
    <d v="2002-03-26T00:00:00"/>
    <n v="29718.35"/>
    <n v="-23174.11"/>
    <n v="6544.24"/>
    <n v="0"/>
    <n v="0"/>
    <n v="-724.32"/>
    <n v="0"/>
    <n v="5819.92"/>
    <n v="29718.35"/>
    <n v="-23898.43"/>
    <n v="0"/>
    <m/>
    <s v="UM01"/>
    <s v="INR"/>
    <n v="0"/>
    <n v="0"/>
    <n v="0"/>
    <n v="0"/>
    <n v="0"/>
  </r>
  <r>
    <s v="1603003527"/>
    <s v="3"/>
    <s v="16030035273"/>
    <s v="3000"/>
    <x v="2"/>
    <s v="MODI.OF F3 FUR.ELEC.LABOUR-ATN"/>
    <s v="10"/>
    <s v="0"/>
    <s v="UM3001"/>
    <d v="2002-03-26T00:00:00"/>
    <n v="1748.14"/>
    <n v="-1660.73"/>
    <n v="87.41"/>
    <n v="0"/>
    <n v="0"/>
    <n v="0"/>
    <n v="0"/>
    <n v="87.41"/>
    <n v="1748.14"/>
    <n v="-1660.73"/>
    <n v="0"/>
    <m/>
    <s v="UM01"/>
    <s v="INR"/>
    <n v="0"/>
    <n v="0"/>
    <n v="0"/>
    <n v="0"/>
    <n v="0"/>
  </r>
  <r>
    <s v="1603003527"/>
    <s v="4"/>
    <s v="16030035274"/>
    <s v="3000"/>
    <x v="2"/>
    <s v="MODI.OF F3 FUR.ELEC.LABOUR-ELE"/>
    <s v="10"/>
    <s v="0"/>
    <s v="UM3001"/>
    <d v="2002-03-26T00:00:00"/>
    <n v="1748.14"/>
    <n v="-1660.73"/>
    <n v="87.41"/>
    <n v="0"/>
    <n v="0"/>
    <n v="0"/>
    <n v="0"/>
    <n v="87.41"/>
    <n v="1748.14"/>
    <n v="-1660.73"/>
    <n v="0"/>
    <m/>
    <s v="UM01"/>
    <s v="INR"/>
    <n v="0"/>
    <n v="0"/>
    <n v="0"/>
    <n v="0"/>
    <n v="0"/>
  </r>
  <r>
    <s v="1603003528"/>
    <s v="1"/>
    <s v="16030035281"/>
    <s v="3000"/>
    <x v="2"/>
    <s v="MODI.OF F3 FUR.CIVIL MATERIAL-"/>
    <s v="20"/>
    <s v="0"/>
    <s v="UM3001"/>
    <d v="2002-03-26T00:00:00"/>
    <n v="33614.83"/>
    <n v="-29146.02"/>
    <n v="4468.8100000000004"/>
    <n v="0"/>
    <n v="0"/>
    <n v="-1405.59"/>
    <n v="0"/>
    <n v="3063.22"/>
    <n v="33614.83"/>
    <n v="-30551.61"/>
    <n v="0"/>
    <m/>
    <s v="UM01"/>
    <s v="INR"/>
    <n v="0"/>
    <n v="0"/>
    <n v="0"/>
    <n v="0"/>
    <n v="0"/>
  </r>
  <r>
    <s v="1603003528"/>
    <s v="2"/>
    <s v="16030035282"/>
    <s v="3000"/>
    <x v="2"/>
    <s v="MODI.OF F3 FUR.CIVIL MATERIAL-"/>
    <s v="25"/>
    <s v="0"/>
    <s v="UM3001"/>
    <d v="2002-03-26T00:00:00"/>
    <n v="571452.05000000005"/>
    <n v="-445613.25"/>
    <n v="125838.8"/>
    <n v="0"/>
    <n v="0"/>
    <n v="-13927.88"/>
    <n v="0"/>
    <n v="111910.92"/>
    <n v="571452.05000000005"/>
    <n v="-459541.13"/>
    <n v="0"/>
    <m/>
    <s v="UM01"/>
    <s v="INR"/>
    <n v="0"/>
    <n v="0"/>
    <n v="0"/>
    <n v="0"/>
    <n v="0"/>
  </r>
  <r>
    <s v="1603003528"/>
    <s v="3"/>
    <s v="16030035283"/>
    <s v="3000"/>
    <x v="2"/>
    <s v="MODI.OF F3 FUR.CIVIL MATERIAL-"/>
    <s v="10"/>
    <s v="0"/>
    <s v="UM3001"/>
    <d v="2002-03-26T00:00:00"/>
    <n v="33614.83"/>
    <n v="-31934.09"/>
    <n v="1680.74"/>
    <n v="0"/>
    <n v="0"/>
    <n v="0"/>
    <n v="0"/>
    <n v="1680.74"/>
    <n v="33614.83"/>
    <n v="-31934.09"/>
    <n v="0"/>
    <m/>
    <s v="UM01"/>
    <s v="INR"/>
    <n v="0"/>
    <n v="0"/>
    <n v="0"/>
    <n v="0"/>
    <n v="0"/>
  </r>
  <r>
    <s v="1603003528"/>
    <s v="4"/>
    <s v="16030035284"/>
    <s v="3000"/>
    <x v="2"/>
    <s v="MODI.OF F3 FUR.CIVIL MATERIAL-"/>
    <s v="10"/>
    <s v="0"/>
    <s v="UM3001"/>
    <d v="2002-03-26T00:00:00"/>
    <n v="33614.83"/>
    <n v="-31934.09"/>
    <n v="1680.74"/>
    <n v="0"/>
    <n v="0"/>
    <n v="0"/>
    <n v="0"/>
    <n v="1680.74"/>
    <n v="33614.83"/>
    <n v="-31934.09"/>
    <n v="0"/>
    <m/>
    <s v="UM01"/>
    <s v="INR"/>
    <n v="0"/>
    <n v="0"/>
    <n v="0"/>
    <n v="0"/>
    <n v="0"/>
  </r>
  <r>
    <s v="1603003529"/>
    <s v="1"/>
    <s v="16030035291"/>
    <s v="3000"/>
    <x v="2"/>
    <s v="MODI.OF F3 FUR.CIVIL LABOUR-MA"/>
    <s v="25"/>
    <s v="0"/>
    <s v="UM3001"/>
    <d v="2002-03-26T00:00:00"/>
    <n v="153352.78"/>
    <n v="-119583.14"/>
    <n v="33769.64"/>
    <n v="0"/>
    <n v="0"/>
    <n v="-3737.63"/>
    <n v="0"/>
    <n v="30032.01"/>
    <n v="153352.78"/>
    <n v="-123320.77"/>
    <n v="0"/>
    <m/>
    <s v="UM01"/>
    <s v="INR"/>
    <n v="0"/>
    <n v="0"/>
    <n v="0"/>
    <n v="0"/>
    <n v="0"/>
  </r>
  <r>
    <s v="1603003529"/>
    <s v="2"/>
    <s v="16030035292"/>
    <s v="3000"/>
    <x v="2"/>
    <s v="MODI.OF F3 FUR.CIVIL LABOUR-AT"/>
    <s v="10"/>
    <s v="0"/>
    <s v="UM3001"/>
    <d v="2002-03-26T00:00:00"/>
    <n v="9020.75"/>
    <n v="-8569.7099999999991"/>
    <n v="451.04"/>
    <n v="0"/>
    <n v="0"/>
    <n v="0"/>
    <n v="0"/>
    <n v="451.04"/>
    <n v="9020.75"/>
    <n v="-8569.7099999999991"/>
    <n v="0"/>
    <m/>
    <s v="UM01"/>
    <s v="INR"/>
    <n v="0"/>
    <n v="0"/>
    <n v="0"/>
    <n v="0"/>
    <n v="0"/>
  </r>
  <r>
    <s v="1603003529"/>
    <s v="3"/>
    <s v="16030035293"/>
    <s v="3000"/>
    <x v="2"/>
    <s v="MODI.OF F3 FUR.CIVIL LABOUR-EL"/>
    <s v="10"/>
    <s v="0"/>
    <s v="UM3001"/>
    <d v="2002-03-26T00:00:00"/>
    <n v="9020.75"/>
    <n v="-8569.7099999999991"/>
    <n v="451.04"/>
    <n v="0"/>
    <n v="0"/>
    <n v="0"/>
    <n v="0"/>
    <n v="451.04"/>
    <n v="9020.75"/>
    <n v="-8569.7099999999991"/>
    <n v="0"/>
    <m/>
    <s v="UM01"/>
    <s v="INR"/>
    <n v="0"/>
    <n v="0"/>
    <n v="0"/>
    <n v="0"/>
    <n v="0"/>
  </r>
  <r>
    <s v="1603003529"/>
    <s v="4"/>
    <s v="16030035294"/>
    <s v="3000"/>
    <x v="2"/>
    <s v="MODI.OF F3 FUR.CIVIL LABOUR-LT"/>
    <s v="20"/>
    <s v="0"/>
    <s v="UM3001"/>
    <d v="2002-03-26T00:00:00"/>
    <n v="9020.75"/>
    <n v="-7821.52"/>
    <n v="1199.23"/>
    <n v="0"/>
    <n v="0"/>
    <n v="-377.2"/>
    <n v="0"/>
    <n v="822.03"/>
    <n v="9020.75"/>
    <n v="-8198.7199999999993"/>
    <n v="0"/>
    <m/>
    <s v="UM01"/>
    <s v="INR"/>
    <n v="0"/>
    <n v="0"/>
    <n v="0"/>
    <n v="0"/>
    <n v="0"/>
  </r>
  <r>
    <s v="1603003530"/>
    <s v="1"/>
    <s v="16030035301"/>
    <s v="3000"/>
    <x v="2"/>
    <s v="MODI.OF MS1 FUR.MECH.MATERIAL-"/>
    <s v="10"/>
    <s v="0"/>
    <s v="UM3001"/>
    <d v="2001-03-28T00:00:00"/>
    <n v="65660.09"/>
    <n v="-62377.09"/>
    <n v="3283"/>
    <n v="0"/>
    <n v="0"/>
    <n v="0"/>
    <n v="0"/>
    <n v="3283"/>
    <n v="65660.09"/>
    <n v="-62377.09"/>
    <n v="0"/>
    <m/>
    <s v="UM01"/>
    <s v="INR"/>
    <n v="0"/>
    <n v="0"/>
    <n v="0"/>
    <n v="0"/>
    <n v="0"/>
  </r>
  <r>
    <s v="1603003530"/>
    <s v="2"/>
    <s v="16030035302"/>
    <s v="3000"/>
    <x v="2"/>
    <s v="MODI.OF MS1 FUR.MECH.MATERIAL-"/>
    <s v="10"/>
    <s v="0"/>
    <s v="UM3001"/>
    <d v="2001-03-28T00:00:00"/>
    <n v="65660.09"/>
    <n v="-62377.09"/>
    <n v="3283"/>
    <n v="0"/>
    <n v="0"/>
    <n v="0"/>
    <n v="0"/>
    <n v="3283"/>
    <n v="65660.09"/>
    <n v="-62377.09"/>
    <n v="0"/>
    <m/>
    <s v="UM01"/>
    <s v="INR"/>
    <n v="0"/>
    <n v="0"/>
    <n v="0"/>
    <n v="0"/>
    <n v="0"/>
  </r>
  <r>
    <s v="1603003530"/>
    <s v="3"/>
    <s v="16030035303"/>
    <s v="3000"/>
    <x v="2"/>
    <s v="MODI.OF MS1 FUR.MECH.MATERIAL-"/>
    <s v="20"/>
    <s v="0"/>
    <s v="UM3001"/>
    <d v="2001-03-28T00:00:00"/>
    <n v="65660.09"/>
    <n v="-59120.33"/>
    <n v="6539.76"/>
    <n v="0"/>
    <n v="0"/>
    <n v="-3256.76"/>
    <n v="0"/>
    <n v="3283"/>
    <n v="65660.09"/>
    <n v="-62377.09"/>
    <n v="0"/>
    <m/>
    <s v="UM01"/>
    <s v="INR"/>
    <n v="0"/>
    <n v="0"/>
    <n v="0"/>
    <n v="0"/>
    <n v="0"/>
  </r>
  <r>
    <s v="1603003530"/>
    <s v="4"/>
    <s v="16030035304"/>
    <s v="3000"/>
    <x v="2"/>
    <s v="MODI.OF MS1 FUR.MECH.MATERIAL-"/>
    <s v="25"/>
    <s v="0"/>
    <s v="UM3001"/>
    <d v="2001-03-28T00:00:00"/>
    <n v="1116221.56"/>
    <n v="-881254.1"/>
    <n v="234967.46"/>
    <n v="0"/>
    <n v="0"/>
    <n v="-29914.03"/>
    <n v="0"/>
    <n v="205053.43"/>
    <n v="1116221.56"/>
    <n v="-911168.13"/>
    <n v="0"/>
    <m/>
    <s v="UM01"/>
    <s v="INR"/>
    <n v="0"/>
    <n v="0"/>
    <n v="0"/>
    <n v="0"/>
    <n v="0"/>
  </r>
  <r>
    <s v="1603003531"/>
    <s v="1"/>
    <s v="16030035311"/>
    <s v="3000"/>
    <x v="2"/>
    <s v="LEFOUR FURNACE-MAIN"/>
    <s v="25"/>
    <s v="0"/>
    <s v="UM3001"/>
    <d v="1994-12-30T00:00:00"/>
    <n v="19168304.550000001"/>
    <n v="-18209889.32"/>
    <n v="958415.23"/>
    <n v="0"/>
    <n v="0"/>
    <n v="0"/>
    <n v="0"/>
    <n v="958415.23"/>
    <n v="19168304.550000001"/>
    <n v="-18209889.32"/>
    <n v="0"/>
    <m/>
    <s v="UM01"/>
    <s v="INR"/>
    <n v="0"/>
    <n v="0"/>
    <n v="0"/>
    <n v="0"/>
    <n v="0"/>
  </r>
  <r>
    <s v="1603003531"/>
    <s v="2"/>
    <s v="16030035312"/>
    <s v="3000"/>
    <x v="2"/>
    <s v="LEFOUR FURNACE-ATNK"/>
    <s v="10"/>
    <s v="0"/>
    <s v="UM3001"/>
    <d v="1994-12-30T00:00:00"/>
    <n v="1127547.33"/>
    <n v="-1071169.96"/>
    <n v="56377.37"/>
    <n v="0"/>
    <n v="0"/>
    <n v="0"/>
    <n v="0"/>
    <n v="56377.37"/>
    <n v="1127547.33"/>
    <n v="-1071169.96"/>
    <n v="0"/>
    <m/>
    <s v="UM01"/>
    <s v="INR"/>
    <n v="0"/>
    <n v="0"/>
    <n v="0"/>
    <n v="0"/>
    <n v="0"/>
  </r>
  <r>
    <s v="1603003531"/>
    <s v="3"/>
    <s v="16030035313"/>
    <s v="3000"/>
    <x v="2"/>
    <s v="LEFOUR FURNACE-ELEC"/>
    <s v="10"/>
    <s v="0"/>
    <s v="UM3001"/>
    <d v="1994-12-30T00:00:00"/>
    <n v="1127547.33"/>
    <n v="-1071169.96"/>
    <n v="56377.37"/>
    <n v="0"/>
    <n v="0"/>
    <n v="0"/>
    <n v="0"/>
    <n v="56377.37"/>
    <n v="1127547.33"/>
    <n v="-1071169.96"/>
    <n v="0"/>
    <m/>
    <s v="UM01"/>
    <s v="INR"/>
    <n v="0"/>
    <n v="0"/>
    <n v="0"/>
    <n v="0"/>
    <n v="0"/>
  </r>
  <r>
    <s v="1603003531"/>
    <s v="4"/>
    <s v="16030035314"/>
    <s v="3000"/>
    <x v="2"/>
    <s v="LEFOUR FURNACE-LTNK"/>
    <s v="20"/>
    <s v="0"/>
    <s v="UM3001"/>
    <d v="1994-12-30T00:00:00"/>
    <n v="1127547.33"/>
    <n v="-1071169.96"/>
    <n v="56377.37"/>
    <n v="0"/>
    <n v="0"/>
    <n v="0"/>
    <n v="0"/>
    <n v="56377.37"/>
    <n v="1127547.33"/>
    <n v="-1071169.96"/>
    <n v="0"/>
    <m/>
    <s v="UM01"/>
    <s v="INR"/>
    <n v="0"/>
    <n v="0"/>
    <n v="0"/>
    <n v="0"/>
    <n v="0"/>
  </r>
  <r>
    <s v="1603003532"/>
    <s v="1"/>
    <s v="16030035321"/>
    <s v="3000"/>
    <x v="2"/>
    <s v="INSTL. OF TOWER TAKE OF LE4-MA"/>
    <s v="25"/>
    <s v="0"/>
    <s v="UM3001"/>
    <d v="1994-12-30T00:00:00"/>
    <n v="10070358.75"/>
    <n v="-9566840.8100000005"/>
    <n v="503517.94"/>
    <n v="0"/>
    <n v="0"/>
    <n v="0"/>
    <n v="0"/>
    <n v="503517.94"/>
    <n v="10070358.75"/>
    <n v="-9566840.8100000005"/>
    <n v="0"/>
    <m/>
    <s v="UM01"/>
    <s v="INR"/>
    <n v="0"/>
    <n v="0"/>
    <n v="0"/>
    <n v="0"/>
    <n v="0"/>
  </r>
  <r>
    <s v="1603003532"/>
    <s v="2"/>
    <s v="16030035322"/>
    <s v="3000"/>
    <x v="2"/>
    <s v="INSTL. OF TOWER TAKE OF LE4-AT"/>
    <s v="10"/>
    <s v="0"/>
    <s v="UM3001"/>
    <d v="1994-12-30T00:00:00"/>
    <n v="592374.04"/>
    <n v="-562755.34"/>
    <n v="29618.7"/>
    <n v="0"/>
    <n v="0"/>
    <n v="0"/>
    <n v="0"/>
    <n v="29618.7"/>
    <n v="592374.04"/>
    <n v="-562755.34"/>
    <n v="0"/>
    <m/>
    <s v="UM01"/>
    <s v="INR"/>
    <n v="0"/>
    <n v="0"/>
    <n v="0"/>
    <n v="0"/>
    <n v="0"/>
  </r>
  <r>
    <s v="1603003532"/>
    <s v="3"/>
    <s v="16030035323"/>
    <s v="3000"/>
    <x v="2"/>
    <s v="INSTL. OF TOWER TAKE OF LE4-EL"/>
    <s v="10"/>
    <s v="0"/>
    <s v="UM3001"/>
    <d v="1994-12-30T00:00:00"/>
    <n v="592374.04"/>
    <n v="-562755.34"/>
    <n v="29618.7"/>
    <n v="0"/>
    <n v="0"/>
    <n v="0"/>
    <n v="0"/>
    <n v="29618.7"/>
    <n v="592374.04"/>
    <n v="-562755.34"/>
    <n v="0"/>
    <m/>
    <s v="UM01"/>
    <s v="INR"/>
    <n v="0"/>
    <n v="0"/>
    <n v="0"/>
    <n v="0"/>
    <n v="0"/>
  </r>
  <r>
    <s v="1603003532"/>
    <s v="4"/>
    <s v="16030035324"/>
    <s v="3000"/>
    <x v="2"/>
    <s v="INSTL. OF TOWER TAKE OF LE4-LT"/>
    <s v="20"/>
    <s v="0"/>
    <s v="UM3001"/>
    <d v="1994-12-30T00:00:00"/>
    <n v="592374.04"/>
    <n v="-562755.34"/>
    <n v="29618.7"/>
    <n v="0"/>
    <n v="0"/>
    <n v="0"/>
    <n v="0"/>
    <n v="29618.7"/>
    <n v="592374.04"/>
    <n v="-562755.34"/>
    <n v="0"/>
    <m/>
    <s v="UM01"/>
    <s v="INR"/>
    <n v="0"/>
    <n v="0"/>
    <n v="0"/>
    <n v="0"/>
    <n v="0"/>
  </r>
  <r>
    <s v="1603003533"/>
    <s v="1"/>
    <s v="16030035331"/>
    <s v="3000"/>
    <x v="2"/>
    <s v="PAY OFF SIDE OF PROS. DSW LINE"/>
    <s v="25"/>
    <s v="0"/>
    <s v="UM3001"/>
    <d v="1994-12-30T00:00:00"/>
    <n v="2431584.66"/>
    <n v="-2310005.4300000002"/>
    <n v="121579.23"/>
    <n v="0"/>
    <n v="0"/>
    <n v="0"/>
    <n v="0"/>
    <n v="121579.23"/>
    <n v="2431584.66"/>
    <n v="-2310005.4300000002"/>
    <n v="0"/>
    <m/>
    <s v="UM01"/>
    <s v="INR"/>
    <n v="0"/>
    <n v="0"/>
    <n v="0"/>
    <n v="0"/>
    <n v="0"/>
  </r>
  <r>
    <s v="1603003533"/>
    <s v="2"/>
    <s v="16030035332"/>
    <s v="3000"/>
    <x v="2"/>
    <s v="PAY OFF SIDE OF PROS. DSW LINE"/>
    <s v="10"/>
    <s v="0"/>
    <s v="UM3001"/>
    <d v="1994-12-30T00:00:00"/>
    <n v="143034.39000000001"/>
    <n v="-135882.67000000001"/>
    <n v="7151.72"/>
    <n v="0"/>
    <n v="0"/>
    <n v="0"/>
    <n v="0"/>
    <n v="7151.72"/>
    <n v="143034.39000000001"/>
    <n v="-135882.67000000001"/>
    <n v="0"/>
    <m/>
    <s v="UM01"/>
    <s v="INR"/>
    <n v="0"/>
    <n v="0"/>
    <n v="0"/>
    <n v="0"/>
    <n v="0"/>
  </r>
  <r>
    <s v="1603003533"/>
    <s v="3"/>
    <s v="16030035333"/>
    <s v="3000"/>
    <x v="2"/>
    <s v="PAY OFF SIDE OF PROS. DSW LINE"/>
    <s v="10"/>
    <s v="0"/>
    <s v="UM3001"/>
    <d v="1994-12-30T00:00:00"/>
    <n v="143034.39000000001"/>
    <n v="-135882.67000000001"/>
    <n v="7151.72"/>
    <n v="0"/>
    <n v="0"/>
    <n v="0"/>
    <n v="0"/>
    <n v="7151.72"/>
    <n v="143034.39000000001"/>
    <n v="-135882.67000000001"/>
    <n v="0"/>
    <m/>
    <s v="UM01"/>
    <s v="INR"/>
    <n v="0"/>
    <n v="0"/>
    <n v="0"/>
    <n v="0"/>
    <n v="0"/>
  </r>
  <r>
    <s v="1603003533"/>
    <s v="4"/>
    <s v="16030035334"/>
    <s v="3000"/>
    <x v="2"/>
    <s v="PAY OFF SIDE OF PROS. DSW LINE"/>
    <s v="20"/>
    <s v="0"/>
    <s v="UM3001"/>
    <d v="1994-12-30T00:00:00"/>
    <n v="143034.39000000001"/>
    <n v="-135882.67000000001"/>
    <n v="7151.72"/>
    <n v="0"/>
    <n v="0"/>
    <n v="0"/>
    <n v="0"/>
    <n v="7151.72"/>
    <n v="143034.39000000001"/>
    <n v="-135882.67000000001"/>
    <n v="0"/>
    <m/>
    <s v="UM01"/>
    <s v="INR"/>
    <n v="0"/>
    <n v="0"/>
    <n v="0"/>
    <n v="0"/>
    <n v="0"/>
  </r>
  <r>
    <s v="1603003534"/>
    <s v="1"/>
    <s v="16030035341"/>
    <s v="3000"/>
    <x v="2"/>
    <s v="PRE-HEATING/PATENTING FURNACE-"/>
    <s v="25"/>
    <s v="0"/>
    <s v="UM3001"/>
    <d v="1994-12-30T00:00:00"/>
    <n v="1745643.42"/>
    <n v="-1658361.25"/>
    <n v="87282.17"/>
    <n v="0"/>
    <n v="0"/>
    <n v="0"/>
    <n v="0"/>
    <n v="87282.17"/>
    <n v="1745643.42"/>
    <n v="-1658361.25"/>
    <n v="0"/>
    <m/>
    <s v="UM01"/>
    <s v="INR"/>
    <n v="0"/>
    <n v="0"/>
    <n v="0"/>
    <n v="0"/>
    <n v="0"/>
  </r>
  <r>
    <s v="1603003534"/>
    <s v="2"/>
    <s v="16030035342"/>
    <s v="3000"/>
    <x v="2"/>
    <s v="PRE-HEATING/PATENTING FURNACE-"/>
    <s v="10"/>
    <s v="0"/>
    <s v="UM3001"/>
    <d v="1994-12-30T00:00:00"/>
    <n v="102684.91"/>
    <n v="-97550.66"/>
    <n v="5134.25"/>
    <n v="0"/>
    <n v="0"/>
    <n v="0"/>
    <n v="0"/>
    <n v="5134.25"/>
    <n v="102684.91"/>
    <n v="-97550.66"/>
    <n v="0"/>
    <m/>
    <s v="UM01"/>
    <s v="INR"/>
    <n v="0"/>
    <n v="0"/>
    <n v="0"/>
    <n v="0"/>
    <n v="0"/>
  </r>
  <r>
    <s v="1603003534"/>
    <s v="3"/>
    <s v="16030035343"/>
    <s v="3000"/>
    <x v="2"/>
    <s v="PRE-HEATING/PATENTING FURNACE-"/>
    <s v="10"/>
    <s v="0"/>
    <s v="UM3001"/>
    <d v="1994-12-30T00:00:00"/>
    <n v="102684.91"/>
    <n v="-97550.66"/>
    <n v="5134.25"/>
    <n v="0"/>
    <n v="0"/>
    <n v="0"/>
    <n v="0"/>
    <n v="5134.25"/>
    <n v="102684.91"/>
    <n v="-97550.66"/>
    <n v="0"/>
    <m/>
    <s v="UM01"/>
    <s v="INR"/>
    <n v="0"/>
    <n v="0"/>
    <n v="0"/>
    <n v="0"/>
    <n v="0"/>
  </r>
  <r>
    <s v="1603003534"/>
    <s v="4"/>
    <s v="16030035344"/>
    <s v="3000"/>
    <x v="2"/>
    <s v="PRE-HEATING/PATENTING FURNACE-"/>
    <s v="20"/>
    <s v="0"/>
    <s v="UM3001"/>
    <d v="1994-12-30T00:00:00"/>
    <n v="102684.91"/>
    <n v="-97550.66"/>
    <n v="5134.25"/>
    <n v="0"/>
    <n v="0"/>
    <n v="0"/>
    <n v="0"/>
    <n v="5134.25"/>
    <n v="102684.91"/>
    <n v="-97550.66"/>
    <n v="0"/>
    <m/>
    <s v="UM01"/>
    <s v="INR"/>
    <n v="0"/>
    <n v="0"/>
    <n v="0"/>
    <n v="0"/>
    <n v="0"/>
  </r>
  <r>
    <s v="1603003535"/>
    <s v="1"/>
    <s v="16030035351"/>
    <s v="3000"/>
    <x v="2"/>
    <s v="FLUDISED BED-MAIN"/>
    <s v="25"/>
    <s v="0"/>
    <s v="UM3001"/>
    <d v="1994-12-30T00:00:00"/>
    <n v="90974.45"/>
    <n v="-86425.73"/>
    <n v="4548.72"/>
    <n v="0"/>
    <n v="0"/>
    <n v="0"/>
    <n v="0"/>
    <n v="4548.72"/>
    <n v="90974.45"/>
    <n v="-86425.73"/>
    <n v="0"/>
    <m/>
    <s v="UM01"/>
    <s v="INR"/>
    <n v="0"/>
    <n v="0"/>
    <n v="0"/>
    <n v="0"/>
    <n v="0"/>
  </r>
  <r>
    <s v="1603003535"/>
    <s v="2"/>
    <s v="16030035352"/>
    <s v="3000"/>
    <x v="2"/>
    <s v="FLUDISED BED-ATNK"/>
    <s v="10"/>
    <s v="0"/>
    <s v="UM3001"/>
    <d v="1994-12-30T00:00:00"/>
    <n v="5351.44"/>
    <n v="-5083.87"/>
    <n v="267.57"/>
    <n v="0"/>
    <n v="0"/>
    <n v="0"/>
    <n v="0"/>
    <n v="267.57"/>
    <n v="5351.44"/>
    <n v="-5083.87"/>
    <n v="0"/>
    <m/>
    <s v="UM01"/>
    <s v="INR"/>
    <n v="0"/>
    <n v="0"/>
    <n v="0"/>
    <n v="0"/>
    <n v="0"/>
  </r>
  <r>
    <s v="1603003535"/>
    <s v="3"/>
    <s v="16030035353"/>
    <s v="3000"/>
    <x v="2"/>
    <s v="FLUDISED BED-ELEC"/>
    <s v="10"/>
    <s v="0"/>
    <s v="UM3001"/>
    <d v="1994-12-30T00:00:00"/>
    <n v="5351.44"/>
    <n v="-5083.87"/>
    <n v="267.57"/>
    <n v="0"/>
    <n v="0"/>
    <n v="0"/>
    <n v="0"/>
    <n v="267.57"/>
    <n v="5351.44"/>
    <n v="-5083.87"/>
    <n v="0"/>
    <m/>
    <s v="UM01"/>
    <s v="INR"/>
    <n v="0"/>
    <n v="0"/>
    <n v="0"/>
    <n v="0"/>
    <n v="0"/>
  </r>
  <r>
    <s v="1603003535"/>
    <s v="4"/>
    <s v="16030035354"/>
    <s v="3000"/>
    <x v="2"/>
    <s v="FLUDISED BED-LTNK"/>
    <s v="20"/>
    <s v="0"/>
    <s v="UM3001"/>
    <d v="1994-12-30T00:00:00"/>
    <n v="5351.44"/>
    <n v="-5083.87"/>
    <n v="267.57"/>
    <n v="0"/>
    <n v="0"/>
    <n v="0"/>
    <n v="0"/>
    <n v="267.57"/>
    <n v="5351.44"/>
    <n v="-5083.87"/>
    <n v="0"/>
    <m/>
    <s v="UM01"/>
    <s v="INR"/>
    <n v="0"/>
    <n v="0"/>
    <n v="0"/>
    <n v="0"/>
    <n v="0"/>
  </r>
  <r>
    <s v="1603003536"/>
    <s v="1"/>
    <s v="16030035361"/>
    <s v="3000"/>
    <x v="2"/>
    <s v="SEALED PICKLING-ATNK"/>
    <s v="10"/>
    <s v="0"/>
    <s v="UM3001"/>
    <d v="1994-12-30T00:00:00"/>
    <n v="2341867.27"/>
    <n v="-2224773.91"/>
    <n v="117093.36"/>
    <n v="0"/>
    <n v="0"/>
    <n v="0"/>
    <n v="0"/>
    <n v="117093.36"/>
    <n v="2341867.27"/>
    <n v="-2224773.91"/>
    <n v="0"/>
    <m/>
    <s v="UM01"/>
    <s v="INR"/>
    <n v="0"/>
    <n v="0"/>
    <n v="0"/>
    <n v="0"/>
    <n v="0"/>
  </r>
  <r>
    <s v="1603003537"/>
    <s v="1"/>
    <s v="16030035371"/>
    <s v="3000"/>
    <x v="2"/>
    <s v="PHOSPHATE/RINSE/BOEAX TANKS-MA"/>
    <s v="25"/>
    <s v="0"/>
    <s v="UM3001"/>
    <d v="1994-12-30T00:00:00"/>
    <n v="1047330.25"/>
    <n v="-994963.74"/>
    <n v="52366.51"/>
    <n v="0"/>
    <n v="0"/>
    <n v="0"/>
    <n v="0"/>
    <n v="52366.51"/>
    <n v="1047330.25"/>
    <n v="-994963.74"/>
    <n v="0"/>
    <m/>
    <s v="UM01"/>
    <s v="INR"/>
    <n v="0"/>
    <n v="0"/>
    <n v="0"/>
    <n v="0"/>
    <n v="0"/>
  </r>
  <r>
    <s v="1603003537"/>
    <s v="2"/>
    <s v="16030035372"/>
    <s v="3000"/>
    <x v="2"/>
    <s v="PHOSPHATE/RINSE/BOEAX TANKS-AT"/>
    <s v="10"/>
    <s v="0"/>
    <s v="UM3001"/>
    <d v="1994-12-30T00:00:00"/>
    <n v="61607.66"/>
    <n v="-58527.28"/>
    <n v="3080.38"/>
    <n v="0"/>
    <n v="0"/>
    <n v="0"/>
    <n v="0"/>
    <n v="3080.38"/>
    <n v="61607.66"/>
    <n v="-58527.28"/>
    <n v="0"/>
    <m/>
    <s v="UM01"/>
    <s v="INR"/>
    <n v="0"/>
    <n v="0"/>
    <n v="0"/>
    <n v="0"/>
    <n v="0"/>
  </r>
  <r>
    <s v="1603003537"/>
    <s v="3"/>
    <s v="16030035373"/>
    <s v="3000"/>
    <x v="2"/>
    <s v="PHOSPHATE/RINSE/BOEAX TANKS-EL"/>
    <s v="10"/>
    <s v="0"/>
    <s v="UM3001"/>
    <d v="1994-12-30T00:00:00"/>
    <n v="61607.66"/>
    <n v="-58527.28"/>
    <n v="3080.38"/>
    <n v="0"/>
    <n v="0"/>
    <n v="0"/>
    <n v="0"/>
    <n v="3080.38"/>
    <n v="61607.66"/>
    <n v="-58527.28"/>
    <n v="0"/>
    <m/>
    <s v="UM01"/>
    <s v="INR"/>
    <n v="0"/>
    <n v="0"/>
    <n v="0"/>
    <n v="0"/>
    <n v="0"/>
  </r>
  <r>
    <s v="1603003537"/>
    <s v="4"/>
    <s v="16030035374"/>
    <s v="3000"/>
    <x v="2"/>
    <s v="PHOSPHATE/RINSE/BOEAX TANKS-LT"/>
    <s v="20"/>
    <s v="0"/>
    <s v="UM3001"/>
    <d v="1994-12-30T00:00:00"/>
    <n v="61607.66"/>
    <n v="-58527.28"/>
    <n v="3080.38"/>
    <n v="0"/>
    <n v="0"/>
    <n v="0"/>
    <n v="0"/>
    <n v="3080.38"/>
    <n v="61607.66"/>
    <n v="-58527.28"/>
    <n v="0"/>
    <m/>
    <s v="UM01"/>
    <s v="INR"/>
    <n v="0"/>
    <n v="0"/>
    <n v="0"/>
    <n v="0"/>
    <n v="0"/>
  </r>
  <r>
    <s v="1603003538"/>
    <s v="1"/>
    <s v="16030035381"/>
    <s v="3000"/>
    <x v="2"/>
    <s v="BAKING/DRYING/GALVANISING-ATNK"/>
    <s v="10"/>
    <s v="0"/>
    <s v="UM3001"/>
    <d v="1994-12-30T00:00:00"/>
    <n v="165998.81"/>
    <n v="-157698.87"/>
    <n v="8299.94"/>
    <n v="0"/>
    <n v="0"/>
    <n v="0"/>
    <n v="0"/>
    <n v="8299.94"/>
    <n v="165998.81"/>
    <n v="-157698.87"/>
    <n v="0"/>
    <m/>
    <s v="UM01"/>
    <s v="INR"/>
    <n v="0"/>
    <n v="0"/>
    <n v="0"/>
    <n v="0"/>
    <n v="0"/>
  </r>
  <r>
    <s v="1603003538"/>
    <s v="2"/>
    <s v="16030035382"/>
    <s v="3000"/>
    <x v="2"/>
    <s v="BAKING/DRYING/GALVANISING-ELEC"/>
    <s v="10"/>
    <s v="0"/>
    <s v="UM3001"/>
    <d v="1994-12-30T00:00:00"/>
    <n v="165998.81"/>
    <n v="-157698.87"/>
    <n v="8299.94"/>
    <n v="0"/>
    <n v="0"/>
    <n v="0"/>
    <n v="0"/>
    <n v="8299.94"/>
    <n v="165998.81"/>
    <n v="-157698.87"/>
    <n v="0"/>
    <m/>
    <s v="UM01"/>
    <s v="INR"/>
    <n v="0"/>
    <n v="0"/>
    <n v="0"/>
    <n v="0"/>
    <n v="0"/>
  </r>
  <r>
    <s v="1603003538"/>
    <s v="3"/>
    <s v="16030035383"/>
    <s v="3000"/>
    <x v="2"/>
    <s v="BAKING/DRYING/GALVANISING-LTNK"/>
    <s v="20"/>
    <s v="0"/>
    <s v="UM3001"/>
    <d v="1994-12-30T00:00:00"/>
    <n v="165998.81"/>
    <n v="-157698.87"/>
    <n v="8299.94"/>
    <n v="0"/>
    <n v="0"/>
    <n v="0"/>
    <n v="0"/>
    <n v="8299.94"/>
    <n v="165998.81"/>
    <n v="-157698.87"/>
    <n v="0"/>
    <m/>
    <s v="UM01"/>
    <s v="INR"/>
    <n v="0"/>
    <n v="0"/>
    <n v="0"/>
    <n v="0"/>
    <n v="0"/>
  </r>
  <r>
    <s v="1603003538"/>
    <s v="4"/>
    <s v="16030035384"/>
    <s v="3000"/>
    <x v="2"/>
    <s v="BAKING/DRYING/GALVANISING-MAIN"/>
    <s v="25"/>
    <s v="0"/>
    <s v="UM3001"/>
    <d v="1994-12-30T00:00:00"/>
    <n v="2821979.77"/>
    <n v="-2680880.7799999998"/>
    <n v="141098.99"/>
    <n v="0"/>
    <n v="0"/>
    <n v="0"/>
    <n v="0"/>
    <n v="141098.99"/>
    <n v="2821979.77"/>
    <n v="-2680880.7799999998"/>
    <n v="0"/>
    <m/>
    <s v="UM01"/>
    <s v="INR"/>
    <n v="0"/>
    <n v="0"/>
    <n v="0"/>
    <n v="0"/>
    <n v="0"/>
  </r>
  <r>
    <s v="1603003539"/>
    <s v="1"/>
    <s v="16030035391"/>
    <s v="3000"/>
    <x v="2"/>
    <s v="INSTL. OF TOWER OF LE4-ATNK"/>
    <s v="10"/>
    <s v="0"/>
    <s v="UM3001"/>
    <d v="1994-12-30T00:00:00"/>
    <n v="119677.32"/>
    <n v="-113693.45"/>
    <n v="5983.87"/>
    <n v="0"/>
    <n v="0"/>
    <n v="0"/>
    <n v="0"/>
    <n v="5983.87"/>
    <n v="119677.32"/>
    <n v="-113693.45"/>
    <n v="0"/>
    <m/>
    <s v="UM01"/>
    <s v="INR"/>
    <n v="0"/>
    <n v="0"/>
    <n v="0"/>
    <n v="0"/>
    <n v="0"/>
  </r>
  <r>
    <s v="1603003539"/>
    <s v="2"/>
    <s v="16030035392"/>
    <s v="3000"/>
    <x v="2"/>
    <s v="INSTL. OF TOWER OF LE4-ELEC"/>
    <s v="10"/>
    <s v="0"/>
    <s v="UM3001"/>
    <d v="1994-12-30T00:00:00"/>
    <n v="119677.32"/>
    <n v="-113693.45"/>
    <n v="5983.87"/>
    <n v="0"/>
    <n v="0"/>
    <n v="0"/>
    <n v="0"/>
    <n v="5983.87"/>
    <n v="119677.32"/>
    <n v="-113693.45"/>
    <n v="0"/>
    <m/>
    <s v="UM01"/>
    <s v="INR"/>
    <n v="0"/>
    <n v="0"/>
    <n v="0"/>
    <n v="0"/>
    <n v="0"/>
  </r>
  <r>
    <s v="1603003539"/>
    <s v="3"/>
    <s v="16030035393"/>
    <s v="3000"/>
    <x v="2"/>
    <s v="INSTL. OF TOWER OF LE4-LTNK"/>
    <s v="20"/>
    <s v="0"/>
    <s v="UM3001"/>
    <d v="1994-12-30T00:00:00"/>
    <n v="119677.32"/>
    <n v="-113693.45"/>
    <n v="5983.87"/>
    <n v="0"/>
    <n v="0"/>
    <n v="0"/>
    <n v="0"/>
    <n v="5983.87"/>
    <n v="119677.32"/>
    <n v="-113693.45"/>
    <n v="0"/>
    <m/>
    <s v="UM01"/>
    <s v="INR"/>
    <n v="0"/>
    <n v="0"/>
    <n v="0"/>
    <n v="0"/>
    <n v="0"/>
  </r>
  <r>
    <s v="1603003539"/>
    <s v="4"/>
    <s v="16030035394"/>
    <s v="3000"/>
    <x v="2"/>
    <s v="INSTL. OF TOWER OF LE4-MAIN"/>
    <s v="25"/>
    <s v="0"/>
    <s v="UM3001"/>
    <d v="1994-12-30T00:00:00"/>
    <n v="2034514.49"/>
    <n v="-1932788.77"/>
    <n v="101725.72"/>
    <n v="0"/>
    <n v="0"/>
    <n v="0"/>
    <n v="0"/>
    <n v="101725.72"/>
    <n v="2034514.49"/>
    <n v="-1932788.77"/>
    <n v="0"/>
    <m/>
    <s v="UM01"/>
    <s v="INR"/>
    <n v="0"/>
    <n v="0"/>
    <n v="0"/>
    <n v="0"/>
    <n v="0"/>
  </r>
  <r>
    <s v="1603003540"/>
    <s v="1"/>
    <s v="16030035401"/>
    <s v="3000"/>
    <x v="2"/>
    <s v="INSTL. OF LE4 FURNACE-ATNK"/>
    <s v="10"/>
    <s v="0"/>
    <s v="UM3001"/>
    <d v="1994-12-30T00:00:00"/>
    <n v="205363.3"/>
    <n v="-195095.13"/>
    <n v="10268.17"/>
    <n v="0"/>
    <n v="0"/>
    <n v="0"/>
    <n v="0"/>
    <n v="10268.17"/>
    <n v="205363.3"/>
    <n v="-195095.13"/>
    <n v="0"/>
    <m/>
    <s v="UM01"/>
    <s v="INR"/>
    <n v="0"/>
    <n v="0"/>
    <n v="0"/>
    <n v="0"/>
    <n v="0"/>
  </r>
  <r>
    <s v="1603003540"/>
    <s v="2"/>
    <s v="16030035402"/>
    <s v="3000"/>
    <x v="2"/>
    <s v="INSTL. OF LE4 FURNACE-ELEC"/>
    <s v="10"/>
    <s v="0"/>
    <s v="UM3001"/>
    <d v="1994-12-30T00:00:00"/>
    <n v="205363.3"/>
    <n v="-195095.13"/>
    <n v="10268.17"/>
    <n v="0"/>
    <n v="0"/>
    <n v="0"/>
    <n v="0"/>
    <n v="10268.17"/>
    <n v="205363.3"/>
    <n v="-195095.13"/>
    <n v="0"/>
    <m/>
    <s v="UM01"/>
    <s v="INR"/>
    <n v="0"/>
    <n v="0"/>
    <n v="0"/>
    <n v="0"/>
    <n v="0"/>
  </r>
  <r>
    <s v="1603003540"/>
    <s v="3"/>
    <s v="16030035403"/>
    <s v="3000"/>
    <x v="2"/>
    <s v="INSTL. OF LE4 FURNACE-LTNK"/>
    <s v="20"/>
    <s v="0"/>
    <s v="UM3001"/>
    <d v="1994-12-30T00:00:00"/>
    <n v="205363.3"/>
    <n v="-195095.13"/>
    <n v="10268.17"/>
    <n v="0"/>
    <n v="0"/>
    <n v="0"/>
    <n v="0"/>
    <n v="10268.17"/>
    <n v="205363.3"/>
    <n v="-195095.13"/>
    <n v="0"/>
    <m/>
    <s v="UM01"/>
    <s v="INR"/>
    <n v="0"/>
    <n v="0"/>
    <n v="0"/>
    <n v="0"/>
    <n v="0"/>
  </r>
  <r>
    <s v="1603003540"/>
    <s v="4"/>
    <s v="16030035404"/>
    <s v="3000"/>
    <x v="2"/>
    <s v="INSTL. OF LE4 FURNACE-MAIN"/>
    <s v="25"/>
    <s v="0"/>
    <s v="UM3001"/>
    <d v="1994-12-30T00:00:00"/>
    <n v="3491176.16"/>
    <n v="-3316617.35"/>
    <n v="174558.81"/>
    <n v="0"/>
    <n v="0"/>
    <n v="0"/>
    <n v="0"/>
    <n v="174558.81"/>
    <n v="3491176.16"/>
    <n v="-3316617.35"/>
    <n v="0"/>
    <m/>
    <s v="UM01"/>
    <s v="INR"/>
    <n v="0"/>
    <n v="0"/>
    <n v="0"/>
    <n v="0"/>
    <n v="0"/>
  </r>
  <r>
    <s v="1603003541"/>
    <s v="1"/>
    <s v="16030035411"/>
    <s v="3000"/>
    <x v="2"/>
    <s v="MODI. OF LE4 FURNACE-ATNK"/>
    <s v="10"/>
    <s v="0"/>
    <s v="UM3001"/>
    <d v="1994-12-30T00:00:00"/>
    <n v="135585.31"/>
    <n v="-128806.04"/>
    <n v="6779.27"/>
    <n v="0"/>
    <n v="0"/>
    <n v="0"/>
    <n v="0"/>
    <n v="6779.27"/>
    <n v="135585.31"/>
    <n v="-128806.04"/>
    <n v="0"/>
    <m/>
    <s v="UM01"/>
    <s v="INR"/>
    <n v="0"/>
    <n v="0"/>
    <n v="0"/>
    <n v="0"/>
    <n v="0"/>
  </r>
  <r>
    <s v="1603003541"/>
    <s v="2"/>
    <s v="16030035412"/>
    <s v="3000"/>
    <x v="2"/>
    <s v="MODI. OF LE4 FURNACE-ELEC"/>
    <s v="10"/>
    <s v="0"/>
    <s v="UM3001"/>
    <d v="1994-12-30T00:00:00"/>
    <n v="135585.31"/>
    <n v="-128806.04"/>
    <n v="6779.27"/>
    <n v="0"/>
    <n v="0"/>
    <n v="0"/>
    <n v="0"/>
    <n v="6779.27"/>
    <n v="135585.31"/>
    <n v="-128806.04"/>
    <n v="0"/>
    <m/>
    <s v="UM01"/>
    <s v="INR"/>
    <n v="0"/>
    <n v="0"/>
    <n v="0"/>
    <n v="0"/>
    <n v="0"/>
  </r>
  <r>
    <s v="1603003541"/>
    <s v="3"/>
    <s v="16030035413"/>
    <s v="3000"/>
    <x v="2"/>
    <s v="MODI. OF LE4 FURNACE-LTNK"/>
    <s v="20"/>
    <s v="0"/>
    <s v="UM3001"/>
    <d v="1994-12-30T00:00:00"/>
    <n v="135585.31"/>
    <n v="-128806.04"/>
    <n v="6779.27"/>
    <n v="0"/>
    <n v="0"/>
    <n v="0"/>
    <n v="0"/>
    <n v="6779.27"/>
    <n v="135585.31"/>
    <n v="-128806.04"/>
    <n v="0"/>
    <m/>
    <s v="UM01"/>
    <s v="INR"/>
    <n v="0"/>
    <n v="0"/>
    <n v="0"/>
    <n v="0"/>
    <n v="0"/>
  </r>
  <r>
    <s v="1603003541"/>
    <s v="4"/>
    <s v="16030035414"/>
    <s v="3000"/>
    <x v="2"/>
    <s v="MODI. OF LE4 FURNACE-MAIN"/>
    <s v="25"/>
    <s v="0"/>
    <s v="UM3001"/>
    <d v="1994-12-30T00:00:00"/>
    <n v="2304950.31"/>
    <n v="-2189702.79"/>
    <n v="115247.52"/>
    <n v="0"/>
    <n v="0"/>
    <n v="0"/>
    <n v="0"/>
    <n v="115247.52"/>
    <n v="2304950.31"/>
    <n v="-2189702.79"/>
    <n v="0"/>
    <m/>
    <s v="UM01"/>
    <s v="INR"/>
    <n v="0"/>
    <n v="0"/>
    <n v="0"/>
    <n v="0"/>
    <n v="0"/>
  </r>
  <r>
    <s v="1603003542"/>
    <s v="1"/>
    <s v="16030035421"/>
    <s v="3000"/>
    <x v="2"/>
    <s v="MISCL. FURNACE PROJECTS-ATNK"/>
    <s v="10"/>
    <s v="0"/>
    <s v="UM3001"/>
    <d v="1994-12-30T00:00:00"/>
    <n v="10739.16"/>
    <n v="-10202.200000000001"/>
    <n v="536.96"/>
    <n v="0"/>
    <n v="0"/>
    <n v="0"/>
    <n v="0"/>
    <n v="536.96"/>
    <n v="10739.16"/>
    <n v="-10202.200000000001"/>
    <n v="0"/>
    <m/>
    <s v="UM01"/>
    <s v="INR"/>
    <n v="0"/>
    <n v="0"/>
    <n v="0"/>
    <n v="0"/>
    <n v="0"/>
  </r>
  <r>
    <s v="1603003542"/>
    <s v="2"/>
    <s v="16030035422"/>
    <s v="3000"/>
    <x v="2"/>
    <s v="MISCL. FURNACE PROJECTS-ELEC"/>
    <s v="10"/>
    <s v="0"/>
    <s v="UM3001"/>
    <d v="1994-12-30T00:00:00"/>
    <n v="10739.16"/>
    <n v="-10202.200000000001"/>
    <n v="536.96"/>
    <n v="0"/>
    <n v="0"/>
    <n v="0"/>
    <n v="0"/>
    <n v="536.96"/>
    <n v="10739.16"/>
    <n v="-10202.200000000001"/>
    <n v="0"/>
    <m/>
    <s v="UM01"/>
    <s v="INR"/>
    <n v="0"/>
    <n v="0"/>
    <n v="0"/>
    <n v="0"/>
    <n v="0"/>
  </r>
  <r>
    <s v="1603003542"/>
    <s v="3"/>
    <s v="16030035423"/>
    <s v="3000"/>
    <x v="2"/>
    <s v="MISCL. FURNACE PROJECTS-LTNK"/>
    <s v="20"/>
    <s v="0"/>
    <s v="UM3001"/>
    <d v="1994-12-30T00:00:00"/>
    <n v="10739.16"/>
    <n v="-10202.200000000001"/>
    <n v="536.96"/>
    <n v="0"/>
    <n v="0"/>
    <n v="0"/>
    <n v="0"/>
    <n v="536.96"/>
    <n v="10739.16"/>
    <n v="-10202.200000000001"/>
    <n v="0"/>
    <m/>
    <s v="UM01"/>
    <s v="INR"/>
    <n v="0"/>
    <n v="0"/>
    <n v="0"/>
    <n v="0"/>
    <n v="0"/>
  </r>
  <r>
    <s v="1603003542"/>
    <s v="4"/>
    <s v="16030035424"/>
    <s v="3000"/>
    <x v="2"/>
    <s v="MISCL. FURNACE PROJECTS-MAIN"/>
    <s v="25"/>
    <s v="0"/>
    <s v="UM3001"/>
    <d v="1994-12-30T00:00:00"/>
    <n v="182565.64"/>
    <n v="-173437.36"/>
    <n v="9128.2800000000007"/>
    <n v="0"/>
    <n v="0"/>
    <n v="0"/>
    <n v="0"/>
    <n v="9128.2800000000007"/>
    <n v="182565.64"/>
    <n v="-173437.36"/>
    <n v="0"/>
    <m/>
    <s v="UM01"/>
    <s v="INR"/>
    <n v="0"/>
    <n v="0"/>
    <n v="0"/>
    <n v="0"/>
    <n v="0"/>
  </r>
  <r>
    <s v="1603003543"/>
    <s v="1"/>
    <s v="16030035431"/>
    <s v="3000"/>
    <x v="2"/>
    <s v="EQP. &amp; SPL. PARTS FOR LE4-ATNK"/>
    <s v="10"/>
    <s v="0"/>
    <s v="UM3001"/>
    <d v="1994-12-30T00:00:00"/>
    <n v="804179.68"/>
    <n v="-763970.7"/>
    <n v="40208.980000000003"/>
    <n v="0"/>
    <n v="0"/>
    <n v="0"/>
    <n v="0"/>
    <n v="40208.980000000003"/>
    <n v="804179.68"/>
    <n v="-763970.7"/>
    <n v="0"/>
    <m/>
    <s v="UM01"/>
    <s v="INR"/>
    <n v="0"/>
    <n v="0"/>
    <n v="0"/>
    <n v="0"/>
    <n v="0"/>
  </r>
  <r>
    <s v="1603003543"/>
    <s v="2"/>
    <s v="16030035432"/>
    <s v="3000"/>
    <x v="2"/>
    <s v="EQP. &amp; SPL. PARTS FOR LE4-ELEC"/>
    <s v="10"/>
    <s v="0"/>
    <s v="UM3001"/>
    <d v="1994-12-30T00:00:00"/>
    <n v="804179.68"/>
    <n v="-763970.7"/>
    <n v="40208.980000000003"/>
    <n v="0"/>
    <n v="0"/>
    <n v="0"/>
    <n v="0"/>
    <n v="40208.980000000003"/>
    <n v="804179.68"/>
    <n v="-763970.7"/>
    <n v="0"/>
    <m/>
    <s v="UM01"/>
    <s v="INR"/>
    <n v="0"/>
    <n v="0"/>
    <n v="0"/>
    <n v="0"/>
    <n v="0"/>
  </r>
  <r>
    <s v="1603003543"/>
    <s v="3"/>
    <s v="16030035433"/>
    <s v="3000"/>
    <x v="2"/>
    <s v="EQP. &amp; SPL. PARTS FOR LE4-LTNK"/>
    <s v="20"/>
    <s v="0"/>
    <s v="UM3001"/>
    <d v="1994-12-30T00:00:00"/>
    <n v="804179.68"/>
    <n v="-763970.7"/>
    <n v="40208.980000000003"/>
    <n v="0"/>
    <n v="0"/>
    <n v="0"/>
    <n v="0"/>
    <n v="40208.980000000003"/>
    <n v="804179.68"/>
    <n v="-763970.7"/>
    <n v="0"/>
    <m/>
    <s v="UM01"/>
    <s v="INR"/>
    <n v="0"/>
    <n v="0"/>
    <n v="0"/>
    <n v="0"/>
    <n v="0"/>
  </r>
  <r>
    <s v="1603003543"/>
    <s v="4"/>
    <s v="16030035434"/>
    <s v="3000"/>
    <x v="2"/>
    <s v="EQP. &amp; SPL. PARTS FOR LE4-MAIN"/>
    <s v="25"/>
    <s v="0"/>
    <s v="UM3001"/>
    <d v="1994-12-30T00:00:00"/>
    <n v="13671054.529999999"/>
    <n v="-12987501.800000001"/>
    <n v="683552.73"/>
    <n v="0"/>
    <n v="0"/>
    <n v="0"/>
    <n v="0"/>
    <n v="683552.73"/>
    <n v="13671054.529999999"/>
    <n v="-12987501.800000001"/>
    <n v="0"/>
    <m/>
    <s v="UM01"/>
    <s v="INR"/>
    <n v="0"/>
    <n v="0"/>
    <n v="0"/>
    <n v="0"/>
    <n v="0"/>
  </r>
  <r>
    <s v="1603003544"/>
    <s v="1"/>
    <s v="16030035441"/>
    <s v="3000"/>
    <x v="2"/>
    <s v="TAKE UP &amp; PAY OFF FOR LE4-ATNK"/>
    <s v="10"/>
    <s v="0"/>
    <s v="UM3001"/>
    <d v="1994-12-30T00:00:00"/>
    <n v="792427.58"/>
    <n v="-752806.2"/>
    <n v="39621.379999999997"/>
    <n v="0"/>
    <n v="0"/>
    <n v="0"/>
    <n v="0"/>
    <n v="39621.379999999997"/>
    <n v="792427.58"/>
    <n v="-752806.2"/>
    <n v="0"/>
    <m/>
    <s v="UM01"/>
    <s v="INR"/>
    <n v="0"/>
    <n v="0"/>
    <n v="0"/>
    <n v="0"/>
    <n v="0"/>
  </r>
  <r>
    <s v="1603003544"/>
    <s v="2"/>
    <s v="16030035442"/>
    <s v="3000"/>
    <x v="2"/>
    <s v="TAKE UP &amp; PAY OFF FOR LE4-ELEC"/>
    <s v="10"/>
    <s v="0"/>
    <s v="UM3001"/>
    <d v="1994-12-30T00:00:00"/>
    <n v="792427.58"/>
    <n v="-752806.2"/>
    <n v="39621.379999999997"/>
    <n v="0"/>
    <n v="0"/>
    <n v="0"/>
    <n v="0"/>
    <n v="39621.379999999997"/>
    <n v="792427.58"/>
    <n v="-752806.2"/>
    <n v="0"/>
    <m/>
    <s v="UM01"/>
    <s v="INR"/>
    <n v="0"/>
    <n v="0"/>
    <n v="0"/>
    <n v="0"/>
    <n v="0"/>
  </r>
  <r>
    <s v="1603003544"/>
    <s v="3"/>
    <s v="16030035443"/>
    <s v="3000"/>
    <x v="2"/>
    <s v="TAKE UP &amp; PAY OFF FOR LE4-LTNK"/>
    <s v="20"/>
    <s v="0"/>
    <s v="UM3001"/>
    <d v="1994-12-30T00:00:00"/>
    <n v="792427.58"/>
    <n v="-752806.2"/>
    <n v="39621.379999999997"/>
    <n v="0"/>
    <n v="0"/>
    <n v="0"/>
    <n v="0"/>
    <n v="39621.379999999997"/>
    <n v="792427.58"/>
    <n v="-752806.2"/>
    <n v="0"/>
    <m/>
    <s v="UM01"/>
    <s v="INR"/>
    <n v="0"/>
    <n v="0"/>
    <n v="0"/>
    <n v="0"/>
    <n v="0"/>
  </r>
  <r>
    <s v="1603003544"/>
    <s v="4"/>
    <s v="16030035444"/>
    <s v="3000"/>
    <x v="2"/>
    <s v="TAKE UP &amp; PAY OFF FOR LE4-MAIN"/>
    <s v="25"/>
    <s v="0"/>
    <s v="UM3001"/>
    <d v="1994-12-30T00:00:00"/>
    <n v="13471268.84"/>
    <n v="-12797705.4"/>
    <n v="673563.44"/>
    <n v="0"/>
    <n v="0"/>
    <n v="0"/>
    <n v="0"/>
    <n v="673563.44"/>
    <n v="13471268.84"/>
    <n v="-12797705.4"/>
    <n v="0"/>
    <m/>
    <s v="UM01"/>
    <s v="INR"/>
    <n v="0"/>
    <n v="0"/>
    <n v="0"/>
    <n v="0"/>
    <n v="0"/>
  </r>
  <r>
    <s v="1603003545"/>
    <s v="1"/>
    <s v="16030035451"/>
    <s v="3000"/>
    <x v="2"/>
    <s v="EQP. &amp; SPL. PARTS PROCURED-ATN"/>
    <s v="10"/>
    <s v="0"/>
    <s v="UM3001"/>
    <d v="1994-12-30T00:00:00"/>
    <n v="186603.47"/>
    <n v="-177273.3"/>
    <n v="9330.17"/>
    <n v="0"/>
    <n v="0"/>
    <n v="0"/>
    <n v="0"/>
    <n v="9330.17"/>
    <n v="186603.47"/>
    <n v="-177273.3"/>
    <n v="0"/>
    <m/>
    <s v="UM01"/>
    <s v="INR"/>
    <n v="0"/>
    <n v="0"/>
    <n v="0"/>
    <n v="0"/>
    <n v="0"/>
  </r>
  <r>
    <s v="1603003545"/>
    <s v="2"/>
    <s v="16030035452"/>
    <s v="3000"/>
    <x v="2"/>
    <s v="EQP. &amp; SPL. PARTS PROCURED-ELE"/>
    <s v="10"/>
    <s v="0"/>
    <s v="UM3001"/>
    <d v="1994-12-30T00:00:00"/>
    <n v="186603.47"/>
    <n v="-177273.3"/>
    <n v="9330.17"/>
    <n v="0"/>
    <n v="0"/>
    <n v="0"/>
    <n v="0"/>
    <n v="9330.17"/>
    <n v="186603.47"/>
    <n v="-177273.3"/>
    <n v="0"/>
    <m/>
    <s v="UM01"/>
    <s v="INR"/>
    <n v="0"/>
    <n v="0"/>
    <n v="0"/>
    <n v="0"/>
    <n v="0"/>
  </r>
  <r>
    <s v="1603003545"/>
    <s v="3"/>
    <s v="16030035453"/>
    <s v="3000"/>
    <x v="2"/>
    <s v="EQP. &amp; SPL. PARTS PROCURED-LTN"/>
    <s v="20"/>
    <s v="0"/>
    <s v="UM3001"/>
    <d v="1994-12-30T00:00:00"/>
    <n v="186603.47"/>
    <n v="-177273.3"/>
    <n v="9330.17"/>
    <n v="0"/>
    <n v="0"/>
    <n v="0"/>
    <n v="0"/>
    <n v="9330.17"/>
    <n v="186603.47"/>
    <n v="-177273.3"/>
    <n v="0"/>
    <m/>
    <s v="UM01"/>
    <s v="INR"/>
    <n v="0"/>
    <n v="0"/>
    <n v="0"/>
    <n v="0"/>
    <n v="0"/>
  </r>
  <r>
    <s v="1603003545"/>
    <s v="4"/>
    <s v="16030035454"/>
    <s v="3000"/>
    <x v="2"/>
    <s v="EQP. &amp; SPL. PARTS PROCURED-MAI"/>
    <s v="25"/>
    <s v="0"/>
    <s v="UM3001"/>
    <d v="1994-12-30T00:00:00"/>
    <n v="3172258.93"/>
    <n v="-3013645.98"/>
    <n v="158612.95000000001"/>
    <n v="0"/>
    <n v="0"/>
    <n v="0"/>
    <n v="0"/>
    <n v="158612.95000000001"/>
    <n v="3172258.93"/>
    <n v="-3013645.98"/>
    <n v="0"/>
    <m/>
    <s v="UM01"/>
    <s v="INR"/>
    <n v="0"/>
    <n v="0"/>
    <n v="0"/>
    <n v="0"/>
    <n v="0"/>
  </r>
  <r>
    <s v="1603003546"/>
    <s v="1"/>
    <s v="16030035461"/>
    <s v="3000"/>
    <x v="2"/>
    <s v="DESIGN/DRAWING/ENGG.-ATNK"/>
    <s v="10"/>
    <s v="0"/>
    <s v="UM3001"/>
    <d v="1994-12-30T00:00:00"/>
    <n v="106242.5"/>
    <n v="-100930.37"/>
    <n v="5312.13"/>
    <n v="0"/>
    <n v="0"/>
    <n v="0"/>
    <n v="0"/>
    <n v="5312.13"/>
    <n v="106242.5"/>
    <n v="-100930.37"/>
    <n v="0"/>
    <m/>
    <s v="UM01"/>
    <s v="INR"/>
    <n v="0"/>
    <n v="0"/>
    <n v="0"/>
    <n v="0"/>
    <n v="0"/>
  </r>
  <r>
    <s v="1603003546"/>
    <s v="2"/>
    <s v="16030035462"/>
    <s v="3000"/>
    <x v="2"/>
    <s v="DESIGN/DRAWING/ENGG.-ELEC"/>
    <s v="10"/>
    <s v="0"/>
    <s v="UM3001"/>
    <d v="1994-12-30T00:00:00"/>
    <n v="106242.5"/>
    <n v="-100930.37"/>
    <n v="5312.13"/>
    <n v="0"/>
    <n v="0"/>
    <n v="0"/>
    <n v="0"/>
    <n v="5312.13"/>
    <n v="106242.5"/>
    <n v="-100930.37"/>
    <n v="0"/>
    <m/>
    <s v="UM01"/>
    <s v="INR"/>
    <n v="0"/>
    <n v="0"/>
    <n v="0"/>
    <n v="0"/>
    <n v="0"/>
  </r>
  <r>
    <s v="1603003546"/>
    <s v="3"/>
    <s v="16030035463"/>
    <s v="3000"/>
    <x v="2"/>
    <s v="DESIGN/DRAWING/ENGG.-LTNK"/>
    <s v="20"/>
    <s v="0"/>
    <s v="UM3001"/>
    <d v="1994-12-30T00:00:00"/>
    <n v="106242.5"/>
    <n v="-100930.37"/>
    <n v="5312.13"/>
    <n v="0"/>
    <n v="0"/>
    <n v="0"/>
    <n v="0"/>
    <n v="5312.13"/>
    <n v="106242.5"/>
    <n v="-100930.37"/>
    <n v="0"/>
    <m/>
    <s v="UM01"/>
    <s v="INR"/>
    <n v="0"/>
    <n v="0"/>
    <n v="0"/>
    <n v="0"/>
    <n v="0"/>
  </r>
  <r>
    <s v="1603003546"/>
    <s v="4"/>
    <s v="16030035464"/>
    <s v="3000"/>
    <x v="2"/>
    <s v="DESIGN/DRAWING/ENGG.-MAIN"/>
    <s v="25"/>
    <s v="0"/>
    <s v="UM3001"/>
    <d v="1994-12-30T00:00:00"/>
    <n v="1806122.42"/>
    <n v="-1715816.3"/>
    <n v="90306.12"/>
    <n v="0"/>
    <n v="0"/>
    <n v="0"/>
    <n v="0"/>
    <n v="90306.12"/>
    <n v="1806122.42"/>
    <n v="-1715816.3"/>
    <n v="0"/>
    <m/>
    <s v="UM01"/>
    <s v="INR"/>
    <n v="0"/>
    <n v="0"/>
    <n v="0"/>
    <n v="0"/>
    <n v="0"/>
  </r>
  <r>
    <s v="1603003547"/>
    <s v="1"/>
    <s v="16030035471"/>
    <s v="3000"/>
    <x v="2"/>
    <s v="EXP. ON FOREIGN TECH.-ATNK"/>
    <s v="10"/>
    <s v="0"/>
    <s v="UM3001"/>
    <d v="1994-12-30T00:00:00"/>
    <n v="57899.09"/>
    <n v="-55004.14"/>
    <n v="2894.95"/>
    <n v="0"/>
    <n v="0"/>
    <n v="0"/>
    <n v="0"/>
    <n v="2894.95"/>
    <n v="57899.09"/>
    <n v="-55004.14"/>
    <n v="0"/>
    <m/>
    <s v="UM01"/>
    <s v="INR"/>
    <n v="0"/>
    <n v="0"/>
    <n v="0"/>
    <n v="0"/>
    <n v="0"/>
  </r>
  <r>
    <s v="1603003547"/>
    <s v="2"/>
    <s v="16030035472"/>
    <s v="3000"/>
    <x v="2"/>
    <s v="EXP. ON FOREIGN TECH.-ELEC"/>
    <s v="10"/>
    <s v="0"/>
    <s v="UM3001"/>
    <d v="1994-12-30T00:00:00"/>
    <n v="57899.09"/>
    <n v="-55004.14"/>
    <n v="2894.95"/>
    <n v="0"/>
    <n v="0"/>
    <n v="0"/>
    <n v="0"/>
    <n v="2894.95"/>
    <n v="57899.09"/>
    <n v="-55004.14"/>
    <n v="0"/>
    <m/>
    <s v="UM01"/>
    <s v="INR"/>
    <n v="0"/>
    <n v="0"/>
    <n v="0"/>
    <n v="0"/>
    <n v="0"/>
  </r>
  <r>
    <s v="1603003547"/>
    <s v="3"/>
    <s v="16030035473"/>
    <s v="3000"/>
    <x v="2"/>
    <s v="EXP. ON FOREIGN TECH.-LTNK"/>
    <s v="20"/>
    <s v="0"/>
    <s v="UM3001"/>
    <d v="1994-12-30T00:00:00"/>
    <n v="57899.09"/>
    <n v="-55004.14"/>
    <n v="2894.95"/>
    <n v="0"/>
    <n v="0"/>
    <n v="0"/>
    <n v="0"/>
    <n v="2894.95"/>
    <n v="57899.09"/>
    <n v="-55004.14"/>
    <n v="0"/>
    <m/>
    <s v="UM01"/>
    <s v="INR"/>
    <n v="0"/>
    <n v="0"/>
    <n v="0"/>
    <n v="0"/>
    <n v="0"/>
  </r>
  <r>
    <s v="1603003547"/>
    <s v="4"/>
    <s v="16030035474"/>
    <s v="3000"/>
    <x v="2"/>
    <s v="EXP. ON FOREIGN TECH.-MAIN"/>
    <s v="25"/>
    <s v="0"/>
    <s v="UM3001"/>
    <d v="1994-12-30T00:00:00"/>
    <n v="984284.57"/>
    <n v="-935070.34"/>
    <n v="49214.23"/>
    <n v="0"/>
    <n v="0"/>
    <n v="0"/>
    <n v="0"/>
    <n v="49214.23"/>
    <n v="984284.57"/>
    <n v="-935070.34"/>
    <n v="0"/>
    <m/>
    <s v="UM01"/>
    <s v="INR"/>
    <n v="0"/>
    <n v="0"/>
    <n v="0"/>
    <n v="0"/>
    <n v="0"/>
  </r>
  <r>
    <s v="1603003548"/>
    <s v="1"/>
    <s v="16030035481"/>
    <s v="3000"/>
    <x v="2"/>
    <s v="MULTIWIRE ELECTROLYTIC CLEANIN"/>
    <s v="10"/>
    <s v="0"/>
    <s v="UM3001"/>
    <d v="1994-12-30T00:00:00"/>
    <n v="205696.34"/>
    <n v="-195411.52"/>
    <n v="10284.82"/>
    <n v="0"/>
    <n v="0"/>
    <n v="0"/>
    <n v="0"/>
    <n v="10284.82"/>
    <n v="205696.34"/>
    <n v="-195411.52"/>
    <n v="0"/>
    <m/>
    <s v="UM01"/>
    <s v="INR"/>
    <n v="0"/>
    <n v="0"/>
    <n v="0"/>
    <n v="0"/>
    <n v="0"/>
  </r>
  <r>
    <s v="1603003548"/>
    <s v="2"/>
    <s v="16030035482"/>
    <s v="3000"/>
    <x v="2"/>
    <s v="MULTIWIRE ELECTROLYTIC CLEANIN"/>
    <s v="10"/>
    <s v="0"/>
    <s v="UM3001"/>
    <d v="1994-12-30T00:00:00"/>
    <n v="205696.34"/>
    <n v="-195411.52"/>
    <n v="10284.82"/>
    <n v="0"/>
    <n v="0"/>
    <n v="0"/>
    <n v="0"/>
    <n v="10284.82"/>
    <n v="205696.34"/>
    <n v="-195411.52"/>
    <n v="0"/>
    <m/>
    <s v="UM01"/>
    <s v="INR"/>
    <n v="0"/>
    <n v="0"/>
    <n v="0"/>
    <n v="0"/>
    <n v="0"/>
  </r>
  <r>
    <s v="1603003548"/>
    <s v="3"/>
    <s v="16030035483"/>
    <s v="3000"/>
    <x v="2"/>
    <s v="MULTIWIRE ELECTROLYTIC CLEANIN"/>
    <s v="20"/>
    <s v="0"/>
    <s v="UM3001"/>
    <d v="1994-12-30T00:00:00"/>
    <n v="205696.34"/>
    <n v="-195411.52"/>
    <n v="10284.82"/>
    <n v="0"/>
    <n v="0"/>
    <n v="0"/>
    <n v="0"/>
    <n v="10284.82"/>
    <n v="205696.34"/>
    <n v="-195411.52"/>
    <n v="0"/>
    <m/>
    <s v="UM01"/>
    <s v="INR"/>
    <n v="0"/>
    <n v="0"/>
    <n v="0"/>
    <n v="0"/>
    <n v="0"/>
  </r>
  <r>
    <s v="1603003548"/>
    <s v="4"/>
    <s v="16030035484"/>
    <s v="3000"/>
    <x v="2"/>
    <s v="MULTIWIRE ELECTROLYTIC CLEANIN"/>
    <s v="25"/>
    <s v="0"/>
    <s v="UM3001"/>
    <d v="1994-12-30T00:00:00"/>
    <n v="3496837.7"/>
    <n v="-3321995.81"/>
    <n v="174841.89"/>
    <n v="0"/>
    <n v="0"/>
    <n v="0"/>
    <n v="0"/>
    <n v="174841.89"/>
    <n v="3496837.7"/>
    <n v="-3321995.81"/>
    <n v="0"/>
    <m/>
    <s v="UM01"/>
    <s v="INR"/>
    <n v="0"/>
    <n v="0"/>
    <n v="0"/>
    <n v="0"/>
    <n v="0"/>
  </r>
  <r>
    <s v="1603003549"/>
    <s v="1"/>
    <s v="16030035491"/>
    <s v="3000"/>
    <x v="2"/>
    <s v="INSTL. OF TAKE-UP-ATNK"/>
    <s v="10"/>
    <s v="0"/>
    <s v="UM3001"/>
    <d v="1994-09-22T00:00:00"/>
    <n v="450.87"/>
    <n v="-428.33"/>
    <n v="22.54"/>
    <n v="0"/>
    <n v="0"/>
    <n v="0"/>
    <n v="0"/>
    <n v="22.54"/>
    <n v="450.87"/>
    <n v="-428.33"/>
    <n v="0"/>
    <m/>
    <s v="UM01"/>
    <s v="INR"/>
    <n v="0"/>
    <n v="0"/>
    <n v="0"/>
    <n v="0"/>
    <n v="0"/>
  </r>
  <r>
    <s v="1603003549"/>
    <s v="2"/>
    <s v="16030035492"/>
    <s v="3000"/>
    <x v="2"/>
    <s v="INSTL. OF TAKE-UP-ELEC"/>
    <s v="10"/>
    <s v="0"/>
    <s v="UM3001"/>
    <d v="1994-09-22T00:00:00"/>
    <n v="450.87"/>
    <n v="-428.33"/>
    <n v="22.54"/>
    <n v="0"/>
    <n v="0"/>
    <n v="0"/>
    <n v="0"/>
    <n v="22.54"/>
    <n v="450.87"/>
    <n v="-428.33"/>
    <n v="0"/>
    <m/>
    <s v="UM01"/>
    <s v="INR"/>
    <n v="0"/>
    <n v="0"/>
    <n v="0"/>
    <n v="0"/>
    <n v="0"/>
  </r>
  <r>
    <s v="1603003549"/>
    <s v="3"/>
    <s v="16030035493"/>
    <s v="3000"/>
    <x v="2"/>
    <s v="INSTL. OF TAKE-UP-LTNK"/>
    <s v="20"/>
    <s v="0"/>
    <s v="UM3001"/>
    <d v="1994-09-22T00:00:00"/>
    <n v="450.87"/>
    <n v="-428.33"/>
    <n v="22.54"/>
    <n v="0"/>
    <n v="0"/>
    <n v="0"/>
    <n v="0"/>
    <n v="22.54"/>
    <n v="450.87"/>
    <n v="-428.33"/>
    <n v="0"/>
    <m/>
    <s v="UM01"/>
    <s v="INR"/>
    <n v="0"/>
    <n v="0"/>
    <n v="0"/>
    <n v="0"/>
    <n v="0"/>
  </r>
  <r>
    <s v="1603003549"/>
    <s v="4"/>
    <s v="16030035494"/>
    <s v="3000"/>
    <x v="2"/>
    <s v="INSTL. OF TAKE-UP-MAIN"/>
    <s v="25"/>
    <s v="0"/>
    <s v="UM3001"/>
    <d v="1994-09-22T00:00:00"/>
    <n v="7664.82"/>
    <n v="-7281.58"/>
    <n v="383.24"/>
    <n v="0"/>
    <n v="0"/>
    <n v="0"/>
    <n v="0"/>
    <n v="383.24"/>
    <n v="7664.82"/>
    <n v="-7281.58"/>
    <n v="0"/>
    <m/>
    <s v="UM01"/>
    <s v="INR"/>
    <n v="0"/>
    <n v="0"/>
    <n v="0"/>
    <n v="0"/>
    <n v="0"/>
  </r>
  <r>
    <s v="1603003550"/>
    <s v="1"/>
    <s v="16030035501"/>
    <s v="3000"/>
    <x v="2"/>
    <s v="PAY OFF SIDE OF DSW-ATNK"/>
    <s v="10"/>
    <s v="0"/>
    <s v="UM3001"/>
    <d v="1994-09-22T00:00:00"/>
    <n v="29360.44"/>
    <n v="-27892.42"/>
    <n v="1468.02"/>
    <n v="0"/>
    <n v="0"/>
    <n v="0"/>
    <n v="0"/>
    <n v="1468.02"/>
    <n v="29360.44"/>
    <n v="-27892.42"/>
    <n v="0"/>
    <m/>
    <s v="UM01"/>
    <s v="INR"/>
    <n v="0"/>
    <n v="0"/>
    <n v="0"/>
    <n v="0"/>
    <n v="0"/>
  </r>
  <r>
    <s v="1603003550"/>
    <s v="2"/>
    <s v="16030035502"/>
    <s v="3000"/>
    <x v="2"/>
    <s v="PAY OFF SIDE OF DSW-ELEC"/>
    <s v="10"/>
    <s v="0"/>
    <s v="UM3001"/>
    <d v="1994-09-22T00:00:00"/>
    <n v="29360.44"/>
    <n v="-27892.42"/>
    <n v="1468.02"/>
    <n v="0"/>
    <n v="0"/>
    <n v="0"/>
    <n v="0"/>
    <n v="1468.02"/>
    <n v="29360.44"/>
    <n v="-27892.42"/>
    <n v="0"/>
    <m/>
    <s v="UM01"/>
    <s v="INR"/>
    <n v="0"/>
    <n v="0"/>
    <n v="0"/>
    <n v="0"/>
    <n v="0"/>
  </r>
  <r>
    <s v="1603003550"/>
    <s v="3"/>
    <s v="16030035503"/>
    <s v="3000"/>
    <x v="2"/>
    <s v="PAY OFF SIDE OF DSW-LTNK"/>
    <s v="20"/>
    <s v="0"/>
    <s v="UM3001"/>
    <d v="1994-09-22T00:00:00"/>
    <n v="29360.44"/>
    <n v="-27892.42"/>
    <n v="1468.02"/>
    <n v="0"/>
    <n v="0"/>
    <n v="0"/>
    <n v="0"/>
    <n v="1468.02"/>
    <n v="29360.44"/>
    <n v="-27892.42"/>
    <n v="0"/>
    <m/>
    <s v="UM01"/>
    <s v="INR"/>
    <n v="0"/>
    <n v="0"/>
    <n v="0"/>
    <n v="0"/>
    <n v="0"/>
  </r>
  <r>
    <s v="1603003550"/>
    <s v="4"/>
    <s v="16030035504"/>
    <s v="3000"/>
    <x v="2"/>
    <s v="PAY OFF SIDE OF DSW-MAIN"/>
    <s v="25"/>
    <s v="0"/>
    <s v="UM3001"/>
    <d v="1994-09-22T00:00:00"/>
    <n v="499127.49"/>
    <n v="-474171.12"/>
    <n v="24956.37"/>
    <n v="0"/>
    <n v="0"/>
    <n v="0"/>
    <n v="0"/>
    <n v="24956.37"/>
    <n v="499127.49"/>
    <n v="-474171.12"/>
    <n v="0"/>
    <m/>
    <s v="UM01"/>
    <s v="INR"/>
    <n v="0"/>
    <n v="0"/>
    <n v="0"/>
    <n v="0"/>
    <n v="0"/>
  </r>
  <r>
    <s v="1603003551"/>
    <s v="1"/>
    <s v="16030035511"/>
    <s v="3000"/>
    <x v="2"/>
    <s v="DSW FURNACE-ATNK"/>
    <s v="10"/>
    <s v="0"/>
    <s v="UM3001"/>
    <d v="1994-09-22T00:00:00"/>
    <n v="100595.85"/>
    <n v="-95566.06"/>
    <n v="5029.79"/>
    <n v="0"/>
    <n v="0"/>
    <n v="0"/>
    <n v="0"/>
    <n v="5029.79"/>
    <n v="100595.85"/>
    <n v="-95566.06"/>
    <n v="0"/>
    <m/>
    <s v="UM01"/>
    <s v="INR"/>
    <n v="0"/>
    <n v="0"/>
    <n v="0"/>
    <n v="0"/>
    <n v="0"/>
  </r>
  <r>
    <s v="1603003551"/>
    <s v="2"/>
    <s v="16030035512"/>
    <s v="3000"/>
    <x v="2"/>
    <s v="DSW FURNACE-ELEC"/>
    <s v="10"/>
    <s v="0"/>
    <s v="UM3001"/>
    <d v="1994-09-22T00:00:00"/>
    <n v="100595.85"/>
    <n v="-95566.06"/>
    <n v="5029.79"/>
    <n v="0"/>
    <n v="0"/>
    <n v="0"/>
    <n v="0"/>
    <n v="5029.79"/>
    <n v="100595.85"/>
    <n v="-95566.06"/>
    <n v="0"/>
    <m/>
    <s v="UM01"/>
    <s v="INR"/>
    <n v="0"/>
    <n v="0"/>
    <n v="0"/>
    <n v="0"/>
    <n v="0"/>
  </r>
  <r>
    <s v="1603003551"/>
    <s v="3"/>
    <s v="16030035513"/>
    <s v="3000"/>
    <x v="2"/>
    <s v="DSW FURNACE-LTNK"/>
    <s v="20"/>
    <s v="0"/>
    <s v="UM3001"/>
    <d v="1994-09-22T00:00:00"/>
    <n v="100595.85"/>
    <n v="-95566.06"/>
    <n v="5029.79"/>
    <n v="0"/>
    <n v="0"/>
    <n v="0"/>
    <n v="0"/>
    <n v="5029.79"/>
    <n v="100595.85"/>
    <n v="-95566.06"/>
    <n v="0"/>
    <m/>
    <s v="UM01"/>
    <s v="INR"/>
    <n v="0"/>
    <n v="0"/>
    <n v="0"/>
    <n v="0"/>
    <n v="0"/>
  </r>
  <r>
    <s v="1603003551"/>
    <s v="4"/>
    <s v="16030035514"/>
    <s v="3000"/>
    <x v="2"/>
    <s v="DSW FURNACE-MAIN"/>
    <s v="25"/>
    <s v="0"/>
    <s v="UM3001"/>
    <d v="1994-09-22T00:00:00"/>
    <n v="1710129.45"/>
    <n v="-1624622.98"/>
    <n v="85506.47"/>
    <n v="0"/>
    <n v="0"/>
    <n v="0"/>
    <n v="0"/>
    <n v="85506.47"/>
    <n v="1710129.45"/>
    <n v="-1624622.98"/>
    <n v="0"/>
    <m/>
    <s v="UM01"/>
    <s v="INR"/>
    <n v="0"/>
    <n v="0"/>
    <n v="0"/>
    <n v="0"/>
    <n v="0"/>
  </r>
  <r>
    <s v="1603003552"/>
    <s v="1"/>
    <s v="16030035521"/>
    <s v="3000"/>
    <x v="2"/>
    <s v="LEAD BATH (DSW)-LTNK"/>
    <s v="20"/>
    <s v="0"/>
    <s v="UM3001"/>
    <d v="1994-09-22T00:00:00"/>
    <n v="959552.97"/>
    <n v="-911575.32"/>
    <n v="47977.65"/>
    <n v="0"/>
    <n v="0"/>
    <n v="0"/>
    <n v="0"/>
    <n v="47977.65"/>
    <n v="959552.97"/>
    <n v="-911575.32"/>
    <n v="0"/>
    <m/>
    <s v="UM01"/>
    <s v="INR"/>
    <n v="0"/>
    <n v="0"/>
    <n v="0"/>
    <n v="0"/>
    <n v="0"/>
  </r>
  <r>
    <s v="1603003553"/>
    <s v="1"/>
    <s v="16030035531"/>
    <s v="3000"/>
    <x v="2"/>
    <s v="INSTL. OF TAKE-UP-ATNK"/>
    <s v="10"/>
    <s v="0"/>
    <s v="UM3001"/>
    <d v="1994-09-22T00:00:00"/>
    <n v="74767.12"/>
    <n v="-71028.759999999995"/>
    <n v="3738.36"/>
    <n v="0"/>
    <n v="0"/>
    <n v="0"/>
    <n v="0"/>
    <n v="3738.36"/>
    <n v="74767.12"/>
    <n v="-71028.759999999995"/>
    <n v="0"/>
    <m/>
    <s v="UM01"/>
    <s v="INR"/>
    <n v="0"/>
    <n v="0"/>
    <n v="0"/>
    <n v="0"/>
    <n v="0"/>
  </r>
  <r>
    <s v="1603003553"/>
    <s v="2"/>
    <s v="16030035532"/>
    <s v="3000"/>
    <x v="2"/>
    <s v="INSTL. OF TAKE-UP-ELEC"/>
    <s v="10"/>
    <s v="0"/>
    <s v="UM3001"/>
    <d v="1994-09-22T00:00:00"/>
    <n v="74767.12"/>
    <n v="-71028.759999999995"/>
    <n v="3738.36"/>
    <n v="0"/>
    <n v="0"/>
    <n v="0"/>
    <n v="0"/>
    <n v="3738.36"/>
    <n v="74767.12"/>
    <n v="-71028.759999999995"/>
    <n v="0"/>
    <m/>
    <s v="UM01"/>
    <s v="INR"/>
    <n v="0"/>
    <n v="0"/>
    <n v="0"/>
    <n v="0"/>
    <n v="0"/>
  </r>
  <r>
    <s v="1603003553"/>
    <s v="3"/>
    <s v="16030035533"/>
    <s v="3000"/>
    <x v="2"/>
    <s v="INSTL. OF TAKE-UP-LTNK"/>
    <s v="20"/>
    <s v="0"/>
    <s v="UM3001"/>
    <d v="1994-09-22T00:00:00"/>
    <n v="74767.12"/>
    <n v="-71028.759999999995"/>
    <n v="3738.36"/>
    <n v="0"/>
    <n v="0"/>
    <n v="0"/>
    <n v="0"/>
    <n v="3738.36"/>
    <n v="74767.12"/>
    <n v="-71028.759999999995"/>
    <n v="0"/>
    <m/>
    <s v="UM01"/>
    <s v="INR"/>
    <n v="0"/>
    <n v="0"/>
    <n v="0"/>
    <n v="0"/>
    <n v="0"/>
  </r>
  <r>
    <s v="1603003553"/>
    <s v="4"/>
    <s v="16030035534"/>
    <s v="3000"/>
    <x v="2"/>
    <s v="INSTL. OF TAKE-UP-MAIN"/>
    <s v="25"/>
    <s v="0"/>
    <s v="UM3001"/>
    <d v="1994-09-22T00:00:00"/>
    <n v="1271041.1000000001"/>
    <n v="-1207489.04"/>
    <n v="63552.06"/>
    <n v="0"/>
    <n v="0"/>
    <n v="0"/>
    <n v="0"/>
    <n v="63552.06"/>
    <n v="1271041.1000000001"/>
    <n v="-1207489.04"/>
    <n v="0"/>
    <m/>
    <s v="UM01"/>
    <s v="INR"/>
    <n v="0"/>
    <n v="0"/>
    <n v="0"/>
    <n v="0"/>
    <n v="0"/>
  </r>
  <r>
    <s v="1603003554"/>
    <s v="1"/>
    <s v="16030035541"/>
    <s v="3000"/>
    <x v="2"/>
    <s v="150 NOS FORMERS-ATNK"/>
    <s v="10"/>
    <s v="0"/>
    <s v="UM3001"/>
    <d v="1994-09-22T00:00:00"/>
    <n v="27573.67"/>
    <n v="-26194.99"/>
    <n v="1378.68"/>
    <n v="0"/>
    <n v="0"/>
    <n v="0"/>
    <n v="0"/>
    <n v="1378.68"/>
    <n v="27573.67"/>
    <n v="-26194.99"/>
    <n v="0"/>
    <m/>
    <s v="UM01"/>
    <s v="INR"/>
    <n v="0"/>
    <n v="0"/>
    <n v="0"/>
    <n v="0"/>
    <n v="0"/>
  </r>
  <r>
    <s v="1603003554"/>
    <s v="2"/>
    <s v="16030035542"/>
    <s v="3000"/>
    <x v="2"/>
    <s v="150 NOS FORMERS-ELEC"/>
    <s v="10"/>
    <s v="0"/>
    <s v="UM3001"/>
    <d v="1994-09-22T00:00:00"/>
    <n v="27573.67"/>
    <n v="-26194.99"/>
    <n v="1378.68"/>
    <n v="0"/>
    <n v="0"/>
    <n v="0"/>
    <n v="0"/>
    <n v="1378.68"/>
    <n v="27573.67"/>
    <n v="-26194.99"/>
    <n v="0"/>
    <m/>
    <s v="UM01"/>
    <s v="INR"/>
    <n v="0"/>
    <n v="0"/>
    <n v="0"/>
    <n v="0"/>
    <n v="0"/>
  </r>
  <r>
    <s v="1603003554"/>
    <s v="3"/>
    <s v="16030035543"/>
    <s v="3000"/>
    <x v="2"/>
    <s v="150 NOS FORMERS-LTNK"/>
    <s v="20"/>
    <s v="0"/>
    <s v="UM3001"/>
    <d v="1994-09-22T00:00:00"/>
    <n v="27573.67"/>
    <n v="-26194.99"/>
    <n v="1378.68"/>
    <n v="0"/>
    <n v="0"/>
    <n v="0"/>
    <n v="0"/>
    <n v="1378.68"/>
    <n v="27573.67"/>
    <n v="-26194.99"/>
    <n v="0"/>
    <m/>
    <s v="UM01"/>
    <s v="INR"/>
    <n v="0"/>
    <n v="0"/>
    <n v="0"/>
    <n v="0"/>
    <n v="0"/>
  </r>
  <r>
    <s v="1603003554"/>
    <s v="4"/>
    <s v="16030035544"/>
    <s v="3000"/>
    <x v="2"/>
    <s v="150 NOS FORMERS-MAIN"/>
    <s v="25"/>
    <s v="0"/>
    <s v="UM3001"/>
    <d v="1994-09-22T00:00:00"/>
    <n v="468752.34"/>
    <n v="-445314.72"/>
    <n v="23437.62"/>
    <n v="0"/>
    <n v="0"/>
    <n v="0"/>
    <n v="0"/>
    <n v="23437.62"/>
    <n v="468752.34"/>
    <n v="-445314.72"/>
    <n v="0"/>
    <m/>
    <s v="UM01"/>
    <s v="INR"/>
    <n v="0"/>
    <n v="0"/>
    <n v="0"/>
    <n v="0"/>
    <n v="0"/>
  </r>
  <r>
    <s v="1603003555"/>
    <s v="1"/>
    <s v="16030035551"/>
    <s v="3000"/>
    <x v="2"/>
    <s v="INSTL. OF DSW FURNACE-ATNK"/>
    <s v="10"/>
    <s v="0"/>
    <s v="UM3001"/>
    <d v="1994-09-22T00:00:00"/>
    <n v="120855.06"/>
    <n v="-114812.31"/>
    <n v="6042.75"/>
    <n v="0"/>
    <n v="0"/>
    <n v="0"/>
    <n v="0"/>
    <n v="6042.75"/>
    <n v="120855.06"/>
    <n v="-114812.31"/>
    <n v="0"/>
    <m/>
    <s v="UM01"/>
    <s v="INR"/>
    <n v="0"/>
    <n v="0"/>
    <n v="0"/>
    <n v="0"/>
    <n v="0"/>
  </r>
  <r>
    <s v="1603003555"/>
    <s v="2"/>
    <s v="16030035552"/>
    <s v="3000"/>
    <x v="2"/>
    <s v="INSTL. OF DSW FURNACE-ELEC"/>
    <s v="10"/>
    <s v="0"/>
    <s v="UM3001"/>
    <d v="1994-09-22T00:00:00"/>
    <n v="120855.06"/>
    <n v="-114812.31"/>
    <n v="6042.75"/>
    <n v="0"/>
    <n v="0"/>
    <n v="0"/>
    <n v="0"/>
    <n v="6042.75"/>
    <n v="120855.06"/>
    <n v="-114812.31"/>
    <n v="0"/>
    <m/>
    <s v="UM01"/>
    <s v="INR"/>
    <n v="0"/>
    <n v="0"/>
    <n v="0"/>
    <n v="0"/>
    <n v="0"/>
  </r>
  <r>
    <s v="1603003555"/>
    <s v="3"/>
    <s v="16030035553"/>
    <s v="3000"/>
    <x v="2"/>
    <s v="INSTL. OF DSW FURNACE-LTNK"/>
    <s v="20"/>
    <s v="0"/>
    <s v="UM3001"/>
    <d v="1994-09-22T00:00:00"/>
    <n v="120855.06"/>
    <n v="-114812.31"/>
    <n v="6042.75"/>
    <n v="0"/>
    <n v="0"/>
    <n v="0"/>
    <n v="0"/>
    <n v="6042.75"/>
    <n v="120855.06"/>
    <n v="-114812.31"/>
    <n v="0"/>
    <m/>
    <s v="UM01"/>
    <s v="INR"/>
    <n v="0"/>
    <n v="0"/>
    <n v="0"/>
    <n v="0"/>
    <n v="0"/>
  </r>
  <r>
    <s v="1603003555"/>
    <s v="4"/>
    <s v="16030035554"/>
    <s v="3000"/>
    <x v="2"/>
    <s v="INSTL. OF DSW FURNACE-MAIN"/>
    <s v="25"/>
    <s v="0"/>
    <s v="UM3001"/>
    <d v="1994-09-22T00:00:00"/>
    <n v="2054535.99"/>
    <n v="-1951809.19"/>
    <n v="102726.8"/>
    <n v="0"/>
    <n v="0"/>
    <n v="0"/>
    <n v="0"/>
    <n v="102726.8"/>
    <n v="2054535.99"/>
    <n v="-1951809.19"/>
    <n v="0"/>
    <m/>
    <s v="UM01"/>
    <s v="INR"/>
    <n v="0"/>
    <n v="0"/>
    <n v="0"/>
    <n v="0"/>
    <n v="0"/>
  </r>
  <r>
    <s v="1603003556"/>
    <s v="1"/>
    <s v="16030035561"/>
    <s v="3000"/>
    <x v="2"/>
    <s v="MODIFICATION OF DSW-ELEC"/>
    <s v="10"/>
    <s v="0"/>
    <s v="UM3001"/>
    <d v="1994-09-22T00:00:00"/>
    <n v="74118.759999999995"/>
    <n v="-70412.820000000007"/>
    <n v="3705.94"/>
    <n v="0"/>
    <n v="0"/>
    <n v="0"/>
    <n v="0"/>
    <n v="3705.94"/>
    <n v="74118.759999999995"/>
    <n v="-70412.820000000007"/>
    <n v="0"/>
    <m/>
    <s v="UM01"/>
    <s v="INR"/>
    <n v="0"/>
    <n v="0"/>
    <n v="0"/>
    <n v="0"/>
    <n v="0"/>
  </r>
  <r>
    <s v="1603003556"/>
    <s v="2"/>
    <s v="16030035562"/>
    <s v="3000"/>
    <x v="2"/>
    <s v="MODIFICATION OF DSW-LTNK"/>
    <s v="20"/>
    <s v="0"/>
    <s v="UM3001"/>
    <d v="1994-09-22T00:00:00"/>
    <n v="74118.759999999995"/>
    <n v="-70412.820000000007"/>
    <n v="3705.94"/>
    <n v="0"/>
    <n v="0"/>
    <n v="0"/>
    <n v="0"/>
    <n v="3705.94"/>
    <n v="74118.759999999995"/>
    <n v="-70412.820000000007"/>
    <n v="0"/>
    <m/>
    <s v="UM01"/>
    <s v="INR"/>
    <n v="0"/>
    <n v="0"/>
    <n v="0"/>
    <n v="0"/>
    <n v="0"/>
  </r>
  <r>
    <s v="1603003556"/>
    <s v="3"/>
    <s v="16030035563"/>
    <s v="3000"/>
    <x v="2"/>
    <s v="MODIFICATION OF DSW-MAIN"/>
    <s v="25"/>
    <s v="0"/>
    <s v="UM3001"/>
    <d v="1994-09-22T00:00:00"/>
    <n v="1260018.8600000001"/>
    <n v="-1197017.92"/>
    <n v="63000.94"/>
    <n v="0"/>
    <n v="0"/>
    <n v="0"/>
    <n v="0"/>
    <n v="63000.94"/>
    <n v="1260018.8600000001"/>
    <n v="-1197017.92"/>
    <n v="0"/>
    <m/>
    <s v="UM01"/>
    <s v="INR"/>
    <n v="0"/>
    <n v="0"/>
    <n v="0"/>
    <n v="0"/>
    <n v="0"/>
  </r>
  <r>
    <s v="1603003556"/>
    <s v="4"/>
    <s v="16030035564"/>
    <s v="3000"/>
    <x v="2"/>
    <s v="MODIFICATION OF DSW-ATNK"/>
    <s v="10"/>
    <s v="0"/>
    <s v="UM3001"/>
    <d v="1994-09-22T00:00:00"/>
    <n v="74118.759999999995"/>
    <n v="-70412.820000000007"/>
    <n v="3705.94"/>
    <n v="0"/>
    <n v="0"/>
    <n v="0"/>
    <n v="0"/>
    <n v="3705.94"/>
    <n v="74118.759999999995"/>
    <n v="-70412.820000000007"/>
    <n v="0"/>
    <m/>
    <s v="UM01"/>
    <s v="INR"/>
    <n v="0"/>
    <n v="0"/>
    <n v="0"/>
    <n v="0"/>
    <n v="0"/>
  </r>
  <r>
    <s v="1603003557"/>
    <s v="1"/>
    <s v="16030035571"/>
    <s v="3000"/>
    <x v="2"/>
    <s v="MISCL. FIRNACE PROJECTS-ELEC"/>
    <s v="10"/>
    <s v="0"/>
    <s v="UM3001"/>
    <d v="1994-09-22T00:00:00"/>
    <n v="469.05"/>
    <n v="-445.6"/>
    <n v="23.45"/>
    <n v="0"/>
    <n v="0"/>
    <n v="0"/>
    <n v="0"/>
    <n v="23.45"/>
    <n v="469.05"/>
    <n v="-445.6"/>
    <n v="0"/>
    <m/>
    <s v="UM01"/>
    <s v="INR"/>
    <n v="0"/>
    <n v="0"/>
    <n v="0"/>
    <n v="0"/>
    <n v="0"/>
  </r>
  <r>
    <s v="1603003557"/>
    <s v="2"/>
    <s v="16030035572"/>
    <s v="3000"/>
    <x v="2"/>
    <s v="MISCL. FIRNACE PROJECTS-LTNK"/>
    <s v="20"/>
    <s v="0"/>
    <s v="UM3001"/>
    <d v="1994-09-22T00:00:00"/>
    <n v="469.05"/>
    <n v="-445.6"/>
    <n v="23.45"/>
    <n v="0"/>
    <n v="0"/>
    <n v="0"/>
    <n v="0"/>
    <n v="23.45"/>
    <n v="469.05"/>
    <n v="-445.6"/>
    <n v="0"/>
    <m/>
    <s v="UM01"/>
    <s v="INR"/>
    <n v="0"/>
    <n v="0"/>
    <n v="0"/>
    <n v="0"/>
    <n v="0"/>
  </r>
  <r>
    <s v="1603003557"/>
    <s v="3"/>
    <s v="16030035573"/>
    <s v="3000"/>
    <x v="2"/>
    <s v="MISCL. FIRNACE PROJECTS-MAIN"/>
    <s v="25"/>
    <s v="0"/>
    <s v="UM3001"/>
    <d v="1994-09-22T00:00:00"/>
    <n v="7973.85"/>
    <n v="-7575.16"/>
    <n v="398.69"/>
    <n v="0"/>
    <n v="0"/>
    <n v="0"/>
    <n v="0"/>
    <n v="398.69"/>
    <n v="7973.85"/>
    <n v="-7575.16"/>
    <n v="0"/>
    <m/>
    <s v="UM01"/>
    <s v="INR"/>
    <n v="0"/>
    <n v="0"/>
    <n v="0"/>
    <n v="0"/>
    <n v="0"/>
  </r>
  <r>
    <s v="1603003557"/>
    <s v="4"/>
    <s v="16030035574"/>
    <s v="3000"/>
    <x v="2"/>
    <s v="MISCL. FIRNACE PROJECTS-ATNK"/>
    <s v="10"/>
    <s v="0"/>
    <s v="UM3001"/>
    <d v="1994-09-22T00:00:00"/>
    <n v="469.05"/>
    <n v="-445.6"/>
    <n v="23.45"/>
    <n v="0"/>
    <n v="0"/>
    <n v="0"/>
    <n v="0"/>
    <n v="23.45"/>
    <n v="469.05"/>
    <n v="-445.6"/>
    <n v="0"/>
    <m/>
    <s v="UM01"/>
    <s v="INR"/>
    <n v="0"/>
    <n v="0"/>
    <n v="0"/>
    <n v="0"/>
    <n v="0"/>
  </r>
  <r>
    <s v="1603003558"/>
    <s v="1"/>
    <s v="16030035581"/>
    <s v="3000"/>
    <x v="2"/>
    <s v="SPL. PARTS FOR DSW-ELEC"/>
    <s v="10"/>
    <s v="0"/>
    <s v="UM3001"/>
    <d v="1994-09-22T00:00:00"/>
    <n v="4154.93"/>
    <n v="-3947.18"/>
    <n v="207.75"/>
    <n v="0"/>
    <n v="0"/>
    <n v="0"/>
    <n v="0"/>
    <n v="207.75"/>
    <n v="4154.93"/>
    <n v="-3947.18"/>
    <n v="0"/>
    <m/>
    <s v="UM01"/>
    <s v="INR"/>
    <n v="0"/>
    <n v="0"/>
    <n v="0"/>
    <n v="0"/>
    <n v="0"/>
  </r>
  <r>
    <s v="1603003558"/>
    <s v="2"/>
    <s v="16030035582"/>
    <s v="3000"/>
    <x v="2"/>
    <s v="SPL. PARTS FOR DSW-LTNK"/>
    <s v="20"/>
    <s v="0"/>
    <s v="UM3001"/>
    <d v="1994-09-22T00:00:00"/>
    <n v="4154.93"/>
    <n v="-3947.18"/>
    <n v="207.75"/>
    <n v="0"/>
    <n v="0"/>
    <n v="0"/>
    <n v="0"/>
    <n v="207.75"/>
    <n v="4154.93"/>
    <n v="-3947.18"/>
    <n v="0"/>
    <m/>
    <s v="UM01"/>
    <s v="INR"/>
    <n v="0"/>
    <n v="0"/>
    <n v="0"/>
    <n v="0"/>
    <n v="0"/>
  </r>
  <r>
    <s v="1603003558"/>
    <s v="3"/>
    <s v="16030035583"/>
    <s v="3000"/>
    <x v="2"/>
    <s v="SPL. PARTS FOR DSW-MAIN"/>
    <s v="25"/>
    <s v="0"/>
    <s v="UM3001"/>
    <d v="1994-09-22T00:00:00"/>
    <n v="70633.789999999994"/>
    <n v="-67102.100000000006"/>
    <n v="3531.69"/>
    <n v="0"/>
    <n v="0"/>
    <n v="0"/>
    <n v="0"/>
    <n v="3531.69"/>
    <n v="70633.789999999994"/>
    <n v="-67102.100000000006"/>
    <n v="0"/>
    <m/>
    <s v="UM01"/>
    <s v="INR"/>
    <n v="0"/>
    <n v="0"/>
    <n v="0"/>
    <n v="0"/>
    <n v="0"/>
  </r>
  <r>
    <s v="1603003558"/>
    <s v="4"/>
    <s v="16030035584"/>
    <s v="3000"/>
    <x v="2"/>
    <s v="SPL. PARTS FOR DSW-ATNK"/>
    <s v="10"/>
    <s v="0"/>
    <s v="UM3001"/>
    <d v="1994-09-22T00:00:00"/>
    <n v="4154.93"/>
    <n v="-3947.18"/>
    <n v="207.75"/>
    <n v="0"/>
    <n v="0"/>
    <n v="0"/>
    <n v="0"/>
    <n v="207.75"/>
    <n v="4154.93"/>
    <n v="-3947.18"/>
    <n v="0"/>
    <m/>
    <s v="UM01"/>
    <s v="INR"/>
    <n v="0"/>
    <n v="0"/>
    <n v="0"/>
    <n v="0"/>
    <n v="0"/>
  </r>
  <r>
    <s v="1603003559"/>
    <s v="1"/>
    <s v="16030035591"/>
    <s v="3000"/>
    <x v="2"/>
    <s v="FURNACE SHELL &amp; TAKEUPS-LTNK"/>
    <s v="20"/>
    <s v="0"/>
    <s v="UM3001"/>
    <d v="1994-09-22T00:00:00"/>
    <n v="405916.7"/>
    <n v="-385620.86"/>
    <n v="20295.84"/>
    <n v="0"/>
    <n v="0"/>
    <n v="0"/>
    <n v="0"/>
    <n v="20295.84"/>
    <n v="405916.7"/>
    <n v="-385620.86"/>
    <n v="0"/>
    <m/>
    <s v="UM01"/>
    <s v="INR"/>
    <n v="0"/>
    <n v="0"/>
    <n v="0"/>
    <n v="0"/>
    <n v="0"/>
  </r>
  <r>
    <s v="1603003559"/>
    <s v="2"/>
    <s v="16030035592"/>
    <s v="3000"/>
    <x v="2"/>
    <s v="FURNACE SHELL &amp; TAKEUPS-MAIN"/>
    <s v="25"/>
    <s v="0"/>
    <s v="UM3001"/>
    <d v="1994-09-22T00:00:00"/>
    <n v="6900583.9500000002"/>
    <n v="-6555554.75"/>
    <n v="345029.2"/>
    <n v="0"/>
    <n v="0"/>
    <n v="0"/>
    <n v="0"/>
    <n v="345029.2"/>
    <n v="6900583.9500000002"/>
    <n v="-6555554.75"/>
    <n v="0"/>
    <m/>
    <s v="UM01"/>
    <s v="INR"/>
    <n v="0"/>
    <n v="0"/>
    <n v="0"/>
    <n v="0"/>
    <n v="0"/>
  </r>
  <r>
    <s v="1603003559"/>
    <s v="3"/>
    <s v="16030035593"/>
    <s v="3000"/>
    <x v="2"/>
    <s v="FURNACE SHELL &amp; TAKEUPS-ATNK"/>
    <s v="10"/>
    <s v="0"/>
    <s v="UM3001"/>
    <d v="1994-09-22T00:00:00"/>
    <n v="405916.7"/>
    <n v="-385620.86"/>
    <n v="20295.84"/>
    <n v="0"/>
    <n v="0"/>
    <n v="0"/>
    <n v="0"/>
    <n v="20295.84"/>
    <n v="405916.7"/>
    <n v="-385620.86"/>
    <n v="0"/>
    <m/>
    <s v="UM01"/>
    <s v="INR"/>
    <n v="0"/>
    <n v="0"/>
    <n v="0"/>
    <n v="0"/>
    <n v="0"/>
  </r>
  <r>
    <s v="1603003559"/>
    <s v="4"/>
    <s v="16030035594"/>
    <s v="3000"/>
    <x v="2"/>
    <s v="FURNACE SHELL &amp; TAKEUPS-ELEC"/>
    <s v="10"/>
    <s v="0"/>
    <s v="UM3001"/>
    <d v="1994-09-22T00:00:00"/>
    <n v="405916.7"/>
    <n v="-385620.86"/>
    <n v="20295.84"/>
    <n v="0"/>
    <n v="0"/>
    <n v="0"/>
    <n v="0"/>
    <n v="20295.84"/>
    <n v="405916.7"/>
    <n v="-385620.86"/>
    <n v="0"/>
    <m/>
    <s v="UM01"/>
    <s v="INR"/>
    <n v="0"/>
    <n v="0"/>
    <n v="0"/>
    <n v="0"/>
    <n v="0"/>
  </r>
  <r>
    <s v="1603003560"/>
    <s v="1"/>
    <s v="16030035601"/>
    <s v="3000"/>
    <x v="2"/>
    <s v="EQUIPMENT &amp; SPL. PARTS FOR DSW"/>
    <s v="25"/>
    <s v="0"/>
    <s v="UM3001"/>
    <d v="1994-09-22T00:00:00"/>
    <n v="7973.85"/>
    <n v="-7575.16"/>
    <n v="398.69"/>
    <n v="0"/>
    <n v="0"/>
    <n v="0"/>
    <n v="0"/>
    <n v="398.69"/>
    <n v="7973.85"/>
    <n v="-7575.16"/>
    <n v="0"/>
    <m/>
    <s v="UM01"/>
    <s v="INR"/>
    <n v="0"/>
    <n v="0"/>
    <n v="0"/>
    <n v="0"/>
    <n v="0"/>
  </r>
  <r>
    <s v="1603003560"/>
    <s v="2"/>
    <s v="16030035602"/>
    <s v="3000"/>
    <x v="2"/>
    <s v="EQUIPMENT &amp; SPL. PARTS FOR DSW"/>
    <s v="10"/>
    <s v="0"/>
    <s v="UM3001"/>
    <d v="1994-09-22T00:00:00"/>
    <n v="469.05"/>
    <n v="-445.6"/>
    <n v="23.45"/>
    <n v="0"/>
    <n v="0"/>
    <n v="0"/>
    <n v="0"/>
    <n v="23.45"/>
    <n v="469.05"/>
    <n v="-445.6"/>
    <n v="0"/>
    <m/>
    <s v="UM01"/>
    <s v="INR"/>
    <n v="0"/>
    <n v="0"/>
    <n v="0"/>
    <n v="0"/>
    <n v="0"/>
  </r>
  <r>
    <s v="1603003560"/>
    <s v="3"/>
    <s v="16030035603"/>
    <s v="3000"/>
    <x v="2"/>
    <s v="EQUIPMENT &amp; SPL. PARTS FOR DSW"/>
    <s v="10"/>
    <s v="0"/>
    <s v="UM3001"/>
    <d v="1994-09-22T00:00:00"/>
    <n v="469.05"/>
    <n v="-445.6"/>
    <n v="23.45"/>
    <n v="0"/>
    <n v="0"/>
    <n v="0"/>
    <n v="0"/>
    <n v="23.45"/>
    <n v="469.05"/>
    <n v="-445.6"/>
    <n v="0"/>
    <m/>
    <s v="UM01"/>
    <s v="INR"/>
    <n v="0"/>
    <n v="0"/>
    <n v="0"/>
    <n v="0"/>
    <n v="0"/>
  </r>
  <r>
    <s v="1603003560"/>
    <s v="4"/>
    <s v="16030035604"/>
    <s v="3000"/>
    <x v="2"/>
    <s v="EQUIPMENT &amp; SPL. PARTS FOR DSW"/>
    <s v="20"/>
    <s v="0"/>
    <s v="UM3001"/>
    <d v="1994-09-22T00:00:00"/>
    <n v="469.05"/>
    <n v="-445.6"/>
    <n v="23.45"/>
    <n v="0"/>
    <n v="0"/>
    <n v="0"/>
    <n v="0"/>
    <n v="23.45"/>
    <n v="469.05"/>
    <n v="-445.6"/>
    <n v="0"/>
    <m/>
    <s v="UM01"/>
    <s v="INR"/>
    <n v="0"/>
    <n v="0"/>
    <n v="0"/>
    <n v="0"/>
    <n v="0"/>
  </r>
  <r>
    <s v="1603003561"/>
    <s v="1"/>
    <s v="16030035611"/>
    <s v="3000"/>
    <x v="2"/>
    <s v="DESIGN/DRAWING/ENGG. FEE DSW-M"/>
    <s v="25"/>
    <s v="0"/>
    <s v="UM3001"/>
    <d v="1994-09-22T00:00:00"/>
    <n v="1524529.32"/>
    <n v="-1448302.85"/>
    <n v="76226.47"/>
    <n v="0"/>
    <n v="0"/>
    <n v="0"/>
    <n v="0"/>
    <n v="76226.47"/>
    <n v="1524529.32"/>
    <n v="-1448302.85"/>
    <n v="0"/>
    <m/>
    <s v="UM01"/>
    <s v="INR"/>
    <n v="0"/>
    <n v="0"/>
    <n v="0"/>
    <n v="0"/>
    <n v="0"/>
  </r>
  <r>
    <s v="1603003561"/>
    <s v="2"/>
    <s v="16030035612"/>
    <s v="3000"/>
    <x v="2"/>
    <s v="DESIGN/DRAWING/ENGG. FEE DSW-A"/>
    <s v="10"/>
    <s v="0"/>
    <s v="UM3001"/>
    <d v="1994-09-22T00:00:00"/>
    <n v="89678.2"/>
    <n v="-85194.29"/>
    <n v="4483.91"/>
    <n v="0"/>
    <n v="0"/>
    <n v="0"/>
    <n v="0"/>
    <n v="4483.91"/>
    <n v="89678.2"/>
    <n v="-85194.29"/>
    <n v="0"/>
    <m/>
    <s v="UM01"/>
    <s v="INR"/>
    <n v="0"/>
    <n v="0"/>
    <n v="0"/>
    <n v="0"/>
    <n v="0"/>
  </r>
  <r>
    <s v="1603003561"/>
    <s v="3"/>
    <s v="16030035613"/>
    <s v="3000"/>
    <x v="2"/>
    <s v="DESIGN/DRAWING/ENGG. FEE DSW-E"/>
    <s v="10"/>
    <s v="0"/>
    <s v="UM3001"/>
    <d v="1994-09-22T00:00:00"/>
    <n v="89678.2"/>
    <n v="-85194.29"/>
    <n v="4483.91"/>
    <n v="0"/>
    <n v="0"/>
    <n v="0"/>
    <n v="0"/>
    <n v="4483.91"/>
    <n v="89678.2"/>
    <n v="-85194.29"/>
    <n v="0"/>
    <m/>
    <s v="UM01"/>
    <s v="INR"/>
    <n v="0"/>
    <n v="0"/>
    <n v="0"/>
    <n v="0"/>
    <n v="0"/>
  </r>
  <r>
    <s v="1603003561"/>
    <s v="4"/>
    <s v="16030035614"/>
    <s v="3000"/>
    <x v="2"/>
    <s v="DESIGN/DRAWING/ENGG. FEE DSW-L"/>
    <s v="20"/>
    <s v="0"/>
    <s v="UM3001"/>
    <d v="1994-09-22T00:00:00"/>
    <n v="89678.2"/>
    <n v="-85194.29"/>
    <n v="4483.91"/>
    <n v="0"/>
    <n v="0"/>
    <n v="0"/>
    <n v="0"/>
    <n v="4483.91"/>
    <n v="89678.2"/>
    <n v="-85194.29"/>
    <n v="0"/>
    <m/>
    <s v="UM01"/>
    <s v="INR"/>
    <n v="0"/>
    <n v="0"/>
    <n v="0"/>
    <n v="0"/>
    <n v="0"/>
  </r>
  <r>
    <s v="1603003562"/>
    <s v="1"/>
    <s v="16030035621"/>
    <s v="3000"/>
    <x v="2"/>
    <s v="LE4 DSW CRANE-MAIN"/>
    <s v="25"/>
    <s v="0"/>
    <s v="UM3001"/>
    <d v="1994-09-22T00:00:00"/>
    <n v="2281099.6"/>
    <n v="-2167044.62"/>
    <n v="114054.98"/>
    <n v="0"/>
    <n v="0"/>
    <n v="0"/>
    <n v="0"/>
    <n v="114054.98"/>
    <n v="2281099.6"/>
    <n v="-2167044.62"/>
    <n v="0"/>
    <m/>
    <s v="UM01"/>
    <s v="INR"/>
    <n v="0"/>
    <n v="0"/>
    <n v="0"/>
    <n v="0"/>
    <n v="0"/>
  </r>
  <r>
    <s v="1603003562"/>
    <s v="2"/>
    <s v="16030035622"/>
    <s v="3000"/>
    <x v="2"/>
    <s v="LE4 DSW CRANE-ATNK"/>
    <s v="10"/>
    <s v="0"/>
    <s v="UM3001"/>
    <d v="1994-09-22T00:00:00"/>
    <n v="134182.32999999999"/>
    <n v="-127473.21"/>
    <n v="6709.12"/>
    <n v="0"/>
    <n v="0"/>
    <n v="0"/>
    <n v="0"/>
    <n v="6709.12"/>
    <n v="134182.32999999999"/>
    <n v="-127473.21"/>
    <n v="0"/>
    <m/>
    <s v="UM01"/>
    <s v="INR"/>
    <n v="0"/>
    <n v="0"/>
    <n v="0"/>
    <n v="0"/>
    <n v="0"/>
  </r>
  <r>
    <s v="1603003562"/>
    <s v="3"/>
    <s v="16030035623"/>
    <s v="3000"/>
    <x v="2"/>
    <s v="LE4 DSW CRANE-ELEC"/>
    <s v="10"/>
    <s v="0"/>
    <s v="UM3001"/>
    <d v="1994-09-22T00:00:00"/>
    <n v="134182.32999999999"/>
    <n v="-127473.21"/>
    <n v="6709.12"/>
    <n v="0"/>
    <n v="0"/>
    <n v="0"/>
    <n v="0"/>
    <n v="6709.12"/>
    <n v="134182.32999999999"/>
    <n v="-127473.21"/>
    <n v="0"/>
    <m/>
    <s v="UM01"/>
    <s v="INR"/>
    <n v="0"/>
    <n v="0"/>
    <n v="0"/>
    <n v="0"/>
    <n v="0"/>
  </r>
  <r>
    <s v="1603003562"/>
    <s v="4"/>
    <s v="16030035624"/>
    <s v="3000"/>
    <x v="2"/>
    <s v="LE4 DSW CRANE-LTNK"/>
    <s v="20"/>
    <s v="0"/>
    <s v="UM3001"/>
    <d v="1994-09-22T00:00:00"/>
    <n v="134182.32999999999"/>
    <n v="-127473.21"/>
    <n v="6709.12"/>
    <n v="0"/>
    <n v="0"/>
    <n v="0"/>
    <n v="0"/>
    <n v="6709.12"/>
    <n v="134182.32999999999"/>
    <n v="-127473.21"/>
    <n v="0"/>
    <m/>
    <s v="UM01"/>
    <s v="INR"/>
    <n v="0"/>
    <n v="0"/>
    <n v="0"/>
    <n v="0"/>
    <n v="0"/>
  </r>
  <r>
    <s v="1603003563"/>
    <s v="1"/>
    <s v="16030035631"/>
    <s v="3000"/>
    <x v="2"/>
    <s v="LEFOUR FURNACE-MAIN"/>
    <s v="25"/>
    <s v="0"/>
    <s v="UM3001"/>
    <d v="1996-03-31T00:00:00"/>
    <n v="3022156.94"/>
    <n v="-2848492.93"/>
    <n v="173664.01"/>
    <n v="0"/>
    <n v="0"/>
    <n v="-22556.16"/>
    <n v="0"/>
    <n v="151107.85"/>
    <n v="3022156.94"/>
    <n v="-2871049.09"/>
    <n v="0"/>
    <m/>
    <s v="UM01"/>
    <s v="INR"/>
    <n v="0"/>
    <n v="0"/>
    <n v="0"/>
    <n v="0"/>
    <n v="0"/>
  </r>
  <r>
    <s v="1603003563"/>
    <s v="2"/>
    <s v="16030035632"/>
    <s v="3000"/>
    <x v="2"/>
    <s v="LEFOUR FURNACE-ATNK"/>
    <s v="10"/>
    <s v="0"/>
    <s v="UM3001"/>
    <d v="1996-03-31T00:00:00"/>
    <n v="177773.94"/>
    <n v="-168885.24"/>
    <n v="8888.7000000000007"/>
    <n v="0"/>
    <n v="0"/>
    <n v="0"/>
    <n v="0"/>
    <n v="8888.7000000000007"/>
    <n v="177773.94"/>
    <n v="-168885.24"/>
    <n v="0"/>
    <m/>
    <s v="UM01"/>
    <s v="INR"/>
    <n v="0"/>
    <n v="0"/>
    <n v="0"/>
    <n v="0"/>
    <n v="0"/>
  </r>
  <r>
    <s v="1603003563"/>
    <s v="3"/>
    <s v="16030035633"/>
    <s v="3000"/>
    <x v="2"/>
    <s v="LEFOUR FURNACE-ELEC"/>
    <s v="10"/>
    <s v="0"/>
    <s v="UM3001"/>
    <d v="1996-03-31T00:00:00"/>
    <n v="177773.94"/>
    <n v="-168885.24"/>
    <n v="8888.7000000000007"/>
    <n v="0"/>
    <n v="0"/>
    <n v="0"/>
    <n v="0"/>
    <n v="8888.7000000000007"/>
    <n v="177773.94"/>
    <n v="-168885.24"/>
    <n v="0"/>
    <m/>
    <s v="UM01"/>
    <s v="INR"/>
    <n v="0"/>
    <n v="0"/>
    <n v="0"/>
    <n v="0"/>
    <n v="0"/>
  </r>
  <r>
    <s v="1603003563"/>
    <s v="4"/>
    <s v="16030035634"/>
    <s v="3000"/>
    <x v="2"/>
    <s v="LEFOUR FURNACE-LTNK"/>
    <s v="20"/>
    <s v="0"/>
    <s v="UM3001"/>
    <d v="1996-03-31T00:00:00"/>
    <n v="177773.94"/>
    <n v="-168885.24"/>
    <n v="8888.7000000000007"/>
    <n v="0"/>
    <n v="0"/>
    <n v="0"/>
    <n v="0"/>
    <n v="8888.7000000000007"/>
    <n v="177773.94"/>
    <n v="-168885.24"/>
    <n v="0"/>
    <m/>
    <s v="UM01"/>
    <s v="INR"/>
    <n v="0"/>
    <n v="0"/>
    <n v="0"/>
    <n v="0"/>
    <n v="0"/>
  </r>
  <r>
    <s v="1603003564"/>
    <s v="1"/>
    <s v="16030035641"/>
    <s v="3000"/>
    <x v="2"/>
    <s v="INST. OF TOWER TAKE OF LEFOUR."/>
    <s v="25"/>
    <s v="0"/>
    <s v="UM3001"/>
    <d v="1996-03-31T00:00:00"/>
    <n v="1506828.98"/>
    <n v="-1420241.17"/>
    <n v="86587.81"/>
    <n v="0"/>
    <n v="0"/>
    <n v="-11246.36"/>
    <n v="0"/>
    <n v="75341.45"/>
    <n v="1506828.98"/>
    <n v="-1431487.53"/>
    <n v="0"/>
    <m/>
    <s v="UM01"/>
    <s v="INR"/>
    <n v="0"/>
    <n v="0"/>
    <n v="0"/>
    <n v="0"/>
    <n v="0"/>
  </r>
  <r>
    <s v="1603003564"/>
    <s v="2"/>
    <s v="16030035642"/>
    <s v="3000"/>
    <x v="2"/>
    <s v="INST. OF TOWER TAKE OF LEFOUR."/>
    <s v="10"/>
    <s v="0"/>
    <s v="UM3001"/>
    <d v="1996-03-31T00:00:00"/>
    <n v="88637"/>
    <n v="-84205.15"/>
    <n v="4431.8500000000004"/>
    <n v="0"/>
    <n v="0"/>
    <n v="0"/>
    <n v="0"/>
    <n v="4431.8500000000004"/>
    <n v="88637"/>
    <n v="-84205.15"/>
    <n v="0"/>
    <m/>
    <s v="UM01"/>
    <s v="INR"/>
    <n v="0"/>
    <n v="0"/>
    <n v="0"/>
    <n v="0"/>
    <n v="0"/>
  </r>
  <r>
    <s v="1603003564"/>
    <s v="3"/>
    <s v="16030035643"/>
    <s v="3000"/>
    <x v="2"/>
    <s v="INST. OF TOWER TAKE OF LEFOUR."/>
    <s v="10"/>
    <s v="0"/>
    <s v="UM3001"/>
    <d v="1996-03-31T00:00:00"/>
    <n v="88637"/>
    <n v="-84205.15"/>
    <n v="4431.8500000000004"/>
    <n v="0"/>
    <n v="0"/>
    <n v="0"/>
    <n v="0"/>
    <n v="4431.8500000000004"/>
    <n v="88637"/>
    <n v="-84205.15"/>
    <n v="0"/>
    <m/>
    <s v="UM01"/>
    <s v="INR"/>
    <n v="0"/>
    <n v="0"/>
    <n v="0"/>
    <n v="0"/>
    <n v="0"/>
  </r>
  <r>
    <s v="1603003564"/>
    <s v="4"/>
    <s v="16030035644"/>
    <s v="3000"/>
    <x v="2"/>
    <s v="INST. OF TOWER TAKE OF LEFOUR."/>
    <s v="20"/>
    <s v="0"/>
    <s v="UM3001"/>
    <d v="1996-03-31T00:00:00"/>
    <n v="88637"/>
    <n v="-84205.15"/>
    <n v="4431.8500000000004"/>
    <n v="0"/>
    <n v="0"/>
    <n v="0"/>
    <n v="0"/>
    <n v="4431.8500000000004"/>
    <n v="88637"/>
    <n v="-84205.15"/>
    <n v="0"/>
    <m/>
    <s v="UM01"/>
    <s v="INR"/>
    <n v="0"/>
    <n v="0"/>
    <n v="0"/>
    <n v="0"/>
    <n v="0"/>
  </r>
  <r>
    <s v="1603003565"/>
    <s v="1"/>
    <s v="16030035651"/>
    <s v="3000"/>
    <x v="2"/>
    <s v="PAY OFFSIDE OF PROS. DSW LINE."/>
    <s v="25"/>
    <s v="0"/>
    <s v="UM3001"/>
    <d v="1996-03-31T00:00:00"/>
    <n v="369867.98"/>
    <n v="-348614.04"/>
    <n v="21253.94"/>
    <n v="0"/>
    <n v="0"/>
    <n v="-2760.54"/>
    <n v="0"/>
    <n v="18493.400000000001"/>
    <n v="369867.98"/>
    <n v="-351374.58"/>
    <n v="0"/>
    <m/>
    <s v="UM01"/>
    <s v="INR"/>
    <n v="0"/>
    <n v="0"/>
    <n v="0"/>
    <n v="0"/>
    <n v="0"/>
  </r>
  <r>
    <s v="1603003565"/>
    <s v="2"/>
    <s v="16030035652"/>
    <s v="3000"/>
    <x v="2"/>
    <s v="PAY OFFSIDE OF PROS. DSW LINE."/>
    <s v="10"/>
    <s v="0"/>
    <s v="UM3001"/>
    <d v="1996-03-31T00:00:00"/>
    <n v="21756.94"/>
    <n v="-20669.09"/>
    <n v="1087.8499999999999"/>
    <n v="0"/>
    <n v="0"/>
    <n v="0"/>
    <n v="0"/>
    <n v="1087.8499999999999"/>
    <n v="21756.94"/>
    <n v="-20669.09"/>
    <n v="0"/>
    <m/>
    <s v="UM01"/>
    <s v="INR"/>
    <n v="0"/>
    <n v="0"/>
    <n v="0"/>
    <n v="0"/>
    <n v="0"/>
  </r>
  <r>
    <s v="1603003565"/>
    <s v="3"/>
    <s v="16030035653"/>
    <s v="3000"/>
    <x v="2"/>
    <s v="PAY OFFSIDE OF PROS. DSW LINE."/>
    <s v="10"/>
    <s v="0"/>
    <s v="UM3001"/>
    <d v="1996-03-31T00:00:00"/>
    <n v="21756.94"/>
    <n v="-20669.09"/>
    <n v="1087.8499999999999"/>
    <n v="0"/>
    <n v="0"/>
    <n v="0"/>
    <n v="0"/>
    <n v="1087.8499999999999"/>
    <n v="21756.94"/>
    <n v="-20669.09"/>
    <n v="0"/>
    <m/>
    <s v="UM01"/>
    <s v="INR"/>
    <n v="0"/>
    <n v="0"/>
    <n v="0"/>
    <n v="0"/>
    <n v="0"/>
  </r>
  <r>
    <s v="1603003565"/>
    <s v="4"/>
    <s v="16030035654"/>
    <s v="3000"/>
    <x v="2"/>
    <s v="PAY OFFSIDE OF PROS. DSW LINE."/>
    <s v="20"/>
    <s v="0"/>
    <s v="UM3001"/>
    <d v="1996-03-31T00:00:00"/>
    <n v="21756.94"/>
    <n v="-20669.09"/>
    <n v="1087.8499999999999"/>
    <n v="0"/>
    <n v="0"/>
    <n v="0"/>
    <n v="0"/>
    <n v="1087.8499999999999"/>
    <n v="21756.94"/>
    <n v="-20669.09"/>
    <n v="0"/>
    <m/>
    <s v="UM01"/>
    <s v="INR"/>
    <n v="0"/>
    <n v="0"/>
    <n v="0"/>
    <n v="0"/>
    <n v="0"/>
  </r>
  <r>
    <s v="1603003566"/>
    <s v="1"/>
    <s v="16030035661"/>
    <s v="3000"/>
    <x v="2"/>
    <s v="PREHEATING /PATENTING FURNACE."/>
    <s v="25"/>
    <s v="0"/>
    <s v="UM3001"/>
    <d v="1996-03-31T00:00:00"/>
    <n v="283888.09000000003"/>
    <n v="-267574.87"/>
    <n v="16313.22"/>
    <n v="0"/>
    <n v="0"/>
    <n v="-2118.8200000000002"/>
    <n v="0"/>
    <n v="14194.4"/>
    <n v="283888.09000000003"/>
    <n v="-269693.69"/>
    <n v="0"/>
    <m/>
    <s v="UM01"/>
    <s v="INR"/>
    <n v="0"/>
    <n v="0"/>
    <n v="0"/>
    <n v="0"/>
    <n v="0"/>
  </r>
  <r>
    <s v="1603003566"/>
    <s v="2"/>
    <s v="16030035662"/>
    <s v="3000"/>
    <x v="2"/>
    <s v="PREHEATING /PATENTING FURNACE."/>
    <s v="10"/>
    <s v="0"/>
    <s v="UM3001"/>
    <d v="1996-03-31T00:00:00"/>
    <n v="16699.3"/>
    <n v="-15864.33"/>
    <n v="834.97"/>
    <n v="0"/>
    <n v="0"/>
    <n v="0"/>
    <n v="0"/>
    <n v="834.97"/>
    <n v="16699.3"/>
    <n v="-15864.33"/>
    <n v="0"/>
    <m/>
    <s v="UM01"/>
    <s v="INR"/>
    <n v="0"/>
    <n v="0"/>
    <n v="0"/>
    <n v="0"/>
    <n v="0"/>
  </r>
  <r>
    <s v="1603003566"/>
    <s v="3"/>
    <s v="16030035663"/>
    <s v="3000"/>
    <x v="2"/>
    <s v="PREHEATING /PATENTING FURNACE."/>
    <s v="10"/>
    <s v="0"/>
    <s v="UM3001"/>
    <d v="1996-03-31T00:00:00"/>
    <n v="16699.3"/>
    <n v="-15864.33"/>
    <n v="834.97"/>
    <n v="0"/>
    <n v="0"/>
    <n v="0"/>
    <n v="0"/>
    <n v="834.97"/>
    <n v="16699.3"/>
    <n v="-15864.33"/>
    <n v="0"/>
    <m/>
    <s v="UM01"/>
    <s v="INR"/>
    <n v="0"/>
    <n v="0"/>
    <n v="0"/>
    <n v="0"/>
    <n v="0"/>
  </r>
  <r>
    <s v="1603003566"/>
    <s v="4"/>
    <s v="16030035664"/>
    <s v="3000"/>
    <x v="2"/>
    <s v="PREHEATING /PATENTING FURNACE."/>
    <s v="20"/>
    <s v="0"/>
    <s v="UM3001"/>
    <d v="1996-03-31T00:00:00"/>
    <n v="16699.3"/>
    <n v="-15864.33"/>
    <n v="834.97"/>
    <n v="0"/>
    <n v="0"/>
    <n v="0"/>
    <n v="0"/>
    <n v="834.97"/>
    <n v="16699.3"/>
    <n v="-15864.33"/>
    <n v="0"/>
    <m/>
    <s v="UM01"/>
    <s v="INR"/>
    <n v="0"/>
    <n v="0"/>
    <n v="0"/>
    <n v="0"/>
    <n v="0"/>
  </r>
  <r>
    <s v="1603003567"/>
    <s v="1"/>
    <s v="16030035671"/>
    <s v="3000"/>
    <x v="2"/>
    <s v="FLUDISED BED.-MAIN"/>
    <s v="25"/>
    <s v="0"/>
    <s v="UM3001"/>
    <d v="1996-03-31T00:00:00"/>
    <n v="13802.24"/>
    <n v="-13009.12"/>
    <n v="793.12"/>
    <n v="0"/>
    <n v="0"/>
    <n v="-103.01"/>
    <n v="0"/>
    <n v="690.11"/>
    <n v="13802.24"/>
    <n v="-13112.13"/>
    <n v="0"/>
    <m/>
    <s v="UM01"/>
    <s v="INR"/>
    <n v="0"/>
    <n v="0"/>
    <n v="0"/>
    <n v="0"/>
    <n v="0"/>
  </r>
  <r>
    <s v="1603003567"/>
    <s v="2"/>
    <s v="16030035672"/>
    <s v="3000"/>
    <x v="2"/>
    <s v="FLUDISED BED.-ATNK"/>
    <s v="10"/>
    <s v="0"/>
    <s v="UM3001"/>
    <d v="1996-03-31T00:00:00"/>
    <n v="811.9"/>
    <n v="-771.3"/>
    <n v="40.6"/>
    <n v="0"/>
    <n v="0"/>
    <n v="0"/>
    <n v="0"/>
    <n v="40.6"/>
    <n v="811.9"/>
    <n v="-771.3"/>
    <n v="0"/>
    <m/>
    <s v="UM01"/>
    <s v="INR"/>
    <n v="0"/>
    <n v="0"/>
    <n v="0"/>
    <n v="0"/>
    <n v="0"/>
  </r>
  <r>
    <s v="1603003567"/>
    <s v="3"/>
    <s v="16030035673"/>
    <s v="3000"/>
    <x v="2"/>
    <s v="FLUDISED BED.-ELEC"/>
    <s v="10"/>
    <s v="0"/>
    <s v="UM3001"/>
    <d v="1996-03-31T00:00:00"/>
    <n v="811.9"/>
    <n v="-771.3"/>
    <n v="40.6"/>
    <n v="0"/>
    <n v="0"/>
    <n v="0"/>
    <n v="0"/>
    <n v="40.6"/>
    <n v="811.9"/>
    <n v="-771.3"/>
    <n v="0"/>
    <m/>
    <s v="UM01"/>
    <s v="INR"/>
    <n v="0"/>
    <n v="0"/>
    <n v="0"/>
    <n v="0"/>
    <n v="0"/>
  </r>
  <r>
    <s v="1603003567"/>
    <s v="4"/>
    <s v="16030035674"/>
    <s v="3000"/>
    <x v="2"/>
    <s v="FLUDISED BED.-LTNK"/>
    <s v="20"/>
    <s v="0"/>
    <s v="UM3001"/>
    <d v="1996-03-31T00:00:00"/>
    <n v="811.9"/>
    <n v="-771.3"/>
    <n v="40.6"/>
    <n v="0"/>
    <n v="0"/>
    <n v="0"/>
    <n v="0"/>
    <n v="40.6"/>
    <n v="811.9"/>
    <n v="-771.3"/>
    <n v="0"/>
    <m/>
    <s v="UM01"/>
    <s v="INR"/>
    <n v="0"/>
    <n v="0"/>
    <n v="0"/>
    <n v="0"/>
    <n v="0"/>
  </r>
  <r>
    <s v="1603003568"/>
    <s v="1"/>
    <s v="16030035681"/>
    <s v="3000"/>
    <x v="2"/>
    <s v="SEALED PICKLING.-ATNK"/>
    <s v="10"/>
    <s v="0"/>
    <s v="UM3001"/>
    <d v="1996-03-31T00:00:00"/>
    <n v="376816.63"/>
    <n v="-357975.8"/>
    <n v="18840.830000000002"/>
    <n v="0"/>
    <n v="0"/>
    <n v="0"/>
    <n v="0"/>
    <n v="18840.830000000002"/>
    <n v="376816.63"/>
    <n v="-357975.8"/>
    <n v="0"/>
    <m/>
    <s v="UM01"/>
    <s v="INR"/>
    <n v="0"/>
    <n v="0"/>
    <n v="0"/>
    <n v="0"/>
    <n v="0"/>
  </r>
  <r>
    <s v="1603003569"/>
    <s v="1"/>
    <s v="16030035691"/>
    <s v="3000"/>
    <x v="2"/>
    <s v="PHOSPHATE/RINSE/BORAX TANKS.-A"/>
    <s v="10"/>
    <s v="0"/>
    <s v="UM3001"/>
    <d v="1996-03-31T00:00:00"/>
    <n v="9354.82"/>
    <n v="-8887.08"/>
    <n v="467.74"/>
    <n v="0"/>
    <n v="0"/>
    <n v="0"/>
    <n v="0"/>
    <n v="467.74"/>
    <n v="9354.82"/>
    <n v="-8887.08"/>
    <n v="0"/>
    <m/>
    <s v="UM01"/>
    <s v="INR"/>
    <n v="0"/>
    <n v="0"/>
    <n v="0"/>
    <n v="0"/>
    <n v="0"/>
  </r>
  <r>
    <s v="1603003569"/>
    <s v="2"/>
    <s v="16030035692"/>
    <s v="3000"/>
    <x v="2"/>
    <s v="PHOSPHATE/RINSE/BORAX TANKS.-E"/>
    <s v="10"/>
    <s v="0"/>
    <s v="UM3001"/>
    <d v="1996-03-31T00:00:00"/>
    <n v="9354.82"/>
    <n v="-8887.08"/>
    <n v="467.74"/>
    <n v="0"/>
    <n v="0"/>
    <n v="0"/>
    <n v="0"/>
    <n v="467.74"/>
    <n v="9354.82"/>
    <n v="-8887.08"/>
    <n v="0"/>
    <m/>
    <s v="UM01"/>
    <s v="INR"/>
    <n v="0"/>
    <n v="0"/>
    <n v="0"/>
    <n v="0"/>
    <n v="0"/>
  </r>
  <r>
    <s v="1603003569"/>
    <s v="3"/>
    <s v="16030035693"/>
    <s v="3000"/>
    <x v="2"/>
    <s v="PHOSPHATE/RINSE/BORAX TANKS.-L"/>
    <s v="20"/>
    <s v="0"/>
    <s v="UM3001"/>
    <d v="1996-03-31T00:00:00"/>
    <n v="9354.82"/>
    <n v="-8887.08"/>
    <n v="467.74"/>
    <n v="0"/>
    <n v="0"/>
    <n v="0"/>
    <n v="0"/>
    <n v="467.74"/>
    <n v="9354.82"/>
    <n v="-8887.08"/>
    <n v="0"/>
    <m/>
    <s v="UM01"/>
    <s v="INR"/>
    <n v="0"/>
    <n v="0"/>
    <n v="0"/>
    <n v="0"/>
    <n v="0"/>
  </r>
  <r>
    <s v="1603003569"/>
    <s v="4"/>
    <s v="16030035694"/>
    <s v="3000"/>
    <x v="2"/>
    <s v="PHOSPHATE/RINSE/BORAX TANKS.-M"/>
    <s v="25"/>
    <s v="0"/>
    <s v="UM3001"/>
    <d v="1996-03-31T00:00:00"/>
    <n v="159031.89000000001"/>
    <n v="-149893.35"/>
    <n v="9138.5400000000009"/>
    <n v="0"/>
    <n v="0"/>
    <n v="-1186.95"/>
    <n v="0"/>
    <n v="7951.59"/>
    <n v="159031.89000000001"/>
    <n v="-151080.29999999999"/>
    <n v="0"/>
    <m/>
    <s v="UM01"/>
    <s v="INR"/>
    <n v="0"/>
    <n v="0"/>
    <n v="0"/>
    <n v="0"/>
    <n v="0"/>
  </r>
  <r>
    <s v="1603003570"/>
    <s v="1"/>
    <s v="16030035701"/>
    <s v="3000"/>
    <x v="2"/>
    <s v="BAKING/DRYING/GALVANISING.-ATN"/>
    <s v="10"/>
    <s v="0"/>
    <s v="UM3001"/>
    <d v="1996-03-31T00:00:00"/>
    <n v="27145.94"/>
    <n v="-25788.639999999999"/>
    <n v="1357.3"/>
    <n v="0"/>
    <n v="0"/>
    <n v="0"/>
    <n v="0"/>
    <n v="1357.3"/>
    <n v="27145.94"/>
    <n v="-25788.639999999999"/>
    <n v="0"/>
    <m/>
    <s v="UM01"/>
    <s v="INR"/>
    <n v="0"/>
    <n v="0"/>
    <n v="0"/>
    <n v="0"/>
    <n v="0"/>
  </r>
  <r>
    <s v="1603003570"/>
    <s v="2"/>
    <s v="16030035702"/>
    <s v="3000"/>
    <x v="2"/>
    <s v="BAKING/DRYING/GALVANISING.-ELE"/>
    <s v="10"/>
    <s v="0"/>
    <s v="UM3001"/>
    <d v="1996-03-31T00:00:00"/>
    <n v="27145.94"/>
    <n v="-25788.639999999999"/>
    <n v="1357.3"/>
    <n v="0"/>
    <n v="0"/>
    <n v="0"/>
    <n v="0"/>
    <n v="1357.3"/>
    <n v="27145.94"/>
    <n v="-25788.639999999999"/>
    <n v="0"/>
    <m/>
    <s v="UM01"/>
    <s v="INR"/>
    <n v="0"/>
    <n v="0"/>
    <n v="0"/>
    <n v="0"/>
    <n v="0"/>
  </r>
  <r>
    <s v="1603003570"/>
    <s v="3"/>
    <s v="16030035703"/>
    <s v="3000"/>
    <x v="2"/>
    <s v="BAKING/DRYING/GALVANISING.-LTN"/>
    <s v="20"/>
    <s v="0"/>
    <s v="UM3001"/>
    <d v="1996-03-31T00:00:00"/>
    <n v="27145.94"/>
    <n v="-25788.639999999999"/>
    <n v="1357.3"/>
    <n v="0"/>
    <n v="0"/>
    <n v="0"/>
    <n v="0"/>
    <n v="1357.3"/>
    <n v="27145.94"/>
    <n v="-25788.639999999999"/>
    <n v="0"/>
    <m/>
    <s v="UM01"/>
    <s v="INR"/>
    <n v="0"/>
    <n v="0"/>
    <n v="0"/>
    <n v="0"/>
    <n v="0"/>
  </r>
  <r>
    <s v="1603003570"/>
    <s v="4"/>
    <s v="16030035704"/>
    <s v="3000"/>
    <x v="2"/>
    <s v="BAKING/DRYING/GALVANISING.-MAI"/>
    <s v="25"/>
    <s v="0"/>
    <s v="UM3001"/>
    <d v="1996-03-31T00:00:00"/>
    <n v="461481.05"/>
    <n v="-434962.69"/>
    <n v="26518.36"/>
    <n v="0"/>
    <n v="0"/>
    <n v="-3444.31"/>
    <n v="0"/>
    <n v="23074.05"/>
    <n v="461481.05"/>
    <n v="-438407"/>
    <n v="0"/>
    <m/>
    <s v="UM01"/>
    <s v="INR"/>
    <n v="0"/>
    <n v="0"/>
    <n v="0"/>
    <n v="0"/>
    <n v="0"/>
  </r>
  <r>
    <s v="1603003571"/>
    <s v="1"/>
    <s v="16030035711"/>
    <s v="3000"/>
    <x v="2"/>
    <s v="INST. OF TOWER TAKE OF LEFOUR."/>
    <s v="10"/>
    <s v="0"/>
    <s v="UM3001"/>
    <d v="1996-03-31T00:00:00"/>
    <n v="18446.96"/>
    <n v="-17524.61"/>
    <n v="922.35"/>
    <n v="0"/>
    <n v="0"/>
    <n v="0"/>
    <n v="0"/>
    <n v="922.35"/>
    <n v="18446.96"/>
    <n v="-17524.61"/>
    <n v="0"/>
    <m/>
    <s v="UM01"/>
    <s v="INR"/>
    <n v="0"/>
    <n v="0"/>
    <n v="0"/>
    <n v="0"/>
    <n v="0"/>
  </r>
  <r>
    <s v="1603003571"/>
    <s v="2"/>
    <s v="16030035712"/>
    <s v="3000"/>
    <x v="2"/>
    <s v="INST. OF TOWER TAKE OF LEFOUR."/>
    <s v="10"/>
    <s v="0"/>
    <s v="UM3001"/>
    <d v="1996-03-31T00:00:00"/>
    <n v="18446.96"/>
    <n v="-17524.61"/>
    <n v="922.35"/>
    <n v="0"/>
    <n v="0"/>
    <n v="0"/>
    <n v="0"/>
    <n v="922.35"/>
    <n v="18446.96"/>
    <n v="-17524.61"/>
    <n v="0"/>
    <m/>
    <s v="UM01"/>
    <s v="INR"/>
    <n v="0"/>
    <n v="0"/>
    <n v="0"/>
    <n v="0"/>
    <n v="0"/>
  </r>
  <r>
    <s v="1603003571"/>
    <s v="3"/>
    <s v="16030035713"/>
    <s v="3000"/>
    <x v="2"/>
    <s v="INST. OF TOWER TAKE OF LEFOUR."/>
    <s v="20"/>
    <s v="0"/>
    <s v="UM3001"/>
    <d v="1996-03-31T00:00:00"/>
    <n v="18446.96"/>
    <n v="-17524.61"/>
    <n v="922.35"/>
    <n v="0"/>
    <n v="0"/>
    <n v="0"/>
    <n v="0"/>
    <n v="922.35"/>
    <n v="18446.96"/>
    <n v="-17524.61"/>
    <n v="0"/>
    <m/>
    <s v="UM01"/>
    <s v="INR"/>
    <n v="0"/>
    <n v="0"/>
    <n v="0"/>
    <n v="0"/>
    <n v="0"/>
  </r>
  <r>
    <s v="1603003571"/>
    <s v="4"/>
    <s v="16030035714"/>
    <s v="3000"/>
    <x v="2"/>
    <s v="INST. OF TOWER TAKE OF LEFOUR."/>
    <s v="25"/>
    <s v="0"/>
    <s v="UM3001"/>
    <d v="1996-03-31T00:00:00"/>
    <n v="313598.40000000002"/>
    <n v="-295577.90999999997"/>
    <n v="18020.490000000002"/>
    <n v="0"/>
    <n v="0"/>
    <n v="-2340.5700000000002"/>
    <n v="0"/>
    <n v="15679.92"/>
    <n v="313598.40000000002"/>
    <n v="-297918.48"/>
    <n v="0"/>
    <m/>
    <s v="UM01"/>
    <s v="INR"/>
    <n v="0"/>
    <n v="0"/>
    <n v="0"/>
    <n v="0"/>
    <n v="0"/>
  </r>
  <r>
    <s v="1603003572"/>
    <s v="1"/>
    <s v="16030035721"/>
    <s v="3000"/>
    <x v="2"/>
    <s v="INSTALLATION OF LEFOUR FURNACE"/>
    <s v="10"/>
    <s v="0"/>
    <s v="UM3001"/>
    <d v="1996-03-31T00:00:00"/>
    <n v="32665.73"/>
    <n v="-31032.44"/>
    <n v="1633.29"/>
    <n v="0"/>
    <n v="0"/>
    <n v="0"/>
    <n v="0"/>
    <n v="1633.29"/>
    <n v="32665.73"/>
    <n v="-31032.44"/>
    <n v="0"/>
    <m/>
    <s v="UM01"/>
    <s v="INR"/>
    <n v="0"/>
    <n v="0"/>
    <n v="0"/>
    <n v="0"/>
    <n v="0"/>
  </r>
  <r>
    <s v="1603003572"/>
    <s v="2"/>
    <s v="16030035722"/>
    <s v="3000"/>
    <x v="2"/>
    <s v="INSTALLATION OF LEFOUR FURNACE"/>
    <s v="10"/>
    <s v="0"/>
    <s v="UM3001"/>
    <d v="1996-03-31T00:00:00"/>
    <n v="32665.73"/>
    <n v="-31032.44"/>
    <n v="1633.29"/>
    <n v="0"/>
    <n v="0"/>
    <n v="0"/>
    <n v="0"/>
    <n v="1633.29"/>
    <n v="32665.73"/>
    <n v="-31032.44"/>
    <n v="0"/>
    <m/>
    <s v="UM01"/>
    <s v="INR"/>
    <n v="0"/>
    <n v="0"/>
    <n v="0"/>
    <n v="0"/>
    <n v="0"/>
  </r>
  <r>
    <s v="1603003572"/>
    <s v="3"/>
    <s v="16030035723"/>
    <s v="3000"/>
    <x v="2"/>
    <s v="INSTALLATION OF LEFOUR FURNACE"/>
    <s v="20"/>
    <s v="0"/>
    <s v="UM3001"/>
    <d v="1996-03-31T00:00:00"/>
    <n v="32665.73"/>
    <n v="-31032.44"/>
    <n v="1633.29"/>
    <n v="0"/>
    <n v="0"/>
    <n v="0"/>
    <n v="0"/>
    <n v="1633.29"/>
    <n v="32665.73"/>
    <n v="-31032.44"/>
    <n v="0"/>
    <m/>
    <s v="UM01"/>
    <s v="INR"/>
    <n v="0"/>
    <n v="0"/>
    <n v="0"/>
    <n v="0"/>
    <n v="0"/>
  </r>
  <r>
    <s v="1603003572"/>
    <s v="4"/>
    <s v="16030035724"/>
    <s v="3000"/>
    <x v="2"/>
    <s v="INSTALLATION OF LEFOUR FURNACE"/>
    <s v="25"/>
    <s v="0"/>
    <s v="UM3001"/>
    <d v="1996-03-31T00:00:00"/>
    <n v="555317.36"/>
    <n v="-523406.82"/>
    <n v="31910.54"/>
    <n v="0"/>
    <n v="0"/>
    <n v="-4144.67"/>
    <n v="0"/>
    <n v="27765.87"/>
    <n v="555317.36"/>
    <n v="-527551.49"/>
    <n v="0"/>
    <m/>
    <s v="UM01"/>
    <s v="INR"/>
    <n v="0"/>
    <n v="0"/>
    <n v="0"/>
    <n v="0"/>
    <n v="0"/>
  </r>
  <r>
    <s v="1603003573"/>
    <s v="1"/>
    <s v="16030035731"/>
    <s v="3000"/>
    <x v="2"/>
    <s v="MODIFICATION OF LEFOUR FURNACE"/>
    <s v="10"/>
    <s v="0"/>
    <s v="UM3001"/>
    <d v="1996-03-31T00:00:00"/>
    <n v="20657.25"/>
    <n v="-19624.39"/>
    <n v="1032.8599999999999"/>
    <n v="0"/>
    <n v="0"/>
    <n v="0"/>
    <n v="0"/>
    <n v="1032.8599999999999"/>
    <n v="20657.25"/>
    <n v="-19624.39"/>
    <n v="0"/>
    <m/>
    <s v="UM01"/>
    <s v="INR"/>
    <n v="0"/>
    <n v="0"/>
    <n v="0"/>
    <n v="0"/>
    <n v="0"/>
  </r>
  <r>
    <s v="1603003573"/>
    <s v="2"/>
    <s v="16030035732"/>
    <s v="3000"/>
    <x v="2"/>
    <s v="MODIFICATION OF LEFOUR FURNACE"/>
    <s v="10"/>
    <s v="0"/>
    <s v="UM3001"/>
    <d v="1996-03-31T00:00:00"/>
    <n v="20657.25"/>
    <n v="-19624.39"/>
    <n v="1032.8599999999999"/>
    <n v="0"/>
    <n v="0"/>
    <n v="0"/>
    <n v="0"/>
    <n v="1032.8599999999999"/>
    <n v="20657.25"/>
    <n v="-19624.39"/>
    <n v="0"/>
    <m/>
    <s v="UM01"/>
    <s v="INR"/>
    <n v="0"/>
    <n v="0"/>
    <n v="0"/>
    <n v="0"/>
    <n v="0"/>
  </r>
  <r>
    <s v="1603003573"/>
    <s v="3"/>
    <s v="16030035733"/>
    <s v="3000"/>
    <x v="2"/>
    <s v="MODIFICATION OF LEFOUR FURNACE"/>
    <s v="20"/>
    <s v="0"/>
    <s v="UM3001"/>
    <d v="1996-03-31T00:00:00"/>
    <n v="20657.25"/>
    <n v="-19624.39"/>
    <n v="1032.8599999999999"/>
    <n v="0"/>
    <n v="0"/>
    <n v="0"/>
    <n v="0"/>
    <n v="1032.8599999999999"/>
    <n v="20657.25"/>
    <n v="-19624.39"/>
    <n v="0"/>
    <m/>
    <s v="UM01"/>
    <s v="INR"/>
    <n v="0"/>
    <n v="0"/>
    <n v="0"/>
    <n v="0"/>
    <n v="0"/>
  </r>
  <r>
    <s v="1603003573"/>
    <s v="4"/>
    <s v="16030035734"/>
    <s v="3000"/>
    <x v="2"/>
    <s v="MODIFICATION OF LEFOUR FURNACE"/>
    <s v="25"/>
    <s v="0"/>
    <s v="UM3001"/>
    <d v="1996-03-31T00:00:00"/>
    <n v="351173.33"/>
    <n v="-330993.65000000002"/>
    <n v="20179.68"/>
    <n v="0"/>
    <n v="0"/>
    <n v="-2621.0100000000002"/>
    <n v="0"/>
    <n v="17558.669999999998"/>
    <n v="351173.33"/>
    <n v="-333614.65999999997"/>
    <n v="0"/>
    <m/>
    <s v="UM01"/>
    <s v="INR"/>
    <n v="0"/>
    <n v="0"/>
    <n v="0"/>
    <n v="0"/>
    <n v="0"/>
  </r>
  <r>
    <s v="1603003574"/>
    <s v="1"/>
    <s v="16030035741"/>
    <s v="3000"/>
    <x v="2"/>
    <s v="MISC FURNACE PROJECTS.-ATNK"/>
    <s v="10"/>
    <s v="0"/>
    <s v="UM3001"/>
    <d v="1996-03-31T00:00:00"/>
    <n v="1842.33"/>
    <n v="-1750.21"/>
    <n v="92.12"/>
    <n v="0"/>
    <n v="0"/>
    <n v="0"/>
    <n v="0"/>
    <n v="92.12"/>
    <n v="1842.33"/>
    <n v="-1750.21"/>
    <n v="0"/>
    <m/>
    <s v="UM01"/>
    <s v="INR"/>
    <n v="0"/>
    <n v="0"/>
    <n v="0"/>
    <n v="0"/>
    <n v="0"/>
  </r>
  <r>
    <s v="1603003574"/>
    <s v="2"/>
    <s v="16030035742"/>
    <s v="3000"/>
    <x v="2"/>
    <s v="MISC FURNACE PROJECTS.-ELEC"/>
    <s v="10"/>
    <s v="0"/>
    <s v="UM3001"/>
    <d v="1996-03-31T00:00:00"/>
    <n v="1842.33"/>
    <n v="-1750.21"/>
    <n v="92.12"/>
    <n v="0"/>
    <n v="0"/>
    <n v="0"/>
    <n v="0"/>
    <n v="92.12"/>
    <n v="1842.33"/>
    <n v="-1750.21"/>
    <n v="0"/>
    <m/>
    <s v="UM01"/>
    <s v="INR"/>
    <n v="0"/>
    <n v="0"/>
    <n v="0"/>
    <n v="0"/>
    <n v="0"/>
  </r>
  <r>
    <s v="1603003574"/>
    <s v="3"/>
    <s v="16030035743"/>
    <s v="3000"/>
    <x v="2"/>
    <s v="MISC FURNACE PROJECTS.-LTNK"/>
    <s v="20"/>
    <s v="0"/>
    <s v="UM3001"/>
    <d v="1996-03-31T00:00:00"/>
    <n v="1842.33"/>
    <n v="-1750.21"/>
    <n v="92.12"/>
    <n v="0"/>
    <n v="0"/>
    <n v="0"/>
    <n v="0"/>
    <n v="92.12"/>
    <n v="1842.33"/>
    <n v="-1750.21"/>
    <n v="0"/>
    <m/>
    <s v="UM01"/>
    <s v="INR"/>
    <n v="0"/>
    <n v="0"/>
    <n v="0"/>
    <n v="0"/>
    <n v="0"/>
  </r>
  <r>
    <s v="1603003574"/>
    <s v="4"/>
    <s v="16030035744"/>
    <s v="3000"/>
    <x v="2"/>
    <s v="MISC FURNACE PROJECTS.-MAIN"/>
    <s v="25"/>
    <s v="0"/>
    <s v="UM3001"/>
    <d v="1996-03-31T00:00:00"/>
    <n v="31319.53"/>
    <n v="-29519.8"/>
    <n v="1799.73"/>
    <n v="0"/>
    <n v="0"/>
    <n v="-233.75"/>
    <n v="0"/>
    <n v="1565.98"/>
    <n v="31319.53"/>
    <n v="-29753.55"/>
    <n v="0"/>
    <m/>
    <s v="UM01"/>
    <s v="INR"/>
    <n v="0"/>
    <n v="0"/>
    <n v="0"/>
    <n v="0"/>
    <n v="0"/>
  </r>
  <r>
    <s v="1603003575"/>
    <s v="1"/>
    <s v="16030035751"/>
    <s v="3000"/>
    <x v="2"/>
    <s v="EQP. &amp; SPL PARTS FOR LEFOUR.-A"/>
    <s v="10"/>
    <s v="0"/>
    <s v="UM3001"/>
    <d v="1996-03-31T00:00:00"/>
    <n v="129495.29"/>
    <n v="-123020.53"/>
    <n v="6474.76"/>
    <n v="0"/>
    <n v="0"/>
    <n v="0"/>
    <n v="0"/>
    <n v="6474.76"/>
    <n v="129495.29"/>
    <n v="-123020.53"/>
    <n v="0"/>
    <m/>
    <s v="UM01"/>
    <s v="INR"/>
    <n v="0"/>
    <n v="0"/>
    <n v="0"/>
    <n v="0"/>
    <n v="0"/>
  </r>
  <r>
    <s v="1603003575"/>
    <s v="2"/>
    <s v="16030035752"/>
    <s v="3000"/>
    <x v="2"/>
    <s v="EQP. &amp; SPL PARTS FOR LEFOUR.-E"/>
    <s v="10"/>
    <s v="0"/>
    <s v="UM3001"/>
    <d v="1996-03-31T00:00:00"/>
    <n v="129495.29"/>
    <n v="-123020.53"/>
    <n v="6474.76"/>
    <n v="0"/>
    <n v="0"/>
    <n v="0"/>
    <n v="0"/>
    <n v="6474.76"/>
    <n v="129495.29"/>
    <n v="-123020.53"/>
    <n v="0"/>
    <m/>
    <s v="UM01"/>
    <s v="INR"/>
    <n v="0"/>
    <n v="0"/>
    <n v="0"/>
    <n v="0"/>
    <n v="0"/>
  </r>
  <r>
    <s v="1603003575"/>
    <s v="3"/>
    <s v="16030035753"/>
    <s v="3000"/>
    <x v="2"/>
    <s v="EQP. &amp; SPL PARTS FOR LEFOUR.-L"/>
    <s v="20"/>
    <s v="0"/>
    <s v="UM3001"/>
    <d v="1996-03-31T00:00:00"/>
    <n v="129495.29"/>
    <n v="-123020.53"/>
    <n v="6474.76"/>
    <n v="0"/>
    <n v="0"/>
    <n v="0"/>
    <n v="0"/>
    <n v="6474.76"/>
    <n v="129495.29"/>
    <n v="-123020.53"/>
    <n v="0"/>
    <m/>
    <s v="UM01"/>
    <s v="INR"/>
    <n v="0"/>
    <n v="0"/>
    <n v="0"/>
    <n v="0"/>
    <n v="0"/>
  </r>
  <r>
    <s v="1603003575"/>
    <s v="4"/>
    <s v="16030035754"/>
    <s v="3000"/>
    <x v="2"/>
    <s v="EQP. &amp; SPL PARTS FOR LEFOUR.-M"/>
    <s v="25"/>
    <s v="0"/>
    <s v="UM3001"/>
    <d v="1996-03-31T00:00:00"/>
    <n v="2201419.85"/>
    <n v="-2074918.35"/>
    <n v="126501.5"/>
    <n v="0"/>
    <n v="0"/>
    <n v="-16430.509999999998"/>
    <n v="0"/>
    <n v="110070.99"/>
    <n v="2201419.85"/>
    <n v="-2091348.86"/>
    <n v="0"/>
    <m/>
    <s v="UM01"/>
    <s v="INR"/>
    <n v="0"/>
    <n v="0"/>
    <n v="0"/>
    <n v="0"/>
    <n v="0"/>
  </r>
  <r>
    <s v="1603003576"/>
    <s v="1"/>
    <s v="16030035761"/>
    <s v="3000"/>
    <x v="2"/>
    <s v="TAKE UP &amp; PAYOFF FOR LEFOUR.-A"/>
    <s v="10"/>
    <s v="0"/>
    <s v="UM3001"/>
    <d v="1996-03-31T00:00:00"/>
    <n v="126069"/>
    <n v="-119765.55"/>
    <n v="6303.45"/>
    <n v="0"/>
    <n v="0"/>
    <n v="0"/>
    <n v="0"/>
    <n v="6303.45"/>
    <n v="126069"/>
    <n v="-119765.55"/>
    <n v="0"/>
    <m/>
    <s v="UM01"/>
    <s v="INR"/>
    <n v="0"/>
    <n v="0"/>
    <n v="0"/>
    <n v="0"/>
    <n v="0"/>
  </r>
  <r>
    <s v="1603003576"/>
    <s v="2"/>
    <s v="16030035762"/>
    <s v="3000"/>
    <x v="2"/>
    <s v="TAKE UP &amp; PAYOFF FOR LEFOUR.-E"/>
    <s v="10"/>
    <s v="0"/>
    <s v="UM3001"/>
    <d v="1996-03-31T00:00:00"/>
    <n v="126069"/>
    <n v="-119765.55"/>
    <n v="6303.45"/>
    <n v="0"/>
    <n v="0"/>
    <n v="0"/>
    <n v="0"/>
    <n v="6303.45"/>
    <n v="126069"/>
    <n v="-119765.55"/>
    <n v="0"/>
    <m/>
    <s v="UM01"/>
    <s v="INR"/>
    <n v="0"/>
    <n v="0"/>
    <n v="0"/>
    <n v="0"/>
    <n v="0"/>
  </r>
  <r>
    <s v="1603003576"/>
    <s v="3"/>
    <s v="16030035763"/>
    <s v="3000"/>
    <x v="2"/>
    <s v="TAKE UP &amp; PAYOFF FOR LEFOUR.-L"/>
    <s v="20"/>
    <s v="0"/>
    <s v="UM3001"/>
    <d v="1996-03-31T00:00:00"/>
    <n v="126069"/>
    <n v="-119765.55"/>
    <n v="6303.45"/>
    <n v="0"/>
    <n v="0"/>
    <n v="0"/>
    <n v="0"/>
    <n v="6303.45"/>
    <n v="126069"/>
    <n v="-119765.55"/>
    <n v="0"/>
    <m/>
    <s v="UM01"/>
    <s v="INR"/>
    <n v="0"/>
    <n v="0"/>
    <n v="0"/>
    <n v="0"/>
    <n v="0"/>
  </r>
  <r>
    <s v="1603003576"/>
    <s v="4"/>
    <s v="16030035764"/>
    <s v="3000"/>
    <x v="2"/>
    <s v="TAKE UP &amp; PAYOFF FOR LEFOUR.-M"/>
    <s v="25"/>
    <s v="0"/>
    <s v="UM3001"/>
    <d v="1996-03-31T00:00:00"/>
    <n v="2143172.92"/>
    <n v="-2020018.49"/>
    <n v="123154.43"/>
    <n v="0"/>
    <n v="0"/>
    <n v="-15995.78"/>
    <n v="0"/>
    <n v="107158.65"/>
    <n v="2143172.92"/>
    <n v="-2036014.27"/>
    <n v="0"/>
    <m/>
    <s v="UM01"/>
    <s v="INR"/>
    <n v="0"/>
    <n v="0"/>
    <n v="0"/>
    <n v="0"/>
    <n v="0"/>
  </r>
  <r>
    <s v="1603003577"/>
    <s v="1"/>
    <s v="16030035771"/>
    <s v="3000"/>
    <x v="2"/>
    <s v="EQP. &amp; SPL. PARTS PROCURED.-AT"/>
    <s v="10"/>
    <s v="0"/>
    <s v="UM3001"/>
    <d v="1996-03-31T00:00:00"/>
    <n v="29856.55"/>
    <n v="-28363.72"/>
    <n v="1492.83"/>
    <n v="0"/>
    <n v="0"/>
    <n v="0"/>
    <n v="0"/>
    <n v="1492.83"/>
    <n v="29856.55"/>
    <n v="-28363.72"/>
    <n v="0"/>
    <m/>
    <s v="UM01"/>
    <s v="INR"/>
    <n v="0"/>
    <n v="0"/>
    <n v="0"/>
    <n v="0"/>
    <n v="0"/>
  </r>
  <r>
    <s v="1603003577"/>
    <s v="2"/>
    <s v="16030035772"/>
    <s v="3000"/>
    <x v="2"/>
    <s v="EQP. &amp; SPL. PARTS PROCURED.-EL"/>
    <s v="10"/>
    <s v="0"/>
    <s v="UM3001"/>
    <d v="1996-03-31T00:00:00"/>
    <n v="29856.55"/>
    <n v="-28363.72"/>
    <n v="1492.83"/>
    <n v="0"/>
    <n v="0"/>
    <n v="0"/>
    <n v="0"/>
    <n v="1492.83"/>
    <n v="29856.55"/>
    <n v="-28363.72"/>
    <n v="0"/>
    <m/>
    <s v="UM01"/>
    <s v="INR"/>
    <n v="0"/>
    <n v="0"/>
    <n v="0"/>
    <n v="0"/>
    <n v="0"/>
  </r>
  <r>
    <s v="1603003577"/>
    <s v="3"/>
    <s v="16030035773"/>
    <s v="3000"/>
    <x v="2"/>
    <s v="EQP. &amp; SPL. PARTS PROCURED.-LT"/>
    <s v="20"/>
    <s v="0"/>
    <s v="UM3001"/>
    <d v="1996-03-31T00:00:00"/>
    <n v="29856.55"/>
    <n v="-28363.72"/>
    <n v="1492.83"/>
    <n v="0"/>
    <n v="0"/>
    <n v="0"/>
    <n v="0"/>
    <n v="1492.83"/>
    <n v="29856.55"/>
    <n v="-28363.72"/>
    <n v="0"/>
    <m/>
    <s v="UM01"/>
    <s v="INR"/>
    <n v="0"/>
    <n v="0"/>
    <n v="0"/>
    <n v="0"/>
    <n v="0"/>
  </r>
  <r>
    <s v="1603003577"/>
    <s v="4"/>
    <s v="16030035774"/>
    <s v="3000"/>
    <x v="2"/>
    <s v="EQP. &amp; SPL. PARTS PROCURED.-MA"/>
    <s v="25"/>
    <s v="0"/>
    <s v="UM3001"/>
    <d v="1996-03-31T00:00:00"/>
    <n v="507561.43"/>
    <n v="-478395.12"/>
    <n v="29166.31"/>
    <n v="0"/>
    <n v="0"/>
    <n v="-3788.24"/>
    <n v="0"/>
    <n v="25378.07"/>
    <n v="507561.43"/>
    <n v="-482183.36"/>
    <n v="0"/>
    <m/>
    <s v="UM01"/>
    <s v="INR"/>
    <n v="0"/>
    <n v="0"/>
    <n v="0"/>
    <n v="0"/>
    <n v="0"/>
  </r>
  <r>
    <s v="1603003578"/>
    <s v="1"/>
    <s v="16030035781"/>
    <s v="3000"/>
    <x v="2"/>
    <s v="DESIGN/ENGG. DRG &amp; TECH FEE.-A"/>
    <s v="10"/>
    <s v="0"/>
    <s v="UM3001"/>
    <d v="1996-03-31T00:00:00"/>
    <n v="17028.849999999999"/>
    <n v="-16177.41"/>
    <n v="851.44"/>
    <n v="0"/>
    <n v="0"/>
    <n v="0"/>
    <n v="0"/>
    <n v="851.44"/>
    <n v="17028.849999999999"/>
    <n v="-16177.41"/>
    <n v="0"/>
    <m/>
    <s v="UM01"/>
    <s v="INR"/>
    <n v="0"/>
    <n v="0"/>
    <n v="0"/>
    <n v="0"/>
    <n v="0"/>
  </r>
  <r>
    <s v="1603003578"/>
    <s v="2"/>
    <s v="16030035782"/>
    <s v="3000"/>
    <x v="2"/>
    <s v="DESIGN/ENGG. DRG &amp; TECH FEE.-E"/>
    <s v="10"/>
    <s v="0"/>
    <s v="UM3001"/>
    <d v="1996-03-31T00:00:00"/>
    <n v="17028.849999999999"/>
    <n v="-16177.41"/>
    <n v="851.44"/>
    <n v="0"/>
    <n v="0"/>
    <n v="0"/>
    <n v="0"/>
    <n v="851.44"/>
    <n v="17028.849999999999"/>
    <n v="-16177.41"/>
    <n v="0"/>
    <m/>
    <s v="UM01"/>
    <s v="INR"/>
    <n v="0"/>
    <n v="0"/>
    <n v="0"/>
    <n v="0"/>
    <n v="0"/>
  </r>
  <r>
    <s v="1603003578"/>
    <s v="3"/>
    <s v="16030035783"/>
    <s v="3000"/>
    <x v="2"/>
    <s v="DESIGN/ENGG. DRG &amp; TECH FEE.-L"/>
    <s v="20"/>
    <s v="0"/>
    <s v="UM3001"/>
    <d v="1996-03-31T00:00:00"/>
    <n v="17028.849999999999"/>
    <n v="-16177.41"/>
    <n v="851.44"/>
    <n v="0"/>
    <n v="0"/>
    <n v="0"/>
    <n v="0"/>
    <n v="851.44"/>
    <n v="17028.849999999999"/>
    <n v="-16177.41"/>
    <n v="0"/>
    <m/>
    <s v="UM01"/>
    <s v="INR"/>
    <n v="0"/>
    <n v="0"/>
    <n v="0"/>
    <n v="0"/>
    <n v="0"/>
  </r>
  <r>
    <s v="1603003578"/>
    <s v="4"/>
    <s v="16030035784"/>
    <s v="3000"/>
    <x v="2"/>
    <s v="DESIGN/ENGG. DRG &amp; TECH FEE.-M"/>
    <s v="25"/>
    <s v="0"/>
    <s v="UM3001"/>
    <d v="1996-03-31T00:00:00"/>
    <n v="289490.40999999997"/>
    <n v="-272855.25"/>
    <n v="16635.16"/>
    <n v="0"/>
    <n v="0"/>
    <n v="-2160.64"/>
    <n v="0"/>
    <n v="14474.52"/>
    <n v="289490.40999999997"/>
    <n v="-275015.89"/>
    <n v="0"/>
    <m/>
    <s v="UM01"/>
    <s v="INR"/>
    <n v="0"/>
    <n v="0"/>
    <n v="0"/>
    <n v="0"/>
    <n v="0"/>
  </r>
  <r>
    <s v="1603003579"/>
    <s v="1"/>
    <s v="16030035791"/>
    <s v="3000"/>
    <x v="2"/>
    <s v="EXPENSES ON FOREIGN TECHNICIAN"/>
    <s v="10"/>
    <s v="0"/>
    <s v="UM3001"/>
    <d v="1996-03-31T00:00:00"/>
    <n v="9127.27"/>
    <n v="-8670.91"/>
    <n v="456.36"/>
    <n v="0"/>
    <n v="0"/>
    <n v="0"/>
    <n v="0"/>
    <n v="456.36"/>
    <n v="9127.27"/>
    <n v="-8670.91"/>
    <n v="0"/>
    <m/>
    <s v="UM01"/>
    <s v="INR"/>
    <n v="0"/>
    <n v="0"/>
    <n v="0"/>
    <n v="0"/>
    <n v="0"/>
  </r>
  <r>
    <s v="1603003579"/>
    <s v="2"/>
    <s v="16030035792"/>
    <s v="3000"/>
    <x v="2"/>
    <s v="EXPENSES ON FOREIGN TECHNICIAN"/>
    <s v="10"/>
    <s v="0"/>
    <s v="UM3001"/>
    <d v="1996-03-31T00:00:00"/>
    <n v="9127.27"/>
    <n v="-8670.91"/>
    <n v="456.36"/>
    <n v="0"/>
    <n v="0"/>
    <n v="0"/>
    <n v="0"/>
    <n v="456.36"/>
    <n v="9127.27"/>
    <n v="-8670.91"/>
    <n v="0"/>
    <m/>
    <s v="UM01"/>
    <s v="INR"/>
    <n v="0"/>
    <n v="0"/>
    <n v="0"/>
    <n v="0"/>
    <n v="0"/>
  </r>
  <r>
    <s v="1603003579"/>
    <s v="3"/>
    <s v="16030035793"/>
    <s v="3000"/>
    <x v="2"/>
    <s v="EXPENSES ON FOREIGN TECHNICIAN"/>
    <s v="20"/>
    <s v="0"/>
    <s v="UM3001"/>
    <d v="1996-03-31T00:00:00"/>
    <n v="9127.27"/>
    <n v="-8670.91"/>
    <n v="456.36"/>
    <n v="0"/>
    <n v="0"/>
    <n v="0"/>
    <n v="0"/>
    <n v="456.36"/>
    <n v="9127.27"/>
    <n v="-8670.91"/>
    <n v="0"/>
    <m/>
    <s v="UM01"/>
    <s v="INR"/>
    <n v="0"/>
    <n v="0"/>
    <n v="0"/>
    <n v="0"/>
    <n v="0"/>
  </r>
  <r>
    <s v="1603003579"/>
    <s v="4"/>
    <s v="16030035794"/>
    <s v="3000"/>
    <x v="2"/>
    <s v="EXPENSES ON FOREIGN TECHNICIAN"/>
    <s v="25"/>
    <s v="0"/>
    <s v="UM3001"/>
    <d v="1996-03-31T00:00:00"/>
    <n v="155163.51999999999"/>
    <n v="-146247.26999999999"/>
    <n v="8916.25"/>
    <n v="0"/>
    <n v="0"/>
    <n v="-1158.07"/>
    <n v="0"/>
    <n v="7758.18"/>
    <n v="155163.51999999999"/>
    <n v="-147405.34"/>
    <n v="0"/>
    <m/>
    <s v="UM01"/>
    <s v="INR"/>
    <n v="0"/>
    <n v="0"/>
    <n v="0"/>
    <n v="0"/>
    <n v="0"/>
  </r>
  <r>
    <s v="1603003580"/>
    <s v="1"/>
    <s v="16030035801"/>
    <s v="3000"/>
    <x v="2"/>
    <s v="MULTIWIRE ELECTROLYTIC CLEANIN"/>
    <s v="10"/>
    <s v="0"/>
    <s v="UM3001"/>
    <d v="1996-03-31T00:00:00"/>
    <n v="34165.29"/>
    <n v="-32457.03"/>
    <n v="1708.26"/>
    <n v="0"/>
    <n v="0"/>
    <n v="0"/>
    <n v="0"/>
    <n v="1708.26"/>
    <n v="34165.29"/>
    <n v="-32457.03"/>
    <n v="0"/>
    <m/>
    <s v="UM01"/>
    <s v="INR"/>
    <n v="0"/>
    <n v="0"/>
    <n v="0"/>
    <n v="0"/>
    <n v="0"/>
  </r>
  <r>
    <s v="1603003580"/>
    <s v="2"/>
    <s v="16030035802"/>
    <s v="3000"/>
    <x v="2"/>
    <s v="MULTIWIRE ELECTROLYTIC CLEANIN"/>
    <s v="10"/>
    <s v="0"/>
    <s v="UM3001"/>
    <d v="1996-03-31T00:00:00"/>
    <n v="34165.29"/>
    <n v="-32457.03"/>
    <n v="1708.26"/>
    <n v="0"/>
    <n v="0"/>
    <n v="0"/>
    <n v="0"/>
    <n v="1708.26"/>
    <n v="34165.29"/>
    <n v="-32457.03"/>
    <n v="0"/>
    <m/>
    <s v="UM01"/>
    <s v="INR"/>
    <n v="0"/>
    <n v="0"/>
    <n v="0"/>
    <n v="0"/>
    <n v="0"/>
  </r>
  <r>
    <s v="1603003580"/>
    <s v="3"/>
    <s v="16030035803"/>
    <s v="3000"/>
    <x v="2"/>
    <s v="MULTIWIRE ELECTROLYTIC CLEANIN"/>
    <s v="20"/>
    <s v="0"/>
    <s v="UM3001"/>
    <d v="1996-03-31T00:00:00"/>
    <n v="34165.29"/>
    <n v="-32457.03"/>
    <n v="1708.26"/>
    <n v="0"/>
    <n v="0"/>
    <n v="0"/>
    <n v="0"/>
    <n v="1708.26"/>
    <n v="34165.29"/>
    <n v="-32457.03"/>
    <n v="0"/>
    <m/>
    <s v="UM01"/>
    <s v="INR"/>
    <n v="0"/>
    <n v="0"/>
    <n v="0"/>
    <n v="0"/>
    <n v="0"/>
  </r>
  <r>
    <s v="1603003580"/>
    <s v="4"/>
    <s v="16030035804"/>
    <s v="3000"/>
    <x v="2"/>
    <s v="MULTIWIRE ELECTROLYTIC CLEANIN"/>
    <s v="25"/>
    <s v="0"/>
    <s v="UM3001"/>
    <d v="1996-03-31T00:00:00"/>
    <n v="580809.88"/>
    <n v="-547434.46"/>
    <n v="33375.42"/>
    <n v="0"/>
    <n v="0"/>
    <n v="-4334.93"/>
    <n v="0"/>
    <n v="29040.49"/>
    <n v="580809.88"/>
    <n v="-551769.39"/>
    <n v="0"/>
    <m/>
    <s v="UM01"/>
    <s v="INR"/>
    <n v="0"/>
    <n v="0"/>
    <n v="0"/>
    <n v="0"/>
    <n v="0"/>
  </r>
  <r>
    <s v="1603003581"/>
    <s v="1"/>
    <s v="16030035811"/>
    <s v="3000"/>
    <x v="2"/>
    <s v="PAY OFF SIDE OF DSW.-ATNK"/>
    <s v="10"/>
    <s v="0"/>
    <s v="UM3001"/>
    <d v="1996-03-31T00:00:00"/>
    <n v="4697.67"/>
    <n v="-4462.79"/>
    <n v="234.88"/>
    <n v="0"/>
    <n v="0"/>
    <n v="0"/>
    <n v="0"/>
    <n v="234.88"/>
    <n v="4697.67"/>
    <n v="-4462.79"/>
    <n v="0"/>
    <m/>
    <s v="UM01"/>
    <s v="INR"/>
    <n v="0"/>
    <n v="0"/>
    <n v="0"/>
    <n v="0"/>
    <n v="0"/>
  </r>
  <r>
    <s v="1603003581"/>
    <s v="2"/>
    <s v="16030035812"/>
    <s v="3000"/>
    <x v="2"/>
    <s v="PAY OFF SIDE OF DSW.-ELEC"/>
    <s v="10"/>
    <s v="0"/>
    <s v="UM3001"/>
    <d v="1996-03-31T00:00:00"/>
    <n v="4697.67"/>
    <n v="-4462.79"/>
    <n v="234.88"/>
    <n v="0"/>
    <n v="0"/>
    <n v="0"/>
    <n v="0"/>
    <n v="234.88"/>
    <n v="4697.67"/>
    <n v="-4462.79"/>
    <n v="0"/>
    <m/>
    <s v="UM01"/>
    <s v="INR"/>
    <n v="0"/>
    <n v="0"/>
    <n v="0"/>
    <n v="0"/>
    <n v="0"/>
  </r>
  <r>
    <s v="1603003581"/>
    <s v="3"/>
    <s v="16030035813"/>
    <s v="3000"/>
    <x v="2"/>
    <s v="PAY OFF SIDE OF DSW.-LTNK"/>
    <s v="20"/>
    <s v="0"/>
    <s v="UM3001"/>
    <d v="1996-03-31T00:00:00"/>
    <n v="4697.67"/>
    <n v="-4462.79"/>
    <n v="234.88"/>
    <n v="0"/>
    <n v="0"/>
    <n v="0"/>
    <n v="0"/>
    <n v="234.88"/>
    <n v="4697.67"/>
    <n v="-4462.79"/>
    <n v="0"/>
    <m/>
    <s v="UM01"/>
    <s v="INR"/>
    <n v="0"/>
    <n v="0"/>
    <n v="0"/>
    <n v="0"/>
    <n v="0"/>
  </r>
  <r>
    <s v="1603003581"/>
    <s v="4"/>
    <s v="16030035814"/>
    <s v="3000"/>
    <x v="2"/>
    <s v="PAY OFF SIDE OF DSW.-MAIN"/>
    <s v="25"/>
    <s v="0"/>
    <s v="UM3001"/>
    <d v="1996-03-31T00:00:00"/>
    <n v="79860.399999999994"/>
    <n v="-75271.33"/>
    <n v="4589.07"/>
    <n v="0"/>
    <n v="0"/>
    <n v="-596.04999999999995"/>
    <n v="0"/>
    <n v="3993.02"/>
    <n v="79860.399999999994"/>
    <n v="-75867.38"/>
    <n v="0"/>
    <m/>
    <s v="UM01"/>
    <s v="INR"/>
    <n v="0"/>
    <n v="0"/>
    <n v="0"/>
    <n v="0"/>
    <n v="0"/>
  </r>
  <r>
    <s v="1603003582"/>
    <s v="1"/>
    <s v="16030035821"/>
    <s v="3000"/>
    <x v="2"/>
    <s v="PAY OFF SIDE OF DSW.-ATNK"/>
    <s v="10"/>
    <s v="0"/>
    <s v="UM3001"/>
    <d v="1996-03-31T00:00:00"/>
    <n v="9659.5499999999993"/>
    <n v="-9176.57"/>
    <n v="482.98"/>
    <n v="0"/>
    <n v="0"/>
    <n v="0"/>
    <n v="0"/>
    <n v="482.98"/>
    <n v="9659.5499999999993"/>
    <n v="-9176.57"/>
    <n v="0"/>
    <m/>
    <s v="UM01"/>
    <s v="INR"/>
    <n v="0"/>
    <n v="0"/>
    <n v="0"/>
    <n v="0"/>
    <n v="0"/>
  </r>
  <r>
    <s v="1603003582"/>
    <s v="2"/>
    <s v="16030035822"/>
    <s v="3000"/>
    <x v="2"/>
    <s v="PAY OFF SIDE OF DSW.-ELEC"/>
    <s v="10"/>
    <s v="0"/>
    <s v="UM3001"/>
    <d v="1996-03-31T00:00:00"/>
    <n v="9659.5499999999993"/>
    <n v="-9176.57"/>
    <n v="482.98"/>
    <n v="0"/>
    <n v="0"/>
    <n v="0"/>
    <n v="0"/>
    <n v="482.98"/>
    <n v="9659.5499999999993"/>
    <n v="-9176.57"/>
    <n v="0"/>
    <m/>
    <s v="UM01"/>
    <s v="INR"/>
    <n v="0"/>
    <n v="0"/>
    <n v="0"/>
    <n v="0"/>
    <n v="0"/>
  </r>
  <r>
    <s v="1603003582"/>
    <s v="3"/>
    <s v="16030035823"/>
    <s v="3000"/>
    <x v="2"/>
    <s v="PAY OFF SIDE OF DSW.-LTNK"/>
    <s v="20"/>
    <s v="0"/>
    <s v="UM3001"/>
    <d v="1996-03-31T00:00:00"/>
    <n v="9659.5499999999993"/>
    <n v="-9176.57"/>
    <n v="482.98"/>
    <n v="0"/>
    <n v="0"/>
    <n v="0"/>
    <n v="0"/>
    <n v="482.98"/>
    <n v="9659.5499999999993"/>
    <n v="-9176.57"/>
    <n v="0"/>
    <m/>
    <s v="UM01"/>
    <s v="INR"/>
    <n v="0"/>
    <n v="0"/>
    <n v="0"/>
    <n v="0"/>
    <n v="0"/>
  </r>
  <r>
    <s v="1603003582"/>
    <s v="4"/>
    <s v="16030035824"/>
    <s v="3000"/>
    <x v="2"/>
    <s v="PAY OFF SIDE OF DSW.-MAIN"/>
    <s v="25"/>
    <s v="0"/>
    <s v="UM3001"/>
    <d v="1996-03-31T00:00:00"/>
    <n v="164212.4"/>
    <n v="-154776.16"/>
    <n v="9436.24"/>
    <n v="0"/>
    <n v="0"/>
    <n v="-1225.6199999999999"/>
    <n v="0"/>
    <n v="8210.6200000000008"/>
    <n v="164212.4"/>
    <n v="-156001.78"/>
    <n v="0"/>
    <m/>
    <s v="UM01"/>
    <s v="INR"/>
    <n v="0"/>
    <n v="0"/>
    <n v="0"/>
    <n v="0"/>
    <n v="0"/>
  </r>
  <r>
    <s v="1603003583"/>
    <s v="1"/>
    <s v="16030035831"/>
    <s v="3000"/>
    <x v="2"/>
    <s v="DSW FURNACE.-ATNK"/>
    <s v="10"/>
    <s v="0"/>
    <s v="UM3001"/>
    <d v="1996-03-31T00:00:00"/>
    <n v="16095.34"/>
    <n v="-15290.57"/>
    <n v="804.77"/>
    <n v="0"/>
    <n v="0"/>
    <n v="0"/>
    <n v="0"/>
    <n v="804.77"/>
    <n v="16095.34"/>
    <n v="-15290.57"/>
    <n v="0"/>
    <m/>
    <s v="UM01"/>
    <s v="INR"/>
    <n v="0"/>
    <n v="0"/>
    <n v="0"/>
    <n v="0"/>
    <n v="0"/>
  </r>
  <r>
    <s v="1603003583"/>
    <s v="2"/>
    <s v="16030035832"/>
    <s v="3000"/>
    <x v="2"/>
    <s v="DSW FURNACE.-ELEC"/>
    <s v="10"/>
    <s v="0"/>
    <s v="UM3001"/>
    <d v="1996-03-31T00:00:00"/>
    <n v="16095.34"/>
    <n v="-15290.57"/>
    <n v="804.77"/>
    <n v="0"/>
    <n v="0"/>
    <n v="0"/>
    <n v="0"/>
    <n v="804.77"/>
    <n v="16095.34"/>
    <n v="-15290.57"/>
    <n v="0"/>
    <m/>
    <s v="UM01"/>
    <s v="INR"/>
    <n v="0"/>
    <n v="0"/>
    <n v="0"/>
    <n v="0"/>
    <n v="0"/>
  </r>
  <r>
    <s v="1603003583"/>
    <s v="3"/>
    <s v="16030035833"/>
    <s v="3000"/>
    <x v="2"/>
    <s v="DSW FURNACE.-LTNK"/>
    <s v="20"/>
    <s v="0"/>
    <s v="UM3001"/>
    <d v="1996-03-31T00:00:00"/>
    <n v="16095.34"/>
    <n v="-15290.57"/>
    <n v="804.77"/>
    <n v="0"/>
    <n v="0"/>
    <n v="0"/>
    <n v="0"/>
    <n v="804.77"/>
    <n v="16095.34"/>
    <n v="-15290.57"/>
    <n v="0"/>
    <m/>
    <s v="UM01"/>
    <s v="INR"/>
    <n v="0"/>
    <n v="0"/>
    <n v="0"/>
    <n v="0"/>
    <n v="0"/>
  </r>
  <r>
    <s v="1603003583"/>
    <s v="4"/>
    <s v="16030035834"/>
    <s v="3000"/>
    <x v="2"/>
    <s v="DSW FURNACE.-MAIN"/>
    <s v="25"/>
    <s v="0"/>
    <s v="UM3001"/>
    <d v="1996-03-31T00:00:00"/>
    <n v="273620.71000000002"/>
    <n v="-257897.48"/>
    <n v="15723.23"/>
    <n v="0"/>
    <n v="0"/>
    <n v="-2042.19"/>
    <n v="0"/>
    <n v="13681.04"/>
    <n v="273620.71000000002"/>
    <n v="-259939.67"/>
    <n v="0"/>
    <m/>
    <s v="UM01"/>
    <s v="INR"/>
    <n v="0"/>
    <n v="0"/>
    <n v="0"/>
    <n v="0"/>
    <n v="0"/>
  </r>
  <r>
    <s v="1603003584"/>
    <s v="1"/>
    <s v="16030035841"/>
    <s v="3000"/>
    <x v="2"/>
    <s v="DSW FURNACE.-ATNK"/>
    <s v="10"/>
    <s v="0"/>
    <s v="UM3001"/>
    <d v="1996-03-31T00:00:00"/>
    <n v="4716.66"/>
    <n v="-4480.83"/>
    <n v="235.83"/>
    <n v="0"/>
    <n v="0"/>
    <n v="0"/>
    <n v="0"/>
    <n v="235.83"/>
    <n v="4716.66"/>
    <n v="-4480.83"/>
    <n v="0"/>
    <m/>
    <s v="UM01"/>
    <s v="INR"/>
    <n v="0"/>
    <n v="0"/>
    <n v="0"/>
    <n v="0"/>
    <n v="0"/>
  </r>
  <r>
    <s v="1603003584"/>
    <s v="2"/>
    <s v="16030035842"/>
    <s v="3000"/>
    <x v="2"/>
    <s v="DSW FURNACE.-ELEC"/>
    <s v="10"/>
    <s v="0"/>
    <s v="UM3001"/>
    <d v="1996-03-31T00:00:00"/>
    <n v="4716.66"/>
    <n v="-4480.83"/>
    <n v="235.83"/>
    <n v="0"/>
    <n v="0"/>
    <n v="0"/>
    <n v="0"/>
    <n v="235.83"/>
    <n v="4716.66"/>
    <n v="-4480.83"/>
    <n v="0"/>
    <m/>
    <s v="UM01"/>
    <s v="INR"/>
    <n v="0"/>
    <n v="0"/>
    <n v="0"/>
    <n v="0"/>
    <n v="0"/>
  </r>
  <r>
    <s v="1603003584"/>
    <s v="3"/>
    <s v="16030035843"/>
    <s v="3000"/>
    <x v="2"/>
    <s v="DSW FURNACE.-LTNK"/>
    <s v="20"/>
    <s v="0"/>
    <s v="UM3001"/>
    <d v="1996-03-31T00:00:00"/>
    <n v="4716.66"/>
    <n v="-4480.83"/>
    <n v="235.83"/>
    <n v="0"/>
    <n v="0"/>
    <n v="0"/>
    <n v="0"/>
    <n v="235.83"/>
    <n v="4716.66"/>
    <n v="-4480.83"/>
    <n v="0"/>
    <m/>
    <s v="UM01"/>
    <s v="INR"/>
    <n v="0"/>
    <n v="0"/>
    <n v="0"/>
    <n v="0"/>
    <n v="0"/>
  </r>
  <r>
    <s v="1603003584"/>
    <s v="4"/>
    <s v="16030035844"/>
    <s v="3000"/>
    <x v="2"/>
    <s v="DSW FURNACE.-MAIN"/>
    <s v="25"/>
    <s v="0"/>
    <s v="UM3001"/>
    <d v="1996-03-31T00:00:00"/>
    <n v="80183.149999999994"/>
    <n v="-75575.539999999994"/>
    <n v="4607.6099999999997"/>
    <n v="0"/>
    <n v="0"/>
    <n v="-598.45000000000005"/>
    <n v="0"/>
    <n v="4009.16"/>
    <n v="80183.149999999994"/>
    <n v="-76173.990000000005"/>
    <n v="0"/>
    <m/>
    <s v="UM01"/>
    <s v="INR"/>
    <n v="0"/>
    <n v="0"/>
    <n v="0"/>
    <n v="0"/>
    <n v="0"/>
  </r>
  <r>
    <s v="1603003585"/>
    <s v="1"/>
    <s v="16030035851"/>
    <s v="3000"/>
    <x v="2"/>
    <s v="LEAD BATH.(DSW)-LTNK"/>
    <s v="20"/>
    <s v="0"/>
    <s v="UM3001"/>
    <d v="1996-03-31T00:00:00"/>
    <n v="162446.71"/>
    <n v="-154324.37"/>
    <n v="8122.34"/>
    <n v="0"/>
    <n v="0"/>
    <n v="0"/>
    <n v="0"/>
    <n v="8122.34"/>
    <n v="162446.71"/>
    <n v="-154324.37"/>
    <n v="0"/>
    <m/>
    <s v="UM01"/>
    <s v="INR"/>
    <n v="0"/>
    <n v="0"/>
    <n v="0"/>
    <n v="0"/>
    <n v="0"/>
  </r>
  <r>
    <s v="1603003586"/>
    <s v="1"/>
    <s v="16030035861"/>
    <s v="3000"/>
    <x v="2"/>
    <s v="INSTALLATION OF TAKE-UP.-ELEC"/>
    <s v="10"/>
    <s v="0"/>
    <s v="UM3001"/>
    <d v="1996-03-31T00:00:00"/>
    <n v="11962.74"/>
    <n v="-11364.6"/>
    <n v="598.14"/>
    <n v="0"/>
    <n v="0"/>
    <n v="0"/>
    <n v="0"/>
    <n v="598.14"/>
    <n v="11962.74"/>
    <n v="-11364.6"/>
    <n v="0"/>
    <m/>
    <s v="UM01"/>
    <s v="INR"/>
    <n v="0"/>
    <n v="0"/>
    <n v="0"/>
    <n v="0"/>
    <n v="0"/>
  </r>
  <r>
    <s v="1603003586"/>
    <s v="2"/>
    <s v="16030035862"/>
    <s v="3000"/>
    <x v="2"/>
    <s v="INSTALLATION OF TAKE-UP.-LTNK"/>
    <s v="20"/>
    <s v="0"/>
    <s v="UM3001"/>
    <d v="1996-03-31T00:00:00"/>
    <n v="11962.74"/>
    <n v="-11364.6"/>
    <n v="598.14"/>
    <n v="0"/>
    <n v="0"/>
    <n v="0"/>
    <n v="0"/>
    <n v="598.14"/>
    <n v="11962.74"/>
    <n v="-11364.6"/>
    <n v="0"/>
    <m/>
    <s v="UM01"/>
    <s v="INR"/>
    <n v="0"/>
    <n v="0"/>
    <n v="0"/>
    <n v="0"/>
    <n v="0"/>
  </r>
  <r>
    <s v="1603003586"/>
    <s v="3"/>
    <s v="16030035863"/>
    <s v="3000"/>
    <x v="2"/>
    <s v="INSTALLATION OF TAKE-UP.-MAIN"/>
    <s v="25"/>
    <s v="0"/>
    <s v="UM3001"/>
    <d v="1996-03-31T00:00:00"/>
    <n v="203366.58"/>
    <n v="-191680.4"/>
    <n v="11686.18"/>
    <n v="0"/>
    <n v="0"/>
    <n v="-1517.85"/>
    <n v="0"/>
    <n v="10168.33"/>
    <n v="203366.58"/>
    <n v="-193198.25"/>
    <n v="0"/>
    <m/>
    <s v="UM01"/>
    <s v="INR"/>
    <n v="0"/>
    <n v="0"/>
    <n v="0"/>
    <n v="0"/>
    <n v="0"/>
  </r>
  <r>
    <s v="1603003586"/>
    <s v="4"/>
    <s v="16030035864"/>
    <s v="3000"/>
    <x v="2"/>
    <s v="INSTALLATION OF TAKE-UP.-ATNK"/>
    <s v="10"/>
    <s v="0"/>
    <s v="UM3001"/>
    <d v="1996-03-31T00:00:00"/>
    <n v="11962.74"/>
    <n v="-11364.6"/>
    <n v="598.14"/>
    <n v="0"/>
    <n v="0"/>
    <n v="0"/>
    <n v="0"/>
    <n v="598.14"/>
    <n v="11962.74"/>
    <n v="-11364.6"/>
    <n v="0"/>
    <m/>
    <s v="UM01"/>
    <s v="INR"/>
    <n v="0"/>
    <n v="0"/>
    <n v="0"/>
    <n v="0"/>
    <n v="0"/>
  </r>
  <r>
    <s v="1603003587"/>
    <s v="1"/>
    <s v="16030035871"/>
    <s v="3000"/>
    <x v="2"/>
    <s v="INSTALLATION OF TAKE-UP.-ELEC"/>
    <s v="10"/>
    <s v="0"/>
    <s v="UM3001"/>
    <d v="1996-03-31T00:00:00"/>
    <n v="7623.7"/>
    <n v="-7242.51"/>
    <n v="381.19"/>
    <n v="0"/>
    <n v="0"/>
    <n v="0"/>
    <n v="0"/>
    <n v="381.19"/>
    <n v="7623.7"/>
    <n v="-7242.51"/>
    <n v="0"/>
    <m/>
    <s v="UM01"/>
    <s v="INR"/>
    <n v="0"/>
    <n v="0"/>
    <n v="0"/>
    <n v="0"/>
    <n v="0"/>
  </r>
  <r>
    <s v="1603003587"/>
    <s v="2"/>
    <s v="16030035872"/>
    <s v="3000"/>
    <x v="2"/>
    <s v="INSTALLATION OF TAKE-UP.-LTNK"/>
    <s v="20"/>
    <s v="0"/>
    <s v="UM3001"/>
    <d v="1996-03-31T00:00:00"/>
    <n v="7623.7"/>
    <n v="-7242.51"/>
    <n v="381.19"/>
    <n v="0"/>
    <n v="0"/>
    <n v="0"/>
    <n v="0"/>
    <n v="381.19"/>
    <n v="7623.7"/>
    <n v="-7242.51"/>
    <n v="0"/>
    <m/>
    <s v="UM01"/>
    <s v="INR"/>
    <n v="0"/>
    <n v="0"/>
    <n v="0"/>
    <n v="0"/>
    <n v="0"/>
  </r>
  <r>
    <s v="1603003587"/>
    <s v="3"/>
    <s v="16030035873"/>
    <s v="3000"/>
    <x v="2"/>
    <s v="INSTALLATION OF TAKE-UP.-MAIN"/>
    <s v="25"/>
    <s v="0"/>
    <s v="UM3001"/>
    <d v="1996-03-31T00:00:00"/>
    <n v="129602.82"/>
    <n v="-122155.37"/>
    <n v="7447.45"/>
    <n v="0"/>
    <n v="0"/>
    <n v="-967.31"/>
    <n v="0"/>
    <n v="6480.14"/>
    <n v="129602.82"/>
    <n v="-123122.68"/>
    <n v="0"/>
    <m/>
    <s v="UM01"/>
    <s v="INR"/>
    <n v="0"/>
    <n v="0"/>
    <n v="0"/>
    <n v="0"/>
    <n v="0"/>
  </r>
  <r>
    <s v="1603003587"/>
    <s v="4"/>
    <s v="16030035874"/>
    <s v="3000"/>
    <x v="2"/>
    <s v="INSTALLATION OF TAKE-UP.-ATNK"/>
    <s v="10"/>
    <s v="0"/>
    <s v="UM3001"/>
    <d v="1996-03-31T00:00:00"/>
    <n v="7623.7"/>
    <n v="-7242.51"/>
    <n v="381.19"/>
    <n v="0"/>
    <n v="0"/>
    <n v="0"/>
    <n v="0"/>
    <n v="381.19"/>
    <n v="7623.7"/>
    <n v="-7242.51"/>
    <n v="0"/>
    <m/>
    <s v="UM01"/>
    <s v="INR"/>
    <n v="0"/>
    <n v="0"/>
    <n v="0"/>
    <n v="0"/>
    <n v="0"/>
  </r>
  <r>
    <s v="1603003588"/>
    <s v="1"/>
    <s v="16030035881"/>
    <s v="3000"/>
    <x v="2"/>
    <s v="150 NO. FORMERS.-ELEC"/>
    <s v="10"/>
    <s v="0"/>
    <s v="UM3001"/>
    <d v="1996-03-31T00:00:00"/>
    <n v="4411.79"/>
    <n v="-4191.2"/>
    <n v="220.59"/>
    <n v="0"/>
    <n v="0"/>
    <n v="0"/>
    <n v="0"/>
    <n v="220.59"/>
    <n v="4411.79"/>
    <n v="-4191.2"/>
    <n v="0"/>
    <m/>
    <s v="UM01"/>
    <s v="INR"/>
    <n v="0"/>
    <n v="0"/>
    <n v="0"/>
    <n v="0"/>
    <n v="0"/>
  </r>
  <r>
    <s v="1603003588"/>
    <s v="2"/>
    <s v="16030035882"/>
    <s v="3000"/>
    <x v="2"/>
    <s v="150 NO. FORMERS.-LTNK"/>
    <s v="20"/>
    <s v="0"/>
    <s v="UM3001"/>
    <d v="1996-03-31T00:00:00"/>
    <n v="4411.79"/>
    <n v="-4191.2"/>
    <n v="220.59"/>
    <n v="0"/>
    <n v="0"/>
    <n v="0"/>
    <n v="0"/>
    <n v="220.59"/>
    <n v="4411.79"/>
    <n v="-4191.2"/>
    <n v="0"/>
    <m/>
    <s v="UM01"/>
    <s v="INR"/>
    <n v="0"/>
    <n v="0"/>
    <n v="0"/>
    <n v="0"/>
    <n v="0"/>
  </r>
  <r>
    <s v="1603003588"/>
    <s v="3"/>
    <s v="16030035883"/>
    <s v="3000"/>
    <x v="2"/>
    <s v="150 NO. FORMERS.-MAIN"/>
    <s v="25"/>
    <s v="0"/>
    <s v="UM3001"/>
    <d v="1996-03-31T00:00:00"/>
    <n v="75000.37"/>
    <n v="-70690.58"/>
    <n v="4309.79"/>
    <n v="0"/>
    <n v="0"/>
    <n v="-559.77"/>
    <n v="0"/>
    <n v="3750.02"/>
    <n v="75000.37"/>
    <n v="-71250.350000000006"/>
    <n v="0"/>
    <m/>
    <s v="UM01"/>
    <s v="INR"/>
    <n v="0"/>
    <n v="0"/>
    <n v="0"/>
    <n v="0"/>
    <n v="0"/>
  </r>
  <r>
    <s v="1603003588"/>
    <s v="4"/>
    <s v="16030035884"/>
    <s v="3000"/>
    <x v="2"/>
    <s v="150 NO. FORMERS.-ATNK"/>
    <s v="10"/>
    <s v="0"/>
    <s v="UM3001"/>
    <d v="1996-03-31T00:00:00"/>
    <n v="4411.79"/>
    <n v="-4191.2"/>
    <n v="220.59"/>
    <n v="0"/>
    <n v="0"/>
    <n v="0"/>
    <n v="0"/>
    <n v="220.59"/>
    <n v="4411.79"/>
    <n v="-4191.2"/>
    <n v="0"/>
    <m/>
    <s v="UM01"/>
    <s v="INR"/>
    <n v="0"/>
    <n v="0"/>
    <n v="0"/>
    <n v="0"/>
    <n v="0"/>
  </r>
  <r>
    <s v="1603003589"/>
    <s v="1"/>
    <s v="16030035891"/>
    <s v="3000"/>
    <x v="2"/>
    <s v="150 NO. FORMERS.-ELEC"/>
    <s v="10"/>
    <s v="0"/>
    <s v="UM3001"/>
    <d v="1996-03-31T00:00:00"/>
    <n v="4620.5"/>
    <n v="-4389.47"/>
    <n v="231.03"/>
    <n v="0"/>
    <n v="0"/>
    <n v="0"/>
    <n v="0"/>
    <n v="231.03"/>
    <n v="4620.5"/>
    <n v="-4389.47"/>
    <n v="0"/>
    <m/>
    <s v="UM01"/>
    <s v="INR"/>
    <n v="0"/>
    <n v="0"/>
    <n v="0"/>
    <n v="0"/>
    <n v="0"/>
  </r>
  <r>
    <s v="1603003589"/>
    <s v="2"/>
    <s v="16030035892"/>
    <s v="3000"/>
    <x v="2"/>
    <s v="150 NO. FORMERS.-LTNK"/>
    <s v="20"/>
    <s v="0"/>
    <s v="UM3001"/>
    <d v="1996-03-31T00:00:00"/>
    <n v="4620.5"/>
    <n v="-4389.47"/>
    <n v="231.03"/>
    <n v="0"/>
    <n v="0"/>
    <n v="0"/>
    <n v="0"/>
    <n v="231.03"/>
    <n v="4620.5"/>
    <n v="-4389.47"/>
    <n v="0"/>
    <m/>
    <s v="UM01"/>
    <s v="INR"/>
    <n v="0"/>
    <n v="0"/>
    <n v="0"/>
    <n v="0"/>
    <n v="0"/>
  </r>
  <r>
    <s v="1603003589"/>
    <s v="3"/>
    <s v="16030035893"/>
    <s v="3000"/>
    <x v="2"/>
    <s v="150 NO. FORMERS.-MAIN"/>
    <s v="25"/>
    <s v="0"/>
    <s v="UM3001"/>
    <d v="1996-03-31T00:00:00"/>
    <n v="78548.570000000007"/>
    <n v="-74034.89"/>
    <n v="4513.68"/>
    <n v="0"/>
    <n v="0"/>
    <n v="-586.25"/>
    <n v="0"/>
    <n v="3927.43"/>
    <n v="78548.570000000007"/>
    <n v="-74621.14"/>
    <n v="0"/>
    <m/>
    <s v="UM01"/>
    <s v="INR"/>
    <n v="0"/>
    <n v="0"/>
    <n v="0"/>
    <n v="0"/>
    <n v="0"/>
  </r>
  <r>
    <s v="1603003589"/>
    <s v="4"/>
    <s v="16030035894"/>
    <s v="3000"/>
    <x v="2"/>
    <s v="150 NO. FORMERS.-ATNK"/>
    <s v="10"/>
    <s v="0"/>
    <s v="UM3001"/>
    <d v="1996-03-31T00:00:00"/>
    <n v="4620.5"/>
    <n v="-4389.47"/>
    <n v="231.03"/>
    <n v="0"/>
    <n v="0"/>
    <n v="0"/>
    <n v="0"/>
    <n v="231.03"/>
    <n v="4620.5"/>
    <n v="-4389.47"/>
    <n v="0"/>
    <m/>
    <s v="UM01"/>
    <s v="INR"/>
    <n v="0"/>
    <n v="0"/>
    <n v="0"/>
    <n v="0"/>
    <n v="0"/>
  </r>
  <r>
    <s v="1603003590"/>
    <s v="1"/>
    <s v="16030035901"/>
    <s v="3000"/>
    <x v="2"/>
    <s v="INSTALLATION OF DSW FURNACE-MA"/>
    <s v="25"/>
    <s v="0"/>
    <s v="UM3001"/>
    <d v="1996-03-31T00:00:00"/>
    <n v="328725.76000000001"/>
    <n v="-309836"/>
    <n v="18889.759999999998"/>
    <n v="0"/>
    <n v="0"/>
    <n v="-2453.4699999999998"/>
    <n v="0"/>
    <n v="16436.29"/>
    <n v="328725.76000000001"/>
    <n v="-312289.46999999997"/>
    <n v="0"/>
    <m/>
    <s v="UM01"/>
    <s v="INR"/>
    <n v="0"/>
    <n v="0"/>
    <n v="0"/>
    <n v="0"/>
    <n v="0"/>
  </r>
  <r>
    <s v="1603003590"/>
    <s v="2"/>
    <s v="16030035902"/>
    <s v="3000"/>
    <x v="2"/>
    <s v="INSTALLATION OF DSW FURNACE-AT"/>
    <s v="10"/>
    <s v="0"/>
    <s v="UM3001"/>
    <d v="1996-03-31T00:00:00"/>
    <n v="19336.810000000001"/>
    <n v="-18369.97"/>
    <n v="966.84"/>
    <n v="0"/>
    <n v="0"/>
    <n v="0"/>
    <n v="0"/>
    <n v="966.84"/>
    <n v="19336.810000000001"/>
    <n v="-18369.97"/>
    <n v="0"/>
    <m/>
    <s v="UM01"/>
    <s v="INR"/>
    <n v="0"/>
    <n v="0"/>
    <n v="0"/>
    <n v="0"/>
    <n v="0"/>
  </r>
  <r>
    <s v="1603003590"/>
    <s v="3"/>
    <s v="16030035903"/>
    <s v="3000"/>
    <x v="2"/>
    <s v="INSTALLATION OF DSW FURNACE-EL"/>
    <s v="10"/>
    <s v="0"/>
    <s v="UM3001"/>
    <d v="1996-03-31T00:00:00"/>
    <n v="19336.810000000001"/>
    <n v="-18369.97"/>
    <n v="966.84"/>
    <n v="0"/>
    <n v="0"/>
    <n v="0"/>
    <n v="0"/>
    <n v="966.84"/>
    <n v="19336.810000000001"/>
    <n v="-18369.97"/>
    <n v="0"/>
    <m/>
    <s v="UM01"/>
    <s v="INR"/>
    <n v="0"/>
    <n v="0"/>
    <n v="0"/>
    <n v="0"/>
    <n v="0"/>
  </r>
  <r>
    <s v="1603003590"/>
    <s v="4"/>
    <s v="16030035904"/>
    <s v="3000"/>
    <x v="2"/>
    <s v="INSTALLATION OF DSW FURNACE-LT"/>
    <s v="20"/>
    <s v="0"/>
    <s v="UM3001"/>
    <d v="1996-03-31T00:00:00"/>
    <n v="19336.810000000001"/>
    <n v="-18369.97"/>
    <n v="966.84"/>
    <n v="0"/>
    <n v="0"/>
    <n v="0"/>
    <n v="0"/>
    <n v="966.84"/>
    <n v="19336.810000000001"/>
    <n v="-18369.97"/>
    <n v="0"/>
    <m/>
    <s v="UM01"/>
    <s v="INR"/>
    <n v="0"/>
    <n v="0"/>
    <n v="0"/>
    <n v="0"/>
    <n v="0"/>
  </r>
  <r>
    <s v="1603003591"/>
    <s v="1"/>
    <s v="16030035911"/>
    <s v="3000"/>
    <x v="2"/>
    <s v="INSTALLATION OF DSW FURNACE-MA"/>
    <s v="25"/>
    <s v="0"/>
    <s v="UM3001"/>
    <d v="1996-03-31T00:00:00"/>
    <n v="49378.34"/>
    <n v="-46540.88"/>
    <n v="2837.46"/>
    <n v="0"/>
    <n v="0"/>
    <n v="-368.54"/>
    <n v="0"/>
    <n v="2468.92"/>
    <n v="49378.34"/>
    <n v="-46909.42"/>
    <n v="0"/>
    <m/>
    <s v="UM01"/>
    <s v="INR"/>
    <n v="0"/>
    <n v="0"/>
    <n v="0"/>
    <n v="0"/>
    <n v="0"/>
  </r>
  <r>
    <s v="1603003591"/>
    <s v="2"/>
    <s v="16030035912"/>
    <s v="3000"/>
    <x v="2"/>
    <s v="INSTALLATION OF DSW FURNACE-AT"/>
    <s v="10"/>
    <s v="0"/>
    <s v="UM3001"/>
    <d v="1996-03-31T00:00:00"/>
    <n v="2904.61"/>
    <n v="-2759.38"/>
    <n v="145.22999999999999"/>
    <n v="0"/>
    <n v="0"/>
    <n v="0"/>
    <n v="0"/>
    <n v="145.22999999999999"/>
    <n v="2904.61"/>
    <n v="-2759.38"/>
    <n v="0"/>
    <m/>
    <s v="UM01"/>
    <s v="INR"/>
    <n v="0"/>
    <n v="0"/>
    <n v="0"/>
    <n v="0"/>
    <n v="0"/>
  </r>
  <r>
    <s v="1603003591"/>
    <s v="3"/>
    <s v="16030035913"/>
    <s v="3000"/>
    <x v="2"/>
    <s v="INSTALLATION OF DSW FURNACE-EL"/>
    <s v="10"/>
    <s v="0"/>
    <s v="UM3001"/>
    <d v="1996-03-31T00:00:00"/>
    <n v="2904.61"/>
    <n v="-2759.38"/>
    <n v="145.22999999999999"/>
    <n v="0"/>
    <n v="0"/>
    <n v="0"/>
    <n v="0"/>
    <n v="145.22999999999999"/>
    <n v="2904.61"/>
    <n v="-2759.38"/>
    <n v="0"/>
    <m/>
    <s v="UM01"/>
    <s v="INR"/>
    <n v="0"/>
    <n v="0"/>
    <n v="0"/>
    <n v="0"/>
    <n v="0"/>
  </r>
  <r>
    <s v="1603003591"/>
    <s v="4"/>
    <s v="16030035914"/>
    <s v="3000"/>
    <x v="2"/>
    <s v="INSTALLATION OF DSW FURNACE-LT"/>
    <s v="20"/>
    <s v="0"/>
    <s v="UM3001"/>
    <d v="1996-03-31T00:00:00"/>
    <n v="2904.61"/>
    <n v="-2759.38"/>
    <n v="145.22999999999999"/>
    <n v="0"/>
    <n v="0"/>
    <n v="0"/>
    <n v="0"/>
    <n v="145.22999999999999"/>
    <n v="2904.61"/>
    <n v="-2759.38"/>
    <n v="0"/>
    <m/>
    <s v="UM01"/>
    <s v="INR"/>
    <n v="0"/>
    <n v="0"/>
    <n v="0"/>
    <n v="0"/>
    <n v="0"/>
  </r>
  <r>
    <s v="1603003592"/>
    <s v="1"/>
    <s v="16030035921"/>
    <s v="3000"/>
    <x v="2"/>
    <s v="MODIFICATION OF DSW.-MAIN"/>
    <s v="25"/>
    <s v="0"/>
    <s v="UM3001"/>
    <d v="1996-03-31T00:00:00"/>
    <n v="201603.02"/>
    <n v="-190018.19"/>
    <n v="11584.83"/>
    <n v="0"/>
    <n v="0"/>
    <n v="-1504.68"/>
    <n v="0"/>
    <n v="10080.15"/>
    <n v="201603.02"/>
    <n v="-191522.87"/>
    <n v="0"/>
    <m/>
    <s v="UM01"/>
    <s v="INR"/>
    <n v="0"/>
    <n v="0"/>
    <n v="0"/>
    <n v="0"/>
    <n v="0"/>
  </r>
  <r>
    <s v="1603003592"/>
    <s v="2"/>
    <s v="16030035922"/>
    <s v="3000"/>
    <x v="2"/>
    <s v="MODIFICATION OF DSW.-ATNK"/>
    <s v="10"/>
    <s v="0"/>
    <s v="UM3001"/>
    <d v="1996-03-31T00:00:00"/>
    <n v="11859"/>
    <n v="-11266.05"/>
    <n v="592.95000000000005"/>
    <n v="0"/>
    <n v="0"/>
    <n v="0"/>
    <n v="0"/>
    <n v="592.95000000000005"/>
    <n v="11859"/>
    <n v="-11266.05"/>
    <n v="0"/>
    <m/>
    <s v="UM01"/>
    <s v="INR"/>
    <n v="0"/>
    <n v="0"/>
    <n v="0"/>
    <n v="0"/>
    <n v="0"/>
  </r>
  <r>
    <s v="1603003592"/>
    <s v="3"/>
    <s v="16030035923"/>
    <s v="3000"/>
    <x v="2"/>
    <s v="MODIFICATION OF DSW.-ELEC"/>
    <s v="10"/>
    <s v="0"/>
    <s v="UM3001"/>
    <d v="1996-03-31T00:00:00"/>
    <n v="11859"/>
    <n v="-11266.05"/>
    <n v="592.95000000000005"/>
    <n v="0"/>
    <n v="0"/>
    <n v="0"/>
    <n v="0"/>
    <n v="592.95000000000005"/>
    <n v="11859"/>
    <n v="-11266.05"/>
    <n v="0"/>
    <m/>
    <s v="UM01"/>
    <s v="INR"/>
    <n v="0"/>
    <n v="0"/>
    <n v="0"/>
    <n v="0"/>
    <n v="0"/>
  </r>
  <r>
    <s v="1603003592"/>
    <s v="4"/>
    <s v="16030035924"/>
    <s v="3000"/>
    <x v="2"/>
    <s v="MODIFICATION OF DSW.-LTNK"/>
    <s v="20"/>
    <s v="0"/>
    <s v="UM3001"/>
    <d v="1996-03-31T00:00:00"/>
    <n v="11859"/>
    <n v="-11266.05"/>
    <n v="592.95000000000005"/>
    <n v="0"/>
    <n v="0"/>
    <n v="0"/>
    <n v="0"/>
    <n v="592.95000000000005"/>
    <n v="11859"/>
    <n v="-11266.05"/>
    <n v="0"/>
    <m/>
    <s v="UM01"/>
    <s v="INR"/>
    <n v="0"/>
    <n v="0"/>
    <n v="0"/>
    <n v="0"/>
    <n v="0"/>
  </r>
  <r>
    <s v="1603003593"/>
    <s v="1"/>
    <s v="16030035931"/>
    <s v="3000"/>
    <x v="2"/>
    <s v="MODIFICATION OF DSW.-MAIN"/>
    <s v="25"/>
    <s v="0"/>
    <s v="UM3001"/>
    <d v="1996-03-31T00:00:00"/>
    <n v="17706.89"/>
    <n v="-16689.39"/>
    <n v="1017.5"/>
    <n v="0"/>
    <n v="0"/>
    <n v="-132.16"/>
    <n v="0"/>
    <n v="885.34"/>
    <n v="17706.89"/>
    <n v="-16821.55"/>
    <n v="0"/>
    <m/>
    <s v="UM01"/>
    <s v="INR"/>
    <n v="0"/>
    <n v="0"/>
    <n v="0"/>
    <n v="0"/>
    <n v="0"/>
  </r>
  <r>
    <s v="1603003593"/>
    <s v="2"/>
    <s v="16030035932"/>
    <s v="3000"/>
    <x v="2"/>
    <s v="MODIFICATION OF DSW.-ATNK"/>
    <s v="10"/>
    <s v="0"/>
    <s v="UM3001"/>
    <d v="1996-03-31T00:00:00"/>
    <n v="1041.58"/>
    <n v="-989.5"/>
    <n v="52.08"/>
    <n v="0"/>
    <n v="0"/>
    <n v="0"/>
    <n v="0"/>
    <n v="52.08"/>
    <n v="1041.58"/>
    <n v="-989.5"/>
    <n v="0"/>
    <m/>
    <s v="UM01"/>
    <s v="INR"/>
    <n v="0"/>
    <n v="0"/>
    <n v="0"/>
    <n v="0"/>
    <n v="0"/>
  </r>
  <r>
    <s v="1603003593"/>
    <s v="3"/>
    <s v="16030035933"/>
    <s v="3000"/>
    <x v="2"/>
    <s v="MODIFICATION OF DSW.-ELEC"/>
    <s v="10"/>
    <s v="0"/>
    <s v="UM3001"/>
    <d v="1996-03-31T00:00:00"/>
    <n v="1041.58"/>
    <n v="-989.5"/>
    <n v="52.08"/>
    <n v="0"/>
    <n v="0"/>
    <n v="0"/>
    <n v="0"/>
    <n v="52.08"/>
    <n v="1041.58"/>
    <n v="-989.5"/>
    <n v="0"/>
    <m/>
    <s v="UM01"/>
    <s v="INR"/>
    <n v="0"/>
    <n v="0"/>
    <n v="0"/>
    <n v="0"/>
    <n v="0"/>
  </r>
  <r>
    <s v="1603003593"/>
    <s v="4"/>
    <s v="16030035934"/>
    <s v="3000"/>
    <x v="2"/>
    <s v="MODIFICATION OF DSW.-LTNK"/>
    <s v="20"/>
    <s v="0"/>
    <s v="UM3001"/>
    <d v="1996-03-31T00:00:00"/>
    <n v="1041.58"/>
    <n v="-989.5"/>
    <n v="52.08"/>
    <n v="0"/>
    <n v="0"/>
    <n v="0"/>
    <n v="0"/>
    <n v="52.08"/>
    <n v="1041.58"/>
    <n v="-989.5"/>
    <n v="0"/>
    <m/>
    <s v="UM01"/>
    <s v="INR"/>
    <n v="0"/>
    <n v="0"/>
    <n v="0"/>
    <n v="0"/>
    <n v="0"/>
  </r>
  <r>
    <s v="1603003594"/>
    <s v="1"/>
    <s v="16030035941"/>
    <s v="3000"/>
    <x v="2"/>
    <s v="SPL. PARTS FOR DSW.-MAIN"/>
    <s v="25"/>
    <s v="0"/>
    <s v="UM3001"/>
    <d v="1996-03-31T00:00:00"/>
    <n v="11301.4"/>
    <n v="-10651.98"/>
    <n v="649.41999999999996"/>
    <n v="0"/>
    <n v="0"/>
    <n v="-84.35"/>
    <n v="0"/>
    <n v="565.07000000000005"/>
    <n v="11301.4"/>
    <n v="-10736.33"/>
    <n v="0"/>
    <m/>
    <s v="UM01"/>
    <s v="INR"/>
    <n v="0"/>
    <n v="0"/>
    <n v="0"/>
    <n v="0"/>
    <n v="0"/>
  </r>
  <r>
    <s v="1603003594"/>
    <s v="2"/>
    <s v="16030035942"/>
    <s v="3000"/>
    <x v="2"/>
    <s v="SPL. PARTS FOR DSW.-ATNK"/>
    <s v="10"/>
    <s v="0"/>
    <s v="UM3001"/>
    <d v="1996-03-31T00:00:00"/>
    <n v="664.79"/>
    <n v="-631.54999999999995"/>
    <n v="33.24"/>
    <n v="0"/>
    <n v="0"/>
    <n v="0"/>
    <n v="0"/>
    <n v="33.24"/>
    <n v="664.79"/>
    <n v="-631.54999999999995"/>
    <n v="0"/>
    <m/>
    <s v="UM01"/>
    <s v="INR"/>
    <n v="0"/>
    <n v="0"/>
    <n v="0"/>
    <n v="0"/>
    <n v="0"/>
  </r>
  <r>
    <s v="1603003594"/>
    <s v="3"/>
    <s v="16030035943"/>
    <s v="3000"/>
    <x v="2"/>
    <s v="SPL. PARTS FOR DSW.-ELEC"/>
    <s v="10"/>
    <s v="0"/>
    <s v="UM3001"/>
    <d v="1996-03-31T00:00:00"/>
    <n v="664.79"/>
    <n v="-631.54999999999995"/>
    <n v="33.24"/>
    <n v="0"/>
    <n v="0"/>
    <n v="0"/>
    <n v="0"/>
    <n v="33.24"/>
    <n v="664.79"/>
    <n v="-631.54999999999995"/>
    <n v="0"/>
    <m/>
    <s v="UM01"/>
    <s v="INR"/>
    <n v="0"/>
    <n v="0"/>
    <n v="0"/>
    <n v="0"/>
    <n v="0"/>
  </r>
  <r>
    <s v="1603003594"/>
    <s v="4"/>
    <s v="16030035944"/>
    <s v="3000"/>
    <x v="2"/>
    <s v="SPL. PARTS FOR DSW.-LTNK"/>
    <s v="20"/>
    <s v="0"/>
    <s v="UM3001"/>
    <d v="1996-03-31T00:00:00"/>
    <n v="664.79"/>
    <n v="-631.54999999999995"/>
    <n v="33.24"/>
    <n v="0"/>
    <n v="0"/>
    <n v="0"/>
    <n v="0"/>
    <n v="33.24"/>
    <n v="664.79"/>
    <n v="-631.54999999999995"/>
    <n v="0"/>
    <m/>
    <s v="UM01"/>
    <s v="INR"/>
    <n v="0"/>
    <n v="0"/>
    <n v="0"/>
    <n v="0"/>
    <n v="0"/>
  </r>
  <r>
    <s v="1603003595"/>
    <s v="1"/>
    <s v="16030035951"/>
    <s v="3000"/>
    <x v="2"/>
    <s v="EQUIPMENT &amp; SPL PARTS FOR DSW."/>
    <s v="25"/>
    <s v="0"/>
    <s v="UM3001"/>
    <d v="1996-03-31T00:00:00"/>
    <n v="218731.21"/>
    <n v="-206162.13"/>
    <n v="12569.08"/>
    <n v="0"/>
    <n v="0"/>
    <n v="-1632.52"/>
    <n v="0"/>
    <n v="10936.56"/>
    <n v="218731.21"/>
    <n v="-207794.65"/>
    <n v="0"/>
    <m/>
    <s v="UM01"/>
    <s v="INR"/>
    <n v="0"/>
    <n v="0"/>
    <n v="0"/>
    <n v="0"/>
    <n v="0"/>
  </r>
  <r>
    <s v="1603003595"/>
    <s v="2"/>
    <s v="16030035952"/>
    <s v="3000"/>
    <x v="2"/>
    <s v="EQUIPMENT &amp; SPL PARTS FOR DSW."/>
    <s v="10"/>
    <s v="0"/>
    <s v="UM3001"/>
    <d v="1996-03-31T00:00:00"/>
    <n v="12866.54"/>
    <n v="-12223.21"/>
    <n v="643.33000000000004"/>
    <n v="0"/>
    <n v="0"/>
    <n v="0"/>
    <n v="0"/>
    <n v="643.33000000000004"/>
    <n v="12866.54"/>
    <n v="-12223.21"/>
    <n v="0"/>
    <m/>
    <s v="UM01"/>
    <s v="INR"/>
    <n v="0"/>
    <n v="0"/>
    <n v="0"/>
    <n v="0"/>
    <n v="0"/>
  </r>
  <r>
    <s v="1603003595"/>
    <s v="3"/>
    <s v="16030035953"/>
    <s v="3000"/>
    <x v="2"/>
    <s v="EQUIPMENT &amp; SPL PARTS FOR DSW."/>
    <s v="10"/>
    <s v="0"/>
    <s v="UM3001"/>
    <d v="1996-03-31T00:00:00"/>
    <n v="12866.54"/>
    <n v="-12223.21"/>
    <n v="643.33000000000004"/>
    <n v="0"/>
    <n v="0"/>
    <n v="0"/>
    <n v="0"/>
    <n v="643.33000000000004"/>
    <n v="12866.54"/>
    <n v="-12223.21"/>
    <n v="0"/>
    <m/>
    <s v="UM01"/>
    <s v="INR"/>
    <n v="0"/>
    <n v="0"/>
    <n v="0"/>
    <n v="0"/>
    <n v="0"/>
  </r>
  <r>
    <s v="1603003595"/>
    <s v="4"/>
    <s v="16030035954"/>
    <s v="3000"/>
    <x v="2"/>
    <s v="EQUIPMENT &amp; SPL PARTS FOR DSW."/>
    <s v="20"/>
    <s v="0"/>
    <s v="UM3001"/>
    <d v="1996-03-31T00:00:00"/>
    <n v="12866.54"/>
    <n v="-12223.21"/>
    <n v="643.33000000000004"/>
    <n v="0"/>
    <n v="0"/>
    <n v="0"/>
    <n v="0"/>
    <n v="643.33000000000004"/>
    <n v="12866.54"/>
    <n v="-12223.21"/>
    <n v="0"/>
    <m/>
    <s v="UM01"/>
    <s v="INR"/>
    <n v="0"/>
    <n v="0"/>
    <n v="0"/>
    <n v="0"/>
    <n v="0"/>
  </r>
  <r>
    <s v="1603003596"/>
    <s v="1"/>
    <s v="16030035961"/>
    <s v="3000"/>
    <x v="2"/>
    <s v="FURNACE SHELL&amp;TAKE-UPS (IMP.)-"/>
    <s v="25"/>
    <s v="0"/>
    <s v="UM3001"/>
    <d v="1996-03-31T00:00:00"/>
    <n v="1104093.43"/>
    <n v="-1040648.25"/>
    <n v="63445.18"/>
    <n v="0"/>
    <n v="0"/>
    <n v="-8240.51"/>
    <n v="0"/>
    <n v="55204.67"/>
    <n v="1104093.43"/>
    <n v="-1048888.76"/>
    <n v="0"/>
    <m/>
    <s v="UM01"/>
    <s v="INR"/>
    <n v="0"/>
    <n v="0"/>
    <n v="0"/>
    <n v="0"/>
    <n v="0"/>
  </r>
  <r>
    <s v="1603003596"/>
    <s v="2"/>
    <s v="16030035962"/>
    <s v="3000"/>
    <x v="2"/>
    <s v="FURNACE SHELL&amp;TAKE-UPS (IMP.)-"/>
    <s v="10"/>
    <s v="0"/>
    <s v="UM3001"/>
    <d v="1996-03-31T00:00:00"/>
    <n v="64946.67"/>
    <n v="-61699.34"/>
    <n v="3247.33"/>
    <n v="0"/>
    <n v="0"/>
    <n v="0"/>
    <n v="0"/>
    <n v="3247.33"/>
    <n v="64946.67"/>
    <n v="-61699.34"/>
    <n v="0"/>
    <m/>
    <s v="UM01"/>
    <s v="INR"/>
    <n v="0"/>
    <n v="0"/>
    <n v="0"/>
    <n v="0"/>
    <n v="0"/>
  </r>
  <r>
    <s v="1603003596"/>
    <s v="3"/>
    <s v="16030035963"/>
    <s v="3000"/>
    <x v="2"/>
    <s v="FURNACE SHELL&amp;TAKE-UPS (IMP.)-"/>
    <s v="10"/>
    <s v="0"/>
    <s v="UM3001"/>
    <d v="1996-03-31T00:00:00"/>
    <n v="64946.67"/>
    <n v="-61699.34"/>
    <n v="3247.33"/>
    <n v="0"/>
    <n v="0"/>
    <n v="0"/>
    <n v="0"/>
    <n v="3247.33"/>
    <n v="64946.67"/>
    <n v="-61699.34"/>
    <n v="0"/>
    <m/>
    <s v="UM01"/>
    <s v="INR"/>
    <n v="0"/>
    <n v="0"/>
    <n v="0"/>
    <n v="0"/>
    <n v="0"/>
  </r>
  <r>
    <s v="1603003596"/>
    <s v="4"/>
    <s v="16030035964"/>
    <s v="3000"/>
    <x v="2"/>
    <s v="FURNACE SHELL&amp;TAKE-UPS (IMP.)-"/>
    <s v="20"/>
    <s v="0"/>
    <s v="UM3001"/>
    <d v="1996-03-31T00:00:00"/>
    <n v="64946.67"/>
    <n v="-61699.34"/>
    <n v="3247.33"/>
    <n v="0"/>
    <n v="0"/>
    <n v="0"/>
    <n v="0"/>
    <n v="3247.33"/>
    <n v="64946.67"/>
    <n v="-61699.34"/>
    <n v="0"/>
    <m/>
    <s v="UM01"/>
    <s v="INR"/>
    <n v="0"/>
    <n v="0"/>
    <n v="0"/>
    <n v="0"/>
    <n v="0"/>
  </r>
  <r>
    <s v="1603003597"/>
    <s v="1"/>
    <s v="16030035971"/>
    <s v="3000"/>
    <x v="2"/>
    <s v="FURNACE SHELL&amp;TAKE-UPS (IMP.)-"/>
    <s v="25"/>
    <s v="0"/>
    <s v="UM3001"/>
    <d v="1996-03-31T00:00:00"/>
    <n v="69987.179999999993"/>
    <n v="-65965.460000000006"/>
    <n v="4021.72"/>
    <n v="0"/>
    <n v="0"/>
    <n v="-522.36"/>
    <n v="0"/>
    <n v="3499.36"/>
    <n v="69987.179999999993"/>
    <n v="-66487.820000000007"/>
    <n v="0"/>
    <m/>
    <s v="UM01"/>
    <s v="INR"/>
    <n v="0"/>
    <n v="0"/>
    <n v="0"/>
    <n v="0"/>
    <n v="0"/>
  </r>
  <r>
    <s v="1603003597"/>
    <s v="2"/>
    <s v="16030035972"/>
    <s v="3000"/>
    <x v="2"/>
    <s v="FURNACE SHELL&amp;TAKE-UPS (IMP.)-"/>
    <s v="10"/>
    <s v="0"/>
    <s v="UM3001"/>
    <d v="1996-03-31T00:00:00"/>
    <n v="4116.8900000000003"/>
    <n v="-3911.05"/>
    <n v="205.84"/>
    <n v="0"/>
    <n v="0"/>
    <n v="0"/>
    <n v="0"/>
    <n v="205.84"/>
    <n v="4116.8900000000003"/>
    <n v="-3911.05"/>
    <n v="0"/>
    <m/>
    <s v="UM01"/>
    <s v="INR"/>
    <n v="0"/>
    <n v="0"/>
    <n v="0"/>
    <n v="0"/>
    <n v="0"/>
  </r>
  <r>
    <s v="1603003597"/>
    <s v="3"/>
    <s v="16030035973"/>
    <s v="3000"/>
    <x v="2"/>
    <s v="FURNACE SHELL&amp;TAKE-UPS (IMP.)-"/>
    <s v="10"/>
    <s v="0"/>
    <s v="UM3001"/>
    <d v="1996-03-31T00:00:00"/>
    <n v="4116.8900000000003"/>
    <n v="-3911.05"/>
    <n v="205.84"/>
    <n v="0"/>
    <n v="0"/>
    <n v="0"/>
    <n v="0"/>
    <n v="205.84"/>
    <n v="4116.8900000000003"/>
    <n v="-3911.05"/>
    <n v="0"/>
    <m/>
    <s v="UM01"/>
    <s v="INR"/>
    <n v="0"/>
    <n v="0"/>
    <n v="0"/>
    <n v="0"/>
    <n v="0"/>
  </r>
  <r>
    <s v="1603003597"/>
    <s v="4"/>
    <s v="16030035974"/>
    <s v="3000"/>
    <x v="2"/>
    <s v="FURNACE SHELL&amp;TAKE-UPS (IMP.)-"/>
    <s v="20"/>
    <s v="0"/>
    <s v="UM3001"/>
    <d v="1996-03-31T00:00:00"/>
    <n v="4116.8900000000003"/>
    <n v="-3911.05"/>
    <n v="205.84"/>
    <n v="0"/>
    <n v="0"/>
    <n v="0"/>
    <n v="0"/>
    <n v="205.84"/>
    <n v="4116.8900000000003"/>
    <n v="-3911.05"/>
    <n v="0"/>
    <m/>
    <s v="UM01"/>
    <s v="INR"/>
    <n v="0"/>
    <n v="0"/>
    <n v="0"/>
    <n v="0"/>
    <n v="0"/>
  </r>
  <r>
    <s v="1603003598"/>
    <s v="1"/>
    <s v="16030035981"/>
    <s v="3000"/>
    <x v="2"/>
    <s v="DESIGN/ENGG. &amp;TECH CONSULTANCY"/>
    <s v="25"/>
    <s v="0"/>
    <s v="UM3001"/>
    <d v="1996-03-31T00:00:00"/>
    <n v="243924.7"/>
    <n v="-229907.91"/>
    <n v="14016.79"/>
    <n v="0"/>
    <n v="0"/>
    <n v="-1820.55"/>
    <n v="0"/>
    <n v="12196.24"/>
    <n v="243924.7"/>
    <n v="-231728.46"/>
    <n v="0"/>
    <m/>
    <s v="UM01"/>
    <s v="INR"/>
    <n v="0"/>
    <n v="0"/>
    <n v="0"/>
    <n v="0"/>
    <n v="0"/>
  </r>
  <r>
    <s v="1603003598"/>
    <s v="2"/>
    <s v="16030035982"/>
    <s v="3000"/>
    <x v="2"/>
    <s v="DESIGN/ENGG. &amp;TECH CONSULTANCY"/>
    <s v="10"/>
    <s v="0"/>
    <s v="UM3001"/>
    <d v="1996-03-31T00:00:00"/>
    <n v="14348.51"/>
    <n v="-13631.08"/>
    <n v="717.43"/>
    <n v="0"/>
    <n v="0"/>
    <n v="0"/>
    <n v="0"/>
    <n v="717.43"/>
    <n v="14348.51"/>
    <n v="-13631.08"/>
    <n v="0"/>
    <m/>
    <s v="UM01"/>
    <s v="INR"/>
    <n v="0"/>
    <n v="0"/>
    <n v="0"/>
    <n v="0"/>
    <n v="0"/>
  </r>
  <r>
    <s v="1603003598"/>
    <s v="3"/>
    <s v="16030035983"/>
    <s v="3000"/>
    <x v="2"/>
    <s v="DESIGN/ENGG. &amp;TECH CONSULTANCY"/>
    <s v="10"/>
    <s v="0"/>
    <s v="UM3001"/>
    <d v="1996-03-31T00:00:00"/>
    <n v="14348.51"/>
    <n v="-13631.08"/>
    <n v="717.43"/>
    <n v="0"/>
    <n v="0"/>
    <n v="0"/>
    <n v="0"/>
    <n v="717.43"/>
    <n v="14348.51"/>
    <n v="-13631.08"/>
    <n v="0"/>
    <m/>
    <s v="UM01"/>
    <s v="INR"/>
    <n v="0"/>
    <n v="0"/>
    <n v="0"/>
    <n v="0"/>
    <n v="0"/>
  </r>
  <r>
    <s v="1603003598"/>
    <s v="4"/>
    <s v="16030035984"/>
    <s v="3000"/>
    <x v="2"/>
    <s v="DESIGN/ENGG. &amp;TECH CONSULTANCY"/>
    <s v="20"/>
    <s v="0"/>
    <s v="UM3001"/>
    <d v="1996-03-31T00:00:00"/>
    <n v="14348.51"/>
    <n v="-13631.08"/>
    <n v="717.43"/>
    <n v="0"/>
    <n v="0"/>
    <n v="0"/>
    <n v="0"/>
    <n v="717.43"/>
    <n v="14348.51"/>
    <n v="-13631.08"/>
    <n v="0"/>
    <m/>
    <s v="UM01"/>
    <s v="INR"/>
    <n v="0"/>
    <n v="0"/>
    <n v="0"/>
    <n v="0"/>
    <n v="0"/>
  </r>
  <r>
    <s v="1603003599"/>
    <s v="1"/>
    <s v="16030035991"/>
    <s v="3000"/>
    <x v="2"/>
    <s v="DESIGN/ENGG. &amp;TECH CONSULTANCY"/>
    <s v="10"/>
    <s v="0"/>
    <s v="UM3001"/>
    <d v="1996-03-31T00:00:00"/>
    <n v="993.8"/>
    <n v="-944.11"/>
    <n v="49.69"/>
    <n v="0"/>
    <n v="0"/>
    <n v="0"/>
    <n v="0"/>
    <n v="49.69"/>
    <n v="993.8"/>
    <n v="-944.11"/>
    <n v="0"/>
    <m/>
    <s v="UM01"/>
    <s v="INR"/>
    <n v="0"/>
    <n v="0"/>
    <n v="0"/>
    <n v="0"/>
    <n v="0"/>
  </r>
  <r>
    <s v="1603003599"/>
    <s v="2"/>
    <s v="16030035992"/>
    <s v="3000"/>
    <x v="2"/>
    <s v="DESIGN/ENGG. &amp;TECH CONSULTANCY"/>
    <s v="10"/>
    <s v="0"/>
    <s v="UM3001"/>
    <d v="1996-03-31T00:00:00"/>
    <n v="993.8"/>
    <n v="-944.11"/>
    <n v="49.69"/>
    <n v="0"/>
    <n v="0"/>
    <n v="0"/>
    <n v="0"/>
    <n v="49.69"/>
    <n v="993.8"/>
    <n v="-944.11"/>
    <n v="0"/>
    <m/>
    <s v="UM01"/>
    <s v="INR"/>
    <n v="0"/>
    <n v="0"/>
    <n v="0"/>
    <n v="0"/>
    <n v="0"/>
  </r>
  <r>
    <s v="1603003599"/>
    <s v="3"/>
    <s v="16030035993"/>
    <s v="3000"/>
    <x v="2"/>
    <s v="DESIGN/ENGG. &amp;TECH CONSULTANCY"/>
    <s v="20"/>
    <s v="0"/>
    <s v="UM3001"/>
    <d v="1996-03-31T00:00:00"/>
    <n v="993.8"/>
    <n v="-944.11"/>
    <n v="49.69"/>
    <n v="0"/>
    <n v="0"/>
    <n v="0"/>
    <n v="0"/>
    <n v="49.69"/>
    <n v="993.8"/>
    <n v="-944.11"/>
    <n v="0"/>
    <m/>
    <s v="UM01"/>
    <s v="INR"/>
    <n v="0"/>
    <n v="0"/>
    <n v="0"/>
    <n v="0"/>
    <n v="0"/>
  </r>
  <r>
    <s v="1603003599"/>
    <s v="4"/>
    <s v="16030035994"/>
    <s v="3000"/>
    <x v="2"/>
    <s v="DESIGN/ENGG. &amp;TECH CONSULTANCY"/>
    <s v="25"/>
    <s v="0"/>
    <s v="UM3001"/>
    <d v="1996-03-31T00:00:00"/>
    <n v="16894.669999999998"/>
    <n v="-15923.84"/>
    <n v="970.83"/>
    <n v="0"/>
    <n v="0"/>
    <n v="-126.1"/>
    <n v="0"/>
    <n v="844.73"/>
    <n v="16894.669999999998"/>
    <n v="-16049.94"/>
    <n v="0"/>
    <m/>
    <s v="UM01"/>
    <s v="INR"/>
    <n v="0"/>
    <n v="0"/>
    <n v="0"/>
    <n v="0"/>
    <n v="0"/>
  </r>
  <r>
    <s v="1603003600"/>
    <s v="1"/>
    <s v="16030036001"/>
    <s v="3000"/>
    <x v="2"/>
    <s v="LEFOUR DSW CRANE.-ATNK"/>
    <s v="10"/>
    <s v="0"/>
    <s v="UM3001"/>
    <d v="1996-03-31T00:00:00"/>
    <n v="21469.17"/>
    <n v="-20395.71"/>
    <n v="1073.46"/>
    <n v="0"/>
    <n v="0"/>
    <n v="0"/>
    <n v="0"/>
    <n v="1073.46"/>
    <n v="21469.17"/>
    <n v="-20395.71"/>
    <n v="0"/>
    <m/>
    <s v="UM01"/>
    <s v="INR"/>
    <n v="0"/>
    <n v="0"/>
    <n v="0"/>
    <n v="0"/>
    <n v="0"/>
  </r>
  <r>
    <s v="1603003600"/>
    <s v="2"/>
    <s v="16030036002"/>
    <s v="3000"/>
    <x v="2"/>
    <s v="LEFOUR DSW CRANE.-ELEC"/>
    <s v="10"/>
    <s v="0"/>
    <s v="UM3001"/>
    <d v="1996-03-31T00:00:00"/>
    <n v="21469.17"/>
    <n v="-20395.71"/>
    <n v="1073.46"/>
    <n v="0"/>
    <n v="0"/>
    <n v="0"/>
    <n v="0"/>
    <n v="1073.46"/>
    <n v="21469.17"/>
    <n v="-20395.71"/>
    <n v="0"/>
    <m/>
    <s v="UM01"/>
    <s v="INR"/>
    <n v="0"/>
    <n v="0"/>
    <n v="0"/>
    <n v="0"/>
    <n v="0"/>
  </r>
  <r>
    <s v="1603003600"/>
    <s v="3"/>
    <s v="16030036003"/>
    <s v="3000"/>
    <x v="2"/>
    <s v="LEFOUR DSW CRANE.-LTNK"/>
    <s v="20"/>
    <s v="0"/>
    <s v="UM3001"/>
    <d v="1996-03-31T00:00:00"/>
    <n v="21469.17"/>
    <n v="-20395.71"/>
    <n v="1073.46"/>
    <n v="0"/>
    <n v="0"/>
    <n v="0"/>
    <n v="0"/>
    <n v="1073.46"/>
    <n v="21469.17"/>
    <n v="-20395.71"/>
    <n v="0"/>
    <m/>
    <s v="UM01"/>
    <s v="INR"/>
    <n v="0"/>
    <n v="0"/>
    <n v="0"/>
    <n v="0"/>
    <n v="0"/>
  </r>
  <r>
    <s v="1603003600"/>
    <s v="4"/>
    <s v="16030036004"/>
    <s v="3000"/>
    <x v="2"/>
    <s v="LEFOUR DSW CRANE.-MAIN"/>
    <s v="25"/>
    <s v="0"/>
    <s v="UM3001"/>
    <d v="1996-03-31T00:00:00"/>
    <n v="364975.93"/>
    <n v="-344003.1"/>
    <n v="20972.83"/>
    <n v="0"/>
    <n v="0"/>
    <n v="-2724.03"/>
    <n v="0"/>
    <n v="18248.8"/>
    <n v="364975.93"/>
    <n v="-346727.13"/>
    <n v="0"/>
    <m/>
    <s v="UM01"/>
    <s v="INR"/>
    <n v="0"/>
    <n v="0"/>
    <n v="0"/>
    <n v="0"/>
    <n v="0"/>
  </r>
  <r>
    <s v="1603003601"/>
    <s v="1"/>
    <s v="16030036011"/>
    <s v="3000"/>
    <x v="2"/>
    <s v="INT ON INST. OF TOWER TAKE OF-"/>
    <s v="25"/>
    <s v="0"/>
    <s v="UM3001"/>
    <d v="1997-03-31T00:00:00"/>
    <n v="2179235.34"/>
    <n v="-2041751.66"/>
    <n v="137483.68"/>
    <n v="0"/>
    <n v="0"/>
    <n v="-14280.52"/>
    <n v="0"/>
    <n v="123203.16"/>
    <n v="2179235.34"/>
    <n v="-2056032.18"/>
    <n v="0"/>
    <m/>
    <s v="UM01"/>
    <s v="INR"/>
    <n v="0"/>
    <n v="0"/>
    <n v="0"/>
    <n v="0"/>
    <n v="0"/>
  </r>
  <r>
    <s v="1603003602"/>
    <s v="1"/>
    <s v="16030036021"/>
    <s v="3000"/>
    <x v="2"/>
    <s v="INT ON PAYOFFSIDE OF PROS. DSW"/>
    <s v="25"/>
    <s v="0"/>
    <s v="UM3001"/>
    <d v="1997-03-31T00:00:00"/>
    <n v="527332.26"/>
    <n v="-494063.91"/>
    <n v="33268.35"/>
    <n v="0"/>
    <n v="0"/>
    <n v="-3455.6"/>
    <n v="0"/>
    <n v="29812.75"/>
    <n v="527332.26"/>
    <n v="-497519.51"/>
    <n v="0"/>
    <m/>
    <s v="UM01"/>
    <s v="INR"/>
    <n v="0"/>
    <n v="0"/>
    <n v="0"/>
    <n v="0"/>
    <n v="0"/>
  </r>
  <r>
    <s v="1603003603"/>
    <s v="1"/>
    <s v="16030036031"/>
    <s v="3000"/>
    <x v="2"/>
    <s v="INT ON PREHEATING / PETENTING-"/>
    <s v="10"/>
    <s v="0"/>
    <s v="UM3001"/>
    <d v="1997-03-31T00:00:00"/>
    <n v="19101.47"/>
    <n v="-18146.400000000001"/>
    <n v="955.07"/>
    <n v="0"/>
    <n v="0"/>
    <n v="0"/>
    <n v="0"/>
    <n v="955.07"/>
    <n v="19101.47"/>
    <n v="-18146.400000000001"/>
    <n v="0"/>
    <m/>
    <s v="UM01"/>
    <s v="INR"/>
    <n v="0"/>
    <n v="0"/>
    <n v="0"/>
    <n v="0"/>
    <n v="0"/>
  </r>
  <r>
    <s v="1603003603"/>
    <s v="2"/>
    <s v="16030036032"/>
    <s v="3000"/>
    <x v="2"/>
    <s v="INT ON PREHEATING / PETENTING-"/>
    <s v="10"/>
    <s v="0"/>
    <s v="UM3001"/>
    <d v="1997-03-31T00:00:00"/>
    <n v="19101.47"/>
    <n v="-18146.400000000001"/>
    <n v="955.07"/>
    <n v="0"/>
    <n v="0"/>
    <n v="0"/>
    <n v="0"/>
    <n v="955.07"/>
    <n v="19101.47"/>
    <n v="-18146.400000000001"/>
    <n v="0"/>
    <m/>
    <s v="UM01"/>
    <s v="INR"/>
    <n v="0"/>
    <n v="0"/>
    <n v="0"/>
    <n v="0"/>
    <n v="0"/>
  </r>
  <r>
    <s v="1603003603"/>
    <s v="3"/>
    <s v="16030036033"/>
    <s v="3000"/>
    <x v="2"/>
    <s v="INT ON PREHEATING / PETENTING-"/>
    <s v="20"/>
    <s v="0"/>
    <s v="UM3001"/>
    <d v="1997-03-31T00:00:00"/>
    <n v="19101.47"/>
    <n v="-18146.400000000001"/>
    <n v="955.07"/>
    <n v="0"/>
    <n v="0"/>
    <n v="0"/>
    <n v="0"/>
    <n v="955.07"/>
    <n v="19101.47"/>
    <n v="-18146.400000000001"/>
    <n v="0"/>
    <m/>
    <s v="UM01"/>
    <s v="INR"/>
    <n v="0"/>
    <n v="0"/>
    <n v="0"/>
    <n v="0"/>
    <n v="0"/>
  </r>
  <r>
    <s v="1603003603"/>
    <s v="4"/>
    <s v="16030036034"/>
    <s v="3000"/>
    <x v="2"/>
    <s v="INT ON PREHEATING / PETENTING-"/>
    <s v="25"/>
    <s v="0"/>
    <s v="UM3001"/>
    <d v="1997-03-31T00:00:00"/>
    <n v="324725.03999999998"/>
    <n v="-304238.77"/>
    <n v="20486.27"/>
    <n v="0"/>
    <n v="0"/>
    <n v="-2127.92"/>
    <n v="0"/>
    <n v="18358.349999999999"/>
    <n v="324725.03999999998"/>
    <n v="-306366.69"/>
    <n v="0"/>
    <m/>
    <s v="UM01"/>
    <s v="INR"/>
    <n v="0"/>
    <n v="0"/>
    <n v="0"/>
    <n v="0"/>
    <n v="0"/>
  </r>
  <r>
    <s v="1603003604"/>
    <s v="1"/>
    <s v="16030036041"/>
    <s v="3000"/>
    <x v="2"/>
    <s v="INT ON FLUDISED BED-ATNK"/>
    <s v="10"/>
    <s v="0"/>
    <s v="UM3001"/>
    <d v="1997-03-31T00:00:00"/>
    <n v="986.13"/>
    <n v="-936.82"/>
    <n v="49.31"/>
    <n v="0"/>
    <n v="0"/>
    <n v="0"/>
    <n v="0"/>
    <n v="49.31"/>
    <n v="986.13"/>
    <n v="-936.82"/>
    <n v="0"/>
    <m/>
    <s v="UM01"/>
    <s v="INR"/>
    <n v="0"/>
    <n v="0"/>
    <n v="0"/>
    <n v="0"/>
    <n v="0"/>
  </r>
  <r>
    <s v="1603003604"/>
    <s v="2"/>
    <s v="16030036042"/>
    <s v="3000"/>
    <x v="2"/>
    <s v="INT ON FLUDISED BED-ELEC"/>
    <s v="10"/>
    <s v="0"/>
    <s v="UM3001"/>
    <d v="1997-03-31T00:00:00"/>
    <n v="986.13"/>
    <n v="-936.82"/>
    <n v="49.31"/>
    <n v="0"/>
    <n v="0"/>
    <n v="0"/>
    <n v="0"/>
    <n v="49.31"/>
    <n v="986.13"/>
    <n v="-936.82"/>
    <n v="0"/>
    <m/>
    <s v="UM01"/>
    <s v="INR"/>
    <n v="0"/>
    <n v="0"/>
    <n v="0"/>
    <n v="0"/>
    <n v="0"/>
  </r>
  <r>
    <s v="1603003604"/>
    <s v="3"/>
    <s v="16030036043"/>
    <s v="3000"/>
    <x v="2"/>
    <s v="INT ON FLUDISED BED-LTNK"/>
    <s v="20"/>
    <s v="0"/>
    <s v="UM3001"/>
    <d v="1997-03-31T00:00:00"/>
    <n v="986.13"/>
    <n v="-936.82"/>
    <n v="49.31"/>
    <n v="0"/>
    <n v="0"/>
    <n v="0"/>
    <n v="0"/>
    <n v="49.31"/>
    <n v="986.13"/>
    <n v="-936.82"/>
    <n v="0"/>
    <m/>
    <s v="UM01"/>
    <s v="INR"/>
    <n v="0"/>
    <n v="0"/>
    <n v="0"/>
    <n v="0"/>
    <n v="0"/>
  </r>
  <r>
    <s v="1603003604"/>
    <s v="4"/>
    <s v="16030036044"/>
    <s v="3000"/>
    <x v="2"/>
    <s v="INT ON FLUDISED BED-MAIN"/>
    <s v="25"/>
    <s v="0"/>
    <s v="UM3001"/>
    <d v="1997-03-31T00:00:00"/>
    <n v="16764.27"/>
    <n v="-15706.65"/>
    <n v="1057.6199999999999"/>
    <n v="0"/>
    <n v="0"/>
    <n v="-109.86"/>
    <n v="0"/>
    <n v="947.76"/>
    <n v="16764.27"/>
    <n v="-15816.51"/>
    <n v="0"/>
    <m/>
    <s v="UM01"/>
    <s v="INR"/>
    <n v="0"/>
    <n v="0"/>
    <n v="0"/>
    <n v="0"/>
    <n v="0"/>
  </r>
  <r>
    <s v="1603003605"/>
    <s v="1"/>
    <s v="16030036051"/>
    <s v="3000"/>
    <x v="2"/>
    <s v="INT ON SEALED PICKLING-MAIN"/>
    <s v="25"/>
    <s v="0"/>
    <s v="UM3001"/>
    <d v="1997-03-31T00:00:00"/>
    <n v="434989.42"/>
    <n v="-407546.79"/>
    <n v="27442.63"/>
    <n v="0"/>
    <n v="0"/>
    <n v="-2850.48"/>
    <n v="0"/>
    <n v="24592.15"/>
    <n v="434989.42"/>
    <n v="-410397.27"/>
    <n v="0"/>
    <m/>
    <s v="UM01"/>
    <s v="INR"/>
    <n v="0"/>
    <n v="0"/>
    <n v="0"/>
    <n v="0"/>
    <n v="0"/>
  </r>
  <r>
    <s v="1603003606"/>
    <s v="1"/>
    <s v="16030036061"/>
    <s v="3000"/>
    <x v="2"/>
    <s v="INT ON PHOSPHATE/RINSE/BORAX T"/>
    <s v="10"/>
    <s v="0"/>
    <s v="UM3001"/>
    <d v="1997-03-31T00:00:00"/>
    <n v="11354"/>
    <n v="-10786.3"/>
    <n v="567.70000000000005"/>
    <n v="0"/>
    <n v="0"/>
    <n v="0"/>
    <n v="0"/>
    <n v="567.70000000000005"/>
    <n v="11354"/>
    <n v="-10786.3"/>
    <n v="0"/>
    <m/>
    <s v="UM01"/>
    <s v="INR"/>
    <n v="0"/>
    <n v="0"/>
    <n v="0"/>
    <n v="0"/>
    <n v="0"/>
  </r>
  <r>
    <s v="1603003606"/>
    <s v="2"/>
    <s v="16030036062"/>
    <s v="3000"/>
    <x v="2"/>
    <s v="INT ON PHOSPHATE/RINSE/BORAX T"/>
    <s v="10"/>
    <s v="0"/>
    <s v="UM3001"/>
    <d v="1997-03-31T00:00:00"/>
    <n v="11354"/>
    <n v="-10786.3"/>
    <n v="567.70000000000005"/>
    <n v="0"/>
    <n v="0"/>
    <n v="0"/>
    <n v="0"/>
    <n v="567.70000000000005"/>
    <n v="11354"/>
    <n v="-10786.3"/>
    <n v="0"/>
    <m/>
    <s v="UM01"/>
    <s v="INR"/>
    <n v="0"/>
    <n v="0"/>
    <n v="0"/>
    <n v="0"/>
    <n v="0"/>
  </r>
  <r>
    <s v="1603003606"/>
    <s v="3"/>
    <s v="16030036063"/>
    <s v="3000"/>
    <x v="2"/>
    <s v="INT ON PHOSPHATE/RINSE/BORAX T"/>
    <s v="20"/>
    <s v="0"/>
    <s v="UM3001"/>
    <d v="1997-03-31T00:00:00"/>
    <n v="11354"/>
    <n v="-10786.3"/>
    <n v="567.70000000000005"/>
    <n v="0"/>
    <n v="0"/>
    <n v="0"/>
    <n v="0"/>
    <n v="567.70000000000005"/>
    <n v="11354"/>
    <n v="-10786.3"/>
    <n v="0"/>
    <m/>
    <s v="UM01"/>
    <s v="INR"/>
    <n v="0"/>
    <n v="0"/>
    <n v="0"/>
    <n v="0"/>
    <n v="0"/>
  </r>
  <r>
    <s v="1603003606"/>
    <s v="4"/>
    <s v="16030036064"/>
    <s v="3000"/>
    <x v="2"/>
    <s v="INT ON PHOSPHATE/RINSE/BORAX T"/>
    <s v="25"/>
    <s v="0"/>
    <s v="UM3001"/>
    <d v="1997-03-31T00:00:00"/>
    <n v="193017.94"/>
    <n v="-180840.82"/>
    <n v="12177.12"/>
    <n v="0"/>
    <n v="0"/>
    <n v="-1264.8399999999999"/>
    <n v="0"/>
    <n v="10912.28"/>
    <n v="193017.94"/>
    <n v="-182105.66"/>
    <n v="0"/>
    <m/>
    <s v="UM01"/>
    <s v="INR"/>
    <n v="0"/>
    <n v="0"/>
    <n v="0"/>
    <n v="0"/>
    <n v="0"/>
  </r>
  <r>
    <s v="1603003607"/>
    <s v="1"/>
    <s v="16030036071"/>
    <s v="3000"/>
    <x v="2"/>
    <s v="INT ON BACKING/DRYING/GALVANIS"/>
    <s v="25"/>
    <s v="0"/>
    <s v="UM3001"/>
    <d v="1997-03-31T00:00:00"/>
    <n v="618063.21"/>
    <n v="-579070.81999999995"/>
    <n v="38992.39"/>
    <n v="0"/>
    <n v="0"/>
    <n v="-4050.16"/>
    <n v="0"/>
    <n v="34942.230000000003"/>
    <n v="618063.21"/>
    <n v="-583120.98"/>
    <n v="0"/>
    <m/>
    <s v="UM01"/>
    <s v="INR"/>
    <n v="0"/>
    <n v="0"/>
    <n v="0"/>
    <n v="0"/>
    <n v="0"/>
  </r>
  <r>
    <s v="1603003608"/>
    <s v="1"/>
    <s v="16030036081"/>
    <s v="3000"/>
    <x v="2"/>
    <s v="INT ON INST. OF TOWER TAKE OF-"/>
    <s v="25"/>
    <s v="0"/>
    <s v="UM3001"/>
    <d v="1997-03-31T00:00:00"/>
    <n v="441997.72"/>
    <n v="-414112.96"/>
    <n v="27884.76"/>
    <n v="0"/>
    <n v="0"/>
    <n v="-2896.4"/>
    <n v="0"/>
    <n v="24988.36"/>
    <n v="441997.72"/>
    <n v="-417009.36"/>
    <n v="0"/>
    <m/>
    <s v="UM01"/>
    <s v="INR"/>
    <n v="0"/>
    <n v="0"/>
    <n v="0"/>
    <n v="0"/>
    <n v="0"/>
  </r>
  <r>
    <s v="1603003609"/>
    <s v="1"/>
    <s v="16030036091"/>
    <s v="3000"/>
    <x v="2"/>
    <s v="INT ON 1 DISMALTING ETC.-ATNK"/>
    <s v="10"/>
    <s v="0"/>
    <s v="UM3001"/>
    <d v="1997-03-31T00:00:00"/>
    <n v="1045.4000000000001"/>
    <n v="-993.13"/>
    <n v="52.27"/>
    <n v="0"/>
    <n v="0"/>
    <n v="0"/>
    <n v="0"/>
    <n v="52.27"/>
    <n v="1045.4000000000001"/>
    <n v="-993.13"/>
    <n v="0"/>
    <m/>
    <s v="UM01"/>
    <s v="INR"/>
    <n v="0"/>
    <n v="0"/>
    <n v="0"/>
    <n v="0"/>
    <n v="0"/>
  </r>
  <r>
    <s v="1603003609"/>
    <s v="2"/>
    <s v="16030036092"/>
    <s v="3000"/>
    <x v="2"/>
    <s v="INT ON 1 DISMALTING ETC.-ELEC"/>
    <s v="10"/>
    <s v="0"/>
    <s v="UM3001"/>
    <d v="1997-03-31T00:00:00"/>
    <n v="1045.4000000000001"/>
    <n v="-993.13"/>
    <n v="52.27"/>
    <n v="0"/>
    <n v="0"/>
    <n v="0"/>
    <n v="0"/>
    <n v="52.27"/>
    <n v="1045.4000000000001"/>
    <n v="-993.13"/>
    <n v="0"/>
    <m/>
    <s v="UM01"/>
    <s v="INR"/>
    <n v="0"/>
    <n v="0"/>
    <n v="0"/>
    <n v="0"/>
    <n v="0"/>
  </r>
  <r>
    <s v="1603003609"/>
    <s v="3"/>
    <s v="16030036093"/>
    <s v="3000"/>
    <x v="2"/>
    <s v="INT ON 1 DISMALTING ETC.-LTNK"/>
    <s v="20"/>
    <s v="0"/>
    <s v="UM3001"/>
    <d v="1997-03-31T00:00:00"/>
    <n v="1045.4000000000001"/>
    <n v="-993.13"/>
    <n v="52.27"/>
    <n v="0"/>
    <n v="0"/>
    <n v="0"/>
    <n v="0"/>
    <n v="52.27"/>
    <n v="1045.4000000000001"/>
    <n v="-993.13"/>
    <n v="0"/>
    <m/>
    <s v="UM01"/>
    <s v="INR"/>
    <n v="0"/>
    <n v="0"/>
    <n v="0"/>
    <n v="0"/>
    <n v="0"/>
  </r>
  <r>
    <s v="1603003609"/>
    <s v="4"/>
    <s v="16030036094"/>
    <s v="3000"/>
    <x v="2"/>
    <s v="INT ON 1 DISMALTING ETC.-MAIN"/>
    <s v="25"/>
    <s v="0"/>
    <s v="UM3001"/>
    <d v="1997-03-31T00:00:00"/>
    <n v="17771.740000000002"/>
    <n v="-16650.560000000001"/>
    <n v="1121.18"/>
    <n v="0"/>
    <n v="0"/>
    <n v="-116.45"/>
    <n v="0"/>
    <n v="1004.73"/>
    <n v="17771.740000000002"/>
    <n v="-16767.009999999998"/>
    <n v="0"/>
    <m/>
    <s v="UM01"/>
    <s v="INR"/>
    <n v="0"/>
    <n v="0"/>
    <n v="0"/>
    <n v="0"/>
    <n v="0"/>
  </r>
  <r>
    <s v="1603003610"/>
    <s v="1"/>
    <s v="16030036101"/>
    <s v="3000"/>
    <x v="2"/>
    <s v="INT ON INSTALLATION OF LEFOUR-"/>
    <s v="10"/>
    <s v="0"/>
    <s v="UM3001"/>
    <d v="1997-03-31T00:00:00"/>
    <n v="38084.65"/>
    <n v="-36180.42"/>
    <n v="1904.23"/>
    <n v="0"/>
    <n v="0"/>
    <n v="0"/>
    <n v="0"/>
    <n v="1904.23"/>
    <n v="38084.65"/>
    <n v="-36180.42"/>
    <n v="0"/>
    <m/>
    <s v="UM01"/>
    <s v="INR"/>
    <n v="0"/>
    <n v="0"/>
    <n v="0"/>
    <n v="0"/>
    <n v="0"/>
  </r>
  <r>
    <s v="1603003610"/>
    <s v="2"/>
    <s v="16030036102"/>
    <s v="3000"/>
    <x v="2"/>
    <s v="INT ON INSTALLATION OF LEFOUR-"/>
    <s v="10"/>
    <s v="0"/>
    <s v="UM3001"/>
    <d v="1997-03-31T00:00:00"/>
    <n v="38084.65"/>
    <n v="-36180.42"/>
    <n v="1904.23"/>
    <n v="0"/>
    <n v="0"/>
    <n v="0"/>
    <n v="0"/>
    <n v="1904.23"/>
    <n v="38084.65"/>
    <n v="-36180.42"/>
    <n v="0"/>
    <m/>
    <s v="UM01"/>
    <s v="INR"/>
    <n v="0"/>
    <n v="0"/>
    <n v="0"/>
    <n v="0"/>
    <n v="0"/>
  </r>
  <r>
    <s v="1603003610"/>
    <s v="3"/>
    <s v="16030036103"/>
    <s v="3000"/>
    <x v="2"/>
    <s v="INT ON INSTALLATION OF LEFOUR-"/>
    <s v="20"/>
    <s v="0"/>
    <s v="UM3001"/>
    <d v="1997-03-31T00:00:00"/>
    <n v="38084.65"/>
    <n v="-36180.42"/>
    <n v="1904.23"/>
    <n v="0"/>
    <n v="0"/>
    <n v="0"/>
    <n v="0"/>
    <n v="1904.23"/>
    <n v="38084.65"/>
    <n v="-36180.42"/>
    <n v="0"/>
    <m/>
    <s v="UM01"/>
    <s v="INR"/>
    <n v="0"/>
    <n v="0"/>
    <n v="0"/>
    <n v="0"/>
    <n v="0"/>
  </r>
  <r>
    <s v="1603003610"/>
    <s v="4"/>
    <s v="16030036104"/>
    <s v="3000"/>
    <x v="2"/>
    <s v="INT ON INSTALLATION OF LEFOUR-"/>
    <s v="25"/>
    <s v="0"/>
    <s v="UM3001"/>
    <d v="1997-03-31T00:00:00"/>
    <n v="647438.97"/>
    <n v="-606593.31000000006"/>
    <n v="40845.660000000003"/>
    <n v="0"/>
    <n v="0"/>
    <n v="-4242.67"/>
    <n v="0"/>
    <n v="36602.99"/>
    <n v="647438.97"/>
    <n v="-610835.98"/>
    <n v="0"/>
    <m/>
    <s v="UM01"/>
    <s v="INR"/>
    <n v="0"/>
    <n v="0"/>
    <n v="0"/>
    <n v="0"/>
    <n v="0"/>
  </r>
  <r>
    <s v="1603003611"/>
    <s v="1"/>
    <s v="16030036111"/>
    <s v="3000"/>
    <x v="2"/>
    <s v="INT ON INSTALLATION OF LEAFOUR"/>
    <s v="25"/>
    <s v="0"/>
    <s v="UM3001"/>
    <d v="1997-03-31T00:00:00"/>
    <n v="499976.21"/>
    <n v="-468433.69"/>
    <n v="31542.52"/>
    <n v="0"/>
    <n v="0"/>
    <n v="-3276.34"/>
    <n v="0"/>
    <n v="28266.18"/>
    <n v="499976.21"/>
    <n v="-471710.03"/>
    <n v="0"/>
    <m/>
    <s v="UM01"/>
    <s v="INR"/>
    <n v="0"/>
    <n v="0"/>
    <n v="0"/>
    <n v="0"/>
    <n v="0"/>
  </r>
  <r>
    <s v="1603003612"/>
    <s v="1"/>
    <s v="16030036121"/>
    <s v="3000"/>
    <x v="2"/>
    <s v="INT ON MISC. FURNACE PROJECTS-"/>
    <s v="10"/>
    <s v="0"/>
    <s v="UM3001"/>
    <d v="1997-03-31T00:00:00"/>
    <n v="2013.04"/>
    <n v="-1912.39"/>
    <n v="100.65"/>
    <n v="0"/>
    <n v="0"/>
    <n v="0"/>
    <n v="0"/>
    <n v="100.65"/>
    <n v="2013.04"/>
    <n v="-1912.39"/>
    <n v="0"/>
    <m/>
    <s v="UM01"/>
    <s v="INR"/>
    <n v="0"/>
    <n v="0"/>
    <n v="0"/>
    <n v="0"/>
    <n v="0"/>
  </r>
  <r>
    <s v="1603003612"/>
    <s v="2"/>
    <s v="16030036122"/>
    <s v="3000"/>
    <x v="2"/>
    <s v="INT ON MISC. FURNACE PROJECTS-"/>
    <s v="10"/>
    <s v="0"/>
    <s v="UM3001"/>
    <d v="1997-03-31T00:00:00"/>
    <n v="2013.04"/>
    <n v="-1912.39"/>
    <n v="100.65"/>
    <n v="0"/>
    <n v="0"/>
    <n v="0"/>
    <n v="0"/>
    <n v="100.65"/>
    <n v="2013.04"/>
    <n v="-1912.39"/>
    <n v="0"/>
    <m/>
    <s v="UM01"/>
    <s v="INR"/>
    <n v="0"/>
    <n v="0"/>
    <n v="0"/>
    <n v="0"/>
    <n v="0"/>
  </r>
  <r>
    <s v="1603003612"/>
    <s v="3"/>
    <s v="16030036123"/>
    <s v="3000"/>
    <x v="2"/>
    <s v="INT ON MISC. FURNACE PROJECTS-"/>
    <s v="20"/>
    <s v="0"/>
    <s v="UM3001"/>
    <d v="1997-03-31T00:00:00"/>
    <n v="2013.04"/>
    <n v="-1912.39"/>
    <n v="100.65"/>
    <n v="0"/>
    <n v="0"/>
    <n v="0"/>
    <n v="0"/>
    <n v="100.65"/>
    <n v="2013.04"/>
    <n v="-1912.39"/>
    <n v="0"/>
    <m/>
    <s v="UM01"/>
    <s v="INR"/>
    <n v="0"/>
    <n v="0"/>
    <n v="0"/>
    <n v="0"/>
    <n v="0"/>
  </r>
  <r>
    <s v="1603003612"/>
    <s v="4"/>
    <s v="16030036124"/>
    <s v="3000"/>
    <x v="2"/>
    <s v="INT ON MISC. FURNACE PROJECTS-"/>
    <s v="25"/>
    <s v="0"/>
    <s v="UM3001"/>
    <d v="1997-03-31T00:00:00"/>
    <n v="34221.629999999997"/>
    <n v="-32062.65"/>
    <n v="2158.98"/>
    <n v="0"/>
    <n v="0"/>
    <n v="-224.26"/>
    <n v="0"/>
    <n v="1934.72"/>
    <n v="34221.629999999997"/>
    <n v="-32286.91"/>
    <n v="0"/>
    <m/>
    <s v="UM01"/>
    <s v="INR"/>
    <n v="0"/>
    <n v="0"/>
    <n v="0"/>
    <n v="0"/>
    <n v="0"/>
  </r>
  <r>
    <s v="1603003613"/>
    <s v="1"/>
    <s v="16030036131"/>
    <s v="3000"/>
    <x v="2"/>
    <s v="INT ON QP. &amp; SPL PARTS FOR LEF"/>
    <s v="10"/>
    <s v="0"/>
    <s v="UM3001"/>
    <d v="1997-03-31T00:00:00"/>
    <n v="149387.99"/>
    <n v="-141918.59"/>
    <n v="7469.4"/>
    <n v="0"/>
    <n v="0"/>
    <n v="0"/>
    <n v="0"/>
    <n v="7469.4"/>
    <n v="149387.99"/>
    <n v="-141918.59"/>
    <n v="0"/>
    <m/>
    <s v="UM01"/>
    <s v="INR"/>
    <n v="0"/>
    <n v="0"/>
    <n v="0"/>
    <n v="0"/>
    <n v="0"/>
  </r>
  <r>
    <s v="1603003613"/>
    <s v="2"/>
    <s v="16030036132"/>
    <s v="3000"/>
    <x v="2"/>
    <s v="INT ON QP. &amp; SPL PARTS FOR LEF"/>
    <s v="10"/>
    <s v="0"/>
    <s v="UM3001"/>
    <d v="1997-03-31T00:00:00"/>
    <n v="149387.99"/>
    <n v="-141918.59"/>
    <n v="7469.4"/>
    <n v="0"/>
    <n v="0"/>
    <n v="0"/>
    <n v="0"/>
    <n v="7469.4"/>
    <n v="149387.99"/>
    <n v="-141918.59"/>
    <n v="0"/>
    <m/>
    <s v="UM01"/>
    <s v="INR"/>
    <n v="0"/>
    <n v="0"/>
    <n v="0"/>
    <n v="0"/>
    <n v="0"/>
  </r>
  <r>
    <s v="1603003613"/>
    <s v="3"/>
    <s v="16030036133"/>
    <s v="3000"/>
    <x v="2"/>
    <s v="INT ON QP. &amp; SPL PARTS FOR LEF"/>
    <s v="20"/>
    <s v="0"/>
    <s v="UM3001"/>
    <d v="1997-03-31T00:00:00"/>
    <n v="149387.99"/>
    <n v="-141918.59"/>
    <n v="7469.4"/>
    <n v="0"/>
    <n v="0"/>
    <n v="0"/>
    <n v="0"/>
    <n v="7469.4"/>
    <n v="149387.99"/>
    <n v="-141918.59"/>
    <n v="0"/>
    <m/>
    <s v="UM01"/>
    <s v="INR"/>
    <n v="0"/>
    <n v="0"/>
    <n v="0"/>
    <n v="0"/>
    <n v="0"/>
  </r>
  <r>
    <s v="1603003613"/>
    <s v="4"/>
    <s v="16030036134"/>
    <s v="3000"/>
    <x v="2"/>
    <s v="INT ON QP. &amp; SPL PARTS FOR LEF"/>
    <s v="25"/>
    <s v="0"/>
    <s v="UM3001"/>
    <d v="1997-03-31T00:00:00"/>
    <n v="2539595.9"/>
    <n v="-2379377.79"/>
    <n v="160218.10999999999"/>
    <n v="0"/>
    <n v="0"/>
    <n v="-16641.95"/>
    <n v="0"/>
    <n v="143576.16"/>
    <n v="2539595.9"/>
    <n v="-2396019.7400000002"/>
    <n v="0"/>
    <m/>
    <s v="UM01"/>
    <s v="INR"/>
    <n v="0"/>
    <n v="0"/>
    <n v="0"/>
    <n v="0"/>
    <n v="0"/>
  </r>
  <r>
    <s v="1603003614"/>
    <s v="1"/>
    <s v="16030036141"/>
    <s v="3000"/>
    <x v="2"/>
    <s v="INT ON TAKE UP &amp; PAYOFF FOR LE"/>
    <s v="10"/>
    <s v="0"/>
    <s v="UM3001"/>
    <d v="1997-03-31T00:00:00"/>
    <n v="146959.45000000001"/>
    <n v="-139611.48000000001"/>
    <n v="7347.97"/>
    <n v="0"/>
    <n v="0"/>
    <n v="0"/>
    <n v="0"/>
    <n v="7347.97"/>
    <n v="146959.45000000001"/>
    <n v="-139611.48000000001"/>
    <n v="0"/>
    <m/>
    <s v="UM01"/>
    <s v="INR"/>
    <n v="0"/>
    <n v="0"/>
    <n v="0"/>
    <n v="0"/>
    <n v="0"/>
  </r>
  <r>
    <s v="1603003614"/>
    <s v="2"/>
    <s v="16030036142"/>
    <s v="3000"/>
    <x v="2"/>
    <s v="INT ON TAKE UP &amp; PAYOFF FOR LE"/>
    <s v="10"/>
    <s v="0"/>
    <s v="UM3001"/>
    <d v="1997-03-31T00:00:00"/>
    <n v="146959.45000000001"/>
    <n v="-139611.48000000001"/>
    <n v="7347.97"/>
    <n v="0"/>
    <n v="0"/>
    <n v="0"/>
    <n v="0"/>
    <n v="7347.97"/>
    <n v="146959.45000000001"/>
    <n v="-139611.48000000001"/>
    <n v="0"/>
    <m/>
    <s v="UM01"/>
    <s v="INR"/>
    <n v="0"/>
    <n v="0"/>
    <n v="0"/>
    <n v="0"/>
    <n v="0"/>
  </r>
  <r>
    <s v="1603003614"/>
    <s v="3"/>
    <s v="16030036143"/>
    <s v="3000"/>
    <x v="2"/>
    <s v="INT ON TAKE UP &amp; PAYOFF FOR LE"/>
    <s v="20"/>
    <s v="0"/>
    <s v="UM3001"/>
    <d v="1997-03-31T00:00:00"/>
    <n v="146959.45000000001"/>
    <n v="-139611.48000000001"/>
    <n v="7347.97"/>
    <n v="0"/>
    <n v="0"/>
    <n v="0"/>
    <n v="0"/>
    <n v="7347.97"/>
    <n v="146959.45000000001"/>
    <n v="-139611.48000000001"/>
    <n v="0"/>
    <m/>
    <s v="UM01"/>
    <s v="INR"/>
    <n v="0"/>
    <n v="0"/>
    <n v="0"/>
    <n v="0"/>
    <n v="0"/>
  </r>
  <r>
    <s v="1603003614"/>
    <s v="4"/>
    <s v="16030036144"/>
    <s v="3000"/>
    <x v="2"/>
    <s v="INT ON TAKE UP &amp; PAYOFF FOR LE"/>
    <s v="25"/>
    <s v="0"/>
    <s v="UM3001"/>
    <d v="1997-03-31T00:00:00"/>
    <n v="2498310.6800000002"/>
    <n v="-2340697.1800000002"/>
    <n v="157613.5"/>
    <n v="0"/>
    <n v="0"/>
    <n v="-16371.41"/>
    <n v="0"/>
    <n v="141242.09"/>
    <n v="2498310.6800000002"/>
    <n v="-2357068.59"/>
    <n v="0"/>
    <m/>
    <s v="UM01"/>
    <s v="INR"/>
    <n v="0"/>
    <n v="0"/>
    <n v="0"/>
    <n v="0"/>
    <n v="0"/>
  </r>
  <r>
    <s v="1603003615"/>
    <s v="1"/>
    <s v="16030036151"/>
    <s v="3000"/>
    <x v="2"/>
    <s v="INT ON QP. &amp; SPL. PARTS PROCUR"/>
    <s v="25"/>
    <s v="0"/>
    <s v="UM3001"/>
    <d v="1997-03-31T00:00:00"/>
    <n v="692672.07"/>
    <n v="-648972.76"/>
    <n v="43699.31"/>
    <n v="0"/>
    <n v="0"/>
    <n v="-4539.07"/>
    <n v="0"/>
    <n v="39160.239999999998"/>
    <n v="692672.07"/>
    <n v="-653511.82999999996"/>
    <n v="0"/>
    <m/>
    <s v="UM01"/>
    <s v="INR"/>
    <n v="0"/>
    <n v="0"/>
    <n v="0"/>
    <n v="0"/>
    <n v="0"/>
  </r>
  <r>
    <s v="1603003616"/>
    <s v="1"/>
    <s v="16030036161"/>
    <s v="3000"/>
    <x v="2"/>
    <s v="INT ON DESIGN/ENGG. DRG &amp; TECH"/>
    <s v="10"/>
    <s v="0"/>
    <s v="UM3001"/>
    <d v="1997-03-31T00:00:00"/>
    <n v="19723.419999999998"/>
    <n v="-18737.25"/>
    <n v="986.17"/>
    <n v="0"/>
    <n v="0"/>
    <n v="0"/>
    <n v="0"/>
    <n v="986.17"/>
    <n v="19723.419999999998"/>
    <n v="-18737.25"/>
    <n v="0"/>
    <m/>
    <s v="UM01"/>
    <s v="INR"/>
    <n v="0"/>
    <n v="0"/>
    <n v="0"/>
    <n v="0"/>
    <n v="0"/>
  </r>
  <r>
    <s v="1603003616"/>
    <s v="2"/>
    <s v="16030036162"/>
    <s v="3000"/>
    <x v="2"/>
    <s v="INT ON DESIGN/ENGG. DRG &amp; TECH"/>
    <s v="10"/>
    <s v="0"/>
    <s v="UM3001"/>
    <d v="1997-03-31T00:00:00"/>
    <n v="19723.419999999998"/>
    <n v="-18737.25"/>
    <n v="986.17"/>
    <n v="0"/>
    <n v="0"/>
    <n v="0"/>
    <n v="0"/>
    <n v="986.17"/>
    <n v="19723.419999999998"/>
    <n v="-18737.25"/>
    <n v="0"/>
    <m/>
    <s v="UM01"/>
    <s v="INR"/>
    <n v="0"/>
    <n v="0"/>
    <n v="0"/>
    <n v="0"/>
    <n v="0"/>
  </r>
  <r>
    <s v="1603003616"/>
    <s v="3"/>
    <s v="16030036163"/>
    <s v="3000"/>
    <x v="2"/>
    <s v="INT ON DESIGN/ENGG. DRG &amp; TECH"/>
    <s v="20"/>
    <s v="0"/>
    <s v="UM3001"/>
    <d v="1997-03-31T00:00:00"/>
    <n v="19723.419999999998"/>
    <n v="-18737.25"/>
    <n v="986.17"/>
    <n v="0"/>
    <n v="0"/>
    <n v="0"/>
    <n v="0"/>
    <n v="986.17"/>
    <n v="19723.419999999998"/>
    <n v="-18737.25"/>
    <n v="0"/>
    <m/>
    <s v="UM01"/>
    <s v="INR"/>
    <n v="0"/>
    <n v="0"/>
    <n v="0"/>
    <n v="0"/>
    <n v="0"/>
  </r>
  <r>
    <s v="1603003616"/>
    <s v="4"/>
    <s v="16030036164"/>
    <s v="3000"/>
    <x v="2"/>
    <s v="INT ON DESIGN/ENGG. DRG &amp; TECH"/>
    <s v="25"/>
    <s v="0"/>
    <s v="UM3001"/>
    <d v="1997-03-31T00:00:00"/>
    <n v="335298.06"/>
    <n v="-314144.77"/>
    <n v="21153.29"/>
    <n v="0"/>
    <n v="0"/>
    <n v="-2197.1999999999998"/>
    <n v="0"/>
    <n v="18956.09"/>
    <n v="335298.06"/>
    <n v="-316341.96999999997"/>
    <n v="0"/>
    <m/>
    <s v="UM01"/>
    <s v="INR"/>
    <n v="0"/>
    <n v="0"/>
    <n v="0"/>
    <n v="0"/>
    <n v="0"/>
  </r>
  <r>
    <s v="1603003617"/>
    <s v="1"/>
    <s v="16030036171"/>
    <s v="3000"/>
    <x v="2"/>
    <s v="INT ON EXPENSES ON FOREIGN TEN"/>
    <s v="10"/>
    <s v="0"/>
    <s v="UM3001"/>
    <d v="1997-03-31T00:00:00"/>
    <n v="10724.22"/>
    <n v="-10188.01"/>
    <n v="536.21"/>
    <n v="0"/>
    <n v="0"/>
    <n v="0"/>
    <n v="0"/>
    <n v="536.21"/>
    <n v="10724.22"/>
    <n v="-10188.01"/>
    <n v="0"/>
    <m/>
    <s v="UM01"/>
    <s v="INR"/>
    <n v="0"/>
    <n v="0"/>
    <n v="0"/>
    <n v="0"/>
    <n v="0"/>
  </r>
  <r>
    <s v="1603003617"/>
    <s v="2"/>
    <s v="16030036172"/>
    <s v="3000"/>
    <x v="2"/>
    <s v="INT ON EXPENSES ON FOREIGN TEN"/>
    <s v="10"/>
    <s v="0"/>
    <s v="UM3001"/>
    <d v="1997-03-31T00:00:00"/>
    <n v="10724.22"/>
    <n v="-10188.01"/>
    <n v="536.21"/>
    <n v="0"/>
    <n v="0"/>
    <n v="0"/>
    <n v="0"/>
    <n v="536.21"/>
    <n v="10724.22"/>
    <n v="-10188.01"/>
    <n v="0"/>
    <m/>
    <s v="UM01"/>
    <s v="INR"/>
    <n v="0"/>
    <n v="0"/>
    <n v="0"/>
    <n v="0"/>
    <n v="0"/>
  </r>
  <r>
    <s v="1603003617"/>
    <s v="3"/>
    <s v="16030036173"/>
    <s v="3000"/>
    <x v="2"/>
    <s v="INT ON EXPENSES ON FOREIGN TEN"/>
    <s v="20"/>
    <s v="0"/>
    <s v="UM3001"/>
    <d v="1997-03-31T00:00:00"/>
    <n v="10724.22"/>
    <n v="-10188.01"/>
    <n v="536.21"/>
    <n v="0"/>
    <n v="0"/>
    <n v="0"/>
    <n v="0"/>
    <n v="536.21"/>
    <n v="10724.22"/>
    <n v="-10188.01"/>
    <n v="0"/>
    <m/>
    <s v="UM01"/>
    <s v="INR"/>
    <n v="0"/>
    <n v="0"/>
    <n v="0"/>
    <n v="0"/>
    <n v="0"/>
  </r>
  <r>
    <s v="1603003617"/>
    <s v="4"/>
    <s v="16030036174"/>
    <s v="3000"/>
    <x v="2"/>
    <s v="INT ON EXPENSES ON FOREIGN TEN"/>
    <s v="25"/>
    <s v="0"/>
    <s v="UM3001"/>
    <d v="1997-03-31T00:00:00"/>
    <n v="182311.7"/>
    <n v="-170810.01"/>
    <n v="11501.69"/>
    <n v="0"/>
    <n v="0"/>
    <n v="-1194.69"/>
    <n v="0"/>
    <n v="10307"/>
    <n v="182311.7"/>
    <n v="-172004.7"/>
    <n v="0"/>
    <m/>
    <s v="UM01"/>
    <s v="INR"/>
    <n v="0"/>
    <n v="0"/>
    <n v="0"/>
    <n v="0"/>
    <n v="0"/>
  </r>
  <r>
    <s v="1603003618"/>
    <s v="1"/>
    <s v="16030036181"/>
    <s v="3000"/>
    <x v="2"/>
    <s v="INT ON MULTIWIRE ELECTROLYTIC-"/>
    <s v="25"/>
    <s v="0"/>
    <s v="UM3001"/>
    <d v="1997-03-31T00:00:00"/>
    <n v="767557.19"/>
    <n v="-719133.52"/>
    <n v="48423.67"/>
    <n v="0"/>
    <n v="0"/>
    <n v="-5029.8"/>
    <n v="0"/>
    <n v="43393.87"/>
    <n v="767557.19"/>
    <n v="-724163.32"/>
    <n v="0"/>
    <m/>
    <s v="UM01"/>
    <s v="INR"/>
    <n v="0"/>
    <n v="0"/>
    <n v="0"/>
    <n v="0"/>
    <n v="0"/>
  </r>
  <r>
    <s v="1603003619"/>
    <s v="1"/>
    <s v="16030036191"/>
    <s v="3000"/>
    <x v="2"/>
    <s v="INT ON PAY OFF SIDE OF DSW-MAI"/>
    <s v="25"/>
    <s v="0"/>
    <s v="UM3001"/>
    <d v="1997-03-31T00:00:00"/>
    <n v="108985.96"/>
    <n v="-102110.25"/>
    <n v="6875.71"/>
    <n v="0"/>
    <n v="0"/>
    <n v="-714.18"/>
    <n v="0"/>
    <n v="6161.53"/>
    <n v="108985.96"/>
    <n v="-102824.43"/>
    <n v="0"/>
    <m/>
    <s v="UM01"/>
    <s v="INR"/>
    <n v="0"/>
    <n v="0"/>
    <n v="0"/>
    <n v="0"/>
    <n v="0"/>
  </r>
  <r>
    <s v="1603003620"/>
    <s v="1"/>
    <s v="16030036201"/>
    <s v="3000"/>
    <x v="2"/>
    <s v="INT ON PAY OFF SIDE OF DSW-ATN"/>
    <s v="10"/>
    <s v="0"/>
    <s v="UM3001"/>
    <d v="1997-03-31T00:00:00"/>
    <n v="11432.17"/>
    <n v="-10860.56"/>
    <n v="571.61"/>
    <n v="0"/>
    <n v="0"/>
    <n v="0"/>
    <n v="0"/>
    <n v="571.61"/>
    <n v="11432.17"/>
    <n v="-10860.56"/>
    <n v="0"/>
    <m/>
    <s v="UM01"/>
    <s v="INR"/>
    <n v="0"/>
    <n v="0"/>
    <n v="0"/>
    <n v="0"/>
    <n v="0"/>
  </r>
  <r>
    <s v="1603003620"/>
    <s v="2"/>
    <s v="16030036202"/>
    <s v="3000"/>
    <x v="2"/>
    <s v="INT ON PAY OFF SIDE OF DSW-ELE"/>
    <s v="10"/>
    <s v="0"/>
    <s v="UM3001"/>
    <d v="1997-03-31T00:00:00"/>
    <n v="11432.17"/>
    <n v="-10860.56"/>
    <n v="571.61"/>
    <n v="0"/>
    <n v="0"/>
    <n v="0"/>
    <n v="0"/>
    <n v="571.61"/>
    <n v="11432.17"/>
    <n v="-10860.56"/>
    <n v="0"/>
    <m/>
    <s v="UM01"/>
    <s v="INR"/>
    <n v="0"/>
    <n v="0"/>
    <n v="0"/>
    <n v="0"/>
    <n v="0"/>
  </r>
  <r>
    <s v="1603003620"/>
    <s v="3"/>
    <s v="16030036203"/>
    <s v="3000"/>
    <x v="2"/>
    <s v="INT ON PAY OFF SIDE OF DSW-LTN"/>
    <s v="20"/>
    <s v="0"/>
    <s v="UM3001"/>
    <d v="1997-03-31T00:00:00"/>
    <n v="11432.17"/>
    <n v="-10860.56"/>
    <n v="571.61"/>
    <n v="0"/>
    <n v="0"/>
    <n v="0"/>
    <n v="0"/>
    <n v="571.61"/>
    <n v="11432.17"/>
    <n v="-10860.56"/>
    <n v="0"/>
    <m/>
    <s v="UM01"/>
    <s v="INR"/>
    <n v="0"/>
    <n v="0"/>
    <n v="0"/>
    <n v="0"/>
    <n v="0"/>
  </r>
  <r>
    <s v="1603003620"/>
    <s v="4"/>
    <s v="16030036204"/>
    <s v="3000"/>
    <x v="2"/>
    <s v="INT ON PAY OFF SIDE OF DSW-MAI"/>
    <s v="25"/>
    <s v="0"/>
    <s v="UM3001"/>
    <d v="1997-03-31T00:00:00"/>
    <n v="194346.94"/>
    <n v="-182085.97"/>
    <n v="12260.97"/>
    <n v="0"/>
    <n v="0"/>
    <n v="-1273.55"/>
    <n v="0"/>
    <n v="10987.42"/>
    <n v="194346.94"/>
    <n v="-183359.52"/>
    <n v="0"/>
    <m/>
    <s v="UM01"/>
    <s v="INR"/>
    <n v="0"/>
    <n v="0"/>
    <n v="0"/>
    <n v="0"/>
    <n v="0"/>
  </r>
  <r>
    <s v="1603003621"/>
    <s v="1"/>
    <s v="16030036211"/>
    <s v="3000"/>
    <x v="2"/>
    <s v="INT ON DSW FURNACE-ATNK"/>
    <s v="10"/>
    <s v="0"/>
    <s v="UM3001"/>
    <d v="1997-03-31T00:00:00"/>
    <n v="18670.59"/>
    <n v="-17737.060000000001"/>
    <n v="933.53"/>
    <n v="0"/>
    <n v="0"/>
    <n v="0"/>
    <n v="0"/>
    <n v="933.53"/>
    <n v="18670.59"/>
    <n v="-17737.060000000001"/>
    <n v="0"/>
    <m/>
    <s v="UM01"/>
    <s v="INR"/>
    <n v="0"/>
    <n v="0"/>
    <n v="0"/>
    <n v="0"/>
    <n v="0"/>
  </r>
  <r>
    <s v="1603003621"/>
    <s v="2"/>
    <s v="16030036212"/>
    <s v="3000"/>
    <x v="2"/>
    <s v="INT ON DSW FURNACE-ELEC"/>
    <s v="10"/>
    <s v="0"/>
    <s v="UM3001"/>
    <d v="1997-03-31T00:00:00"/>
    <n v="18670.59"/>
    <n v="-17737.060000000001"/>
    <n v="933.53"/>
    <n v="0"/>
    <n v="0"/>
    <n v="0"/>
    <n v="0"/>
    <n v="933.53"/>
    <n v="18670.59"/>
    <n v="-17737.060000000001"/>
    <n v="0"/>
    <m/>
    <s v="UM01"/>
    <s v="INR"/>
    <n v="0"/>
    <n v="0"/>
    <n v="0"/>
    <n v="0"/>
    <n v="0"/>
  </r>
  <r>
    <s v="1603003621"/>
    <s v="3"/>
    <s v="16030036213"/>
    <s v="3000"/>
    <x v="2"/>
    <s v="INT ON DSW FURNACE-LTNK"/>
    <s v="20"/>
    <s v="0"/>
    <s v="UM3001"/>
    <d v="1997-03-31T00:00:00"/>
    <n v="18670.59"/>
    <n v="-17737.060000000001"/>
    <n v="933.53"/>
    <n v="0"/>
    <n v="0"/>
    <n v="0"/>
    <n v="0"/>
    <n v="933.53"/>
    <n v="18670.59"/>
    <n v="-17737.060000000001"/>
    <n v="0"/>
    <m/>
    <s v="UM01"/>
    <s v="INR"/>
    <n v="0"/>
    <n v="0"/>
    <n v="0"/>
    <n v="0"/>
    <n v="0"/>
  </r>
  <r>
    <s v="1603003621"/>
    <s v="4"/>
    <s v="16030036214"/>
    <s v="3000"/>
    <x v="2"/>
    <s v="INT ON DSW FURNACE-MAIN"/>
    <s v="25"/>
    <s v="0"/>
    <s v="UM3001"/>
    <d v="1997-03-31T00:00:00"/>
    <n v="317400.03000000003"/>
    <n v="-297375.89"/>
    <n v="20024.14"/>
    <n v="0"/>
    <n v="0"/>
    <n v="-2079.92"/>
    <n v="0"/>
    <n v="17944.22"/>
    <n v="317400.03000000003"/>
    <n v="-299455.81"/>
    <n v="0"/>
    <m/>
    <s v="UM01"/>
    <s v="INR"/>
    <n v="0"/>
    <n v="0"/>
    <n v="0"/>
    <n v="0"/>
    <n v="0"/>
  </r>
  <r>
    <s v="1603003622"/>
    <s v="1"/>
    <s v="16030036221"/>
    <s v="3000"/>
    <x v="2"/>
    <s v="INT ON DSW FURNACE-MAIN"/>
    <s v="25"/>
    <s v="0"/>
    <s v="UM3001"/>
    <d v="1997-03-31T00:00:00"/>
    <n v="103152.85"/>
    <n v="-96645.14"/>
    <n v="6507.71"/>
    <n v="0"/>
    <n v="0"/>
    <n v="-675.96"/>
    <n v="0"/>
    <n v="5831.75"/>
    <n v="103152.85"/>
    <n v="-97321.1"/>
    <n v="0"/>
    <m/>
    <s v="UM01"/>
    <s v="INR"/>
    <n v="0"/>
    <n v="0"/>
    <n v="0"/>
    <n v="0"/>
    <n v="0"/>
  </r>
  <r>
    <s v="1603003623"/>
    <s v="1"/>
    <s v="16030036231"/>
    <s v="3000"/>
    <x v="2"/>
    <s v="INT ON LEAD BATH (DSW)-LTNK"/>
    <s v="25"/>
    <s v="0"/>
    <s v="UM3001"/>
    <d v="1997-03-31T00:00:00"/>
    <n v="179519.95"/>
    <n v="-167805.78"/>
    <n v="11714.17"/>
    <n v="0"/>
    <n v="0"/>
    <n v="-1370.96"/>
    <n v="0"/>
    <n v="10343.209999999999"/>
    <n v="179519.95"/>
    <n v="-169176.74"/>
    <n v="0"/>
    <m/>
    <s v="UM01"/>
    <s v="INR"/>
    <n v="0"/>
    <n v="0"/>
    <n v="0"/>
    <n v="0"/>
    <n v="0"/>
  </r>
  <r>
    <s v="1603003624"/>
    <s v="1"/>
    <s v="16030036241"/>
    <s v="3000"/>
    <x v="2"/>
    <s v="INT ON INSTALLATION OF TAKE UP"/>
    <s v="10"/>
    <s v="0"/>
    <s v="UM3001"/>
    <d v="1997-03-31T00:00:00"/>
    <n v="13876.78"/>
    <n v="-13182.94"/>
    <n v="693.84"/>
    <n v="0"/>
    <n v="0"/>
    <n v="0"/>
    <n v="0"/>
    <n v="693.84"/>
    <n v="13876.78"/>
    <n v="-13182.94"/>
    <n v="0"/>
    <m/>
    <s v="UM01"/>
    <s v="INR"/>
    <n v="0"/>
    <n v="0"/>
    <n v="0"/>
    <n v="0"/>
    <n v="0"/>
  </r>
  <r>
    <s v="1603003624"/>
    <s v="2"/>
    <s v="16030036242"/>
    <s v="3000"/>
    <x v="2"/>
    <s v="INT ON INSTALLATION OF TAKE UP"/>
    <s v="10"/>
    <s v="0"/>
    <s v="UM3001"/>
    <d v="1997-03-31T00:00:00"/>
    <n v="13876.78"/>
    <n v="-13182.94"/>
    <n v="693.84"/>
    <n v="0"/>
    <n v="0"/>
    <n v="0"/>
    <n v="0"/>
    <n v="693.84"/>
    <n v="13876.78"/>
    <n v="-13182.94"/>
    <n v="0"/>
    <m/>
    <s v="UM01"/>
    <s v="INR"/>
    <n v="0"/>
    <n v="0"/>
    <n v="0"/>
    <n v="0"/>
    <n v="0"/>
  </r>
  <r>
    <s v="1603003624"/>
    <s v="3"/>
    <s v="16030036243"/>
    <s v="3000"/>
    <x v="2"/>
    <s v="INT ON INSTALLATION OF TAKE UP"/>
    <s v="20"/>
    <s v="0"/>
    <s v="UM3001"/>
    <d v="1997-03-31T00:00:00"/>
    <n v="13876.78"/>
    <n v="-13182.94"/>
    <n v="693.84"/>
    <n v="0"/>
    <n v="0"/>
    <n v="0"/>
    <n v="0"/>
    <n v="693.84"/>
    <n v="13876.78"/>
    <n v="-13182.94"/>
    <n v="0"/>
    <m/>
    <s v="UM01"/>
    <s v="INR"/>
    <n v="0"/>
    <n v="0"/>
    <n v="0"/>
    <n v="0"/>
    <n v="0"/>
  </r>
  <r>
    <s v="1603003624"/>
    <s v="4"/>
    <s v="16030036244"/>
    <s v="3000"/>
    <x v="2"/>
    <s v="INT ON INSTALLATION OF TAKE UP"/>
    <s v="25"/>
    <s v="0"/>
    <s v="UM3001"/>
    <d v="1997-03-31T00:00:00"/>
    <n v="235905.23"/>
    <n v="-221022.44"/>
    <n v="14882.79"/>
    <n v="0"/>
    <n v="0"/>
    <n v="-1545.88"/>
    <n v="0"/>
    <n v="13336.91"/>
    <n v="235905.23"/>
    <n v="-222568.32000000001"/>
    <n v="0"/>
    <m/>
    <s v="UM01"/>
    <s v="INR"/>
    <n v="0"/>
    <n v="0"/>
    <n v="0"/>
    <n v="0"/>
    <n v="0"/>
  </r>
  <r>
    <s v="1603003625"/>
    <s v="1"/>
    <s v="16030036251"/>
    <s v="3000"/>
    <x v="2"/>
    <s v="INT ON INSTALLATION OF TAKE UP"/>
    <s v="25"/>
    <s v="0"/>
    <s v="UM3001"/>
    <d v="1997-03-31T00:00:00"/>
    <n v="176131.68"/>
    <n v="-165019.88"/>
    <n v="11111.8"/>
    <n v="0"/>
    <n v="0"/>
    <n v="-1154.19"/>
    <n v="0"/>
    <n v="9957.61"/>
    <n v="176131.68"/>
    <n v="-166174.07"/>
    <n v="0"/>
    <m/>
    <s v="UM01"/>
    <s v="INR"/>
    <n v="0"/>
    <n v="0"/>
    <n v="0"/>
    <n v="0"/>
    <n v="0"/>
  </r>
  <r>
    <s v="1603003626"/>
    <s v="1"/>
    <s v="16030036261"/>
    <s v="3000"/>
    <x v="2"/>
    <s v="INT ON 150 NO. FORMERS-MAIN"/>
    <s v="25"/>
    <s v="0"/>
    <s v="UM3001"/>
    <d v="1997-03-31T00:00:00"/>
    <n v="102353.45"/>
    <n v="-95896.17"/>
    <n v="6457.28"/>
    <n v="0"/>
    <n v="0"/>
    <n v="-670.72"/>
    <n v="0"/>
    <n v="5786.56"/>
    <n v="102353.45"/>
    <n v="-96566.89"/>
    <n v="0"/>
    <m/>
    <s v="UM01"/>
    <s v="INR"/>
    <n v="0"/>
    <n v="0"/>
    <n v="0"/>
    <n v="0"/>
    <n v="0"/>
  </r>
  <r>
    <s v="1603003627"/>
    <s v="1"/>
    <s v="16030036271"/>
    <s v="3000"/>
    <x v="2"/>
    <s v="INT ON 150 NO. FORMERS-MAIN"/>
    <s v="25"/>
    <s v="0"/>
    <s v="UM3001"/>
    <d v="1997-03-31T00:00:00"/>
    <n v="108761.61"/>
    <n v="-101900.05"/>
    <n v="6861.56"/>
    <n v="0"/>
    <n v="0"/>
    <n v="-712.72"/>
    <n v="0"/>
    <n v="6148.84"/>
    <n v="108761.61"/>
    <n v="-102612.77"/>
    <n v="0"/>
    <m/>
    <s v="UM01"/>
    <s v="INR"/>
    <n v="0"/>
    <n v="0"/>
    <n v="0"/>
    <n v="0"/>
    <n v="0"/>
  </r>
  <r>
    <s v="1603003628"/>
    <s v="1"/>
    <s v="16030036281"/>
    <s v="3000"/>
    <x v="2"/>
    <s v="INT ON INSTALLATION OF DSW FUR"/>
    <s v="10"/>
    <s v="0"/>
    <s v="UM3001"/>
    <d v="1997-03-31T00:00:00"/>
    <n v="22430.7"/>
    <n v="-21309.16"/>
    <n v="1121.54"/>
    <n v="0"/>
    <n v="0"/>
    <n v="0"/>
    <n v="0"/>
    <n v="1121.54"/>
    <n v="22430.7"/>
    <n v="-21309.16"/>
    <n v="0"/>
    <m/>
    <s v="UM01"/>
    <s v="INR"/>
    <n v="0"/>
    <n v="0"/>
    <n v="0"/>
    <n v="0"/>
    <n v="0"/>
  </r>
  <r>
    <s v="1603003628"/>
    <s v="2"/>
    <s v="16030036282"/>
    <s v="3000"/>
    <x v="2"/>
    <s v="INT ON INSTALLATION OF DSW FUR"/>
    <s v="10"/>
    <s v="0"/>
    <s v="UM3001"/>
    <d v="1997-03-31T00:00:00"/>
    <n v="22430.7"/>
    <n v="-21309.16"/>
    <n v="1121.54"/>
    <n v="0"/>
    <n v="0"/>
    <n v="0"/>
    <n v="0"/>
    <n v="1121.54"/>
    <n v="22430.7"/>
    <n v="-21309.16"/>
    <n v="0"/>
    <m/>
    <s v="UM01"/>
    <s v="INR"/>
    <n v="0"/>
    <n v="0"/>
    <n v="0"/>
    <n v="0"/>
    <n v="0"/>
  </r>
  <r>
    <s v="1603003628"/>
    <s v="3"/>
    <s v="16030036283"/>
    <s v="3000"/>
    <x v="2"/>
    <s v="INT ON INSTALLATION OF DSW FUR"/>
    <s v="20"/>
    <s v="0"/>
    <s v="UM3001"/>
    <d v="1997-03-31T00:00:00"/>
    <n v="22430.7"/>
    <n v="-21309.16"/>
    <n v="1121.54"/>
    <n v="0"/>
    <n v="0"/>
    <n v="0"/>
    <n v="0"/>
    <n v="1121.54"/>
    <n v="22430.7"/>
    <n v="-21309.16"/>
    <n v="0"/>
    <m/>
    <s v="UM01"/>
    <s v="INR"/>
    <n v="0"/>
    <n v="0"/>
    <n v="0"/>
    <n v="0"/>
    <n v="0"/>
  </r>
  <r>
    <s v="1603003628"/>
    <s v="4"/>
    <s v="16030036284"/>
    <s v="3000"/>
    <x v="2"/>
    <s v="INT ON INSTALLATION OF DSW FUR"/>
    <s v="25"/>
    <s v="0"/>
    <s v="UM3001"/>
    <d v="1997-03-31T00:00:00"/>
    <n v="381321.88"/>
    <n v="-357265.04"/>
    <n v="24056.84"/>
    <n v="0"/>
    <n v="0"/>
    <n v="-2498.8000000000002"/>
    <n v="0"/>
    <n v="21558.04"/>
    <n v="381321.88"/>
    <n v="-359763.84"/>
    <n v="0"/>
    <m/>
    <s v="UM01"/>
    <s v="INR"/>
    <n v="0"/>
    <n v="0"/>
    <n v="0"/>
    <n v="0"/>
    <n v="0"/>
  </r>
  <r>
    <s v="1603003629"/>
    <s v="1"/>
    <s v="16030036291"/>
    <s v="3000"/>
    <x v="2"/>
    <s v="INT ON INSTALLATION OF DSW FUR"/>
    <s v="25"/>
    <s v="0"/>
    <s v="UM3001"/>
    <d v="1997-03-31T00:00:00"/>
    <n v="57205.97"/>
    <n v="-53596.959999999999"/>
    <n v="3609.01"/>
    <n v="0"/>
    <n v="0"/>
    <n v="-374.87"/>
    <n v="0"/>
    <n v="3234.14"/>
    <n v="57205.97"/>
    <n v="-53971.83"/>
    <n v="0"/>
    <m/>
    <s v="UM01"/>
    <s v="INR"/>
    <n v="0"/>
    <n v="0"/>
    <n v="0"/>
    <n v="0"/>
    <n v="0"/>
  </r>
  <r>
    <s v="1603003630"/>
    <s v="1"/>
    <s v="16030036301"/>
    <s v="3000"/>
    <x v="2"/>
    <s v="INT ON INSTALLATION OF DSW-ELE"/>
    <s v="10"/>
    <s v="0"/>
    <s v="UM3001"/>
    <d v="1997-03-31T00:00:00"/>
    <n v="13756.44"/>
    <n v="-13068.62"/>
    <n v="687.82"/>
    <n v="0"/>
    <n v="0"/>
    <n v="0"/>
    <n v="0"/>
    <n v="687.82"/>
    <n v="13756.44"/>
    <n v="-13068.62"/>
    <n v="0"/>
    <m/>
    <s v="UM01"/>
    <s v="INR"/>
    <n v="0"/>
    <n v="0"/>
    <n v="0"/>
    <n v="0"/>
    <n v="0"/>
  </r>
  <r>
    <s v="1603003630"/>
    <s v="2"/>
    <s v="16030036302"/>
    <s v="3000"/>
    <x v="2"/>
    <s v="INT ON INSTALLATION OF DSW-LTN"/>
    <s v="20"/>
    <s v="0"/>
    <s v="UM3001"/>
    <d v="1997-03-31T00:00:00"/>
    <n v="13756.44"/>
    <n v="-13068.62"/>
    <n v="687.82"/>
    <n v="0"/>
    <n v="0"/>
    <n v="0"/>
    <n v="0"/>
    <n v="687.82"/>
    <n v="13756.44"/>
    <n v="-13068.62"/>
    <n v="0"/>
    <m/>
    <s v="UM01"/>
    <s v="INR"/>
    <n v="0"/>
    <n v="0"/>
    <n v="0"/>
    <n v="0"/>
    <n v="0"/>
  </r>
  <r>
    <s v="1603003630"/>
    <s v="3"/>
    <s v="16030036303"/>
    <s v="3000"/>
    <x v="2"/>
    <s v="INT ON INSTALLATION OF DSW-ATN"/>
    <s v="10"/>
    <s v="0"/>
    <s v="UM3001"/>
    <d v="1997-03-31T00:00:00"/>
    <n v="13756.44"/>
    <n v="-13068.62"/>
    <n v="687.82"/>
    <n v="0"/>
    <n v="0"/>
    <n v="0"/>
    <n v="0"/>
    <n v="687.82"/>
    <n v="13756.44"/>
    <n v="-13068.62"/>
    <n v="0"/>
    <m/>
    <s v="UM01"/>
    <s v="INR"/>
    <n v="0"/>
    <n v="0"/>
    <n v="0"/>
    <n v="0"/>
    <n v="0"/>
  </r>
  <r>
    <s v="1603003630"/>
    <s v="4"/>
    <s v="16030036304"/>
    <s v="3000"/>
    <x v="2"/>
    <s v="INT ON INSTALLATION OF DSW-MAI"/>
    <s v="25"/>
    <s v="0"/>
    <s v="UM3001"/>
    <d v="1997-03-31T00:00:00"/>
    <n v="233859.5"/>
    <n v="-219105.77"/>
    <n v="14753.73"/>
    <n v="0"/>
    <n v="0"/>
    <n v="-1532.47"/>
    <n v="0"/>
    <n v="13221.26"/>
    <n v="233859.5"/>
    <n v="-220638.24"/>
    <n v="0"/>
    <m/>
    <s v="UM01"/>
    <s v="INR"/>
    <n v="0"/>
    <n v="0"/>
    <n v="0"/>
    <n v="0"/>
    <n v="0"/>
  </r>
  <r>
    <s v="1603003631"/>
    <s v="1"/>
    <s v="16030036311"/>
    <s v="3000"/>
    <x v="2"/>
    <s v="INT ON MODIFICATION OF DSW-MAI"/>
    <s v="25"/>
    <s v="0"/>
    <s v="UM3001"/>
    <d v="1997-03-31T00:00:00"/>
    <n v="16279.69"/>
    <n v="-15252.63"/>
    <n v="1027.06"/>
    <n v="0"/>
    <n v="0"/>
    <n v="-106.69"/>
    <n v="0"/>
    <n v="920.37"/>
    <n v="16279.69"/>
    <n v="-15359.32"/>
    <n v="0"/>
    <m/>
    <s v="UM01"/>
    <s v="INR"/>
    <n v="0"/>
    <n v="0"/>
    <n v="0"/>
    <n v="0"/>
    <n v="0"/>
  </r>
  <r>
    <s v="1603003632"/>
    <s v="1"/>
    <s v="16030036321"/>
    <s v="3000"/>
    <x v="2"/>
    <s v="INT ON SPL. PARTS FOR DSW-MAIN"/>
    <s v="25"/>
    <s v="0"/>
    <s v="UM3001"/>
    <d v="1997-03-31T00:00:00"/>
    <n v="15423.1"/>
    <n v="-14450.09"/>
    <n v="973.01"/>
    <n v="0"/>
    <n v="0"/>
    <n v="-101.06"/>
    <n v="0"/>
    <n v="871.95"/>
    <n v="15423.1"/>
    <n v="-14551.15"/>
    <n v="0"/>
    <m/>
    <s v="UM01"/>
    <s v="INR"/>
    <n v="0"/>
    <n v="0"/>
    <n v="0"/>
    <n v="0"/>
    <n v="0"/>
  </r>
  <r>
    <s v="1603003633"/>
    <s v="1"/>
    <s v="16030036331"/>
    <s v="3000"/>
    <x v="2"/>
    <s v="INT ON EQUIPMENT &amp; SPL. PARTS-"/>
    <s v="10"/>
    <s v="0"/>
    <s v="UM3001"/>
    <d v="1997-03-31T00:00:00"/>
    <n v="15596.09"/>
    <n v="-14816.29"/>
    <n v="779.8"/>
    <n v="0"/>
    <n v="0"/>
    <n v="0"/>
    <n v="0"/>
    <n v="779.8"/>
    <n v="15596.09"/>
    <n v="-14816.29"/>
    <n v="0"/>
    <m/>
    <s v="UM01"/>
    <s v="INR"/>
    <n v="0"/>
    <n v="0"/>
    <n v="0"/>
    <n v="0"/>
    <n v="0"/>
  </r>
  <r>
    <s v="1603003633"/>
    <s v="2"/>
    <s v="16030036332"/>
    <s v="3000"/>
    <x v="2"/>
    <s v="INT ON EQUIPMENT &amp; SPL. PARTS-"/>
    <s v="20"/>
    <s v="0"/>
    <s v="UM3001"/>
    <d v="1997-03-31T00:00:00"/>
    <n v="15596.09"/>
    <n v="-14816.29"/>
    <n v="779.8"/>
    <n v="0"/>
    <n v="0"/>
    <n v="0"/>
    <n v="0"/>
    <n v="779.8"/>
    <n v="15596.09"/>
    <n v="-14816.29"/>
    <n v="0"/>
    <m/>
    <s v="UM01"/>
    <s v="INR"/>
    <n v="0"/>
    <n v="0"/>
    <n v="0"/>
    <n v="0"/>
    <n v="0"/>
  </r>
  <r>
    <s v="1603003633"/>
    <s v="3"/>
    <s v="16030036333"/>
    <s v="3000"/>
    <x v="2"/>
    <s v="INT ON EQUIPMENT &amp; SPL. PARTS-"/>
    <s v="10"/>
    <s v="0"/>
    <s v="UM3001"/>
    <d v="1997-03-31T00:00:00"/>
    <n v="15596.09"/>
    <n v="-14816.29"/>
    <n v="779.8"/>
    <n v="0"/>
    <n v="0"/>
    <n v="0"/>
    <n v="0"/>
    <n v="779.8"/>
    <n v="15596.09"/>
    <n v="-14816.29"/>
    <n v="0"/>
    <m/>
    <s v="UM01"/>
    <s v="INR"/>
    <n v="0"/>
    <n v="0"/>
    <n v="0"/>
    <n v="0"/>
    <n v="0"/>
  </r>
  <r>
    <s v="1603003633"/>
    <s v="4"/>
    <s v="16030036334"/>
    <s v="3000"/>
    <x v="2"/>
    <s v="INT ON EQUIPMENT &amp; SPL. PARTS-"/>
    <s v="25"/>
    <s v="0"/>
    <s v="UM3001"/>
    <d v="1997-03-31T00:00:00"/>
    <n v="265133.5"/>
    <n v="-248406.75"/>
    <n v="16726.75"/>
    <n v="0"/>
    <n v="0"/>
    <n v="-1737.42"/>
    <n v="0"/>
    <n v="14989.33"/>
    <n v="265133.5"/>
    <n v="-250144.17"/>
    <n v="0"/>
    <m/>
    <s v="UM01"/>
    <s v="INR"/>
    <n v="0"/>
    <n v="0"/>
    <n v="0"/>
    <n v="0"/>
    <n v="0"/>
  </r>
  <r>
    <s v="1603003634"/>
    <s v="1"/>
    <s v="16030036341"/>
    <s v="3000"/>
    <x v="2"/>
    <s v="INT ON FURNACE SHELL &amp; TAKE-UP"/>
    <s v="10"/>
    <s v="0"/>
    <s v="UM3001"/>
    <d v="1997-03-31T00:00:00"/>
    <n v="75153.539999999994"/>
    <n v="-71395.86"/>
    <n v="3757.68"/>
    <n v="0"/>
    <n v="0"/>
    <n v="0"/>
    <n v="0"/>
    <n v="3757.68"/>
    <n v="75153.539999999994"/>
    <n v="-71395.86"/>
    <n v="0"/>
    <m/>
    <s v="UM01"/>
    <s v="INR"/>
    <n v="0"/>
    <n v="0"/>
    <n v="0"/>
    <n v="0"/>
    <n v="0"/>
  </r>
  <r>
    <s v="1603003634"/>
    <s v="2"/>
    <s v="16030036342"/>
    <s v="3000"/>
    <x v="2"/>
    <s v="INT ON FURNACE SHELL &amp; TAKE-UP"/>
    <s v="20"/>
    <s v="0"/>
    <s v="UM3001"/>
    <d v="1997-03-31T00:00:00"/>
    <n v="75153.539999999994"/>
    <n v="-71395.86"/>
    <n v="3757.68"/>
    <n v="0"/>
    <n v="0"/>
    <n v="0"/>
    <n v="0"/>
    <n v="3757.68"/>
    <n v="75153.539999999994"/>
    <n v="-71395.86"/>
    <n v="0"/>
    <m/>
    <s v="UM01"/>
    <s v="INR"/>
    <n v="0"/>
    <n v="0"/>
    <n v="0"/>
    <n v="0"/>
    <n v="0"/>
  </r>
  <r>
    <s v="1603003634"/>
    <s v="3"/>
    <s v="16030036343"/>
    <s v="3000"/>
    <x v="2"/>
    <s v="INT ON FURNACE SHELL &amp; TAKE-UP"/>
    <s v="10"/>
    <s v="0"/>
    <s v="UM3001"/>
    <d v="1997-03-31T00:00:00"/>
    <n v="75153.539999999994"/>
    <n v="-71395.86"/>
    <n v="3757.68"/>
    <n v="0"/>
    <n v="0"/>
    <n v="0"/>
    <n v="0"/>
    <n v="3757.68"/>
    <n v="75153.539999999994"/>
    <n v="-71395.86"/>
    <n v="0"/>
    <m/>
    <s v="UM01"/>
    <s v="INR"/>
    <n v="0"/>
    <n v="0"/>
    <n v="0"/>
    <n v="0"/>
    <n v="0"/>
  </r>
  <r>
    <s v="1603003634"/>
    <s v="4"/>
    <s v="16030036344"/>
    <s v="3000"/>
    <x v="2"/>
    <s v="INT ON FURNACE SHELL &amp; TAKE-UP"/>
    <s v="25"/>
    <s v="0"/>
    <s v="UM3001"/>
    <d v="1997-03-31T00:00:00"/>
    <n v="1277610.18"/>
    <n v="-1197008.27"/>
    <n v="80601.91"/>
    <n v="0"/>
    <n v="0"/>
    <n v="-8372.17"/>
    <n v="0"/>
    <n v="72229.740000000005"/>
    <n v="1277610.18"/>
    <n v="-1205380.44"/>
    <n v="0"/>
    <m/>
    <s v="UM01"/>
    <s v="INR"/>
    <n v="0"/>
    <n v="0"/>
    <n v="0"/>
    <n v="0"/>
    <n v="0"/>
  </r>
  <r>
    <s v="1603003635"/>
    <s v="1"/>
    <s v="16030036351"/>
    <s v="3000"/>
    <x v="2"/>
    <s v="INT ON FURNACE SHELL &amp; TAKE-UP"/>
    <s v="10"/>
    <s v="0"/>
    <s v="UM3001"/>
    <d v="1997-03-31T00:00:00"/>
    <n v="10709.83"/>
    <n v="-10174.34"/>
    <n v="535.49"/>
    <n v="0"/>
    <n v="0"/>
    <n v="0"/>
    <n v="0"/>
    <n v="535.49"/>
    <n v="10709.83"/>
    <n v="-10174.34"/>
    <n v="0"/>
    <m/>
    <s v="UM01"/>
    <s v="INR"/>
    <n v="0"/>
    <n v="0"/>
    <n v="0"/>
    <n v="0"/>
    <n v="0"/>
  </r>
  <r>
    <s v="1603003635"/>
    <s v="2"/>
    <s v="16030036352"/>
    <s v="3000"/>
    <x v="2"/>
    <s v="INT ON FURNACE SHELL &amp; TAKE-UP"/>
    <s v="10"/>
    <s v="0"/>
    <s v="UM3001"/>
    <d v="1997-03-31T00:00:00"/>
    <n v="10709.83"/>
    <n v="-10174.34"/>
    <n v="535.49"/>
    <n v="0"/>
    <n v="0"/>
    <n v="0"/>
    <n v="0"/>
    <n v="535.49"/>
    <n v="10709.83"/>
    <n v="-10174.34"/>
    <n v="0"/>
    <m/>
    <s v="UM01"/>
    <s v="INR"/>
    <n v="0"/>
    <n v="0"/>
    <n v="0"/>
    <n v="0"/>
    <n v="0"/>
  </r>
  <r>
    <s v="1603003635"/>
    <s v="3"/>
    <s v="16030036353"/>
    <s v="3000"/>
    <x v="2"/>
    <s v="INT ON FURNACE SHELL &amp; TAKE-UP"/>
    <s v="20"/>
    <s v="0"/>
    <s v="UM3001"/>
    <d v="1997-03-31T00:00:00"/>
    <n v="10709.83"/>
    <n v="-10174.34"/>
    <n v="535.49"/>
    <n v="0"/>
    <n v="0"/>
    <n v="0"/>
    <n v="0"/>
    <n v="535.49"/>
    <n v="10709.83"/>
    <n v="-10174.34"/>
    <n v="0"/>
    <m/>
    <s v="UM01"/>
    <s v="INR"/>
    <n v="0"/>
    <n v="0"/>
    <n v="0"/>
    <n v="0"/>
    <n v="0"/>
  </r>
  <r>
    <s v="1603003635"/>
    <s v="4"/>
    <s v="16030036354"/>
    <s v="3000"/>
    <x v="2"/>
    <s v="INT ON FURNACE SHELL &amp; TAKE-UP"/>
    <s v="25"/>
    <s v="0"/>
    <s v="UM3001"/>
    <d v="1997-03-31T00:00:00"/>
    <n v="182067.15"/>
    <n v="-170580.89"/>
    <n v="11486.26"/>
    <n v="0"/>
    <n v="0"/>
    <n v="-1193.08"/>
    <n v="0"/>
    <n v="10293.18"/>
    <n v="182067.15"/>
    <n v="-171773.97"/>
    <n v="0"/>
    <m/>
    <s v="UM01"/>
    <s v="INR"/>
    <n v="0"/>
    <n v="0"/>
    <n v="0"/>
    <n v="0"/>
    <n v="0"/>
  </r>
  <r>
    <s v="1603003636"/>
    <s v="1"/>
    <s v="16030036361"/>
    <s v="3000"/>
    <x v="2"/>
    <s v="INT ON DESIGN/EGG. &amp; TECH. CON"/>
    <s v="10"/>
    <s v="0"/>
    <s v="UM3001"/>
    <d v="1997-03-31T00:00:00"/>
    <n v="16644.27"/>
    <n v="-15812.06"/>
    <n v="832.21"/>
    <n v="0"/>
    <n v="0"/>
    <n v="0"/>
    <n v="0"/>
    <n v="832.21"/>
    <n v="16644.27"/>
    <n v="-15812.06"/>
    <n v="0"/>
    <m/>
    <s v="UM01"/>
    <s v="INR"/>
    <n v="0"/>
    <n v="0"/>
    <n v="0"/>
    <n v="0"/>
    <n v="0"/>
  </r>
  <r>
    <s v="1603003636"/>
    <s v="2"/>
    <s v="16030036362"/>
    <s v="3000"/>
    <x v="2"/>
    <s v="INT ON DESIGN/EGG. &amp; TECH. CON"/>
    <s v="10"/>
    <s v="0"/>
    <s v="UM3001"/>
    <d v="1997-03-31T00:00:00"/>
    <n v="16644.27"/>
    <n v="-15812.06"/>
    <n v="832.21"/>
    <n v="0"/>
    <n v="0"/>
    <n v="0"/>
    <n v="0"/>
    <n v="832.21"/>
    <n v="16644.27"/>
    <n v="-15812.06"/>
    <n v="0"/>
    <m/>
    <s v="UM01"/>
    <s v="INR"/>
    <n v="0"/>
    <n v="0"/>
    <n v="0"/>
    <n v="0"/>
    <n v="0"/>
  </r>
  <r>
    <s v="1603003636"/>
    <s v="3"/>
    <s v="16030036363"/>
    <s v="3000"/>
    <x v="2"/>
    <s v="INT ON DESIGN/EGG. &amp; TECH. CON"/>
    <s v="20"/>
    <s v="0"/>
    <s v="UM3001"/>
    <d v="1997-03-31T00:00:00"/>
    <n v="16644.27"/>
    <n v="-15812.06"/>
    <n v="832.21"/>
    <n v="0"/>
    <n v="0"/>
    <n v="0"/>
    <n v="0"/>
    <n v="832.21"/>
    <n v="16644.27"/>
    <n v="-15812.06"/>
    <n v="0"/>
    <m/>
    <s v="UM01"/>
    <s v="INR"/>
    <n v="0"/>
    <n v="0"/>
    <n v="0"/>
    <n v="0"/>
    <n v="0"/>
  </r>
  <r>
    <s v="1603003636"/>
    <s v="4"/>
    <s v="16030036364"/>
    <s v="3000"/>
    <x v="2"/>
    <s v="INT ON DESIGN/EGG. &amp; TECH. CON"/>
    <s v="25"/>
    <s v="0"/>
    <s v="UM3001"/>
    <d v="1997-03-31T00:00:00"/>
    <n v="282952.64"/>
    <n v="-265101.71999999997"/>
    <n v="17850.919999999998"/>
    <n v="0"/>
    <n v="0"/>
    <n v="-1854.18"/>
    <n v="0"/>
    <n v="15996.74"/>
    <n v="282952.64"/>
    <n v="-266955.90000000002"/>
    <n v="0"/>
    <m/>
    <s v="UM01"/>
    <s v="INR"/>
    <n v="0"/>
    <n v="0"/>
    <n v="0"/>
    <n v="0"/>
    <n v="0"/>
  </r>
  <r>
    <s v="1603003637"/>
    <s v="1"/>
    <s v="16030036371"/>
    <s v="3000"/>
    <x v="2"/>
    <s v="INT ON DESIGN/ENGG. &amp; TECH. CO"/>
    <s v="10"/>
    <s v="0"/>
    <s v="UM3001"/>
    <d v="1997-03-31T00:00:00"/>
    <n v="1000.47"/>
    <n v="-950.45"/>
    <n v="50.02"/>
    <n v="0"/>
    <n v="0"/>
    <n v="0"/>
    <n v="0"/>
    <n v="50.02"/>
    <n v="1000.47"/>
    <n v="-950.45"/>
    <n v="0"/>
    <m/>
    <s v="UM01"/>
    <s v="INR"/>
    <n v="0"/>
    <n v="0"/>
    <n v="0"/>
    <n v="0"/>
    <n v="0"/>
  </r>
  <r>
    <s v="1603003637"/>
    <s v="2"/>
    <s v="16030036372"/>
    <s v="3000"/>
    <x v="2"/>
    <s v="INT ON DESIGN/ENGG. &amp; TECH. CO"/>
    <s v="10"/>
    <s v="0"/>
    <s v="UM3001"/>
    <d v="1997-03-31T00:00:00"/>
    <n v="1000.47"/>
    <n v="-950.45"/>
    <n v="50.02"/>
    <n v="0"/>
    <n v="0"/>
    <n v="0"/>
    <n v="0"/>
    <n v="50.02"/>
    <n v="1000.47"/>
    <n v="-950.45"/>
    <n v="0"/>
    <m/>
    <s v="UM01"/>
    <s v="INR"/>
    <n v="0"/>
    <n v="0"/>
    <n v="0"/>
    <n v="0"/>
    <n v="0"/>
  </r>
  <r>
    <s v="1603003637"/>
    <s v="3"/>
    <s v="16030036373"/>
    <s v="3000"/>
    <x v="2"/>
    <s v="INT ON DESIGN/ENGG. &amp; TECH. CO"/>
    <s v="20"/>
    <s v="0"/>
    <s v="UM3001"/>
    <d v="1997-03-31T00:00:00"/>
    <n v="1000.47"/>
    <n v="-950.45"/>
    <n v="50.02"/>
    <n v="0"/>
    <n v="0"/>
    <n v="0"/>
    <n v="0"/>
    <n v="50.02"/>
    <n v="1000.47"/>
    <n v="-950.45"/>
    <n v="0"/>
    <m/>
    <s v="UM01"/>
    <s v="INR"/>
    <n v="0"/>
    <n v="0"/>
    <n v="0"/>
    <n v="0"/>
    <n v="0"/>
  </r>
  <r>
    <s v="1603003637"/>
    <s v="4"/>
    <s v="16030036374"/>
    <s v="3000"/>
    <x v="2"/>
    <s v="INT ON DESIGN/ENGG. &amp; TECH. CO"/>
    <s v="25"/>
    <s v="0"/>
    <s v="UM3001"/>
    <d v="1997-03-31T00:00:00"/>
    <n v="17007.990000000002"/>
    <n v="-15934.99"/>
    <n v="1073"/>
    <n v="0"/>
    <n v="0"/>
    <n v="-111.45"/>
    <n v="0"/>
    <n v="961.55"/>
    <n v="17007.990000000002"/>
    <n v="-16046.44"/>
    <n v="0"/>
    <m/>
    <s v="UM01"/>
    <s v="INR"/>
    <n v="0"/>
    <n v="0"/>
    <n v="0"/>
    <n v="0"/>
    <n v="0"/>
  </r>
  <r>
    <s v="1603003638"/>
    <s v="1"/>
    <s v="16030036381"/>
    <s v="3000"/>
    <x v="2"/>
    <s v="INT ON LEFOUR DSW CRANE-MAIN"/>
    <s v="25"/>
    <s v="0"/>
    <s v="UM3001"/>
    <d v="1997-03-31T00:00:00"/>
    <n v="498084.81"/>
    <n v="-466661.62"/>
    <n v="31423.19"/>
    <n v="0"/>
    <n v="0"/>
    <n v="-3263.95"/>
    <n v="0"/>
    <n v="28159.24"/>
    <n v="498084.81"/>
    <n v="-469925.57"/>
    <n v="0"/>
    <m/>
    <s v="UM01"/>
    <s v="INR"/>
    <n v="0"/>
    <n v="0"/>
    <n v="0"/>
    <n v="0"/>
    <n v="0"/>
  </r>
  <r>
    <s v="1603003639"/>
    <s v="1"/>
    <s v="16030036391"/>
    <s v="3000"/>
    <x v="2"/>
    <s v="INT ON FOUR DSW CRANE-MAIN"/>
    <s v="25"/>
    <s v="0"/>
    <s v="UM3001"/>
    <d v="1997-03-31T00:00:00"/>
    <n v="28870.959999999999"/>
    <n v="-27049.54"/>
    <n v="1821.42"/>
    <n v="0"/>
    <n v="0"/>
    <n v="-189.19"/>
    <n v="0"/>
    <n v="1632.23"/>
    <n v="28870.959999999999"/>
    <n v="-27238.73"/>
    <n v="0"/>
    <m/>
    <s v="UM01"/>
    <s v="INR"/>
    <n v="0"/>
    <n v="0"/>
    <n v="0"/>
    <n v="0"/>
    <n v="0"/>
  </r>
  <r>
    <s v="1603003640"/>
    <s v="1"/>
    <s v="16030036401"/>
    <s v="3000"/>
    <x v="2"/>
    <s v="INT ON LEFOUR FURNACE-ATNK"/>
    <s v="10"/>
    <s v="0"/>
    <s v="UM3001"/>
    <d v="1997-03-31T00:00:00"/>
    <n v="208851.4"/>
    <n v="-198408.83"/>
    <n v="10442.57"/>
    <n v="0"/>
    <n v="0"/>
    <n v="0"/>
    <n v="0"/>
    <n v="10442.57"/>
    <n v="208851.4"/>
    <n v="-198408.83"/>
    <n v="0"/>
    <m/>
    <s v="UM01"/>
    <s v="INR"/>
    <n v="0"/>
    <n v="0"/>
    <n v="0"/>
    <n v="0"/>
    <n v="0"/>
  </r>
  <r>
    <s v="1603003640"/>
    <s v="2"/>
    <s v="16030036402"/>
    <s v="3000"/>
    <x v="2"/>
    <s v="INT ON LEFOUR FURNACE-ELEC"/>
    <s v="10"/>
    <s v="0"/>
    <s v="UM3001"/>
    <d v="1997-03-31T00:00:00"/>
    <n v="208851.4"/>
    <n v="-198408.83"/>
    <n v="10442.57"/>
    <n v="0"/>
    <n v="0"/>
    <n v="0"/>
    <n v="0"/>
    <n v="10442.57"/>
    <n v="208851.4"/>
    <n v="-198408.83"/>
    <n v="0"/>
    <m/>
    <s v="UM01"/>
    <s v="INR"/>
    <n v="0"/>
    <n v="0"/>
    <n v="0"/>
    <n v="0"/>
    <n v="0"/>
  </r>
  <r>
    <s v="1603003640"/>
    <s v="3"/>
    <s v="16030036403"/>
    <s v="3000"/>
    <x v="2"/>
    <s v="INT ON LEFOUR FURNACE-LTNK"/>
    <s v="20"/>
    <s v="0"/>
    <s v="UM3001"/>
    <d v="1997-03-31T00:00:00"/>
    <n v="208851.4"/>
    <n v="-198408.83"/>
    <n v="10442.57"/>
    <n v="0"/>
    <n v="0"/>
    <n v="0"/>
    <n v="0"/>
    <n v="10442.57"/>
    <n v="208851.4"/>
    <n v="-198408.83"/>
    <n v="0"/>
    <m/>
    <s v="UM01"/>
    <s v="INR"/>
    <n v="0"/>
    <n v="0"/>
    <n v="0"/>
    <n v="0"/>
    <n v="0"/>
  </r>
  <r>
    <s v="1603003640"/>
    <s v="4"/>
    <s v="16030036404"/>
    <s v="3000"/>
    <x v="2"/>
    <s v="INT ON LEFOUR FURNACE-MAIN"/>
    <s v="25"/>
    <s v="0"/>
    <s v="UM3001"/>
    <d v="1997-03-31T00:00:00"/>
    <n v="3550473.83"/>
    <n v="-3326481.43"/>
    <n v="223992.4"/>
    <n v="0"/>
    <n v="0"/>
    <n v="-23266.23"/>
    <n v="0"/>
    <n v="200726.17"/>
    <n v="3550473.83"/>
    <n v="-3349747.66"/>
    <n v="0"/>
    <m/>
    <s v="UM01"/>
    <s v="INR"/>
    <n v="0"/>
    <n v="0"/>
    <n v="0"/>
    <n v="0"/>
    <n v="0"/>
  </r>
  <r>
    <s v="1603003641"/>
    <s v="1"/>
    <s v="16030036411"/>
    <s v="3000"/>
    <x v="2"/>
    <s v="TAKE-UP/PAY OFF MOD.IN MS3 &amp; F"/>
    <s v="10"/>
    <s v="0"/>
    <s v="UM3001"/>
    <d v="1999-03-28T00:00:00"/>
    <n v="3609.6"/>
    <n v="-3429.12"/>
    <n v="180.48"/>
    <n v="0"/>
    <n v="0"/>
    <n v="0"/>
    <n v="0"/>
    <n v="180.48"/>
    <n v="3609.6"/>
    <n v="-3429.12"/>
    <n v="0"/>
    <m/>
    <s v="UM01"/>
    <s v="INR"/>
    <n v="0"/>
    <n v="0"/>
    <n v="0"/>
    <n v="0"/>
    <n v="0"/>
  </r>
  <r>
    <s v="1603003641"/>
    <s v="2"/>
    <s v="16030036412"/>
    <s v="3000"/>
    <x v="2"/>
    <s v="TAKE-UP/PAY OFF MOD.IN MS3 &amp; F"/>
    <s v="10"/>
    <s v="0"/>
    <s v="UM3001"/>
    <d v="1999-03-28T00:00:00"/>
    <n v="3609.6"/>
    <n v="-3429.12"/>
    <n v="180.48"/>
    <n v="0"/>
    <n v="0"/>
    <n v="0"/>
    <n v="0"/>
    <n v="180.48"/>
    <n v="3609.6"/>
    <n v="-3429.12"/>
    <n v="0"/>
    <m/>
    <s v="UM01"/>
    <s v="INR"/>
    <n v="0"/>
    <n v="0"/>
    <n v="0"/>
    <n v="0"/>
    <n v="0"/>
  </r>
  <r>
    <s v="1603003641"/>
    <s v="3"/>
    <s v="16030036413"/>
    <s v="3000"/>
    <x v="2"/>
    <s v="TAKE-UP/PAY OFF MOD.IN MS3 &amp; F"/>
    <s v="20"/>
    <s v="0"/>
    <s v="UM3001"/>
    <d v="1999-03-28T00:00:00"/>
    <n v="3609.6"/>
    <n v="-3429.12"/>
    <n v="180.48"/>
    <n v="0"/>
    <n v="0"/>
    <n v="0"/>
    <n v="0"/>
    <n v="180.48"/>
    <n v="3609.6"/>
    <n v="-3429.12"/>
    <n v="0"/>
    <m/>
    <s v="UM01"/>
    <s v="INR"/>
    <n v="0"/>
    <n v="0"/>
    <n v="0"/>
    <n v="0"/>
    <n v="0"/>
  </r>
  <r>
    <s v="1603003641"/>
    <s v="4"/>
    <s v="16030036414"/>
    <s v="3000"/>
    <x v="2"/>
    <s v="TAKE-UP/PAY OFF MOD.IN MS3 &amp; F"/>
    <s v="25"/>
    <s v="0"/>
    <s v="UM3001"/>
    <d v="1999-03-28T00:00:00"/>
    <n v="61363.24"/>
    <n v="-54434.51"/>
    <n v="6928.73"/>
    <n v="0"/>
    <n v="0"/>
    <n v="-967.79"/>
    <n v="0"/>
    <n v="5960.94"/>
    <n v="61363.24"/>
    <n v="-55402.3"/>
    <n v="0"/>
    <m/>
    <s v="UM01"/>
    <s v="INR"/>
    <n v="0"/>
    <n v="0"/>
    <n v="0"/>
    <n v="0"/>
    <n v="0"/>
  </r>
  <r>
    <s v="1603003642"/>
    <s v="1"/>
    <s v="16030036421"/>
    <s v="3000"/>
    <x v="2"/>
    <s v="INST. OF TOWER TAKE OF LEFOUR."/>
    <s v="10"/>
    <s v="0"/>
    <s v="UM3001"/>
    <d v="1996-03-27T00:00:00"/>
    <n v="170608.15"/>
    <n v="-162077.74"/>
    <n v="8530.41"/>
    <n v="0"/>
    <n v="0"/>
    <n v="0"/>
    <n v="0"/>
    <n v="8530.41"/>
    <n v="170608.15"/>
    <n v="-162077.74"/>
    <n v="0"/>
    <m/>
    <s v="UM01"/>
    <s v="INR"/>
    <n v="0"/>
    <n v="0"/>
    <n v="0"/>
    <n v="0"/>
    <n v="0"/>
  </r>
  <r>
    <s v="1603003642"/>
    <s v="2"/>
    <s v="16030036422"/>
    <s v="3000"/>
    <x v="2"/>
    <s v="INST. OF TOWER TAKE OF LEFOUR."/>
    <s v="10"/>
    <s v="0"/>
    <s v="UM3001"/>
    <d v="1996-03-27T00:00:00"/>
    <n v="170608.15"/>
    <n v="-162077.74"/>
    <n v="8530.41"/>
    <n v="0"/>
    <n v="0"/>
    <n v="0"/>
    <n v="0"/>
    <n v="8530.41"/>
    <n v="170608.15"/>
    <n v="-162077.74"/>
    <n v="0"/>
    <m/>
    <s v="UM01"/>
    <s v="INR"/>
    <n v="0"/>
    <n v="0"/>
    <n v="0"/>
    <n v="0"/>
    <n v="0"/>
  </r>
  <r>
    <s v="1603003642"/>
    <s v="3"/>
    <s v="16030036423"/>
    <s v="3000"/>
    <x v="2"/>
    <s v="INST. OF TOWER TAKE OF LEFOUR."/>
    <s v="20"/>
    <s v="0"/>
    <s v="UM3001"/>
    <d v="1996-03-27T00:00:00"/>
    <n v="170608.15"/>
    <n v="-162077.74"/>
    <n v="8530.41"/>
    <n v="0"/>
    <n v="0"/>
    <n v="0"/>
    <n v="0"/>
    <n v="8530.41"/>
    <n v="170608.15"/>
    <n v="-162077.74"/>
    <n v="0"/>
    <m/>
    <s v="UM01"/>
    <s v="INR"/>
    <n v="0"/>
    <n v="0"/>
    <n v="0"/>
    <n v="0"/>
    <n v="0"/>
  </r>
  <r>
    <s v="1603003642"/>
    <s v="4"/>
    <s v="16030036424"/>
    <s v="3000"/>
    <x v="2"/>
    <s v="INST. OF TOWER TAKE OF LEFOUR."/>
    <s v="25"/>
    <s v="0"/>
    <s v="UM3001"/>
    <d v="1996-03-27T00:00:00"/>
    <n v="2900338.56"/>
    <n v="-2733865.5"/>
    <n v="166473.06"/>
    <n v="0"/>
    <n v="0"/>
    <n v="-21456.13"/>
    <n v="0"/>
    <n v="145016.93"/>
    <n v="2900338.56"/>
    <n v="-2755321.63"/>
    <n v="0"/>
    <m/>
    <s v="UM01"/>
    <s v="INR"/>
    <n v="0"/>
    <n v="0"/>
    <n v="0"/>
    <n v="0"/>
    <n v="0"/>
  </r>
  <r>
    <s v="1603003643"/>
    <s v="1"/>
    <s v="16030036431"/>
    <s v="3000"/>
    <x v="2"/>
    <s v="INT ON INST. OF TOWER TAKE OF-"/>
    <s v="25"/>
    <s v="0"/>
    <s v="UM3001"/>
    <d v="1997-03-31T00:00:00"/>
    <n v="545946.07999999996"/>
    <n v="-511503.42"/>
    <n v="34442.660000000003"/>
    <n v="0"/>
    <n v="0"/>
    <n v="-3577.58"/>
    <n v="0"/>
    <n v="30865.08"/>
    <n v="545946.07999999996"/>
    <n v="-515081"/>
    <n v="0"/>
    <m/>
    <s v="UM01"/>
    <s v="INR"/>
    <n v="0"/>
    <n v="0"/>
    <n v="0"/>
    <n v="0"/>
    <n v="0"/>
  </r>
  <r>
    <s v="1603003644"/>
    <s v="1"/>
    <s v="16030036441"/>
    <s v="3000"/>
    <x v="2"/>
    <s v="PAY OFFSIDE OF PROS. DSW LINE."/>
    <s v="10"/>
    <s v="0"/>
    <s v="UM3001"/>
    <d v="1996-03-12T00:00:00"/>
    <n v="17537.5"/>
    <n v="-16660.62"/>
    <n v="876.88"/>
    <n v="0"/>
    <n v="0"/>
    <n v="0"/>
    <n v="0"/>
    <n v="876.88"/>
    <n v="17537.5"/>
    <n v="-16660.62"/>
    <n v="0"/>
    <m/>
    <s v="UM01"/>
    <s v="INR"/>
    <n v="0"/>
    <n v="0"/>
    <n v="0"/>
    <n v="0"/>
    <n v="0"/>
  </r>
  <r>
    <s v="1603003644"/>
    <s v="2"/>
    <s v="16030036442"/>
    <s v="3000"/>
    <x v="2"/>
    <s v="PAY OFFSIDE OF PROS. DSW LINE."/>
    <s v="10"/>
    <s v="0"/>
    <s v="UM3001"/>
    <d v="1996-03-12T00:00:00"/>
    <n v="17537.5"/>
    <n v="-16660.62"/>
    <n v="876.88"/>
    <n v="0"/>
    <n v="0"/>
    <n v="0"/>
    <n v="0"/>
    <n v="876.88"/>
    <n v="17537.5"/>
    <n v="-16660.62"/>
    <n v="0"/>
    <m/>
    <s v="UM01"/>
    <s v="INR"/>
    <n v="0"/>
    <n v="0"/>
    <n v="0"/>
    <n v="0"/>
    <n v="0"/>
  </r>
  <r>
    <s v="1603003644"/>
    <s v="3"/>
    <s v="16030036443"/>
    <s v="3000"/>
    <x v="2"/>
    <s v="PAY OFFSIDE OF PROS. DSW LINE."/>
    <s v="20"/>
    <s v="0"/>
    <s v="UM3001"/>
    <d v="1996-03-12T00:00:00"/>
    <n v="17537.5"/>
    <n v="-16660.62"/>
    <n v="876.88"/>
    <n v="0"/>
    <n v="0"/>
    <n v="0"/>
    <n v="0"/>
    <n v="876.88"/>
    <n v="17537.5"/>
    <n v="-16660.62"/>
    <n v="0"/>
    <m/>
    <s v="UM01"/>
    <s v="INR"/>
    <n v="0"/>
    <n v="0"/>
    <n v="0"/>
    <n v="0"/>
    <n v="0"/>
  </r>
  <r>
    <s v="1603003644"/>
    <s v="4"/>
    <s v="16030036444"/>
    <s v="3000"/>
    <x v="2"/>
    <s v="PAY OFFSIDE OF PROS. DSW LINE."/>
    <s v="25"/>
    <s v="0"/>
    <s v="UM3001"/>
    <d v="1996-03-12T00:00:00"/>
    <n v="298137.58"/>
    <n v="-281105.17"/>
    <n v="17032.41"/>
    <n v="0"/>
    <n v="0"/>
    <n v="-2125.5300000000002"/>
    <n v="0"/>
    <n v="14906.88"/>
    <n v="298137.58"/>
    <n v="-283230.7"/>
    <n v="0"/>
    <m/>
    <s v="UM01"/>
    <s v="INR"/>
    <n v="0"/>
    <n v="0"/>
    <n v="0"/>
    <n v="0"/>
    <n v="0"/>
  </r>
  <r>
    <s v="1603003645"/>
    <s v="1"/>
    <s v="16030036451"/>
    <s v="3000"/>
    <x v="2"/>
    <s v="INT ON PAY OFFSIDE OF PROS. DS"/>
    <s v="25"/>
    <s v="0"/>
    <s v="UM3001"/>
    <d v="1997-03-31T00:00:00"/>
    <n v="56120.01"/>
    <n v="-52579.51"/>
    <n v="3540.5"/>
    <n v="0"/>
    <n v="0"/>
    <n v="-367.75"/>
    <n v="0"/>
    <n v="3172.75"/>
    <n v="56120.01"/>
    <n v="-52947.26"/>
    <n v="0"/>
    <m/>
    <s v="UM01"/>
    <s v="INR"/>
    <n v="0"/>
    <n v="0"/>
    <n v="0"/>
    <n v="0"/>
    <n v="0"/>
  </r>
  <r>
    <s v="1603003646"/>
    <s v="1"/>
    <s v="16030036461"/>
    <s v="3000"/>
    <x v="2"/>
    <s v="ADDL. EXP. ON PAY OFF SIDE-ATN"/>
    <s v="10"/>
    <s v="0"/>
    <s v="UM3001"/>
    <d v="1997-03-31T00:00:00"/>
    <n v="4911.13"/>
    <n v="-4665.57"/>
    <n v="245.56"/>
    <n v="0"/>
    <n v="0"/>
    <n v="0"/>
    <n v="0"/>
    <n v="245.56"/>
    <n v="4911.13"/>
    <n v="-4665.57"/>
    <n v="0"/>
    <m/>
    <s v="UM01"/>
    <s v="INR"/>
    <n v="0"/>
    <n v="0"/>
    <n v="0"/>
    <n v="0"/>
    <n v="0"/>
  </r>
  <r>
    <s v="1603003646"/>
    <s v="2"/>
    <s v="16030036462"/>
    <s v="3000"/>
    <x v="2"/>
    <s v="ADDL. EXP. ON PAY OFF SIDE-ELE"/>
    <s v="10"/>
    <s v="0"/>
    <s v="UM3001"/>
    <d v="1997-03-31T00:00:00"/>
    <n v="4911.13"/>
    <n v="-4665.57"/>
    <n v="245.56"/>
    <n v="0"/>
    <n v="0"/>
    <n v="0"/>
    <n v="0"/>
    <n v="245.56"/>
    <n v="4911.13"/>
    <n v="-4665.57"/>
    <n v="0"/>
    <m/>
    <s v="UM01"/>
    <s v="INR"/>
    <n v="0"/>
    <n v="0"/>
    <n v="0"/>
    <n v="0"/>
    <n v="0"/>
  </r>
  <r>
    <s v="1603003646"/>
    <s v="3"/>
    <s v="16030036463"/>
    <s v="3000"/>
    <x v="2"/>
    <s v="ADDL. EXP. ON PAY OFF SIDE-LTN"/>
    <s v="20"/>
    <s v="0"/>
    <s v="UM3001"/>
    <d v="1997-03-31T00:00:00"/>
    <n v="4911.13"/>
    <n v="-4665.57"/>
    <n v="245.56"/>
    <n v="0"/>
    <n v="0"/>
    <n v="0"/>
    <n v="0"/>
    <n v="245.56"/>
    <n v="4911.13"/>
    <n v="-4665.57"/>
    <n v="0"/>
    <m/>
    <s v="UM01"/>
    <s v="INR"/>
    <n v="0"/>
    <n v="0"/>
    <n v="0"/>
    <n v="0"/>
    <n v="0"/>
  </r>
  <r>
    <s v="1603003646"/>
    <s v="4"/>
    <s v="16030036464"/>
    <s v="3000"/>
    <x v="2"/>
    <s v="ADDL. EXP. ON PAY OFF SIDE-MAI"/>
    <s v="25"/>
    <s v="0"/>
    <s v="UM3001"/>
    <d v="1997-03-31T00:00:00"/>
    <n v="83489.17"/>
    <n v="-78222"/>
    <n v="5267.17"/>
    <n v="0"/>
    <n v="0"/>
    <n v="-547.1"/>
    <n v="0"/>
    <n v="4720.07"/>
    <n v="83489.17"/>
    <n v="-78769.100000000006"/>
    <n v="0"/>
    <m/>
    <s v="UM01"/>
    <s v="INR"/>
    <n v="0"/>
    <n v="0"/>
    <n v="0"/>
    <n v="0"/>
    <n v="0"/>
  </r>
  <r>
    <s v="1603003647"/>
    <s v="1"/>
    <s v="16030036471"/>
    <s v="3000"/>
    <x v="2"/>
    <s v="PREHEATING /PATENTING FURNACE."/>
    <s v="10"/>
    <s v="0"/>
    <s v="UM3001"/>
    <d v="1996-03-14T00:00:00"/>
    <n v="11491.03"/>
    <n v="-10916.48"/>
    <n v="574.54999999999995"/>
    <n v="0"/>
    <n v="0"/>
    <n v="0"/>
    <n v="0"/>
    <n v="574.54999999999995"/>
    <n v="11491.03"/>
    <n v="-10916.48"/>
    <n v="0"/>
    <m/>
    <s v="UM01"/>
    <s v="INR"/>
    <n v="0"/>
    <n v="0"/>
    <n v="0"/>
    <n v="0"/>
    <n v="0"/>
  </r>
  <r>
    <s v="1603003647"/>
    <s v="2"/>
    <s v="16030036472"/>
    <s v="3000"/>
    <x v="2"/>
    <s v="PREHEATING /PATENTING FURNACE."/>
    <s v="10"/>
    <s v="0"/>
    <s v="UM3001"/>
    <d v="1996-03-14T00:00:00"/>
    <n v="11491.03"/>
    <n v="-10916.48"/>
    <n v="574.54999999999995"/>
    <n v="0"/>
    <n v="0"/>
    <n v="0"/>
    <n v="0"/>
    <n v="574.54999999999995"/>
    <n v="11491.03"/>
    <n v="-10916.48"/>
    <n v="0"/>
    <m/>
    <s v="UM01"/>
    <s v="INR"/>
    <n v="0"/>
    <n v="0"/>
    <n v="0"/>
    <n v="0"/>
    <n v="0"/>
  </r>
  <r>
    <s v="1603003647"/>
    <s v="3"/>
    <s v="16030036473"/>
    <s v="3000"/>
    <x v="2"/>
    <s v="PREHEATING /PATENTING FURNACE."/>
    <s v="20"/>
    <s v="0"/>
    <s v="UM3001"/>
    <d v="1996-03-14T00:00:00"/>
    <n v="11491.03"/>
    <n v="-10916.48"/>
    <n v="574.54999999999995"/>
    <n v="0"/>
    <n v="0"/>
    <n v="0"/>
    <n v="0"/>
    <n v="574.54999999999995"/>
    <n v="11491.03"/>
    <n v="-10916.48"/>
    <n v="0"/>
    <m/>
    <s v="UM01"/>
    <s v="INR"/>
    <n v="0"/>
    <n v="0"/>
    <n v="0"/>
    <n v="0"/>
    <n v="0"/>
  </r>
  <r>
    <s v="1603003647"/>
    <s v="4"/>
    <s v="16030036474"/>
    <s v="3000"/>
    <x v="2"/>
    <s v="PREHEATING /PATENTING FURNACE."/>
    <s v="25"/>
    <s v="0"/>
    <s v="UM3001"/>
    <d v="1996-03-14T00:00:00"/>
    <n v="195347.48"/>
    <n v="-184177.13"/>
    <n v="11170.35"/>
    <n v="0"/>
    <n v="0"/>
    <n v="-1402.98"/>
    <n v="0"/>
    <n v="9767.3700000000008"/>
    <n v="195347.48"/>
    <n v="-185580.11"/>
    <n v="0"/>
    <m/>
    <s v="UM01"/>
    <s v="INR"/>
    <n v="0"/>
    <n v="0"/>
    <n v="0"/>
    <n v="0"/>
    <n v="0"/>
  </r>
  <r>
    <s v="1603003648"/>
    <s v="1"/>
    <s v="16030036481"/>
    <s v="3000"/>
    <x v="2"/>
    <s v="INT ON PREHEATING /PATENTING F"/>
    <s v="10"/>
    <s v="0"/>
    <s v="UM3001"/>
    <d v="1997-03-31T00:00:00"/>
    <n v="1838.56"/>
    <n v="-1746.63"/>
    <n v="91.93"/>
    <n v="0"/>
    <n v="0"/>
    <n v="0"/>
    <n v="0"/>
    <n v="91.93"/>
    <n v="1838.56"/>
    <n v="-1746.63"/>
    <n v="0"/>
    <m/>
    <s v="UM01"/>
    <s v="INR"/>
    <n v="0"/>
    <n v="0"/>
    <n v="0"/>
    <n v="0"/>
    <n v="0"/>
  </r>
  <r>
    <s v="1603003648"/>
    <s v="2"/>
    <s v="16030036482"/>
    <s v="3000"/>
    <x v="2"/>
    <s v="INT ON PREHEATING /PATENTING F"/>
    <s v="10"/>
    <s v="0"/>
    <s v="UM3001"/>
    <d v="1997-03-31T00:00:00"/>
    <n v="1838.56"/>
    <n v="-1746.63"/>
    <n v="91.93"/>
    <n v="0"/>
    <n v="0"/>
    <n v="0"/>
    <n v="0"/>
    <n v="91.93"/>
    <n v="1838.56"/>
    <n v="-1746.63"/>
    <n v="0"/>
    <m/>
    <s v="UM01"/>
    <s v="INR"/>
    <n v="0"/>
    <n v="0"/>
    <n v="0"/>
    <n v="0"/>
    <n v="0"/>
  </r>
  <r>
    <s v="1603003648"/>
    <s v="3"/>
    <s v="16030036483"/>
    <s v="3000"/>
    <x v="2"/>
    <s v="INT ON PREHEATING /PATENTING F"/>
    <s v="20"/>
    <s v="0"/>
    <s v="UM3001"/>
    <d v="1997-03-31T00:00:00"/>
    <n v="1838.56"/>
    <n v="-1746.63"/>
    <n v="91.93"/>
    <n v="0"/>
    <n v="0"/>
    <n v="0"/>
    <n v="0"/>
    <n v="91.93"/>
    <n v="1838.56"/>
    <n v="-1746.63"/>
    <n v="0"/>
    <m/>
    <s v="UM01"/>
    <s v="INR"/>
    <n v="0"/>
    <n v="0"/>
    <n v="0"/>
    <n v="0"/>
    <n v="0"/>
  </r>
  <r>
    <s v="1603003648"/>
    <s v="4"/>
    <s v="16030036484"/>
    <s v="3000"/>
    <x v="2"/>
    <s v="INT ON PREHEATING /PATENTING F"/>
    <s v="25"/>
    <s v="0"/>
    <s v="UM3001"/>
    <d v="1997-03-31T00:00:00"/>
    <n v="31255.599999999999"/>
    <n v="-29283.75"/>
    <n v="1971.85"/>
    <n v="0"/>
    <n v="0"/>
    <n v="-204.82"/>
    <n v="0"/>
    <n v="1767.03"/>
    <n v="31255.599999999999"/>
    <n v="-29488.57"/>
    <n v="0"/>
    <m/>
    <s v="UM01"/>
    <s v="INR"/>
    <n v="0"/>
    <n v="0"/>
    <n v="0"/>
    <n v="0"/>
    <n v="0"/>
  </r>
  <r>
    <s v="1603003649"/>
    <s v="1"/>
    <s v="16030036491"/>
    <s v="3000"/>
    <x v="2"/>
    <s v="FLUDISED BED.-ELEC"/>
    <s v="10"/>
    <s v="0"/>
    <s v="UM3001"/>
    <d v="1996-03-05T00:00:00"/>
    <n v="19778.419999999998"/>
    <n v="-18789.5"/>
    <n v="988.92"/>
    <n v="0"/>
    <n v="0"/>
    <n v="0"/>
    <n v="0"/>
    <n v="988.92"/>
    <n v="19778.419999999998"/>
    <n v="-18789.5"/>
    <n v="0"/>
    <m/>
    <s v="UM01"/>
    <s v="INR"/>
    <n v="0"/>
    <n v="0"/>
    <n v="0"/>
    <n v="0"/>
    <n v="0"/>
  </r>
  <r>
    <s v="1603003649"/>
    <s v="2"/>
    <s v="16030036492"/>
    <s v="3000"/>
    <x v="2"/>
    <s v="FLUDISED BED.-LTNK"/>
    <s v="20"/>
    <s v="0"/>
    <s v="UM3001"/>
    <d v="1996-03-05T00:00:00"/>
    <n v="19778.419999999998"/>
    <n v="-18789.5"/>
    <n v="988.92"/>
    <n v="0"/>
    <n v="0"/>
    <n v="0"/>
    <n v="0"/>
    <n v="988.92"/>
    <n v="19778.419999999998"/>
    <n v="-18789.5"/>
    <n v="0"/>
    <m/>
    <s v="UM01"/>
    <s v="INR"/>
    <n v="0"/>
    <n v="0"/>
    <n v="0"/>
    <n v="0"/>
    <n v="0"/>
  </r>
  <r>
    <s v="1603003649"/>
    <s v="3"/>
    <s v="16030036493"/>
    <s v="3000"/>
    <x v="2"/>
    <s v="FLUDISED BED.-ATNK"/>
    <s v="10"/>
    <s v="0"/>
    <s v="UM3001"/>
    <d v="1996-03-05T00:00:00"/>
    <n v="19778.419999999998"/>
    <n v="-18789.5"/>
    <n v="988.92"/>
    <n v="0"/>
    <n v="0"/>
    <n v="0"/>
    <n v="0"/>
    <n v="988.92"/>
    <n v="19778.419999999998"/>
    <n v="-18789.5"/>
    <n v="0"/>
    <m/>
    <s v="UM01"/>
    <s v="INR"/>
    <n v="0"/>
    <n v="0"/>
    <n v="0"/>
    <n v="0"/>
    <n v="0"/>
  </r>
  <r>
    <s v="1603003649"/>
    <s v="4"/>
    <s v="16030036494"/>
    <s v="3000"/>
    <x v="2"/>
    <s v="FLUDISED BED.-MAIN"/>
    <s v="25"/>
    <s v="0"/>
    <s v="UM3001"/>
    <d v="1996-03-05T00:00:00"/>
    <n v="336233.09"/>
    <n v="-317063.81"/>
    <n v="19169.28"/>
    <n v="0"/>
    <n v="0"/>
    <n v="-2357.63"/>
    <n v="0"/>
    <n v="16811.650000000001"/>
    <n v="336233.09"/>
    <n v="-319421.44"/>
    <n v="0"/>
    <m/>
    <s v="UM01"/>
    <s v="INR"/>
    <n v="0"/>
    <n v="0"/>
    <n v="0"/>
    <n v="0"/>
    <n v="0"/>
  </r>
  <r>
    <s v="1603003650"/>
    <s v="1"/>
    <s v="16030036501"/>
    <s v="3000"/>
    <x v="2"/>
    <s v="INT ON FLUDISED BED.-MAIN"/>
    <s v="25"/>
    <s v="0"/>
    <s v="UM3001"/>
    <d v="1997-03-31T00:00:00"/>
    <n v="63290.93"/>
    <n v="-59298.03"/>
    <n v="3992.9"/>
    <n v="0"/>
    <n v="0"/>
    <n v="-414.74"/>
    <n v="0"/>
    <n v="3578.16"/>
    <n v="63290.93"/>
    <n v="-59712.77"/>
    <n v="0"/>
    <m/>
    <s v="UM01"/>
    <s v="INR"/>
    <n v="0"/>
    <n v="0"/>
    <n v="0"/>
    <n v="0"/>
    <n v="0"/>
  </r>
  <r>
    <s v="1603003651"/>
    <s v="1"/>
    <s v="16030036511"/>
    <s v="3000"/>
    <x v="2"/>
    <s v="BAKING/DRYING/GALVANISING.-ELE"/>
    <s v="10"/>
    <s v="0"/>
    <s v="UM3001"/>
    <d v="1996-03-16T00:00:00"/>
    <n v="101087.59"/>
    <n v="-96033.21"/>
    <n v="5054.38"/>
    <n v="0"/>
    <n v="0"/>
    <n v="0"/>
    <n v="0"/>
    <n v="5054.38"/>
    <n v="101087.59"/>
    <n v="-96033.21"/>
    <n v="0"/>
    <m/>
    <s v="UM01"/>
    <s v="INR"/>
    <n v="0"/>
    <n v="0"/>
    <n v="0"/>
    <n v="0"/>
    <n v="0"/>
  </r>
  <r>
    <s v="1603003651"/>
    <s v="2"/>
    <s v="16030036512"/>
    <s v="3000"/>
    <x v="2"/>
    <s v="BAKING/DRYING/GALVANISING.-LTN"/>
    <s v="20"/>
    <s v="0"/>
    <s v="UM3001"/>
    <d v="1996-03-16T00:00:00"/>
    <n v="101087.59"/>
    <n v="-96033.21"/>
    <n v="5054.38"/>
    <n v="0"/>
    <n v="0"/>
    <n v="0"/>
    <n v="0"/>
    <n v="5054.38"/>
    <n v="101087.59"/>
    <n v="-96033.21"/>
    <n v="0"/>
    <m/>
    <s v="UM01"/>
    <s v="INR"/>
    <n v="0"/>
    <n v="0"/>
    <n v="0"/>
    <n v="0"/>
    <n v="0"/>
  </r>
  <r>
    <s v="1603003651"/>
    <s v="3"/>
    <s v="16030036513"/>
    <s v="3000"/>
    <x v="2"/>
    <s v="BAKING/DRYING/GALVANISING.-ATN"/>
    <s v="10"/>
    <s v="0"/>
    <s v="UM3001"/>
    <d v="1996-03-16T00:00:00"/>
    <n v="101087.59"/>
    <n v="-96033.21"/>
    <n v="5054.38"/>
    <n v="0"/>
    <n v="0"/>
    <n v="0"/>
    <n v="0"/>
    <n v="5054.38"/>
    <n v="101087.59"/>
    <n v="-96033.21"/>
    <n v="0"/>
    <m/>
    <s v="UM01"/>
    <s v="INR"/>
    <n v="0"/>
    <n v="0"/>
    <n v="0"/>
    <n v="0"/>
    <n v="0"/>
  </r>
  <r>
    <s v="1603003651"/>
    <s v="4"/>
    <s v="16030036514"/>
    <s v="3000"/>
    <x v="2"/>
    <s v="BAKING/DRYING/GALVANISING.-MAI"/>
    <s v="25"/>
    <s v="0"/>
    <s v="UM3001"/>
    <d v="1996-03-16T00:00:00"/>
    <n v="1718488.96"/>
    <n v="-1620164.98"/>
    <n v="98323.98"/>
    <n v="0"/>
    <n v="0"/>
    <n v="-12399.53"/>
    <n v="0"/>
    <n v="85924.45"/>
    <n v="1718488.96"/>
    <n v="-1632564.51"/>
    <n v="0"/>
    <m/>
    <s v="UM01"/>
    <s v="INR"/>
    <n v="0"/>
    <n v="0"/>
    <n v="0"/>
    <n v="0"/>
    <n v="0"/>
  </r>
  <r>
    <s v="1603003652"/>
    <s v="1"/>
    <s v="16030036521"/>
    <s v="3000"/>
    <x v="2"/>
    <s v="INT ON BAKING/DRYING/GALVANISI"/>
    <s v="10"/>
    <s v="0"/>
    <s v="UM3001"/>
    <d v="1997-03-31T00:00:00"/>
    <n v="16174.01"/>
    <n v="-15365.31"/>
    <n v="808.7"/>
    <n v="0"/>
    <n v="0"/>
    <n v="0"/>
    <n v="0"/>
    <n v="808.7"/>
    <n v="16174.01"/>
    <n v="-15365.31"/>
    <n v="0"/>
    <m/>
    <s v="UM01"/>
    <s v="INR"/>
    <n v="0"/>
    <n v="0"/>
    <n v="0"/>
    <n v="0"/>
    <n v="0"/>
  </r>
  <r>
    <s v="1603003652"/>
    <s v="2"/>
    <s v="16030036522"/>
    <s v="3000"/>
    <x v="2"/>
    <s v="INT ON BAKING/DRYING/GALVANISI"/>
    <s v="20"/>
    <s v="0"/>
    <s v="UM3001"/>
    <d v="1997-03-31T00:00:00"/>
    <n v="16174.01"/>
    <n v="-15365.31"/>
    <n v="808.7"/>
    <n v="0"/>
    <n v="0"/>
    <n v="0"/>
    <n v="0"/>
    <n v="808.7"/>
    <n v="16174.01"/>
    <n v="-15365.31"/>
    <n v="0"/>
    <m/>
    <s v="UM01"/>
    <s v="INR"/>
    <n v="0"/>
    <n v="0"/>
    <n v="0"/>
    <n v="0"/>
    <n v="0"/>
  </r>
  <r>
    <s v="1603003652"/>
    <s v="3"/>
    <s v="16030036523"/>
    <s v="3000"/>
    <x v="2"/>
    <s v="INT ON BAKING/DRYING/GALVANISI"/>
    <s v="10"/>
    <s v="0"/>
    <s v="UM3001"/>
    <d v="1997-03-31T00:00:00"/>
    <n v="16174.01"/>
    <n v="-15365.31"/>
    <n v="808.7"/>
    <n v="0"/>
    <n v="0"/>
    <n v="0"/>
    <n v="0"/>
    <n v="808.7"/>
    <n v="16174.01"/>
    <n v="-15365.31"/>
    <n v="0"/>
    <m/>
    <s v="UM01"/>
    <s v="INR"/>
    <n v="0"/>
    <n v="0"/>
    <n v="0"/>
    <n v="0"/>
    <n v="0"/>
  </r>
  <r>
    <s v="1603003652"/>
    <s v="4"/>
    <s v="16030036524"/>
    <s v="3000"/>
    <x v="2"/>
    <s v="INT ON BAKING/DRYING/GALVANISI"/>
    <s v="25"/>
    <s v="0"/>
    <s v="UM3001"/>
    <d v="1997-03-31T00:00:00"/>
    <n v="274958.24"/>
    <n v="-257611.67"/>
    <n v="17346.57"/>
    <n v="0"/>
    <n v="0"/>
    <n v="-1801.8"/>
    <n v="0"/>
    <n v="15544.77"/>
    <n v="274958.24"/>
    <n v="-259413.47"/>
    <n v="0"/>
    <m/>
    <s v="UM01"/>
    <s v="INR"/>
    <n v="0"/>
    <n v="0"/>
    <n v="0"/>
    <n v="0"/>
    <n v="0"/>
  </r>
  <r>
    <s v="1603003653"/>
    <s v="1"/>
    <s v="16030036531"/>
    <s v="3000"/>
    <x v="2"/>
    <s v="INST. OF TOWER TAKE OF LEFOUR."/>
    <s v="10"/>
    <s v="0"/>
    <s v="UM3001"/>
    <d v="1996-03-14T00:00:00"/>
    <n v="2201.4899999999998"/>
    <n v="-2091.42"/>
    <n v="110.07"/>
    <n v="0"/>
    <n v="0"/>
    <n v="0"/>
    <n v="0"/>
    <n v="110.07"/>
    <n v="2201.4899999999998"/>
    <n v="-2091.42"/>
    <n v="0"/>
    <m/>
    <s v="UM01"/>
    <s v="INR"/>
    <n v="0"/>
    <n v="0"/>
    <n v="0"/>
    <n v="0"/>
    <n v="0"/>
  </r>
  <r>
    <s v="1603003653"/>
    <s v="2"/>
    <s v="16030036532"/>
    <s v="3000"/>
    <x v="2"/>
    <s v="INST. OF TOWER TAKE OF LEFOUR."/>
    <s v="20"/>
    <s v="0"/>
    <s v="UM3001"/>
    <d v="1996-03-14T00:00:00"/>
    <n v="2201.4899999999998"/>
    <n v="-2091.42"/>
    <n v="110.07"/>
    <n v="0"/>
    <n v="0"/>
    <n v="0"/>
    <n v="0"/>
    <n v="110.07"/>
    <n v="2201.4899999999998"/>
    <n v="-2091.42"/>
    <n v="0"/>
    <m/>
    <s v="UM01"/>
    <s v="INR"/>
    <n v="0"/>
    <n v="0"/>
    <n v="0"/>
    <n v="0"/>
    <n v="0"/>
  </r>
  <r>
    <s v="1603003653"/>
    <s v="3"/>
    <s v="16030036533"/>
    <s v="3000"/>
    <x v="2"/>
    <s v="INST. OF TOWER TAKE OF LEFOUR."/>
    <s v="25"/>
    <s v="0"/>
    <s v="UM3001"/>
    <d v="1996-03-14T00:00:00"/>
    <n v="37425.25"/>
    <n v="-35285.199999999997"/>
    <n v="2140.0500000000002"/>
    <n v="0"/>
    <n v="0"/>
    <n v="-268.79000000000002"/>
    <n v="0"/>
    <n v="1871.26"/>
    <n v="37425.25"/>
    <n v="-35553.99"/>
    <n v="0"/>
    <m/>
    <s v="UM01"/>
    <s v="INR"/>
    <n v="0"/>
    <n v="0"/>
    <n v="0"/>
    <n v="0"/>
    <n v="0"/>
  </r>
  <r>
    <s v="1603003653"/>
    <s v="4"/>
    <s v="16030036534"/>
    <s v="3000"/>
    <x v="2"/>
    <s v="INST. OF TOWER TAKE OF LEFOUR."/>
    <s v="10"/>
    <s v="0"/>
    <s v="UM3001"/>
    <d v="1996-03-14T00:00:00"/>
    <n v="2201.4899999999998"/>
    <n v="-2091.42"/>
    <n v="110.07"/>
    <n v="0"/>
    <n v="0"/>
    <n v="0"/>
    <n v="0"/>
    <n v="110.07"/>
    <n v="2201.4899999999998"/>
    <n v="-2091.42"/>
    <n v="0"/>
    <m/>
    <s v="UM01"/>
    <s v="INR"/>
    <n v="0"/>
    <n v="0"/>
    <n v="0"/>
    <n v="0"/>
    <n v="0"/>
  </r>
  <r>
    <s v="1603003654"/>
    <s v="1"/>
    <s v="16030036541"/>
    <s v="3000"/>
    <x v="2"/>
    <s v="INT ON INST. OF TOWER TAKE OF-"/>
    <s v="25"/>
    <s v="0"/>
    <s v="UM3001"/>
    <d v="1997-03-31T00:00:00"/>
    <n v="7044.75"/>
    <n v="-6600.31"/>
    <n v="444.44"/>
    <n v="0"/>
    <n v="0"/>
    <n v="-46.16"/>
    <n v="0"/>
    <n v="398.28"/>
    <n v="7044.75"/>
    <n v="-6646.47"/>
    <n v="0"/>
    <m/>
    <s v="UM01"/>
    <s v="INR"/>
    <n v="0"/>
    <n v="0"/>
    <n v="0"/>
    <n v="0"/>
    <n v="0"/>
  </r>
  <r>
    <s v="1603003655"/>
    <s v="1"/>
    <s v="16030036551"/>
    <s v="3000"/>
    <x v="2"/>
    <s v="MS 3 MODIFICATION.-ATNK"/>
    <s v="10"/>
    <s v="0"/>
    <s v="UM3001"/>
    <d v="1996-03-23T00:00:00"/>
    <n v="763.26"/>
    <n v="-725.1"/>
    <n v="38.159999999999997"/>
    <n v="0"/>
    <n v="0"/>
    <n v="0"/>
    <n v="0"/>
    <n v="38.159999999999997"/>
    <n v="763.26"/>
    <n v="-725.1"/>
    <n v="0"/>
    <m/>
    <s v="UM01"/>
    <s v="INR"/>
    <n v="0"/>
    <n v="0"/>
    <n v="0"/>
    <n v="0"/>
    <n v="0"/>
  </r>
  <r>
    <s v="1603003655"/>
    <s v="2"/>
    <s v="16030036552"/>
    <s v="3000"/>
    <x v="2"/>
    <s v="MS 3 MODIFICATION.-LTNK"/>
    <s v="20"/>
    <s v="0"/>
    <s v="UM3001"/>
    <d v="1996-03-23T00:00:00"/>
    <n v="763.26"/>
    <n v="-725.1"/>
    <n v="38.159999999999997"/>
    <n v="0"/>
    <n v="0"/>
    <n v="0"/>
    <n v="0"/>
    <n v="38.159999999999997"/>
    <n v="763.26"/>
    <n v="-725.1"/>
    <n v="0"/>
    <m/>
    <s v="UM01"/>
    <s v="INR"/>
    <n v="0"/>
    <n v="0"/>
    <n v="0"/>
    <n v="0"/>
    <n v="0"/>
  </r>
  <r>
    <s v="1603003655"/>
    <s v="3"/>
    <s v="16030036553"/>
    <s v="3000"/>
    <x v="2"/>
    <s v="MS 3 MODIFICATION.-MAIN"/>
    <s v="25"/>
    <s v="0"/>
    <s v="UM3001"/>
    <d v="1996-03-23T00:00:00"/>
    <n v="12975.49"/>
    <n v="-12231.59"/>
    <n v="743.9"/>
    <n v="0"/>
    <n v="0"/>
    <n v="-95.13"/>
    <n v="0"/>
    <n v="648.77"/>
    <n v="12975.49"/>
    <n v="-12326.72"/>
    <n v="0"/>
    <m/>
    <s v="UM01"/>
    <s v="INR"/>
    <n v="0"/>
    <n v="0"/>
    <n v="0"/>
    <n v="0"/>
    <n v="0"/>
  </r>
  <r>
    <s v="1603003655"/>
    <s v="4"/>
    <s v="16030036554"/>
    <s v="3000"/>
    <x v="2"/>
    <s v="MS 3 MODIFICATION.-ELEC"/>
    <s v="10"/>
    <s v="0"/>
    <s v="UM3001"/>
    <d v="1996-03-23T00:00:00"/>
    <n v="763.26"/>
    <n v="-725.1"/>
    <n v="38.159999999999997"/>
    <n v="0"/>
    <n v="0"/>
    <n v="0"/>
    <n v="0"/>
    <n v="38.159999999999997"/>
    <n v="763.26"/>
    <n v="-725.1"/>
    <n v="0"/>
    <m/>
    <s v="UM01"/>
    <s v="INR"/>
    <n v="0"/>
    <n v="0"/>
    <n v="0"/>
    <n v="0"/>
    <n v="0"/>
  </r>
  <r>
    <s v="1603003656"/>
    <s v="1"/>
    <s v="16030036561"/>
    <s v="3000"/>
    <x v="2"/>
    <s v="TAKE UP MODIFICATION MS-3 LINE"/>
    <s v="10"/>
    <s v="0"/>
    <s v="UM3001"/>
    <d v="1996-03-03T00:00:00"/>
    <n v="513.44000000000005"/>
    <n v="-487.77"/>
    <n v="25.67"/>
    <n v="0"/>
    <n v="0"/>
    <n v="0"/>
    <n v="0"/>
    <n v="25.67"/>
    <n v="513.44000000000005"/>
    <n v="-487.77"/>
    <n v="0"/>
    <m/>
    <s v="UM01"/>
    <s v="INR"/>
    <n v="0"/>
    <n v="0"/>
    <n v="0"/>
    <n v="0"/>
    <n v="0"/>
  </r>
  <r>
    <s v="1603003656"/>
    <s v="2"/>
    <s v="16030036562"/>
    <s v="3000"/>
    <x v="2"/>
    <s v="TAKE UP MODIFICATION MS-3 LINE"/>
    <s v="20"/>
    <s v="0"/>
    <s v="UM3001"/>
    <d v="1996-03-03T00:00:00"/>
    <n v="513.44000000000005"/>
    <n v="-487.77"/>
    <n v="25.67"/>
    <n v="0"/>
    <n v="0"/>
    <n v="0"/>
    <n v="0"/>
    <n v="25.67"/>
    <n v="513.44000000000005"/>
    <n v="-487.77"/>
    <n v="0"/>
    <m/>
    <s v="UM01"/>
    <s v="INR"/>
    <n v="0"/>
    <n v="0"/>
    <n v="0"/>
    <n v="0"/>
    <n v="0"/>
  </r>
  <r>
    <s v="1603003656"/>
    <s v="3"/>
    <s v="16030036563"/>
    <s v="3000"/>
    <x v="2"/>
    <s v="TAKE UP MODIFICATION MS-3 LINE"/>
    <s v="25"/>
    <s v="0"/>
    <s v="UM3001"/>
    <d v="1996-03-03T00:00:00"/>
    <n v="8728.5"/>
    <n v="-8231.33"/>
    <n v="497.17"/>
    <n v="0"/>
    <n v="0"/>
    <n v="-60.74"/>
    <n v="0"/>
    <n v="436.43"/>
    <n v="8728.5"/>
    <n v="-8292.07"/>
    <n v="0"/>
    <m/>
    <s v="UM01"/>
    <s v="INR"/>
    <n v="0"/>
    <n v="0"/>
    <n v="0"/>
    <n v="0"/>
    <n v="0"/>
  </r>
  <r>
    <s v="1603003656"/>
    <s v="4"/>
    <s v="16030036564"/>
    <s v="3000"/>
    <x v="2"/>
    <s v="TAKE UP MODIFICATION MS-3 LINE"/>
    <s v="10"/>
    <s v="0"/>
    <s v="UM3001"/>
    <d v="1996-03-03T00:00:00"/>
    <n v="513.44000000000005"/>
    <n v="-487.77"/>
    <n v="25.67"/>
    <n v="0"/>
    <n v="0"/>
    <n v="0"/>
    <n v="0"/>
    <n v="25.67"/>
    <n v="513.44000000000005"/>
    <n v="-487.77"/>
    <n v="0"/>
    <m/>
    <s v="UM01"/>
    <s v="INR"/>
    <n v="0"/>
    <n v="0"/>
    <n v="0"/>
    <n v="0"/>
    <n v="0"/>
  </r>
  <r>
    <s v="1603003657"/>
    <s v="1"/>
    <s v="16030036571"/>
    <s v="3000"/>
    <x v="2"/>
    <s v="MS 3 MODIFICATION.-ATNK"/>
    <s v="10"/>
    <s v="0"/>
    <s v="UM3001"/>
    <d v="1996-03-03T00:00:00"/>
    <n v="551.28"/>
    <n v="-523.72"/>
    <n v="27.56"/>
    <n v="0"/>
    <n v="0"/>
    <n v="0"/>
    <n v="0"/>
    <n v="27.56"/>
    <n v="551.28"/>
    <n v="-523.72"/>
    <n v="0"/>
    <m/>
    <s v="UM01"/>
    <s v="INR"/>
    <n v="0"/>
    <n v="0"/>
    <n v="0"/>
    <n v="0"/>
    <n v="0"/>
  </r>
  <r>
    <s v="1603003657"/>
    <s v="2"/>
    <s v="16030036572"/>
    <s v="3000"/>
    <x v="2"/>
    <s v="MS 3 MODIFICATION.-LTNK"/>
    <s v="20"/>
    <s v="0"/>
    <s v="UM3001"/>
    <d v="1996-03-03T00:00:00"/>
    <n v="551.28"/>
    <n v="-523.72"/>
    <n v="27.56"/>
    <n v="0"/>
    <n v="0"/>
    <n v="0"/>
    <n v="0"/>
    <n v="27.56"/>
    <n v="551.28"/>
    <n v="-523.72"/>
    <n v="0"/>
    <m/>
    <s v="UM01"/>
    <s v="INR"/>
    <n v="0"/>
    <n v="0"/>
    <n v="0"/>
    <n v="0"/>
    <n v="0"/>
  </r>
  <r>
    <s v="1603003657"/>
    <s v="3"/>
    <s v="16030036573"/>
    <s v="3000"/>
    <x v="2"/>
    <s v="MS 3 MODIFICATION.-MAIN"/>
    <s v="25"/>
    <s v="0"/>
    <s v="UM3001"/>
    <d v="1996-03-03T00:00:00"/>
    <n v="9371.68"/>
    <n v="-8837.8700000000008"/>
    <n v="533.80999999999995"/>
    <n v="0"/>
    <n v="0"/>
    <n v="-65.23"/>
    <n v="0"/>
    <n v="468.58"/>
    <n v="9371.68"/>
    <n v="-8903.1"/>
    <n v="0"/>
    <m/>
    <s v="UM01"/>
    <s v="INR"/>
    <n v="0"/>
    <n v="0"/>
    <n v="0"/>
    <n v="0"/>
    <n v="0"/>
  </r>
  <r>
    <s v="1603003657"/>
    <s v="4"/>
    <s v="16030036574"/>
    <s v="3000"/>
    <x v="2"/>
    <s v="MS 3 MODIFICATION.-ELEC"/>
    <s v="10"/>
    <s v="0"/>
    <s v="UM3001"/>
    <d v="1996-03-03T00:00:00"/>
    <n v="551.28"/>
    <n v="-523.72"/>
    <n v="27.56"/>
    <n v="0"/>
    <n v="0"/>
    <n v="0"/>
    <n v="0"/>
    <n v="27.56"/>
    <n v="551.28"/>
    <n v="-523.72"/>
    <n v="0"/>
    <m/>
    <s v="UM01"/>
    <s v="INR"/>
    <n v="0"/>
    <n v="0"/>
    <n v="0"/>
    <n v="0"/>
    <n v="0"/>
  </r>
  <r>
    <s v="1603003658"/>
    <s v="1"/>
    <s v="16030036581"/>
    <s v="3000"/>
    <x v="2"/>
    <s v="INT ON F3 MODIFICATION-MAIN"/>
    <s v="25"/>
    <s v="0"/>
    <s v="UM3001"/>
    <d v="1997-03-31T00:00:00"/>
    <n v="174935.47"/>
    <n v="-163899.13"/>
    <n v="11036.34"/>
    <n v="0"/>
    <n v="0"/>
    <n v="-1146.3599999999999"/>
    <n v="0"/>
    <n v="9889.98"/>
    <n v="174935.47"/>
    <n v="-165045.49"/>
    <n v="0"/>
    <m/>
    <s v="UM01"/>
    <s v="INR"/>
    <n v="0"/>
    <n v="0"/>
    <n v="0"/>
    <n v="0"/>
    <n v="0"/>
  </r>
  <r>
    <s v="1603003658"/>
    <s v="2"/>
    <s v="16030036582"/>
    <s v="3000"/>
    <x v="2"/>
    <s v="INT ON F3 MODIFICATION-ATNK"/>
    <s v="10"/>
    <s v="0"/>
    <s v="UM3001"/>
    <d v="1997-03-31T00:00:00"/>
    <n v="10290.32"/>
    <n v="-9775.7999999999993"/>
    <n v="514.52"/>
    <n v="0"/>
    <n v="0"/>
    <n v="0"/>
    <n v="0"/>
    <n v="514.52"/>
    <n v="10290.32"/>
    <n v="-9775.7999999999993"/>
    <n v="0"/>
    <m/>
    <s v="UM01"/>
    <s v="INR"/>
    <n v="0"/>
    <n v="0"/>
    <n v="0"/>
    <n v="0"/>
    <n v="0"/>
  </r>
  <r>
    <s v="1603003658"/>
    <s v="3"/>
    <s v="16030036583"/>
    <s v="3000"/>
    <x v="2"/>
    <s v="INT ON F3 MODIFICATION-ELEC"/>
    <s v="10"/>
    <s v="0"/>
    <s v="UM3001"/>
    <d v="1997-03-31T00:00:00"/>
    <n v="10290.32"/>
    <n v="-9775.7999999999993"/>
    <n v="514.52"/>
    <n v="0"/>
    <n v="0"/>
    <n v="0"/>
    <n v="0"/>
    <n v="514.52"/>
    <n v="10290.32"/>
    <n v="-9775.7999999999993"/>
    <n v="0"/>
    <m/>
    <s v="UM01"/>
    <s v="INR"/>
    <n v="0"/>
    <n v="0"/>
    <n v="0"/>
    <n v="0"/>
    <n v="0"/>
  </r>
  <r>
    <s v="1603003658"/>
    <s v="4"/>
    <s v="16030036584"/>
    <s v="3000"/>
    <x v="2"/>
    <s v="INT ON F3 MODIFICATION-LTNK"/>
    <s v="20"/>
    <s v="0"/>
    <s v="UM3001"/>
    <d v="1997-03-31T00:00:00"/>
    <n v="10290.32"/>
    <n v="-9775.7999999999993"/>
    <n v="514.52"/>
    <n v="0"/>
    <n v="0"/>
    <n v="0"/>
    <n v="0"/>
    <n v="514.52"/>
    <n v="10290.32"/>
    <n v="-9775.7999999999993"/>
    <n v="0"/>
    <m/>
    <s v="UM01"/>
    <s v="INR"/>
    <n v="0"/>
    <n v="0"/>
    <n v="0"/>
    <n v="0"/>
    <n v="0"/>
  </r>
  <r>
    <s v="1603003659"/>
    <s v="1"/>
    <s v="16030036591"/>
    <s v="3000"/>
    <x v="2"/>
    <s v="FIB I (LEAD BATH)-LTNK"/>
    <s v="20"/>
    <s v="0"/>
    <s v="UM3001"/>
    <d v="2000-03-30T00:00:00"/>
    <n v="6873970.7999999998"/>
    <n v="-6530272.2599999998"/>
    <n v="343698.54"/>
    <n v="0"/>
    <n v="0"/>
    <n v="0"/>
    <n v="0"/>
    <n v="343698.54"/>
    <n v="6873970.7999999998"/>
    <n v="-6530272.2599999998"/>
    <n v="0"/>
    <m/>
    <s v="UM01"/>
    <s v="INR"/>
    <n v="0"/>
    <n v="0"/>
    <n v="0"/>
    <n v="0"/>
    <n v="0"/>
  </r>
  <r>
    <s v="1603003660"/>
    <s v="1"/>
    <s v="16030036601"/>
    <s v="3000"/>
    <x v="2"/>
    <s v="300 NOS DIN 1000 DIA SPOOLS-EL"/>
    <s v="10"/>
    <s v="0"/>
    <s v="UM3001"/>
    <d v="1994-12-30T00:00:00"/>
    <n v="205267.65"/>
    <n v="-195004.27"/>
    <n v="10263.379999999999"/>
    <n v="0"/>
    <n v="0"/>
    <n v="0"/>
    <n v="0"/>
    <n v="10263.379999999999"/>
    <n v="205267.65"/>
    <n v="-195004.27"/>
    <n v="0"/>
    <m/>
    <s v="UM01"/>
    <s v="INR"/>
    <n v="0"/>
    <n v="0"/>
    <n v="0"/>
    <n v="0"/>
    <n v="0"/>
  </r>
  <r>
    <s v="1603003660"/>
    <s v="2"/>
    <s v="16030036602"/>
    <s v="3000"/>
    <x v="2"/>
    <s v="300 NOS DIN 1000 DIA SPOOLS-AT"/>
    <s v="10"/>
    <s v="0"/>
    <s v="UM3001"/>
    <d v="1994-12-30T00:00:00"/>
    <n v="205267.65"/>
    <n v="-195004.27"/>
    <n v="10263.379999999999"/>
    <n v="0"/>
    <n v="0"/>
    <n v="0"/>
    <n v="0"/>
    <n v="10263.379999999999"/>
    <n v="205267.65"/>
    <n v="-195004.27"/>
    <n v="0"/>
    <m/>
    <s v="UM01"/>
    <s v="INR"/>
    <n v="0"/>
    <n v="0"/>
    <n v="0"/>
    <n v="0"/>
    <n v="0"/>
  </r>
  <r>
    <s v="1603003660"/>
    <s v="3"/>
    <s v="16030036603"/>
    <s v="3000"/>
    <x v="2"/>
    <s v="300 NOS DIN 1000 DIA SPOOLS-LT"/>
    <s v="20"/>
    <s v="0"/>
    <s v="UM3001"/>
    <d v="1994-12-30T00:00:00"/>
    <n v="205267.65"/>
    <n v="-195004.27"/>
    <n v="10263.379999999999"/>
    <n v="0"/>
    <n v="0"/>
    <n v="0"/>
    <n v="0"/>
    <n v="10263.379999999999"/>
    <n v="205267.65"/>
    <n v="-195004.27"/>
    <n v="0"/>
    <m/>
    <s v="UM01"/>
    <s v="INR"/>
    <n v="0"/>
    <n v="0"/>
    <n v="0"/>
    <n v="0"/>
    <n v="0"/>
  </r>
  <r>
    <s v="1603003660"/>
    <s v="4"/>
    <s v="16030036604"/>
    <s v="3000"/>
    <x v="2"/>
    <s v="300 NOS DIN 1000 DIA SPOOLS-MA"/>
    <s v="25"/>
    <s v="0"/>
    <s v="UM3001"/>
    <d v="1994-12-30T00:00:00"/>
    <n v="3489550.11"/>
    <n v="-3315072.6"/>
    <n v="174477.51"/>
    <n v="0"/>
    <n v="0"/>
    <n v="0"/>
    <n v="0"/>
    <n v="174477.51"/>
    <n v="3489550.11"/>
    <n v="-3315072.6"/>
    <n v="0"/>
    <m/>
    <s v="UM01"/>
    <s v="INR"/>
    <n v="0"/>
    <n v="0"/>
    <n v="0"/>
    <n v="0"/>
    <n v="0"/>
  </r>
  <r>
    <s v="1603003661"/>
    <s v="1"/>
    <s v="16030036611"/>
    <s v="3000"/>
    <x v="2"/>
    <s v="300 NOS. DIN 1000 DIA SPOOLS.-"/>
    <s v="10"/>
    <s v="0"/>
    <s v="UM3001"/>
    <d v="1996-03-31T00:00:00"/>
    <n v="32732.23"/>
    <n v="-31095.62"/>
    <n v="1636.61"/>
    <n v="0"/>
    <n v="0"/>
    <n v="0"/>
    <n v="0"/>
    <n v="1636.61"/>
    <n v="32732.23"/>
    <n v="-31095.62"/>
    <n v="0"/>
    <m/>
    <s v="UM01"/>
    <s v="INR"/>
    <n v="0"/>
    <n v="0"/>
    <n v="0"/>
    <n v="0"/>
    <n v="0"/>
  </r>
  <r>
    <s v="1603003661"/>
    <s v="2"/>
    <s v="16030036612"/>
    <s v="3000"/>
    <x v="2"/>
    <s v="300 NOS. DIN 1000 DIA SPOOLS.-"/>
    <s v="10"/>
    <s v="0"/>
    <s v="UM3001"/>
    <d v="1996-03-31T00:00:00"/>
    <n v="32732.23"/>
    <n v="-31095.62"/>
    <n v="1636.61"/>
    <n v="0"/>
    <n v="0"/>
    <n v="0"/>
    <n v="0"/>
    <n v="1636.61"/>
    <n v="32732.23"/>
    <n v="-31095.62"/>
    <n v="0"/>
    <m/>
    <s v="UM01"/>
    <s v="INR"/>
    <n v="0"/>
    <n v="0"/>
    <n v="0"/>
    <n v="0"/>
    <n v="0"/>
  </r>
  <r>
    <s v="1603003661"/>
    <s v="3"/>
    <s v="16030036613"/>
    <s v="3000"/>
    <x v="2"/>
    <s v="300 NOS. DIN 1000 DIA SPOOLS.-"/>
    <s v="20"/>
    <s v="0"/>
    <s v="UM3001"/>
    <d v="1996-03-31T00:00:00"/>
    <n v="32732.23"/>
    <n v="-31095.62"/>
    <n v="1636.61"/>
    <n v="0"/>
    <n v="0"/>
    <n v="0"/>
    <n v="0"/>
    <n v="1636.61"/>
    <n v="32732.23"/>
    <n v="-31095.62"/>
    <n v="0"/>
    <m/>
    <s v="UM01"/>
    <s v="INR"/>
    <n v="0"/>
    <n v="0"/>
    <n v="0"/>
    <n v="0"/>
    <n v="0"/>
  </r>
  <r>
    <s v="1603003661"/>
    <s v="4"/>
    <s v="16030036614"/>
    <s v="3000"/>
    <x v="2"/>
    <s v="300 NOS. DIN 1000 DIA SPOOLS.-"/>
    <s v="25"/>
    <s v="0"/>
    <s v="UM3001"/>
    <d v="1996-03-31T00:00:00"/>
    <n v="556447.99"/>
    <n v="-524472.48"/>
    <n v="31975.51"/>
    <n v="0"/>
    <n v="0"/>
    <n v="-4153.1099999999997"/>
    <n v="0"/>
    <n v="27822.400000000001"/>
    <n v="556447.99"/>
    <n v="-528625.59"/>
    <n v="0"/>
    <m/>
    <s v="UM01"/>
    <s v="INR"/>
    <n v="0"/>
    <n v="0"/>
    <n v="0"/>
    <n v="0"/>
    <n v="0"/>
  </r>
  <r>
    <s v="1603003662"/>
    <s v="1"/>
    <s v="16030036621"/>
    <s v="3000"/>
    <x v="2"/>
    <s v="INT ON  300 NOS. DIN 1000 DIA-"/>
    <s v="25"/>
    <s v="0"/>
    <s v="UM3001"/>
    <d v="1997-03-31T00:00:00"/>
    <n v="761599.64"/>
    <n v="-713551.82"/>
    <n v="48047.82"/>
    <n v="0"/>
    <n v="0"/>
    <n v="-4990.76"/>
    <n v="0"/>
    <n v="43057.06"/>
    <n v="761599.64"/>
    <n v="-718542.58"/>
    <n v="0"/>
    <m/>
    <s v="UM01"/>
    <s v="INR"/>
    <n v="0"/>
    <n v="0"/>
    <n v="0"/>
    <n v="0"/>
    <n v="0"/>
  </r>
  <r>
    <s v="1603003663"/>
    <s v="1"/>
    <s v="16030036631"/>
    <s v="3000"/>
    <x v="2"/>
    <s v="SFOOLER BU 1000-ELEC"/>
    <s v="10"/>
    <s v="0"/>
    <s v="UM3001"/>
    <d v="1994-12-30T00:00:00"/>
    <n v="192041.04"/>
    <n v="-182438.99"/>
    <n v="9602.0499999999993"/>
    <n v="0"/>
    <n v="0"/>
    <n v="0"/>
    <n v="0"/>
    <n v="9602.0499999999993"/>
    <n v="192041.04"/>
    <n v="-182438.99"/>
    <n v="0"/>
    <m/>
    <s v="UM01"/>
    <s v="INR"/>
    <n v="0"/>
    <n v="0"/>
    <n v="0"/>
    <n v="0"/>
    <n v="0"/>
  </r>
  <r>
    <s v="1603003663"/>
    <s v="2"/>
    <s v="16030036632"/>
    <s v="3000"/>
    <x v="2"/>
    <s v="SFOOLER BU 1000-ATNK"/>
    <s v="10"/>
    <s v="0"/>
    <s v="UM3001"/>
    <d v="1994-12-30T00:00:00"/>
    <n v="192041.04"/>
    <n v="-182438.99"/>
    <n v="9602.0499999999993"/>
    <n v="0"/>
    <n v="0"/>
    <n v="0"/>
    <n v="0"/>
    <n v="9602.0499999999993"/>
    <n v="192041.04"/>
    <n v="-182438.99"/>
    <n v="0"/>
    <m/>
    <s v="UM01"/>
    <s v="INR"/>
    <n v="0"/>
    <n v="0"/>
    <n v="0"/>
    <n v="0"/>
    <n v="0"/>
  </r>
  <r>
    <s v="1603003663"/>
    <s v="3"/>
    <s v="16030036633"/>
    <s v="3000"/>
    <x v="2"/>
    <s v="SFOOLER BU 1000-LTNK"/>
    <s v="20"/>
    <s v="0"/>
    <s v="UM3001"/>
    <d v="1994-12-30T00:00:00"/>
    <n v="192041.04"/>
    <n v="-182438.99"/>
    <n v="9602.0499999999993"/>
    <n v="0"/>
    <n v="0"/>
    <n v="0"/>
    <n v="0"/>
    <n v="9602.0499999999993"/>
    <n v="192041.04"/>
    <n v="-182438.99"/>
    <n v="0"/>
    <m/>
    <s v="UM01"/>
    <s v="INR"/>
    <n v="0"/>
    <n v="0"/>
    <n v="0"/>
    <n v="0"/>
    <n v="0"/>
  </r>
  <r>
    <s v="1603003663"/>
    <s v="4"/>
    <s v="16030036634"/>
    <s v="3000"/>
    <x v="2"/>
    <s v="SFOOLER BU 1000-MAIN"/>
    <s v="25"/>
    <s v="0"/>
    <s v="UM3001"/>
    <d v="1994-12-30T00:00:00"/>
    <n v="3264697.65"/>
    <n v="-3101462.77"/>
    <n v="163234.88"/>
    <n v="0"/>
    <n v="0"/>
    <n v="0"/>
    <n v="0"/>
    <n v="163234.88"/>
    <n v="3264697.65"/>
    <n v="-3101462.77"/>
    <n v="0"/>
    <m/>
    <s v="UM01"/>
    <s v="INR"/>
    <n v="0"/>
    <n v="0"/>
    <n v="0"/>
    <n v="0"/>
    <n v="0"/>
  </r>
  <r>
    <s v="1603003664"/>
    <s v="1"/>
    <s v="16030036641"/>
    <s v="3000"/>
    <x v="2"/>
    <s v="FRIGERIO W.DR. MACHINES-ELEC"/>
    <s v="10"/>
    <s v="0"/>
    <s v="UM3001"/>
    <d v="1996-03-31T00:00:00"/>
    <n v="215185.1"/>
    <n v="-204425.84"/>
    <n v="10759.26"/>
    <n v="0"/>
    <n v="0"/>
    <n v="0"/>
    <n v="0"/>
    <n v="10759.26"/>
    <n v="215185.1"/>
    <n v="-204425.84"/>
    <n v="0"/>
    <m/>
    <s v="UM01"/>
    <s v="INR"/>
    <n v="0"/>
    <n v="0"/>
    <n v="0"/>
    <n v="0"/>
    <n v="0"/>
  </r>
  <r>
    <s v="1603003664"/>
    <s v="2"/>
    <s v="16030036642"/>
    <s v="3000"/>
    <x v="2"/>
    <s v="FRIGERIO W.DR. MACHINES-BASS"/>
    <s v="15"/>
    <s v="0"/>
    <s v="UM3001"/>
    <d v="1996-03-31T00:00:00"/>
    <n v="61481.46"/>
    <n v="-58407.39"/>
    <n v="3074.07"/>
    <n v="0"/>
    <n v="0"/>
    <n v="0"/>
    <n v="0"/>
    <n v="3074.07"/>
    <n v="61481.46"/>
    <n v="-58407.39"/>
    <n v="0"/>
    <m/>
    <s v="UM01"/>
    <s v="INR"/>
    <n v="0"/>
    <n v="0"/>
    <n v="0"/>
    <n v="0"/>
    <n v="0"/>
  </r>
  <r>
    <s v="1603003664"/>
    <s v="3"/>
    <s v="16030036643"/>
    <s v="3000"/>
    <x v="2"/>
    <s v="FRIGERIO W.DR. MACHINES-MAIN"/>
    <s v="25"/>
    <s v="0"/>
    <s v="UM3001"/>
    <d v="1996-03-31T00:00:00"/>
    <n v="122962.92"/>
    <n v="-115897.03"/>
    <n v="7065.89"/>
    <n v="0"/>
    <n v="0"/>
    <n v="-917.74"/>
    <n v="0"/>
    <n v="6148.15"/>
    <n v="122962.92"/>
    <n v="-116814.77"/>
    <n v="0"/>
    <m/>
    <s v="UM01"/>
    <s v="INR"/>
    <n v="0"/>
    <n v="0"/>
    <n v="0"/>
    <n v="0"/>
    <n v="0"/>
  </r>
  <r>
    <s v="1603003664"/>
    <s v="4"/>
    <s v="16030036644"/>
    <s v="3000"/>
    <x v="2"/>
    <s v="FRIGERIO W.DR. MACHINES-MOTR"/>
    <s v="15"/>
    <s v="0"/>
    <s v="UM3001"/>
    <d v="1996-03-31T00:00:00"/>
    <n v="215185.1"/>
    <n v="-204425.84"/>
    <n v="10759.26"/>
    <n v="0"/>
    <n v="0"/>
    <n v="0"/>
    <n v="0"/>
    <n v="10759.26"/>
    <n v="215185.1"/>
    <n v="-204425.84"/>
    <n v="0"/>
    <m/>
    <s v="UM01"/>
    <s v="INR"/>
    <n v="0"/>
    <n v="0"/>
    <n v="0"/>
    <n v="0"/>
    <n v="0"/>
  </r>
  <r>
    <s v="1603003665"/>
    <s v="1"/>
    <s v="16030036651"/>
    <s v="3000"/>
    <x v="2"/>
    <s v="WIRE DRAWING M/C TYPE RT/460/4"/>
    <s v="25"/>
    <s v="0"/>
    <s v="UM3001"/>
    <d v="1994-12-30T00:00:00"/>
    <n v="3415508.34"/>
    <n v="-3244732.92"/>
    <n v="170775.42"/>
    <n v="0"/>
    <n v="0"/>
    <n v="0"/>
    <n v="0"/>
    <n v="170775.42"/>
    <n v="3415508.34"/>
    <n v="-3244732.92"/>
    <n v="0"/>
    <m/>
    <s v="UM01"/>
    <s v="INR"/>
    <n v="0"/>
    <n v="0"/>
    <n v="0"/>
    <n v="0"/>
    <n v="0"/>
  </r>
  <r>
    <s v="1603003665"/>
    <s v="2"/>
    <s v="16030036652"/>
    <s v="3000"/>
    <x v="2"/>
    <s v="WIRE DRAWING M/C TYPE RT/460/4"/>
    <s v="15"/>
    <s v="0"/>
    <s v="UM3001"/>
    <d v="1994-12-30T00:00:00"/>
    <n v="5977139.5899999999"/>
    <n v="-5678282.6100000003"/>
    <n v="298856.98"/>
    <n v="0"/>
    <n v="0"/>
    <n v="0"/>
    <n v="0"/>
    <n v="298856.98"/>
    <n v="5977139.5899999999"/>
    <n v="-5678282.6100000003"/>
    <n v="0"/>
    <m/>
    <s v="UM01"/>
    <s v="INR"/>
    <n v="0"/>
    <n v="0"/>
    <n v="0"/>
    <n v="0"/>
    <n v="0"/>
  </r>
  <r>
    <s v="1603003665"/>
    <s v="3"/>
    <s v="16030036653"/>
    <s v="3000"/>
    <x v="2"/>
    <s v="WIRE DRAWING M/C TYPE RT/460/4"/>
    <s v="15"/>
    <s v="0"/>
    <s v="UM3001"/>
    <d v="1994-12-30T00:00:00"/>
    <n v="1707754.17"/>
    <n v="-1622366.46"/>
    <n v="85387.71"/>
    <n v="0"/>
    <n v="0"/>
    <n v="0"/>
    <n v="0"/>
    <n v="85387.71"/>
    <n v="1707754.17"/>
    <n v="-1622366.46"/>
    <n v="0"/>
    <m/>
    <s v="UM01"/>
    <s v="INR"/>
    <n v="0"/>
    <n v="0"/>
    <n v="0"/>
    <n v="0"/>
    <n v="0"/>
  </r>
  <r>
    <s v="1603003665"/>
    <s v="4"/>
    <s v="16030036654"/>
    <s v="3000"/>
    <x v="2"/>
    <s v="WIRE DRAWING M/C TYPE RT/460/4"/>
    <s v="10"/>
    <s v="0"/>
    <s v="UM3001"/>
    <d v="1994-12-30T00:00:00"/>
    <n v="5977139.5899999999"/>
    <n v="-5678282.6100000003"/>
    <n v="298856.98"/>
    <n v="0"/>
    <n v="0"/>
    <n v="0"/>
    <n v="0"/>
    <n v="298856.98"/>
    <n v="5977139.5899999999"/>
    <n v="-5678282.6100000003"/>
    <n v="0"/>
    <m/>
    <s v="UM01"/>
    <s v="INR"/>
    <n v="0"/>
    <n v="0"/>
    <n v="0"/>
    <n v="0"/>
    <n v="0"/>
  </r>
  <r>
    <s v="1603003666"/>
    <s v="1"/>
    <s v="16030036661"/>
    <s v="3000"/>
    <x v="2"/>
    <s v="WIRE DRAWING M/C TYPE RT/460/4"/>
    <s v="25"/>
    <s v="0"/>
    <s v="UM3001"/>
    <d v="1994-12-30T00:00:00"/>
    <n v="1692312.38"/>
    <n v="-1607696.76"/>
    <n v="84615.62"/>
    <n v="0"/>
    <n v="0"/>
    <n v="0"/>
    <n v="0"/>
    <n v="84615.62"/>
    <n v="1692312.38"/>
    <n v="-1607696.76"/>
    <n v="0"/>
    <m/>
    <s v="UM01"/>
    <s v="INR"/>
    <n v="0"/>
    <n v="0"/>
    <n v="0"/>
    <n v="0"/>
    <n v="0"/>
  </r>
  <r>
    <s v="1603003666"/>
    <s v="2"/>
    <s v="16030036662"/>
    <s v="3000"/>
    <x v="2"/>
    <s v="WIRE DRAWING M/C TYPE RT/460/4"/>
    <s v="15"/>
    <s v="0"/>
    <s v="UM3001"/>
    <d v="1994-12-30T00:00:00"/>
    <n v="2961546.66"/>
    <n v="-2813469.33"/>
    <n v="148077.32999999999"/>
    <n v="0"/>
    <n v="0"/>
    <n v="0"/>
    <n v="0"/>
    <n v="148077.32999999999"/>
    <n v="2961546.66"/>
    <n v="-2813469.33"/>
    <n v="0"/>
    <m/>
    <s v="UM01"/>
    <s v="INR"/>
    <n v="0"/>
    <n v="0"/>
    <n v="0"/>
    <n v="0"/>
    <n v="0"/>
  </r>
  <r>
    <s v="1603003666"/>
    <s v="3"/>
    <s v="16030036663"/>
    <s v="3000"/>
    <x v="2"/>
    <s v="WIRE DRAWING M/C TYPE RT/460/4"/>
    <s v="15"/>
    <s v="0"/>
    <s v="UM3001"/>
    <d v="1994-12-30T00:00:00"/>
    <n v="846156.19"/>
    <n v="-803848.38"/>
    <n v="42307.81"/>
    <n v="0"/>
    <n v="0"/>
    <n v="0"/>
    <n v="0"/>
    <n v="42307.81"/>
    <n v="846156.19"/>
    <n v="-803848.38"/>
    <n v="0"/>
    <m/>
    <s v="UM01"/>
    <s v="INR"/>
    <n v="0"/>
    <n v="0"/>
    <n v="0"/>
    <n v="0"/>
    <n v="0"/>
  </r>
  <r>
    <s v="1603003666"/>
    <s v="4"/>
    <s v="16030036664"/>
    <s v="3000"/>
    <x v="2"/>
    <s v="WIRE DRAWING M/C TYPE RT/460/4"/>
    <s v="10"/>
    <s v="0"/>
    <s v="UM3001"/>
    <d v="1994-12-30T00:00:00"/>
    <n v="2961546.66"/>
    <n v="-2813469.33"/>
    <n v="148077.32999999999"/>
    <n v="0"/>
    <n v="0"/>
    <n v="0"/>
    <n v="0"/>
    <n v="148077.32999999999"/>
    <n v="2961546.66"/>
    <n v="-2813469.33"/>
    <n v="0"/>
    <m/>
    <s v="UM01"/>
    <s v="INR"/>
    <n v="0"/>
    <n v="0"/>
    <n v="0"/>
    <n v="0"/>
    <n v="0"/>
  </r>
  <r>
    <s v="1603003667"/>
    <s v="1"/>
    <s v="16030036671"/>
    <s v="3000"/>
    <x v="2"/>
    <s v="WIRE DRAWING M/C TYPE RT/460/4"/>
    <s v="25"/>
    <s v="0"/>
    <s v="UM3001"/>
    <d v="1995-02-23T00:00:00"/>
    <n v="3163063.26"/>
    <n v="-3004910.1"/>
    <n v="158153.16"/>
    <n v="0"/>
    <n v="0"/>
    <n v="0"/>
    <n v="0"/>
    <n v="158153.16"/>
    <n v="3163063.26"/>
    <n v="-3004910.1"/>
    <n v="0"/>
    <m/>
    <s v="UM01"/>
    <s v="INR"/>
    <n v="0"/>
    <n v="0"/>
    <n v="0"/>
    <n v="0"/>
    <n v="0"/>
  </r>
  <r>
    <s v="1603003667"/>
    <s v="2"/>
    <s v="16030036672"/>
    <s v="3000"/>
    <x v="2"/>
    <s v="WIRE DRAWING M/C TYPE RT/460/4"/>
    <s v="15"/>
    <s v="0"/>
    <s v="UM3001"/>
    <d v="1995-02-23T00:00:00"/>
    <n v="5535360.71"/>
    <n v="-5258592.67"/>
    <n v="276768.03999999998"/>
    <n v="0"/>
    <n v="0"/>
    <n v="0"/>
    <n v="0"/>
    <n v="276768.03999999998"/>
    <n v="5535360.71"/>
    <n v="-5258592.67"/>
    <n v="0"/>
    <m/>
    <s v="UM01"/>
    <s v="INR"/>
    <n v="0"/>
    <n v="0"/>
    <n v="0"/>
    <n v="0"/>
    <n v="0"/>
  </r>
  <r>
    <s v="1603003667"/>
    <s v="3"/>
    <s v="16030036673"/>
    <s v="3000"/>
    <x v="2"/>
    <s v="WIRE DRAWING M/C TYPE RT/460/4"/>
    <s v="15"/>
    <s v="0"/>
    <s v="UM3001"/>
    <d v="1995-02-23T00:00:00"/>
    <n v="1581531.63"/>
    <n v="-1502455.05"/>
    <n v="79076.58"/>
    <n v="0"/>
    <n v="0"/>
    <n v="0"/>
    <n v="0"/>
    <n v="79076.58"/>
    <n v="1581531.63"/>
    <n v="-1502455.05"/>
    <n v="0"/>
    <m/>
    <s v="UM01"/>
    <s v="INR"/>
    <n v="0"/>
    <n v="0"/>
    <n v="0"/>
    <n v="0"/>
    <n v="0"/>
  </r>
  <r>
    <s v="1603003667"/>
    <s v="4"/>
    <s v="16030036674"/>
    <s v="3000"/>
    <x v="2"/>
    <s v="WIRE DRAWING M/C TYPE RT/460/4"/>
    <s v="10"/>
    <s v="0"/>
    <s v="UM3001"/>
    <d v="1995-02-23T00:00:00"/>
    <n v="5535360.71"/>
    <n v="-5258592.67"/>
    <n v="276768.03999999998"/>
    <n v="0"/>
    <n v="0"/>
    <n v="0"/>
    <n v="0"/>
    <n v="276768.03999999998"/>
    <n v="5535360.71"/>
    <n v="-5258592.67"/>
    <n v="0"/>
    <m/>
    <s v="UM01"/>
    <s v="INR"/>
    <n v="0"/>
    <n v="0"/>
    <n v="0"/>
    <n v="0"/>
    <n v="0"/>
  </r>
  <r>
    <s v="1603003668"/>
    <s v="1"/>
    <s v="16030036681"/>
    <s v="3000"/>
    <x v="2"/>
    <s v="WIRE DRAWING M/C TYPE RT/460/4"/>
    <s v="15"/>
    <s v="0"/>
    <s v="UM3001"/>
    <d v="1995-02-24T00:00:00"/>
    <n v="1363365.85"/>
    <n v="-1295197.56"/>
    <n v="68168.289999999994"/>
    <n v="0"/>
    <n v="0"/>
    <n v="0"/>
    <n v="0"/>
    <n v="68168.289999999994"/>
    <n v="1363365.85"/>
    <n v="-1295197.56"/>
    <n v="0"/>
    <m/>
    <s v="UM01"/>
    <s v="INR"/>
    <n v="0"/>
    <n v="0"/>
    <n v="0"/>
    <n v="0"/>
    <n v="0"/>
  </r>
  <r>
    <s v="1603003668"/>
    <s v="2"/>
    <s v="16030036682"/>
    <s v="3000"/>
    <x v="2"/>
    <s v="WIRE DRAWING M/C TYPE RT/460/4"/>
    <s v="25"/>
    <s v="0"/>
    <s v="UM3001"/>
    <d v="1995-02-24T00:00:00"/>
    <n v="2726731.7"/>
    <n v="-2590395.11"/>
    <n v="136336.59"/>
    <n v="0"/>
    <n v="0"/>
    <n v="0"/>
    <n v="0"/>
    <n v="136336.59"/>
    <n v="2726731.7"/>
    <n v="-2590395.11"/>
    <n v="0"/>
    <m/>
    <s v="UM01"/>
    <s v="INR"/>
    <n v="0"/>
    <n v="0"/>
    <n v="0"/>
    <n v="0"/>
    <n v="0"/>
  </r>
  <r>
    <s v="1603003668"/>
    <s v="3"/>
    <s v="16030036683"/>
    <s v="3000"/>
    <x v="2"/>
    <s v="WIRE DRAWING M/C TYPE RT/460/4"/>
    <s v="15"/>
    <s v="0"/>
    <s v="UM3001"/>
    <d v="1995-02-24T00:00:00"/>
    <n v="4771780.47"/>
    <n v="-4533191.45"/>
    <n v="238589.02"/>
    <n v="0"/>
    <n v="0"/>
    <n v="0"/>
    <n v="0"/>
    <n v="238589.02"/>
    <n v="4771780.47"/>
    <n v="-4533191.45"/>
    <n v="0"/>
    <m/>
    <s v="UM01"/>
    <s v="INR"/>
    <n v="0"/>
    <n v="0"/>
    <n v="0"/>
    <n v="0"/>
    <n v="0"/>
  </r>
  <r>
    <s v="1603003668"/>
    <s v="4"/>
    <s v="16030036684"/>
    <s v="3000"/>
    <x v="2"/>
    <s v="WIRE DRAWING M/C TYPE RT/460/4"/>
    <s v="10"/>
    <s v="0"/>
    <s v="UM3001"/>
    <d v="1995-02-24T00:00:00"/>
    <n v="4771780.47"/>
    <n v="-4533191.45"/>
    <n v="238589.02"/>
    <n v="0"/>
    <n v="0"/>
    <n v="0"/>
    <n v="0"/>
    <n v="238589.02"/>
    <n v="4771780.47"/>
    <n v="-4533191.45"/>
    <n v="0"/>
    <m/>
    <s v="UM01"/>
    <s v="INR"/>
    <n v="0"/>
    <n v="0"/>
    <n v="0"/>
    <n v="0"/>
    <n v="0"/>
  </r>
  <r>
    <s v="1603003669"/>
    <s v="1"/>
    <s v="16030036691"/>
    <s v="3000"/>
    <x v="2"/>
    <s v="WIRE DRAWING M/C TYPE RT/460/4"/>
    <s v="15"/>
    <s v="0"/>
    <s v="UM3001"/>
    <d v="1995-02-23T00:00:00"/>
    <n v="143170.63"/>
    <n v="-136012.1"/>
    <n v="7158.53"/>
    <n v="0"/>
    <n v="0"/>
    <n v="0"/>
    <n v="0"/>
    <n v="7158.53"/>
    <n v="143170.63"/>
    <n v="-136012.1"/>
    <n v="0"/>
    <m/>
    <s v="UM01"/>
    <s v="INR"/>
    <n v="0"/>
    <n v="0"/>
    <n v="0"/>
    <n v="0"/>
    <n v="0"/>
  </r>
  <r>
    <s v="1603003669"/>
    <s v="2"/>
    <s v="16030036692"/>
    <s v="3000"/>
    <x v="2"/>
    <s v="WIRE DRAWING M/C TYPE RT/460/4"/>
    <s v="10"/>
    <s v="0"/>
    <s v="UM3001"/>
    <d v="1995-02-23T00:00:00"/>
    <n v="501097.21"/>
    <n v="-476042.35"/>
    <n v="25054.86"/>
    <n v="0"/>
    <n v="0"/>
    <n v="0"/>
    <n v="0"/>
    <n v="25054.86"/>
    <n v="501097.21"/>
    <n v="-476042.35"/>
    <n v="0"/>
    <m/>
    <s v="UM01"/>
    <s v="INR"/>
    <n v="0"/>
    <n v="0"/>
    <n v="0"/>
    <n v="0"/>
    <n v="0"/>
  </r>
  <r>
    <s v="1603003669"/>
    <s v="3"/>
    <s v="16030036693"/>
    <s v="3000"/>
    <x v="2"/>
    <s v="WIRE DRAWING M/C TYPE RT/460/4"/>
    <s v="25"/>
    <s v="0"/>
    <s v="UM3001"/>
    <d v="1995-02-23T00:00:00"/>
    <n v="286341.26"/>
    <n v="-272024.2"/>
    <n v="14317.06"/>
    <n v="0"/>
    <n v="0"/>
    <n v="0"/>
    <n v="0"/>
    <n v="14317.06"/>
    <n v="286341.26"/>
    <n v="-272024.2"/>
    <n v="0"/>
    <m/>
    <s v="UM01"/>
    <s v="INR"/>
    <n v="0"/>
    <n v="0"/>
    <n v="0"/>
    <n v="0"/>
    <n v="0"/>
  </r>
  <r>
    <s v="1603003669"/>
    <s v="4"/>
    <s v="16030036694"/>
    <s v="3000"/>
    <x v="2"/>
    <s v="WIRE DRAWING M/C TYPE RT/460/4"/>
    <s v="15"/>
    <s v="0"/>
    <s v="UM3001"/>
    <d v="1995-02-23T00:00:00"/>
    <n v="501097.21"/>
    <n v="-476042.35"/>
    <n v="25054.86"/>
    <n v="0"/>
    <n v="0"/>
    <n v="0"/>
    <n v="0"/>
    <n v="25054.86"/>
    <n v="501097.21"/>
    <n v="-476042.35"/>
    <n v="0"/>
    <m/>
    <s v="UM01"/>
    <s v="INR"/>
    <n v="0"/>
    <n v="0"/>
    <n v="0"/>
    <n v="0"/>
    <n v="0"/>
  </r>
  <r>
    <s v="1603003670"/>
    <s v="1"/>
    <s v="16030036701"/>
    <s v="3000"/>
    <x v="2"/>
    <s v="WIRE DRAWING M/C TYPE RT/460/4"/>
    <s v="15"/>
    <s v="0"/>
    <s v="UM3001"/>
    <d v="1994-12-30T00:00:00"/>
    <n v="1365151.36"/>
    <n v="-1296893.79"/>
    <n v="68257.570000000007"/>
    <n v="0"/>
    <n v="0"/>
    <n v="0"/>
    <n v="0"/>
    <n v="68257.570000000007"/>
    <n v="1365151.36"/>
    <n v="-1296893.79"/>
    <n v="0"/>
    <m/>
    <s v="UM01"/>
    <s v="INR"/>
    <n v="0"/>
    <n v="0"/>
    <n v="0"/>
    <n v="0"/>
    <n v="0"/>
  </r>
  <r>
    <s v="1603003670"/>
    <s v="2"/>
    <s v="16030036702"/>
    <s v="3000"/>
    <x v="2"/>
    <s v="WIRE DRAWING M/C TYPE RT/460/4"/>
    <s v="10"/>
    <s v="0"/>
    <s v="UM3001"/>
    <d v="1994-12-30T00:00:00"/>
    <n v="4778029.76"/>
    <n v="-4539128.2699999996"/>
    <n v="238901.49"/>
    <n v="0"/>
    <n v="0"/>
    <n v="0"/>
    <n v="0"/>
    <n v="238901.49"/>
    <n v="4778029.76"/>
    <n v="-4539128.2699999996"/>
    <n v="0"/>
    <m/>
    <s v="UM01"/>
    <s v="INR"/>
    <n v="0"/>
    <n v="0"/>
    <n v="0"/>
    <n v="0"/>
    <n v="0"/>
  </r>
  <r>
    <s v="1603003670"/>
    <s v="3"/>
    <s v="16030036703"/>
    <s v="3000"/>
    <x v="2"/>
    <s v="WIRE DRAWING M/C TYPE RT/460/4"/>
    <s v="25"/>
    <s v="0"/>
    <s v="UM3001"/>
    <d v="1994-12-30T00:00:00"/>
    <n v="2730302.72"/>
    <n v="-2593787.58"/>
    <n v="136515.14000000001"/>
    <n v="0"/>
    <n v="0"/>
    <n v="0"/>
    <n v="0"/>
    <n v="136515.14000000001"/>
    <n v="2730302.72"/>
    <n v="-2593787.58"/>
    <n v="0"/>
    <m/>
    <s v="UM01"/>
    <s v="INR"/>
    <n v="0"/>
    <n v="0"/>
    <n v="0"/>
    <n v="0"/>
    <n v="0"/>
  </r>
  <r>
    <s v="1603003670"/>
    <s v="4"/>
    <s v="16030036704"/>
    <s v="3000"/>
    <x v="2"/>
    <s v="WIRE DRAWING M/C TYPE RT/460/4"/>
    <s v="15"/>
    <s v="0"/>
    <s v="UM3001"/>
    <d v="1994-12-30T00:00:00"/>
    <n v="4778029.76"/>
    <n v="-4539128.2699999996"/>
    <n v="238901.49"/>
    <n v="0"/>
    <n v="0"/>
    <n v="0"/>
    <n v="0"/>
    <n v="238901.49"/>
    <n v="4778029.76"/>
    <n v="-4539128.2699999996"/>
    <n v="0"/>
    <m/>
    <s v="UM01"/>
    <s v="INR"/>
    <n v="0"/>
    <n v="0"/>
    <n v="0"/>
    <n v="0"/>
    <n v="0"/>
  </r>
  <r>
    <s v="1603003671"/>
    <s v="1"/>
    <s v="16030036711"/>
    <s v="3000"/>
    <x v="2"/>
    <s v="FRIGERIO W.DR. MACHINES-BASS"/>
    <s v="15"/>
    <s v="0"/>
    <s v="UM3001"/>
    <d v="1996-03-31T00:00:00"/>
    <n v="272437.21999999997"/>
    <n v="-258815.35999999999"/>
    <n v="13621.86"/>
    <n v="0"/>
    <n v="0"/>
    <n v="0"/>
    <n v="0"/>
    <n v="13621.86"/>
    <n v="272437.21999999997"/>
    <n v="-258815.35999999999"/>
    <n v="0"/>
    <m/>
    <s v="UM01"/>
    <s v="INR"/>
    <n v="0"/>
    <n v="0"/>
    <n v="0"/>
    <n v="0"/>
    <n v="0"/>
  </r>
  <r>
    <s v="1603003671"/>
    <s v="2"/>
    <s v="16030036712"/>
    <s v="3000"/>
    <x v="2"/>
    <s v="FRIGERIO W.DR. MACHINES-ELEC"/>
    <s v="10"/>
    <s v="0"/>
    <s v="UM3001"/>
    <d v="1996-03-31T00:00:00"/>
    <n v="953530.27"/>
    <n v="-905853.76"/>
    <n v="47676.51"/>
    <n v="0"/>
    <n v="0"/>
    <n v="0"/>
    <n v="0"/>
    <n v="47676.51"/>
    <n v="953530.27"/>
    <n v="-905853.76"/>
    <n v="0"/>
    <m/>
    <s v="UM01"/>
    <s v="INR"/>
    <n v="0"/>
    <n v="0"/>
    <n v="0"/>
    <n v="0"/>
    <n v="0"/>
  </r>
  <r>
    <s v="1603003671"/>
    <s v="3"/>
    <s v="16030036713"/>
    <s v="3000"/>
    <x v="2"/>
    <s v="FRIGERIO W.DR. MACHINES-MAIN"/>
    <s v="25"/>
    <s v="0"/>
    <s v="UM3001"/>
    <d v="1996-03-31T00:00:00"/>
    <n v="544874.43999999994"/>
    <n v="-513564"/>
    <n v="31310.44"/>
    <n v="0"/>
    <n v="0"/>
    <n v="-4066.72"/>
    <n v="0"/>
    <n v="27243.72"/>
    <n v="544874.43999999994"/>
    <n v="-517630.71999999997"/>
    <n v="0"/>
    <m/>
    <s v="UM01"/>
    <s v="INR"/>
    <n v="0"/>
    <n v="0"/>
    <n v="0"/>
    <n v="0"/>
    <n v="0"/>
  </r>
  <r>
    <s v="1603003671"/>
    <s v="4"/>
    <s v="16030036714"/>
    <s v="3000"/>
    <x v="2"/>
    <s v="FRIGERIO W.DR. MACHINES-MOTR"/>
    <s v="15"/>
    <s v="0"/>
    <s v="UM3001"/>
    <d v="1996-03-31T00:00:00"/>
    <n v="953530.27"/>
    <n v="-905853.76"/>
    <n v="47676.51"/>
    <n v="0"/>
    <n v="0"/>
    <n v="0"/>
    <n v="0"/>
    <n v="47676.51"/>
    <n v="953530.27"/>
    <n v="-905853.76"/>
    <n v="0"/>
    <m/>
    <s v="UM01"/>
    <s v="INR"/>
    <n v="0"/>
    <n v="0"/>
    <n v="0"/>
    <n v="0"/>
    <n v="0"/>
  </r>
  <r>
    <s v="1603003672"/>
    <s v="1"/>
    <s v="16030036721"/>
    <s v="3000"/>
    <x v="2"/>
    <s v="COMMON TO WIRE DIVISION-BASS"/>
    <s v="15"/>
    <s v="0"/>
    <s v="UM3001"/>
    <d v="1996-03-31T00:00:00"/>
    <n v="134986.9"/>
    <n v="-128237.55"/>
    <n v="6749.35"/>
    <n v="0"/>
    <n v="0"/>
    <n v="0"/>
    <n v="0"/>
    <n v="6749.35"/>
    <n v="134986.9"/>
    <n v="-128237.55"/>
    <n v="0"/>
    <m/>
    <s v="UM01"/>
    <s v="INR"/>
    <n v="0"/>
    <n v="0"/>
    <n v="0"/>
    <n v="0"/>
    <n v="0"/>
  </r>
  <r>
    <s v="1603003672"/>
    <s v="2"/>
    <s v="16030036722"/>
    <s v="3000"/>
    <x v="2"/>
    <s v="COMMON TO WIRE DIVISION-ELEC"/>
    <s v="10"/>
    <s v="0"/>
    <s v="UM3001"/>
    <d v="1996-03-31T00:00:00"/>
    <n v="472454.14"/>
    <n v="-448831.43"/>
    <n v="23622.71"/>
    <n v="0"/>
    <n v="0"/>
    <n v="0"/>
    <n v="0"/>
    <n v="23622.71"/>
    <n v="472454.14"/>
    <n v="-448831.43"/>
    <n v="0"/>
    <m/>
    <s v="UM01"/>
    <s v="INR"/>
    <n v="0"/>
    <n v="0"/>
    <n v="0"/>
    <n v="0"/>
    <n v="0"/>
  </r>
  <r>
    <s v="1603003672"/>
    <s v="3"/>
    <s v="16030036723"/>
    <s v="3000"/>
    <x v="2"/>
    <s v="COMMON TO WIRE DIVISION-MAIN"/>
    <s v="25"/>
    <s v="0"/>
    <s v="UM3001"/>
    <d v="1996-03-31T00:00:00"/>
    <n v="269973.8"/>
    <n v="-254460.13"/>
    <n v="15513.67"/>
    <n v="0"/>
    <n v="0"/>
    <n v="-2014.98"/>
    <n v="0"/>
    <n v="13498.69"/>
    <n v="269973.8"/>
    <n v="-256475.11"/>
    <n v="0"/>
    <m/>
    <s v="UM01"/>
    <s v="INR"/>
    <n v="0"/>
    <n v="0"/>
    <n v="0"/>
    <n v="0"/>
    <n v="0"/>
  </r>
  <r>
    <s v="1603003672"/>
    <s v="4"/>
    <s v="16030036724"/>
    <s v="3000"/>
    <x v="2"/>
    <s v="COMMON TO WIRE DIVISION-MOTR"/>
    <s v="15"/>
    <s v="0"/>
    <s v="UM3001"/>
    <d v="1996-03-31T00:00:00"/>
    <n v="472454.14"/>
    <n v="-448831.43"/>
    <n v="23622.71"/>
    <n v="0"/>
    <n v="0"/>
    <n v="0"/>
    <n v="0"/>
    <n v="23622.71"/>
    <n v="472454.14"/>
    <n v="-448831.43"/>
    <n v="0"/>
    <m/>
    <s v="UM01"/>
    <s v="INR"/>
    <n v="0"/>
    <n v="0"/>
    <n v="0"/>
    <n v="0"/>
    <n v="0"/>
  </r>
  <r>
    <s v="1603003673"/>
    <s v="1"/>
    <s v="16030036731"/>
    <s v="3000"/>
    <x v="2"/>
    <s v="M/C.FOUND.FOR FREGERIO W.D M/C"/>
    <s v="15"/>
    <s v="0"/>
    <s v="UM3001"/>
    <d v="1996-03-31T00:00:00"/>
    <n v="252301"/>
    <n v="-239685.95"/>
    <n v="12615.05"/>
    <n v="0"/>
    <n v="0"/>
    <n v="0"/>
    <n v="0"/>
    <n v="12615.05"/>
    <n v="252301"/>
    <n v="-239685.95"/>
    <n v="0"/>
    <m/>
    <s v="UM01"/>
    <s v="INR"/>
    <n v="0"/>
    <n v="0"/>
    <n v="0"/>
    <n v="0"/>
    <n v="0"/>
  </r>
  <r>
    <s v="1603003673"/>
    <s v="2"/>
    <s v="16030036732"/>
    <s v="3000"/>
    <x v="2"/>
    <s v="M/C.FOUND.FOR FREGERIO W.D M/C"/>
    <s v="10"/>
    <s v="0"/>
    <s v="UM3001"/>
    <d v="1996-03-31T00:00:00"/>
    <n v="883053.49"/>
    <n v="-838900.82"/>
    <n v="44152.67"/>
    <n v="0"/>
    <n v="0"/>
    <n v="0"/>
    <n v="0"/>
    <n v="44152.67"/>
    <n v="883053.49"/>
    <n v="-838900.82"/>
    <n v="0"/>
    <m/>
    <s v="UM01"/>
    <s v="INR"/>
    <n v="0"/>
    <n v="0"/>
    <n v="0"/>
    <n v="0"/>
    <n v="0"/>
  </r>
  <r>
    <s v="1603003673"/>
    <s v="3"/>
    <s v="16030036733"/>
    <s v="3000"/>
    <x v="2"/>
    <s v="M/C.FOUND.FOR FREGERIO W.D M/C"/>
    <s v="25"/>
    <s v="0"/>
    <s v="UM3001"/>
    <d v="1996-03-31T00:00:00"/>
    <n v="504601.99"/>
    <n v="-475605.74"/>
    <n v="28996.25"/>
    <n v="0"/>
    <n v="0"/>
    <n v="-3766.15"/>
    <n v="0"/>
    <n v="25230.1"/>
    <n v="504601.99"/>
    <n v="-479371.89"/>
    <n v="0"/>
    <m/>
    <s v="UM01"/>
    <s v="INR"/>
    <n v="0"/>
    <n v="0"/>
    <n v="0"/>
    <n v="0"/>
    <n v="0"/>
  </r>
  <r>
    <s v="1603003673"/>
    <s v="4"/>
    <s v="16030036734"/>
    <s v="3000"/>
    <x v="2"/>
    <s v="M/C.FOUND.FOR FREGERIO W.D M/C"/>
    <s v="15"/>
    <s v="0"/>
    <s v="UM3001"/>
    <d v="1996-03-31T00:00:00"/>
    <n v="883053.49"/>
    <n v="-838900.82"/>
    <n v="44152.67"/>
    <n v="0"/>
    <n v="0"/>
    <n v="0"/>
    <n v="0"/>
    <n v="44152.67"/>
    <n v="883053.49"/>
    <n v="-838900.82"/>
    <n v="0"/>
    <m/>
    <s v="UM01"/>
    <s v="INR"/>
    <n v="0"/>
    <n v="0"/>
    <n v="0"/>
    <n v="0"/>
    <n v="0"/>
  </r>
  <r>
    <s v="1603003674"/>
    <s v="1"/>
    <s v="16030036741"/>
    <s v="3000"/>
    <x v="2"/>
    <s v="FRIGERIO W.DR. MACHINES-BASS"/>
    <s v="15"/>
    <s v="0"/>
    <s v="UM3001"/>
    <d v="1996-03-31T00:00:00"/>
    <n v="217497.11"/>
    <n v="-206622.25"/>
    <n v="10874.86"/>
    <n v="0"/>
    <n v="0"/>
    <n v="0"/>
    <n v="0"/>
    <n v="10874.86"/>
    <n v="217497.11"/>
    <n v="-206622.25"/>
    <n v="0"/>
    <m/>
    <s v="UM01"/>
    <s v="INR"/>
    <n v="0"/>
    <n v="0"/>
    <n v="0"/>
    <n v="0"/>
    <n v="0"/>
  </r>
  <r>
    <s v="1603003674"/>
    <s v="2"/>
    <s v="16030036742"/>
    <s v="3000"/>
    <x v="2"/>
    <s v="FRIGERIO W.DR. MACHINES-ELEC"/>
    <s v="10"/>
    <s v="0"/>
    <s v="UM3001"/>
    <d v="1996-03-31T00:00:00"/>
    <n v="761239.89"/>
    <n v="-723177.9"/>
    <n v="38061.99"/>
    <n v="0"/>
    <n v="0"/>
    <n v="0"/>
    <n v="0"/>
    <n v="38061.99"/>
    <n v="761239.89"/>
    <n v="-723177.9"/>
    <n v="0"/>
    <m/>
    <s v="UM01"/>
    <s v="INR"/>
    <n v="0"/>
    <n v="0"/>
    <n v="0"/>
    <n v="0"/>
    <n v="0"/>
  </r>
  <r>
    <s v="1603003674"/>
    <s v="3"/>
    <s v="16030036743"/>
    <s v="3000"/>
    <x v="2"/>
    <s v="FRIGERIO W.DR. MACHINES-MAIN"/>
    <s v="25"/>
    <s v="0"/>
    <s v="UM3001"/>
    <d v="1996-03-31T00:00:00"/>
    <n v="434994.22"/>
    <n v="-409997.89"/>
    <n v="24996.33"/>
    <n v="0"/>
    <n v="0"/>
    <n v="-3246.62"/>
    <n v="0"/>
    <n v="21749.71"/>
    <n v="434994.22"/>
    <n v="-413244.51"/>
    <n v="0"/>
    <m/>
    <s v="UM01"/>
    <s v="INR"/>
    <n v="0"/>
    <n v="0"/>
    <n v="0"/>
    <n v="0"/>
    <n v="0"/>
  </r>
  <r>
    <s v="1603003674"/>
    <s v="4"/>
    <s v="16030036744"/>
    <s v="3000"/>
    <x v="2"/>
    <s v="FRIGERIO W.DR. MACHINES-MOTR"/>
    <s v="15"/>
    <s v="0"/>
    <s v="UM3001"/>
    <d v="1996-03-31T00:00:00"/>
    <n v="761239.89"/>
    <n v="-723177.9"/>
    <n v="38061.99"/>
    <n v="0"/>
    <n v="0"/>
    <n v="0"/>
    <n v="0"/>
    <n v="38061.99"/>
    <n v="761239.89"/>
    <n v="-723177.9"/>
    <n v="0"/>
    <m/>
    <s v="UM01"/>
    <s v="INR"/>
    <n v="0"/>
    <n v="0"/>
    <n v="0"/>
    <n v="0"/>
    <n v="0"/>
  </r>
  <r>
    <s v="1603003675"/>
    <s v="1"/>
    <s v="16030036751"/>
    <s v="3000"/>
    <x v="2"/>
    <s v="FRIGERIO W.DR. MACHINES-BASS"/>
    <s v="15"/>
    <s v="0"/>
    <s v="UM3001"/>
    <d v="1996-03-31T00:00:00"/>
    <n v="22839.94"/>
    <n v="-21697.94"/>
    <n v="1142"/>
    <n v="0"/>
    <n v="0"/>
    <n v="0"/>
    <n v="0"/>
    <n v="1142"/>
    <n v="22839.94"/>
    <n v="-21697.94"/>
    <n v="0"/>
    <m/>
    <s v="UM01"/>
    <s v="INR"/>
    <n v="0"/>
    <n v="0"/>
    <n v="0"/>
    <n v="0"/>
    <n v="0"/>
  </r>
  <r>
    <s v="1603003675"/>
    <s v="2"/>
    <s v="16030036752"/>
    <s v="3000"/>
    <x v="2"/>
    <s v="FRIGERIO W.DR. MACHINES-ELEC"/>
    <s v="10"/>
    <s v="0"/>
    <s v="UM3001"/>
    <d v="1996-03-31T00:00:00"/>
    <n v="79939.8"/>
    <n v="-75942.81"/>
    <n v="3996.99"/>
    <n v="0"/>
    <n v="0"/>
    <n v="0"/>
    <n v="0"/>
    <n v="3996.99"/>
    <n v="79939.8"/>
    <n v="-75942.81"/>
    <n v="0"/>
    <m/>
    <s v="UM01"/>
    <s v="INR"/>
    <n v="0"/>
    <n v="0"/>
    <n v="0"/>
    <n v="0"/>
    <n v="0"/>
  </r>
  <r>
    <s v="1603003675"/>
    <s v="3"/>
    <s v="16030036753"/>
    <s v="3000"/>
    <x v="2"/>
    <s v="FRIGERIO W.DR. MACHINES-MAIN"/>
    <s v="25"/>
    <s v="0"/>
    <s v="UM3001"/>
    <d v="1996-03-31T00:00:00"/>
    <n v="45679.89"/>
    <n v="-43054.96"/>
    <n v="2624.93"/>
    <n v="0"/>
    <n v="0"/>
    <n v="-340.94"/>
    <n v="0"/>
    <n v="2283.9899999999998"/>
    <n v="45679.89"/>
    <n v="-43395.9"/>
    <n v="0"/>
    <m/>
    <s v="UM01"/>
    <s v="INR"/>
    <n v="0"/>
    <n v="0"/>
    <n v="0"/>
    <n v="0"/>
    <n v="0"/>
  </r>
  <r>
    <s v="1603003675"/>
    <s v="4"/>
    <s v="16030036754"/>
    <s v="3000"/>
    <x v="2"/>
    <s v="FRIGERIO W.DR. MACHINES-MOTR"/>
    <s v="15"/>
    <s v="0"/>
    <s v="UM3001"/>
    <d v="1996-03-31T00:00:00"/>
    <n v="79939.8"/>
    <n v="-75942.81"/>
    <n v="3996.99"/>
    <n v="0"/>
    <n v="0"/>
    <n v="0"/>
    <n v="0"/>
    <n v="3996.99"/>
    <n v="79939.8"/>
    <n v="-75942.81"/>
    <n v="0"/>
    <m/>
    <s v="UM01"/>
    <s v="INR"/>
    <n v="0"/>
    <n v="0"/>
    <n v="0"/>
    <n v="0"/>
    <n v="0"/>
  </r>
  <r>
    <s v="1603003676"/>
    <s v="1"/>
    <s v="16030036761"/>
    <s v="3000"/>
    <x v="2"/>
    <s v="FRIGERIO W.DR. MACHINES-BASS"/>
    <s v="15"/>
    <s v="0"/>
    <s v="UM3001"/>
    <d v="1996-03-31T00:00:00"/>
    <n v="217781.95"/>
    <n v="-206892.85"/>
    <n v="10889.1"/>
    <n v="0"/>
    <n v="0"/>
    <n v="0"/>
    <n v="0"/>
    <n v="10889.1"/>
    <n v="217781.95"/>
    <n v="-206892.85"/>
    <n v="0"/>
    <m/>
    <s v="UM01"/>
    <s v="INR"/>
    <n v="0"/>
    <n v="0"/>
    <n v="0"/>
    <n v="0"/>
    <n v="0"/>
  </r>
  <r>
    <s v="1603003676"/>
    <s v="2"/>
    <s v="16030036762"/>
    <s v="3000"/>
    <x v="2"/>
    <s v="FRIGERIO W.DR. MACHINES-ELEC"/>
    <s v="10"/>
    <s v="0"/>
    <s v="UM3001"/>
    <d v="1996-03-31T00:00:00"/>
    <n v="762236.84"/>
    <n v="-724125"/>
    <n v="38111.839999999997"/>
    <n v="0"/>
    <n v="0"/>
    <n v="0"/>
    <n v="0"/>
    <n v="38111.839999999997"/>
    <n v="762236.84"/>
    <n v="-724125"/>
    <n v="0"/>
    <m/>
    <s v="UM01"/>
    <s v="INR"/>
    <n v="0"/>
    <n v="0"/>
    <n v="0"/>
    <n v="0"/>
    <n v="0"/>
  </r>
  <r>
    <s v="1603003676"/>
    <s v="3"/>
    <s v="16030036763"/>
    <s v="3000"/>
    <x v="2"/>
    <s v="FRIGERIO W.DR. MACHINES-MAIN"/>
    <s v="25"/>
    <s v="0"/>
    <s v="UM3001"/>
    <d v="1996-03-31T00:00:00"/>
    <n v="435563.91"/>
    <n v="-410534.84"/>
    <n v="25029.07"/>
    <n v="0"/>
    <n v="0"/>
    <n v="-3250.87"/>
    <n v="0"/>
    <n v="21778.2"/>
    <n v="435563.91"/>
    <n v="-413785.71"/>
    <n v="0"/>
    <m/>
    <s v="UM01"/>
    <s v="INR"/>
    <n v="0"/>
    <n v="0"/>
    <n v="0"/>
    <n v="0"/>
    <n v="0"/>
  </r>
  <r>
    <s v="1603003676"/>
    <s v="4"/>
    <s v="16030036764"/>
    <s v="3000"/>
    <x v="2"/>
    <s v="FRIGERIO W.DR. MACHINES-MOTR"/>
    <s v="15"/>
    <s v="0"/>
    <s v="UM3001"/>
    <d v="1996-03-31T00:00:00"/>
    <n v="762236.84"/>
    <n v="-724125"/>
    <n v="38111.839999999997"/>
    <n v="0"/>
    <n v="0"/>
    <n v="0"/>
    <n v="0"/>
    <n v="38111.839999999997"/>
    <n v="762236.84"/>
    <n v="-724125"/>
    <n v="0"/>
    <m/>
    <s v="UM01"/>
    <s v="INR"/>
    <n v="0"/>
    <n v="0"/>
    <n v="0"/>
    <n v="0"/>
    <n v="0"/>
  </r>
  <r>
    <s v="1603003677"/>
    <s v="1"/>
    <s v="16030036771"/>
    <s v="3000"/>
    <x v="2"/>
    <s v="LEAD TANK(12MTR.)LNCL.REFRACTO"/>
    <s v="20"/>
    <s v="0"/>
    <s v="UM3001"/>
    <d v="1999-03-25T00:00:00"/>
    <n v="496497.33"/>
    <n v="-471672.46"/>
    <n v="24824.87"/>
    <n v="0"/>
    <n v="0"/>
    <n v="0"/>
    <n v="0"/>
    <n v="24824.87"/>
    <n v="496497.33"/>
    <n v="-471672.46"/>
    <n v="0"/>
    <m/>
    <s v="UM01"/>
    <s v="INR"/>
    <n v="0"/>
    <n v="0"/>
    <n v="0"/>
    <n v="0"/>
    <n v="0"/>
  </r>
  <r>
    <s v="1603003678"/>
    <s v="1"/>
    <s v="16030036781"/>
    <s v="3000"/>
    <x v="2"/>
    <s v="INST.OF LEAD BATH IN PLACE OF-"/>
    <s v="10"/>
    <s v="0"/>
    <s v="UM3001"/>
    <d v="1999-03-30T00:00:00"/>
    <n v="492859.33"/>
    <n v="-468216.36"/>
    <n v="24642.97"/>
    <n v="0"/>
    <n v="0"/>
    <n v="0"/>
    <n v="0"/>
    <n v="24642.97"/>
    <n v="492859.33"/>
    <n v="-468216.36"/>
    <n v="0"/>
    <m/>
    <s v="UM01"/>
    <s v="INR"/>
    <n v="0"/>
    <n v="0"/>
    <n v="0"/>
    <n v="0"/>
    <n v="0"/>
  </r>
  <r>
    <s v="1603003678"/>
    <s v="2"/>
    <s v="16030036782"/>
    <s v="3000"/>
    <x v="2"/>
    <s v="INST.OF LEAD BATH IN PLACE OF-"/>
    <s v="10"/>
    <s v="0"/>
    <s v="UM3001"/>
    <d v="1999-03-30T00:00:00"/>
    <n v="492859.33"/>
    <n v="-468216.36"/>
    <n v="24642.97"/>
    <n v="0"/>
    <n v="0"/>
    <n v="0"/>
    <n v="0"/>
    <n v="24642.97"/>
    <n v="492859.33"/>
    <n v="-468216.36"/>
    <n v="0"/>
    <m/>
    <s v="UM01"/>
    <s v="INR"/>
    <n v="0"/>
    <n v="0"/>
    <n v="0"/>
    <n v="0"/>
    <n v="0"/>
  </r>
  <r>
    <s v="1603003678"/>
    <s v="3"/>
    <s v="16030036783"/>
    <s v="3000"/>
    <x v="2"/>
    <s v="INST.OF LEAD BATH IN PLACE OF-"/>
    <s v="20"/>
    <s v="0"/>
    <s v="UM3001"/>
    <d v="1999-03-30T00:00:00"/>
    <n v="492859.33"/>
    <n v="-468216.36"/>
    <n v="24642.97"/>
    <n v="0"/>
    <n v="0"/>
    <n v="0"/>
    <n v="0"/>
    <n v="24642.97"/>
    <n v="492859.33"/>
    <n v="-468216.36"/>
    <n v="0"/>
    <m/>
    <s v="UM01"/>
    <s v="INR"/>
    <n v="0"/>
    <n v="0"/>
    <n v="0"/>
    <n v="0"/>
    <n v="0"/>
  </r>
  <r>
    <s v="1603003678"/>
    <s v="4"/>
    <s v="16030036784"/>
    <s v="3000"/>
    <x v="2"/>
    <s v="INST.OF LEAD BATH IN PLACE OF-"/>
    <s v="25"/>
    <s v="0"/>
    <s v="UM3001"/>
    <d v="1999-03-30T00:00:00"/>
    <n v="8378608.6699999999"/>
    <n v="-7430931.7599999998"/>
    <n v="947676.91"/>
    <n v="0"/>
    <n v="0"/>
    <n v="-132367.95000000001"/>
    <n v="0"/>
    <n v="815308.96"/>
    <n v="8378608.6699999999"/>
    <n v="-7563299.71"/>
    <n v="0"/>
    <m/>
    <s v="UM01"/>
    <s v="INR"/>
    <n v="0"/>
    <n v="0"/>
    <n v="0"/>
    <n v="0"/>
    <n v="0"/>
  </r>
  <r>
    <s v="1603003679"/>
    <s v="1"/>
    <s v="16030036791"/>
    <s v="3000"/>
    <x v="2"/>
    <s v="CH. OF ACID BATH &amp; FUME EXTRAT"/>
    <s v="20"/>
    <s v="0"/>
    <s v="UM3001"/>
    <d v="1999-03-28T00:00:00"/>
    <n v="25177.22"/>
    <n v="-23918.36"/>
    <n v="1258.8599999999999"/>
    <n v="0"/>
    <n v="0"/>
    <n v="0"/>
    <n v="0"/>
    <n v="1258.8599999999999"/>
    <n v="25177.22"/>
    <n v="-23918.36"/>
    <n v="0"/>
    <m/>
    <s v="UM01"/>
    <s v="INR"/>
    <n v="0"/>
    <n v="0"/>
    <n v="0"/>
    <n v="0"/>
    <n v="0"/>
  </r>
  <r>
    <s v="1603003679"/>
    <s v="2"/>
    <s v="16030036792"/>
    <s v="3000"/>
    <x v="2"/>
    <s v="CH. OF ACID BATH &amp; FUME EXTRAT"/>
    <s v="10"/>
    <s v="0"/>
    <s v="UM3001"/>
    <d v="1999-03-28T00:00:00"/>
    <n v="5035.4399999999996"/>
    <n v="-4783.67"/>
    <n v="251.77"/>
    <n v="0"/>
    <n v="0"/>
    <n v="0"/>
    <n v="0"/>
    <n v="251.77"/>
    <n v="5035.4399999999996"/>
    <n v="-4783.67"/>
    <n v="0"/>
    <m/>
    <s v="UM01"/>
    <s v="INR"/>
    <n v="0"/>
    <n v="0"/>
    <n v="0"/>
    <n v="0"/>
    <n v="0"/>
  </r>
  <r>
    <s v="1603003679"/>
    <s v="3"/>
    <s v="16030036793"/>
    <s v="3000"/>
    <x v="2"/>
    <s v="CH. OF ACID BATH &amp; FUME EXTRAT"/>
    <s v="10"/>
    <s v="0"/>
    <s v="UM3001"/>
    <d v="1999-03-28T00:00:00"/>
    <n v="2517.7199999999998"/>
    <n v="-2391.83"/>
    <n v="125.89"/>
    <n v="0"/>
    <n v="0"/>
    <n v="0"/>
    <n v="0"/>
    <n v="125.89"/>
    <n v="2517.7199999999998"/>
    <n v="-2391.83"/>
    <n v="0"/>
    <m/>
    <s v="UM01"/>
    <s v="INR"/>
    <n v="0"/>
    <n v="0"/>
    <n v="0"/>
    <n v="0"/>
    <n v="0"/>
  </r>
  <r>
    <s v="1603003679"/>
    <s v="4"/>
    <s v="16030036794"/>
    <s v="3000"/>
    <x v="2"/>
    <s v="CH. OF ACID BATH &amp; FUME EXTRAT"/>
    <s v="15"/>
    <s v="0"/>
    <s v="UM3001"/>
    <d v="1999-03-28T00:00:00"/>
    <n v="12588.61"/>
    <n v="-11959.18"/>
    <n v="629.42999999999995"/>
    <n v="0"/>
    <n v="0"/>
    <n v="0"/>
    <n v="0"/>
    <n v="629.42999999999995"/>
    <n v="12588.61"/>
    <n v="-11959.18"/>
    <n v="0"/>
    <m/>
    <s v="UM01"/>
    <s v="INR"/>
    <n v="0"/>
    <n v="0"/>
    <n v="0"/>
    <n v="0"/>
    <n v="0"/>
  </r>
  <r>
    <s v="1603003679"/>
    <s v="5"/>
    <s v="16030036795"/>
    <s v="3000"/>
    <x v="2"/>
    <s v="CH. OF ACID BATH &amp; FUME EXTRAT"/>
    <s v="8"/>
    <s v="0"/>
    <s v="UM3001"/>
    <d v="1999-03-28T00:00:00"/>
    <n v="5035.4399999999996"/>
    <n v="-4783.67"/>
    <n v="251.77"/>
    <n v="0"/>
    <n v="0"/>
    <n v="0"/>
    <n v="0"/>
    <n v="251.77"/>
    <n v="5035.4399999999996"/>
    <n v="-4783.67"/>
    <n v="0"/>
    <m/>
    <s v="UM01"/>
    <s v="INR"/>
    <n v="0"/>
    <n v="0"/>
    <n v="0"/>
    <n v="0"/>
    <n v="0"/>
  </r>
  <r>
    <s v="1603003680"/>
    <s v="1"/>
    <s v="16030036801"/>
    <s v="3000"/>
    <x v="2"/>
    <s v="F3 LEAD TANK-LTNK"/>
    <s v="20"/>
    <s v="0"/>
    <s v="UM3001"/>
    <d v="1999-03-26T00:00:00"/>
    <n v="249167.38"/>
    <n v="-236709.01"/>
    <n v="12458.37"/>
    <n v="0"/>
    <n v="0"/>
    <n v="0"/>
    <n v="0"/>
    <n v="12458.37"/>
    <n v="249167.38"/>
    <n v="-236709.01"/>
    <n v="0"/>
    <m/>
    <s v="UM01"/>
    <s v="INR"/>
    <n v="0"/>
    <n v="0"/>
    <n v="0"/>
    <n v="0"/>
    <n v="0"/>
  </r>
  <r>
    <s v="1603003681"/>
    <s v="1"/>
    <s v="16030036811"/>
    <s v="3000"/>
    <x v="2"/>
    <s v="LEAD PUMP-LTNK"/>
    <s v="20"/>
    <s v="0"/>
    <s v="UM3001"/>
    <d v="1999-03-25T00:00:00"/>
    <n v="989183.52"/>
    <n v="-939724.34"/>
    <n v="49459.18"/>
    <n v="0"/>
    <n v="0"/>
    <n v="0"/>
    <n v="0"/>
    <n v="49459.18"/>
    <n v="989183.52"/>
    <n v="-939724.34"/>
    <n v="0"/>
    <m/>
    <s v="UM01"/>
    <s v="INR"/>
    <n v="0"/>
    <n v="0"/>
    <n v="0"/>
    <n v="0"/>
    <n v="0"/>
  </r>
  <r>
    <s v="1603003682"/>
    <s v="1"/>
    <s v="16030036821"/>
    <s v="3000"/>
    <x v="2"/>
    <s v="COOLING NEST (DSW)-ATNK"/>
    <s v="10"/>
    <s v="0"/>
    <s v="UM3001"/>
    <d v="1999-02-28T00:00:00"/>
    <n v="1924"/>
    <n v="-1827.8"/>
    <n v="96.2"/>
    <n v="0"/>
    <n v="0"/>
    <n v="0"/>
    <n v="0"/>
    <n v="96.2"/>
    <n v="1924"/>
    <n v="-1827.8"/>
    <n v="0"/>
    <m/>
    <s v="UM01"/>
    <s v="INR"/>
    <n v="0"/>
    <n v="0"/>
    <n v="0"/>
    <n v="0"/>
    <n v="0"/>
  </r>
  <r>
    <s v="1603003682"/>
    <s v="2"/>
    <s v="16030036822"/>
    <s v="3000"/>
    <x v="2"/>
    <s v="COOLING NEST (DSW)-ELEC"/>
    <s v="10"/>
    <s v="0"/>
    <s v="UM3001"/>
    <d v="1999-02-28T00:00:00"/>
    <n v="1924"/>
    <n v="-1827.8"/>
    <n v="96.2"/>
    <n v="0"/>
    <n v="0"/>
    <n v="0"/>
    <n v="0"/>
    <n v="96.2"/>
    <n v="1924"/>
    <n v="-1827.8"/>
    <n v="0"/>
    <m/>
    <s v="UM01"/>
    <s v="INR"/>
    <n v="0"/>
    <n v="0"/>
    <n v="0"/>
    <n v="0"/>
    <n v="0"/>
  </r>
  <r>
    <s v="1603003682"/>
    <s v="3"/>
    <s v="16030036823"/>
    <s v="3000"/>
    <x v="2"/>
    <s v="COOLING NEST (DSW)-LTNK"/>
    <s v="20"/>
    <s v="0"/>
    <s v="UM3001"/>
    <d v="1999-02-28T00:00:00"/>
    <n v="1924"/>
    <n v="-1827.8"/>
    <n v="96.2"/>
    <n v="0"/>
    <n v="0"/>
    <n v="0"/>
    <n v="0"/>
    <n v="96.2"/>
    <n v="1924"/>
    <n v="-1827.8"/>
    <n v="0"/>
    <m/>
    <s v="UM01"/>
    <s v="INR"/>
    <n v="0"/>
    <n v="0"/>
    <n v="0"/>
    <n v="0"/>
    <n v="0"/>
  </r>
  <r>
    <s v="1603003682"/>
    <s v="4"/>
    <s v="16030036824"/>
    <s v="3000"/>
    <x v="2"/>
    <s v="COOLING NEST (DSW)-MAIN"/>
    <s v="25"/>
    <s v="0"/>
    <s v="UM3001"/>
    <d v="1999-02-28T00:00:00"/>
    <n v="32708"/>
    <n v="-29091.43"/>
    <n v="3616.57"/>
    <n v="0"/>
    <n v="0"/>
    <n v="-506.39"/>
    <n v="0"/>
    <n v="3110.18"/>
    <n v="32708"/>
    <n v="-29597.82"/>
    <n v="0"/>
    <m/>
    <s v="UM01"/>
    <s v="INR"/>
    <n v="0"/>
    <n v="0"/>
    <n v="0"/>
    <n v="0"/>
    <n v="0"/>
  </r>
  <r>
    <s v="1603003683"/>
    <s v="1"/>
    <s v="16030036831"/>
    <s v="3000"/>
    <x v="2"/>
    <s v="S.S. TUBE (LE 4)-ATNK"/>
    <s v="10"/>
    <s v="0"/>
    <s v="UM3001"/>
    <d v="1999-02-28T00:00:00"/>
    <n v="1066.73"/>
    <n v="-1013.39"/>
    <n v="53.34"/>
    <n v="0"/>
    <n v="0"/>
    <n v="0"/>
    <n v="0"/>
    <n v="53.34"/>
    <n v="1066.73"/>
    <n v="-1013.39"/>
    <n v="0"/>
    <m/>
    <s v="UM01"/>
    <s v="INR"/>
    <n v="0"/>
    <n v="0"/>
    <n v="0"/>
    <n v="0"/>
    <n v="0"/>
  </r>
  <r>
    <s v="1603003683"/>
    <s v="2"/>
    <s v="16030036832"/>
    <s v="3000"/>
    <x v="2"/>
    <s v="S.S. TUBE (LE 4)-ELEC"/>
    <s v="10"/>
    <s v="0"/>
    <s v="UM3001"/>
    <d v="1999-02-28T00:00:00"/>
    <n v="1066.73"/>
    <n v="-1013.39"/>
    <n v="53.34"/>
    <n v="0"/>
    <n v="0"/>
    <n v="0"/>
    <n v="0"/>
    <n v="53.34"/>
    <n v="1066.73"/>
    <n v="-1013.39"/>
    <n v="0"/>
    <m/>
    <s v="UM01"/>
    <s v="INR"/>
    <n v="0"/>
    <n v="0"/>
    <n v="0"/>
    <n v="0"/>
    <n v="0"/>
  </r>
  <r>
    <s v="1603003683"/>
    <s v="3"/>
    <s v="16030036833"/>
    <s v="3000"/>
    <x v="2"/>
    <s v="S.S. TUBE (LE 4)-LTNK"/>
    <s v="20"/>
    <s v="0"/>
    <s v="UM3001"/>
    <d v="1999-02-28T00:00:00"/>
    <n v="1066.73"/>
    <n v="-1013.39"/>
    <n v="53.34"/>
    <n v="0"/>
    <n v="0"/>
    <n v="0"/>
    <n v="0"/>
    <n v="53.34"/>
    <n v="1066.73"/>
    <n v="-1013.39"/>
    <n v="0"/>
    <m/>
    <s v="UM01"/>
    <s v="INR"/>
    <n v="0"/>
    <n v="0"/>
    <n v="0"/>
    <n v="0"/>
    <n v="0"/>
  </r>
  <r>
    <s v="1603003683"/>
    <s v="4"/>
    <s v="16030036834"/>
    <s v="3000"/>
    <x v="2"/>
    <s v="S.S. TUBE (LE 4)-MAIN"/>
    <s v="25"/>
    <s v="0"/>
    <s v="UM3001"/>
    <d v="1999-02-28T00:00:00"/>
    <n v="18134.38"/>
    <n v="-16129.24"/>
    <n v="2005.14"/>
    <n v="0"/>
    <n v="0"/>
    <n v="-280.76"/>
    <n v="0"/>
    <n v="1724.38"/>
    <n v="18134.38"/>
    <n v="-16410"/>
    <n v="0"/>
    <m/>
    <s v="UM01"/>
    <s v="INR"/>
    <n v="0"/>
    <n v="0"/>
    <n v="0"/>
    <n v="0"/>
    <n v="0"/>
  </r>
  <r>
    <s v="1603003684"/>
    <s v="1"/>
    <s v="16030036841"/>
    <s v="3000"/>
    <x v="2"/>
    <s v="STOCK PUMP (LE 4)-ATNK"/>
    <s v="10"/>
    <s v="0"/>
    <s v="UM3001"/>
    <d v="1999-02-28T00:00:00"/>
    <n v="2900.45"/>
    <n v="-2755.43"/>
    <n v="145.02000000000001"/>
    <n v="0"/>
    <n v="0"/>
    <n v="0"/>
    <n v="0"/>
    <n v="145.02000000000001"/>
    <n v="2900.45"/>
    <n v="-2755.43"/>
    <n v="0"/>
    <m/>
    <s v="UM01"/>
    <s v="INR"/>
    <n v="0"/>
    <n v="0"/>
    <n v="0"/>
    <n v="0"/>
    <n v="0"/>
  </r>
  <r>
    <s v="1603003684"/>
    <s v="2"/>
    <s v="16030036842"/>
    <s v="3000"/>
    <x v="2"/>
    <s v="STOCK PUMP (LE 4)-ELEC"/>
    <s v="10"/>
    <s v="0"/>
    <s v="UM3001"/>
    <d v="1999-02-28T00:00:00"/>
    <n v="2900.45"/>
    <n v="-2755.43"/>
    <n v="145.02000000000001"/>
    <n v="0"/>
    <n v="0"/>
    <n v="0"/>
    <n v="0"/>
    <n v="145.02000000000001"/>
    <n v="2900.45"/>
    <n v="-2755.43"/>
    <n v="0"/>
    <m/>
    <s v="UM01"/>
    <s v="INR"/>
    <n v="0"/>
    <n v="0"/>
    <n v="0"/>
    <n v="0"/>
    <n v="0"/>
  </r>
  <r>
    <s v="1603003684"/>
    <s v="3"/>
    <s v="16030036843"/>
    <s v="3000"/>
    <x v="2"/>
    <s v="STOCK PUMP (LE 4)-LTNK"/>
    <s v="20"/>
    <s v="0"/>
    <s v="UM3001"/>
    <d v="1999-02-28T00:00:00"/>
    <n v="2900.45"/>
    <n v="-2755.43"/>
    <n v="145.02000000000001"/>
    <n v="0"/>
    <n v="0"/>
    <n v="0"/>
    <n v="0"/>
    <n v="145.02000000000001"/>
    <n v="2900.45"/>
    <n v="-2755.43"/>
    <n v="0"/>
    <m/>
    <s v="UM01"/>
    <s v="INR"/>
    <n v="0"/>
    <n v="0"/>
    <n v="0"/>
    <n v="0"/>
    <n v="0"/>
  </r>
  <r>
    <s v="1603003684"/>
    <s v="4"/>
    <s v="16030036844"/>
    <s v="3000"/>
    <x v="2"/>
    <s v="STOCK PUMP (LE 4)-MAIN"/>
    <s v="25"/>
    <s v="0"/>
    <s v="UM3001"/>
    <d v="1999-02-28T00:00:00"/>
    <n v="49307.65"/>
    <n v="-43855.64"/>
    <n v="5452.01"/>
    <n v="0"/>
    <n v="0"/>
    <n v="-763.39"/>
    <n v="0"/>
    <n v="4688.62"/>
    <n v="49307.65"/>
    <n v="-44619.03"/>
    <n v="0"/>
    <m/>
    <s v="UM01"/>
    <s v="INR"/>
    <n v="0"/>
    <n v="0"/>
    <n v="0"/>
    <n v="0"/>
    <n v="0"/>
  </r>
  <r>
    <s v="1603003685"/>
    <s v="1"/>
    <s v="16030036851"/>
    <s v="3000"/>
    <x v="2"/>
    <s v="ARMCO FINISHED MAT. FOR MS3 &amp;-"/>
    <s v="10"/>
    <s v="0"/>
    <s v="UM3001"/>
    <d v="1999-03-25T00:00:00"/>
    <n v="23418.39"/>
    <n v="-22247.47"/>
    <n v="1170.92"/>
    <n v="0"/>
    <n v="0"/>
    <n v="0"/>
    <n v="0"/>
    <n v="1170.92"/>
    <n v="23418.39"/>
    <n v="-22247.47"/>
    <n v="0"/>
    <m/>
    <s v="UM01"/>
    <s v="INR"/>
    <n v="0"/>
    <n v="0"/>
    <n v="0"/>
    <n v="0"/>
    <n v="0"/>
  </r>
  <r>
    <s v="1603003685"/>
    <s v="2"/>
    <s v="16030036852"/>
    <s v="3000"/>
    <x v="2"/>
    <s v="ARMCO FINISHED MAT. FOR MS3 &amp;-"/>
    <s v="25"/>
    <s v="0"/>
    <s v="UM3001"/>
    <d v="1999-03-25T00:00:00"/>
    <n v="398112.69"/>
    <n v="-353265.66"/>
    <n v="44847.03"/>
    <n v="0"/>
    <n v="0"/>
    <n v="-6265.39"/>
    <n v="0"/>
    <n v="38581.64"/>
    <n v="398112.69"/>
    <n v="-359531.05"/>
    <n v="0"/>
    <m/>
    <s v="UM01"/>
    <s v="INR"/>
    <n v="0"/>
    <n v="0"/>
    <n v="0"/>
    <n v="0"/>
    <n v="0"/>
  </r>
  <r>
    <s v="1603003685"/>
    <s v="3"/>
    <s v="16030036853"/>
    <s v="3000"/>
    <x v="2"/>
    <s v="ARMCO FINISHED MAT. FOR MS3 &amp;-"/>
    <s v="10"/>
    <s v="0"/>
    <s v="UM3001"/>
    <d v="1999-03-25T00:00:00"/>
    <n v="23418.39"/>
    <n v="-22247.47"/>
    <n v="1170.92"/>
    <n v="0"/>
    <n v="0"/>
    <n v="0"/>
    <n v="0"/>
    <n v="1170.92"/>
    <n v="23418.39"/>
    <n v="-22247.47"/>
    <n v="0"/>
    <m/>
    <s v="UM01"/>
    <s v="INR"/>
    <n v="0"/>
    <n v="0"/>
    <n v="0"/>
    <n v="0"/>
    <n v="0"/>
  </r>
  <r>
    <s v="1603003685"/>
    <s v="4"/>
    <s v="16030036854"/>
    <s v="3000"/>
    <x v="2"/>
    <s v="ARMCO FINISHED MAT. FOR MS3 &amp;-"/>
    <s v="20"/>
    <s v="0"/>
    <s v="UM3001"/>
    <d v="1999-03-25T00:00:00"/>
    <n v="23418.39"/>
    <n v="-22247.47"/>
    <n v="1170.92"/>
    <n v="0"/>
    <n v="0"/>
    <n v="0"/>
    <n v="0"/>
    <n v="1170.92"/>
    <n v="23418.39"/>
    <n v="-22247.47"/>
    <n v="0"/>
    <m/>
    <s v="UM01"/>
    <s v="INR"/>
    <n v="0"/>
    <n v="0"/>
    <n v="0"/>
    <n v="0"/>
    <n v="0"/>
  </r>
  <r>
    <s v="1603003686"/>
    <s v="1"/>
    <s v="16030036861"/>
    <s v="3000"/>
    <x v="2"/>
    <s v="REFRACTORY BRICK SKID MS-3-ATN"/>
    <s v="10"/>
    <s v="0"/>
    <s v="UM3001"/>
    <d v="1999-02-28T00:00:00"/>
    <n v="3187.98"/>
    <n v="-3028.58"/>
    <n v="159.4"/>
    <n v="0"/>
    <n v="0"/>
    <n v="0"/>
    <n v="0"/>
    <n v="159.4"/>
    <n v="3187.98"/>
    <n v="-3028.58"/>
    <n v="0"/>
    <m/>
    <s v="UM01"/>
    <s v="INR"/>
    <n v="0"/>
    <n v="0"/>
    <n v="0"/>
    <n v="0"/>
    <n v="0"/>
  </r>
  <r>
    <s v="1603003686"/>
    <s v="2"/>
    <s v="16030036862"/>
    <s v="3000"/>
    <x v="2"/>
    <s v="REFRACTORY BRICK SKID MS-3-ELE"/>
    <s v="10"/>
    <s v="0"/>
    <s v="UM3001"/>
    <d v="1999-02-28T00:00:00"/>
    <n v="3187.98"/>
    <n v="-3028.58"/>
    <n v="159.4"/>
    <n v="0"/>
    <n v="0"/>
    <n v="0"/>
    <n v="0"/>
    <n v="159.4"/>
    <n v="3187.98"/>
    <n v="-3028.58"/>
    <n v="0"/>
    <m/>
    <s v="UM01"/>
    <s v="INR"/>
    <n v="0"/>
    <n v="0"/>
    <n v="0"/>
    <n v="0"/>
    <n v="0"/>
  </r>
  <r>
    <s v="1603003686"/>
    <s v="3"/>
    <s v="16030036863"/>
    <s v="3000"/>
    <x v="2"/>
    <s v="REFRACTORY BRICK SKID MS-3-LTN"/>
    <s v="20"/>
    <s v="0"/>
    <s v="UM3001"/>
    <d v="1999-02-28T00:00:00"/>
    <n v="3187.98"/>
    <n v="-3028.58"/>
    <n v="159.4"/>
    <n v="0"/>
    <n v="0"/>
    <n v="0"/>
    <n v="0"/>
    <n v="159.4"/>
    <n v="3187.98"/>
    <n v="-3028.58"/>
    <n v="0"/>
    <m/>
    <s v="UM01"/>
    <s v="INR"/>
    <n v="0"/>
    <n v="0"/>
    <n v="0"/>
    <n v="0"/>
    <n v="0"/>
  </r>
  <r>
    <s v="1603003686"/>
    <s v="4"/>
    <s v="16030036864"/>
    <s v="3000"/>
    <x v="2"/>
    <s v="REFRACTORY BRICK SKID MS-3-MAI"/>
    <s v="25"/>
    <s v="0"/>
    <s v="UM3001"/>
    <d v="1999-02-28T00:00:00"/>
    <n v="54195.74"/>
    <n v="-48203.25"/>
    <n v="5992.49"/>
    <n v="0"/>
    <n v="0"/>
    <n v="-839.07"/>
    <n v="0"/>
    <n v="5153.42"/>
    <n v="54195.74"/>
    <n v="-49042.32"/>
    <n v="0"/>
    <m/>
    <s v="UM01"/>
    <s v="INR"/>
    <n v="0"/>
    <n v="0"/>
    <n v="0"/>
    <n v="0"/>
    <n v="0"/>
  </r>
  <r>
    <s v="1603003687"/>
    <s v="1"/>
    <s v="16030036871"/>
    <s v="3000"/>
    <x v="2"/>
    <s v="INSTALLATION OF LEFOUR FURNACE"/>
    <s v="10"/>
    <s v="0"/>
    <s v="UM3001"/>
    <d v="1996-03-18T00:00:00"/>
    <n v="54049"/>
    <n v="-51346.55"/>
    <n v="2702.45"/>
    <n v="0"/>
    <n v="0"/>
    <n v="0"/>
    <n v="0"/>
    <n v="2702.45"/>
    <n v="54049"/>
    <n v="-51346.55"/>
    <n v="0"/>
    <m/>
    <s v="UM01"/>
    <s v="INR"/>
    <n v="0"/>
    <n v="0"/>
    <n v="0"/>
    <n v="0"/>
    <n v="0"/>
  </r>
  <r>
    <s v="1603003687"/>
    <s v="2"/>
    <s v="16030036872"/>
    <s v="3000"/>
    <x v="2"/>
    <s v="INSTALLATION OF LEFOUR FURNACE"/>
    <s v="20"/>
    <s v="0"/>
    <s v="UM3001"/>
    <d v="1996-03-18T00:00:00"/>
    <n v="54049"/>
    <n v="-51346.55"/>
    <n v="2702.45"/>
    <n v="0"/>
    <n v="0"/>
    <n v="0"/>
    <n v="0"/>
    <n v="2702.45"/>
    <n v="54049"/>
    <n v="-51346.55"/>
    <n v="0"/>
    <m/>
    <s v="UM01"/>
    <s v="INR"/>
    <n v="0"/>
    <n v="0"/>
    <n v="0"/>
    <n v="0"/>
    <n v="0"/>
  </r>
  <r>
    <s v="1603003687"/>
    <s v="3"/>
    <s v="16030036873"/>
    <s v="3000"/>
    <x v="2"/>
    <s v="INSTALLATION OF LEFOUR FURNACE"/>
    <s v="25"/>
    <s v="0"/>
    <s v="UM3001"/>
    <d v="1996-03-18T00:00:00"/>
    <n v="918832.96"/>
    <n v="-866230.96"/>
    <n v="52602"/>
    <n v="0"/>
    <n v="0"/>
    <n v="-6660.35"/>
    <n v="0"/>
    <n v="45941.65"/>
    <n v="918832.96"/>
    <n v="-872891.31"/>
    <n v="0"/>
    <m/>
    <s v="UM01"/>
    <s v="INR"/>
    <n v="0"/>
    <n v="0"/>
    <n v="0"/>
    <n v="0"/>
    <n v="0"/>
  </r>
  <r>
    <s v="1603003687"/>
    <s v="4"/>
    <s v="16030036874"/>
    <s v="3000"/>
    <x v="2"/>
    <s v="INSTALLATION OF LEFOUR FURNACE"/>
    <s v="10"/>
    <s v="0"/>
    <s v="UM3001"/>
    <d v="1996-03-18T00:00:00"/>
    <n v="54049"/>
    <n v="-51346.55"/>
    <n v="2702.45"/>
    <n v="0"/>
    <n v="0"/>
    <n v="0"/>
    <n v="0"/>
    <n v="2702.45"/>
    <n v="54049"/>
    <n v="-51346.55"/>
    <n v="0"/>
    <m/>
    <s v="UM01"/>
    <s v="INR"/>
    <n v="0"/>
    <n v="0"/>
    <n v="0"/>
    <n v="0"/>
    <n v="0"/>
  </r>
  <r>
    <s v="1603003688"/>
    <s v="1"/>
    <s v="16030036881"/>
    <s v="3000"/>
    <x v="2"/>
    <s v="INT ON INSTALLATION OF LEFOUR-"/>
    <s v="25"/>
    <s v="0"/>
    <s v="UM3001"/>
    <d v="1997-03-31T00:00:00"/>
    <n v="172956.79"/>
    <n v="-162045.29"/>
    <n v="10911.5"/>
    <n v="0"/>
    <n v="0"/>
    <n v="-1133.3800000000001"/>
    <n v="0"/>
    <n v="9778.1200000000008"/>
    <n v="172956.79"/>
    <n v="-163178.67000000001"/>
    <n v="0"/>
    <m/>
    <s v="UM01"/>
    <s v="INR"/>
    <n v="0"/>
    <n v="0"/>
    <n v="0"/>
    <n v="0"/>
    <n v="0"/>
  </r>
  <r>
    <s v="1603003689"/>
    <s v="1"/>
    <s v="16030036891"/>
    <s v="3000"/>
    <x v="2"/>
    <s v="ADDL. EXP. ON LEFOUR FURNACE-A"/>
    <s v="10"/>
    <s v="0"/>
    <s v="UM3001"/>
    <d v="1997-03-31T00:00:00"/>
    <n v="6194.7"/>
    <n v="-5884.96"/>
    <n v="309.74"/>
    <n v="0"/>
    <n v="0"/>
    <n v="0"/>
    <n v="0"/>
    <n v="309.74"/>
    <n v="6194.7"/>
    <n v="-5884.96"/>
    <n v="0"/>
    <m/>
    <s v="UM01"/>
    <s v="INR"/>
    <n v="0"/>
    <n v="0"/>
    <n v="0"/>
    <n v="0"/>
    <n v="0"/>
  </r>
  <r>
    <s v="1603003689"/>
    <s v="2"/>
    <s v="16030036892"/>
    <s v="3000"/>
    <x v="2"/>
    <s v="ADDL. EXP. ON LEFOUR FURNACE-L"/>
    <s v="20"/>
    <s v="0"/>
    <s v="UM3001"/>
    <d v="1997-03-31T00:00:00"/>
    <n v="6194.7"/>
    <n v="-5884.96"/>
    <n v="309.74"/>
    <n v="0"/>
    <n v="0"/>
    <n v="0"/>
    <n v="0"/>
    <n v="309.74"/>
    <n v="6194.7"/>
    <n v="-5884.96"/>
    <n v="0"/>
    <m/>
    <s v="UM01"/>
    <s v="INR"/>
    <n v="0"/>
    <n v="0"/>
    <n v="0"/>
    <n v="0"/>
    <n v="0"/>
  </r>
  <r>
    <s v="1603003689"/>
    <s v="3"/>
    <s v="16030036893"/>
    <s v="3000"/>
    <x v="2"/>
    <s v="ADDL. EXP. ON LEFOUR FURNACE-E"/>
    <s v="10"/>
    <s v="0"/>
    <s v="UM3001"/>
    <d v="1997-03-31T00:00:00"/>
    <n v="6194.7"/>
    <n v="-5884.96"/>
    <n v="309.74"/>
    <n v="0"/>
    <n v="0"/>
    <n v="0"/>
    <n v="0"/>
    <n v="309.74"/>
    <n v="6194.7"/>
    <n v="-5884.96"/>
    <n v="0"/>
    <m/>
    <s v="UM01"/>
    <s v="INR"/>
    <n v="0"/>
    <n v="0"/>
    <n v="0"/>
    <n v="0"/>
    <n v="0"/>
  </r>
  <r>
    <s v="1603003689"/>
    <s v="4"/>
    <s v="16030036894"/>
    <s v="3000"/>
    <x v="2"/>
    <s v="ADDL. EXP. ON LEFOUR FURNACE-M"/>
    <s v="25"/>
    <s v="0"/>
    <s v="UM3001"/>
    <d v="1997-03-31T00:00:00"/>
    <n v="105309.82"/>
    <n v="-98666.03"/>
    <n v="6643.79"/>
    <n v="0"/>
    <n v="0"/>
    <n v="-690.1"/>
    <n v="0"/>
    <n v="5953.69"/>
    <n v="105309.82"/>
    <n v="-99356.13"/>
    <n v="0"/>
    <m/>
    <s v="UM01"/>
    <s v="INR"/>
    <n v="0"/>
    <n v="0"/>
    <n v="0"/>
    <n v="0"/>
    <n v="0"/>
  </r>
  <r>
    <s v="1603003690"/>
    <s v="1"/>
    <s v="16030036901"/>
    <s v="3000"/>
    <x v="2"/>
    <s v="MODIFICATION OF LEFOUR FURNACE"/>
    <s v="10"/>
    <s v="0"/>
    <s v="UM3001"/>
    <d v="1996-03-18T00:00:00"/>
    <n v="20635.919999999998"/>
    <n v="-19604.12"/>
    <n v="1031.8"/>
    <n v="0"/>
    <n v="0"/>
    <n v="0"/>
    <n v="0"/>
    <n v="1031.8"/>
    <n v="20635.919999999998"/>
    <n v="-19604.12"/>
    <n v="0"/>
    <m/>
    <s v="UM01"/>
    <s v="INR"/>
    <n v="0"/>
    <n v="0"/>
    <n v="0"/>
    <n v="0"/>
    <n v="0"/>
  </r>
  <r>
    <s v="1603003690"/>
    <s v="2"/>
    <s v="16030036902"/>
    <s v="3000"/>
    <x v="2"/>
    <s v="MODIFICATION OF LEFOUR FURNACE"/>
    <s v="10"/>
    <s v="0"/>
    <s v="UM3001"/>
    <d v="1996-03-18T00:00:00"/>
    <n v="20635.919999999998"/>
    <n v="-19604.12"/>
    <n v="1031.8"/>
    <n v="0"/>
    <n v="0"/>
    <n v="0"/>
    <n v="0"/>
    <n v="1031.8"/>
    <n v="20635.919999999998"/>
    <n v="-19604.12"/>
    <n v="0"/>
    <m/>
    <s v="UM01"/>
    <s v="INR"/>
    <n v="0"/>
    <n v="0"/>
    <n v="0"/>
    <n v="0"/>
    <n v="0"/>
  </r>
  <r>
    <s v="1603003690"/>
    <s v="3"/>
    <s v="16030036903"/>
    <s v="3000"/>
    <x v="2"/>
    <s v="MODIFICATION OF LEFOUR FURNACE"/>
    <s v="20"/>
    <s v="0"/>
    <s v="UM3001"/>
    <d v="1996-03-18T00:00:00"/>
    <n v="20635.919999999998"/>
    <n v="-19604.12"/>
    <n v="1031.8"/>
    <n v="0"/>
    <n v="0"/>
    <n v="0"/>
    <n v="0"/>
    <n v="1031.8"/>
    <n v="20635.919999999998"/>
    <n v="-19604.12"/>
    <n v="0"/>
    <m/>
    <s v="UM01"/>
    <s v="INR"/>
    <n v="0"/>
    <n v="0"/>
    <n v="0"/>
    <n v="0"/>
    <n v="0"/>
  </r>
  <r>
    <s v="1603003690"/>
    <s v="4"/>
    <s v="16030036904"/>
    <s v="3000"/>
    <x v="2"/>
    <s v="MODIFICATION OF LEFOUR FURNACE"/>
    <s v="25"/>
    <s v="0"/>
    <s v="UM3001"/>
    <d v="1996-03-18T00:00:00"/>
    <n v="350810.72"/>
    <n v="-330727.26"/>
    <n v="20083.46"/>
    <n v="0"/>
    <n v="0"/>
    <n v="-2542.92"/>
    <n v="0"/>
    <n v="17540.54"/>
    <n v="350810.72"/>
    <n v="-333270.18"/>
    <n v="0"/>
    <m/>
    <s v="UM01"/>
    <s v="INR"/>
    <n v="0"/>
    <n v="0"/>
    <n v="0"/>
    <n v="0"/>
    <n v="0"/>
  </r>
  <r>
    <s v="1603003691"/>
    <s v="1"/>
    <s v="16030036911"/>
    <s v="3000"/>
    <x v="2"/>
    <s v="INT ON MODIFICATION OF LEFOUR-"/>
    <s v="25"/>
    <s v="0"/>
    <s v="UM3001"/>
    <d v="1997-03-31T00:00:00"/>
    <n v="66034.960000000006"/>
    <n v="-61868.95"/>
    <n v="4166.01"/>
    <n v="0"/>
    <n v="0"/>
    <n v="-432.72"/>
    <n v="0"/>
    <n v="3733.29"/>
    <n v="66034.960000000006"/>
    <n v="-62301.67"/>
    <n v="0"/>
    <m/>
    <s v="UM01"/>
    <s v="INR"/>
    <n v="0"/>
    <n v="0"/>
    <n v="0"/>
    <n v="0"/>
    <n v="0"/>
  </r>
  <r>
    <s v="1603003692"/>
    <s v="1"/>
    <s v="16030036921"/>
    <s v="3000"/>
    <x v="2"/>
    <s v="EQP. &amp; SPL PARTS FOR LEFOUR.-A"/>
    <s v="10"/>
    <s v="0"/>
    <s v="UM3001"/>
    <d v="1996-03-13T00:00:00"/>
    <n v="658.18"/>
    <n v="-625.27"/>
    <n v="32.909999999999997"/>
    <n v="0"/>
    <n v="0"/>
    <n v="0"/>
    <n v="0"/>
    <n v="32.909999999999997"/>
    <n v="658.18"/>
    <n v="-625.27"/>
    <n v="0"/>
    <m/>
    <s v="UM01"/>
    <s v="INR"/>
    <n v="0"/>
    <n v="0"/>
    <n v="0"/>
    <n v="0"/>
    <n v="0"/>
  </r>
  <r>
    <s v="1603003692"/>
    <s v="2"/>
    <s v="16030036922"/>
    <s v="3000"/>
    <x v="2"/>
    <s v="EQP. &amp; SPL PARTS FOR LEFOUR.-E"/>
    <s v="10"/>
    <s v="0"/>
    <s v="UM3001"/>
    <d v="1996-03-13T00:00:00"/>
    <n v="658.18"/>
    <n v="-625.27"/>
    <n v="32.909999999999997"/>
    <n v="0"/>
    <n v="0"/>
    <n v="0"/>
    <n v="0"/>
    <n v="32.909999999999997"/>
    <n v="658.18"/>
    <n v="-625.27"/>
    <n v="0"/>
    <m/>
    <s v="UM01"/>
    <s v="INR"/>
    <n v="0"/>
    <n v="0"/>
    <n v="0"/>
    <n v="0"/>
    <n v="0"/>
  </r>
  <r>
    <s v="1603003692"/>
    <s v="3"/>
    <s v="16030036923"/>
    <s v="3000"/>
    <x v="2"/>
    <s v="EQP. &amp; SPL PARTS FOR LEFOUR.-L"/>
    <s v="20"/>
    <s v="0"/>
    <s v="UM3001"/>
    <d v="1996-03-13T00:00:00"/>
    <n v="658.18"/>
    <n v="-625.27"/>
    <n v="32.909999999999997"/>
    <n v="0"/>
    <n v="0"/>
    <n v="0"/>
    <n v="0"/>
    <n v="32.909999999999997"/>
    <n v="658.18"/>
    <n v="-625.27"/>
    <n v="0"/>
    <m/>
    <s v="UM01"/>
    <s v="INR"/>
    <n v="0"/>
    <n v="0"/>
    <n v="0"/>
    <n v="0"/>
    <n v="0"/>
  </r>
  <r>
    <s v="1603003692"/>
    <s v="4"/>
    <s v="16030036924"/>
    <s v="3000"/>
    <x v="2"/>
    <s v="EQP. &amp; SPL PARTS FOR LEFOUR.-M"/>
    <s v="25"/>
    <s v="0"/>
    <s v="UM3001"/>
    <d v="1996-03-13T00:00:00"/>
    <n v="11188.98"/>
    <n v="-10549.36"/>
    <n v="639.62"/>
    <n v="0"/>
    <n v="0"/>
    <n v="-80.17"/>
    <n v="0"/>
    <n v="559.45000000000005"/>
    <n v="11188.98"/>
    <n v="-10629.53"/>
    <n v="0"/>
    <m/>
    <s v="UM01"/>
    <s v="INR"/>
    <n v="0"/>
    <n v="0"/>
    <n v="0"/>
    <n v="0"/>
    <n v="0"/>
  </r>
  <r>
    <s v="1603003693"/>
    <s v="1"/>
    <s v="16030036931"/>
    <s v="3000"/>
    <x v="2"/>
    <s v="EQP. &amp; SPL PARTS FOR LEFOUR.-A"/>
    <s v="10"/>
    <s v="0"/>
    <s v="UM3001"/>
    <d v="1996-03-14T00:00:00"/>
    <n v="16530.060000000001"/>
    <n v="-15703.56"/>
    <n v="826.5"/>
    <n v="0"/>
    <n v="0"/>
    <n v="0"/>
    <n v="0"/>
    <n v="826.5"/>
    <n v="16530.060000000001"/>
    <n v="-15703.56"/>
    <n v="0"/>
    <m/>
    <s v="UM01"/>
    <s v="INR"/>
    <n v="0"/>
    <n v="0"/>
    <n v="0"/>
    <n v="0"/>
    <n v="0"/>
  </r>
  <r>
    <s v="1603003693"/>
    <s v="2"/>
    <s v="16030036932"/>
    <s v="3000"/>
    <x v="2"/>
    <s v="EQP. &amp; SPL PARTS FOR LEFOUR.-E"/>
    <s v="10"/>
    <s v="0"/>
    <s v="UM3001"/>
    <d v="1996-03-14T00:00:00"/>
    <n v="16530.060000000001"/>
    <n v="-15703.56"/>
    <n v="826.5"/>
    <n v="0"/>
    <n v="0"/>
    <n v="0"/>
    <n v="0"/>
    <n v="826.5"/>
    <n v="16530.060000000001"/>
    <n v="-15703.56"/>
    <n v="0"/>
    <m/>
    <s v="UM01"/>
    <s v="INR"/>
    <n v="0"/>
    <n v="0"/>
    <n v="0"/>
    <n v="0"/>
    <n v="0"/>
  </r>
  <r>
    <s v="1603003693"/>
    <s v="3"/>
    <s v="16030036933"/>
    <s v="3000"/>
    <x v="2"/>
    <s v="EQP. &amp; SPL PARTS FOR LEFOUR.-L"/>
    <s v="20"/>
    <s v="0"/>
    <s v="UM3001"/>
    <d v="1996-03-14T00:00:00"/>
    <n v="16530.060000000001"/>
    <n v="-15703.56"/>
    <n v="826.5"/>
    <n v="0"/>
    <n v="0"/>
    <n v="0"/>
    <n v="0"/>
    <n v="826.5"/>
    <n v="16530.060000000001"/>
    <n v="-15703.56"/>
    <n v="0"/>
    <m/>
    <s v="UM01"/>
    <s v="INR"/>
    <n v="0"/>
    <n v="0"/>
    <n v="0"/>
    <n v="0"/>
    <n v="0"/>
  </r>
  <r>
    <s v="1603003693"/>
    <s v="4"/>
    <s v="16030036934"/>
    <s v="3000"/>
    <x v="2"/>
    <s v="EQP. &amp; SPL PARTS FOR LEFOUR.-M"/>
    <s v="25"/>
    <s v="0"/>
    <s v="UM3001"/>
    <d v="1996-03-14T00:00:00"/>
    <n v="281011.05"/>
    <n v="-264942.28999999998"/>
    <n v="16068.76"/>
    <n v="0"/>
    <n v="0"/>
    <n v="-2018.21"/>
    <n v="0"/>
    <n v="14050.55"/>
    <n v="281011.05"/>
    <n v="-266960.5"/>
    <n v="0"/>
    <m/>
    <s v="UM01"/>
    <s v="INR"/>
    <n v="0"/>
    <n v="0"/>
    <n v="0"/>
    <n v="0"/>
    <n v="0"/>
  </r>
  <r>
    <s v="1603003694"/>
    <s v="1"/>
    <s v="16030036941"/>
    <s v="3000"/>
    <x v="2"/>
    <s v="INT ON EQP. &amp; SPL PARTS FOR LE"/>
    <s v="25"/>
    <s v="0"/>
    <s v="UM3001"/>
    <d v="1997-03-31T00:00:00"/>
    <n v="52896.2"/>
    <n v="-49559.09"/>
    <n v="3337.11"/>
    <n v="0"/>
    <n v="0"/>
    <n v="-346.62"/>
    <n v="0"/>
    <n v="2990.49"/>
    <n v="52896.2"/>
    <n v="-49905.71"/>
    <n v="0"/>
    <m/>
    <s v="UM01"/>
    <s v="INR"/>
    <n v="0"/>
    <n v="0"/>
    <n v="0"/>
    <n v="0"/>
    <n v="0"/>
  </r>
  <r>
    <s v="1603003695"/>
    <s v="1"/>
    <s v="16030036951"/>
    <s v="3000"/>
    <x v="2"/>
    <s v="EXPENSES ON FOREIGN TECHNICIAN"/>
    <s v="25"/>
    <s v="0"/>
    <s v="UM3001"/>
    <d v="1996-03-14T00:00:00"/>
    <n v="2953478.88"/>
    <n v="-2784593.18"/>
    <n v="168885.7"/>
    <n v="0"/>
    <n v="0"/>
    <n v="-21211.759999999998"/>
    <n v="0"/>
    <n v="147673.94"/>
    <n v="2953478.88"/>
    <n v="-2805804.94"/>
    <n v="0"/>
    <m/>
    <s v="UM01"/>
    <s v="INR"/>
    <n v="0"/>
    <n v="0"/>
    <n v="0"/>
    <n v="0"/>
    <n v="0"/>
  </r>
  <r>
    <s v="1603003695"/>
    <s v="2"/>
    <s v="16030036952"/>
    <s v="3000"/>
    <x v="2"/>
    <s v="EXPENSES ON FOREIGN TECHNICIAN"/>
    <s v="10"/>
    <s v="0"/>
    <s v="UM3001"/>
    <d v="1996-03-14T00:00:00"/>
    <n v="173734.05"/>
    <n v="-165047.35"/>
    <n v="8686.7000000000007"/>
    <n v="0"/>
    <n v="0"/>
    <n v="0"/>
    <n v="0"/>
    <n v="8686.7000000000007"/>
    <n v="173734.05"/>
    <n v="-165047.35"/>
    <n v="0"/>
    <m/>
    <s v="UM01"/>
    <s v="INR"/>
    <n v="0"/>
    <n v="0"/>
    <n v="0"/>
    <n v="0"/>
    <n v="0"/>
  </r>
  <r>
    <s v="1603003695"/>
    <s v="3"/>
    <s v="16030036953"/>
    <s v="3000"/>
    <x v="2"/>
    <s v="EXPENSES ON FOREIGN TECHNICIAN"/>
    <s v="10"/>
    <s v="0"/>
    <s v="UM3001"/>
    <d v="1996-03-14T00:00:00"/>
    <n v="173734.05"/>
    <n v="-165047.35"/>
    <n v="8686.7000000000007"/>
    <n v="0"/>
    <n v="0"/>
    <n v="0"/>
    <n v="0"/>
    <n v="8686.7000000000007"/>
    <n v="173734.05"/>
    <n v="-165047.35"/>
    <n v="0"/>
    <m/>
    <s v="UM01"/>
    <s v="INR"/>
    <n v="0"/>
    <n v="0"/>
    <n v="0"/>
    <n v="0"/>
    <n v="0"/>
  </r>
  <r>
    <s v="1603003695"/>
    <s v="4"/>
    <s v="16030036954"/>
    <s v="3000"/>
    <x v="2"/>
    <s v="EXPENSES ON FOREIGN TECHNICIAN"/>
    <s v="20"/>
    <s v="0"/>
    <s v="UM3001"/>
    <d v="1996-03-14T00:00:00"/>
    <n v="173734.05"/>
    <n v="-165047.35"/>
    <n v="8686.7000000000007"/>
    <n v="0"/>
    <n v="0"/>
    <n v="0"/>
    <n v="0"/>
    <n v="8686.7000000000007"/>
    <n v="173734.05"/>
    <n v="-165047.35"/>
    <n v="0"/>
    <m/>
    <s v="UM01"/>
    <s v="INR"/>
    <n v="0"/>
    <n v="0"/>
    <n v="0"/>
    <n v="0"/>
    <n v="0"/>
  </r>
  <r>
    <s v="1603003696"/>
    <s v="1"/>
    <s v="16030036961"/>
    <s v="3000"/>
    <x v="2"/>
    <s v="INT ON EXPENSES ON FOREIGN TEC"/>
    <s v="25"/>
    <s v="0"/>
    <s v="UM3001"/>
    <d v="1997-03-31T00:00:00"/>
    <n v="555948.96"/>
    <n v="-520875.24"/>
    <n v="35073.72"/>
    <n v="0"/>
    <n v="0"/>
    <n v="-3643.13"/>
    <n v="0"/>
    <n v="31430.59"/>
    <n v="555948.96"/>
    <n v="-524518.37"/>
    <n v="0"/>
    <m/>
    <s v="UM01"/>
    <s v="INR"/>
    <n v="0"/>
    <n v="0"/>
    <n v="0"/>
    <n v="0"/>
    <n v="0"/>
  </r>
  <r>
    <s v="1603003697"/>
    <s v="1"/>
    <s v="16030036971"/>
    <s v="3000"/>
    <x v="2"/>
    <s v="MULTIWIRE ELECTROLYTIC CLEANIN"/>
    <s v="25"/>
    <s v="0"/>
    <s v="UM3001"/>
    <d v="1996-03-17T00:00:00"/>
    <n v="212772.07"/>
    <n v="-200594.69"/>
    <n v="12177.38"/>
    <n v="0"/>
    <n v="0"/>
    <n v="-1538.78"/>
    <n v="0"/>
    <n v="10638.6"/>
    <n v="212772.07"/>
    <n v="-202133.47"/>
    <n v="0"/>
    <m/>
    <s v="UM01"/>
    <s v="INR"/>
    <n v="0"/>
    <n v="0"/>
    <n v="0"/>
    <n v="0"/>
    <n v="0"/>
  </r>
  <r>
    <s v="1603003697"/>
    <s v="2"/>
    <s v="16030036972"/>
    <s v="3000"/>
    <x v="2"/>
    <s v="MULTIWIRE ELECTROLYTIC CLEANIN"/>
    <s v="10"/>
    <s v="0"/>
    <s v="UM3001"/>
    <d v="1996-03-17T00:00:00"/>
    <n v="12516"/>
    <n v="-11890.2"/>
    <n v="625.79999999999995"/>
    <n v="0"/>
    <n v="0"/>
    <n v="0"/>
    <n v="0"/>
    <n v="625.79999999999995"/>
    <n v="12516"/>
    <n v="-11890.2"/>
    <n v="0"/>
    <m/>
    <s v="UM01"/>
    <s v="INR"/>
    <n v="0"/>
    <n v="0"/>
    <n v="0"/>
    <n v="0"/>
    <n v="0"/>
  </r>
  <r>
    <s v="1603003697"/>
    <s v="3"/>
    <s v="16030036973"/>
    <s v="3000"/>
    <x v="2"/>
    <s v="MULTIWIRE ELECTROLYTIC CLEANIN"/>
    <s v="10"/>
    <s v="0"/>
    <s v="UM3001"/>
    <d v="1996-03-17T00:00:00"/>
    <n v="12516"/>
    <n v="-11890.2"/>
    <n v="625.79999999999995"/>
    <n v="0"/>
    <n v="0"/>
    <n v="0"/>
    <n v="0"/>
    <n v="625.79999999999995"/>
    <n v="12516"/>
    <n v="-11890.2"/>
    <n v="0"/>
    <m/>
    <s v="UM01"/>
    <s v="INR"/>
    <n v="0"/>
    <n v="0"/>
    <n v="0"/>
    <n v="0"/>
    <n v="0"/>
  </r>
  <r>
    <s v="1603003697"/>
    <s v="4"/>
    <s v="16030036974"/>
    <s v="3000"/>
    <x v="2"/>
    <s v="MULTIWIRE ELECTROLYTIC CLEANIN"/>
    <s v="20"/>
    <s v="0"/>
    <s v="UM3001"/>
    <d v="1996-03-17T00:00:00"/>
    <n v="12516"/>
    <n v="-11890.2"/>
    <n v="625.79999999999995"/>
    <n v="0"/>
    <n v="0"/>
    <n v="0"/>
    <n v="0"/>
    <n v="625.79999999999995"/>
    <n v="12516"/>
    <n v="-11890.2"/>
    <n v="0"/>
    <m/>
    <s v="UM01"/>
    <s v="INR"/>
    <n v="0"/>
    <n v="0"/>
    <n v="0"/>
    <n v="0"/>
    <n v="0"/>
  </r>
  <r>
    <s v="1603003698"/>
    <s v="1"/>
    <s v="16030036981"/>
    <s v="3000"/>
    <x v="2"/>
    <s v="INSTALLATION OF TAKE-UP.-ATNK"/>
    <s v="10"/>
    <s v="0"/>
    <s v="UM3001"/>
    <d v="1996-03-21T00:00:00"/>
    <n v="22828.42"/>
    <n v="-21687"/>
    <n v="1141.42"/>
    <n v="0"/>
    <n v="0"/>
    <n v="0"/>
    <n v="0"/>
    <n v="1141.42"/>
    <n v="22828.42"/>
    <n v="-21687"/>
    <n v="0"/>
    <m/>
    <s v="UM01"/>
    <s v="INR"/>
    <n v="0"/>
    <n v="0"/>
    <n v="0"/>
    <n v="0"/>
    <n v="0"/>
  </r>
  <r>
    <s v="1603003698"/>
    <s v="2"/>
    <s v="16030036982"/>
    <s v="3000"/>
    <x v="2"/>
    <s v="INSTALLATION OF TAKE-UP.-ELEC"/>
    <s v="10"/>
    <s v="0"/>
    <s v="UM3001"/>
    <d v="1996-03-21T00:00:00"/>
    <n v="22828.42"/>
    <n v="-21687"/>
    <n v="1141.42"/>
    <n v="0"/>
    <n v="0"/>
    <n v="0"/>
    <n v="0"/>
    <n v="1141.42"/>
    <n v="22828.42"/>
    <n v="-21687"/>
    <n v="0"/>
    <m/>
    <s v="UM01"/>
    <s v="INR"/>
    <n v="0"/>
    <n v="0"/>
    <n v="0"/>
    <n v="0"/>
    <n v="0"/>
  </r>
  <r>
    <s v="1603003698"/>
    <s v="3"/>
    <s v="16030036983"/>
    <s v="3000"/>
    <x v="2"/>
    <s v="INSTALLATION OF TAKE-UP.-LTNK"/>
    <s v="20"/>
    <s v="0"/>
    <s v="UM3001"/>
    <d v="1996-03-21T00:00:00"/>
    <n v="22828.42"/>
    <n v="-21687"/>
    <n v="1141.42"/>
    <n v="0"/>
    <n v="0"/>
    <n v="0"/>
    <n v="0"/>
    <n v="1141.42"/>
    <n v="22828.42"/>
    <n v="-21687"/>
    <n v="0"/>
    <m/>
    <s v="UM01"/>
    <s v="INR"/>
    <n v="0"/>
    <n v="0"/>
    <n v="0"/>
    <n v="0"/>
    <n v="0"/>
  </r>
  <r>
    <s v="1603003698"/>
    <s v="4"/>
    <s v="16030036984"/>
    <s v="3000"/>
    <x v="2"/>
    <s v="INSTALLATION OF TAKE-UP.-MAIN"/>
    <s v="25"/>
    <s v="0"/>
    <s v="UM3001"/>
    <d v="1996-03-21T00:00:00"/>
    <n v="388083.11"/>
    <n v="-365846.5"/>
    <n v="22236.61"/>
    <n v="0"/>
    <n v="0"/>
    <n v="-2832.45"/>
    <n v="0"/>
    <n v="19404.16"/>
    <n v="388083.11"/>
    <n v="-368678.95"/>
    <n v="0"/>
    <m/>
    <s v="UM01"/>
    <s v="INR"/>
    <n v="0"/>
    <n v="0"/>
    <n v="0"/>
    <n v="0"/>
    <n v="0"/>
  </r>
  <r>
    <s v="1603003699"/>
    <s v="1"/>
    <s v="16030036991"/>
    <s v="3000"/>
    <x v="2"/>
    <s v="INT ON INSTALLATION OF TAKE-UP"/>
    <s v="25"/>
    <s v="0"/>
    <s v="UM3001"/>
    <d v="1997-03-31T00:00:00"/>
    <n v="73050.94"/>
    <n v="-68442.289999999994"/>
    <n v="4608.6499999999996"/>
    <n v="0"/>
    <n v="0"/>
    <n v="-478.71"/>
    <n v="0"/>
    <n v="4129.9399999999996"/>
    <n v="73050.94"/>
    <n v="-68921"/>
    <n v="0"/>
    <m/>
    <s v="UM01"/>
    <s v="INR"/>
    <n v="0"/>
    <n v="0"/>
    <n v="0"/>
    <n v="0"/>
    <n v="0"/>
  </r>
  <r>
    <s v="1603003700"/>
    <s v="1"/>
    <s v="16030037001"/>
    <s v="3000"/>
    <x v="2"/>
    <s v="INSTALLATION OF DSW FURNACE-AT"/>
    <s v="10"/>
    <s v="0"/>
    <s v="UM3001"/>
    <d v="1996-03-26T00:00:00"/>
    <n v="4311.38"/>
    <n v="-4095.81"/>
    <n v="215.57"/>
    <n v="0"/>
    <n v="0"/>
    <n v="0"/>
    <n v="0"/>
    <n v="215.57"/>
    <n v="4311.38"/>
    <n v="-4095.81"/>
    <n v="0"/>
    <m/>
    <s v="UM01"/>
    <s v="INR"/>
    <n v="0"/>
    <n v="0"/>
    <n v="0"/>
    <n v="0"/>
    <n v="0"/>
  </r>
  <r>
    <s v="1603003700"/>
    <s v="2"/>
    <s v="16030037002"/>
    <s v="3000"/>
    <x v="2"/>
    <s v="INSTALLATION OF DSW FURNACE-EL"/>
    <s v="10"/>
    <s v="0"/>
    <s v="UM3001"/>
    <d v="1996-03-26T00:00:00"/>
    <n v="4311.38"/>
    <n v="-4095.81"/>
    <n v="215.57"/>
    <n v="0"/>
    <n v="0"/>
    <n v="0"/>
    <n v="0"/>
    <n v="215.57"/>
    <n v="4311.38"/>
    <n v="-4095.81"/>
    <n v="0"/>
    <m/>
    <s v="UM01"/>
    <s v="INR"/>
    <n v="0"/>
    <n v="0"/>
    <n v="0"/>
    <n v="0"/>
    <n v="0"/>
  </r>
  <r>
    <s v="1603003700"/>
    <s v="3"/>
    <s v="16030037003"/>
    <s v="3000"/>
    <x v="2"/>
    <s v="INSTALLATION OF DSW FURNACE-LT"/>
    <s v="20"/>
    <s v="0"/>
    <s v="UM3001"/>
    <d v="1996-03-26T00:00:00"/>
    <n v="4311.38"/>
    <n v="-4095.81"/>
    <n v="215.57"/>
    <n v="0"/>
    <n v="0"/>
    <n v="0"/>
    <n v="0"/>
    <n v="215.57"/>
    <n v="4311.38"/>
    <n v="-4095.81"/>
    <n v="0"/>
    <m/>
    <s v="UM01"/>
    <s v="INR"/>
    <n v="0"/>
    <n v="0"/>
    <n v="0"/>
    <n v="0"/>
    <n v="0"/>
  </r>
  <r>
    <s v="1603003700"/>
    <s v="4"/>
    <s v="16030037004"/>
    <s v="3000"/>
    <x v="2"/>
    <s v="INSTALLATION OF DSW FURNACE-MA"/>
    <s v="25"/>
    <s v="0"/>
    <s v="UM3001"/>
    <d v="1996-03-26T00:00:00"/>
    <n v="73293.53"/>
    <n v="-69087.850000000006"/>
    <n v="4205.68"/>
    <n v="0"/>
    <n v="0"/>
    <n v="-541"/>
    <n v="0"/>
    <n v="3664.68"/>
    <n v="73293.53"/>
    <n v="-69628.850000000006"/>
    <n v="0"/>
    <m/>
    <s v="UM01"/>
    <s v="INR"/>
    <n v="0"/>
    <n v="0"/>
    <n v="0"/>
    <n v="0"/>
    <n v="0"/>
  </r>
  <r>
    <s v="1603003701"/>
    <s v="1"/>
    <s v="16030037011"/>
    <s v="3000"/>
    <x v="2"/>
    <s v="INT ON INSTALLATION OF DSW FUR"/>
    <s v="25"/>
    <s v="0"/>
    <s v="UM3001"/>
    <d v="1997-03-31T00:00:00"/>
    <n v="13796.43"/>
    <n v="-12926.05"/>
    <n v="870.38"/>
    <n v="0"/>
    <n v="0"/>
    <n v="-90.4"/>
    <n v="0"/>
    <n v="779.98"/>
    <n v="13796.43"/>
    <n v="-13016.45"/>
    <n v="0"/>
    <m/>
    <s v="UM01"/>
    <s v="INR"/>
    <n v="0"/>
    <n v="0"/>
    <n v="0"/>
    <n v="0"/>
    <n v="0"/>
  </r>
  <r>
    <s v="1603003702"/>
    <s v="1"/>
    <s v="16030037021"/>
    <s v="3000"/>
    <x v="2"/>
    <s v="MODIFICATION OF DSW.-ATNK"/>
    <s v="10"/>
    <s v="0"/>
    <s v="UM3001"/>
    <d v="1996-03-26T00:00:00"/>
    <n v="1415.05"/>
    <n v="-1344.3"/>
    <n v="70.75"/>
    <n v="0"/>
    <n v="0"/>
    <n v="0"/>
    <n v="0"/>
    <n v="70.75"/>
    <n v="1415.05"/>
    <n v="-1344.3"/>
    <n v="0"/>
    <m/>
    <s v="UM01"/>
    <s v="INR"/>
    <n v="0"/>
    <n v="0"/>
    <n v="0"/>
    <n v="0"/>
    <n v="0"/>
  </r>
  <r>
    <s v="1603003702"/>
    <s v="2"/>
    <s v="16030037022"/>
    <s v="3000"/>
    <x v="2"/>
    <s v="MODIFICATION OF DSW.-ELEC"/>
    <s v="10"/>
    <s v="0"/>
    <s v="UM3001"/>
    <d v="1996-03-26T00:00:00"/>
    <n v="1415.05"/>
    <n v="-1344.3"/>
    <n v="70.75"/>
    <n v="0"/>
    <n v="0"/>
    <n v="0"/>
    <n v="0"/>
    <n v="70.75"/>
    <n v="1415.05"/>
    <n v="-1344.3"/>
    <n v="0"/>
    <m/>
    <s v="UM01"/>
    <s v="INR"/>
    <n v="0"/>
    <n v="0"/>
    <n v="0"/>
    <n v="0"/>
    <n v="0"/>
  </r>
  <r>
    <s v="1603003702"/>
    <s v="3"/>
    <s v="16030037023"/>
    <s v="3000"/>
    <x v="2"/>
    <s v="MODIFICATION OF DSW.-LTNK"/>
    <s v="20"/>
    <s v="0"/>
    <s v="UM3001"/>
    <d v="1996-03-26T00:00:00"/>
    <n v="1415.05"/>
    <n v="-1344.3"/>
    <n v="70.75"/>
    <n v="0"/>
    <n v="0"/>
    <n v="0"/>
    <n v="0"/>
    <n v="70.75"/>
    <n v="1415.05"/>
    <n v="-1344.3"/>
    <n v="0"/>
    <m/>
    <s v="UM01"/>
    <s v="INR"/>
    <n v="0"/>
    <n v="0"/>
    <n v="0"/>
    <n v="0"/>
    <n v="0"/>
  </r>
  <r>
    <s v="1603003702"/>
    <s v="4"/>
    <s v="16030037024"/>
    <s v="3000"/>
    <x v="2"/>
    <s v="MODIFICATION OF DSW.-MAIN"/>
    <s v="25"/>
    <s v="0"/>
    <s v="UM3001"/>
    <d v="1996-03-26T00:00:00"/>
    <n v="24055.84"/>
    <n v="-22675.48"/>
    <n v="1380.36"/>
    <n v="0"/>
    <n v="0"/>
    <n v="-177.57"/>
    <n v="0"/>
    <n v="1202.79"/>
    <n v="24055.84"/>
    <n v="-22853.05"/>
    <n v="0"/>
    <m/>
    <s v="UM01"/>
    <s v="INR"/>
    <n v="0"/>
    <n v="0"/>
    <n v="0"/>
    <n v="0"/>
    <n v="0"/>
  </r>
  <r>
    <s v="1603003703"/>
    <s v="1"/>
    <s v="16030037031"/>
    <s v="3000"/>
    <x v="2"/>
    <s v="GALV. LINE IN DSW-ATNK"/>
    <s v="10"/>
    <s v="0"/>
    <s v="UM3001"/>
    <d v="1998-02-01T00:00:00"/>
    <n v="873913.43"/>
    <n v="-830217.76"/>
    <n v="43695.67"/>
    <n v="0"/>
    <n v="0"/>
    <n v="0"/>
    <n v="0"/>
    <n v="43695.67"/>
    <n v="873913.43"/>
    <n v="-830217.76"/>
    <n v="0"/>
    <m/>
    <s v="UM01"/>
    <s v="INR"/>
    <n v="0"/>
    <n v="0"/>
    <n v="0"/>
    <n v="0"/>
    <n v="0"/>
  </r>
  <r>
    <s v="1603003703"/>
    <s v="2"/>
    <s v="16030037032"/>
    <s v="3000"/>
    <x v="2"/>
    <s v="GALV. LINE IN DSW-LTNK"/>
    <s v="20"/>
    <s v="0"/>
    <s v="UM3001"/>
    <d v="1998-02-01T00:00:00"/>
    <n v="873913.43"/>
    <n v="-830217.76"/>
    <n v="43695.67"/>
    <n v="0"/>
    <n v="0"/>
    <n v="0"/>
    <n v="0"/>
    <n v="43695.67"/>
    <n v="873913.43"/>
    <n v="-830217.76"/>
    <n v="0"/>
    <m/>
    <s v="UM01"/>
    <s v="INR"/>
    <n v="0"/>
    <n v="0"/>
    <n v="0"/>
    <n v="0"/>
    <n v="0"/>
  </r>
  <r>
    <s v="1603003703"/>
    <s v="3"/>
    <s v="16030037033"/>
    <s v="3000"/>
    <x v="2"/>
    <s v="GALV. LINE IN DSW-ELEC"/>
    <s v="10"/>
    <s v="0"/>
    <s v="UM3001"/>
    <d v="1998-02-01T00:00:00"/>
    <n v="873913.43"/>
    <n v="-830217.76"/>
    <n v="43695.67"/>
    <n v="0"/>
    <n v="0"/>
    <n v="0"/>
    <n v="0"/>
    <n v="43695.67"/>
    <n v="873913.43"/>
    <n v="-830217.76"/>
    <n v="0"/>
    <m/>
    <s v="UM01"/>
    <s v="INR"/>
    <n v="0"/>
    <n v="0"/>
    <n v="0"/>
    <n v="0"/>
    <n v="0"/>
  </r>
  <r>
    <s v="1603003703"/>
    <s v="4"/>
    <s v="16030037034"/>
    <s v="3000"/>
    <x v="2"/>
    <s v="GALV. LINE IN DSW-MAIN"/>
    <s v="25"/>
    <s v="0"/>
    <s v="UM3001"/>
    <d v="1998-02-01T00:00:00"/>
    <n v="14856528.33"/>
    <n v="-13651837.68"/>
    <n v="1204690.6499999999"/>
    <n v="0"/>
    <n v="0"/>
    <n v="-162722.44"/>
    <n v="0"/>
    <n v="1041968.21"/>
    <n v="14856528.33"/>
    <n v="-13814560.119999999"/>
    <n v="0"/>
    <m/>
    <s v="UM01"/>
    <s v="INR"/>
    <n v="0"/>
    <n v="0"/>
    <n v="0"/>
    <n v="0"/>
    <n v="0"/>
  </r>
  <r>
    <s v="1603003704"/>
    <s v="1"/>
    <s v="16030037041"/>
    <s v="3000"/>
    <x v="2"/>
    <s v="GALV. LINE IN DSW-ATNK"/>
    <s v="10"/>
    <s v="0"/>
    <s v="UM3001"/>
    <d v="1999-03-26T00:00:00"/>
    <n v="33746.49"/>
    <n v="-32059.17"/>
    <n v="1687.32"/>
    <n v="0"/>
    <n v="0"/>
    <n v="0"/>
    <n v="0"/>
    <n v="1687.32"/>
    <n v="33746.49"/>
    <n v="-32059.17"/>
    <n v="0"/>
    <m/>
    <s v="UM01"/>
    <s v="INR"/>
    <n v="0"/>
    <n v="0"/>
    <n v="0"/>
    <n v="0"/>
    <n v="0"/>
  </r>
  <r>
    <s v="1603003704"/>
    <s v="2"/>
    <s v="16030037042"/>
    <s v="3000"/>
    <x v="2"/>
    <s v="GALV. LINE IN DSW-LTNK"/>
    <s v="20"/>
    <s v="0"/>
    <s v="UM3001"/>
    <d v="1999-03-26T00:00:00"/>
    <n v="33746.49"/>
    <n v="-32059.17"/>
    <n v="1687.32"/>
    <n v="0"/>
    <n v="0"/>
    <n v="0"/>
    <n v="0"/>
    <n v="1687.32"/>
    <n v="33746.49"/>
    <n v="-32059.17"/>
    <n v="0"/>
    <m/>
    <s v="UM01"/>
    <s v="INR"/>
    <n v="0"/>
    <n v="0"/>
    <n v="0"/>
    <n v="0"/>
    <n v="0"/>
  </r>
  <r>
    <s v="1603003704"/>
    <s v="3"/>
    <s v="16030037043"/>
    <s v="3000"/>
    <x v="2"/>
    <s v="GALV. LINE IN DSW-ELEC"/>
    <s v="10"/>
    <s v="0"/>
    <s v="UM3001"/>
    <d v="1999-03-26T00:00:00"/>
    <n v="33746.49"/>
    <n v="-32059.17"/>
    <n v="1687.32"/>
    <n v="0"/>
    <n v="0"/>
    <n v="0"/>
    <n v="0"/>
    <n v="1687.32"/>
    <n v="33746.49"/>
    <n v="-32059.17"/>
    <n v="0"/>
    <m/>
    <s v="UM01"/>
    <s v="INR"/>
    <n v="0"/>
    <n v="0"/>
    <n v="0"/>
    <n v="0"/>
    <n v="0"/>
  </r>
  <r>
    <s v="1603003704"/>
    <s v="4"/>
    <s v="16030037044"/>
    <s v="3000"/>
    <x v="2"/>
    <s v="GALV. LINE IN DSW-MAIN"/>
    <s v="25"/>
    <s v="0"/>
    <s v="UM3001"/>
    <d v="1999-03-26T00:00:00"/>
    <n v="573690.30000000005"/>
    <n v="-508994.96"/>
    <n v="64695.34"/>
    <n v="0"/>
    <n v="0"/>
    <n v="-9039.86"/>
    <n v="0"/>
    <n v="55655.48"/>
    <n v="573690.30000000005"/>
    <n v="-518034.82"/>
    <n v="0"/>
    <m/>
    <s v="UM01"/>
    <s v="INR"/>
    <n v="0"/>
    <n v="0"/>
    <n v="0"/>
    <n v="0"/>
    <n v="0"/>
  </r>
  <r>
    <s v="1603003705"/>
    <s v="1"/>
    <s v="16030037051"/>
    <s v="3000"/>
    <x v="2"/>
    <s v="GALV. LINE IN DSW-ATNK"/>
    <s v="10"/>
    <s v="0"/>
    <s v="UM3001"/>
    <d v="2000-03-30T00:00:00"/>
    <n v="19738.080000000002"/>
    <n v="-18751.18"/>
    <n v="986.9"/>
    <n v="0"/>
    <n v="0"/>
    <n v="0"/>
    <n v="0"/>
    <n v="986.9"/>
    <n v="19738.080000000002"/>
    <n v="-18751.18"/>
    <n v="0"/>
    <m/>
    <s v="UM01"/>
    <s v="INR"/>
    <n v="0"/>
    <n v="0"/>
    <n v="0"/>
    <n v="0"/>
    <n v="0"/>
  </r>
  <r>
    <s v="1603003705"/>
    <s v="2"/>
    <s v="16030037052"/>
    <s v="3000"/>
    <x v="2"/>
    <s v="GALV. LINE IN DSW-LTNK"/>
    <s v="20"/>
    <s v="0"/>
    <s v="UM3001"/>
    <d v="2000-03-30T00:00:00"/>
    <n v="19738.080000000002"/>
    <n v="-18751.18"/>
    <n v="986.9"/>
    <n v="0"/>
    <n v="0"/>
    <n v="0"/>
    <n v="0"/>
    <n v="986.9"/>
    <n v="19738.080000000002"/>
    <n v="-18751.18"/>
    <n v="0"/>
    <m/>
    <s v="UM01"/>
    <s v="INR"/>
    <n v="0"/>
    <n v="0"/>
    <n v="0"/>
    <n v="0"/>
    <n v="0"/>
  </r>
  <r>
    <s v="1603003705"/>
    <s v="3"/>
    <s v="16030037053"/>
    <s v="3000"/>
    <x v="2"/>
    <s v="GALV. LINE IN DSW-MAIN"/>
    <s v="25"/>
    <s v="0"/>
    <s v="UM3001"/>
    <d v="2000-03-30T00:00:00"/>
    <n v="335547.28"/>
    <n v="-286647.59999999998"/>
    <n v="48899.68"/>
    <n v="0"/>
    <n v="0"/>
    <n v="-6431.51"/>
    <n v="0"/>
    <n v="42468.17"/>
    <n v="335547.28"/>
    <n v="-293079.11"/>
    <n v="0"/>
    <m/>
    <s v="UM01"/>
    <s v="INR"/>
    <n v="0"/>
    <n v="0"/>
    <n v="0"/>
    <n v="0"/>
    <n v="0"/>
  </r>
  <r>
    <s v="1603003705"/>
    <s v="4"/>
    <s v="16030037054"/>
    <s v="3000"/>
    <x v="2"/>
    <s v="GALV. LINE IN DSW-ELEC"/>
    <s v="10"/>
    <s v="0"/>
    <s v="UM3001"/>
    <d v="2000-03-30T00:00:00"/>
    <n v="19738.080000000002"/>
    <n v="-18751.18"/>
    <n v="986.9"/>
    <n v="0"/>
    <n v="0"/>
    <n v="0"/>
    <n v="0"/>
    <n v="986.9"/>
    <n v="19738.080000000002"/>
    <n v="-18751.18"/>
    <n v="0"/>
    <m/>
    <s v="UM01"/>
    <s v="INR"/>
    <n v="0"/>
    <n v="0"/>
    <n v="0"/>
    <n v="0"/>
    <n v="0"/>
  </r>
  <r>
    <s v="1603003706"/>
    <s v="1"/>
    <s v="16030037061"/>
    <s v="3000"/>
    <x v="2"/>
    <s v="IMPELLER FOR DSW-ELEC"/>
    <s v="10"/>
    <s v="0"/>
    <s v="UM3001"/>
    <d v="2001-03-26T00:00:00"/>
    <n v="7306.2"/>
    <n v="-6940.89"/>
    <n v="365.31"/>
    <n v="0"/>
    <n v="0"/>
    <n v="0"/>
    <n v="0"/>
    <n v="365.31"/>
    <n v="7306.2"/>
    <n v="-6940.89"/>
    <n v="0"/>
    <m/>
    <s v="UM01"/>
    <s v="INR"/>
    <n v="0"/>
    <n v="0"/>
    <n v="0"/>
    <n v="0"/>
    <n v="0"/>
  </r>
  <r>
    <s v="1603003706"/>
    <s v="2"/>
    <s v="16030037062"/>
    <s v="3000"/>
    <x v="2"/>
    <s v="IMPELLER FOR DSW-ATNK"/>
    <s v="10"/>
    <s v="0"/>
    <s v="UM3001"/>
    <d v="2001-03-26T00:00:00"/>
    <n v="7306.2"/>
    <n v="-6940.89"/>
    <n v="365.31"/>
    <n v="0"/>
    <n v="0"/>
    <n v="0"/>
    <n v="0"/>
    <n v="365.31"/>
    <n v="7306.2"/>
    <n v="-6940.89"/>
    <n v="0"/>
    <m/>
    <s v="UM01"/>
    <s v="INR"/>
    <n v="0"/>
    <n v="0"/>
    <n v="0"/>
    <n v="0"/>
    <n v="0"/>
  </r>
  <r>
    <s v="1603003706"/>
    <s v="3"/>
    <s v="16030037063"/>
    <s v="3000"/>
    <x v="2"/>
    <s v="IMPELLER FOR DSW-LTNK"/>
    <s v="20"/>
    <s v="0"/>
    <s v="UM3001"/>
    <d v="2001-03-26T00:00:00"/>
    <n v="7306.2"/>
    <n v="-6614.58"/>
    <n v="691.62"/>
    <n v="0"/>
    <n v="0"/>
    <n v="-326.31"/>
    <n v="0"/>
    <n v="365.31"/>
    <n v="7306.2"/>
    <n v="-6940.89"/>
    <n v="0"/>
    <m/>
    <s v="UM01"/>
    <s v="INR"/>
    <n v="0"/>
    <n v="0"/>
    <n v="0"/>
    <n v="0"/>
    <n v="0"/>
  </r>
  <r>
    <s v="1603003706"/>
    <s v="4"/>
    <s v="16030037064"/>
    <s v="3000"/>
    <x v="2"/>
    <s v="IMPELLER FOR DSW-MAIN"/>
    <s v="25"/>
    <s v="0"/>
    <s v="UM3001"/>
    <d v="2001-03-26T00:00:00"/>
    <n v="124205.32"/>
    <n v="-99615.48"/>
    <n v="24589.84"/>
    <n v="0"/>
    <n v="0"/>
    <n v="-3071.68"/>
    <n v="0"/>
    <n v="21518.16"/>
    <n v="124205.32"/>
    <n v="-102687.16"/>
    <n v="0"/>
    <m/>
    <s v="UM01"/>
    <s v="INR"/>
    <n v="0"/>
    <n v="0"/>
    <n v="0"/>
    <n v="0"/>
    <n v="0"/>
  </r>
  <r>
    <s v="1603003707"/>
    <s v="1"/>
    <s v="16030037071"/>
    <s v="3000"/>
    <x v="2"/>
    <s v="900 MT ROPE TESTING MACHINE-MA"/>
    <s v="15"/>
    <s v="0"/>
    <s v="UM3001"/>
    <d v="2001-03-20T00:00:00"/>
    <n v="2094912.33"/>
    <n v="-1990166.71"/>
    <n v="104745.62"/>
    <n v="0"/>
    <n v="0"/>
    <n v="0"/>
    <n v="0"/>
    <n v="104745.62"/>
    <n v="2094912.33"/>
    <n v="-1990166.71"/>
    <n v="0"/>
    <m/>
    <s v="UM01"/>
    <s v="INR"/>
    <n v="0"/>
    <n v="0"/>
    <n v="0"/>
    <n v="0"/>
    <n v="0"/>
  </r>
  <r>
    <s v="1603003707"/>
    <s v="2"/>
    <s v="16030037072"/>
    <s v="3000"/>
    <x v="2"/>
    <s v="900 MT ROPE TESTING MACHINE-EL"/>
    <s v="10"/>
    <s v="0"/>
    <s v="UM3001"/>
    <d v="2001-03-20T00:00:00"/>
    <n v="232768.04"/>
    <n v="-221129.64"/>
    <n v="11638.4"/>
    <n v="0"/>
    <n v="0"/>
    <n v="0"/>
    <n v="0"/>
    <n v="11638.4"/>
    <n v="232768.04"/>
    <n v="-221129.64"/>
    <n v="0"/>
    <m/>
    <s v="UM01"/>
    <s v="INR"/>
    <n v="0"/>
    <n v="0"/>
    <n v="0"/>
    <n v="0"/>
    <n v="0"/>
  </r>
  <r>
    <s v="1603003708"/>
    <s v="1"/>
    <s v="16030037081"/>
    <s v="3000"/>
    <x v="2"/>
    <s v="MODI MS1 LINE SKID MECH MAT-MA"/>
    <s v="25"/>
    <s v="0"/>
    <s v="UM3001"/>
    <d v="2004-03-25T00:00:00"/>
    <n v="795500.77"/>
    <n v="-554455.54"/>
    <n v="241045.23"/>
    <n v="0"/>
    <n v="0"/>
    <n v="-22411.11"/>
    <n v="0"/>
    <n v="218634.12"/>
    <n v="795500.77"/>
    <n v="-576866.65"/>
    <n v="0"/>
    <m/>
    <s v="UM01"/>
    <s v="INR"/>
    <n v="0"/>
    <n v="0"/>
    <n v="0"/>
    <n v="0"/>
    <n v="0"/>
  </r>
  <r>
    <s v="1603003708"/>
    <s v="2"/>
    <s v="16030037082"/>
    <s v="3000"/>
    <x v="2"/>
    <s v="MODI MS1 LINE SKID MECH MAT-AT"/>
    <s v="10"/>
    <s v="0"/>
    <s v="UM3001"/>
    <d v="2004-03-25T00:00:00"/>
    <n v="46794.16"/>
    <n v="-44454.45"/>
    <n v="2339.71"/>
    <n v="0"/>
    <n v="0"/>
    <n v="0"/>
    <n v="0"/>
    <n v="2339.71"/>
    <n v="46794.16"/>
    <n v="-44454.45"/>
    <n v="0"/>
    <m/>
    <s v="UM01"/>
    <s v="INR"/>
    <n v="0"/>
    <n v="0"/>
    <n v="0"/>
    <n v="0"/>
    <n v="0"/>
  </r>
  <r>
    <s v="1603003708"/>
    <s v="3"/>
    <s v="16030037083"/>
    <s v="3000"/>
    <x v="2"/>
    <s v="MODI MS1 LINE SKID MECH MAT-EL"/>
    <s v="10"/>
    <s v="0"/>
    <s v="UM3001"/>
    <d v="2004-03-25T00:00:00"/>
    <n v="46794.16"/>
    <n v="-44454.45"/>
    <n v="2339.71"/>
    <n v="0"/>
    <n v="0"/>
    <n v="0"/>
    <n v="0"/>
    <n v="2339.71"/>
    <n v="46794.16"/>
    <n v="-44454.45"/>
    <n v="0"/>
    <m/>
    <s v="UM01"/>
    <s v="INR"/>
    <n v="0"/>
    <n v="0"/>
    <n v="0"/>
    <n v="0"/>
    <n v="0"/>
  </r>
  <r>
    <s v="1603003708"/>
    <s v="4"/>
    <s v="16030037084"/>
    <s v="3000"/>
    <x v="2"/>
    <s v="MODI MS1 LINE SKID MECH MAT-LT"/>
    <s v="20"/>
    <s v="0"/>
    <s v="UM3001"/>
    <d v="2004-03-25T00:00:00"/>
    <n v="46794.16"/>
    <n v="-36285.15"/>
    <n v="10509.01"/>
    <n v="0"/>
    <n v="0"/>
    <n v="-2052.16"/>
    <n v="0"/>
    <n v="8456.85"/>
    <n v="46794.16"/>
    <n v="-38337.31"/>
    <n v="0"/>
    <m/>
    <s v="UM01"/>
    <s v="INR"/>
    <n v="0"/>
    <n v="0"/>
    <n v="0"/>
    <n v="0"/>
    <n v="0"/>
  </r>
  <r>
    <s v="1603003709"/>
    <s v="1"/>
    <s v="16030037091"/>
    <s v="3000"/>
    <x v="2"/>
    <s v="MODI MS1 LINE SKID ELEC MAT-MA"/>
    <s v="25"/>
    <s v="0"/>
    <s v="UM3001"/>
    <d v="2004-03-25T00:00:00"/>
    <n v="85024.11"/>
    <n v="-59260.91"/>
    <n v="25763.200000000001"/>
    <n v="0"/>
    <n v="0"/>
    <n v="-2395.33"/>
    <n v="0"/>
    <n v="23367.87"/>
    <n v="85024.11"/>
    <n v="-61656.24"/>
    <n v="0"/>
    <m/>
    <s v="UM01"/>
    <s v="INR"/>
    <n v="0"/>
    <n v="0"/>
    <n v="0"/>
    <n v="0"/>
    <n v="0"/>
  </r>
  <r>
    <s v="1603003709"/>
    <s v="2"/>
    <s v="16030037092"/>
    <s v="3000"/>
    <x v="2"/>
    <s v="MODI MS1 LINE SKID ELEC MAT-AT"/>
    <s v="10"/>
    <s v="0"/>
    <s v="UM3001"/>
    <d v="2004-03-25T00:00:00"/>
    <n v="5001.42"/>
    <n v="-4751.3500000000004"/>
    <n v="250.07"/>
    <n v="0"/>
    <n v="0"/>
    <n v="0"/>
    <n v="0"/>
    <n v="250.07"/>
    <n v="5001.42"/>
    <n v="-4751.3500000000004"/>
    <n v="0"/>
    <m/>
    <s v="UM01"/>
    <s v="INR"/>
    <n v="0"/>
    <n v="0"/>
    <n v="0"/>
    <n v="0"/>
    <n v="0"/>
  </r>
  <r>
    <s v="1603003709"/>
    <s v="3"/>
    <s v="16030037093"/>
    <s v="3000"/>
    <x v="2"/>
    <s v="MODI MS1 LINE SKID ELEC MAT-EL"/>
    <s v="10"/>
    <s v="0"/>
    <s v="UM3001"/>
    <d v="2004-03-25T00:00:00"/>
    <n v="5001.42"/>
    <n v="-4751.3500000000004"/>
    <n v="250.07"/>
    <n v="0"/>
    <n v="0"/>
    <n v="0"/>
    <n v="0"/>
    <n v="250.07"/>
    <n v="5001.42"/>
    <n v="-4751.3500000000004"/>
    <n v="0"/>
    <m/>
    <s v="UM01"/>
    <s v="INR"/>
    <n v="0"/>
    <n v="0"/>
    <n v="0"/>
    <n v="0"/>
    <n v="0"/>
  </r>
  <r>
    <s v="1603003709"/>
    <s v="4"/>
    <s v="16030037094"/>
    <s v="3000"/>
    <x v="2"/>
    <s v="MODI MS1 LINE SKID ELEC MAT-LT"/>
    <s v="20"/>
    <s v="0"/>
    <s v="UM3001"/>
    <d v="2004-03-25T00:00:00"/>
    <n v="5001.42"/>
    <n v="-3878.21"/>
    <n v="1123.21"/>
    <n v="0"/>
    <n v="0"/>
    <n v="-219.34"/>
    <n v="0"/>
    <n v="903.87"/>
    <n v="5001.42"/>
    <n v="-4097.55"/>
    <n v="0"/>
    <m/>
    <s v="UM01"/>
    <s v="INR"/>
    <n v="0"/>
    <n v="0"/>
    <n v="0"/>
    <n v="0"/>
    <n v="0"/>
  </r>
  <r>
    <s v="1603003710"/>
    <s v="1"/>
    <s v="16030037101"/>
    <s v="3000"/>
    <x v="2"/>
    <s v="NEW PATENT GALV.LINE ELEC MAT-"/>
    <s v="10"/>
    <s v="0"/>
    <s v="UM3001"/>
    <d v="2004-03-30T00:00:00"/>
    <n v="2765.1"/>
    <n v="-2626.84"/>
    <n v="138.26"/>
    <n v="0"/>
    <n v="0"/>
    <n v="0"/>
    <n v="0"/>
    <n v="138.26"/>
    <n v="2765.1"/>
    <n v="-2626.84"/>
    <n v="0"/>
    <m/>
    <s v="UM01"/>
    <s v="INR"/>
    <n v="0"/>
    <n v="0"/>
    <n v="0"/>
    <n v="0"/>
    <n v="0"/>
  </r>
  <r>
    <s v="1603003710"/>
    <s v="2"/>
    <s v="16030037102"/>
    <s v="3000"/>
    <x v="2"/>
    <s v="NEW PATENT GALV.LINE ELEC MAT-"/>
    <s v="10"/>
    <s v="0"/>
    <s v="UM3001"/>
    <d v="2004-03-30T00:00:00"/>
    <n v="2765.1"/>
    <n v="-2626.84"/>
    <n v="138.26"/>
    <n v="0"/>
    <n v="0"/>
    <n v="0"/>
    <n v="0"/>
    <n v="138.26"/>
    <n v="2765.1"/>
    <n v="-2626.84"/>
    <n v="0"/>
    <m/>
    <s v="UM01"/>
    <s v="INR"/>
    <n v="0"/>
    <n v="0"/>
    <n v="0"/>
    <n v="0"/>
    <n v="0"/>
  </r>
  <r>
    <s v="1603003710"/>
    <s v="3"/>
    <s v="16030037103"/>
    <s v="3000"/>
    <x v="2"/>
    <s v="NEW PATENT GALV.LINE ELEC MAT-"/>
    <s v="20"/>
    <s v="0"/>
    <s v="UM3001"/>
    <d v="2004-03-30T00:00:00"/>
    <n v="2765.1"/>
    <n v="-2143"/>
    <n v="622.1"/>
    <n v="0"/>
    <n v="0"/>
    <n v="-121.13"/>
    <n v="0"/>
    <n v="500.97"/>
    <n v="2765.1"/>
    <n v="-2264.13"/>
    <n v="0"/>
    <m/>
    <s v="UM01"/>
    <s v="INR"/>
    <n v="0"/>
    <n v="0"/>
    <n v="0"/>
    <n v="0"/>
    <n v="0"/>
  </r>
  <r>
    <s v="1603003710"/>
    <s v="4"/>
    <s v="16030037104"/>
    <s v="3000"/>
    <x v="2"/>
    <s v="NEW PATENT GALV.LINE ELEC MAT-"/>
    <s v="25"/>
    <s v="0"/>
    <s v="UM3001"/>
    <d v="2004-03-30T00:00:00"/>
    <n v="47006.67"/>
    <n v="-32754.3"/>
    <n v="14252.37"/>
    <n v="0"/>
    <n v="0"/>
    <n v="-1323.25"/>
    <n v="0"/>
    <n v="12929.12"/>
    <n v="47006.67"/>
    <n v="-34077.550000000003"/>
    <n v="0"/>
    <m/>
    <s v="UM01"/>
    <s v="INR"/>
    <n v="0"/>
    <n v="0"/>
    <n v="0"/>
    <n v="0"/>
    <n v="0"/>
  </r>
  <r>
    <s v="1603003711"/>
    <s v="1"/>
    <s v="16030037111"/>
    <s v="3000"/>
    <x v="2"/>
    <s v="GALV. LINE MECH MATERIAL-ATNK"/>
    <s v="10"/>
    <s v="0"/>
    <s v="UM3001"/>
    <d v="2004-03-30T00:00:00"/>
    <n v="127378.11"/>
    <n v="-121009.2"/>
    <n v="6368.91"/>
    <n v="0"/>
    <n v="0"/>
    <n v="0"/>
    <n v="0"/>
    <n v="6368.91"/>
    <n v="127378.11"/>
    <n v="-121009.2"/>
    <n v="0"/>
    <m/>
    <s v="UM01"/>
    <s v="INR"/>
    <n v="0"/>
    <n v="0"/>
    <n v="0"/>
    <n v="0"/>
    <n v="0"/>
  </r>
  <r>
    <s v="1603003711"/>
    <s v="2"/>
    <s v="16030037112"/>
    <s v="3000"/>
    <x v="2"/>
    <s v="GALV. LINE MECH MATERIAL-LTNK"/>
    <s v="20"/>
    <s v="0"/>
    <s v="UM3001"/>
    <d v="2004-03-30T00:00:00"/>
    <n v="127378.11"/>
    <n v="-98720.59"/>
    <n v="28657.52"/>
    <n v="0"/>
    <n v="0"/>
    <n v="-5579.8"/>
    <n v="0"/>
    <n v="23077.72"/>
    <n v="127378.11"/>
    <n v="-104300.39"/>
    <n v="0"/>
    <m/>
    <s v="UM01"/>
    <s v="INR"/>
    <n v="0"/>
    <n v="0"/>
    <n v="0"/>
    <n v="0"/>
    <n v="0"/>
  </r>
  <r>
    <s v="1603003711"/>
    <s v="3"/>
    <s v="16030037113"/>
    <s v="3000"/>
    <x v="2"/>
    <s v="GALV. LINE MECH MATERIAL-MAIN"/>
    <s v="25"/>
    <s v="0"/>
    <s v="UM3001"/>
    <d v="2004-03-30T00:00:00"/>
    <n v="2165427.88"/>
    <n v="-1508872.97"/>
    <n v="656554.91"/>
    <n v="0"/>
    <n v="0"/>
    <n v="-60957.5"/>
    <n v="0"/>
    <n v="595597.41"/>
    <n v="2165427.88"/>
    <n v="-1569830.47"/>
    <n v="0"/>
    <m/>
    <s v="UM01"/>
    <s v="INR"/>
    <n v="0"/>
    <n v="0"/>
    <n v="0"/>
    <n v="0"/>
    <n v="0"/>
  </r>
  <r>
    <s v="1603003711"/>
    <s v="4"/>
    <s v="16030037114"/>
    <s v="3000"/>
    <x v="2"/>
    <s v="GALV. LINE MECH MATERIAL-ELEC"/>
    <s v="10"/>
    <s v="0"/>
    <s v="UM3001"/>
    <d v="2004-03-30T00:00:00"/>
    <n v="127378.11"/>
    <n v="-121009.2"/>
    <n v="6368.91"/>
    <n v="0"/>
    <n v="0"/>
    <n v="0"/>
    <n v="0"/>
    <n v="6368.91"/>
    <n v="127378.11"/>
    <n v="-121009.2"/>
    <n v="0"/>
    <m/>
    <s v="UM01"/>
    <s v="INR"/>
    <n v="0"/>
    <n v="0"/>
    <n v="0"/>
    <n v="0"/>
    <n v="0"/>
  </r>
  <r>
    <s v="1603003712"/>
    <s v="1"/>
    <s v="16030037121"/>
    <s v="3000"/>
    <x v="2"/>
    <s v="GALV. LINE ELEC MATERIAL-ATNK"/>
    <s v="10"/>
    <s v="0"/>
    <s v="UM3001"/>
    <d v="2004-03-30T00:00:00"/>
    <n v="5333.43"/>
    <n v="-5066.76"/>
    <n v="266.67"/>
    <n v="0"/>
    <n v="0"/>
    <n v="0"/>
    <n v="0"/>
    <n v="266.67"/>
    <n v="5333.43"/>
    <n v="-5066.76"/>
    <n v="0"/>
    <m/>
    <s v="UM01"/>
    <s v="INR"/>
    <n v="0"/>
    <n v="0"/>
    <n v="0"/>
    <n v="0"/>
    <n v="0"/>
  </r>
  <r>
    <s v="1603003712"/>
    <s v="2"/>
    <s v="16030037122"/>
    <s v="3000"/>
    <x v="2"/>
    <s v="GALV. LINE ELEC MATERIAL-LTNK"/>
    <s v="20"/>
    <s v="0"/>
    <s v="UM3001"/>
    <d v="2004-03-30T00:00:00"/>
    <n v="5333.43"/>
    <n v="-4133.51"/>
    <n v="1199.92"/>
    <n v="0"/>
    <n v="0"/>
    <n v="-233.63"/>
    <n v="0"/>
    <n v="966.29"/>
    <n v="5333.43"/>
    <n v="-4367.1400000000003"/>
    <n v="0"/>
    <m/>
    <s v="UM01"/>
    <s v="INR"/>
    <n v="0"/>
    <n v="0"/>
    <n v="0"/>
    <n v="0"/>
    <n v="0"/>
  </r>
  <r>
    <s v="1603003712"/>
    <s v="3"/>
    <s v="16030037123"/>
    <s v="3000"/>
    <x v="2"/>
    <s v="GALV. LINE ELEC MATERIAL-MAIN"/>
    <s v="25"/>
    <s v="0"/>
    <s v="UM3001"/>
    <d v="2004-03-30T00:00:00"/>
    <n v="90668.38"/>
    <n v="-63177.84"/>
    <n v="27490.54"/>
    <n v="0"/>
    <n v="0"/>
    <n v="-2552.35"/>
    <n v="0"/>
    <n v="24938.19"/>
    <n v="90668.38"/>
    <n v="-65730.19"/>
    <n v="0"/>
    <m/>
    <s v="UM01"/>
    <s v="INR"/>
    <n v="0"/>
    <n v="0"/>
    <n v="0"/>
    <n v="0"/>
    <n v="0"/>
  </r>
  <r>
    <s v="1603003712"/>
    <s v="4"/>
    <s v="16030037124"/>
    <s v="3000"/>
    <x v="2"/>
    <s v="GALV. LINE ELEC MATERIAL-ELEC"/>
    <s v="10"/>
    <s v="0"/>
    <s v="UM3001"/>
    <d v="2004-03-30T00:00:00"/>
    <n v="5333.43"/>
    <n v="-5066.76"/>
    <n v="266.67"/>
    <n v="0"/>
    <n v="0"/>
    <n v="0"/>
    <n v="0"/>
    <n v="266.67"/>
    <n v="5333.43"/>
    <n v="-5066.76"/>
    <n v="0"/>
    <m/>
    <s v="UM01"/>
    <s v="INR"/>
    <n v="0"/>
    <n v="0"/>
    <n v="0"/>
    <n v="0"/>
    <n v="0"/>
  </r>
  <r>
    <s v="1603003713"/>
    <s v="1"/>
    <s v="16030037131"/>
    <s v="3000"/>
    <x v="2"/>
    <s v="GALV. LINE CIVIL MATERIAL-ATNK"/>
    <s v="10"/>
    <s v="0"/>
    <s v="UM3001"/>
    <d v="2004-03-30T00:00:00"/>
    <n v="446.3"/>
    <n v="-423.98"/>
    <n v="22.32"/>
    <n v="0"/>
    <n v="0"/>
    <n v="0"/>
    <n v="0"/>
    <n v="22.32"/>
    <n v="446.3"/>
    <n v="-423.98"/>
    <n v="0"/>
    <m/>
    <s v="UM01"/>
    <s v="INR"/>
    <n v="0"/>
    <n v="0"/>
    <n v="0"/>
    <n v="0"/>
    <n v="0"/>
  </r>
  <r>
    <s v="1603003713"/>
    <s v="2"/>
    <s v="16030037132"/>
    <s v="3000"/>
    <x v="2"/>
    <s v="GALV. LINE CIVIL MATERIAL-LTNK"/>
    <s v="20"/>
    <s v="0"/>
    <s v="UM3001"/>
    <d v="2004-03-30T00:00:00"/>
    <n v="446.3"/>
    <n v="-345.89"/>
    <n v="100.41"/>
    <n v="0"/>
    <n v="0"/>
    <n v="-19.55"/>
    <n v="0"/>
    <n v="80.86"/>
    <n v="446.3"/>
    <n v="-365.44"/>
    <n v="0"/>
    <m/>
    <s v="UM01"/>
    <s v="INR"/>
    <n v="0"/>
    <n v="0"/>
    <n v="0"/>
    <n v="0"/>
    <n v="0"/>
  </r>
  <r>
    <s v="1603003713"/>
    <s v="3"/>
    <s v="16030037133"/>
    <s v="3000"/>
    <x v="2"/>
    <s v="GALV. LINE CIVIL MATERIAL-MAIN"/>
    <s v="25"/>
    <s v="0"/>
    <s v="UM3001"/>
    <d v="2004-03-30T00:00:00"/>
    <n v="7587.16"/>
    <n v="-5286.74"/>
    <n v="2300.42"/>
    <n v="0"/>
    <n v="0"/>
    <n v="-213.58"/>
    <n v="0"/>
    <n v="2086.84"/>
    <n v="7587.16"/>
    <n v="-5500.32"/>
    <n v="0"/>
    <m/>
    <s v="UM01"/>
    <s v="INR"/>
    <n v="0"/>
    <n v="0"/>
    <n v="0"/>
    <n v="0"/>
    <n v="0"/>
  </r>
  <r>
    <s v="1603003713"/>
    <s v="4"/>
    <s v="16030037134"/>
    <s v="3000"/>
    <x v="2"/>
    <s v="GALV. LINE CIVIL MATERIAL-ELEC"/>
    <s v="10"/>
    <s v="0"/>
    <s v="UM3001"/>
    <d v="2004-03-30T00:00:00"/>
    <n v="446.3"/>
    <n v="-423.98"/>
    <n v="22.32"/>
    <n v="0"/>
    <n v="0"/>
    <n v="0"/>
    <n v="0"/>
    <n v="22.32"/>
    <n v="446.3"/>
    <n v="-423.98"/>
    <n v="0"/>
    <m/>
    <s v="UM01"/>
    <s v="INR"/>
    <n v="0"/>
    <n v="0"/>
    <n v="0"/>
    <n v="0"/>
    <n v="0"/>
  </r>
  <r>
    <s v="1603003714"/>
    <s v="1"/>
    <s v="16030037141"/>
    <s v="3000"/>
    <x v="2"/>
    <s v="MODIFICATION MS1 LINE IFC-MAIN"/>
    <s v="25"/>
    <s v="0"/>
    <s v="UM3001"/>
    <d v="2004-03-30T00:00:00"/>
    <n v="2773541.89"/>
    <n v="-1932607.61"/>
    <n v="840934.28"/>
    <n v="0"/>
    <n v="0"/>
    <n v="-78076.11"/>
    <n v="0"/>
    <n v="762858.17"/>
    <n v="2773541.89"/>
    <n v="-2010683.72"/>
    <n v="0"/>
    <m/>
    <s v="UM01"/>
    <s v="INR"/>
    <n v="0"/>
    <n v="0"/>
    <n v="0"/>
    <n v="0"/>
    <n v="0"/>
  </r>
  <r>
    <s v="1603003714"/>
    <s v="2"/>
    <s v="16030037142"/>
    <s v="3000"/>
    <x v="2"/>
    <s v="MODIFICATION MS1 LINE IFC-ATNK"/>
    <s v="10"/>
    <s v="0"/>
    <s v="UM3001"/>
    <d v="2004-03-30T00:00:00"/>
    <n v="163149.51999999999"/>
    <n v="-154992.04"/>
    <n v="8157.48"/>
    <n v="0"/>
    <n v="0"/>
    <n v="0"/>
    <n v="0"/>
    <n v="8157.48"/>
    <n v="163149.51999999999"/>
    <n v="-154992.04"/>
    <n v="0"/>
    <m/>
    <s v="UM01"/>
    <s v="INR"/>
    <n v="0"/>
    <n v="0"/>
    <n v="0"/>
    <n v="0"/>
    <n v="0"/>
  </r>
  <r>
    <s v="1603003714"/>
    <s v="3"/>
    <s v="16030037143"/>
    <s v="3000"/>
    <x v="2"/>
    <s v="MODIFICATION MS1 LINE IFC-ELEC"/>
    <s v="10"/>
    <s v="0"/>
    <s v="UM3001"/>
    <d v="2004-03-30T00:00:00"/>
    <n v="163149.51999999999"/>
    <n v="-154992.04"/>
    <n v="8157.48"/>
    <n v="0"/>
    <n v="0"/>
    <n v="0"/>
    <n v="0"/>
    <n v="8157.48"/>
    <n v="163149.51999999999"/>
    <n v="-154992.04"/>
    <n v="0"/>
    <m/>
    <s v="UM01"/>
    <s v="INR"/>
    <n v="0"/>
    <n v="0"/>
    <n v="0"/>
    <n v="0"/>
    <n v="0"/>
  </r>
  <r>
    <s v="1603003714"/>
    <s v="4"/>
    <s v="16030037144"/>
    <s v="3000"/>
    <x v="2"/>
    <s v="MODIFICATION MS1 LINE IFC-LTNK"/>
    <s v="20"/>
    <s v="0"/>
    <s v="UM3001"/>
    <d v="2004-03-30T00:00:00"/>
    <n v="163149.51999999999"/>
    <n v="-126444.14"/>
    <n v="36705.379999999997"/>
    <n v="0"/>
    <n v="0"/>
    <n v="-7146.77"/>
    <n v="0"/>
    <n v="29558.61"/>
    <n v="163149.51999999999"/>
    <n v="-133590.91"/>
    <n v="0"/>
    <m/>
    <s v="UM01"/>
    <s v="INR"/>
    <n v="0"/>
    <n v="0"/>
    <n v="0"/>
    <n v="0"/>
    <n v="0"/>
  </r>
  <r>
    <s v="1603003715"/>
    <s v="1"/>
    <s v="16030037151"/>
    <s v="3000"/>
    <x v="2"/>
    <s v="MODIFICATION MS1 LINE IFC ELEC"/>
    <s v="25"/>
    <s v="0"/>
    <s v="UM3001"/>
    <d v="2004-03-30T00:00:00"/>
    <n v="94688.22"/>
    <n v="-65978.87"/>
    <n v="28709.35"/>
    <n v="0"/>
    <n v="0"/>
    <n v="-2665.51"/>
    <n v="0"/>
    <n v="26043.84"/>
    <n v="94688.22"/>
    <n v="-68644.38"/>
    <n v="0"/>
    <m/>
    <s v="UM01"/>
    <s v="INR"/>
    <n v="0"/>
    <n v="0"/>
    <n v="0"/>
    <n v="0"/>
    <n v="0"/>
  </r>
  <r>
    <s v="1603003715"/>
    <s v="2"/>
    <s v="16030037152"/>
    <s v="3000"/>
    <x v="2"/>
    <s v="MODIFICATION MS1 LINE IFC ELEC"/>
    <s v="10"/>
    <s v="0"/>
    <s v="UM3001"/>
    <d v="2004-03-30T00:00:00"/>
    <n v="5569.9"/>
    <n v="-5291.4"/>
    <n v="278.5"/>
    <n v="0"/>
    <n v="0"/>
    <n v="0"/>
    <n v="0"/>
    <n v="278.5"/>
    <n v="5569.9"/>
    <n v="-5291.4"/>
    <n v="0"/>
    <m/>
    <s v="UM01"/>
    <s v="INR"/>
    <n v="0"/>
    <n v="0"/>
    <n v="0"/>
    <n v="0"/>
    <n v="0"/>
  </r>
  <r>
    <s v="1603003715"/>
    <s v="3"/>
    <s v="16030037153"/>
    <s v="3000"/>
    <x v="2"/>
    <s v="MODIFICATION MS1 LINE IFC ELEC"/>
    <s v="10"/>
    <s v="0"/>
    <s v="UM3001"/>
    <d v="2004-03-30T00:00:00"/>
    <n v="5569.9"/>
    <n v="-5291.4"/>
    <n v="278.5"/>
    <n v="0"/>
    <n v="0"/>
    <n v="0"/>
    <n v="0"/>
    <n v="278.5"/>
    <n v="5569.9"/>
    <n v="-5291.4"/>
    <n v="0"/>
    <m/>
    <s v="UM01"/>
    <s v="INR"/>
    <n v="0"/>
    <n v="0"/>
    <n v="0"/>
    <n v="0"/>
    <n v="0"/>
  </r>
  <r>
    <s v="1603003715"/>
    <s v="4"/>
    <s v="16030037154"/>
    <s v="3000"/>
    <x v="2"/>
    <s v="MODIFICATION MS1 LINE IFC ELEC"/>
    <s v="20"/>
    <s v="0"/>
    <s v="UM3001"/>
    <d v="2004-03-30T00:00:00"/>
    <n v="5569.9"/>
    <n v="-4316.79"/>
    <n v="1253.1099999999999"/>
    <n v="0"/>
    <n v="0"/>
    <n v="-243.99"/>
    <n v="0"/>
    <n v="1009.12"/>
    <n v="5569.9"/>
    <n v="-4560.78"/>
    <n v="0"/>
    <m/>
    <s v="UM01"/>
    <s v="INR"/>
    <n v="0"/>
    <n v="0"/>
    <n v="0"/>
    <n v="0"/>
    <n v="0"/>
  </r>
  <r>
    <s v="1603003716"/>
    <s v="1"/>
    <s v="16030037161"/>
    <s v="3000"/>
    <x v="2"/>
    <s v="INST.OF 250 KW ANEA.FUR MECH M"/>
    <s v="10"/>
    <s v="0"/>
    <s v="UM3001"/>
    <d v="2004-03-30T00:00:00"/>
    <n v="130640.18"/>
    <n v="-124108.17"/>
    <n v="6532.01"/>
    <n v="0"/>
    <n v="0"/>
    <n v="0"/>
    <n v="0"/>
    <n v="6532.01"/>
    <n v="130640.18"/>
    <n v="-124108.17"/>
    <n v="0"/>
    <m/>
    <s v="UM01"/>
    <s v="INR"/>
    <n v="0"/>
    <n v="0"/>
    <n v="0"/>
    <n v="0"/>
    <n v="0"/>
  </r>
  <r>
    <s v="1603003716"/>
    <s v="2"/>
    <s v="16030037162"/>
    <s v="3000"/>
    <x v="2"/>
    <s v="INST.OF 250 KW ANEA.FUR MECH M"/>
    <s v="25"/>
    <s v="0"/>
    <s v="UM3001"/>
    <d v="2004-03-30T00:00:00"/>
    <n v="2220883.0099999998"/>
    <n v="-1547514.17"/>
    <n v="673368.84"/>
    <n v="0"/>
    <n v="0"/>
    <n v="-62518.58"/>
    <n v="0"/>
    <n v="610850.26"/>
    <n v="2220883.0099999998"/>
    <n v="-1610032.75"/>
    <n v="0"/>
    <m/>
    <s v="UM01"/>
    <s v="INR"/>
    <n v="0"/>
    <n v="0"/>
    <n v="0"/>
    <n v="0"/>
    <n v="0"/>
  </r>
  <r>
    <s v="1603003716"/>
    <s v="3"/>
    <s v="16030037163"/>
    <s v="3000"/>
    <x v="2"/>
    <s v="INST.OF 250 KW ANEA.FUR MECH M"/>
    <s v="10"/>
    <s v="0"/>
    <s v="UM3001"/>
    <d v="2004-03-30T00:00:00"/>
    <n v="130640.18"/>
    <n v="-124108.17"/>
    <n v="6532.01"/>
    <n v="0"/>
    <n v="0"/>
    <n v="0"/>
    <n v="0"/>
    <n v="6532.01"/>
    <n v="130640.18"/>
    <n v="-124108.17"/>
    <n v="0"/>
    <m/>
    <s v="UM01"/>
    <s v="INR"/>
    <n v="0"/>
    <n v="0"/>
    <n v="0"/>
    <n v="0"/>
    <n v="0"/>
  </r>
  <r>
    <s v="1603003716"/>
    <s v="4"/>
    <s v="16030037164"/>
    <s v="3000"/>
    <x v="2"/>
    <s v="INST.OF 250 KW ANEA.FUR MECH M"/>
    <s v="20"/>
    <s v="0"/>
    <s v="UM3001"/>
    <d v="2004-03-30T00:00:00"/>
    <n v="130640.18"/>
    <n v="-101248.75"/>
    <n v="29391.43"/>
    <n v="0"/>
    <n v="0"/>
    <n v="-5722.69"/>
    <n v="0"/>
    <n v="23668.74"/>
    <n v="130640.18"/>
    <n v="-106971.44"/>
    <n v="0"/>
    <m/>
    <s v="UM01"/>
    <s v="INR"/>
    <n v="0"/>
    <n v="0"/>
    <n v="0"/>
    <n v="0"/>
    <n v="0"/>
  </r>
  <r>
    <s v="1603003717"/>
    <s v="1"/>
    <s v="16030037171"/>
    <s v="3000"/>
    <x v="2"/>
    <s v="INST. OF 250 KW ANNE.FURNACE M"/>
    <s v="10"/>
    <s v="0"/>
    <s v="UM3001"/>
    <d v="2005-03-25T00:00:00"/>
    <n v="8976.5"/>
    <n v="-8527.67"/>
    <n v="448.83"/>
    <n v="0"/>
    <n v="0"/>
    <n v="0"/>
    <n v="0"/>
    <n v="448.83"/>
    <n v="8976.5"/>
    <n v="-8527.67"/>
    <n v="0"/>
    <m/>
    <s v="UM01"/>
    <s v="INR"/>
    <n v="0"/>
    <n v="0"/>
    <n v="0"/>
    <n v="0"/>
    <n v="0"/>
  </r>
  <r>
    <s v="1603003717"/>
    <s v="2"/>
    <s v="16030037172"/>
    <s v="3000"/>
    <x v="2"/>
    <s v="INST. OF 250 KW ANNE.FURNACE M"/>
    <s v="20"/>
    <s v="0"/>
    <s v="UM3001"/>
    <d v="2005-03-25T00:00:00"/>
    <n v="8976.5"/>
    <n v="-6533.82"/>
    <n v="2442.6799999999998"/>
    <n v="0"/>
    <n v="0"/>
    <n v="-400.31"/>
    <n v="0"/>
    <n v="2042.37"/>
    <n v="8976.5"/>
    <n v="-6934.13"/>
    <n v="0"/>
    <m/>
    <s v="UM01"/>
    <s v="INR"/>
    <n v="0"/>
    <n v="0"/>
    <n v="0"/>
    <n v="0"/>
    <n v="0"/>
  </r>
  <r>
    <s v="1603003717"/>
    <s v="3"/>
    <s v="16030037173"/>
    <s v="3000"/>
    <x v="2"/>
    <s v="INST. OF 250 KW ANNE.FURNACE M"/>
    <s v="25"/>
    <s v="0"/>
    <s v="UM3001"/>
    <d v="2005-03-25T00:00:00"/>
    <n v="152600.5"/>
    <n v="-99716.58"/>
    <n v="52883.92"/>
    <n v="0"/>
    <n v="0"/>
    <n v="-4534.08"/>
    <n v="0"/>
    <n v="48349.84"/>
    <n v="152600.5"/>
    <n v="-104250.66"/>
    <n v="0"/>
    <m/>
    <s v="UM01"/>
    <s v="INR"/>
    <n v="0"/>
    <n v="0"/>
    <n v="0"/>
    <n v="0"/>
    <n v="0"/>
  </r>
  <r>
    <s v="1603003717"/>
    <s v="4"/>
    <s v="16030037174"/>
    <s v="3000"/>
    <x v="2"/>
    <s v="INST. OF 250 KW ANNE.FURNACE M"/>
    <s v="10"/>
    <s v="0"/>
    <s v="UM3001"/>
    <d v="2005-03-25T00:00:00"/>
    <n v="8976.5"/>
    <n v="-8527.67"/>
    <n v="448.83"/>
    <n v="0"/>
    <n v="0"/>
    <n v="0"/>
    <n v="0"/>
    <n v="448.83"/>
    <n v="8976.5"/>
    <n v="-8527.67"/>
    <n v="0"/>
    <m/>
    <s v="UM01"/>
    <s v="INR"/>
    <n v="0"/>
    <n v="0"/>
    <n v="0"/>
    <n v="0"/>
    <n v="0"/>
  </r>
  <r>
    <s v="1603003718"/>
    <s v="1"/>
    <s v="16030037181"/>
    <s v="3000"/>
    <x v="2"/>
    <s v="INST. OF 20 HEAD ROT.MS1 MECH-"/>
    <s v="10"/>
    <s v="0"/>
    <s v="UM3001"/>
    <d v="2005-03-25T00:00:00"/>
    <n v="46555.25"/>
    <n v="-44227.49"/>
    <n v="2327.7600000000002"/>
    <n v="0"/>
    <n v="0"/>
    <n v="0"/>
    <n v="0"/>
    <n v="2327.7600000000002"/>
    <n v="46555.25"/>
    <n v="-44227.49"/>
    <n v="0"/>
    <m/>
    <s v="UM01"/>
    <s v="INR"/>
    <n v="0"/>
    <n v="0"/>
    <n v="0"/>
    <n v="0"/>
    <n v="0"/>
  </r>
  <r>
    <s v="1603003718"/>
    <s v="2"/>
    <s v="16030037182"/>
    <s v="3000"/>
    <x v="2"/>
    <s v="INST. OF 20 HEAD ROT.MS1 MECH-"/>
    <s v="10"/>
    <s v="0"/>
    <s v="UM3001"/>
    <d v="2005-03-25T00:00:00"/>
    <n v="46555.25"/>
    <n v="-44227.49"/>
    <n v="2327.7600000000002"/>
    <n v="0"/>
    <n v="0"/>
    <n v="0"/>
    <n v="0"/>
    <n v="2327.7600000000002"/>
    <n v="46555.25"/>
    <n v="-44227.49"/>
    <n v="0"/>
    <m/>
    <s v="UM01"/>
    <s v="INR"/>
    <n v="0"/>
    <n v="0"/>
    <n v="0"/>
    <n v="0"/>
    <n v="0"/>
  </r>
  <r>
    <s v="1603003718"/>
    <s v="3"/>
    <s v="16030037183"/>
    <s v="3000"/>
    <x v="2"/>
    <s v="INST. OF 20 HEAD ROT.MS1 MECH-"/>
    <s v="20"/>
    <s v="0"/>
    <s v="UM3001"/>
    <d v="2005-03-25T00:00:00"/>
    <n v="46555.25"/>
    <n v="-33359.910000000003"/>
    <n v="13195.34"/>
    <n v="0"/>
    <n v="0"/>
    <n v="-2181.88"/>
    <n v="0"/>
    <n v="11013.46"/>
    <n v="46555.25"/>
    <n v="-35541.79"/>
    <n v="0"/>
    <m/>
    <s v="UM01"/>
    <s v="INR"/>
    <n v="0"/>
    <n v="0"/>
    <n v="0"/>
    <n v="0"/>
    <n v="0"/>
  </r>
  <r>
    <s v="1603003718"/>
    <s v="4"/>
    <s v="16030037184"/>
    <s v="3000"/>
    <x v="2"/>
    <s v="INST. OF 20 HEAD ROT.MS1 MECH-"/>
    <s v="25"/>
    <s v="0"/>
    <s v="UM3001"/>
    <d v="2005-03-25T00:00:00"/>
    <n v="791439.19"/>
    <n v="-505243.18"/>
    <n v="286196.01"/>
    <n v="0"/>
    <n v="0"/>
    <n v="-24709.79"/>
    <n v="0"/>
    <n v="261486.22"/>
    <n v="791439.19"/>
    <n v="-529952.97"/>
    <n v="0"/>
    <m/>
    <s v="UM01"/>
    <s v="INR"/>
    <n v="0"/>
    <n v="0"/>
    <n v="0"/>
    <n v="0"/>
    <n v="0"/>
  </r>
  <r>
    <s v="1603003719"/>
    <s v="1"/>
    <s v="16030037191"/>
    <s v="3000"/>
    <x v="2"/>
    <s v="REP.OF QUAN.GIRDER MS2 &amp; 3 MEC"/>
    <s v="10"/>
    <s v="0"/>
    <s v="UM3001"/>
    <d v="2005-03-22T00:00:00"/>
    <n v="87910.2"/>
    <n v="-83514.69"/>
    <n v="4395.51"/>
    <n v="0"/>
    <n v="0"/>
    <n v="0"/>
    <n v="0"/>
    <n v="4395.51"/>
    <n v="87910.2"/>
    <n v="-83514.69"/>
    <n v="0"/>
    <m/>
    <s v="UM01"/>
    <s v="INR"/>
    <n v="0"/>
    <n v="0"/>
    <n v="0"/>
    <n v="0"/>
    <n v="0"/>
  </r>
  <r>
    <s v="1603003719"/>
    <s v="2"/>
    <s v="16030037192"/>
    <s v="3000"/>
    <x v="2"/>
    <s v="REP.OF QUAN.GIRDER MS2 &amp; 3 MEC"/>
    <s v="10"/>
    <s v="0"/>
    <s v="UM3001"/>
    <d v="2005-03-22T00:00:00"/>
    <n v="87910.2"/>
    <n v="-83514.69"/>
    <n v="4395.51"/>
    <n v="0"/>
    <n v="0"/>
    <n v="0"/>
    <n v="0"/>
    <n v="4395.51"/>
    <n v="87910.2"/>
    <n v="-83514.69"/>
    <n v="0"/>
    <m/>
    <s v="UM01"/>
    <s v="INR"/>
    <n v="0"/>
    <n v="0"/>
    <n v="0"/>
    <n v="0"/>
    <n v="0"/>
  </r>
  <r>
    <s v="1603003719"/>
    <s v="3"/>
    <s v="16030037193"/>
    <s v="3000"/>
    <x v="2"/>
    <s v="REP.OF QUAN.GIRDER MS2 &amp; 3 MEC"/>
    <s v="20"/>
    <s v="0"/>
    <s v="UM3001"/>
    <d v="2005-03-22T00:00:00"/>
    <n v="87910.2"/>
    <n v="-64002.45"/>
    <n v="23907.75"/>
    <n v="0"/>
    <n v="0"/>
    <n v="-3923.95"/>
    <n v="0"/>
    <n v="19983.8"/>
    <n v="87910.2"/>
    <n v="-67926.399999999994"/>
    <n v="0"/>
    <m/>
    <s v="UM01"/>
    <s v="INR"/>
    <n v="0"/>
    <n v="0"/>
    <n v="0"/>
    <n v="0"/>
    <n v="0"/>
  </r>
  <r>
    <s v="1603003719"/>
    <s v="4"/>
    <s v="16030037194"/>
    <s v="3000"/>
    <x v="2"/>
    <s v="REP.OF QUAN.GIRDER MS2 &amp; 3 MEC"/>
    <s v="25"/>
    <s v="0"/>
    <s v="UM3001"/>
    <d v="2005-03-22T00:00:00"/>
    <n v="1494473.35"/>
    <n v="-976665.89"/>
    <n v="517807.46"/>
    <n v="0"/>
    <n v="0"/>
    <n v="-44430.11"/>
    <n v="0"/>
    <n v="473377.35"/>
    <n v="1494473.35"/>
    <n v="-1021096"/>
    <n v="0"/>
    <m/>
    <s v="UM01"/>
    <s v="INR"/>
    <n v="0"/>
    <n v="0"/>
    <n v="0"/>
    <n v="0"/>
    <n v="0"/>
  </r>
  <r>
    <s v="1603003720"/>
    <s v="1"/>
    <s v="16030037201"/>
    <s v="3000"/>
    <x v="2"/>
    <s v="REP.OF QUAN.GIRDER MS3 &amp; 2.MEC"/>
    <s v="10"/>
    <s v="0"/>
    <s v="UM3001"/>
    <d v="2006-03-15T00:00:00"/>
    <n v="11796.02"/>
    <n v="-11206.22"/>
    <n v="589.79999999999995"/>
    <n v="0"/>
    <n v="0"/>
    <n v="0"/>
    <n v="0"/>
    <n v="589.79999999999995"/>
    <n v="11796.02"/>
    <n v="-11206.22"/>
    <n v="0"/>
    <m/>
    <s v="UM01"/>
    <s v="INR"/>
    <n v="0"/>
    <n v="0"/>
    <n v="0"/>
    <n v="0"/>
    <n v="0"/>
  </r>
  <r>
    <s v="1603003720"/>
    <s v="2"/>
    <s v="16030037202"/>
    <s v="3000"/>
    <x v="2"/>
    <s v="REP.OF QUAN.GIRDER MS3 &amp; 2.MEC"/>
    <s v="10"/>
    <s v="0"/>
    <s v="UM3001"/>
    <d v="2006-03-15T00:00:00"/>
    <n v="11796.02"/>
    <n v="-11206.22"/>
    <n v="589.79999999999995"/>
    <n v="0"/>
    <n v="0"/>
    <n v="0"/>
    <n v="0"/>
    <n v="589.79999999999995"/>
    <n v="11796.02"/>
    <n v="-11206.22"/>
    <n v="0"/>
    <m/>
    <s v="UM01"/>
    <s v="INR"/>
    <n v="0"/>
    <n v="0"/>
    <n v="0"/>
    <n v="0"/>
    <n v="0"/>
  </r>
  <r>
    <s v="1603003720"/>
    <s v="3"/>
    <s v="16030037203"/>
    <s v="3000"/>
    <x v="2"/>
    <s v="REP.OF QUAN.GIRDER MS3 &amp; 2.MEC"/>
    <s v="20"/>
    <s v="0"/>
    <s v="UM3001"/>
    <d v="2006-03-15T00:00:00"/>
    <n v="11796.02"/>
    <n v="-8022.77"/>
    <n v="3773.25"/>
    <n v="0"/>
    <n v="0"/>
    <n v="-534.73"/>
    <n v="0"/>
    <n v="3238.52"/>
    <n v="11796.02"/>
    <n v="-8557.5"/>
    <n v="0"/>
    <m/>
    <s v="UM01"/>
    <s v="INR"/>
    <n v="0"/>
    <n v="0"/>
    <n v="0"/>
    <n v="0"/>
    <n v="0"/>
  </r>
  <r>
    <s v="1603003720"/>
    <s v="4"/>
    <s v="16030037204"/>
    <s v="3000"/>
    <x v="2"/>
    <s v="REP.OF QUAN.GIRDER MS3 &amp; 2.MEC"/>
    <s v="25"/>
    <s v="0"/>
    <s v="UM3001"/>
    <d v="2006-03-15T00:00:00"/>
    <n v="200532.36"/>
    <n v="-122142.9"/>
    <n v="78389.460000000006"/>
    <n v="0"/>
    <n v="0"/>
    <n v="-6241.23"/>
    <n v="0"/>
    <n v="72148.23"/>
    <n v="200532.36"/>
    <n v="-128384.13"/>
    <n v="0"/>
    <m/>
    <s v="UM01"/>
    <s v="INR"/>
    <n v="0"/>
    <n v="0"/>
    <n v="0"/>
    <n v="0"/>
    <n v="0"/>
  </r>
  <r>
    <s v="1603003721"/>
    <s v="1"/>
    <s v="16030037211"/>
    <s v="3000"/>
    <x v="2"/>
    <s v="SEALED PICKLING INF3 FURNACE L"/>
    <s v="10"/>
    <s v="0"/>
    <s v="UM3001"/>
    <d v="2005-03-15T00:00:00"/>
    <n v="7792.5"/>
    <n v="-7402.87"/>
    <n v="389.63"/>
    <n v="0"/>
    <n v="0"/>
    <n v="0"/>
    <n v="0"/>
    <n v="389.63"/>
    <n v="7792.5"/>
    <n v="-7402.87"/>
    <n v="0"/>
    <m/>
    <s v="UM01"/>
    <s v="INR"/>
    <n v="0"/>
    <n v="0"/>
    <n v="0"/>
    <n v="0"/>
    <n v="0"/>
  </r>
  <r>
    <s v="1603003721"/>
    <s v="2"/>
    <s v="16030037212"/>
    <s v="3000"/>
    <x v="2"/>
    <s v="SEALED PICKLING INF3 FURNACE L"/>
    <s v="10"/>
    <s v="0"/>
    <s v="UM3001"/>
    <d v="2005-03-15T00:00:00"/>
    <n v="7792.5"/>
    <n v="-7402.87"/>
    <n v="389.63"/>
    <n v="0"/>
    <n v="0"/>
    <n v="0"/>
    <n v="0"/>
    <n v="389.63"/>
    <n v="7792.5"/>
    <n v="-7402.87"/>
    <n v="0"/>
    <m/>
    <s v="UM01"/>
    <s v="INR"/>
    <n v="0"/>
    <n v="0"/>
    <n v="0"/>
    <n v="0"/>
    <n v="0"/>
  </r>
  <r>
    <s v="1603003721"/>
    <s v="3"/>
    <s v="16030037213"/>
    <s v="3000"/>
    <x v="2"/>
    <s v="SEALED PICKLING INF3 FURNACE L"/>
    <s v="20"/>
    <s v="0"/>
    <s v="UM3001"/>
    <d v="2005-03-15T00:00:00"/>
    <n v="7792.5"/>
    <n v="-5677.12"/>
    <n v="2115.38"/>
    <n v="0"/>
    <n v="0"/>
    <n v="-348.4"/>
    <n v="0"/>
    <n v="1766.98"/>
    <n v="7792.5"/>
    <n v="-6025.52"/>
    <n v="0"/>
    <m/>
    <s v="UM01"/>
    <s v="INR"/>
    <n v="0"/>
    <n v="0"/>
    <n v="0"/>
    <n v="0"/>
    <n v="0"/>
  </r>
  <r>
    <s v="1603003721"/>
    <s v="4"/>
    <s v="16030037214"/>
    <s v="3000"/>
    <x v="2"/>
    <s v="SEALED PICKLING INF3 FURNACE L"/>
    <s v="25"/>
    <s v="0"/>
    <s v="UM3001"/>
    <d v="2005-03-15T00:00:00"/>
    <n v="132472.42000000001"/>
    <n v="-86604.28"/>
    <n v="45868.14"/>
    <n v="0"/>
    <n v="0"/>
    <n v="-3942.82"/>
    <n v="0"/>
    <n v="41925.32"/>
    <n v="132472.42000000001"/>
    <n v="-90547.1"/>
    <n v="0"/>
    <m/>
    <s v="UM01"/>
    <s v="INR"/>
    <n v="0"/>
    <n v="0"/>
    <n v="0"/>
    <n v="0"/>
    <n v="0"/>
  </r>
  <r>
    <s v="1603003722"/>
    <s v="1"/>
    <s v="16030037221"/>
    <s v="3000"/>
    <x v="2"/>
    <s v="SEALED PICKLING INF3 FURN.LINE"/>
    <s v="10"/>
    <s v="0"/>
    <s v="UM3001"/>
    <d v="2006-03-20T00:00:00"/>
    <n v="20315.669999999998"/>
    <n v="-19299.89"/>
    <n v="1015.78"/>
    <n v="0"/>
    <n v="0"/>
    <n v="0"/>
    <n v="0"/>
    <n v="1015.78"/>
    <n v="20315.669999999998"/>
    <n v="-19299.89"/>
    <n v="0"/>
    <m/>
    <s v="UM01"/>
    <s v="INR"/>
    <n v="0"/>
    <n v="0"/>
    <n v="0"/>
    <n v="0"/>
    <n v="0"/>
  </r>
  <r>
    <s v="1603003722"/>
    <s v="2"/>
    <s v="16030037222"/>
    <s v="3000"/>
    <x v="2"/>
    <s v="SEALED PICKLING INF3 FURN.LINE"/>
    <s v="10"/>
    <s v="0"/>
    <s v="UM3001"/>
    <d v="2006-03-20T00:00:00"/>
    <n v="20315.669999999998"/>
    <n v="-19299.89"/>
    <n v="1015.78"/>
    <n v="0"/>
    <n v="0"/>
    <n v="0"/>
    <n v="0"/>
    <n v="1015.78"/>
    <n v="20315.669999999998"/>
    <n v="-19299.89"/>
    <n v="0"/>
    <m/>
    <s v="UM01"/>
    <s v="INR"/>
    <n v="0"/>
    <n v="0"/>
    <n v="0"/>
    <n v="0"/>
    <n v="0"/>
  </r>
  <r>
    <s v="1603003722"/>
    <s v="3"/>
    <s v="16030037223"/>
    <s v="3000"/>
    <x v="2"/>
    <s v="SEALED PICKLING INF3 FURN.LINE"/>
    <s v="20"/>
    <s v="0"/>
    <s v="UM3001"/>
    <d v="2006-03-20T00:00:00"/>
    <n v="20315.669999999998"/>
    <n v="-13810.9"/>
    <n v="6504.77"/>
    <n v="0"/>
    <n v="0"/>
    <n v="-919.87"/>
    <n v="0"/>
    <n v="5584.9"/>
    <n v="20315.669999999998"/>
    <n v="-14730.77"/>
    <n v="0"/>
    <m/>
    <s v="UM01"/>
    <s v="INR"/>
    <n v="0"/>
    <n v="0"/>
    <n v="0"/>
    <n v="0"/>
    <n v="0"/>
  </r>
  <r>
    <s v="1603003722"/>
    <s v="4"/>
    <s v="16030037224"/>
    <s v="3000"/>
    <x v="2"/>
    <s v="SEALED PICKLING INF3 FURN.LINE"/>
    <s v="25"/>
    <s v="0"/>
    <s v="UM3001"/>
    <d v="2006-03-20T00:00:00"/>
    <n v="345366.31"/>
    <n v="-210320.91"/>
    <n v="135045.4"/>
    <n v="0"/>
    <n v="0"/>
    <n v="-10739.1"/>
    <n v="0"/>
    <n v="124306.3"/>
    <n v="345366.31"/>
    <n v="-221060.01"/>
    <n v="0"/>
    <m/>
    <s v="UM01"/>
    <s v="INR"/>
    <n v="0"/>
    <n v="0"/>
    <n v="0"/>
    <n v="0"/>
    <n v="0"/>
  </r>
  <r>
    <s v="1603003723"/>
    <s v="1"/>
    <s v="16030037231"/>
    <s v="3000"/>
    <x v="2"/>
    <s v="MODIFICATION OF DSW LINE-ATNK"/>
    <s v="10"/>
    <s v="0"/>
    <s v="UM3001"/>
    <d v="2005-03-25T00:00:00"/>
    <n v="1082305.04"/>
    <n v="-1028189.79"/>
    <n v="54115.25"/>
    <n v="0"/>
    <n v="0"/>
    <n v="0"/>
    <n v="0"/>
    <n v="54115.25"/>
    <n v="1082305.04"/>
    <n v="-1028189.79"/>
    <n v="0"/>
    <m/>
    <s v="UM01"/>
    <s v="INR"/>
    <n v="0"/>
    <n v="0"/>
    <n v="0"/>
    <n v="0"/>
    <n v="0"/>
  </r>
  <r>
    <s v="1603003723"/>
    <s v="2"/>
    <s v="16030037232"/>
    <s v="3000"/>
    <x v="2"/>
    <s v="MODIFICATION OF DSW LINE-LTNK"/>
    <s v="20"/>
    <s v="0"/>
    <s v="UM3001"/>
    <d v="2005-03-25T00:00:00"/>
    <n v="1082305.04"/>
    <n v="-787788.3"/>
    <n v="294516.74"/>
    <n v="0"/>
    <n v="0"/>
    <n v="-48265.43"/>
    <n v="0"/>
    <n v="246251.31"/>
    <n v="1082305.04"/>
    <n v="-836053.73"/>
    <n v="0"/>
    <m/>
    <s v="UM01"/>
    <s v="INR"/>
    <n v="0"/>
    <n v="0"/>
    <n v="0"/>
    <n v="0"/>
    <n v="0"/>
  </r>
  <r>
    <s v="1603003723"/>
    <s v="3"/>
    <s v="16030037233"/>
    <s v="3000"/>
    <x v="2"/>
    <s v="MODIFICATION OF DSW LINE-ELEC"/>
    <s v="10"/>
    <s v="0"/>
    <s v="UM3001"/>
    <d v="2005-03-25T00:00:00"/>
    <n v="1082305.04"/>
    <n v="-1028189.79"/>
    <n v="54115.25"/>
    <n v="0"/>
    <n v="0"/>
    <n v="0"/>
    <n v="0"/>
    <n v="54115.25"/>
    <n v="1082305.04"/>
    <n v="-1028189.79"/>
    <n v="0"/>
    <m/>
    <s v="UM01"/>
    <s v="INR"/>
    <n v="0"/>
    <n v="0"/>
    <n v="0"/>
    <n v="0"/>
    <n v="0"/>
  </r>
  <r>
    <s v="1603003723"/>
    <s v="4"/>
    <s v="16030037234"/>
    <s v="3000"/>
    <x v="2"/>
    <s v="MODIFICATION OF DSW LINE-MAIN"/>
    <s v="25"/>
    <s v="0"/>
    <s v="UM3001"/>
    <d v="2005-03-25T00:00:00"/>
    <n v="18399185.649999999"/>
    <n v="-12022920.65"/>
    <n v="6376265"/>
    <n v="0"/>
    <n v="0"/>
    <n v="-546679"/>
    <n v="0"/>
    <n v="5829586"/>
    <n v="18399185.649999999"/>
    <n v="-12569599.65"/>
    <n v="0"/>
    <m/>
    <s v="UM01"/>
    <s v="INR"/>
    <n v="0"/>
    <n v="0"/>
    <n v="0"/>
    <n v="0"/>
    <n v="0"/>
  </r>
  <r>
    <s v="1603003724"/>
    <s v="1"/>
    <s v="16030037241"/>
    <s v="3000"/>
    <x v="2"/>
    <s v="800 dia OZ camp. Spooler inc.-"/>
    <s v="10"/>
    <s v="0"/>
    <s v="UM3001"/>
    <d v="2005-03-25T00:00:00"/>
    <n v="1006102.34"/>
    <n v="-955797.22"/>
    <n v="50305.120000000003"/>
    <n v="0"/>
    <n v="0"/>
    <n v="0"/>
    <n v="0"/>
    <n v="50305.120000000003"/>
    <n v="1006102.34"/>
    <n v="-955797.22"/>
    <n v="0"/>
    <m/>
    <s v="UM01"/>
    <s v="INR"/>
    <n v="0"/>
    <n v="0"/>
    <n v="0"/>
    <n v="0"/>
    <n v="0"/>
  </r>
  <r>
    <s v="1603003724"/>
    <s v="2"/>
    <s v="16030037242"/>
    <s v="3000"/>
    <x v="2"/>
    <s v="800 dia OZ camp. Spooler inc.-"/>
    <s v="20"/>
    <s v="0"/>
    <s v="UM3001"/>
    <d v="2005-03-25T00:00:00"/>
    <n v="1006102.34"/>
    <n v="-732321.88"/>
    <n v="273780.46000000002"/>
    <n v="0"/>
    <n v="0"/>
    <n v="-44867.16"/>
    <n v="0"/>
    <n v="228913.3"/>
    <n v="1006102.34"/>
    <n v="-777189.04"/>
    <n v="0"/>
    <m/>
    <s v="UM01"/>
    <s v="INR"/>
    <n v="0"/>
    <n v="0"/>
    <n v="0"/>
    <n v="0"/>
    <n v="0"/>
  </r>
  <r>
    <s v="1603003724"/>
    <s v="3"/>
    <s v="16030037243"/>
    <s v="3000"/>
    <x v="2"/>
    <s v="800 dia OZ camp. Spooler inc.-"/>
    <s v="25"/>
    <s v="0"/>
    <s v="UM3001"/>
    <d v="2005-03-25T00:00:00"/>
    <n v="17103739.82"/>
    <n v="-11176413.470000001"/>
    <n v="5927326.3499999996"/>
    <n v="0"/>
    <n v="0"/>
    <n v="-508188.54"/>
    <n v="0"/>
    <n v="5419137.8099999996"/>
    <n v="17103739.82"/>
    <n v="-11684602.01"/>
    <n v="0"/>
    <m/>
    <s v="UM01"/>
    <s v="INR"/>
    <n v="0"/>
    <n v="0"/>
    <n v="0"/>
    <n v="0"/>
    <n v="0"/>
  </r>
  <r>
    <s v="1603003724"/>
    <s v="4"/>
    <s v="16030037244"/>
    <s v="3000"/>
    <x v="2"/>
    <s v="800 dia OZ camp. Spooler inc.-"/>
    <s v="10"/>
    <s v="0"/>
    <s v="UM3001"/>
    <d v="2005-03-25T00:00:00"/>
    <n v="1006102.34"/>
    <n v="-955797.22"/>
    <n v="50305.120000000003"/>
    <n v="0"/>
    <n v="0"/>
    <n v="0"/>
    <n v="0"/>
    <n v="50305.120000000003"/>
    <n v="1006102.34"/>
    <n v="-955797.22"/>
    <n v="0"/>
    <m/>
    <s v="UM01"/>
    <s v="INR"/>
    <n v="0"/>
    <n v="0"/>
    <n v="0"/>
    <n v="0"/>
    <n v="0"/>
  </r>
  <r>
    <s v="1603003725"/>
    <s v="1"/>
    <s v="16030037251"/>
    <s v="3000"/>
    <x v="2"/>
    <s v="MODIFICATION OF FIB-1 LINE-ATN"/>
    <s v="10"/>
    <s v="0"/>
    <s v="UM3001"/>
    <d v="2005-03-25T00:00:00"/>
    <n v="1123961.9099999999"/>
    <n v="-1067763.81"/>
    <n v="56198.1"/>
    <n v="0"/>
    <n v="0"/>
    <n v="0"/>
    <n v="0"/>
    <n v="56198.1"/>
    <n v="1123961.9099999999"/>
    <n v="-1067763.81"/>
    <n v="0"/>
    <m/>
    <s v="UM01"/>
    <s v="INR"/>
    <n v="0"/>
    <n v="0"/>
    <n v="0"/>
    <n v="0"/>
    <n v="0"/>
  </r>
  <r>
    <s v="1603003725"/>
    <s v="2"/>
    <s v="16030037252"/>
    <s v="3000"/>
    <x v="2"/>
    <s v="MODIFICATION OF FIB-1 LINE-LTN"/>
    <s v="20"/>
    <s v="0"/>
    <s v="UM3001"/>
    <d v="2005-03-25T00:00:00"/>
    <n v="1123961.9099999999"/>
    <n v="-818109.51"/>
    <n v="305852.40000000002"/>
    <n v="0"/>
    <n v="0"/>
    <n v="-50123.11"/>
    <n v="0"/>
    <n v="255729.29"/>
    <n v="1123961.9099999999"/>
    <n v="-868232.62"/>
    <n v="0"/>
    <m/>
    <s v="UM01"/>
    <s v="INR"/>
    <n v="0"/>
    <n v="0"/>
    <n v="0"/>
    <n v="0"/>
    <n v="0"/>
  </r>
  <r>
    <s v="1603003725"/>
    <s v="3"/>
    <s v="16030037253"/>
    <s v="3000"/>
    <x v="2"/>
    <s v="MODIFICATION OF FIB-1 LINE-MAI"/>
    <s v="25"/>
    <s v="0"/>
    <s v="UM3001"/>
    <d v="2005-03-25T00:00:00"/>
    <n v="19107352.399999999"/>
    <n v="-12485671.15"/>
    <n v="6621681.25"/>
    <n v="0"/>
    <n v="0"/>
    <n v="-567720.14"/>
    <n v="0"/>
    <n v="6053961.1100000003"/>
    <n v="19107352.399999999"/>
    <n v="-13053391.289999999"/>
    <n v="0"/>
    <m/>
    <s v="UM01"/>
    <s v="INR"/>
    <n v="0"/>
    <n v="0"/>
    <n v="0"/>
    <n v="0"/>
    <n v="0"/>
  </r>
  <r>
    <s v="1603003725"/>
    <s v="4"/>
    <s v="16030037254"/>
    <s v="3000"/>
    <x v="2"/>
    <s v="MODIFICATION OF FIB-1 LINE-ELE"/>
    <s v="10"/>
    <s v="0"/>
    <s v="UM3001"/>
    <d v="2005-03-25T00:00:00"/>
    <n v="1123961.9099999999"/>
    <n v="-1067763.81"/>
    <n v="56198.1"/>
    <n v="0"/>
    <n v="0"/>
    <n v="0"/>
    <n v="0"/>
    <n v="56198.1"/>
    <n v="1123961.9099999999"/>
    <n v="-1067763.81"/>
    <n v="0"/>
    <m/>
    <s v="UM01"/>
    <s v="INR"/>
    <n v="0"/>
    <n v="0"/>
    <n v="0"/>
    <n v="0"/>
    <n v="0"/>
  </r>
  <r>
    <s v="1603003726"/>
    <s v="1"/>
    <s v="16030037261"/>
    <s v="3000"/>
    <x v="2"/>
    <s v="FUME EXTRACTION - DSW FURNANCE"/>
    <s v="10"/>
    <s v="0"/>
    <s v="UM3001"/>
    <d v="2006-03-25T00:00:00"/>
    <n v="13982.97"/>
    <n v="-13283.82"/>
    <n v="699.15"/>
    <n v="0"/>
    <n v="0"/>
    <n v="0"/>
    <n v="0"/>
    <n v="699.15"/>
    <n v="13982.97"/>
    <n v="-13283.82"/>
    <n v="0"/>
    <m/>
    <s v="UM01"/>
    <s v="INR"/>
    <n v="0"/>
    <n v="0"/>
    <n v="0"/>
    <n v="0"/>
    <n v="0"/>
  </r>
  <r>
    <s v="1603003726"/>
    <s v="2"/>
    <s v="16030037262"/>
    <s v="3000"/>
    <x v="2"/>
    <s v="FUME EXTRACTION - DSW FURNANCE"/>
    <s v="20"/>
    <s v="0"/>
    <s v="UM3001"/>
    <d v="2006-03-25T00:00:00"/>
    <n v="13982.97"/>
    <n v="-9502.36"/>
    <n v="4480.6099999999997"/>
    <n v="0"/>
    <n v="0"/>
    <n v="-632.26"/>
    <n v="0"/>
    <n v="3848.35"/>
    <n v="13982.97"/>
    <n v="-10134.620000000001"/>
    <n v="0"/>
    <m/>
    <s v="UM01"/>
    <s v="INR"/>
    <n v="0"/>
    <n v="0"/>
    <n v="0"/>
    <n v="0"/>
    <n v="0"/>
  </r>
  <r>
    <s v="1603003726"/>
    <s v="3"/>
    <s v="16030037263"/>
    <s v="3000"/>
    <x v="2"/>
    <s v="FUME EXTRACTION - DSW FURNANCE"/>
    <s v="25"/>
    <s v="0"/>
    <s v="UM3001"/>
    <d v="2006-03-25T00:00:00"/>
    <n v="237710.49"/>
    <n v="-144733.74"/>
    <n v="92976.75"/>
    <n v="0"/>
    <n v="0"/>
    <n v="-7384.81"/>
    <n v="0"/>
    <n v="85591.94"/>
    <n v="237710.49"/>
    <n v="-152118.54999999999"/>
    <n v="0"/>
    <m/>
    <s v="UM01"/>
    <s v="INR"/>
    <n v="0"/>
    <n v="0"/>
    <n v="0"/>
    <n v="0"/>
    <n v="0"/>
  </r>
  <r>
    <s v="1603003726"/>
    <s v="4"/>
    <s v="16030037264"/>
    <s v="3000"/>
    <x v="2"/>
    <s v="FUME EXTRACTION - DSW FURNANCE"/>
    <s v="10"/>
    <s v="0"/>
    <s v="UM3001"/>
    <d v="2006-03-25T00:00:00"/>
    <n v="13982.97"/>
    <n v="-13283.82"/>
    <n v="699.15"/>
    <n v="0"/>
    <n v="0"/>
    <n v="0"/>
    <n v="0"/>
    <n v="699.15"/>
    <n v="13982.97"/>
    <n v="-13283.82"/>
    <n v="0"/>
    <m/>
    <s v="UM01"/>
    <s v="INR"/>
    <n v="0"/>
    <n v="0"/>
    <n v="0"/>
    <n v="0"/>
    <n v="0"/>
  </r>
  <r>
    <s v="1603003727"/>
    <s v="1"/>
    <s v="16030037271"/>
    <s v="3000"/>
    <x v="2"/>
    <s v="&quot;&quot;&quot;&quot;&quot;&quot;&quot;42&quot;&quot;&quot;&quot;&quot;&quot;&quot;&quot; ROTOLAY IN MS3&quot;&quot;&quot;&quot;-ELE&quot;"/>
    <s v="10"/>
    <s v="0"/>
    <s v="UM3001"/>
    <d v="2007-03-21T00:00:00"/>
    <n v="10767.65"/>
    <n v="-10229.27"/>
    <n v="538.38"/>
    <n v="0"/>
    <n v="0"/>
    <n v="0"/>
    <n v="0"/>
    <n v="538.38"/>
    <n v="10767.65"/>
    <n v="-10229.27"/>
    <n v="0"/>
    <m/>
    <s v="UM01"/>
    <s v="INR"/>
    <n v="0"/>
    <n v="0"/>
    <n v="0"/>
    <n v="0"/>
    <n v="0"/>
  </r>
  <r>
    <s v="1603003727"/>
    <s v="2"/>
    <s v="16030037272"/>
    <s v="3000"/>
    <x v="2"/>
    <s v="&quot;&quot;&quot;&quot;&quot;&quot;&quot;42&quot;&quot;&quot;&quot;&quot;&quot;&quot;&quot; ROTOLAY IN MS3&quot;&quot;&quot;&quot;-ATN&quot;"/>
    <s v="10"/>
    <s v="0"/>
    <s v="UM3001"/>
    <d v="2007-03-21T00:00:00"/>
    <n v="10767.65"/>
    <n v="-10229.27"/>
    <n v="538.38"/>
    <n v="0"/>
    <n v="0"/>
    <n v="0"/>
    <n v="0"/>
    <n v="538.38"/>
    <n v="10767.65"/>
    <n v="-10229.27"/>
    <n v="0"/>
    <m/>
    <s v="UM01"/>
    <s v="INR"/>
    <n v="0"/>
    <n v="0"/>
    <n v="0"/>
    <n v="0"/>
    <n v="0"/>
  </r>
  <r>
    <s v="1603003727"/>
    <s v="3"/>
    <s v="16030037273"/>
    <s v="3000"/>
    <x v="2"/>
    <s v="&quot;&quot;&quot;&quot;&quot;&quot;&quot;42&quot;&quot;&quot;&quot;&quot;&quot;&quot;&quot; ROTOLAY IN MS3&quot;&quot;&quot;&quot;-LTN&quot;"/>
    <s v="20"/>
    <s v="0"/>
    <s v="UM3001"/>
    <d v="2007-03-21T00:00:00"/>
    <n v="10767.65"/>
    <n v="-6792.84"/>
    <n v="3974.81"/>
    <n v="0"/>
    <n v="0"/>
    <n v="-493.04"/>
    <n v="0"/>
    <n v="3481.77"/>
    <n v="10767.65"/>
    <n v="-7285.88"/>
    <n v="0"/>
    <m/>
    <s v="UM01"/>
    <s v="INR"/>
    <n v="0"/>
    <n v="0"/>
    <n v="0"/>
    <n v="0"/>
    <n v="0"/>
  </r>
  <r>
    <s v="1603003727"/>
    <s v="4"/>
    <s v="16030037274"/>
    <s v="3000"/>
    <x v="2"/>
    <s v="&quot;&quot;&quot;&quot;&quot;&quot;&quot;42&quot;&quot;&quot;&quot;&quot;&quot;&quot;&quot; ROTOLAY IN MS3&quot;&quot;&quot;&quot;-MAI&quot;"/>
    <s v="25"/>
    <s v="0"/>
    <s v="UM3001"/>
    <d v="2007-03-21T00:00:00"/>
    <n v="183050"/>
    <n v="-103129.15"/>
    <n v="79920.850000000006"/>
    <n v="0"/>
    <n v="0"/>
    <n v="-5912.21"/>
    <n v="0"/>
    <n v="74008.639999999999"/>
    <n v="183050"/>
    <n v="-109041.36"/>
    <n v="0"/>
    <m/>
    <s v="UM01"/>
    <s v="INR"/>
    <n v="0"/>
    <n v="0"/>
    <n v="0"/>
    <n v="0"/>
    <n v="0"/>
  </r>
  <r>
    <s v="1603003728"/>
    <s v="1"/>
    <s v="16030037281"/>
    <s v="3000"/>
    <x v="2"/>
    <s v="MAIN GEARBOX -100T CLOSER - RO"/>
    <s v="10"/>
    <s v="0"/>
    <s v="UM3001"/>
    <d v="2008-03-17T00:00:00"/>
    <n v="420868.62"/>
    <n v="-399825.19"/>
    <n v="21043.43"/>
    <n v="0"/>
    <n v="0"/>
    <n v="0"/>
    <n v="0"/>
    <n v="21043.43"/>
    <n v="420868.62"/>
    <n v="-399825.19"/>
    <n v="0"/>
    <m/>
    <s v="UM01"/>
    <s v="INR"/>
    <n v="0"/>
    <n v="0"/>
    <n v="0"/>
    <n v="0"/>
    <n v="0"/>
  </r>
  <r>
    <s v="1603003728"/>
    <s v="2"/>
    <s v="16030037282"/>
    <s v="3000"/>
    <x v="2"/>
    <s v="MAIN GEARBOX -100T CLOSER - RO"/>
    <s v="20"/>
    <s v="0"/>
    <s v="UM3001"/>
    <d v="2008-03-17T00:00:00"/>
    <n v="841737.25"/>
    <n v="-746712.06"/>
    <n v="95025.19"/>
    <n v="0"/>
    <n v="0"/>
    <n v="-6651.46"/>
    <n v="0"/>
    <n v="88373.73"/>
    <n v="841737.25"/>
    <n v="-753363.52"/>
    <n v="0"/>
    <m/>
    <s v="UM01"/>
    <s v="INR"/>
    <n v="0"/>
    <n v="0"/>
    <n v="0"/>
    <n v="0"/>
    <n v="0"/>
  </r>
  <r>
    <s v="1603003728"/>
    <s v="3"/>
    <s v="16030037283"/>
    <s v="3000"/>
    <x v="2"/>
    <s v="MAIN GEARBOX -100T CLOSER - RO"/>
    <s v="20"/>
    <s v="0"/>
    <s v="UM3001"/>
    <d v="2008-03-17T00:00:00"/>
    <n v="2525211.7400000002"/>
    <n v="-2240136.16"/>
    <n v="285075.58"/>
    <n v="0"/>
    <n v="0"/>
    <n v="-19954.38"/>
    <n v="0"/>
    <n v="265121.2"/>
    <n v="2525211.7400000002"/>
    <n v="-2260090.54"/>
    <n v="0"/>
    <m/>
    <s v="UM01"/>
    <s v="INR"/>
    <n v="0"/>
    <n v="0"/>
    <n v="0"/>
    <n v="0"/>
    <n v="0"/>
  </r>
  <r>
    <s v="1603003728"/>
    <s v="4"/>
    <s v="16030037284"/>
    <s v="3000"/>
    <x v="2"/>
    <s v="MAIN GEARBOX -100T CLOSER - RO"/>
    <s v="15"/>
    <s v="0"/>
    <s v="UM3001"/>
    <d v="2008-03-17T00:00:00"/>
    <n v="210434.31"/>
    <n v="-191904.48"/>
    <n v="18529.830000000002"/>
    <n v="0"/>
    <n v="0"/>
    <n v="-2706.44"/>
    <n v="0"/>
    <n v="15823.39"/>
    <n v="210434.31"/>
    <n v="-194610.92"/>
    <n v="0"/>
    <m/>
    <s v="UM01"/>
    <s v="INR"/>
    <n v="0"/>
    <n v="0"/>
    <n v="0"/>
    <n v="0"/>
    <n v="0"/>
  </r>
  <r>
    <s v="1603003728"/>
    <s v="5"/>
    <s v="16030037285"/>
    <s v="3000"/>
    <x v="2"/>
    <s v="MAIN GEARBOX -100T CLOSER - RO"/>
    <s v="20"/>
    <s v="0"/>
    <s v="UM3001"/>
    <d v="2008-03-17T00:00:00"/>
    <n v="210434.31"/>
    <n v="-186678.01"/>
    <n v="23756.3"/>
    <n v="0"/>
    <n v="0"/>
    <n v="-1662.86"/>
    <n v="0"/>
    <n v="22093.439999999999"/>
    <n v="210434.31"/>
    <n v="-188340.87"/>
    <n v="0"/>
    <m/>
    <s v="UM01"/>
    <s v="INR"/>
    <n v="0"/>
    <n v="0"/>
    <n v="0"/>
    <n v="0"/>
    <n v="0"/>
  </r>
  <r>
    <s v="1603003729"/>
    <s v="1"/>
    <s v="16030037291"/>
    <s v="3000"/>
    <x v="2"/>
    <s v="CAPSTAN OF 100T CLOSER - ROPER"/>
    <s v="10"/>
    <s v="0"/>
    <s v="UM3001"/>
    <d v="2008-03-17T00:00:00"/>
    <n v="439295.84"/>
    <n v="-417331.05"/>
    <n v="21964.79"/>
    <n v="0"/>
    <n v="0"/>
    <n v="0"/>
    <n v="0"/>
    <n v="21964.79"/>
    <n v="439295.84"/>
    <n v="-417331.05"/>
    <n v="0"/>
    <m/>
    <s v="UM01"/>
    <s v="INR"/>
    <n v="0"/>
    <n v="0"/>
    <n v="0"/>
    <n v="0"/>
    <n v="0"/>
  </r>
  <r>
    <s v="1603003729"/>
    <s v="2"/>
    <s v="16030037292"/>
    <s v="3000"/>
    <x v="2"/>
    <s v="CAPSTAN OF 100T CLOSER - ROPER"/>
    <s v="20"/>
    <s v="0"/>
    <s v="UM3001"/>
    <d v="2008-03-17T00:00:00"/>
    <n v="2635775.06"/>
    <n v="-2338217.7999999998"/>
    <n v="297557.26"/>
    <n v="0"/>
    <n v="0"/>
    <n v="-20828.060000000001"/>
    <n v="0"/>
    <n v="276729.2"/>
    <n v="2635775.06"/>
    <n v="-2359045.86"/>
    <n v="0"/>
    <m/>
    <s v="UM01"/>
    <s v="INR"/>
    <n v="0"/>
    <n v="0"/>
    <n v="0"/>
    <n v="0"/>
    <n v="0"/>
  </r>
  <r>
    <s v="1603003729"/>
    <s v="3"/>
    <s v="16030037293"/>
    <s v="3000"/>
    <x v="2"/>
    <s v="CAPSTAN OF 100T CLOSER - ROPER"/>
    <s v="15"/>
    <s v="0"/>
    <s v="UM3001"/>
    <d v="2008-03-17T00:00:00"/>
    <n v="219647.92"/>
    <n v="-200306.8"/>
    <n v="19341.12"/>
    <n v="0"/>
    <n v="0"/>
    <n v="-2824.94"/>
    <n v="0"/>
    <n v="16516.18"/>
    <n v="219647.92"/>
    <n v="-203131.74"/>
    <n v="0"/>
    <m/>
    <s v="UM01"/>
    <s v="INR"/>
    <n v="0"/>
    <n v="0"/>
    <n v="0"/>
    <n v="0"/>
    <n v="0"/>
  </r>
  <r>
    <s v="1603003729"/>
    <s v="4"/>
    <s v="16030037294"/>
    <s v="3000"/>
    <x v="2"/>
    <s v="CAPSTAN OF 100T CLOSER - ROPER"/>
    <s v="20"/>
    <s v="0"/>
    <s v="UM3001"/>
    <d v="2008-03-17T00:00:00"/>
    <n v="219647.92"/>
    <n v="-194851.48"/>
    <n v="24796.44"/>
    <n v="0"/>
    <n v="0"/>
    <n v="-1735.67"/>
    <n v="0"/>
    <n v="23060.77"/>
    <n v="219647.92"/>
    <n v="-196587.15"/>
    <n v="0"/>
    <m/>
    <s v="UM01"/>
    <s v="INR"/>
    <n v="0"/>
    <n v="0"/>
    <n v="0"/>
    <n v="0"/>
    <n v="0"/>
  </r>
  <r>
    <s v="1603003729"/>
    <s v="5"/>
    <s v="16030037295"/>
    <s v="3000"/>
    <x v="2"/>
    <s v="CAPSTAN OF 100T CLOSER - ROPER"/>
    <s v="20"/>
    <s v="0"/>
    <s v="UM3001"/>
    <d v="2008-03-17T00:00:00"/>
    <n v="828591.69"/>
    <n v="-735050.51"/>
    <n v="93541.18"/>
    <n v="0"/>
    <n v="0"/>
    <n v="-6547.58"/>
    <n v="0"/>
    <n v="86993.600000000006"/>
    <n v="828591.69"/>
    <n v="-741598.09"/>
    <n v="0"/>
    <m/>
    <s v="UM01"/>
    <s v="INR"/>
    <n v="0"/>
    <n v="0"/>
    <n v="0"/>
    <n v="0"/>
    <n v="0"/>
  </r>
  <r>
    <s v="1603003730"/>
    <s v="1"/>
    <s v="16030037301"/>
    <s v="3000"/>
    <x v="2"/>
    <s v="SEALED PICKLING IN F3 FURN.LIN"/>
    <s v="10"/>
    <s v="0"/>
    <s v="UM3001"/>
    <d v="2008-03-21T00:00:00"/>
    <n v="4742.17"/>
    <n v="-4505.0600000000004"/>
    <n v="237.11"/>
    <n v="0"/>
    <n v="0"/>
    <n v="0"/>
    <n v="0"/>
    <n v="237.11"/>
    <n v="4742.17"/>
    <n v="-4505.0600000000004"/>
    <n v="0"/>
    <m/>
    <s v="UM01"/>
    <s v="INR"/>
    <n v="0"/>
    <n v="0"/>
    <n v="0"/>
    <n v="0"/>
    <n v="0"/>
  </r>
  <r>
    <s v="1603003730"/>
    <s v="2"/>
    <s v="16030037302"/>
    <s v="3000"/>
    <x v="2"/>
    <s v="SEALED PICKLING IN F3 FURN.LIN"/>
    <s v="20"/>
    <s v="0"/>
    <s v="UM3001"/>
    <d v="2008-03-21T00:00:00"/>
    <n v="4742.18"/>
    <n v="-2757.08"/>
    <n v="1985.1"/>
    <n v="0"/>
    <n v="0"/>
    <n v="-219.32"/>
    <n v="0"/>
    <n v="1765.78"/>
    <n v="4742.18"/>
    <n v="-2976.4"/>
    <n v="0"/>
    <m/>
    <s v="UM01"/>
    <s v="INR"/>
    <n v="0"/>
    <n v="0"/>
    <n v="0"/>
    <n v="0"/>
    <n v="0"/>
  </r>
  <r>
    <s v="1603003730"/>
    <s v="3"/>
    <s v="16030037303"/>
    <s v="3000"/>
    <x v="2"/>
    <s v="SEALED PICKLING IN F3 FURN.LIN"/>
    <s v="25"/>
    <s v="0"/>
    <s v="UM3001"/>
    <d v="2008-03-21T00:00:00"/>
    <n v="80617.08"/>
    <n v="-41687.67"/>
    <n v="38929.410000000003"/>
    <n v="0"/>
    <n v="0"/>
    <n v="-2690.74"/>
    <n v="0"/>
    <n v="36238.67"/>
    <n v="80617.08"/>
    <n v="-44378.41"/>
    <n v="0"/>
    <m/>
    <s v="UM01"/>
    <s v="INR"/>
    <n v="0"/>
    <n v="0"/>
    <n v="0"/>
    <n v="0"/>
    <n v="0"/>
  </r>
  <r>
    <s v="1603003730"/>
    <s v="4"/>
    <s v="16030037304"/>
    <s v="3000"/>
    <x v="2"/>
    <s v="SEALED PICKLING IN F3 FURN.LIN"/>
    <s v="10"/>
    <s v="0"/>
    <s v="UM3001"/>
    <d v="2008-03-21T00:00:00"/>
    <n v="4742.18"/>
    <n v="-4505.07"/>
    <n v="237.11"/>
    <n v="0"/>
    <n v="0"/>
    <n v="0"/>
    <n v="0"/>
    <n v="237.11"/>
    <n v="4742.18"/>
    <n v="-4505.07"/>
    <n v="0"/>
    <m/>
    <s v="UM01"/>
    <s v="INR"/>
    <n v="0"/>
    <n v="0"/>
    <n v="0"/>
    <n v="0"/>
    <n v="0"/>
  </r>
  <r>
    <s v="1603003731"/>
    <s v="1"/>
    <s v="16030037311"/>
    <s v="3000"/>
    <x v="2"/>
    <s v="THERMIC FLUID HEATER SPCL.SPH-"/>
    <s v="10"/>
    <s v="0"/>
    <s v="UM3001"/>
    <d v="2008-03-17T00:00:00"/>
    <n v="8072.51"/>
    <n v="-7668.88"/>
    <n v="403.63"/>
    <n v="0"/>
    <n v="0"/>
    <n v="0"/>
    <n v="0"/>
    <n v="403.63"/>
    <n v="8072.51"/>
    <n v="-7668.88"/>
    <n v="0"/>
    <m/>
    <s v="UM01"/>
    <s v="INR"/>
    <n v="0"/>
    <n v="0"/>
    <n v="0"/>
    <n v="0"/>
    <n v="0"/>
  </r>
  <r>
    <s v="1603003731"/>
    <s v="2"/>
    <s v="16030037312"/>
    <s v="3000"/>
    <x v="2"/>
    <s v="THERMIC FLUID HEATER SPCL.SPH-"/>
    <s v="10"/>
    <s v="0"/>
    <s v="UM3001"/>
    <d v="2008-03-17T00:00:00"/>
    <n v="16145.01"/>
    <n v="-15337.76"/>
    <n v="807.25"/>
    <n v="0"/>
    <n v="0"/>
    <n v="0"/>
    <n v="0"/>
    <n v="807.25"/>
    <n v="16145.01"/>
    <n v="-15337.76"/>
    <n v="0"/>
    <m/>
    <s v="UM01"/>
    <s v="INR"/>
    <n v="0"/>
    <n v="0"/>
    <n v="0"/>
    <n v="0"/>
    <n v="0"/>
  </r>
  <r>
    <s v="1603003731"/>
    <s v="3"/>
    <s v="16030037313"/>
    <s v="3000"/>
    <x v="2"/>
    <s v="THERMIC FLUID HEATER SPCL.SPH-"/>
    <s v="15"/>
    <s v="0"/>
    <s v="UM3001"/>
    <d v="2008-03-17T00:00:00"/>
    <n v="40362.53"/>
    <n v="-36808.400000000001"/>
    <n v="3554.13"/>
    <n v="0"/>
    <n v="0"/>
    <n v="-519.11"/>
    <n v="0"/>
    <n v="3035.02"/>
    <n v="40362.53"/>
    <n v="-37327.51"/>
    <n v="0"/>
    <m/>
    <s v="UM01"/>
    <s v="INR"/>
    <n v="0"/>
    <n v="0"/>
    <n v="0"/>
    <n v="0"/>
    <n v="0"/>
  </r>
  <r>
    <s v="1603003731"/>
    <s v="4"/>
    <s v="16030037314"/>
    <s v="3000"/>
    <x v="2"/>
    <s v="THERMIC FLUID HEATER SPCL.SPH-"/>
    <s v="20"/>
    <s v="0"/>
    <s v="UM3001"/>
    <d v="2008-03-17T00:00:00"/>
    <n v="80725.05"/>
    <n v="-71611.850000000006"/>
    <n v="9113.2000000000007"/>
    <n v="0"/>
    <n v="0"/>
    <n v="-637.9"/>
    <n v="0"/>
    <n v="8475.2999999999993"/>
    <n v="80725.05"/>
    <n v="-72249.75"/>
    <n v="0"/>
    <m/>
    <s v="UM01"/>
    <s v="INR"/>
    <n v="0"/>
    <n v="0"/>
    <n v="0"/>
    <n v="0"/>
    <n v="0"/>
  </r>
  <r>
    <s v="1603003731"/>
    <s v="5"/>
    <s v="16030037315"/>
    <s v="3000"/>
    <x v="2"/>
    <s v="THERMIC FLUID HEATER SPCL.SPH-"/>
    <s v="8"/>
    <s v="0"/>
    <s v="UM3001"/>
    <d v="2008-03-17T00:00:00"/>
    <n v="16145.01"/>
    <n v="-15337.76"/>
    <n v="807.25"/>
    <n v="0"/>
    <n v="0"/>
    <n v="0"/>
    <n v="0"/>
    <n v="807.25"/>
    <n v="16145.01"/>
    <n v="-15337.76"/>
    <n v="0"/>
    <m/>
    <s v="UM01"/>
    <s v="INR"/>
    <n v="0"/>
    <n v="0"/>
    <n v="0"/>
    <n v="0"/>
    <n v="0"/>
  </r>
  <r>
    <s v="1603003732"/>
    <s v="1"/>
    <s v="16030037321"/>
    <s v="3000"/>
    <x v="2"/>
    <s v="MODI F3 FUR FROM ELEC. TO GAS-"/>
    <s v="10"/>
    <s v="0"/>
    <s v="UM3001"/>
    <d v="2008-03-21T00:00:00"/>
    <n v="30549.279999999999"/>
    <n v="-29021.82"/>
    <n v="1527.46"/>
    <n v="0"/>
    <n v="0"/>
    <n v="0"/>
    <n v="0"/>
    <n v="1527.46"/>
    <n v="30549.279999999999"/>
    <n v="-29021.82"/>
    <n v="0"/>
    <m/>
    <s v="UM01"/>
    <s v="INR"/>
    <n v="0"/>
    <n v="0"/>
    <n v="0"/>
    <n v="0"/>
    <n v="0"/>
  </r>
  <r>
    <s v="1603003732"/>
    <s v="2"/>
    <s v="16030037322"/>
    <s v="3000"/>
    <x v="2"/>
    <s v="MODI F3 FUR FROM ELEC. TO GAS-"/>
    <s v="20"/>
    <s v="0"/>
    <s v="UM3001"/>
    <d v="2008-03-21T00:00:00"/>
    <n v="30549.279999999999"/>
    <n v="-17785.71"/>
    <n v="12763.57"/>
    <n v="0"/>
    <n v="0"/>
    <n v="-1409.82"/>
    <n v="0"/>
    <n v="11353.75"/>
    <n v="30549.279999999999"/>
    <n v="-19195.53"/>
    <n v="0"/>
    <m/>
    <s v="UM01"/>
    <s v="INR"/>
    <n v="0"/>
    <n v="0"/>
    <n v="0"/>
    <n v="0"/>
    <n v="0"/>
  </r>
  <r>
    <s v="1603003732"/>
    <s v="3"/>
    <s v="16030037323"/>
    <s v="3000"/>
    <x v="2"/>
    <s v="MODI F3 FUR FROM ELEC. TO GAS-"/>
    <s v="25"/>
    <s v="0"/>
    <s v="UM3001"/>
    <d v="2008-03-21T00:00:00"/>
    <n v="519337.75"/>
    <n v="-269029.65000000002"/>
    <n v="250308.1"/>
    <n v="0"/>
    <n v="0"/>
    <n v="-17297.11"/>
    <n v="0"/>
    <n v="233010.99"/>
    <n v="519337.75"/>
    <n v="-286326.76"/>
    <n v="0"/>
    <m/>
    <s v="UM01"/>
    <s v="INR"/>
    <n v="0"/>
    <n v="0"/>
    <n v="0"/>
    <n v="0"/>
    <n v="0"/>
  </r>
  <r>
    <s v="1603003732"/>
    <s v="4"/>
    <s v="16030037324"/>
    <s v="3000"/>
    <x v="2"/>
    <s v="MODI F3 FUR FROM ELEC. TO GAS-"/>
    <s v="10"/>
    <s v="0"/>
    <s v="UM3001"/>
    <d v="2008-03-21T00:00:00"/>
    <n v="30549.279999999999"/>
    <n v="-29021.82"/>
    <n v="1527.46"/>
    <n v="0"/>
    <n v="0"/>
    <n v="0"/>
    <n v="0"/>
    <n v="1527.46"/>
    <n v="30549.279999999999"/>
    <n v="-29021.82"/>
    <n v="0"/>
    <m/>
    <s v="UM01"/>
    <s v="INR"/>
    <n v="0"/>
    <n v="0"/>
    <n v="0"/>
    <n v="0"/>
    <n v="0"/>
  </r>
  <r>
    <s v="1603003733"/>
    <s v="1"/>
    <s v="16030037331"/>
    <s v="3000"/>
    <x v="2"/>
    <s v="6 BOBBIN 315 MM CLOSING MACHE-"/>
    <s v="20"/>
    <s v="0"/>
    <s v="UM3001"/>
    <d v="2008-03-17T00:00:00"/>
    <n v="1215475.1299999999"/>
    <n v="-1078135.17"/>
    <n v="137339.96"/>
    <n v="0"/>
    <n v="0"/>
    <n v="-9574.0499999999993"/>
    <n v="0"/>
    <n v="127765.91"/>
    <n v="1215475.1299999999"/>
    <n v="-1087709.22"/>
    <n v="0"/>
    <m/>
    <s v="UM01"/>
    <s v="INR"/>
    <n v="0"/>
    <n v="0"/>
    <n v="0"/>
    <n v="0"/>
    <n v="0"/>
  </r>
  <r>
    <s v="1603003733"/>
    <s v="2"/>
    <s v="16030037332"/>
    <s v="3000"/>
    <x v="2"/>
    <s v="6 BOBBIN 315 MM CLOSING MACHE-"/>
    <s v="20"/>
    <s v="0"/>
    <s v="UM3001"/>
    <d v="2008-03-17T00:00:00"/>
    <n v="173639.3"/>
    <n v="-154036.85999999999"/>
    <n v="19602.439999999999"/>
    <n v="0"/>
    <n v="0"/>
    <n v="-1372.11"/>
    <n v="0"/>
    <n v="18230.330000000002"/>
    <n v="173639.3"/>
    <n v="-155408.97"/>
    <n v="0"/>
    <m/>
    <s v="UM01"/>
    <s v="INR"/>
    <n v="0"/>
    <n v="0"/>
    <n v="0"/>
    <n v="0"/>
    <n v="0"/>
  </r>
  <r>
    <s v="1603003733"/>
    <s v="3"/>
    <s v="16030037333"/>
    <s v="3000"/>
    <x v="2"/>
    <s v="6 BOBBIN 315 MM CLOSING MACHE-"/>
    <s v="10"/>
    <s v="0"/>
    <s v="UM3001"/>
    <d v="2008-03-17T00:00:00"/>
    <n v="173639.3"/>
    <n v="-164957.32999999999"/>
    <n v="8681.9699999999993"/>
    <n v="0"/>
    <n v="0"/>
    <n v="0"/>
    <n v="0"/>
    <n v="8681.9699999999993"/>
    <n v="173639.3"/>
    <n v="-164957.32999999999"/>
    <n v="0"/>
    <m/>
    <s v="UM01"/>
    <s v="INR"/>
    <n v="0"/>
    <n v="0"/>
    <n v="0"/>
    <n v="0"/>
    <n v="0"/>
  </r>
  <r>
    <s v="1603003733"/>
    <s v="4"/>
    <s v="16030037334"/>
    <s v="3000"/>
    <x v="2"/>
    <s v="6 BOBBIN 315 MM CLOSING MACHE-"/>
    <s v="10"/>
    <s v="0"/>
    <s v="UM3001"/>
    <d v="2008-03-17T00:00:00"/>
    <n v="86819.65"/>
    <n v="-82478.67"/>
    <n v="4340.9799999999996"/>
    <n v="0"/>
    <n v="0"/>
    <n v="0"/>
    <n v="0"/>
    <n v="4340.9799999999996"/>
    <n v="86819.65"/>
    <n v="-82478.67"/>
    <n v="0"/>
    <m/>
    <s v="UM01"/>
    <s v="INR"/>
    <n v="0"/>
    <n v="0"/>
    <n v="0"/>
    <n v="0"/>
    <n v="0"/>
  </r>
  <r>
    <s v="1603003733"/>
    <s v="5"/>
    <s v="16030037335"/>
    <s v="3000"/>
    <x v="2"/>
    <s v="6 BOBBIN 315 MM CLOSING MACHE-"/>
    <s v="15"/>
    <s v="0"/>
    <s v="UM3001"/>
    <d v="2008-03-17T00:00:00"/>
    <n v="86819.65"/>
    <n v="-79174.740000000005"/>
    <n v="7644.91"/>
    <n v="0"/>
    <n v="0"/>
    <n v="-1116.6099999999999"/>
    <n v="0"/>
    <n v="6528.3"/>
    <n v="86819.65"/>
    <n v="-80291.350000000006"/>
    <n v="0"/>
    <m/>
    <s v="UM01"/>
    <s v="INR"/>
    <n v="0"/>
    <n v="0"/>
    <n v="0"/>
    <n v="0"/>
    <n v="0"/>
  </r>
  <r>
    <s v="1603003734"/>
    <s v="1"/>
    <s v="16030037341"/>
    <s v="3000"/>
    <x v="2"/>
    <s v="18DIA SCHMIDT WET W/DRAWING MC"/>
    <s v="20"/>
    <s v="0"/>
    <s v="UM3001"/>
    <d v="2008-03-17T00:00:00"/>
    <n v="1858078.64"/>
    <n v="-1648316.88"/>
    <n v="209761.76"/>
    <n v="0"/>
    <n v="0"/>
    <n v="-14682.65"/>
    <n v="0"/>
    <n v="195079.11"/>
    <n v="1858078.64"/>
    <n v="-1662999.53"/>
    <n v="0"/>
    <m/>
    <s v="UM01"/>
    <s v="INR"/>
    <n v="0"/>
    <n v="0"/>
    <n v="0"/>
    <n v="0"/>
    <n v="0"/>
  </r>
  <r>
    <s v="1603003734"/>
    <s v="2"/>
    <s v="16030037342"/>
    <s v="3000"/>
    <x v="2"/>
    <s v="18DIA SCHMIDT WET W/DRAWING MC"/>
    <s v="25"/>
    <s v="0"/>
    <s v="UM3001"/>
    <d v="2008-03-17T00:00:00"/>
    <n v="2477438.19"/>
    <n v="-2170503.61"/>
    <n v="306934.58"/>
    <n v="0"/>
    <n v="0"/>
    <n v="-14126.4"/>
    <n v="0"/>
    <n v="292808.18"/>
    <n v="2477438.19"/>
    <n v="-2184630.0099999998"/>
    <n v="0"/>
    <m/>
    <s v="UM01"/>
    <s v="INR"/>
    <n v="0"/>
    <n v="0"/>
    <n v="0"/>
    <n v="0"/>
    <n v="0"/>
  </r>
  <r>
    <s v="1603003734"/>
    <s v="3"/>
    <s v="16030037343"/>
    <s v="3000"/>
    <x v="2"/>
    <s v="18DIA SCHMIDT WET W/DRAWING MC"/>
    <s v="10"/>
    <s v="0"/>
    <s v="UM3001"/>
    <d v="2008-03-17T00:00:00"/>
    <n v="1238719.0900000001"/>
    <n v="-1176783.1399999999"/>
    <n v="61935.95"/>
    <n v="0"/>
    <n v="0"/>
    <n v="0"/>
    <n v="0"/>
    <n v="61935.95"/>
    <n v="1238719.0900000001"/>
    <n v="-1176783.1399999999"/>
    <n v="0"/>
    <m/>
    <s v="UM01"/>
    <s v="INR"/>
    <n v="0"/>
    <n v="0"/>
    <n v="0"/>
    <n v="0"/>
    <n v="0"/>
  </r>
  <r>
    <s v="1603003734"/>
    <s v="4"/>
    <s v="16030037344"/>
    <s v="3000"/>
    <x v="2"/>
    <s v="18DIA SCHMIDT WET W/DRAWING MC"/>
    <s v="15"/>
    <s v="0"/>
    <s v="UM3001"/>
    <d v="2008-03-17T00:00:00"/>
    <n v="619359.55000000005"/>
    <n v="-564821.77"/>
    <n v="54537.78"/>
    <n v="0"/>
    <n v="0"/>
    <n v="-7965.72"/>
    <n v="0"/>
    <n v="46572.06"/>
    <n v="619359.55000000005"/>
    <n v="-572787.49"/>
    <n v="0"/>
    <m/>
    <s v="UM01"/>
    <s v="INR"/>
    <n v="0"/>
    <n v="0"/>
    <n v="0"/>
    <n v="0"/>
    <n v="0"/>
  </r>
  <r>
    <s v="1603003735"/>
    <s v="1"/>
    <s v="16030037351"/>
    <s v="3000"/>
    <x v="2"/>
    <s v="550 x 1 OTO +450x10 DIA DANCER"/>
    <s v="15"/>
    <s v="0"/>
    <s v="UM3001"/>
    <d v="2008-03-17T00:00:00"/>
    <n v="41497.43"/>
    <n v="-37843.379999999997"/>
    <n v="3654.05"/>
    <n v="0"/>
    <n v="0"/>
    <n v="-533.70000000000005"/>
    <n v="0"/>
    <n v="3120.35"/>
    <n v="41497.43"/>
    <n v="-38377.08"/>
    <n v="0"/>
    <m/>
    <s v="UM01"/>
    <s v="INR"/>
    <n v="0"/>
    <n v="0"/>
    <n v="0"/>
    <n v="0"/>
    <n v="0"/>
  </r>
  <r>
    <s v="1603003735"/>
    <s v="2"/>
    <s v="16030037352"/>
    <s v="3000"/>
    <x v="2"/>
    <s v="550 x 1 OTO +450x10 DIA DANCER"/>
    <s v="25"/>
    <s v="0"/>
    <s v="UM3001"/>
    <d v="2008-03-17T00:00:00"/>
    <n v="82994.86"/>
    <n v="-72712.47"/>
    <n v="10282.39"/>
    <n v="0"/>
    <n v="0"/>
    <n v="-473.24"/>
    <n v="0"/>
    <n v="9809.15"/>
    <n v="82994.86"/>
    <n v="-73185.710000000006"/>
    <n v="0"/>
    <m/>
    <s v="UM01"/>
    <s v="INR"/>
    <n v="0"/>
    <n v="0"/>
    <n v="0"/>
    <n v="0"/>
    <n v="0"/>
  </r>
  <r>
    <s v="1603003735"/>
    <s v="3"/>
    <s v="16030037353"/>
    <s v="3000"/>
    <x v="2"/>
    <s v="550 x 1 OTO +450x10 DIA DANCER"/>
    <s v="10"/>
    <s v="0"/>
    <s v="UM3001"/>
    <d v="2008-03-17T00:00:00"/>
    <n v="145241.01"/>
    <n v="-137978.96"/>
    <n v="7262.05"/>
    <n v="0"/>
    <n v="0"/>
    <n v="0"/>
    <n v="0"/>
    <n v="7262.05"/>
    <n v="145241.01"/>
    <n v="-137978.96"/>
    <n v="0"/>
    <m/>
    <s v="UM01"/>
    <s v="INR"/>
    <n v="0"/>
    <n v="0"/>
    <n v="0"/>
    <n v="0"/>
    <n v="0"/>
  </r>
  <r>
    <s v="1603003735"/>
    <s v="4"/>
    <s v="16030037354"/>
    <s v="3000"/>
    <x v="2"/>
    <s v="550 x 1 OTO +450x10 DIA DANCER"/>
    <s v="15"/>
    <s v="0"/>
    <s v="UM3001"/>
    <d v="2008-03-17T00:00:00"/>
    <n v="145241.01"/>
    <n v="-132451.79999999999"/>
    <n v="12789.21"/>
    <n v="0"/>
    <n v="0"/>
    <n v="-1867.98"/>
    <n v="0"/>
    <n v="10921.23"/>
    <n v="145241.01"/>
    <n v="-134319.78"/>
    <n v="0"/>
    <m/>
    <s v="UM01"/>
    <s v="INR"/>
    <n v="0"/>
    <n v="0"/>
    <n v="0"/>
    <n v="0"/>
    <n v="0"/>
  </r>
  <r>
    <s v="1603003736"/>
    <s v="1"/>
    <s v="16030037361"/>
    <s v="3000"/>
    <x v="2"/>
    <s v="STR THRU WIRE DRAWING M/C 2 NO"/>
    <s v="15"/>
    <s v="0"/>
    <s v="UM3001"/>
    <d v="2008-03-17T00:00:00"/>
    <n v="2020770.77"/>
    <n v="-1842831.57"/>
    <n v="177939.20000000001"/>
    <n v="0"/>
    <n v="0"/>
    <n v="-25989.57"/>
    <n v="0"/>
    <n v="151949.63"/>
    <n v="2020770.77"/>
    <n v="-1868821.14"/>
    <n v="0"/>
    <m/>
    <s v="UM01"/>
    <s v="INR"/>
    <n v="0"/>
    <n v="0"/>
    <n v="0"/>
    <n v="0"/>
    <n v="0"/>
  </r>
  <r>
    <s v="1603003736"/>
    <s v="2"/>
    <s v="16030037362"/>
    <s v="3000"/>
    <x v="2"/>
    <s v="STR THRU WIRE DRAWING M/C 2 NO"/>
    <s v="25"/>
    <s v="0"/>
    <s v="UM3001"/>
    <d v="2008-03-17T00:00:00"/>
    <n v="4041541.54"/>
    <n v="-3540827.2"/>
    <n v="500714.34"/>
    <n v="0"/>
    <n v="0"/>
    <n v="-23044.95"/>
    <n v="0"/>
    <n v="477669.39"/>
    <n v="4041541.54"/>
    <n v="-3563872.15"/>
    <n v="0"/>
    <m/>
    <s v="UM01"/>
    <s v="INR"/>
    <n v="0"/>
    <n v="0"/>
    <n v="0"/>
    <n v="0"/>
    <n v="0"/>
  </r>
  <r>
    <s v="1603003736"/>
    <s v="3"/>
    <s v="16030037363"/>
    <s v="3000"/>
    <x v="2"/>
    <s v="STR THRU WIRE DRAWING M/C 2 NO"/>
    <s v="10"/>
    <s v="0"/>
    <s v="UM3001"/>
    <d v="2008-03-17T00:00:00"/>
    <n v="7072697.6900000004"/>
    <n v="-6719062.8099999996"/>
    <n v="353634.88"/>
    <n v="0"/>
    <n v="0"/>
    <n v="0"/>
    <n v="0"/>
    <n v="353634.88"/>
    <n v="7072697.6900000004"/>
    <n v="-6719062.8099999996"/>
    <n v="0"/>
    <m/>
    <s v="UM01"/>
    <s v="INR"/>
    <n v="0"/>
    <n v="0"/>
    <n v="0"/>
    <n v="0"/>
    <n v="0"/>
  </r>
  <r>
    <s v="1603003736"/>
    <s v="4"/>
    <s v="16030037364"/>
    <s v="3000"/>
    <x v="2"/>
    <s v="STR THRU WIRE DRAWING M/C 2 NO"/>
    <s v="15"/>
    <s v="0"/>
    <s v="UM3001"/>
    <d v="2008-03-17T00:00:00"/>
    <n v="7072697.6900000004"/>
    <n v="-6449910.46"/>
    <n v="622787.23"/>
    <n v="0"/>
    <n v="0"/>
    <n v="-90963.53"/>
    <n v="0"/>
    <n v="531823.69999999995"/>
    <n v="7072697.6900000004"/>
    <n v="-6540873.9900000002"/>
    <n v="0"/>
    <m/>
    <s v="UM01"/>
    <s v="INR"/>
    <n v="0"/>
    <n v="0"/>
    <n v="0"/>
    <n v="0"/>
    <n v="0"/>
  </r>
  <r>
    <s v="1603003737"/>
    <s v="1"/>
    <s v="16030037371"/>
    <s v="3000"/>
    <x v="2"/>
    <s v="21 DIA KLEM FISCHER WET D/MC 6"/>
    <s v="20"/>
    <s v="0"/>
    <s v="UM3001"/>
    <d v="2008-03-17T00:00:00"/>
    <n v="2852451.06"/>
    <n v="-2530432.86"/>
    <n v="322018.2"/>
    <n v="0"/>
    <n v="0"/>
    <n v="-22540.25"/>
    <n v="0"/>
    <n v="299477.95"/>
    <n v="2852451.06"/>
    <n v="-2552973.11"/>
    <n v="0"/>
    <m/>
    <s v="UM01"/>
    <s v="INR"/>
    <n v="0"/>
    <n v="0"/>
    <n v="0"/>
    <n v="0"/>
    <n v="0"/>
  </r>
  <r>
    <s v="1603003737"/>
    <s v="2"/>
    <s v="16030037372"/>
    <s v="3000"/>
    <x v="2"/>
    <s v="21 DIA KLEM FISCHER WET D/MC 6"/>
    <s v="25"/>
    <s v="0"/>
    <s v="UM3001"/>
    <d v="2008-03-17T00:00:00"/>
    <n v="3803268.08"/>
    <n v="-3332073.89"/>
    <n v="471194.19"/>
    <n v="0"/>
    <n v="0"/>
    <n v="-21686.31"/>
    <n v="0"/>
    <n v="449507.88"/>
    <n v="3803268.08"/>
    <n v="-3353760.2"/>
    <n v="0"/>
    <m/>
    <s v="UM01"/>
    <s v="INR"/>
    <n v="0"/>
    <n v="0"/>
    <n v="0"/>
    <n v="0"/>
    <n v="0"/>
  </r>
  <r>
    <s v="1603003737"/>
    <s v="3"/>
    <s v="16030037373"/>
    <s v="3000"/>
    <x v="2"/>
    <s v="21 DIA KLEM FISCHER WET D/MC 6"/>
    <s v="10"/>
    <s v="0"/>
    <s v="UM3001"/>
    <d v="2008-03-17T00:00:00"/>
    <n v="1901634.04"/>
    <n v="-1806552.34"/>
    <n v="95081.7"/>
    <n v="0"/>
    <n v="0"/>
    <n v="0"/>
    <n v="0"/>
    <n v="95081.7"/>
    <n v="1901634.04"/>
    <n v="-1806552.34"/>
    <n v="0"/>
    <m/>
    <s v="UM01"/>
    <s v="INR"/>
    <n v="0"/>
    <n v="0"/>
    <n v="0"/>
    <n v="0"/>
    <n v="0"/>
  </r>
  <r>
    <s v="1603003737"/>
    <s v="4"/>
    <s v="16030037374"/>
    <s v="3000"/>
    <x v="2"/>
    <s v="21 DIA KLEM FISCHER WET D/MC 6"/>
    <s v="15"/>
    <s v="0"/>
    <s v="UM3001"/>
    <d v="2008-03-17T00:00:00"/>
    <n v="950817.02"/>
    <n v="-867092.72"/>
    <n v="83724.3"/>
    <n v="0"/>
    <n v="0"/>
    <n v="-12228.67"/>
    <n v="0"/>
    <n v="71495.63"/>
    <n v="950817.02"/>
    <n v="-879321.39"/>
    <n v="0"/>
    <m/>
    <s v="UM01"/>
    <s v="INR"/>
    <n v="0"/>
    <n v="0"/>
    <n v="0"/>
    <n v="0"/>
    <n v="0"/>
  </r>
  <r>
    <s v="1603003738"/>
    <s v="1"/>
    <s v="16030037381"/>
    <s v="3000"/>
    <x v="2"/>
    <s v="INSTL.450MT PATENTING GALV LIN"/>
    <s v="10"/>
    <s v="0"/>
    <s v="UM3001"/>
    <d v="2008-03-20T00:00:00"/>
    <n v="2523601.7200000002"/>
    <n v="-2397421.63"/>
    <n v="126180.09"/>
    <n v="0"/>
    <n v="0"/>
    <n v="0"/>
    <n v="0"/>
    <n v="126180.09"/>
    <n v="2523601.7200000002"/>
    <n v="-2397421.63"/>
    <n v="0"/>
    <m/>
    <s v="UM01"/>
    <s v="INR"/>
    <n v="0"/>
    <n v="0"/>
    <n v="0"/>
    <n v="0"/>
    <n v="0"/>
  </r>
  <r>
    <s v="1603003738"/>
    <s v="2"/>
    <s v="16030037382"/>
    <s v="3000"/>
    <x v="2"/>
    <s v="INSTL.450MT PATENTING GALV LIN"/>
    <s v="10"/>
    <s v="0"/>
    <s v="UM3001"/>
    <d v="2008-03-20T00:00:00"/>
    <n v="2523601.7200000002"/>
    <n v="-2397421.63"/>
    <n v="126180.09"/>
    <n v="0"/>
    <n v="0"/>
    <n v="0"/>
    <n v="0"/>
    <n v="126180.09"/>
    <n v="2523601.7200000002"/>
    <n v="-2397421.63"/>
    <n v="0"/>
    <m/>
    <s v="UM01"/>
    <s v="INR"/>
    <n v="0"/>
    <n v="0"/>
    <n v="0"/>
    <n v="0"/>
    <n v="0"/>
  </r>
  <r>
    <s v="1603003738"/>
    <s v="3"/>
    <s v="16030037383"/>
    <s v="3000"/>
    <x v="2"/>
    <s v="INSTL.450MT PATENTING GALV LIN"/>
    <s v="20"/>
    <s v="0"/>
    <s v="UM3001"/>
    <d v="2008-03-20T00:00:00"/>
    <n v="2523601.7200000002"/>
    <n v="-1469675.84"/>
    <n v="1053925.8799999999"/>
    <n v="0"/>
    <n v="0"/>
    <n v="-116446.77"/>
    <n v="0"/>
    <n v="937479.11"/>
    <n v="2523601.7200000002"/>
    <n v="-1586122.61"/>
    <n v="0"/>
    <m/>
    <s v="UM01"/>
    <s v="INR"/>
    <n v="0"/>
    <n v="0"/>
    <n v="0"/>
    <n v="0"/>
    <n v="0"/>
  </r>
  <r>
    <s v="1603003738"/>
    <s v="4"/>
    <s v="16030037384"/>
    <s v="3000"/>
    <x v="2"/>
    <s v="INSTL.450MT PATENTING GALV LIN"/>
    <s v="25"/>
    <s v="0"/>
    <s v="UM3001"/>
    <d v="2008-03-20T00:00:00"/>
    <n v="42901229.25"/>
    <n v="-22231364.34"/>
    <n v="20669864.91"/>
    <n v="0"/>
    <n v="0"/>
    <n v="-1428597.77"/>
    <n v="0"/>
    <n v="19241267.140000001"/>
    <n v="42901229.25"/>
    <n v="-23659962.109999999"/>
    <n v="0"/>
    <m/>
    <s v="UM01"/>
    <s v="INR"/>
    <n v="0"/>
    <n v="0"/>
    <n v="0"/>
    <n v="0"/>
    <n v="0"/>
  </r>
  <r>
    <s v="1603003739"/>
    <s v="1"/>
    <s v="16030037391"/>
    <s v="3000"/>
    <x v="2"/>
    <s v="&quot;&quot;&quot;25 BB X 22&quot;&quot;&quot;&quot; TUBULAR STRANDIN&quot;"/>
    <s v="10"/>
    <s v="0"/>
    <s v="UM3001"/>
    <d v="2008-03-20T00:00:00"/>
    <n v="126588.21"/>
    <n v="-120258.8"/>
    <n v="6329.41"/>
    <n v="0"/>
    <n v="0"/>
    <n v="0"/>
    <n v="0"/>
    <n v="6329.41"/>
    <n v="126588.21"/>
    <n v="-120258.8"/>
    <n v="0"/>
    <m/>
    <s v="UM01"/>
    <s v="INR"/>
    <n v="0"/>
    <n v="0"/>
    <n v="0"/>
    <n v="0"/>
    <n v="0"/>
  </r>
  <r>
    <s v="1603003739"/>
    <s v="2"/>
    <s v="16030037392"/>
    <s v="3000"/>
    <x v="2"/>
    <s v="&quot;&quot;&quot;25 BB X 22&quot;&quot;&quot;&quot; TUBULAR STRANDIN&quot;"/>
    <s v="20"/>
    <s v="0"/>
    <s v="UM3001"/>
    <d v="2008-03-20T00:00:00"/>
    <n v="126588.21"/>
    <n v="-112168.29"/>
    <n v="14419.92"/>
    <n v="0"/>
    <n v="0"/>
    <n v="-1015.49"/>
    <n v="0"/>
    <n v="13404.43"/>
    <n v="126588.21"/>
    <n v="-113183.78"/>
    <n v="0"/>
    <m/>
    <s v="UM01"/>
    <s v="INR"/>
    <n v="0"/>
    <n v="0"/>
    <n v="0"/>
    <n v="0"/>
    <n v="0"/>
  </r>
  <r>
    <s v="1603003739"/>
    <s v="3"/>
    <s v="16030037393"/>
    <s v="3000"/>
    <x v="2"/>
    <s v="&quot;&quot;&quot;25 BB X 22&quot;&quot;&quot;&quot; TUBULAR STRANDIN&quot;"/>
    <s v="10"/>
    <s v="0"/>
    <s v="UM3001"/>
    <d v="2008-03-20T00:00:00"/>
    <n v="63294.1"/>
    <n v="-60129.39"/>
    <n v="3164.71"/>
    <n v="0"/>
    <n v="0"/>
    <n v="0"/>
    <n v="0"/>
    <n v="3164.71"/>
    <n v="63294.1"/>
    <n v="-60129.39"/>
    <n v="0"/>
    <m/>
    <s v="UM01"/>
    <s v="INR"/>
    <n v="0"/>
    <n v="0"/>
    <n v="0"/>
    <n v="0"/>
    <n v="0"/>
  </r>
  <r>
    <s v="1603003739"/>
    <s v="4"/>
    <s v="16030037394"/>
    <s v="3000"/>
    <x v="2"/>
    <s v="&quot;&quot;&quot;25 BB X 22&quot;&quot;&quot;&quot; TUBULAR STRANDIN&quot;"/>
    <s v="20"/>
    <s v="0"/>
    <s v="UM3001"/>
    <d v="2008-03-20T00:00:00"/>
    <n v="886117.44"/>
    <n v="-785177.95"/>
    <n v="100939.49"/>
    <n v="0"/>
    <n v="0"/>
    <n v="-7108.42"/>
    <n v="0"/>
    <n v="93831.07"/>
    <n v="886117.44"/>
    <n v="-792286.37"/>
    <n v="0"/>
    <m/>
    <s v="UM01"/>
    <s v="INR"/>
    <n v="0"/>
    <n v="0"/>
    <n v="0"/>
    <n v="0"/>
    <n v="0"/>
  </r>
  <r>
    <s v="1603003739"/>
    <s v="5"/>
    <s v="16030037395"/>
    <s v="3000"/>
    <x v="2"/>
    <s v="&quot;&quot;&quot;25 BB X 22&quot;&quot;&quot;&quot; TUBULAR STRANDIN&quot;"/>
    <s v="15"/>
    <s v="0"/>
    <s v="UM3001"/>
    <d v="2008-03-20T00:00:00"/>
    <n v="63294.1"/>
    <n v="-57676.45"/>
    <n v="5617.65"/>
    <n v="0"/>
    <n v="0"/>
    <n v="-826.71"/>
    <n v="0"/>
    <n v="4790.9399999999996"/>
    <n v="63294.1"/>
    <n v="-58503.16"/>
    <n v="0"/>
    <m/>
    <s v="UM01"/>
    <s v="INR"/>
    <n v="0"/>
    <n v="0"/>
    <n v="0"/>
    <n v="0"/>
    <n v="0"/>
  </r>
  <r>
    <s v="1603003740"/>
    <s v="1"/>
    <s v="16030037401"/>
    <s v="3000"/>
    <x v="2"/>
    <s v="MULTIPLAYER PRE STRETCH 100 MT"/>
    <s v="10"/>
    <s v="0"/>
    <s v="UM3001"/>
    <d v="2008-03-27T00:00:00"/>
    <n v="799119.95"/>
    <n v="-759163.95"/>
    <n v="39956"/>
    <n v="0"/>
    <n v="0"/>
    <n v="0"/>
    <n v="0"/>
    <n v="39956"/>
    <n v="799119.95"/>
    <n v="-759163.95"/>
    <n v="0"/>
    <m/>
    <s v="UM01"/>
    <s v="INR"/>
    <n v="0"/>
    <n v="0"/>
    <n v="0"/>
    <n v="0"/>
    <n v="0"/>
  </r>
  <r>
    <s v="1603003740"/>
    <s v="2"/>
    <s v="16030037402"/>
    <s v="3000"/>
    <x v="2"/>
    <s v="MULTIPLAYER PRE STRETCH 100 MT"/>
    <s v="15"/>
    <s v="0"/>
    <s v="UM3001"/>
    <d v="2008-03-27T00:00:00"/>
    <n v="7192079.5099999998"/>
    <n v="-6543187.5300000003"/>
    <n v="648891.98"/>
    <n v="0"/>
    <n v="0"/>
    <n v="-96871.67"/>
    <n v="0"/>
    <n v="552020.31000000006"/>
    <n v="7192079.5099999998"/>
    <n v="-6640059.2000000002"/>
    <n v="0"/>
    <m/>
    <s v="UM01"/>
    <s v="INR"/>
    <n v="0"/>
    <n v="0"/>
    <n v="0"/>
    <n v="0"/>
    <n v="0"/>
  </r>
  <r>
    <s v="1603003741"/>
    <s v="1"/>
    <s v="16030037411"/>
    <s v="3000"/>
    <x v="2"/>
    <s v="12 BOBBIN X 315 STRANDING MC 1"/>
    <s v="10"/>
    <s v="0"/>
    <s v="UM3001"/>
    <d v="2008-03-22T00:00:00"/>
    <n v="191300.06"/>
    <n v="-181735.06"/>
    <n v="9565"/>
    <n v="0"/>
    <n v="0"/>
    <n v="0"/>
    <n v="0"/>
    <n v="9565"/>
    <n v="191300.06"/>
    <n v="-181735.06"/>
    <n v="0"/>
    <m/>
    <s v="UM01"/>
    <s v="INR"/>
    <n v="0"/>
    <n v="0"/>
    <n v="0"/>
    <n v="0"/>
    <n v="0"/>
  </r>
  <r>
    <s v="1603003741"/>
    <s v="2"/>
    <s v="16030037412"/>
    <s v="3000"/>
    <x v="2"/>
    <s v="12 BOBBIN X 315 STRANDING MC 1"/>
    <s v="10"/>
    <s v="0"/>
    <s v="UM3001"/>
    <d v="2008-03-22T00:00:00"/>
    <n v="95650.03"/>
    <n v="-90867.53"/>
    <n v="4782.5"/>
    <n v="0"/>
    <n v="0"/>
    <n v="0"/>
    <n v="0"/>
    <n v="4782.5"/>
    <n v="95650.03"/>
    <n v="-90867.53"/>
    <n v="0"/>
    <m/>
    <s v="UM01"/>
    <s v="INR"/>
    <n v="0"/>
    <n v="0"/>
    <n v="0"/>
    <n v="0"/>
    <n v="0"/>
  </r>
  <r>
    <s v="1603003741"/>
    <s v="3"/>
    <s v="16030037413"/>
    <s v="3000"/>
    <x v="2"/>
    <s v="12 BOBBIN X 315 STRANDING MC 1"/>
    <s v="20"/>
    <s v="0"/>
    <s v="UM3001"/>
    <d v="2008-03-22T00:00:00"/>
    <n v="191300.06"/>
    <n v="-169391.2"/>
    <n v="21908.86"/>
    <n v="0"/>
    <n v="0"/>
    <n v="-1548.28"/>
    <n v="0"/>
    <n v="20360.580000000002"/>
    <n v="191300.06"/>
    <n v="-170939.48"/>
    <n v="0"/>
    <m/>
    <s v="UM01"/>
    <s v="INR"/>
    <n v="0"/>
    <n v="0"/>
    <n v="0"/>
    <n v="0"/>
    <n v="0"/>
  </r>
  <r>
    <s v="1603003741"/>
    <s v="4"/>
    <s v="16030037414"/>
    <s v="3000"/>
    <x v="2"/>
    <s v="12 BOBBIN X 315 STRANDING MC 1"/>
    <s v="20"/>
    <s v="0"/>
    <s v="UM3001"/>
    <d v="2008-03-22T00:00:00"/>
    <n v="1339100.43"/>
    <n v="-1185738.5"/>
    <n v="153361.93"/>
    <n v="0"/>
    <n v="0"/>
    <n v="-10837.98"/>
    <n v="0"/>
    <n v="142523.95000000001"/>
    <n v="1339100.43"/>
    <n v="-1196576.48"/>
    <n v="0"/>
    <m/>
    <s v="UM01"/>
    <s v="INR"/>
    <n v="0"/>
    <n v="0"/>
    <n v="0"/>
    <n v="0"/>
    <n v="0"/>
  </r>
  <r>
    <s v="1603003741"/>
    <s v="5"/>
    <s v="16030037415"/>
    <s v="3000"/>
    <x v="2"/>
    <s v="12 BOBBIN X 315 STRANDING MC 1"/>
    <s v="15"/>
    <s v="0"/>
    <s v="UM3001"/>
    <d v="2008-03-22T00:00:00"/>
    <n v="95650.03"/>
    <n v="-87124.1"/>
    <n v="8525.93"/>
    <n v="0"/>
    <n v="0"/>
    <n v="-1259.31"/>
    <n v="0"/>
    <n v="7266.62"/>
    <n v="95650.03"/>
    <n v="-88383.41"/>
    <n v="0"/>
    <m/>
    <s v="UM01"/>
    <s v="INR"/>
    <n v="0"/>
    <n v="0"/>
    <n v="0"/>
    <n v="0"/>
    <n v="0"/>
  </r>
  <r>
    <s v="1603003742"/>
    <s v="1"/>
    <s v="16030037421"/>
    <s v="3000"/>
    <x v="2"/>
    <s v="7 BOBBIN X 315 STRANDING MC 1-"/>
    <s v="10"/>
    <s v="0"/>
    <s v="UM3001"/>
    <d v="2008-03-22T00:00:00"/>
    <n v="123231.84"/>
    <n v="-117070.25"/>
    <n v="6161.59"/>
    <n v="0"/>
    <n v="0"/>
    <n v="0"/>
    <n v="0"/>
    <n v="6161.59"/>
    <n v="123231.84"/>
    <n v="-117070.25"/>
    <n v="0"/>
    <m/>
    <s v="UM01"/>
    <s v="INR"/>
    <n v="0"/>
    <n v="0"/>
    <n v="0"/>
    <n v="0"/>
    <n v="0"/>
  </r>
  <r>
    <s v="1603003742"/>
    <s v="2"/>
    <s v="16030037422"/>
    <s v="3000"/>
    <x v="2"/>
    <s v="7 BOBBIN X 315 STRANDING MC 1-"/>
    <s v="10"/>
    <s v="0"/>
    <s v="UM3001"/>
    <d v="2008-03-22T00:00:00"/>
    <n v="61615.92"/>
    <n v="-58535.12"/>
    <n v="3080.8"/>
    <n v="0"/>
    <n v="0"/>
    <n v="0"/>
    <n v="0"/>
    <n v="3080.8"/>
    <n v="61615.92"/>
    <n v="-58535.12"/>
    <n v="0"/>
    <m/>
    <s v="UM01"/>
    <s v="INR"/>
    <n v="0"/>
    <n v="0"/>
    <n v="0"/>
    <n v="0"/>
    <n v="0"/>
  </r>
  <r>
    <s v="1603003742"/>
    <s v="3"/>
    <s v="16030037423"/>
    <s v="3000"/>
    <x v="2"/>
    <s v="7 BOBBIN X 315 STRANDING MC 1-"/>
    <s v="15"/>
    <s v="0"/>
    <s v="UM3001"/>
    <d v="2008-03-22T00:00:00"/>
    <n v="61615.92"/>
    <n v="-56123.67"/>
    <n v="5492.25"/>
    <n v="0"/>
    <n v="0"/>
    <n v="-811.23"/>
    <n v="0"/>
    <n v="4681.0200000000004"/>
    <n v="61615.92"/>
    <n v="-56934.9"/>
    <n v="0"/>
    <m/>
    <s v="UM01"/>
    <s v="INR"/>
    <n v="0"/>
    <n v="0"/>
    <n v="0"/>
    <n v="0"/>
    <n v="0"/>
  </r>
  <r>
    <s v="1603003742"/>
    <s v="4"/>
    <s v="16030037424"/>
    <s v="3000"/>
    <x v="2"/>
    <s v="7 BOBBIN X 315 STRANDING MC 1-"/>
    <s v="20"/>
    <s v="0"/>
    <s v="UM3001"/>
    <d v="2008-03-22T00:00:00"/>
    <n v="123231.84"/>
    <n v="-109118.58"/>
    <n v="14113.26"/>
    <n v="0"/>
    <n v="0"/>
    <n v="-997.37"/>
    <n v="0"/>
    <n v="13115.89"/>
    <n v="123231.84"/>
    <n v="-110115.95"/>
    <n v="0"/>
    <m/>
    <s v="UM01"/>
    <s v="INR"/>
    <n v="0"/>
    <n v="0"/>
    <n v="0"/>
    <n v="0"/>
    <n v="0"/>
  </r>
  <r>
    <s v="1603003742"/>
    <s v="5"/>
    <s v="16030037425"/>
    <s v="3000"/>
    <x v="2"/>
    <s v="7 BOBBIN X 315 STRANDING MC 1-"/>
    <s v="20"/>
    <s v="0"/>
    <s v="UM3001"/>
    <d v="2008-03-22T00:00:00"/>
    <n v="862622.87"/>
    <n v="-763830.05"/>
    <n v="98792.82"/>
    <n v="0"/>
    <n v="0"/>
    <n v="-6981.62"/>
    <n v="0"/>
    <n v="91811.199999999997"/>
    <n v="862622.87"/>
    <n v="-770811.67"/>
    <n v="0"/>
    <m/>
    <s v="UM01"/>
    <s v="INR"/>
    <n v="0"/>
    <n v="0"/>
    <n v="0"/>
    <n v="0"/>
    <n v="0"/>
  </r>
  <r>
    <s v="1603003743"/>
    <s v="1"/>
    <s v="16030037431"/>
    <s v="3000"/>
    <x v="2"/>
    <s v="6 HEAD COILER ASSEM - MS1 FURN"/>
    <s v="10"/>
    <s v="0"/>
    <s v="UM3001"/>
    <d v="2008-03-21T00:00:00"/>
    <n v="46768.24"/>
    <n v="-44429.83"/>
    <n v="2338.41"/>
    <n v="0"/>
    <n v="0"/>
    <n v="0"/>
    <n v="0"/>
    <n v="2338.41"/>
    <n v="46768.24"/>
    <n v="-44429.83"/>
    <n v="0"/>
    <m/>
    <s v="UM01"/>
    <s v="INR"/>
    <n v="0"/>
    <n v="0"/>
    <n v="0"/>
    <n v="0"/>
    <n v="0"/>
  </r>
  <r>
    <s v="1603003743"/>
    <s v="2"/>
    <s v="16030037432"/>
    <s v="3000"/>
    <x v="2"/>
    <s v="6 HEAD COILER ASSEM - MS1 FURN"/>
    <s v="10"/>
    <s v="0"/>
    <s v="UM3001"/>
    <d v="2008-03-21T00:00:00"/>
    <n v="46768.24"/>
    <n v="-44429.83"/>
    <n v="2338.41"/>
    <n v="0"/>
    <n v="0"/>
    <n v="0"/>
    <n v="0"/>
    <n v="2338.41"/>
    <n v="46768.24"/>
    <n v="-44429.83"/>
    <n v="0"/>
    <m/>
    <s v="UM01"/>
    <s v="INR"/>
    <n v="0"/>
    <n v="0"/>
    <n v="0"/>
    <n v="0"/>
    <n v="0"/>
  </r>
  <r>
    <s v="1603003743"/>
    <s v="3"/>
    <s v="16030037433"/>
    <s v="3000"/>
    <x v="2"/>
    <s v="6 HEAD COILER ASSEM - MS1 FURN"/>
    <s v="20"/>
    <s v="0"/>
    <s v="UM3001"/>
    <d v="2008-03-21T00:00:00"/>
    <n v="46768.24"/>
    <n v="-27228.33"/>
    <n v="19539.91"/>
    <n v="0"/>
    <n v="0"/>
    <n v="-2158.3200000000002"/>
    <n v="0"/>
    <n v="17381.59"/>
    <n v="46768.24"/>
    <n v="-29386.65"/>
    <n v="0"/>
    <m/>
    <s v="UM01"/>
    <s v="INR"/>
    <n v="0"/>
    <n v="0"/>
    <n v="0"/>
    <n v="0"/>
    <n v="0"/>
  </r>
  <r>
    <s v="1603003743"/>
    <s v="4"/>
    <s v="16030037434"/>
    <s v="3000"/>
    <x v="2"/>
    <s v="6 HEAD COILER ASSEM - MS1 FURN"/>
    <s v="25"/>
    <s v="0"/>
    <s v="UM3001"/>
    <d v="2008-03-21T00:00:00"/>
    <n v="795060.05"/>
    <n v="-411860.51"/>
    <n v="383199.54"/>
    <n v="0"/>
    <n v="0"/>
    <n v="-26480.35"/>
    <n v="0"/>
    <n v="356719.19"/>
    <n v="795060.05"/>
    <n v="-438340.86"/>
    <n v="0"/>
    <m/>
    <s v="UM01"/>
    <s v="INR"/>
    <n v="0"/>
    <n v="0"/>
    <n v="0"/>
    <n v="0"/>
    <n v="0"/>
  </r>
  <r>
    <s v="1603003744"/>
    <s v="1"/>
    <s v="16030037441"/>
    <s v="3000"/>
    <x v="2"/>
    <s v="3-HEAD 1000 ROTOLAY -DSW FURNA"/>
    <s v="10"/>
    <s v="0"/>
    <s v="UM3001"/>
    <d v="2008-03-21T00:00:00"/>
    <n v="88139.15"/>
    <n v="-83732.19"/>
    <n v="4406.96"/>
    <n v="0"/>
    <n v="0"/>
    <n v="0"/>
    <n v="0"/>
    <n v="4406.96"/>
    <n v="88139.15"/>
    <n v="-83732.19"/>
    <n v="0"/>
    <m/>
    <s v="UM01"/>
    <s v="INR"/>
    <n v="0"/>
    <n v="0"/>
    <n v="0"/>
    <n v="0"/>
    <n v="0"/>
  </r>
  <r>
    <s v="1603003744"/>
    <s v="2"/>
    <s v="16030037442"/>
    <s v="3000"/>
    <x v="2"/>
    <s v="3-HEAD 1000 ROTOLAY -DSW FURNA"/>
    <s v="10"/>
    <s v="0"/>
    <s v="UM3001"/>
    <d v="2008-03-21T00:00:00"/>
    <n v="88139.15"/>
    <n v="-83732.19"/>
    <n v="4406.96"/>
    <n v="0"/>
    <n v="0"/>
    <n v="0"/>
    <n v="0"/>
    <n v="4406.96"/>
    <n v="88139.15"/>
    <n v="-83732.19"/>
    <n v="0"/>
    <m/>
    <s v="UM01"/>
    <s v="INR"/>
    <n v="0"/>
    <n v="0"/>
    <n v="0"/>
    <n v="0"/>
    <n v="0"/>
  </r>
  <r>
    <s v="1603003744"/>
    <s v="3"/>
    <s v="16030037443"/>
    <s v="3000"/>
    <x v="2"/>
    <s v="3-HEAD 1000 ROTOLAY -DSW FURNA"/>
    <s v="20"/>
    <s v="0"/>
    <s v="UM3001"/>
    <d v="2008-03-21T00:00:00"/>
    <n v="88139.15"/>
    <n v="-51314.33"/>
    <n v="36824.82"/>
    <n v="0"/>
    <n v="0"/>
    <n v="-4067.56"/>
    <n v="0"/>
    <n v="32757.26"/>
    <n v="88139.15"/>
    <n v="-55381.89"/>
    <n v="0"/>
    <m/>
    <s v="UM01"/>
    <s v="INR"/>
    <n v="0"/>
    <n v="0"/>
    <n v="0"/>
    <n v="0"/>
    <n v="0"/>
  </r>
  <r>
    <s v="1603003744"/>
    <s v="4"/>
    <s v="16030037444"/>
    <s v="3000"/>
    <x v="2"/>
    <s v="3-HEAD 1000 ROTOLAY -DSW FURNA"/>
    <s v="25"/>
    <s v="0"/>
    <s v="UM3001"/>
    <d v="2008-03-21T00:00:00"/>
    <n v="1498365.56"/>
    <n v="-776189.95"/>
    <n v="722175.61"/>
    <n v="0"/>
    <n v="0"/>
    <n v="-49904.72"/>
    <n v="0"/>
    <n v="672270.89"/>
    <n v="1498365.56"/>
    <n v="-826094.67"/>
    <n v="0"/>
    <m/>
    <s v="UM01"/>
    <s v="INR"/>
    <n v="0"/>
    <n v="0"/>
    <n v="0"/>
    <n v="0"/>
    <n v="0"/>
  </r>
  <r>
    <s v="1603003745"/>
    <s v="1"/>
    <s v="16030037451"/>
    <s v="3000"/>
    <x v="2"/>
    <s v="&quot;&quot;&quot;6X16&quot;&quot;&quot;&quot;(220 V) CLOSING MACHINE&quot;"/>
    <s v="10"/>
    <s v="0"/>
    <s v="UM3001"/>
    <d v="2008-03-20T00:00:00"/>
    <n v="138477.64000000001"/>
    <n v="-131553.76"/>
    <n v="6923.88"/>
    <n v="0"/>
    <n v="0"/>
    <n v="0"/>
    <n v="0"/>
    <n v="6923.88"/>
    <n v="138477.64000000001"/>
    <n v="-131553.76"/>
    <n v="0"/>
    <m/>
    <s v="UM01"/>
    <s v="INR"/>
    <n v="0"/>
    <n v="0"/>
    <n v="0"/>
    <n v="0"/>
    <n v="0"/>
  </r>
  <r>
    <s v="1603003745"/>
    <s v="2"/>
    <s v="16030037452"/>
    <s v="3000"/>
    <x v="2"/>
    <s v="&quot;&quot;&quot;6X16&quot;&quot;&quot;&quot;(220 V) CLOSING MACHINE&quot;"/>
    <s v="15"/>
    <s v="0"/>
    <s v="UM3001"/>
    <d v="2008-03-20T00:00:00"/>
    <n v="138477.64000000001"/>
    <n v="-126187.11"/>
    <n v="12290.53"/>
    <n v="0"/>
    <n v="0"/>
    <n v="-1808.7"/>
    <n v="0"/>
    <n v="10481.83"/>
    <n v="138477.64000000001"/>
    <n v="-127995.81"/>
    <n v="0"/>
    <m/>
    <s v="UM01"/>
    <s v="INR"/>
    <n v="0"/>
    <n v="0"/>
    <n v="0"/>
    <n v="0"/>
    <n v="0"/>
  </r>
  <r>
    <s v="1603003745"/>
    <s v="3"/>
    <s v="16030037453"/>
    <s v="3000"/>
    <x v="2"/>
    <s v="&quot;&quot;&quot;6X16&quot;&quot;&quot;&quot;(220 V) CLOSING MACHINE&quot;"/>
    <s v="20"/>
    <s v="0"/>
    <s v="UM3001"/>
    <d v="2008-03-20T00:00:00"/>
    <n v="276955.28000000003"/>
    <n v="-245406.73"/>
    <n v="31548.55"/>
    <n v="0"/>
    <n v="0"/>
    <n v="-2221.73"/>
    <n v="0"/>
    <n v="29326.82"/>
    <n v="276955.28000000003"/>
    <n v="-247628.46"/>
    <n v="0"/>
    <m/>
    <s v="UM01"/>
    <s v="INR"/>
    <n v="0"/>
    <n v="0"/>
    <n v="0"/>
    <n v="0"/>
    <n v="0"/>
  </r>
  <r>
    <s v="1603003745"/>
    <s v="4"/>
    <s v="16030037454"/>
    <s v="3000"/>
    <x v="2"/>
    <s v="&quot;&quot;&quot;6X16&quot;&quot;&quot;&quot;(220 V) CLOSING MACHINE&quot;"/>
    <s v="10"/>
    <s v="0"/>
    <s v="UM3001"/>
    <d v="2008-03-20T00:00:00"/>
    <n v="276955.28000000003"/>
    <n v="-263107.52"/>
    <n v="13847.76"/>
    <n v="0"/>
    <n v="0"/>
    <n v="0"/>
    <n v="0"/>
    <n v="13847.76"/>
    <n v="276955.28000000003"/>
    <n v="-263107.52"/>
    <n v="0"/>
    <m/>
    <s v="UM01"/>
    <s v="INR"/>
    <n v="0"/>
    <n v="0"/>
    <n v="0"/>
    <n v="0"/>
    <n v="0"/>
  </r>
  <r>
    <s v="1603003745"/>
    <s v="5"/>
    <s v="16030037455"/>
    <s v="3000"/>
    <x v="2"/>
    <s v="&quot;&quot;&quot;6X16&quot;&quot;&quot;&quot;(220 V) CLOSING MACHINE&quot;"/>
    <s v="20"/>
    <s v="0"/>
    <s v="UM3001"/>
    <d v="2008-03-20T00:00:00"/>
    <n v="1938686.95"/>
    <n v="-1717847.06"/>
    <n v="220839.89"/>
    <n v="0"/>
    <n v="0"/>
    <n v="-15552.11"/>
    <n v="0"/>
    <n v="205287.78"/>
    <n v="1938686.95"/>
    <n v="-1733399.17"/>
    <n v="0"/>
    <m/>
    <s v="UM01"/>
    <s v="INR"/>
    <n v="0"/>
    <n v="0"/>
    <n v="0"/>
    <n v="0"/>
    <n v="0"/>
  </r>
  <r>
    <s v="1603003746"/>
    <s v="1"/>
    <s v="16030037461"/>
    <s v="3000"/>
    <x v="2"/>
    <s v="&quot;&quot;&quot;(12+18)X10&quot;&quot;&quot;&quot; STRANDING MACHIN&quot;"/>
    <s v="10"/>
    <s v="0"/>
    <s v="UM3001"/>
    <d v="2008-03-20T00:00:00"/>
    <n v="162991.54999999999"/>
    <n v="-154841.97"/>
    <n v="8149.58"/>
    <n v="0"/>
    <n v="0"/>
    <n v="0"/>
    <n v="0"/>
    <n v="8149.58"/>
    <n v="162991.54999999999"/>
    <n v="-154841.97"/>
    <n v="0"/>
    <m/>
    <s v="UM01"/>
    <s v="INR"/>
    <n v="0"/>
    <n v="0"/>
    <n v="0"/>
    <n v="0"/>
    <n v="0"/>
  </r>
  <r>
    <s v="1603003746"/>
    <s v="2"/>
    <s v="16030037462"/>
    <s v="3000"/>
    <x v="2"/>
    <s v="&quot;&quot;&quot;(12+18)X10&quot;&quot;&quot;&quot; STRANDING MACHIN&quot;"/>
    <s v="20"/>
    <s v="0"/>
    <s v="UM3001"/>
    <d v="2008-03-20T00:00:00"/>
    <n v="2281881.71"/>
    <n v="-2021947.79"/>
    <n v="259933.92"/>
    <n v="0"/>
    <n v="0"/>
    <n v="-18305.21"/>
    <n v="0"/>
    <n v="241628.71"/>
    <n v="2281881.71"/>
    <n v="-2040253"/>
    <n v="0"/>
    <m/>
    <s v="UM01"/>
    <s v="INR"/>
    <n v="0"/>
    <n v="0"/>
    <n v="0"/>
    <n v="0"/>
    <n v="0"/>
  </r>
  <r>
    <s v="1603003746"/>
    <s v="3"/>
    <s v="16030037463"/>
    <s v="3000"/>
    <x v="2"/>
    <s v="&quot;&quot;&quot;(12+18)X10&quot;&quot;&quot;&quot; STRANDING MACHIN&quot;"/>
    <s v="15"/>
    <s v="0"/>
    <s v="UM3001"/>
    <d v="2008-03-20T00:00:00"/>
    <n v="162991.54999999999"/>
    <n v="-148525.29999999999"/>
    <n v="14466.25"/>
    <n v="0"/>
    <n v="0"/>
    <n v="-2128.89"/>
    <n v="0"/>
    <n v="12337.36"/>
    <n v="162991.54999999999"/>
    <n v="-150654.19"/>
    <n v="0"/>
    <m/>
    <s v="UM01"/>
    <s v="INR"/>
    <n v="0"/>
    <n v="0"/>
    <n v="0"/>
    <n v="0"/>
    <n v="0"/>
  </r>
  <r>
    <s v="1603003746"/>
    <s v="4"/>
    <s v="16030037464"/>
    <s v="3000"/>
    <x v="2"/>
    <s v="&quot;&quot;&quot;(12+18)X10&quot;&quot;&quot;&quot; STRANDING MACHIN&quot;"/>
    <s v="20"/>
    <s v="0"/>
    <s v="UM3001"/>
    <d v="2008-03-20T00:00:00"/>
    <n v="325983.09999999998"/>
    <n v="-288849.69"/>
    <n v="37133.410000000003"/>
    <n v="0"/>
    <n v="0"/>
    <n v="-2615.0300000000002"/>
    <n v="0"/>
    <n v="34518.379999999997"/>
    <n v="325983.09999999998"/>
    <n v="-291464.71999999997"/>
    <n v="0"/>
    <m/>
    <s v="UM01"/>
    <s v="INR"/>
    <n v="0"/>
    <n v="0"/>
    <n v="0"/>
    <n v="0"/>
    <n v="0"/>
  </r>
  <r>
    <s v="1603003746"/>
    <s v="5"/>
    <s v="16030037465"/>
    <s v="3000"/>
    <x v="2"/>
    <s v="&quot;&quot;&quot;(12+18)X10&quot;&quot;&quot;&quot; STRANDING MACHIN&quot;"/>
    <s v="10"/>
    <s v="0"/>
    <s v="UM3001"/>
    <d v="2008-03-20T00:00:00"/>
    <n v="325983.09999999998"/>
    <n v="-309683.94"/>
    <n v="16299.16"/>
    <n v="0"/>
    <n v="0"/>
    <n v="0"/>
    <n v="0"/>
    <n v="16299.16"/>
    <n v="325983.09999999998"/>
    <n v="-309683.94"/>
    <n v="0"/>
    <m/>
    <s v="UM01"/>
    <s v="INR"/>
    <n v="0"/>
    <n v="0"/>
    <n v="0"/>
    <n v="0"/>
    <n v="0"/>
  </r>
  <r>
    <s v="1603003747"/>
    <s v="1"/>
    <s v="16030037471"/>
    <s v="3000"/>
    <x v="2"/>
    <s v="&quot;6x24&quot;&quot; HAMANA M/C-KITO16E ROPE-&quot;"/>
    <s v="20"/>
    <s v="0"/>
    <s v="UM3001"/>
    <d v="2008-03-21T00:00:00"/>
    <n v="2276553.35"/>
    <n v="-2016451.8"/>
    <n v="260101.55"/>
    <n v="0"/>
    <n v="0"/>
    <n v="-18353.37"/>
    <n v="0"/>
    <n v="241748.18"/>
    <n v="2276553.35"/>
    <n v="-2034805.17"/>
    <n v="0"/>
    <m/>
    <s v="UM01"/>
    <s v="INR"/>
    <n v="0"/>
    <n v="0"/>
    <n v="0"/>
    <n v="0"/>
    <n v="0"/>
  </r>
  <r>
    <s v="1603003747"/>
    <s v="2"/>
    <s v="16030037472"/>
    <s v="3000"/>
    <x v="2"/>
    <s v="&quot;6x24&quot;&quot; HAMANA M/C-KITO16E ROPE-&quot;"/>
    <s v="20"/>
    <s v="0"/>
    <s v="UM3001"/>
    <d v="2008-03-21T00:00:00"/>
    <n v="303540.45"/>
    <n v="-268860.25"/>
    <n v="34680.199999999997"/>
    <n v="0"/>
    <n v="0"/>
    <n v="-2447.12"/>
    <n v="0"/>
    <n v="32233.08"/>
    <n v="303540.45"/>
    <n v="-271307.37"/>
    <n v="0"/>
    <m/>
    <s v="UM01"/>
    <s v="INR"/>
    <n v="0"/>
    <n v="0"/>
    <n v="0"/>
    <n v="0"/>
    <n v="0"/>
  </r>
  <r>
    <s v="1603003747"/>
    <s v="3"/>
    <s v="16030037473"/>
    <s v="3000"/>
    <x v="2"/>
    <s v="&quot;6x24&quot;&quot; HAMANA M/C-KITO16E ROPE-&quot;"/>
    <s v="20"/>
    <s v="0"/>
    <s v="UM3001"/>
    <d v="2008-03-21T00:00:00"/>
    <n v="151770.22"/>
    <n v="-134430.12"/>
    <n v="17340.099999999999"/>
    <n v="0"/>
    <n v="0"/>
    <n v="-1223.56"/>
    <n v="0"/>
    <n v="16116.54"/>
    <n v="151770.22"/>
    <n v="-135653.68"/>
    <n v="0"/>
    <m/>
    <s v="UM01"/>
    <s v="INR"/>
    <n v="0"/>
    <n v="0"/>
    <n v="0"/>
    <n v="0"/>
    <n v="0"/>
  </r>
  <r>
    <s v="1603003747"/>
    <s v="4"/>
    <s v="16030037474"/>
    <s v="3000"/>
    <x v="2"/>
    <s v="&quot;6x24&quot;&quot; HAMANA M/C-KITO16E ROPE-&quot;"/>
    <s v="10"/>
    <s v="0"/>
    <s v="UM3001"/>
    <d v="2008-03-21T00:00:00"/>
    <n v="303540.45"/>
    <n v="-288363.43"/>
    <n v="15177.02"/>
    <n v="0"/>
    <n v="0"/>
    <n v="0"/>
    <n v="0"/>
    <n v="15177.02"/>
    <n v="303540.45"/>
    <n v="-288363.43"/>
    <n v="0"/>
    <m/>
    <s v="UM01"/>
    <s v="INR"/>
    <n v="0"/>
    <n v="0"/>
    <n v="0"/>
    <n v="0"/>
    <n v="0"/>
  </r>
  <r>
    <s v="1603003748"/>
    <s v="1"/>
    <s v="16030037481"/>
    <s v="3000"/>
    <x v="2"/>
    <s v="REFURB. SKET 6X200 TWIN STD MC"/>
    <s v="10"/>
    <s v="0"/>
    <s v="UM3001"/>
    <d v="2008-03-07T00:00:00"/>
    <n v="103540.57"/>
    <n v="-98363.54"/>
    <n v="5177.03"/>
    <n v="0"/>
    <n v="0"/>
    <n v="0"/>
    <n v="0"/>
    <n v="5177.03"/>
    <n v="103540.57"/>
    <n v="-98363.54"/>
    <n v="0"/>
    <m/>
    <s v="UM01"/>
    <s v="INR"/>
    <n v="0"/>
    <n v="0"/>
    <n v="0"/>
    <n v="0"/>
    <n v="0"/>
  </r>
  <r>
    <s v="1603003748"/>
    <s v="2"/>
    <s v="16030037482"/>
    <s v="3000"/>
    <x v="2"/>
    <s v="REFURB. SKET 6X200 TWIN STD MC"/>
    <s v="20"/>
    <s v="0"/>
    <s v="UM3001"/>
    <d v="2008-03-07T00:00:00"/>
    <n v="1449567.99"/>
    <n v="-1290557.8600000001"/>
    <n v="159010.13"/>
    <n v="0"/>
    <n v="0"/>
    <n v="-10909.87"/>
    <n v="0"/>
    <n v="148100.26"/>
    <n v="1449567.99"/>
    <n v="-1301467.73"/>
    <n v="0"/>
    <m/>
    <s v="UM01"/>
    <s v="INR"/>
    <n v="0"/>
    <n v="0"/>
    <n v="0"/>
    <n v="0"/>
    <n v="0"/>
  </r>
  <r>
    <s v="1603003748"/>
    <s v="3"/>
    <s v="16030037483"/>
    <s v="3000"/>
    <x v="2"/>
    <s v="REFURB. SKET 6X200 TWIN STD MC"/>
    <s v="15"/>
    <s v="0"/>
    <s v="UM3001"/>
    <d v="2008-03-07T00:00:00"/>
    <n v="103540.57"/>
    <n v="-94641.39"/>
    <n v="8899.18"/>
    <n v="0"/>
    <n v="0"/>
    <n v="-1269.71"/>
    <n v="0"/>
    <n v="7629.47"/>
    <n v="103540.57"/>
    <n v="-95911.1"/>
    <n v="0"/>
    <m/>
    <s v="UM01"/>
    <s v="INR"/>
    <n v="0"/>
    <n v="0"/>
    <n v="0"/>
    <n v="0"/>
    <n v="0"/>
  </r>
  <r>
    <s v="1603003748"/>
    <s v="4"/>
    <s v="16030037484"/>
    <s v="3000"/>
    <x v="2"/>
    <s v="REFURB. SKET 6X200 TWIN STD MC"/>
    <s v="20"/>
    <s v="0"/>
    <s v="UM3001"/>
    <d v="2008-03-07T00:00:00"/>
    <n v="207081.14"/>
    <n v="-184365.4"/>
    <n v="22715.74"/>
    <n v="0"/>
    <n v="0"/>
    <n v="-1558.55"/>
    <n v="0"/>
    <n v="21157.19"/>
    <n v="207081.14"/>
    <n v="-185923.95"/>
    <n v="0"/>
    <m/>
    <s v="UM01"/>
    <s v="INR"/>
    <n v="0"/>
    <n v="0"/>
    <n v="0"/>
    <n v="0"/>
    <n v="0"/>
  </r>
  <r>
    <s v="1603003748"/>
    <s v="5"/>
    <s v="16030037485"/>
    <s v="3000"/>
    <x v="2"/>
    <s v="REFURB. SKET 6X200 TWIN STD MC"/>
    <s v="10"/>
    <s v="0"/>
    <s v="UM3001"/>
    <d v="2008-03-07T00:00:00"/>
    <n v="207081.14"/>
    <n v="-196727.08"/>
    <n v="10354.06"/>
    <n v="0"/>
    <n v="0"/>
    <n v="0"/>
    <n v="0"/>
    <n v="10354.06"/>
    <n v="207081.14"/>
    <n v="-196727.08"/>
    <n v="0"/>
    <m/>
    <s v="UM01"/>
    <s v="INR"/>
    <n v="0"/>
    <n v="0"/>
    <n v="0"/>
    <n v="0"/>
    <n v="0"/>
  </r>
  <r>
    <s v="1603003749"/>
    <s v="1"/>
    <s v="16030037491"/>
    <s v="3000"/>
    <x v="2"/>
    <s v="DOUBLE TWIST BUNCHING MACHINE-"/>
    <s v="10"/>
    <s v="0"/>
    <s v="UM3001"/>
    <d v="2008-03-25T00:00:00"/>
    <n v="639993.13"/>
    <n v="-607993.47"/>
    <n v="31999.66"/>
    <n v="0"/>
    <n v="0"/>
    <n v="0"/>
    <n v="0"/>
    <n v="31999.66"/>
    <n v="639993.13"/>
    <n v="-607993.47"/>
    <n v="0"/>
    <m/>
    <s v="UM01"/>
    <s v="INR"/>
    <n v="0"/>
    <n v="0"/>
    <n v="0"/>
    <n v="0"/>
    <n v="0"/>
  </r>
  <r>
    <s v="1603003749"/>
    <s v="2"/>
    <s v="16030037492"/>
    <s v="3000"/>
    <x v="2"/>
    <s v="DOUBLE TWIST BUNCHING MACHINE-"/>
    <s v="20"/>
    <s v="0"/>
    <s v="UM3001"/>
    <d v="2008-03-25T00:00:00"/>
    <n v="639993.13"/>
    <n v="-566086.15"/>
    <n v="73906.98"/>
    <n v="0"/>
    <n v="0"/>
    <n v="-5251"/>
    <n v="0"/>
    <n v="68655.98"/>
    <n v="639993.13"/>
    <n v="-571337.15"/>
    <n v="0"/>
    <m/>
    <s v="UM01"/>
    <s v="INR"/>
    <n v="0"/>
    <n v="0"/>
    <n v="0"/>
    <n v="0"/>
    <n v="0"/>
  </r>
  <r>
    <s v="1603003749"/>
    <s v="3"/>
    <s v="16030037493"/>
    <s v="3000"/>
    <x v="2"/>
    <s v="DOUBLE TWIST BUNCHING MACHINE-"/>
    <s v="20"/>
    <s v="0"/>
    <s v="UM3001"/>
    <d v="2008-03-25T00:00:00"/>
    <n v="319996.56"/>
    <n v="-283043.07"/>
    <n v="36953.49"/>
    <n v="0"/>
    <n v="0"/>
    <n v="-2625.5"/>
    <n v="0"/>
    <n v="34327.99"/>
    <n v="319996.56"/>
    <n v="-285668.57"/>
    <n v="0"/>
    <m/>
    <s v="UM01"/>
    <s v="INR"/>
    <n v="0"/>
    <n v="0"/>
    <n v="0"/>
    <n v="0"/>
    <n v="0"/>
  </r>
  <r>
    <s v="1603003749"/>
    <s v="4"/>
    <s v="16030037494"/>
    <s v="3000"/>
    <x v="2"/>
    <s v="DOUBLE TWIST BUNCHING MACHINE-"/>
    <s v="20"/>
    <s v="0"/>
    <s v="UM3001"/>
    <d v="2008-03-25T00:00:00"/>
    <n v="4799948.4400000004"/>
    <n v="-4245646.17"/>
    <n v="554302.27"/>
    <n v="0"/>
    <n v="0"/>
    <n v="-39382.519999999997"/>
    <n v="0"/>
    <n v="514919.75"/>
    <n v="4799948.4400000004"/>
    <n v="-4285028.6900000004"/>
    <n v="0"/>
    <m/>
    <s v="UM01"/>
    <s v="INR"/>
    <n v="0"/>
    <n v="0"/>
    <n v="0"/>
    <n v="0"/>
    <n v="0"/>
  </r>
  <r>
    <s v="1603003750"/>
    <s v="1"/>
    <s v="16030037501"/>
    <s v="3000"/>
    <x v="2"/>
    <s v="MOTOR/PENEL REPLCMT GCR MC 16D"/>
    <s v="25"/>
    <s v="0"/>
    <s v="UM3001"/>
    <d v="2008-03-27T00:00:00"/>
    <n v="3681166.05"/>
    <n v="-3211455.19"/>
    <n v="469710.86"/>
    <n v="0"/>
    <n v="0"/>
    <n v="-21996.45"/>
    <n v="0"/>
    <n v="447714.41"/>
    <n v="3681166.05"/>
    <n v="-3233451.64"/>
    <n v="0"/>
    <m/>
    <s v="UM01"/>
    <s v="INR"/>
    <n v="0"/>
    <n v="0"/>
    <n v="0"/>
    <n v="0"/>
    <n v="0"/>
  </r>
  <r>
    <s v="1603003750"/>
    <s v="2"/>
    <s v="16030037502"/>
    <s v="3000"/>
    <x v="2"/>
    <s v="MOTOR/PENEL REPLCMT GCR MC 16D"/>
    <s v="15"/>
    <s v="0"/>
    <s v="UM3001"/>
    <d v="2008-03-27T00:00:00"/>
    <n v="1840583.02"/>
    <n v="-1674519.85"/>
    <n v="166063.17000000001"/>
    <n v="0"/>
    <n v="0"/>
    <n v="-24791.21"/>
    <n v="0"/>
    <n v="141271.96"/>
    <n v="1840583.02"/>
    <n v="-1699311.06"/>
    <n v="0"/>
    <m/>
    <s v="UM01"/>
    <s v="INR"/>
    <n v="0"/>
    <n v="0"/>
    <n v="0"/>
    <n v="0"/>
    <n v="0"/>
  </r>
  <r>
    <s v="1603003750"/>
    <s v="3"/>
    <s v="16030037503"/>
    <s v="3000"/>
    <x v="2"/>
    <s v="MOTOR/PENEL REPLCMT GCR MC 16D"/>
    <s v="10"/>
    <s v="0"/>
    <s v="UM3001"/>
    <d v="2008-03-27T00:00:00"/>
    <n v="6442040.5800000001"/>
    <n v="-6119938.5499999998"/>
    <n v="322102.03000000003"/>
    <n v="0"/>
    <n v="0"/>
    <n v="0"/>
    <n v="0"/>
    <n v="322102.03000000003"/>
    <n v="6442040.5800000001"/>
    <n v="-6119938.5499999998"/>
    <n v="0"/>
    <m/>
    <s v="UM01"/>
    <s v="INR"/>
    <n v="0"/>
    <n v="0"/>
    <n v="0"/>
    <n v="0"/>
    <n v="0"/>
  </r>
  <r>
    <s v="1603003750"/>
    <s v="4"/>
    <s v="16030037504"/>
    <s v="3000"/>
    <x v="2"/>
    <s v="MOTOR/PENEL REPLCMT GCR MC 16D"/>
    <s v="15"/>
    <s v="0"/>
    <s v="UM3001"/>
    <d v="2008-03-27T00:00:00"/>
    <n v="6442040.5800000001"/>
    <n v="-5860819.46"/>
    <n v="581221.12"/>
    <n v="0"/>
    <n v="0"/>
    <n v="-86769.24"/>
    <n v="0"/>
    <n v="494451.88"/>
    <n v="6442040.5800000001"/>
    <n v="-5947588.7000000002"/>
    <n v="0"/>
    <m/>
    <s v="UM01"/>
    <s v="INR"/>
    <n v="0"/>
    <n v="0"/>
    <n v="0"/>
    <n v="0"/>
    <n v="0"/>
  </r>
  <r>
    <s v="1603003751"/>
    <s v="1"/>
    <s v="16030037511"/>
    <s v="3000"/>
    <x v="2"/>
    <s v="GAS FIRE MS3 IN NEW FURNACE-MA"/>
    <s v="25"/>
    <s v="0"/>
    <s v="UM3001"/>
    <d v="2008-03-29T00:00:00"/>
    <n v="22046807.41"/>
    <n v="-11398453.24"/>
    <n v="10648354.17"/>
    <n v="0"/>
    <n v="0"/>
    <n v="-734773.31"/>
    <n v="0"/>
    <n v="9913580.8599999994"/>
    <n v="22046807.41"/>
    <n v="-12133226.550000001"/>
    <n v="0"/>
    <m/>
    <s v="UM01"/>
    <s v="INR"/>
    <n v="0"/>
    <n v="0"/>
    <n v="0"/>
    <n v="0"/>
    <n v="0"/>
  </r>
  <r>
    <s v="1603003751"/>
    <s v="2"/>
    <s v="16030037512"/>
    <s v="3000"/>
    <x v="2"/>
    <s v="GAS FIRE MS3 IN NEW FURNACE-AT"/>
    <s v="10"/>
    <s v="0"/>
    <s v="UM3001"/>
    <d v="2008-03-29T00:00:00"/>
    <n v="1296871.02"/>
    <n v="-1232027.47"/>
    <n v="64843.55"/>
    <n v="0"/>
    <n v="0"/>
    <n v="0"/>
    <n v="0"/>
    <n v="64843.55"/>
    <n v="1296871.02"/>
    <n v="-1232027.47"/>
    <n v="0"/>
    <m/>
    <s v="UM01"/>
    <s v="INR"/>
    <n v="0"/>
    <n v="0"/>
    <n v="0"/>
    <n v="0"/>
    <n v="0"/>
  </r>
  <r>
    <s v="1603003751"/>
    <s v="3"/>
    <s v="16030037513"/>
    <s v="3000"/>
    <x v="2"/>
    <s v="GAS FIRE MS3 IN NEW FURNACE-EL"/>
    <s v="10"/>
    <s v="0"/>
    <s v="UM3001"/>
    <d v="2008-03-29T00:00:00"/>
    <n v="1296871.02"/>
    <n v="-1232027.47"/>
    <n v="64843.55"/>
    <n v="0"/>
    <n v="0"/>
    <n v="0"/>
    <n v="0"/>
    <n v="64843.55"/>
    <n v="1296871.02"/>
    <n v="-1232027.47"/>
    <n v="0"/>
    <m/>
    <s v="UM01"/>
    <s v="INR"/>
    <n v="0"/>
    <n v="0"/>
    <n v="0"/>
    <n v="0"/>
    <n v="0"/>
  </r>
  <r>
    <s v="1603003751"/>
    <s v="4"/>
    <s v="16030037514"/>
    <s v="3000"/>
    <x v="2"/>
    <s v="GAS FIRE MS3 IN NEW FURNACE-LT"/>
    <s v="20"/>
    <s v="0"/>
    <s v="UM3001"/>
    <d v="2008-03-29T00:00:00"/>
    <n v="1296871.02"/>
    <n v="-753646.06"/>
    <n v="543224.96"/>
    <n v="0"/>
    <n v="0"/>
    <n v="-59859.18"/>
    <n v="0"/>
    <n v="483365.78"/>
    <n v="1296871.02"/>
    <n v="-813505.24"/>
    <n v="0"/>
    <m/>
    <s v="UM01"/>
    <s v="INR"/>
    <n v="0"/>
    <n v="0"/>
    <n v="0"/>
    <n v="0"/>
    <n v="0"/>
  </r>
  <r>
    <s v="1603003752"/>
    <s v="1"/>
    <s v="16030037521"/>
    <s v="3000"/>
    <x v="2"/>
    <s v="GAS FIRE F3 IN NEW FURNACE-MAI"/>
    <s v="25"/>
    <s v="0"/>
    <s v="UM3001"/>
    <d v="2008-03-29T00:00:00"/>
    <n v="17309578.93"/>
    <n v="-8949251.5999999996"/>
    <n v="8360327.3300000001"/>
    <n v="0"/>
    <n v="0"/>
    <n v="-576891.53"/>
    <n v="0"/>
    <n v="7783435.7999999998"/>
    <n v="17309578.93"/>
    <n v="-9526143.1300000008"/>
    <n v="0"/>
    <m/>
    <s v="UM01"/>
    <s v="INR"/>
    <n v="0"/>
    <n v="0"/>
    <n v="0"/>
    <n v="0"/>
    <n v="0"/>
  </r>
  <r>
    <s v="1603003752"/>
    <s v="2"/>
    <s v="16030037522"/>
    <s v="3000"/>
    <x v="2"/>
    <s v="GAS FIRE F3 IN NEW FURNACE-ATN"/>
    <s v="10"/>
    <s v="0"/>
    <s v="UM3001"/>
    <d v="2008-03-29T00:00:00"/>
    <n v="1018210.53"/>
    <n v="-967300"/>
    <n v="50910.53"/>
    <n v="0"/>
    <n v="0"/>
    <n v="0"/>
    <n v="0"/>
    <n v="50910.53"/>
    <n v="1018210.53"/>
    <n v="-967300"/>
    <n v="0"/>
    <m/>
    <s v="UM01"/>
    <s v="INR"/>
    <n v="0"/>
    <n v="0"/>
    <n v="0"/>
    <n v="0"/>
    <n v="0"/>
  </r>
  <r>
    <s v="1603003752"/>
    <s v="3"/>
    <s v="16030037523"/>
    <s v="3000"/>
    <x v="2"/>
    <s v="GAS FIRE F3 IN NEW FURNACE-ELE"/>
    <s v="10"/>
    <s v="0"/>
    <s v="UM3001"/>
    <d v="2008-03-29T00:00:00"/>
    <n v="1018210.53"/>
    <n v="-967300"/>
    <n v="50910.53"/>
    <n v="0"/>
    <n v="0"/>
    <n v="0"/>
    <n v="0"/>
    <n v="50910.53"/>
    <n v="1018210.53"/>
    <n v="-967300"/>
    <n v="0"/>
    <m/>
    <s v="UM01"/>
    <s v="INR"/>
    <n v="0"/>
    <n v="0"/>
    <n v="0"/>
    <n v="0"/>
    <n v="0"/>
  </r>
  <r>
    <s v="1603003752"/>
    <s v="4"/>
    <s v="16030037524"/>
    <s v="3000"/>
    <x v="2"/>
    <s v="GAS FIRE F3 IN NEW FURNACE-LTN"/>
    <s v="20"/>
    <s v="0"/>
    <s v="UM3001"/>
    <d v="2008-03-29T00:00:00"/>
    <n v="1018210.53"/>
    <n v="-591709.07999999996"/>
    <n v="426501.45"/>
    <n v="0"/>
    <n v="0"/>
    <n v="-46997.15"/>
    <n v="0"/>
    <n v="379504.3"/>
    <n v="1018210.53"/>
    <n v="-638706.23"/>
    <n v="0"/>
    <m/>
    <s v="UM01"/>
    <s v="INR"/>
    <n v="0"/>
    <n v="0"/>
    <n v="0"/>
    <n v="0"/>
    <n v="0"/>
  </r>
  <r>
    <s v="1603003753"/>
    <s v="1"/>
    <s v="16030037531"/>
    <s v="3000"/>
    <x v="2"/>
    <s v="ACID FUME EXTRAC.&amp; SCRUBBING-M"/>
    <s v="25"/>
    <s v="0"/>
    <s v="UM3001"/>
    <d v="2008-03-17T00:00:00"/>
    <n v="922865.52"/>
    <n v="-808529.95"/>
    <n v="114335.57"/>
    <n v="0"/>
    <n v="0"/>
    <n v="-5262.2"/>
    <n v="0"/>
    <n v="109073.37"/>
    <n v="922865.52"/>
    <n v="-813792.15"/>
    <n v="0"/>
    <m/>
    <s v="UM01"/>
    <s v="INR"/>
    <n v="0"/>
    <n v="0"/>
    <n v="0"/>
    <n v="0"/>
    <n v="0"/>
  </r>
  <r>
    <s v="1603003753"/>
    <s v="2"/>
    <s v="16030037532"/>
    <s v="3000"/>
    <x v="2"/>
    <s v="ACID FUME EXTRAC.&amp; SCRUBBING-A"/>
    <s v="10"/>
    <s v="0"/>
    <s v="UM3001"/>
    <d v="2008-03-17T00:00:00"/>
    <n v="54286.21"/>
    <n v="-51571.9"/>
    <n v="2714.31"/>
    <n v="0"/>
    <n v="0"/>
    <n v="0"/>
    <n v="0"/>
    <n v="2714.31"/>
    <n v="54286.21"/>
    <n v="-51571.9"/>
    <n v="0"/>
    <m/>
    <s v="UM01"/>
    <s v="INR"/>
    <n v="0"/>
    <n v="0"/>
    <n v="0"/>
    <n v="0"/>
    <n v="0"/>
  </r>
  <r>
    <s v="1603003753"/>
    <s v="3"/>
    <s v="16030037533"/>
    <s v="3000"/>
    <x v="2"/>
    <s v="ACID FUME EXTRAC.&amp; SCRUBBING-E"/>
    <s v="10"/>
    <s v="0"/>
    <s v="UM3001"/>
    <d v="2008-03-17T00:00:00"/>
    <n v="54286.21"/>
    <n v="-51571.9"/>
    <n v="2714.31"/>
    <n v="0"/>
    <n v="0"/>
    <n v="0"/>
    <n v="0"/>
    <n v="2714.31"/>
    <n v="54286.21"/>
    <n v="-51571.9"/>
    <n v="0"/>
    <m/>
    <s v="UM01"/>
    <s v="INR"/>
    <n v="0"/>
    <n v="0"/>
    <n v="0"/>
    <n v="0"/>
    <n v="0"/>
  </r>
  <r>
    <s v="1603003753"/>
    <s v="4"/>
    <s v="16030037534"/>
    <s v="3000"/>
    <x v="2"/>
    <s v="ACID FUME EXTRAC.&amp; SCRUBBING-L"/>
    <s v="20"/>
    <s v="0"/>
    <s v="UM3001"/>
    <d v="2008-03-17T00:00:00"/>
    <n v="54286.21"/>
    <n v="-48157.73"/>
    <n v="6128.48"/>
    <n v="0"/>
    <n v="0"/>
    <n v="-428.97"/>
    <n v="0"/>
    <n v="5699.51"/>
    <n v="54286.21"/>
    <n v="-48586.7"/>
    <n v="0"/>
    <m/>
    <s v="UM01"/>
    <s v="INR"/>
    <n v="0"/>
    <n v="0"/>
    <n v="0"/>
    <n v="0"/>
    <n v="0"/>
  </r>
  <r>
    <s v="1603003757"/>
    <s v="1"/>
    <s v="16030037571"/>
    <s v="3000"/>
    <x v="2"/>
    <s v="LOW RELAXN LINE PC-STRAND-IX20"/>
    <s v="10"/>
    <s v="0"/>
    <s v="UM3001"/>
    <d v="2009-03-25T00:00:00"/>
    <n v="4613275.6900000004"/>
    <n v="-4382611.91"/>
    <n v="230663.78"/>
    <n v="0"/>
    <n v="0"/>
    <n v="0"/>
    <n v="0"/>
    <n v="230663.78"/>
    <n v="4613275.6900000004"/>
    <n v="-4382611.91"/>
    <n v="0"/>
    <m/>
    <s v="UM01"/>
    <s v="INR"/>
    <n v="0"/>
    <n v="0"/>
    <n v="0"/>
    <n v="0"/>
    <n v="0"/>
  </r>
  <r>
    <s v="1603003757"/>
    <s v="2"/>
    <s v="16030037572"/>
    <s v="3000"/>
    <x v="2"/>
    <s v="LOW RELAXN LINE PC-STRAND-IX20"/>
    <s v="20"/>
    <s v="0"/>
    <s v="UM3001"/>
    <d v="2009-03-25T00:00:00"/>
    <n v="64585859.649999999"/>
    <n v="-50677108.009999998"/>
    <n v="13908751.640000001"/>
    <n v="0"/>
    <n v="0"/>
    <n v="-1189140.45"/>
    <n v="0"/>
    <n v="12719611.189999999"/>
    <n v="64585859.649999999"/>
    <n v="-51866248.460000001"/>
    <n v="0"/>
    <m/>
    <s v="UM01"/>
    <s v="INR"/>
    <n v="0"/>
    <n v="0"/>
    <n v="0"/>
    <n v="0"/>
    <n v="0"/>
  </r>
  <r>
    <s v="1603003757"/>
    <s v="3"/>
    <s v="16030037573"/>
    <s v="3000"/>
    <x v="2"/>
    <s v="LOW RELAXN LINE PC-STRAND-IX20"/>
    <s v="15"/>
    <s v="0"/>
    <s v="UM3001"/>
    <d v="2009-03-25T00:00:00"/>
    <n v="4613275.6900000004"/>
    <n v="-3856121.39"/>
    <n v="757154.3"/>
    <n v="0"/>
    <n v="0"/>
    <n v="-132256.74"/>
    <n v="0"/>
    <n v="624897.56000000006"/>
    <n v="4613275.6900000004"/>
    <n v="-3988378.13"/>
    <n v="0"/>
    <m/>
    <s v="UM01"/>
    <s v="INR"/>
    <n v="0"/>
    <n v="0"/>
    <n v="0"/>
    <n v="0"/>
    <n v="0"/>
  </r>
  <r>
    <s v="1603003757"/>
    <s v="4"/>
    <s v="16030037574"/>
    <s v="3000"/>
    <x v="2"/>
    <s v="LOW RELAXN LINE PC-STRAND-IX20"/>
    <s v="20"/>
    <s v="0"/>
    <s v="UM3001"/>
    <d v="2009-03-25T00:00:00"/>
    <n v="9226551.3800000008"/>
    <n v="-7239586.8700000001"/>
    <n v="1986964.51"/>
    <n v="0"/>
    <n v="0"/>
    <n v="-169877.21"/>
    <n v="0"/>
    <n v="1817087.3"/>
    <n v="9226551.3800000008"/>
    <n v="-7409464.0800000001"/>
    <n v="0"/>
    <m/>
    <s v="UM01"/>
    <s v="INR"/>
    <n v="0"/>
    <n v="0"/>
    <n v="0"/>
    <n v="0"/>
    <n v="0"/>
  </r>
  <r>
    <s v="1603003757"/>
    <s v="5"/>
    <s v="16030037575"/>
    <s v="3000"/>
    <x v="2"/>
    <s v="LOW RELAXN LINE PC-STRAND-IX20"/>
    <s v="10"/>
    <s v="0"/>
    <s v="UM3001"/>
    <d v="2009-03-25T00:00:00"/>
    <n v="9226551.3800000008"/>
    <n v="-8765223.8100000005"/>
    <n v="461327.57"/>
    <n v="0"/>
    <n v="0"/>
    <n v="0"/>
    <n v="0"/>
    <n v="461327.57"/>
    <n v="9226551.3800000008"/>
    <n v="-8765223.8100000005"/>
    <n v="0"/>
    <m/>
    <s v="UM01"/>
    <s v="INR"/>
    <n v="0"/>
    <n v="0"/>
    <n v="0"/>
    <n v="0"/>
    <n v="0"/>
  </r>
  <r>
    <s v="1603003758"/>
    <s v="1"/>
    <s v="16030037581"/>
    <s v="3000"/>
    <x v="2"/>
    <s v="&quot;&quot;&quot;8x20&quot;&quot;&quot;&quot; SUN &amp; PLANETARY CLOSIN&quot;"/>
    <s v="10"/>
    <s v="0"/>
    <s v="UM3001"/>
    <d v="2009-03-14T00:00:00"/>
    <n v="33072.67"/>
    <n v="-31419.040000000001"/>
    <n v="1653.63"/>
    <n v="0"/>
    <n v="0"/>
    <n v="0"/>
    <n v="0"/>
    <n v="1653.63"/>
    <n v="33072.67"/>
    <n v="-31419.040000000001"/>
    <n v="0"/>
    <m/>
    <s v="UM01"/>
    <s v="INR"/>
    <n v="0"/>
    <n v="0"/>
    <n v="0"/>
    <n v="0"/>
    <n v="0"/>
  </r>
  <r>
    <s v="1603003758"/>
    <s v="2"/>
    <s v="16030037582"/>
    <s v="3000"/>
    <x v="2"/>
    <s v="&quot;&quot;&quot;8x20&quot;&quot;&quot;&quot; SUN &amp; PLANETARY CLOSIN&quot;"/>
    <s v="20"/>
    <s v="0"/>
    <s v="UM3001"/>
    <d v="2009-03-14T00:00:00"/>
    <n v="463017.37"/>
    <n v="-364568.63"/>
    <n v="98448.74"/>
    <n v="0"/>
    <n v="0"/>
    <n v="-8412.5300000000007"/>
    <n v="0"/>
    <n v="90036.21"/>
    <n v="463017.37"/>
    <n v="-372981.16"/>
    <n v="0"/>
    <m/>
    <s v="UM01"/>
    <s v="INR"/>
    <n v="0"/>
    <n v="0"/>
    <n v="0"/>
    <n v="0"/>
    <n v="0"/>
  </r>
  <r>
    <s v="1603003758"/>
    <s v="3"/>
    <s v="16030037583"/>
    <s v="3000"/>
    <x v="2"/>
    <s v="&quot;&quot;&quot;8x20&quot;&quot;&quot;&quot; SUN &amp; PLANETARY CLOSIN&quot;"/>
    <s v="15"/>
    <s v="0"/>
    <s v="UM3001"/>
    <d v="2009-03-14T00:00:00"/>
    <n v="33072.67"/>
    <n v="-27718.15"/>
    <n v="5354.52"/>
    <n v="0"/>
    <n v="0"/>
    <n v="-936.77"/>
    <n v="0"/>
    <n v="4417.75"/>
    <n v="33072.67"/>
    <n v="-28654.92"/>
    <n v="0"/>
    <m/>
    <s v="UM01"/>
    <s v="INR"/>
    <n v="0"/>
    <n v="0"/>
    <n v="0"/>
    <n v="0"/>
    <n v="0"/>
  </r>
  <r>
    <s v="1603003758"/>
    <s v="4"/>
    <s v="16030037584"/>
    <s v="3000"/>
    <x v="2"/>
    <s v="&quot;&quot;&quot;8x20&quot;&quot;&quot;&quot; SUN &amp; PLANETARY CLOSIN&quot;"/>
    <s v="20"/>
    <s v="0"/>
    <s v="UM3001"/>
    <d v="2009-03-14T00:00:00"/>
    <n v="66145.34"/>
    <n v="-52081.23"/>
    <n v="14064.11"/>
    <n v="0"/>
    <n v="0"/>
    <n v="-1201.79"/>
    <n v="0"/>
    <n v="12862.32"/>
    <n v="66145.34"/>
    <n v="-53283.02"/>
    <n v="0"/>
    <m/>
    <s v="UM01"/>
    <s v="INR"/>
    <n v="0"/>
    <n v="0"/>
    <n v="0"/>
    <n v="0"/>
    <n v="0"/>
  </r>
  <r>
    <s v="1603003758"/>
    <s v="5"/>
    <s v="16030037585"/>
    <s v="3000"/>
    <x v="2"/>
    <s v="&quot;&quot;&quot;8x20&quot;&quot;&quot;&quot; SUN &amp; PLANETARY CLOSIN&quot;"/>
    <s v="10"/>
    <s v="0"/>
    <s v="UM3001"/>
    <d v="2009-03-14T00:00:00"/>
    <n v="66145.34"/>
    <n v="-62838.07"/>
    <n v="3307.27"/>
    <n v="0"/>
    <n v="0"/>
    <n v="0"/>
    <n v="0"/>
    <n v="3307.27"/>
    <n v="66145.34"/>
    <n v="-62838.07"/>
    <n v="0"/>
    <m/>
    <s v="UM01"/>
    <s v="INR"/>
    <n v="0"/>
    <n v="0"/>
    <n v="0"/>
    <n v="0"/>
    <n v="0"/>
  </r>
  <r>
    <s v="1603003760"/>
    <s v="1"/>
    <s v="16030037601"/>
    <s v="3000"/>
    <x v="2"/>
    <s v="9 BLOCK PATH FINDER-FEED ROPE-"/>
    <s v="15"/>
    <s v="0"/>
    <s v="UM3001"/>
    <d v="2009-03-28T00:00:00"/>
    <n v="3038674"/>
    <n v="-2537923.87"/>
    <n v="500750.13"/>
    <n v="0"/>
    <n v="0"/>
    <n v="-87443.68"/>
    <n v="0"/>
    <n v="413306.45"/>
    <n v="3038674"/>
    <n v="-2625367.5499999998"/>
    <n v="0"/>
    <m/>
    <s v="UM01"/>
    <s v="INR"/>
    <n v="0"/>
    <n v="0"/>
    <n v="0"/>
    <n v="0"/>
    <n v="0"/>
  </r>
  <r>
    <s v="1603003760"/>
    <s v="2"/>
    <s v="16030037602"/>
    <s v="3000"/>
    <x v="2"/>
    <s v="9 BLOCK PATH FINDER-FEED ROPE-"/>
    <s v="25"/>
    <s v="0"/>
    <s v="UM3001"/>
    <d v="2009-03-28T00:00:00"/>
    <n v="6077348"/>
    <n v="-4615609.74"/>
    <n v="1461738.26"/>
    <n v="0"/>
    <n v="0"/>
    <n v="-82769.850000000006"/>
    <n v="0"/>
    <n v="1378968.41"/>
    <n v="6077348"/>
    <n v="-4698379.59"/>
    <n v="0"/>
    <m/>
    <s v="UM01"/>
    <s v="INR"/>
    <n v="0"/>
    <n v="0"/>
    <n v="0"/>
    <n v="0"/>
    <n v="0"/>
  </r>
  <r>
    <s v="1603003760"/>
    <s v="3"/>
    <s v="16030037603"/>
    <s v="3000"/>
    <x v="2"/>
    <s v="9 BLOCK PATH FINDER-FEED ROPE-"/>
    <s v="15"/>
    <s v="0"/>
    <s v="UM3001"/>
    <d v="2009-03-28T00:00:00"/>
    <n v="10635359.01"/>
    <n v="-8882733.5399999991"/>
    <n v="1752625.47"/>
    <n v="0"/>
    <n v="0"/>
    <n v="-306052.88"/>
    <n v="0"/>
    <n v="1446572.59"/>
    <n v="10635359.01"/>
    <n v="-9188786.4199999999"/>
    <n v="0"/>
    <m/>
    <s v="UM01"/>
    <s v="INR"/>
    <n v="0"/>
    <n v="0"/>
    <n v="0"/>
    <n v="0"/>
    <n v="0"/>
  </r>
  <r>
    <s v="1603003760"/>
    <s v="4"/>
    <s v="16030037604"/>
    <s v="3000"/>
    <x v="2"/>
    <s v="9 BLOCK PATH FINDER-FEED ROPE-"/>
    <s v="10"/>
    <s v="0"/>
    <s v="UM3001"/>
    <d v="2009-03-28T00:00:00"/>
    <n v="10635359.01"/>
    <n v="-10103591.060000001"/>
    <n v="531767.94999999995"/>
    <n v="0"/>
    <n v="0"/>
    <n v="0"/>
    <n v="0"/>
    <n v="531767.94999999995"/>
    <n v="10635359.01"/>
    <n v="-10103591.060000001"/>
    <n v="0"/>
    <m/>
    <s v="UM01"/>
    <s v="INR"/>
    <n v="0"/>
    <n v="0"/>
    <n v="0"/>
    <n v="0"/>
    <n v="0"/>
  </r>
  <r>
    <s v="1603003761"/>
    <s v="1"/>
    <s v="16030037611"/>
    <s v="3000"/>
    <x v="2"/>
    <s v="PATHFINDER - F ( Org Proj 6441"/>
    <s v="15"/>
    <s v="0"/>
    <s v="UM3001"/>
    <d v="2009-03-27T00:00:00"/>
    <n v="4516936.84"/>
    <n v="-3773660.55"/>
    <n v="743276.29"/>
    <n v="0"/>
    <n v="0"/>
    <n v="-129801.89"/>
    <n v="0"/>
    <n v="613474.4"/>
    <n v="4516936.84"/>
    <n v="-3903462.44"/>
    <n v="0"/>
    <m/>
    <s v="UM01"/>
    <s v="INR"/>
    <n v="0"/>
    <n v="0"/>
    <n v="0"/>
    <n v="0"/>
    <n v="0"/>
  </r>
  <r>
    <s v="1603003761"/>
    <s v="2"/>
    <s v="16030037612"/>
    <s v="3000"/>
    <x v="2"/>
    <s v="PATHFINDER - F ( Org Proj 6441"/>
    <s v="25"/>
    <s v="0"/>
    <s v="UM3001"/>
    <d v="2009-03-27T00:00:00"/>
    <n v="9033873.6799999997"/>
    <n v="-6863909.6900000004"/>
    <n v="2169963.9900000002"/>
    <n v="0"/>
    <n v="0"/>
    <n v="-122853.8"/>
    <n v="0"/>
    <n v="2047110.19"/>
    <n v="9033873.6799999997"/>
    <n v="-6986763.4900000002"/>
    <n v="0"/>
    <m/>
    <s v="UM01"/>
    <s v="INR"/>
    <n v="0"/>
    <n v="0"/>
    <n v="0"/>
    <n v="0"/>
    <n v="0"/>
  </r>
  <r>
    <s v="1603003761"/>
    <s v="3"/>
    <s v="16030037613"/>
    <s v="3000"/>
    <x v="2"/>
    <s v="PATHFINDER - F ( Org Proj 6441"/>
    <s v="15"/>
    <s v="0"/>
    <s v="UM3001"/>
    <d v="2009-03-27T00:00:00"/>
    <n v="15809278.939999999"/>
    <n v="-13207811.92"/>
    <n v="2601467.02"/>
    <n v="0"/>
    <n v="0"/>
    <n v="-454306.61"/>
    <n v="0"/>
    <n v="2147160.41"/>
    <n v="15809278.939999999"/>
    <n v="-13662118.529999999"/>
    <n v="0"/>
    <m/>
    <s v="UM01"/>
    <s v="INR"/>
    <n v="0"/>
    <n v="0"/>
    <n v="0"/>
    <n v="0"/>
    <n v="0"/>
  </r>
  <r>
    <s v="1603003761"/>
    <s v="4"/>
    <s v="16030037614"/>
    <s v="3000"/>
    <x v="2"/>
    <s v="PATHFINDER - F ( Org Proj 6441"/>
    <s v="10"/>
    <s v="0"/>
    <s v="UM3001"/>
    <d v="2009-03-27T00:00:00"/>
    <n v="15809278.939999999"/>
    <n v="-15018814.99"/>
    <n v="790463.95"/>
    <n v="0"/>
    <n v="0"/>
    <n v="0"/>
    <n v="0"/>
    <n v="790463.95"/>
    <n v="15809278.939999999"/>
    <n v="-15018814.99"/>
    <n v="0"/>
    <m/>
    <s v="UM01"/>
    <s v="INR"/>
    <n v="0"/>
    <n v="0"/>
    <n v="0"/>
    <n v="0"/>
    <n v="0"/>
  </r>
  <r>
    <s v="1603003762"/>
    <s v="1"/>
    <s v="16030037621"/>
    <s v="3000"/>
    <x v="2"/>
    <s v="PATHFINDER - G ( Org Proj 6441"/>
    <s v="15"/>
    <s v="0"/>
    <s v="UM3001"/>
    <d v="2009-03-29T00:00:00"/>
    <n v="6175981.5099999998"/>
    <n v="-5157366.53"/>
    <n v="1018614.98"/>
    <n v="0"/>
    <n v="0"/>
    <n v="-177819.36"/>
    <n v="0"/>
    <n v="840795.62"/>
    <n v="6175981.5099999998"/>
    <n v="-5335185.8899999997"/>
    <n v="0"/>
    <m/>
    <s v="UM01"/>
    <s v="INR"/>
    <n v="0"/>
    <n v="0"/>
    <n v="0"/>
    <n v="0"/>
    <n v="0"/>
  </r>
  <r>
    <s v="1603003762"/>
    <s v="2"/>
    <s v="16030037622"/>
    <s v="3000"/>
    <x v="2"/>
    <s v="PATHFINDER - G ( Org Proj 6441"/>
    <s v="25"/>
    <s v="0"/>
    <s v="UM3001"/>
    <d v="2009-03-29T00:00:00"/>
    <n v="12351963.02"/>
    <n v="-9378055.1600000001"/>
    <n v="2973907.86"/>
    <n v="0"/>
    <n v="0"/>
    <n v="-168406.71"/>
    <n v="0"/>
    <n v="2805501.15"/>
    <n v="12351963.02"/>
    <n v="-9546461.8699999992"/>
    <n v="0"/>
    <m/>
    <s v="UM01"/>
    <s v="INR"/>
    <n v="0"/>
    <n v="0"/>
    <n v="0"/>
    <n v="0"/>
    <n v="0"/>
  </r>
  <r>
    <s v="1603003762"/>
    <s v="3"/>
    <s v="16030037623"/>
    <s v="3000"/>
    <x v="2"/>
    <s v="PATHFINDER - G ( Org Proj 6441"/>
    <s v="15"/>
    <s v="0"/>
    <s v="UM3001"/>
    <d v="2009-03-29T00:00:00"/>
    <n v="21615935.289999999"/>
    <n v="-18050782.859999999"/>
    <n v="3565152.43"/>
    <n v="0"/>
    <n v="0"/>
    <n v="-622367.76"/>
    <n v="0"/>
    <n v="2942784.67"/>
    <n v="21615935.289999999"/>
    <n v="-18673150.620000001"/>
    <n v="0"/>
    <m/>
    <s v="UM01"/>
    <s v="INR"/>
    <n v="0"/>
    <n v="0"/>
    <n v="0"/>
    <n v="0"/>
    <n v="0"/>
  </r>
  <r>
    <s v="1603003762"/>
    <s v="4"/>
    <s v="16030037624"/>
    <s v="3000"/>
    <x v="2"/>
    <s v="PATHFINDER - G ( Org Proj 6441"/>
    <s v="10"/>
    <s v="0"/>
    <s v="UM3001"/>
    <d v="2009-03-29T00:00:00"/>
    <n v="21615935.289999999"/>
    <n v="-20535138.530000001"/>
    <n v="1080796.76"/>
    <n v="0"/>
    <n v="0"/>
    <n v="0"/>
    <n v="0"/>
    <n v="1080796.76"/>
    <n v="21615935.289999999"/>
    <n v="-20535138.530000001"/>
    <n v="0"/>
    <m/>
    <s v="UM01"/>
    <s v="INR"/>
    <n v="0"/>
    <n v="0"/>
    <n v="0"/>
    <n v="0"/>
    <n v="0"/>
  </r>
  <r>
    <s v="1603003763"/>
    <s v="1"/>
    <s v="16030037631"/>
    <s v="3000"/>
    <x v="2"/>
    <s v="SKIP LRPC INSTL COST &amp; ACCESSO"/>
    <s v="10"/>
    <s v="0"/>
    <s v="UM3001"/>
    <d v="2009-03-24T00:00:00"/>
    <n v="342378.04"/>
    <n v="-325259.14"/>
    <n v="17118.900000000001"/>
    <n v="0"/>
    <n v="0"/>
    <n v="0"/>
    <n v="0"/>
    <n v="17118.900000000001"/>
    <n v="342378.04"/>
    <n v="-325259.14"/>
    <n v="0"/>
    <m/>
    <s v="UM01"/>
    <s v="INR"/>
    <n v="0"/>
    <n v="0"/>
    <n v="0"/>
    <n v="0"/>
    <n v="0"/>
  </r>
  <r>
    <s v="1603003763"/>
    <s v="2"/>
    <s v="16030037632"/>
    <s v="3000"/>
    <x v="2"/>
    <s v="SKIP LRPC INSTL COST &amp; ACCESSO"/>
    <s v="20"/>
    <s v="0"/>
    <s v="UM3001"/>
    <d v="2009-03-24T00:00:00"/>
    <n v="4793292.5199999996"/>
    <n v="-3762112.41"/>
    <n v="1031180.11"/>
    <n v="0"/>
    <n v="0"/>
    <n v="-88160.86"/>
    <n v="0"/>
    <n v="943019.25"/>
    <n v="4793292.5199999996"/>
    <n v="-3850273.27"/>
    <n v="0"/>
    <m/>
    <s v="UM01"/>
    <s v="INR"/>
    <n v="0"/>
    <n v="0"/>
    <n v="0"/>
    <n v="0"/>
    <n v="0"/>
  </r>
  <r>
    <s v="1603003763"/>
    <s v="3"/>
    <s v="16030037633"/>
    <s v="3000"/>
    <x v="2"/>
    <s v="SKIP LRPC INSTL COST &amp; ACCESSO"/>
    <s v="15"/>
    <s v="0"/>
    <s v="UM3001"/>
    <d v="2009-03-24T00:00:00"/>
    <n v="342378.04"/>
    <n v="-286249.92"/>
    <n v="56128.12"/>
    <n v="0"/>
    <n v="0"/>
    <n v="-9806.0400000000009"/>
    <n v="0"/>
    <n v="46322.080000000002"/>
    <n v="342378.04"/>
    <n v="-296055.96000000002"/>
    <n v="0"/>
    <m/>
    <s v="UM01"/>
    <s v="INR"/>
    <n v="0"/>
    <n v="0"/>
    <n v="0"/>
    <n v="0"/>
    <n v="0"/>
  </r>
  <r>
    <s v="1603003763"/>
    <s v="4"/>
    <s v="16030037634"/>
    <s v="3000"/>
    <x v="2"/>
    <s v="SKIP LRPC INSTL COST &amp; ACCESSO"/>
    <s v="20"/>
    <s v="0"/>
    <s v="UM3001"/>
    <d v="2009-03-24T00:00:00"/>
    <n v="684756.07"/>
    <n v="-537444.63"/>
    <n v="147311.44"/>
    <n v="0"/>
    <n v="0"/>
    <n v="-12594.41"/>
    <n v="0"/>
    <n v="134717.03"/>
    <n v="684756.07"/>
    <n v="-550039.04000000004"/>
    <n v="0"/>
    <m/>
    <s v="UM01"/>
    <s v="INR"/>
    <n v="0"/>
    <n v="0"/>
    <n v="0"/>
    <n v="0"/>
    <n v="0"/>
  </r>
  <r>
    <s v="1603003763"/>
    <s v="5"/>
    <s v="16030037635"/>
    <s v="3000"/>
    <x v="2"/>
    <s v="SKIP LRPC INSTL COST &amp; ACCESSO"/>
    <s v="10"/>
    <s v="0"/>
    <s v="UM3001"/>
    <d v="2009-03-24T00:00:00"/>
    <n v="684756.07"/>
    <n v="-650518.27"/>
    <n v="34237.800000000003"/>
    <n v="0"/>
    <n v="0"/>
    <n v="0"/>
    <n v="0"/>
    <n v="34237.800000000003"/>
    <n v="684756.07"/>
    <n v="-650518.27"/>
    <n v="0"/>
    <m/>
    <s v="UM01"/>
    <s v="INR"/>
    <n v="0"/>
    <n v="0"/>
    <n v="0"/>
    <n v="0"/>
    <n v="0"/>
  </r>
  <r>
    <s v="1603003766"/>
    <s v="1"/>
    <s v="16030037661"/>
    <s v="3000"/>
    <x v="2"/>
    <s v="MODEL CRAT 1+12/200/S/HV-1 NO-"/>
    <s v="20"/>
    <s v="0"/>
    <s v="UM3001"/>
    <d v="2009-03-20T00:00:00"/>
    <n v="164482.23999999999"/>
    <n v="-129255.3"/>
    <n v="35226.94"/>
    <n v="0"/>
    <n v="0"/>
    <n v="-3011.31"/>
    <n v="0"/>
    <n v="32215.63"/>
    <n v="164482.23999999999"/>
    <n v="-132266.60999999999"/>
    <n v="0"/>
    <m/>
    <s v="UM01"/>
    <s v="INR"/>
    <n v="0"/>
    <n v="0"/>
    <n v="0"/>
    <n v="0"/>
    <n v="0"/>
  </r>
  <r>
    <s v="1603003766"/>
    <s v="2"/>
    <s v="16030037662"/>
    <s v="3000"/>
    <x v="2"/>
    <s v="MODEL CRAT 1+12/200/S/HV-1 NO-"/>
    <s v="10"/>
    <s v="0"/>
    <s v="UM3001"/>
    <d v="2009-03-20T00:00:00"/>
    <n v="164482.23999999999"/>
    <n v="-156258.13"/>
    <n v="8224.11"/>
    <n v="0"/>
    <n v="0"/>
    <n v="0"/>
    <n v="0"/>
    <n v="8224.11"/>
    <n v="164482.23999999999"/>
    <n v="-156258.13"/>
    <n v="0"/>
    <m/>
    <s v="UM01"/>
    <s v="INR"/>
    <n v="0"/>
    <n v="0"/>
    <n v="0"/>
    <n v="0"/>
    <n v="0"/>
  </r>
  <r>
    <s v="1603003766"/>
    <s v="3"/>
    <s v="16030037663"/>
    <s v="3000"/>
    <x v="2"/>
    <s v="MODEL CRAT 1+12/200/S/HV-1 NO-"/>
    <s v="10"/>
    <s v="0"/>
    <s v="UM3001"/>
    <d v="2009-03-20T00:00:00"/>
    <n v="82241.119999999995"/>
    <n v="-78129.06"/>
    <n v="4112.0600000000004"/>
    <n v="0"/>
    <n v="0"/>
    <n v="0"/>
    <n v="0"/>
    <n v="4112.0600000000004"/>
    <n v="82241.119999999995"/>
    <n v="-78129.06"/>
    <n v="0"/>
    <m/>
    <s v="UM01"/>
    <s v="INR"/>
    <n v="0"/>
    <n v="0"/>
    <n v="0"/>
    <n v="0"/>
    <n v="0"/>
  </r>
  <r>
    <s v="1603003766"/>
    <s v="4"/>
    <s v="16030037664"/>
    <s v="3000"/>
    <x v="2"/>
    <s v="MODEL CRAT 1+12/200/S/HV-1 NO-"/>
    <s v="15"/>
    <s v="0"/>
    <s v="UM3001"/>
    <d v="2009-03-20T00:00:00"/>
    <n v="82241.119999999995"/>
    <n v="-68825.03"/>
    <n v="13416.09"/>
    <n v="0"/>
    <n v="0"/>
    <n v="-2345.2800000000002"/>
    <n v="0"/>
    <n v="11070.81"/>
    <n v="82241.119999999995"/>
    <n v="-71170.31"/>
    <n v="0"/>
    <m/>
    <s v="UM01"/>
    <s v="INR"/>
    <n v="0"/>
    <n v="0"/>
    <n v="0"/>
    <n v="0"/>
    <n v="0"/>
  </r>
  <r>
    <s v="1603003766"/>
    <s v="5"/>
    <s v="16030037665"/>
    <s v="3000"/>
    <x v="2"/>
    <s v="MODEL CRAT 1+12/200/S/HV-1 NO-"/>
    <s v="20"/>
    <s v="0"/>
    <s v="UM3001"/>
    <d v="2009-03-20T00:00:00"/>
    <n v="1151375.6499999999"/>
    <n v="-904787.09"/>
    <n v="246588.56"/>
    <n v="0"/>
    <n v="0"/>
    <n v="-21079.200000000001"/>
    <n v="0"/>
    <n v="225509.36"/>
    <n v="1151375.6499999999"/>
    <n v="-925866.29"/>
    <n v="0"/>
    <m/>
    <s v="UM01"/>
    <s v="INR"/>
    <n v="0"/>
    <n v="0"/>
    <n v="0"/>
    <n v="0"/>
    <n v="0"/>
  </r>
  <r>
    <s v="1603003767"/>
    <s v="1"/>
    <s v="16030037671"/>
    <s v="3000"/>
    <x v="2"/>
    <s v="MODEL CRAT.S2X1+6/DD/HV-1 NO-C"/>
    <s v="20"/>
    <s v="0"/>
    <s v="UM3001"/>
    <d v="2009-03-20T00:00:00"/>
    <n v="176487.59"/>
    <n v="-138689.49"/>
    <n v="37798.1"/>
    <n v="0"/>
    <n v="0"/>
    <n v="-3231.11"/>
    <n v="0"/>
    <n v="34566.99"/>
    <n v="176487.59"/>
    <n v="-141920.6"/>
    <n v="0"/>
    <m/>
    <s v="UM01"/>
    <s v="INR"/>
    <n v="0"/>
    <n v="0"/>
    <n v="0"/>
    <n v="0"/>
    <n v="0"/>
  </r>
  <r>
    <s v="1603003767"/>
    <s v="2"/>
    <s v="16030037672"/>
    <s v="3000"/>
    <x v="2"/>
    <s v="MODEL CRAT.S2X1+6/DD/HV-1 NO-E"/>
    <s v="10"/>
    <s v="0"/>
    <s v="UM3001"/>
    <d v="2009-03-20T00:00:00"/>
    <n v="176487.59"/>
    <n v="-167663.21"/>
    <n v="8824.3799999999992"/>
    <n v="0"/>
    <n v="0"/>
    <n v="0"/>
    <n v="0"/>
    <n v="8824.3799999999992"/>
    <n v="176487.59"/>
    <n v="-167663.21"/>
    <n v="0"/>
    <m/>
    <s v="UM01"/>
    <s v="INR"/>
    <n v="0"/>
    <n v="0"/>
    <n v="0"/>
    <n v="0"/>
    <n v="0"/>
  </r>
  <r>
    <s v="1603003767"/>
    <s v="3"/>
    <s v="16030037673"/>
    <s v="3000"/>
    <x v="2"/>
    <s v="MODEL CRAT.S2X1+6/DD/HV-1 NO-M"/>
    <s v="10"/>
    <s v="0"/>
    <s v="UM3001"/>
    <d v="2009-03-20T00:00:00"/>
    <n v="88243.8"/>
    <n v="-83831.61"/>
    <n v="4412.1899999999996"/>
    <n v="0"/>
    <n v="0"/>
    <n v="0"/>
    <n v="0"/>
    <n v="4412.1899999999996"/>
    <n v="88243.8"/>
    <n v="-83831.61"/>
    <n v="0"/>
    <m/>
    <s v="UM01"/>
    <s v="INR"/>
    <n v="0"/>
    <n v="0"/>
    <n v="0"/>
    <n v="0"/>
    <n v="0"/>
  </r>
  <r>
    <s v="1603003767"/>
    <s v="4"/>
    <s v="16030037674"/>
    <s v="3000"/>
    <x v="2"/>
    <s v="MODEL CRAT.S2X1+6/DD/HV-1 NO-M"/>
    <s v="15"/>
    <s v="0"/>
    <s v="UM3001"/>
    <d v="2009-03-20T00:00:00"/>
    <n v="88243.8"/>
    <n v="-73848.479999999996"/>
    <n v="14395.32"/>
    <n v="0"/>
    <n v="0"/>
    <n v="-2516.4699999999998"/>
    <n v="0"/>
    <n v="11878.85"/>
    <n v="88243.8"/>
    <n v="-76364.95"/>
    <n v="0"/>
    <m/>
    <s v="UM01"/>
    <s v="INR"/>
    <n v="0"/>
    <n v="0"/>
    <n v="0"/>
    <n v="0"/>
    <n v="0"/>
  </r>
  <r>
    <s v="1603003767"/>
    <s v="5"/>
    <s v="16030037675"/>
    <s v="3000"/>
    <x v="2"/>
    <s v="MODEL CRAT.S2X1+6/DD/HV-1 NO-M"/>
    <s v="20"/>
    <s v="0"/>
    <s v="UM3001"/>
    <d v="2009-03-20T00:00:00"/>
    <n v="1235413.1399999999"/>
    <n v="-970826.37"/>
    <n v="264586.77"/>
    <n v="0"/>
    <n v="0"/>
    <n v="-22617.75"/>
    <n v="0"/>
    <n v="241969.02"/>
    <n v="1235413.1399999999"/>
    <n v="-993444.12"/>
    <n v="0"/>
    <m/>
    <s v="UM01"/>
    <s v="INR"/>
    <n v="0"/>
    <n v="0"/>
    <n v="0"/>
    <n v="0"/>
    <n v="0"/>
  </r>
  <r>
    <s v="1603003768"/>
    <s v="1"/>
    <s v="16030037681"/>
    <s v="3000"/>
    <x v="2"/>
    <s v="MODEL 6/250 1+6/250 TWIN 1 NO-"/>
    <s v="20"/>
    <s v="0"/>
    <s v="UM3001"/>
    <d v="2009-03-21T00:00:00"/>
    <n v="205267.35"/>
    <n v="-161259.76"/>
    <n v="44007.59"/>
    <n v="0"/>
    <n v="0"/>
    <n v="-3761.95"/>
    <n v="0"/>
    <n v="40245.64"/>
    <n v="205267.35"/>
    <n v="-165021.71"/>
    <n v="0"/>
    <m/>
    <s v="UM01"/>
    <s v="INR"/>
    <n v="0"/>
    <n v="0"/>
    <n v="0"/>
    <n v="0"/>
    <n v="0"/>
  </r>
  <r>
    <s v="1603003768"/>
    <s v="2"/>
    <s v="16030037682"/>
    <s v="3000"/>
    <x v="2"/>
    <s v="MODEL 6/250 1+6/250 TWIN 1 NO-"/>
    <s v="10"/>
    <s v="0"/>
    <s v="UM3001"/>
    <d v="2009-03-21T00:00:00"/>
    <n v="205267.35"/>
    <n v="-195003.98"/>
    <n v="10263.370000000001"/>
    <n v="0"/>
    <n v="0"/>
    <n v="0"/>
    <n v="0"/>
    <n v="10263.370000000001"/>
    <n v="205267.35"/>
    <n v="-195003.98"/>
    <n v="0"/>
    <m/>
    <s v="UM01"/>
    <s v="INR"/>
    <n v="0"/>
    <n v="0"/>
    <n v="0"/>
    <n v="0"/>
    <n v="0"/>
  </r>
  <r>
    <s v="1603003768"/>
    <s v="3"/>
    <s v="16030037683"/>
    <s v="3000"/>
    <x v="2"/>
    <s v="MODEL 6/250 1+6/250 TWIN 1 NO-"/>
    <s v="10"/>
    <s v="0"/>
    <s v="UM3001"/>
    <d v="2009-03-21T00:00:00"/>
    <n v="102633.67"/>
    <n v="-97501.99"/>
    <n v="5131.68"/>
    <n v="0"/>
    <n v="0"/>
    <n v="0"/>
    <n v="0"/>
    <n v="5131.68"/>
    <n v="102633.67"/>
    <n v="-97501.99"/>
    <n v="0"/>
    <m/>
    <s v="UM01"/>
    <s v="INR"/>
    <n v="0"/>
    <n v="0"/>
    <n v="0"/>
    <n v="0"/>
    <n v="0"/>
  </r>
  <r>
    <s v="1603003768"/>
    <s v="4"/>
    <s v="16030037684"/>
    <s v="3000"/>
    <x v="2"/>
    <s v="MODEL 6/250 1+6/250 TWIN 1 NO-"/>
    <s v="15"/>
    <s v="0"/>
    <s v="UM3001"/>
    <d v="2009-03-21T00:00:00"/>
    <n v="102633.67"/>
    <n v="-85871.55"/>
    <n v="16762.12"/>
    <n v="0"/>
    <n v="0"/>
    <n v="-2929.68"/>
    <n v="0"/>
    <n v="13832.44"/>
    <n v="102633.67"/>
    <n v="-88801.23"/>
    <n v="0"/>
    <m/>
    <s v="UM01"/>
    <s v="INR"/>
    <n v="0"/>
    <n v="0"/>
    <n v="0"/>
    <n v="0"/>
    <n v="0"/>
  </r>
  <r>
    <s v="1603003768"/>
    <s v="5"/>
    <s v="16030037685"/>
    <s v="3000"/>
    <x v="2"/>
    <s v="MODEL 6/250 1+6/250 TWIN 1 NO-"/>
    <s v="20"/>
    <s v="0"/>
    <s v="UM3001"/>
    <d v="2009-03-21T00:00:00"/>
    <n v="1436871.42"/>
    <n v="-1128818.27"/>
    <n v="308053.15000000002"/>
    <n v="0"/>
    <n v="0"/>
    <n v="-26333.69"/>
    <n v="0"/>
    <n v="281719.46000000002"/>
    <n v="1436871.42"/>
    <n v="-1155151.96"/>
    <n v="0"/>
    <m/>
    <s v="UM01"/>
    <s v="INR"/>
    <n v="0"/>
    <n v="0"/>
    <n v="0"/>
    <n v="0"/>
    <n v="0"/>
  </r>
  <r>
    <s v="1603003770"/>
    <s v="1"/>
    <s v="16030037701"/>
    <s v="3000"/>
    <x v="2"/>
    <s v="&quot;&quot;&quot;36 BOBX24&quot;&quot;&quot;&quot;LH PLANETARY STDG&quot;"/>
    <s v="20"/>
    <s v="0"/>
    <s v="UM3001"/>
    <d v="2009-03-28T00:00:00"/>
    <n v="4402474.53"/>
    <n v="-3450832.35"/>
    <n v="951642.18"/>
    <n v="0"/>
    <n v="0"/>
    <n v="-81378.92"/>
    <n v="0"/>
    <n v="870263.26"/>
    <n v="4402474.53"/>
    <n v="-3532211.27"/>
    <n v="0"/>
    <m/>
    <s v="UM01"/>
    <s v="INR"/>
    <n v="0"/>
    <n v="0"/>
    <n v="0"/>
    <n v="0"/>
    <n v="0"/>
  </r>
  <r>
    <s v="1603003770"/>
    <s v="2"/>
    <s v="16030037702"/>
    <s v="3000"/>
    <x v="2"/>
    <s v="&quot;&quot;&quot;36 BOBX24&quot;&quot;&quot;&quot;LH PLANETARY STDG&quot;"/>
    <s v="10"/>
    <s v="0"/>
    <s v="UM3001"/>
    <d v="2009-03-28T00:00:00"/>
    <n v="2201237.2599999998"/>
    <n v="-2091175.4"/>
    <n v="110061.86"/>
    <n v="0"/>
    <n v="0"/>
    <n v="0"/>
    <n v="0"/>
    <n v="110061.86"/>
    <n v="2201237.2599999998"/>
    <n v="-2091175.4"/>
    <n v="0"/>
    <m/>
    <s v="UM01"/>
    <s v="INR"/>
    <n v="0"/>
    <n v="0"/>
    <n v="0"/>
    <n v="0"/>
    <n v="0"/>
  </r>
  <r>
    <s v="1603003770"/>
    <s v="3"/>
    <s v="16030037703"/>
    <s v="3000"/>
    <x v="2"/>
    <s v="&quot;&quot;&quot;36 BOBX24&quot;&quot;&quot;&quot;LH PLANETARY STDG&quot;"/>
    <s v="20"/>
    <s v="0"/>
    <s v="UM3001"/>
    <d v="2009-03-28T00:00:00"/>
    <n v="13207423.58"/>
    <n v="-10352497.039999999"/>
    <n v="2854926.54"/>
    <n v="0"/>
    <n v="0"/>
    <n v="-244136.76"/>
    <n v="0"/>
    <n v="2610789.7799999998"/>
    <n v="13207423.58"/>
    <n v="-10596633.800000001"/>
    <n v="0"/>
    <m/>
    <s v="UM01"/>
    <s v="INR"/>
    <n v="0"/>
    <n v="0"/>
    <n v="0"/>
    <n v="0"/>
    <n v="0"/>
  </r>
  <r>
    <s v="1603003770"/>
    <s v="4"/>
    <s v="16030037704"/>
    <s v="3000"/>
    <x v="2"/>
    <s v="&quot;&quot;&quot;36 BOBX24&quot;&quot;&quot;&quot;LH PLANETARY STDG&quot;"/>
    <s v="15"/>
    <s v="0"/>
    <s v="UM3001"/>
    <d v="2009-03-28T00:00:00"/>
    <n v="1100618.6299999999"/>
    <n v="-919245.13"/>
    <n v="181373.5"/>
    <n v="0"/>
    <n v="0"/>
    <n v="-31672.42"/>
    <n v="0"/>
    <n v="149701.07999999999"/>
    <n v="1100618.6299999999"/>
    <n v="-950917.55"/>
    <n v="0"/>
    <m/>
    <s v="UM01"/>
    <s v="INR"/>
    <n v="0"/>
    <n v="0"/>
    <n v="0"/>
    <n v="0"/>
    <n v="0"/>
  </r>
  <r>
    <s v="1603003770"/>
    <s v="5"/>
    <s v="16030037705"/>
    <s v="3000"/>
    <x v="2"/>
    <s v="&quot;&quot;&quot;36 BOBX24&quot;&quot;&quot;&quot;LH PLANETARY STDG&quot;"/>
    <s v="20"/>
    <s v="0"/>
    <s v="UM3001"/>
    <d v="2009-03-28T00:00:00"/>
    <n v="1100618.6299999999"/>
    <n v="-862708.09"/>
    <n v="237910.54"/>
    <n v="0"/>
    <n v="0"/>
    <n v="-20344.73"/>
    <n v="0"/>
    <n v="217565.81"/>
    <n v="1100618.6299999999"/>
    <n v="-883052.82"/>
    <n v="0"/>
    <m/>
    <s v="UM01"/>
    <s v="INR"/>
    <n v="0"/>
    <n v="0"/>
    <n v="0"/>
    <n v="0"/>
    <n v="0"/>
  </r>
  <r>
    <s v="1603003772"/>
    <s v="1"/>
    <s v="16030037721"/>
    <s v="3000"/>
    <x v="2"/>
    <s v="MODIFICATION OF DSW TAKE UP-MA"/>
    <s v="25"/>
    <s v="0"/>
    <s v="UM3001"/>
    <d v="2009-03-28T00:00:00"/>
    <n v="8555270.5"/>
    <n v="-4022642.32"/>
    <n v="4532628.18"/>
    <n v="0"/>
    <n v="0"/>
    <n v="-293434.31"/>
    <n v="0"/>
    <n v="4239193.87"/>
    <n v="8555270.5"/>
    <n v="-4316076.63"/>
    <n v="0"/>
    <m/>
    <s v="UM01"/>
    <s v="INR"/>
    <n v="0"/>
    <n v="0"/>
    <n v="0"/>
    <n v="0"/>
    <n v="0"/>
  </r>
  <r>
    <s v="1603003772"/>
    <s v="2"/>
    <s v="16030037722"/>
    <s v="3000"/>
    <x v="2"/>
    <s v="MODIFICATION OF DSW TAKE UP-AT"/>
    <s v="10"/>
    <s v="0"/>
    <s v="UM3001"/>
    <d v="2009-03-28T00:00:00"/>
    <n v="503251.21"/>
    <n v="-478088.65"/>
    <n v="25162.560000000001"/>
    <n v="0"/>
    <n v="0"/>
    <n v="0"/>
    <n v="0"/>
    <n v="25162.560000000001"/>
    <n v="503251.21"/>
    <n v="-478088.65"/>
    <n v="0"/>
    <m/>
    <s v="UM01"/>
    <s v="INR"/>
    <n v="0"/>
    <n v="0"/>
    <n v="0"/>
    <n v="0"/>
    <n v="0"/>
  </r>
  <r>
    <s v="1603003772"/>
    <s v="3"/>
    <s v="16030037723"/>
    <s v="3000"/>
    <x v="2"/>
    <s v="MODIFICATION OF DSW TAKE UP-EL"/>
    <s v="10"/>
    <s v="0"/>
    <s v="UM3001"/>
    <d v="2009-03-28T00:00:00"/>
    <n v="503251.21"/>
    <n v="-478088.65"/>
    <n v="25162.560000000001"/>
    <n v="0"/>
    <n v="0"/>
    <n v="0"/>
    <n v="0"/>
    <n v="25162.560000000001"/>
    <n v="503251.21"/>
    <n v="-478088.65"/>
    <n v="0"/>
    <m/>
    <s v="UM01"/>
    <s v="INR"/>
    <n v="0"/>
    <n v="0"/>
    <n v="0"/>
    <n v="0"/>
    <n v="0"/>
  </r>
  <r>
    <s v="1603003772"/>
    <s v="4"/>
    <s v="16030037724"/>
    <s v="3000"/>
    <x v="2"/>
    <s v="MODIFICATION OF DSW TAKE UP-LT"/>
    <s v="20"/>
    <s v="0"/>
    <s v="UM3001"/>
    <d v="2009-03-28T00:00:00"/>
    <n v="503251.21"/>
    <n v="-267452.52"/>
    <n v="235798.69"/>
    <n v="0"/>
    <n v="0"/>
    <n v="-23432.55"/>
    <n v="0"/>
    <n v="212366.14"/>
    <n v="503251.21"/>
    <n v="-290885.07"/>
    <n v="0"/>
    <m/>
    <s v="UM01"/>
    <s v="INR"/>
    <n v="0"/>
    <n v="0"/>
    <n v="0"/>
    <n v="0"/>
    <n v="0"/>
  </r>
  <r>
    <s v="1603003773"/>
    <s v="1"/>
    <s v="16030037731"/>
    <s v="3000"/>
    <x v="2"/>
    <s v="SINGLE AUTOMATIC LATHE-TBT 60-UID"/>
    <s v="15"/>
    <s v="0"/>
    <s v="UM3004"/>
    <d v="2009-03-21T00:00:00"/>
    <n v="1011061.15"/>
    <n v="-845934.77"/>
    <n v="165126.38"/>
    <n v="0"/>
    <n v="0"/>
    <n v="-28860.77"/>
    <n v="0"/>
    <n v="136265.60999999999"/>
    <n v="1011061.15"/>
    <n v="-874795.54"/>
    <n v="0"/>
    <m/>
    <s v="UM01"/>
    <s v="INR"/>
    <n v="0"/>
    <n v="0"/>
    <n v="0"/>
    <n v="0"/>
    <n v="0"/>
  </r>
  <r>
    <s v="1603003773"/>
    <s v="2"/>
    <s v="16030037732"/>
    <s v="3000"/>
    <x v="2"/>
    <s v="SINGLE AUTOMATIC LATHE-TBT 60-UID"/>
    <s v="10"/>
    <s v="0"/>
    <s v="UM3004"/>
    <d v="2009-03-21T00:00:00"/>
    <n v="544417.54"/>
    <n v="-517196.66"/>
    <n v="27220.880000000001"/>
    <n v="0"/>
    <n v="0"/>
    <n v="0"/>
    <n v="0"/>
    <n v="27220.880000000001"/>
    <n v="544417.54"/>
    <n v="-517196.66"/>
    <n v="0"/>
    <m/>
    <s v="UM01"/>
    <s v="INR"/>
    <n v="0"/>
    <n v="0"/>
    <n v="0"/>
    <n v="0"/>
    <n v="0"/>
  </r>
  <r>
    <s v="1603003776"/>
    <s v="1"/>
    <s v="16030037761"/>
    <s v="3000"/>
    <x v="2"/>
    <s v="FURNANCE-HARDEN &amp; TEMP-ISMAL-M"/>
    <s v="25"/>
    <s v="0"/>
    <s v="UM3001"/>
    <d v="2009-03-21T00:00:00"/>
    <n v="899669.16"/>
    <n v="-423850.74"/>
    <n v="475818.42"/>
    <n v="0"/>
    <n v="0"/>
    <n v="-30840.31"/>
    <n v="0"/>
    <n v="444978.11"/>
    <n v="899669.16"/>
    <n v="-454691.05"/>
    <n v="0"/>
    <m/>
    <s v="UM01"/>
    <s v="INR"/>
    <n v="0"/>
    <n v="0"/>
    <n v="0"/>
    <n v="0"/>
    <n v="0"/>
  </r>
  <r>
    <s v="1603003776"/>
    <s v="2"/>
    <s v="16030037762"/>
    <s v="3000"/>
    <x v="2"/>
    <s v="FURNANCE-HARDEN &amp; TEMP-ISMAL-A"/>
    <s v="10"/>
    <s v="0"/>
    <s v="UM3001"/>
    <d v="2009-03-21T00:00:00"/>
    <n v="52921.72"/>
    <n v="-50275.63"/>
    <n v="2646.09"/>
    <n v="0"/>
    <n v="0"/>
    <n v="0"/>
    <n v="0"/>
    <n v="2646.09"/>
    <n v="52921.72"/>
    <n v="-50275.63"/>
    <n v="0"/>
    <m/>
    <s v="UM01"/>
    <s v="INR"/>
    <n v="0"/>
    <n v="0"/>
    <n v="0"/>
    <n v="0"/>
    <n v="0"/>
  </r>
  <r>
    <s v="1603003776"/>
    <s v="3"/>
    <s v="16030037763"/>
    <s v="3000"/>
    <x v="2"/>
    <s v="FURNANCE-HARDEN &amp; TEMP-ISMAL-E"/>
    <s v="10"/>
    <s v="0"/>
    <s v="UM3001"/>
    <d v="2009-03-21T00:00:00"/>
    <n v="52921.72"/>
    <n v="-50275.63"/>
    <n v="2646.09"/>
    <n v="0"/>
    <n v="0"/>
    <n v="0"/>
    <n v="0"/>
    <n v="2646.09"/>
    <n v="52921.72"/>
    <n v="-50275.63"/>
    <n v="0"/>
    <m/>
    <s v="UM01"/>
    <s v="INR"/>
    <n v="0"/>
    <n v="0"/>
    <n v="0"/>
    <n v="0"/>
    <n v="0"/>
  </r>
  <r>
    <s v="1603003776"/>
    <s v="4"/>
    <s v="16030037764"/>
    <s v="3000"/>
    <x v="2"/>
    <s v="FURNANCE-HARDEN &amp; TEMP-ISMAL-L"/>
    <s v="20"/>
    <s v="0"/>
    <s v="UM3001"/>
    <d v="2009-03-21T00:00:00"/>
    <n v="52921.72"/>
    <n v="-28176.38"/>
    <n v="24745.34"/>
    <n v="0"/>
    <n v="0"/>
    <n v="-2463.7199999999998"/>
    <n v="0"/>
    <n v="22281.62"/>
    <n v="52921.72"/>
    <n v="-30640.1"/>
    <n v="0"/>
    <m/>
    <s v="UM01"/>
    <s v="INR"/>
    <n v="0"/>
    <n v="0"/>
    <n v="0"/>
    <n v="0"/>
    <n v="0"/>
  </r>
  <r>
    <s v="1603003777"/>
    <s v="1"/>
    <s v="16030037771"/>
    <s v="3000"/>
    <x v="2"/>
    <s v="&quot;&quot;&quot;ERRN/COMM-6BBX 14&quot;&quot;&quot;&quot; TUBU.STND&quot;"/>
    <s v="20"/>
    <s v="0"/>
    <s v="UM3001"/>
    <d v="2009-03-13T00:00:00"/>
    <n v="144446.47"/>
    <n v="-113765.81"/>
    <n v="30680.66"/>
    <n v="0"/>
    <n v="0"/>
    <n v="-2621.65"/>
    <n v="0"/>
    <n v="28059.01"/>
    <n v="144446.47"/>
    <n v="-116387.46"/>
    <n v="0"/>
    <m/>
    <s v="UM01"/>
    <s v="INR"/>
    <n v="0"/>
    <n v="0"/>
    <n v="0"/>
    <n v="0"/>
    <n v="0"/>
  </r>
  <r>
    <s v="1603003777"/>
    <s v="2"/>
    <s v="16030037772"/>
    <s v="3000"/>
    <x v="2"/>
    <s v="&quot;&quot;&quot;ERRN/COMM-6BBX 14&quot;&quot;&quot;&quot; TUBU.STND&quot;"/>
    <s v="10"/>
    <s v="0"/>
    <s v="UM3001"/>
    <d v="2009-03-13T00:00:00"/>
    <n v="72223.23"/>
    <n v="-68612.070000000007"/>
    <n v="3611.16"/>
    <n v="0"/>
    <n v="0"/>
    <n v="0"/>
    <n v="0"/>
    <n v="3611.16"/>
    <n v="72223.23"/>
    <n v="-68612.070000000007"/>
    <n v="0"/>
    <m/>
    <s v="UM01"/>
    <s v="INR"/>
    <n v="0"/>
    <n v="0"/>
    <n v="0"/>
    <n v="0"/>
    <n v="0"/>
  </r>
  <r>
    <s v="1603003777"/>
    <s v="3"/>
    <s v="16030037773"/>
    <s v="3000"/>
    <x v="2"/>
    <s v="&quot;&quot;&quot;ERRN/COMM-6BBX 14&quot;&quot;&quot;&quot; TUBU.STND&quot;"/>
    <s v="20"/>
    <s v="0"/>
    <s v="UM3001"/>
    <d v="2009-03-13T00:00:00"/>
    <n v="1011125.28"/>
    <n v="-796360.66"/>
    <n v="214764.62"/>
    <n v="0"/>
    <n v="0"/>
    <n v="-18351.52"/>
    <n v="0"/>
    <n v="196413.1"/>
    <n v="1011125.28"/>
    <n v="-814712.18"/>
    <n v="0"/>
    <m/>
    <s v="UM01"/>
    <s v="INR"/>
    <n v="0"/>
    <n v="0"/>
    <n v="0"/>
    <n v="0"/>
    <n v="0"/>
  </r>
  <r>
    <s v="1603003777"/>
    <s v="4"/>
    <s v="16030037774"/>
    <s v="3000"/>
    <x v="2"/>
    <s v="&quot;&quot;&quot;ERRN/COMM-6BBX 14&quot;&quot;&quot;&quot; TUBU.STND&quot;"/>
    <s v="10"/>
    <s v="0"/>
    <s v="UM3001"/>
    <d v="2009-03-13T00:00:00"/>
    <n v="144446.47"/>
    <n v="-137224.15"/>
    <n v="7222.32"/>
    <n v="0"/>
    <n v="0"/>
    <n v="0"/>
    <n v="0"/>
    <n v="7222.32"/>
    <n v="144446.47"/>
    <n v="-137224.15"/>
    <n v="0"/>
    <m/>
    <s v="UM01"/>
    <s v="INR"/>
    <n v="0"/>
    <n v="0"/>
    <n v="0"/>
    <n v="0"/>
    <n v="0"/>
  </r>
  <r>
    <s v="1603003777"/>
    <s v="5"/>
    <s v="16030037775"/>
    <s v="3000"/>
    <x v="2"/>
    <s v="&quot;&quot;&quot;ERRN/COMM-6BBX 14&quot;&quot;&quot;&quot; TUBU.STND&quot;"/>
    <s v="15"/>
    <s v="0"/>
    <s v="UM3001"/>
    <d v="2009-03-13T00:00:00"/>
    <n v="72223.23"/>
    <n v="-60547.35"/>
    <n v="11675.88"/>
    <n v="0"/>
    <n v="0"/>
    <n v="-2042.76"/>
    <n v="0"/>
    <n v="9633.1200000000008"/>
    <n v="72223.23"/>
    <n v="-62590.11"/>
    <n v="0"/>
    <m/>
    <s v="UM01"/>
    <s v="INR"/>
    <n v="0"/>
    <n v="0"/>
    <n v="0"/>
    <n v="0"/>
    <n v="0"/>
  </r>
  <r>
    <s v="1603003778"/>
    <s v="1"/>
    <s v="16030037781"/>
    <s v="3000"/>
    <x v="2"/>
    <s v="PAY OFF FOR BUNCHER MACHINE-MA"/>
    <s v="20"/>
    <s v="0"/>
    <s v="UM3001"/>
    <d v="2009-03-17T00:00:00"/>
    <n v="610600.19999999995"/>
    <n v="-480321.48"/>
    <n v="130278.72"/>
    <n v="0"/>
    <n v="0"/>
    <n v="-11134.03"/>
    <n v="0"/>
    <n v="119144.69"/>
    <n v="610600.19999999995"/>
    <n v="-491455.51"/>
    <n v="0"/>
    <m/>
    <s v="UM01"/>
    <s v="INR"/>
    <n v="0"/>
    <n v="0"/>
    <n v="0"/>
    <n v="0"/>
    <n v="0"/>
  </r>
  <r>
    <s v="1603003778"/>
    <s v="2"/>
    <s v="16030037782"/>
    <s v="3000"/>
    <x v="2"/>
    <s v="PAY OFF FOR BUNCHER MACHINE-PA"/>
    <s v="20"/>
    <s v="0"/>
    <s v="UM3001"/>
    <d v="2009-03-17T00:00:00"/>
    <n v="81413.36"/>
    <n v="-64042.879999999997"/>
    <n v="17370.48"/>
    <n v="0"/>
    <n v="0"/>
    <n v="-1484.54"/>
    <n v="0"/>
    <n v="15885.94"/>
    <n v="81413.36"/>
    <n v="-65527.42"/>
    <n v="0"/>
    <m/>
    <s v="UM01"/>
    <s v="INR"/>
    <n v="0"/>
    <n v="0"/>
    <n v="0"/>
    <n v="0"/>
    <n v="0"/>
  </r>
  <r>
    <s v="1603003778"/>
    <s v="3"/>
    <s v="16030037783"/>
    <s v="3000"/>
    <x v="2"/>
    <s v="PAY OFF FOR BUNCHER MACHINE-PR"/>
    <s v="20"/>
    <s v="0"/>
    <s v="UM3001"/>
    <d v="2009-03-17T00:00:00"/>
    <n v="40706.68"/>
    <n v="-32021.439999999999"/>
    <n v="8685.24"/>
    <n v="0"/>
    <n v="0"/>
    <n v="-742.27"/>
    <n v="0"/>
    <n v="7942.97"/>
    <n v="40706.68"/>
    <n v="-32763.71"/>
    <n v="0"/>
    <m/>
    <s v="UM01"/>
    <s v="INR"/>
    <n v="0"/>
    <n v="0"/>
    <n v="0"/>
    <n v="0"/>
    <n v="0"/>
  </r>
  <r>
    <s v="1603003778"/>
    <s v="4"/>
    <s v="16030037784"/>
    <s v="3000"/>
    <x v="2"/>
    <s v="PAY OFF FOR BUNCHER MACHINE-EL"/>
    <s v="10"/>
    <s v="0"/>
    <s v="UM3001"/>
    <d v="2009-03-17T00:00:00"/>
    <n v="81413.36"/>
    <n v="-77342.69"/>
    <n v="4070.67"/>
    <n v="0"/>
    <n v="0"/>
    <n v="0"/>
    <n v="0"/>
    <n v="4070.67"/>
    <n v="81413.36"/>
    <n v="-77342.69"/>
    <n v="0"/>
    <m/>
    <s v="UM01"/>
    <s v="INR"/>
    <n v="0"/>
    <n v="0"/>
    <n v="0"/>
    <n v="0"/>
    <n v="0"/>
  </r>
  <r>
    <s v="1603003779"/>
    <s v="1"/>
    <s v="16030037791"/>
    <s v="3000"/>
    <x v="2"/>
    <s v="CHANGING CABLE TAPE TAKE UP-EL"/>
    <s v="10"/>
    <s v="0"/>
    <s v="UM3001"/>
    <d v="2009-03-17T00:00:00"/>
    <n v="148158.91"/>
    <n v="-140750.96"/>
    <n v="7407.95"/>
    <n v="0"/>
    <n v="0"/>
    <n v="0"/>
    <n v="0"/>
    <n v="7407.95"/>
    <n v="148158.91"/>
    <n v="-140750.96"/>
    <n v="0"/>
    <m/>
    <s v="UM01"/>
    <s v="INR"/>
    <n v="0"/>
    <n v="0"/>
    <n v="0"/>
    <n v="0"/>
    <n v="0"/>
  </r>
  <r>
    <s v="1603003779"/>
    <s v="2"/>
    <s v="16030037792"/>
    <s v="3000"/>
    <x v="2"/>
    <s v="CHANGING CABLE TAPE TAKE UP-AT"/>
    <s v="10"/>
    <s v="0"/>
    <s v="UM3001"/>
    <d v="2009-03-17T00:00:00"/>
    <n v="148158.91"/>
    <n v="-140750.96"/>
    <n v="7407.95"/>
    <n v="0"/>
    <n v="0"/>
    <n v="0"/>
    <n v="0"/>
    <n v="7407.95"/>
    <n v="148158.91"/>
    <n v="-140750.96"/>
    <n v="0"/>
    <m/>
    <s v="UM01"/>
    <s v="INR"/>
    <n v="0"/>
    <n v="0"/>
    <n v="0"/>
    <n v="0"/>
    <n v="0"/>
  </r>
  <r>
    <s v="1603003779"/>
    <s v="3"/>
    <s v="16030037793"/>
    <s v="3000"/>
    <x v="2"/>
    <s v="CHANGING CABLE TAPE TAKE UP-LT"/>
    <s v="20"/>
    <s v="0"/>
    <s v="UM3001"/>
    <d v="2009-03-17T00:00:00"/>
    <n v="148158.91"/>
    <n v="-116547.45"/>
    <n v="31611.46"/>
    <n v="0"/>
    <n v="0"/>
    <n v="-2701.62"/>
    <n v="0"/>
    <n v="28909.84"/>
    <n v="148158.91"/>
    <n v="-119249.07"/>
    <n v="0"/>
    <m/>
    <s v="UM01"/>
    <s v="INR"/>
    <n v="0"/>
    <n v="0"/>
    <n v="0"/>
    <n v="0"/>
    <n v="0"/>
  </r>
  <r>
    <s v="1603003779"/>
    <s v="4"/>
    <s v="16030037794"/>
    <s v="3000"/>
    <x v="2"/>
    <s v="CHANGING CABLE TAPE TAKE UP-MA"/>
    <s v="25"/>
    <s v="0"/>
    <s v="UM3001"/>
    <d v="2009-03-17T00:00:00"/>
    <n v="2518701.4"/>
    <n v="-1920762.66"/>
    <n v="597938.74"/>
    <n v="0"/>
    <n v="0"/>
    <n v="-33813.81"/>
    <n v="0"/>
    <n v="564124.93000000005"/>
    <n v="2518701.4"/>
    <n v="-1954576.47"/>
    <n v="0"/>
    <m/>
    <s v="UM01"/>
    <s v="INR"/>
    <n v="0"/>
    <n v="0"/>
    <n v="0"/>
    <n v="0"/>
    <n v="0"/>
  </r>
  <r>
    <s v="1603003780"/>
    <s v="1"/>
    <s v="16030037801"/>
    <s v="3000"/>
    <x v="2"/>
    <s v="&quot;&quot;&quot;20&quot;&quot;&quot;&quot; BUNCHER FOR CONYR CORD E&quot;"/>
    <s v="10"/>
    <s v="0"/>
    <s v="UM3001"/>
    <d v="2009-03-17T00:00:00"/>
    <n v="343655.76"/>
    <n v="-326472.96999999997"/>
    <n v="17182.79"/>
    <n v="0"/>
    <n v="0"/>
    <n v="0"/>
    <n v="0"/>
    <n v="17182.79"/>
    <n v="343655.76"/>
    <n v="-326472.96999999997"/>
    <n v="0"/>
    <m/>
    <s v="UM01"/>
    <s v="INR"/>
    <n v="0"/>
    <n v="0"/>
    <n v="0"/>
    <n v="0"/>
    <n v="0"/>
  </r>
  <r>
    <s v="1603003780"/>
    <s v="2"/>
    <s v="16030037802"/>
    <s v="3000"/>
    <x v="2"/>
    <s v="&quot;&quot;&quot;20&quot;&quot;&quot;&quot; BUNCHER FOR CONYR CORD E&quot;"/>
    <s v="20"/>
    <s v="0"/>
    <s v="UM3001"/>
    <d v="2009-03-17T00:00:00"/>
    <n v="343655.76"/>
    <n v="-270332.76"/>
    <n v="73323"/>
    <n v="0"/>
    <n v="0"/>
    <n v="-6266.41"/>
    <n v="0"/>
    <n v="67056.59"/>
    <n v="343655.76"/>
    <n v="-276599.17"/>
    <n v="0"/>
    <m/>
    <s v="UM01"/>
    <s v="INR"/>
    <n v="0"/>
    <n v="0"/>
    <n v="0"/>
    <n v="0"/>
    <n v="0"/>
  </r>
  <r>
    <s v="1603003780"/>
    <s v="3"/>
    <s v="16030037803"/>
    <s v="3000"/>
    <x v="2"/>
    <s v="&quot;&quot;&quot;20&quot;&quot;&quot;&quot; BUNCHER FOR CONYR CORD E&quot;"/>
    <s v="20"/>
    <s v="0"/>
    <s v="UM3001"/>
    <d v="2009-03-17T00:00:00"/>
    <n v="171827.88"/>
    <n v="-135166.39999999999"/>
    <n v="36661.480000000003"/>
    <n v="0"/>
    <n v="0"/>
    <n v="-3133.21"/>
    <n v="0"/>
    <n v="33528.269999999997"/>
    <n v="171827.88"/>
    <n v="-138299.60999999999"/>
    <n v="0"/>
    <m/>
    <s v="UM01"/>
    <s v="INR"/>
    <n v="0"/>
    <n v="0"/>
    <n v="0"/>
    <n v="0"/>
    <n v="0"/>
  </r>
  <r>
    <s v="1603003780"/>
    <s v="4"/>
    <s v="16030037804"/>
    <s v="3000"/>
    <x v="2"/>
    <s v="&quot;&quot;&quot;20&quot;&quot;&quot;&quot; BUNCHER FOR CONYR CORD E&quot;"/>
    <s v="20"/>
    <s v="0"/>
    <s v="UM3001"/>
    <d v="2009-03-17T00:00:00"/>
    <n v="2577418.21"/>
    <n v="-2027495.78"/>
    <n v="549922.43000000005"/>
    <n v="0"/>
    <n v="0"/>
    <n v="-46998.11"/>
    <n v="0"/>
    <n v="502924.32"/>
    <n v="2577418.21"/>
    <n v="-2074493.89"/>
    <n v="0"/>
    <m/>
    <s v="UM01"/>
    <s v="INR"/>
    <n v="0"/>
    <n v="0"/>
    <n v="0"/>
    <n v="0"/>
    <n v="0"/>
  </r>
  <r>
    <s v="1603003781"/>
    <s v="1"/>
    <s v="16030037811"/>
    <s v="3000"/>
    <x v="2"/>
    <s v="GAS FIRED MS1 IN NEW FURNANCE-"/>
    <s v="10"/>
    <s v="0"/>
    <s v="UM3001"/>
    <d v="2009-03-26T00:00:00"/>
    <n v="1165489.1200000001"/>
    <n v="-1107214.6599999999"/>
    <n v="58274.46"/>
    <n v="0"/>
    <n v="0"/>
    <n v="0"/>
    <n v="0"/>
    <n v="58274.46"/>
    <n v="1165489.1200000001"/>
    <n v="-1107214.6599999999"/>
    <n v="0"/>
    <m/>
    <s v="UM01"/>
    <s v="INR"/>
    <n v="0"/>
    <n v="0"/>
    <n v="0"/>
    <n v="0"/>
    <n v="0"/>
  </r>
  <r>
    <s v="1603003781"/>
    <s v="2"/>
    <s v="16030037812"/>
    <s v="3000"/>
    <x v="2"/>
    <s v="GAS FIRED MS1 IN NEW FURNANCE-"/>
    <s v="10"/>
    <s v="0"/>
    <s v="UM3001"/>
    <d v="2009-03-26T00:00:00"/>
    <n v="1165489.1200000001"/>
    <n v="-1107214.6599999999"/>
    <n v="58274.46"/>
    <n v="0"/>
    <n v="0"/>
    <n v="0"/>
    <n v="0"/>
    <n v="58274.46"/>
    <n v="1165489.1200000001"/>
    <n v="-1107214.6599999999"/>
    <n v="0"/>
    <m/>
    <s v="UM01"/>
    <s v="INR"/>
    <n v="0"/>
    <n v="0"/>
    <n v="0"/>
    <n v="0"/>
    <n v="0"/>
  </r>
  <r>
    <s v="1603003781"/>
    <s v="3"/>
    <s v="16030037813"/>
    <s v="3000"/>
    <x v="2"/>
    <s v="GAS FIRED MS1 IN NEW FURNANCE-"/>
    <s v="20"/>
    <s v="0"/>
    <s v="UM3001"/>
    <d v="2009-03-26T00:00:00"/>
    <n v="1165489.1200000001"/>
    <n v="-619731.93000000005"/>
    <n v="545757.18999999994"/>
    <n v="0"/>
    <n v="0"/>
    <n v="-54263.86"/>
    <n v="0"/>
    <n v="491493.33"/>
    <n v="1165489.1200000001"/>
    <n v="-673995.79"/>
    <n v="0"/>
    <m/>
    <s v="UM01"/>
    <s v="INR"/>
    <n v="0"/>
    <n v="0"/>
    <n v="0"/>
    <n v="0"/>
    <n v="0"/>
  </r>
  <r>
    <s v="1603003781"/>
    <s v="4"/>
    <s v="16030037814"/>
    <s v="3000"/>
    <x v="2"/>
    <s v="GAS FIRED MS1 IN NEW FURNANCE-"/>
    <s v="25"/>
    <s v="0"/>
    <s v="UM3001"/>
    <d v="2009-03-26T00:00:00"/>
    <n v="19813315.109999999"/>
    <n v="-9321564.6899999995"/>
    <n v="10491750.42"/>
    <n v="0"/>
    <n v="0"/>
    <n v="-679446.69"/>
    <n v="0"/>
    <n v="9812303.7300000004"/>
    <n v="19813315.109999999"/>
    <n v="-10001011.380000001"/>
    <n v="0"/>
    <m/>
    <s v="UM01"/>
    <s v="INR"/>
    <n v="0"/>
    <n v="0"/>
    <n v="0"/>
    <n v="0"/>
    <n v="0"/>
  </r>
  <r>
    <s v="1603003791"/>
    <s v="1"/>
    <s v="16030037911"/>
    <s v="3000"/>
    <x v="2"/>
    <s v="INSTL NEW 11 BLOCK W/DRG M/C 1"/>
    <s v="25"/>
    <s v="0"/>
    <s v="UM3001"/>
    <d v="2009-03-23T00:00:00"/>
    <n v="514436.33"/>
    <n v="-391444.16"/>
    <n v="122992.17"/>
    <n v="0"/>
    <n v="0"/>
    <n v="-6960.14"/>
    <n v="0"/>
    <n v="116032.03"/>
    <n v="514436.33"/>
    <n v="-398404.3"/>
    <n v="0"/>
    <m/>
    <s v="UM01"/>
    <s v="INR"/>
    <n v="0"/>
    <n v="0"/>
    <n v="0"/>
    <n v="0"/>
    <n v="0"/>
  </r>
  <r>
    <s v="1603003791"/>
    <s v="2"/>
    <s v="16030037912"/>
    <s v="3000"/>
    <x v="2"/>
    <s v="INSTL NEW 11 BLOCK W/DRG M/C 1"/>
    <s v="15"/>
    <s v="0"/>
    <s v="UM3001"/>
    <d v="2009-03-23T00:00:00"/>
    <n v="257218.17"/>
    <n v="-215112.24"/>
    <n v="42105.93"/>
    <n v="0"/>
    <n v="0"/>
    <n v="-7356.6"/>
    <n v="0"/>
    <n v="34749.33"/>
    <n v="257218.17"/>
    <n v="-222468.84"/>
    <n v="0"/>
    <m/>
    <s v="UM01"/>
    <s v="INR"/>
    <n v="0"/>
    <n v="0"/>
    <n v="0"/>
    <n v="0"/>
    <n v="0"/>
  </r>
  <r>
    <s v="1603003791"/>
    <s v="3"/>
    <s v="16030037913"/>
    <s v="3000"/>
    <x v="2"/>
    <s v="INSTL NEW 11 BLOCK W/DRG M/C 1"/>
    <s v="10"/>
    <s v="0"/>
    <s v="UM3001"/>
    <d v="2009-03-23T00:00:00"/>
    <n v="900263.58"/>
    <n v="-855250.4"/>
    <n v="45013.18"/>
    <n v="0"/>
    <n v="0"/>
    <n v="0"/>
    <n v="0"/>
    <n v="45013.18"/>
    <n v="900263.58"/>
    <n v="-855250.4"/>
    <n v="0"/>
    <m/>
    <s v="UM01"/>
    <s v="INR"/>
    <n v="0"/>
    <n v="0"/>
    <n v="0"/>
    <n v="0"/>
    <n v="0"/>
  </r>
  <r>
    <s v="1603003791"/>
    <s v="4"/>
    <s v="16030037914"/>
    <s v="3000"/>
    <x v="2"/>
    <s v="INSTL NEW 11 BLOCK W/DRG M/C 1"/>
    <s v="15"/>
    <s v="0"/>
    <s v="UM3001"/>
    <d v="2009-03-23T00:00:00"/>
    <n v="900263.58"/>
    <n v="-752892.79"/>
    <n v="147370.79"/>
    <n v="0"/>
    <n v="0"/>
    <n v="-25748.12"/>
    <n v="0"/>
    <n v="121622.67"/>
    <n v="900263.58"/>
    <n v="-778640.91"/>
    <n v="0"/>
    <m/>
    <s v="UM01"/>
    <s v="INR"/>
    <n v="0"/>
    <n v="0"/>
    <n v="0"/>
    <n v="0"/>
    <n v="0"/>
  </r>
  <r>
    <s v="1603003792"/>
    <s v="1"/>
    <s v="16030037921"/>
    <s v="3000"/>
    <x v="2"/>
    <s v="INSTL NEW 11 BLOCK W/DRG M/C 1"/>
    <s v="25"/>
    <s v="0"/>
    <s v="UM3001"/>
    <d v="2009-03-25T00:00:00"/>
    <n v="716324.62"/>
    <n v="-544718.73"/>
    <n v="171605.89"/>
    <n v="0"/>
    <n v="0"/>
    <n v="-9712.57"/>
    <n v="0"/>
    <n v="161893.32"/>
    <n v="716324.62"/>
    <n v="-554431.30000000005"/>
    <n v="0"/>
    <m/>
    <s v="UM01"/>
    <s v="INR"/>
    <n v="0"/>
    <n v="0"/>
    <n v="0"/>
    <n v="0"/>
    <n v="0"/>
  </r>
  <r>
    <s v="1603003792"/>
    <s v="2"/>
    <s v="16030037922"/>
    <s v="3000"/>
    <x v="2"/>
    <s v="INSTL NEW 11 BLOCK W/DRG M/C 1"/>
    <s v="15"/>
    <s v="0"/>
    <s v="UM3001"/>
    <d v="2009-03-25T00:00:00"/>
    <n v="358162.31"/>
    <n v="-299378.89"/>
    <n v="58783.42"/>
    <n v="0"/>
    <n v="0"/>
    <n v="-10268.06"/>
    <n v="0"/>
    <n v="48515.360000000001"/>
    <n v="358162.31"/>
    <n v="-309646.95"/>
    <n v="0"/>
    <m/>
    <s v="UM01"/>
    <s v="INR"/>
    <n v="0"/>
    <n v="0"/>
    <n v="0"/>
    <n v="0"/>
    <n v="0"/>
  </r>
  <r>
    <s v="1603003792"/>
    <s v="3"/>
    <s v="16030037923"/>
    <s v="3000"/>
    <x v="2"/>
    <s v="INSTL NEW 11 BLOCK W/DRG M/C 1"/>
    <s v="10"/>
    <s v="0"/>
    <s v="UM3001"/>
    <d v="2009-03-25T00:00:00"/>
    <n v="1253568.08"/>
    <n v="-1190889.68"/>
    <n v="62678.400000000001"/>
    <n v="0"/>
    <n v="0"/>
    <n v="0"/>
    <n v="0"/>
    <n v="62678.400000000001"/>
    <n v="1253568.08"/>
    <n v="-1190889.68"/>
    <n v="0"/>
    <m/>
    <s v="UM01"/>
    <s v="INR"/>
    <n v="0"/>
    <n v="0"/>
    <n v="0"/>
    <n v="0"/>
    <n v="0"/>
  </r>
  <r>
    <s v="1603003792"/>
    <s v="4"/>
    <s v="16030037924"/>
    <s v="3000"/>
    <x v="2"/>
    <s v="INSTL NEW 11 BLOCK W/DRG M/C 1"/>
    <s v="15"/>
    <s v="0"/>
    <s v="UM3001"/>
    <d v="2009-03-25T00:00:00"/>
    <n v="1253568.08"/>
    <n v="-1047826.1"/>
    <n v="205741.98"/>
    <n v="0"/>
    <n v="0"/>
    <n v="-35938.199999999997"/>
    <n v="0"/>
    <n v="169803.78"/>
    <n v="1253568.08"/>
    <n v="-1083764.3"/>
    <n v="0"/>
    <m/>
    <s v="UM01"/>
    <s v="INR"/>
    <n v="0"/>
    <n v="0"/>
    <n v="0"/>
    <n v="0"/>
    <n v="0"/>
  </r>
  <r>
    <s v="1603003793"/>
    <s v="1"/>
    <s v="16030037931"/>
    <s v="3000"/>
    <x v="2"/>
    <s v="CRADLE FOR 800D SUN &amp; PLANETRY"/>
    <s v="20"/>
    <s v="0"/>
    <s v="UM3001"/>
    <d v="2009-03-11T00:00:00"/>
    <n v="22742.31"/>
    <n v="-17925.07"/>
    <n v="4817.24"/>
    <n v="0"/>
    <n v="0"/>
    <n v="-411.53"/>
    <n v="0"/>
    <n v="4405.71"/>
    <n v="22742.31"/>
    <n v="-18336.599999999999"/>
    <n v="0"/>
    <m/>
    <s v="UM01"/>
    <s v="INR"/>
    <n v="0"/>
    <n v="0"/>
    <n v="0"/>
    <n v="0"/>
    <n v="0"/>
  </r>
  <r>
    <s v="1603003793"/>
    <s v="2"/>
    <s v="16030037932"/>
    <s v="3000"/>
    <x v="2"/>
    <s v="CRADLE FOR 800D SUN &amp; PLANETRY"/>
    <s v="10"/>
    <s v="0"/>
    <s v="UM3001"/>
    <d v="2009-03-11T00:00:00"/>
    <n v="11371.16"/>
    <n v="-10802.6"/>
    <n v="568.55999999999995"/>
    <n v="0"/>
    <n v="0"/>
    <n v="0"/>
    <n v="0"/>
    <n v="568.55999999999995"/>
    <n v="11371.16"/>
    <n v="-10802.6"/>
    <n v="0"/>
    <m/>
    <s v="UM01"/>
    <s v="INR"/>
    <n v="0"/>
    <n v="0"/>
    <n v="0"/>
    <n v="0"/>
    <n v="0"/>
  </r>
  <r>
    <s v="1603003793"/>
    <s v="3"/>
    <s v="16030037933"/>
    <s v="3000"/>
    <x v="2"/>
    <s v="CRADLE FOR 800D SUN &amp; PLANETRY"/>
    <s v="20"/>
    <s v="0"/>
    <s v="UM3001"/>
    <d v="2009-03-11T00:00:00"/>
    <n v="68226.94"/>
    <n v="-53775.24"/>
    <n v="14451.7"/>
    <n v="0"/>
    <n v="0"/>
    <n v="-1234.5999999999999"/>
    <n v="0"/>
    <n v="13217.1"/>
    <n v="68226.94"/>
    <n v="-55009.84"/>
    <n v="0"/>
    <m/>
    <s v="UM01"/>
    <s v="INR"/>
    <n v="0"/>
    <n v="0"/>
    <n v="0"/>
    <n v="0"/>
    <n v="0"/>
  </r>
  <r>
    <s v="1603003793"/>
    <s v="4"/>
    <s v="16030037934"/>
    <s v="3000"/>
    <x v="2"/>
    <s v="CRADLE FOR 800D SUN &amp; PLANETRY"/>
    <s v="15"/>
    <s v="0"/>
    <s v="UM3001"/>
    <d v="2009-03-11T00:00:00"/>
    <n v="5685.58"/>
    <n v="-4768.84"/>
    <n v="916.74"/>
    <n v="0"/>
    <n v="0"/>
    <n v="-160.41999999999999"/>
    <n v="0"/>
    <n v="756.32"/>
    <n v="5685.58"/>
    <n v="-4929.26"/>
    <n v="0"/>
    <m/>
    <s v="UM01"/>
    <s v="INR"/>
    <n v="0"/>
    <n v="0"/>
    <n v="0"/>
    <n v="0"/>
    <n v="0"/>
  </r>
  <r>
    <s v="1603003793"/>
    <s v="5"/>
    <s v="16030037935"/>
    <s v="3000"/>
    <x v="2"/>
    <s v="CRADLE FOR 800D SUN &amp; PLANETRY"/>
    <s v="20"/>
    <s v="0"/>
    <s v="UM3001"/>
    <d v="2009-03-11T00:00:00"/>
    <n v="5685.58"/>
    <n v="-4481.26"/>
    <n v="1204.32"/>
    <n v="0"/>
    <n v="0"/>
    <n v="-102.88"/>
    <n v="0"/>
    <n v="1101.44"/>
    <n v="5685.58"/>
    <n v="-4584.1400000000003"/>
    <n v="0"/>
    <m/>
    <s v="UM01"/>
    <s v="INR"/>
    <n v="0"/>
    <n v="0"/>
    <n v="0"/>
    <n v="0"/>
    <n v="0"/>
  </r>
  <r>
    <s v="1603003794"/>
    <s v="1"/>
    <s v="16030037941"/>
    <s v="3000"/>
    <x v="2"/>
    <s v="12 B0BBIN SKIP BOW STRANDING M"/>
    <s v="10"/>
    <s v="0"/>
    <s v="UM3001"/>
    <d v="2009-03-12T00:00:00"/>
    <n v="48246.46"/>
    <n v="-45834.14"/>
    <n v="2412.3200000000002"/>
    <n v="0"/>
    <n v="0"/>
    <n v="0"/>
    <n v="0"/>
    <n v="2412.3200000000002"/>
    <n v="48246.46"/>
    <n v="-45834.14"/>
    <n v="0"/>
    <m/>
    <s v="UM01"/>
    <s v="INR"/>
    <n v="0"/>
    <n v="0"/>
    <n v="0"/>
    <n v="0"/>
    <n v="0"/>
  </r>
  <r>
    <s v="1603003794"/>
    <s v="2"/>
    <s v="16030037942"/>
    <s v="3000"/>
    <x v="2"/>
    <s v="12 B0BBIN SKIP BOW STRANDING M"/>
    <s v="20"/>
    <s v="0"/>
    <s v="UM3001"/>
    <d v="2009-03-12T00:00:00"/>
    <n v="48246.46"/>
    <n v="-38012.92"/>
    <n v="10233.540000000001"/>
    <n v="0"/>
    <n v="0"/>
    <n v="-874.35"/>
    <n v="0"/>
    <n v="9359.19"/>
    <n v="48246.46"/>
    <n v="-38887.269999999997"/>
    <n v="0"/>
    <m/>
    <s v="UM01"/>
    <s v="INR"/>
    <n v="0"/>
    <n v="0"/>
    <n v="0"/>
    <n v="0"/>
    <n v="0"/>
  </r>
  <r>
    <s v="1603003794"/>
    <s v="3"/>
    <s v="16030037943"/>
    <s v="3000"/>
    <x v="2"/>
    <s v="12 B0BBIN SKIP BOW STRANDING M"/>
    <s v="10"/>
    <s v="0"/>
    <s v="UM3001"/>
    <d v="2009-03-12T00:00:00"/>
    <n v="24123.23"/>
    <n v="-22917.07"/>
    <n v="1206.1600000000001"/>
    <n v="0"/>
    <n v="0"/>
    <n v="0"/>
    <n v="0"/>
    <n v="1206.1600000000001"/>
    <n v="24123.23"/>
    <n v="-22917.07"/>
    <n v="0"/>
    <m/>
    <s v="UM01"/>
    <s v="INR"/>
    <n v="0"/>
    <n v="0"/>
    <n v="0"/>
    <n v="0"/>
    <n v="0"/>
  </r>
  <r>
    <s v="1603003794"/>
    <s v="4"/>
    <s v="16030037944"/>
    <s v="3000"/>
    <x v="2"/>
    <s v="12 B0BBIN SKIP BOW STRANDING M"/>
    <s v="20"/>
    <s v="0"/>
    <s v="UM3001"/>
    <d v="2009-03-12T00:00:00"/>
    <n v="337725.21"/>
    <n v="-266090.38"/>
    <n v="71634.83"/>
    <n v="0"/>
    <n v="0"/>
    <n v="-6120.44"/>
    <n v="0"/>
    <n v="65514.39"/>
    <n v="337725.21"/>
    <n v="-272210.82"/>
    <n v="0"/>
    <m/>
    <s v="UM01"/>
    <s v="INR"/>
    <n v="0"/>
    <n v="0"/>
    <n v="0"/>
    <n v="0"/>
    <n v="0"/>
  </r>
  <r>
    <s v="1603003794"/>
    <s v="5"/>
    <s v="16030037945"/>
    <s v="3000"/>
    <x v="2"/>
    <s v="12 B0BBIN SKIP BOW STRANDING M"/>
    <s v="15"/>
    <s v="0"/>
    <s v="UM3001"/>
    <d v="2009-03-12T00:00:00"/>
    <n v="24123.23"/>
    <n v="-20227.919999999998"/>
    <n v="3895.31"/>
    <n v="0"/>
    <n v="0"/>
    <n v="-681.62"/>
    <n v="0"/>
    <n v="3213.69"/>
    <n v="24123.23"/>
    <n v="-20909.54"/>
    <n v="0"/>
    <m/>
    <s v="UM01"/>
    <s v="INR"/>
    <n v="0"/>
    <n v="0"/>
    <n v="0"/>
    <n v="0"/>
    <n v="0"/>
  </r>
  <r>
    <s v="1603003795"/>
    <s v="1"/>
    <s v="16030037951"/>
    <s v="3000"/>
    <x v="2"/>
    <s v="6 B0BBIN x 200 TWIN STRANDING-"/>
    <s v="10"/>
    <s v="0"/>
    <s v="UM3001"/>
    <d v="2009-03-12T00:00:00"/>
    <n v="57001.279999999999"/>
    <n v="-54151.22"/>
    <n v="2850.06"/>
    <n v="0"/>
    <n v="0"/>
    <n v="0"/>
    <n v="0"/>
    <n v="2850.06"/>
    <n v="57001.279999999999"/>
    <n v="-54151.22"/>
    <n v="0"/>
    <m/>
    <s v="UM01"/>
    <s v="INR"/>
    <n v="0"/>
    <n v="0"/>
    <n v="0"/>
    <n v="0"/>
    <n v="0"/>
  </r>
  <r>
    <s v="1603003795"/>
    <s v="2"/>
    <s v="16030037952"/>
    <s v="3000"/>
    <x v="2"/>
    <s v="6 B0BBIN x 200 TWIN STRANDING-"/>
    <s v="20"/>
    <s v="0"/>
    <s v="UM3001"/>
    <d v="2009-03-12T00:00:00"/>
    <n v="57001.279999999999"/>
    <n v="-44910.76"/>
    <n v="12090.52"/>
    <n v="0"/>
    <n v="0"/>
    <n v="-1033.01"/>
    <n v="0"/>
    <n v="11057.51"/>
    <n v="57001.279999999999"/>
    <n v="-45943.77"/>
    <n v="0"/>
    <m/>
    <s v="UM01"/>
    <s v="INR"/>
    <n v="0"/>
    <n v="0"/>
    <n v="0"/>
    <n v="0"/>
    <n v="0"/>
  </r>
  <r>
    <s v="1603003795"/>
    <s v="3"/>
    <s v="16030037953"/>
    <s v="3000"/>
    <x v="2"/>
    <s v="6 B0BBIN x 200 TWIN STRANDING-"/>
    <s v="10"/>
    <s v="0"/>
    <s v="UM3001"/>
    <d v="2009-03-12T00:00:00"/>
    <n v="28500.639999999999"/>
    <n v="-27075.61"/>
    <n v="1425.03"/>
    <n v="0"/>
    <n v="0"/>
    <n v="0"/>
    <n v="0"/>
    <n v="1425.03"/>
    <n v="28500.639999999999"/>
    <n v="-27075.61"/>
    <n v="0"/>
    <m/>
    <s v="UM01"/>
    <s v="INR"/>
    <n v="0"/>
    <n v="0"/>
    <n v="0"/>
    <n v="0"/>
    <n v="0"/>
  </r>
  <r>
    <s v="1603003795"/>
    <s v="4"/>
    <s v="16030037954"/>
    <s v="3000"/>
    <x v="2"/>
    <s v="6 B0BBIN x 200 TWIN STRANDING-"/>
    <s v="20"/>
    <s v="0"/>
    <s v="UM3001"/>
    <d v="2009-03-12T00:00:00"/>
    <n v="399008.95"/>
    <n v="-314375.23"/>
    <n v="84633.72"/>
    <n v="0"/>
    <n v="0"/>
    <n v="-7231.05"/>
    <n v="0"/>
    <n v="77402.67"/>
    <n v="399008.95"/>
    <n v="-321606.28000000003"/>
    <n v="0"/>
    <m/>
    <s v="UM01"/>
    <s v="INR"/>
    <n v="0"/>
    <n v="0"/>
    <n v="0"/>
    <n v="0"/>
    <n v="0"/>
  </r>
  <r>
    <s v="1603003795"/>
    <s v="5"/>
    <s v="16030037955"/>
    <s v="3000"/>
    <x v="2"/>
    <s v="6 B0BBIN x 200 TWIN STRANDING-"/>
    <s v="15"/>
    <s v="0"/>
    <s v="UM3001"/>
    <d v="2009-03-12T00:00:00"/>
    <n v="28500.639999999999"/>
    <n v="-23898.48"/>
    <n v="4602.16"/>
    <n v="0"/>
    <n v="0"/>
    <n v="-805.31"/>
    <n v="0"/>
    <n v="3796.85"/>
    <n v="28500.639999999999"/>
    <n v="-24703.79"/>
    <n v="0"/>
    <m/>
    <s v="UM01"/>
    <s v="INR"/>
    <n v="0"/>
    <n v="0"/>
    <n v="0"/>
    <n v="0"/>
    <n v="0"/>
  </r>
  <r>
    <s v="1603003796"/>
    <s v="1"/>
    <s v="16030037961"/>
    <s v="3000"/>
    <x v="2"/>
    <s v="9 BLOCK x 915 PF H-ELEC"/>
    <s v="10"/>
    <s v="0"/>
    <s v="UM3001"/>
    <d v="2009-03-14T00:00:00"/>
    <n v="61105.43"/>
    <n v="-58050.16"/>
    <n v="3055.27"/>
    <n v="0"/>
    <n v="0"/>
    <n v="0"/>
    <n v="0"/>
    <n v="3055.27"/>
    <n v="61105.43"/>
    <n v="-58050.16"/>
    <n v="0"/>
    <m/>
    <s v="UM01"/>
    <s v="INR"/>
    <n v="0"/>
    <n v="0"/>
    <n v="0"/>
    <n v="0"/>
    <n v="0"/>
  </r>
  <r>
    <s v="1603003796"/>
    <s v="2"/>
    <s v="16030037962"/>
    <s v="3000"/>
    <x v="2"/>
    <s v="9 BLOCK x 915 PF H-BASS"/>
    <s v="15"/>
    <s v="0"/>
    <s v="UM3001"/>
    <d v="2009-03-14T00:00:00"/>
    <n v="17458.689999999999"/>
    <n v="-14632.1"/>
    <n v="2826.59"/>
    <n v="0"/>
    <n v="0"/>
    <n v="-494.51"/>
    <n v="0"/>
    <n v="2332.08"/>
    <n v="17458.689999999999"/>
    <n v="-15126.61"/>
    <n v="0"/>
    <m/>
    <s v="UM01"/>
    <s v="INR"/>
    <n v="0"/>
    <n v="0"/>
    <n v="0"/>
    <n v="0"/>
    <n v="0"/>
  </r>
  <r>
    <s v="1603003796"/>
    <s v="3"/>
    <s v="16030037963"/>
    <s v="3000"/>
    <x v="2"/>
    <s v="9 BLOCK x 915 PF H-MAIN"/>
    <s v="25"/>
    <s v="0"/>
    <s v="UM3001"/>
    <d v="2009-03-14T00:00:00"/>
    <n v="34917.39"/>
    <n v="-26656.02"/>
    <n v="8261.3700000000008"/>
    <n v="0"/>
    <n v="0"/>
    <n v="-467.04"/>
    <n v="0"/>
    <n v="7794.33"/>
    <n v="34917.39"/>
    <n v="-27123.06"/>
    <n v="0"/>
    <m/>
    <s v="UM01"/>
    <s v="INR"/>
    <n v="0"/>
    <n v="0"/>
    <n v="0"/>
    <n v="0"/>
    <n v="0"/>
  </r>
  <r>
    <s v="1603003796"/>
    <s v="4"/>
    <s v="16030037964"/>
    <s v="3000"/>
    <x v="2"/>
    <s v="9 BLOCK x 915 PF H-MOTR"/>
    <s v="15"/>
    <s v="0"/>
    <s v="UM3001"/>
    <d v="2009-03-14T00:00:00"/>
    <n v="61105.43"/>
    <n v="-51212.37"/>
    <n v="9893.06"/>
    <n v="0"/>
    <n v="0"/>
    <n v="-1730.79"/>
    <n v="0"/>
    <n v="8162.27"/>
    <n v="61105.43"/>
    <n v="-52943.16"/>
    <n v="0"/>
    <m/>
    <s v="UM01"/>
    <s v="INR"/>
    <n v="0"/>
    <n v="0"/>
    <n v="0"/>
    <n v="0"/>
    <n v="0"/>
  </r>
  <r>
    <s v="1603003797"/>
    <s v="1"/>
    <s v="16030037971"/>
    <s v="3000"/>
    <x v="2"/>
    <s v="2 Double + 13 Die Wet M/C( Rel"/>
    <s v="20"/>
    <s v="0"/>
    <s v="UM3001"/>
    <d v="2010-03-28T00:00:00"/>
    <n v="5821558.6699999999"/>
    <n v="-4048111.23"/>
    <n v="1773447.44"/>
    <n v="0"/>
    <n v="0"/>
    <n v="-148399.57999999999"/>
    <n v="0"/>
    <n v="1625047.86"/>
    <n v="5821558.6699999999"/>
    <n v="-4196510.8099999996"/>
    <n v="0"/>
    <m/>
    <s v="UM01"/>
    <s v="INR"/>
    <n v="0"/>
    <n v="0"/>
    <n v="0"/>
    <n v="0"/>
    <n v="0"/>
  </r>
  <r>
    <s v="1603003797"/>
    <s v="2"/>
    <s v="16030037972"/>
    <s v="3000"/>
    <x v="2"/>
    <s v="2 Double + 13 Die Wet M/C( Rel"/>
    <s v="25"/>
    <s v="0"/>
    <s v="UM3001"/>
    <d v="2010-03-28T00:00:00"/>
    <n v="7762078.2300000004"/>
    <n v="-5149868.4400000004"/>
    <n v="2612209.79"/>
    <n v="0"/>
    <n v="0"/>
    <n v="-148382.13"/>
    <n v="0"/>
    <n v="2463827.66"/>
    <n v="7762078.2300000004"/>
    <n v="-5298250.57"/>
    <n v="0"/>
    <m/>
    <s v="UM01"/>
    <s v="INR"/>
    <n v="0"/>
    <n v="0"/>
    <n v="0"/>
    <n v="0"/>
    <n v="0"/>
  </r>
  <r>
    <s v="1603003797"/>
    <s v="3"/>
    <s v="16030037973"/>
    <s v="3000"/>
    <x v="2"/>
    <s v="2 Double + 13 Die Wet M/C( Rel"/>
    <s v="15"/>
    <s v="0"/>
    <s v="UM3001"/>
    <d v="2010-03-28T00:00:00"/>
    <n v="1940519.56"/>
    <n v="-1473108.14"/>
    <n v="467411.42"/>
    <n v="0"/>
    <n v="0"/>
    <n v="-74239.81"/>
    <n v="0"/>
    <n v="393171.61"/>
    <n v="1940519.56"/>
    <n v="-1547347.95"/>
    <n v="0"/>
    <m/>
    <s v="UM01"/>
    <s v="INR"/>
    <n v="0"/>
    <n v="0"/>
    <n v="0"/>
    <n v="0"/>
    <n v="0"/>
  </r>
  <r>
    <s v="1603003797"/>
    <s v="4"/>
    <s v="16030037974"/>
    <s v="3000"/>
    <x v="2"/>
    <s v="2 Double + 13 Die Wet M/C( Rel"/>
    <s v="10"/>
    <s v="0"/>
    <s v="UM3001"/>
    <d v="2010-03-28T00:00:00"/>
    <n v="3881039.12"/>
    <n v="-3686987.16"/>
    <n v="194051.96"/>
    <n v="0"/>
    <n v="0"/>
    <n v="0"/>
    <n v="0"/>
    <n v="194051.96"/>
    <n v="3881039.12"/>
    <n v="-3686987.16"/>
    <n v="0"/>
    <m/>
    <s v="UM01"/>
    <s v="INR"/>
    <n v="0"/>
    <n v="0"/>
    <n v="0"/>
    <n v="0"/>
    <n v="0"/>
  </r>
  <r>
    <s v="1603003799"/>
    <s v="1"/>
    <s v="16030037991"/>
    <s v="3000"/>
    <x v="2"/>
    <s v="SKIP LRPC EQUIPMENTS-MGRD"/>
    <s v="10"/>
    <s v="0"/>
    <s v="UM3001"/>
    <d v="2010-03-27T00:00:00"/>
    <n v="1245802.23"/>
    <n v="-1183512.1200000001"/>
    <n v="62290.11"/>
    <n v="0"/>
    <n v="0"/>
    <n v="0"/>
    <n v="0"/>
    <n v="62290.11"/>
    <n v="1245802.23"/>
    <n v="-1183512.1200000001"/>
    <n v="0"/>
    <m/>
    <s v="UM01"/>
    <s v="INR"/>
    <n v="0"/>
    <n v="0"/>
    <n v="0"/>
    <n v="0"/>
    <n v="0"/>
  </r>
  <r>
    <s v="1603003799"/>
    <s v="2"/>
    <s v="16030037992"/>
    <s v="3000"/>
    <x v="2"/>
    <s v="SKIP LRPC EQUIPMENTS-MAIN"/>
    <s v="20"/>
    <s v="0"/>
    <s v="UM3001"/>
    <d v="2010-03-27T00:00:00"/>
    <n v="17441231.190000001"/>
    <n v="-12132115.279999999"/>
    <n v="5309115.91"/>
    <n v="0"/>
    <n v="0"/>
    <n v="-444314.08"/>
    <n v="0"/>
    <n v="4864801.83"/>
    <n v="17441231.190000001"/>
    <n v="-12576429.359999999"/>
    <n v="0"/>
    <m/>
    <s v="UM01"/>
    <s v="INR"/>
    <n v="0"/>
    <n v="0"/>
    <n v="0"/>
    <n v="0"/>
    <n v="0"/>
  </r>
  <r>
    <s v="1603003799"/>
    <s v="3"/>
    <s v="16030037993"/>
    <s v="3000"/>
    <x v="2"/>
    <s v="SKIP LRPC EQUIPMENTS-MOTR"/>
    <s v="15"/>
    <s v="0"/>
    <s v="UM3001"/>
    <d v="2010-03-27T00:00:00"/>
    <n v="1245802.23"/>
    <n v="-945992.32"/>
    <n v="299809.90999999997"/>
    <n v="0"/>
    <n v="0"/>
    <n v="-47634.47"/>
    <n v="0"/>
    <n v="252175.44"/>
    <n v="1245802.23"/>
    <n v="-993626.79"/>
    <n v="0"/>
    <m/>
    <s v="UM01"/>
    <s v="INR"/>
    <n v="0"/>
    <n v="0"/>
    <n v="0"/>
    <n v="0"/>
    <n v="0"/>
  </r>
  <r>
    <s v="1603003799"/>
    <s v="4"/>
    <s v="16030037994"/>
    <s v="3000"/>
    <x v="2"/>
    <s v="SKIP LRPC EQUIPMENTS-CAPS"/>
    <s v="20"/>
    <s v="0"/>
    <s v="UM3001"/>
    <d v="2010-03-27T00:00:00"/>
    <n v="2491604.46"/>
    <n v="-1733159.33"/>
    <n v="758445.13"/>
    <n v="0"/>
    <n v="0"/>
    <n v="-63473.440000000002"/>
    <n v="0"/>
    <n v="694971.69"/>
    <n v="2491604.46"/>
    <n v="-1796632.77"/>
    <n v="0"/>
    <m/>
    <s v="UM01"/>
    <s v="INR"/>
    <n v="0"/>
    <n v="0"/>
    <n v="0"/>
    <n v="0"/>
    <n v="0"/>
  </r>
  <r>
    <s v="1603003799"/>
    <s v="5"/>
    <s v="16030037995"/>
    <s v="3000"/>
    <x v="2"/>
    <s v="SKIP LRPC EQUIPMENTS-ELEC"/>
    <s v="10"/>
    <s v="0"/>
    <s v="UM3001"/>
    <d v="2010-03-27T00:00:00"/>
    <n v="2491604.46"/>
    <n v="-2367024.2400000002"/>
    <n v="124580.22"/>
    <n v="0"/>
    <n v="0"/>
    <n v="0"/>
    <n v="0"/>
    <n v="124580.22"/>
    <n v="2491604.46"/>
    <n v="-2367024.2400000002"/>
    <n v="0"/>
    <m/>
    <s v="UM01"/>
    <s v="INR"/>
    <n v="0"/>
    <n v="0"/>
    <n v="0"/>
    <n v="0"/>
    <n v="0"/>
  </r>
  <r>
    <s v="1603003802"/>
    <s v="1"/>
    <s v="16030038021"/>
    <s v="3000"/>
    <x v="2"/>
    <s v="&quot;&quot;&quot;20&quot;&quot;&quot;&quot; DOUBLE TWIST NEW HAWANA&quot;"/>
    <s v="20"/>
    <s v="0"/>
    <s v="UM3001"/>
    <d v="2010-03-15T00:00:00"/>
    <n v="482955.11"/>
    <n v="-337334.06"/>
    <n v="145621.04999999999"/>
    <n v="0"/>
    <n v="0"/>
    <n v="-12204.17"/>
    <n v="0"/>
    <n v="133416.88"/>
    <n v="482955.11"/>
    <n v="-349538.23"/>
    <n v="0"/>
    <m/>
    <s v="UM01"/>
    <s v="INR"/>
    <n v="0"/>
    <n v="0"/>
    <n v="0"/>
    <n v="0"/>
    <n v="0"/>
  </r>
  <r>
    <s v="1603003802"/>
    <s v="2"/>
    <s v="16030038022"/>
    <s v="3000"/>
    <x v="2"/>
    <s v="&quot;&quot;&quot;20&quot;&quot;&quot;&quot; DOUBLE TWIST NEW HAWANA&quot;"/>
    <s v="20"/>
    <s v="0"/>
    <s v="UM3001"/>
    <d v="2010-03-15T00:00:00"/>
    <n v="64394.02"/>
    <n v="-44977.87"/>
    <n v="19416.150000000001"/>
    <n v="0"/>
    <n v="0"/>
    <n v="-1627.22"/>
    <n v="0"/>
    <n v="17788.93"/>
    <n v="64394.02"/>
    <n v="-46605.09"/>
    <n v="0"/>
    <m/>
    <s v="UM01"/>
    <s v="INR"/>
    <n v="0"/>
    <n v="0"/>
    <n v="0"/>
    <n v="0"/>
    <n v="0"/>
  </r>
  <r>
    <s v="1603003802"/>
    <s v="3"/>
    <s v="16030038023"/>
    <s v="3000"/>
    <x v="2"/>
    <s v="&quot;&quot;&quot;20&quot;&quot;&quot;&quot; DOUBLE TWIST NEW HAWANA&quot;"/>
    <s v="20"/>
    <s v="0"/>
    <s v="UM3001"/>
    <d v="2010-03-15T00:00:00"/>
    <n v="32197.01"/>
    <n v="-22488.93"/>
    <n v="9708.08"/>
    <n v="0"/>
    <n v="0"/>
    <n v="-813.61"/>
    <n v="0"/>
    <n v="8894.4699999999993"/>
    <n v="32197.01"/>
    <n v="-23302.54"/>
    <n v="0"/>
    <m/>
    <s v="UM01"/>
    <s v="INR"/>
    <n v="0"/>
    <n v="0"/>
    <n v="0"/>
    <n v="0"/>
    <n v="0"/>
  </r>
  <r>
    <s v="1603003802"/>
    <s v="4"/>
    <s v="16030038024"/>
    <s v="3000"/>
    <x v="2"/>
    <s v="&quot;&quot;&quot;20&quot;&quot;&quot;&quot; DOUBLE TWIST NEW HAWANA&quot;"/>
    <s v="10"/>
    <s v="0"/>
    <s v="UM3001"/>
    <d v="2010-03-15T00:00:00"/>
    <n v="64394.02"/>
    <n v="-61174.32"/>
    <n v="3219.7"/>
    <n v="0"/>
    <n v="0"/>
    <n v="0"/>
    <n v="0"/>
    <n v="3219.7"/>
    <n v="64394.02"/>
    <n v="-61174.32"/>
    <n v="0"/>
    <m/>
    <s v="UM01"/>
    <s v="INR"/>
    <n v="0"/>
    <n v="0"/>
    <n v="0"/>
    <n v="0"/>
    <n v="0"/>
  </r>
  <r>
    <s v="1603003804"/>
    <s v="1"/>
    <s v="16030038041"/>
    <s v="3000"/>
    <x v="2"/>
    <s v="TAKEUP OF MS1 IN NEW FURNANCE-"/>
    <s v="10"/>
    <s v="0"/>
    <s v="UM3001"/>
    <d v="2010-03-24T00:00:00"/>
    <n v="81968.850000000006"/>
    <n v="-77870.41"/>
    <n v="4098.4399999999996"/>
    <n v="0"/>
    <n v="0"/>
    <n v="0"/>
    <n v="0"/>
    <n v="4098.4399999999996"/>
    <n v="81968.850000000006"/>
    <n v="-77870.41"/>
    <n v="0"/>
    <m/>
    <s v="UM01"/>
    <s v="INR"/>
    <n v="0"/>
    <n v="0"/>
    <n v="0"/>
    <n v="0"/>
    <n v="0"/>
  </r>
  <r>
    <s v="1603003804"/>
    <s v="2"/>
    <s v="16030038042"/>
    <s v="3000"/>
    <x v="2"/>
    <s v="TAKEUP OF MS1 IN NEW FURNANCE-"/>
    <s v="10"/>
    <s v="0"/>
    <s v="UM3001"/>
    <d v="2010-03-24T00:00:00"/>
    <n v="81968.850000000006"/>
    <n v="-77870.41"/>
    <n v="4098.4399999999996"/>
    <n v="0"/>
    <n v="0"/>
    <n v="0"/>
    <n v="0"/>
    <n v="4098.4399999999996"/>
    <n v="81968.850000000006"/>
    <n v="-77870.41"/>
    <n v="0"/>
    <m/>
    <s v="UM01"/>
    <s v="INR"/>
    <n v="0"/>
    <n v="0"/>
    <n v="0"/>
    <n v="0"/>
    <n v="0"/>
  </r>
  <r>
    <s v="1603003804"/>
    <s v="3"/>
    <s v="16030038043"/>
    <s v="3000"/>
    <x v="2"/>
    <s v="TAKEUP OF MS1 IN NEW FURNANCE-"/>
    <s v="20"/>
    <s v="0"/>
    <s v="UM3001"/>
    <d v="2010-03-24T00:00:00"/>
    <n v="81968.850000000006"/>
    <n v="-39503.79"/>
    <n v="42465.06"/>
    <n v="0"/>
    <n v="0"/>
    <n v="-3845.09"/>
    <n v="0"/>
    <n v="38619.97"/>
    <n v="81968.850000000006"/>
    <n v="-43348.88"/>
    <n v="0"/>
    <m/>
    <s v="UM01"/>
    <s v="INR"/>
    <n v="0"/>
    <n v="0"/>
    <n v="0"/>
    <n v="0"/>
    <n v="0"/>
  </r>
  <r>
    <s v="1603003804"/>
    <s v="4"/>
    <s v="16030038044"/>
    <s v="3000"/>
    <x v="2"/>
    <s v="TAKEUP OF MS1 IN NEW FURNANCE-"/>
    <s v="25"/>
    <s v="0"/>
    <s v="UM3001"/>
    <d v="2010-03-24T00:00:00"/>
    <n v="1393470.42"/>
    <n v="-589810.78"/>
    <n v="803659.64"/>
    <n v="0"/>
    <n v="0"/>
    <n v="-49004.01"/>
    <n v="0"/>
    <n v="754655.63"/>
    <n v="1393470.42"/>
    <n v="-638814.79"/>
    <n v="0"/>
    <m/>
    <s v="UM01"/>
    <s v="INR"/>
    <n v="0"/>
    <n v="0"/>
    <n v="0"/>
    <n v="0"/>
    <n v="0"/>
  </r>
  <r>
    <s v="1603003805"/>
    <s v="1"/>
    <s v="16030038051"/>
    <s v="3000"/>
    <x v="2"/>
    <s v="11 DIE WET MC(COST+INSTN) WX-C"/>
    <s v="20"/>
    <s v="0"/>
    <s v="UM3001"/>
    <d v="2010-03-24T00:00:00"/>
    <n v="909727.84"/>
    <n v="-633510.31999999995"/>
    <n v="276217.52"/>
    <n v="0"/>
    <n v="0"/>
    <n v="-23123.8"/>
    <n v="0"/>
    <n v="253093.72"/>
    <n v="909727.84"/>
    <n v="-656634.12"/>
    <n v="0"/>
    <m/>
    <s v="UM01"/>
    <s v="INR"/>
    <n v="0"/>
    <n v="0"/>
    <n v="0"/>
    <n v="0"/>
    <n v="0"/>
  </r>
  <r>
    <s v="1603003805"/>
    <s v="2"/>
    <s v="16030038052"/>
    <s v="3000"/>
    <x v="2"/>
    <s v="11 DIE WET MC(COST+INSTN) WX-E"/>
    <s v="10"/>
    <s v="0"/>
    <s v="UM3001"/>
    <d v="2010-03-24T00:00:00"/>
    <n v="606485.23"/>
    <n v="-576160.97"/>
    <n v="30324.26"/>
    <n v="0"/>
    <n v="0"/>
    <n v="0"/>
    <n v="0"/>
    <n v="30324.26"/>
    <n v="606485.23"/>
    <n v="-576160.97"/>
    <n v="0"/>
    <m/>
    <s v="UM01"/>
    <s v="INR"/>
    <n v="0"/>
    <n v="0"/>
    <n v="0"/>
    <n v="0"/>
    <n v="0"/>
  </r>
  <r>
    <s v="1603003805"/>
    <s v="3"/>
    <s v="16030038053"/>
    <s v="3000"/>
    <x v="2"/>
    <s v="11 DIE WET MC(COST+INSTN) WX-M"/>
    <s v="25"/>
    <s v="0"/>
    <s v="UM3001"/>
    <d v="2010-03-24T00:00:00"/>
    <n v="1212970.45"/>
    <n v="-806157.41"/>
    <n v="406813.04"/>
    <n v="0"/>
    <n v="0"/>
    <n v="-23111.4"/>
    <n v="0"/>
    <n v="383701.64"/>
    <n v="1212970.45"/>
    <n v="-829268.81"/>
    <n v="0"/>
    <m/>
    <s v="UM01"/>
    <s v="INR"/>
    <n v="0"/>
    <n v="0"/>
    <n v="0"/>
    <n v="0"/>
    <n v="0"/>
  </r>
  <r>
    <s v="1603003805"/>
    <s v="4"/>
    <s v="16030038054"/>
    <s v="3000"/>
    <x v="2"/>
    <s v="11 DIE WET MC(COST+INSTN) WX-M"/>
    <s v="15"/>
    <s v="0"/>
    <s v="UM3001"/>
    <d v="2010-03-24T00:00:00"/>
    <n v="303242.61"/>
    <n v="-230476.03"/>
    <n v="72766.58"/>
    <n v="0"/>
    <n v="0"/>
    <n v="-11571.61"/>
    <n v="0"/>
    <n v="61194.97"/>
    <n v="303242.61"/>
    <n v="-242047.64"/>
    <n v="0"/>
    <m/>
    <s v="UM01"/>
    <s v="INR"/>
    <n v="0"/>
    <n v="0"/>
    <n v="0"/>
    <n v="0"/>
    <n v="0"/>
  </r>
  <r>
    <s v="1603003811"/>
    <s v="1"/>
    <s v="16030038111"/>
    <s v="3000"/>
    <x v="2"/>
    <s v="11BLOCK WD MC18H-12P8I8J-MAIN"/>
    <s v="25"/>
    <s v="0"/>
    <s v="UM3001"/>
    <d v="2010-03-22T00:00:00"/>
    <n v="420304.25"/>
    <n v="-279482.09999999998"/>
    <n v="140822.15"/>
    <n v="0"/>
    <n v="0"/>
    <n v="-8001.74"/>
    <n v="0"/>
    <n v="132820.41"/>
    <n v="420304.25"/>
    <n v="-287483.84000000003"/>
    <n v="0"/>
    <m/>
    <s v="UM01"/>
    <s v="INR"/>
    <n v="0"/>
    <n v="0"/>
    <n v="0"/>
    <n v="0"/>
    <n v="0"/>
  </r>
  <r>
    <s v="1603003811"/>
    <s v="2"/>
    <s v="16030038112"/>
    <s v="3000"/>
    <x v="2"/>
    <s v="11BLOCK WD MC18H-12P8I8J-BASS"/>
    <s v="15"/>
    <s v="0"/>
    <s v="UM3001"/>
    <d v="2010-03-22T00:00:00"/>
    <n v="210152.13"/>
    <n v="-159801.51999999999"/>
    <n v="50350.61"/>
    <n v="0"/>
    <n v="0"/>
    <n v="-8012.5"/>
    <n v="0"/>
    <n v="42338.11"/>
    <n v="210152.13"/>
    <n v="-167814.02"/>
    <n v="0"/>
    <m/>
    <s v="UM01"/>
    <s v="INR"/>
    <n v="0"/>
    <n v="0"/>
    <n v="0"/>
    <n v="0"/>
    <n v="0"/>
  </r>
  <r>
    <s v="1603003811"/>
    <s v="3"/>
    <s v="16030038113"/>
    <s v="3000"/>
    <x v="2"/>
    <s v="11BLOCK WD MC18H-12P8I8J-ELEC"/>
    <s v="10"/>
    <s v="0"/>
    <s v="UM3001"/>
    <d v="2010-03-22T00:00:00"/>
    <n v="735532.44"/>
    <n v="-698755.82"/>
    <n v="36776.620000000003"/>
    <n v="0"/>
    <n v="0"/>
    <n v="0"/>
    <n v="0"/>
    <n v="36776.620000000003"/>
    <n v="735532.44"/>
    <n v="-698755.82"/>
    <n v="0"/>
    <m/>
    <s v="UM01"/>
    <s v="INR"/>
    <n v="0"/>
    <n v="0"/>
    <n v="0"/>
    <n v="0"/>
    <n v="0"/>
  </r>
  <r>
    <s v="1603003811"/>
    <s v="4"/>
    <s v="16030038114"/>
    <s v="3000"/>
    <x v="2"/>
    <s v="11BLOCK WD MC18H-12P8I8J-MOTR"/>
    <s v="15"/>
    <s v="0"/>
    <s v="UM3001"/>
    <d v="2010-03-22T00:00:00"/>
    <n v="735532.44"/>
    <n v="-559305.27"/>
    <n v="176227.17"/>
    <n v="0"/>
    <n v="0"/>
    <n v="-28043.77"/>
    <n v="0"/>
    <n v="148183.4"/>
    <n v="735532.44"/>
    <n v="-587349.04"/>
    <n v="0"/>
    <m/>
    <s v="UM01"/>
    <s v="INR"/>
    <n v="0"/>
    <n v="0"/>
    <n v="0"/>
    <n v="0"/>
    <n v="0"/>
  </r>
  <r>
    <s v="1603003812"/>
    <s v="1"/>
    <s v="16030038121"/>
    <s v="3000"/>
    <x v="2"/>
    <s v="DOUBLE TWIST ST BUNCHR DIN 800"/>
    <s v="20"/>
    <s v="0"/>
    <s v="UM3001"/>
    <d v="2010-03-24T00:00:00"/>
    <n v="4090082.38"/>
    <n v="-2848224.83"/>
    <n v="1241857.55"/>
    <n v="0"/>
    <n v="0"/>
    <n v="-103963.21"/>
    <n v="0"/>
    <n v="1137894.3400000001"/>
    <n v="4090082.38"/>
    <n v="-2952188.04"/>
    <n v="0"/>
    <m/>
    <s v="UM01"/>
    <s v="INR"/>
    <n v="0"/>
    <n v="0"/>
    <n v="0"/>
    <n v="0"/>
    <n v="0"/>
  </r>
  <r>
    <s v="1603003812"/>
    <s v="2"/>
    <s v="16030038122"/>
    <s v="3000"/>
    <x v="2"/>
    <s v="DOUBLE TWIST ST BUNCHR DIN 800"/>
    <s v="20"/>
    <s v="0"/>
    <s v="UM3001"/>
    <d v="2010-03-24T00:00:00"/>
    <n v="545344.31999999995"/>
    <n v="-379763.31"/>
    <n v="165581.01"/>
    <n v="0"/>
    <n v="0"/>
    <n v="-13861.76"/>
    <n v="0"/>
    <n v="151719.25"/>
    <n v="545344.31999999995"/>
    <n v="-393625.07"/>
    <n v="0"/>
    <m/>
    <s v="UM01"/>
    <s v="INR"/>
    <n v="0"/>
    <n v="0"/>
    <n v="0"/>
    <n v="0"/>
    <n v="0"/>
  </r>
  <r>
    <s v="1603003812"/>
    <s v="3"/>
    <s v="16030038123"/>
    <s v="3000"/>
    <x v="2"/>
    <s v="DOUBLE TWIST ST BUNCHR DIN 800"/>
    <s v="20"/>
    <s v="0"/>
    <s v="UM3001"/>
    <d v="2010-03-24T00:00:00"/>
    <n v="272672.15999999997"/>
    <n v="-189881.65"/>
    <n v="82790.509999999995"/>
    <n v="0"/>
    <n v="0"/>
    <n v="-6930.88"/>
    <n v="0"/>
    <n v="75859.63"/>
    <n v="272672.15999999997"/>
    <n v="-196812.53"/>
    <n v="0"/>
    <m/>
    <s v="UM01"/>
    <s v="INR"/>
    <n v="0"/>
    <n v="0"/>
    <n v="0"/>
    <n v="0"/>
    <n v="0"/>
  </r>
  <r>
    <s v="1603003812"/>
    <s v="4"/>
    <s v="16030038124"/>
    <s v="3000"/>
    <x v="2"/>
    <s v="DOUBLE TWIST ST BUNCHR DIN 800"/>
    <s v="10"/>
    <s v="0"/>
    <s v="UM3001"/>
    <d v="2010-03-24T00:00:00"/>
    <n v="545344.31999999995"/>
    <n v="-518077.1"/>
    <n v="27267.22"/>
    <n v="0"/>
    <n v="0"/>
    <n v="0"/>
    <n v="0"/>
    <n v="27267.22"/>
    <n v="545344.31999999995"/>
    <n v="-518077.1"/>
    <n v="0"/>
    <m/>
    <s v="UM01"/>
    <s v="INR"/>
    <n v="0"/>
    <n v="0"/>
    <n v="0"/>
    <n v="0"/>
    <n v="0"/>
  </r>
  <r>
    <s v="1603003813"/>
    <s v="1"/>
    <s v="16030038131"/>
    <s v="3000"/>
    <x v="2"/>
    <s v="&quot;&quot;&quot;18BB X 30&quot;&quot;&quot;&quot; M/C INSTLN&amp;COM 30&quot;"/>
    <s v="20"/>
    <s v="0"/>
    <s v="UM3001"/>
    <d v="2010-03-22T00:00:00"/>
    <n v="2156657.2999999998"/>
    <n v="-1502694.54"/>
    <n v="653962.76"/>
    <n v="0"/>
    <n v="0"/>
    <n v="-54763.02"/>
    <n v="0"/>
    <n v="599199.74"/>
    <n v="2156657.2999999998"/>
    <n v="-1557457.56"/>
    <n v="0"/>
    <m/>
    <s v="UM01"/>
    <s v="INR"/>
    <n v="0"/>
    <n v="0"/>
    <n v="0"/>
    <n v="0"/>
    <n v="0"/>
  </r>
  <r>
    <s v="1603003813"/>
    <s v="2"/>
    <s v="16030038132"/>
    <s v="3000"/>
    <x v="2"/>
    <s v="&quot;&quot;&quot;18BB X 30&quot;&quot;&quot;&quot; M/C INSTLN&amp;COM 30&quot;"/>
    <s v="20"/>
    <s v="0"/>
    <s v="UM3001"/>
    <d v="2010-03-22T00:00:00"/>
    <n v="143777.15"/>
    <n v="-100179.64"/>
    <n v="43597.51"/>
    <n v="0"/>
    <n v="0"/>
    <n v="-3650.87"/>
    <n v="0"/>
    <n v="39946.639999999999"/>
    <n v="143777.15"/>
    <n v="-103830.51"/>
    <n v="0"/>
    <m/>
    <s v="UM01"/>
    <s v="INR"/>
    <n v="0"/>
    <n v="0"/>
    <n v="0"/>
    <n v="0"/>
    <n v="0"/>
  </r>
  <r>
    <s v="1603003813"/>
    <s v="3"/>
    <s v="16030038133"/>
    <s v="3000"/>
    <x v="2"/>
    <s v="&quot;&quot;&quot;18BB X 30&quot;&quot;&quot;&quot; M/C INSTLN&amp;COM 30&quot;"/>
    <s v="10"/>
    <s v="0"/>
    <s v="UM3001"/>
    <d v="2010-03-22T00:00:00"/>
    <n v="287554.31"/>
    <n v="-273176.59000000003"/>
    <n v="14377.72"/>
    <n v="0"/>
    <n v="0"/>
    <n v="0"/>
    <n v="0"/>
    <n v="14377.72"/>
    <n v="287554.31"/>
    <n v="-273176.59000000003"/>
    <n v="0"/>
    <m/>
    <s v="UM01"/>
    <s v="INR"/>
    <n v="0"/>
    <n v="0"/>
    <n v="0"/>
    <n v="0"/>
    <n v="0"/>
  </r>
  <r>
    <s v="1603003813"/>
    <s v="4"/>
    <s v="16030038134"/>
    <s v="3000"/>
    <x v="2"/>
    <s v="&quot;&quot;&quot;18BB X 30&quot;&quot;&quot;&quot; M/C INSTLN&amp;COM 30&quot;"/>
    <s v="20"/>
    <s v="0"/>
    <s v="UM3001"/>
    <d v="2010-03-22T00:00:00"/>
    <n v="287554.31"/>
    <n v="-200359.29"/>
    <n v="87195.02"/>
    <n v="0"/>
    <n v="0"/>
    <n v="-7301.73"/>
    <n v="0"/>
    <n v="79893.289999999994"/>
    <n v="287554.31"/>
    <n v="-207661.02"/>
    <n v="0"/>
    <m/>
    <s v="UM01"/>
    <s v="INR"/>
    <n v="0"/>
    <n v="0"/>
    <n v="0"/>
    <n v="0"/>
    <n v="0"/>
  </r>
  <r>
    <s v="1603003814"/>
    <s v="1"/>
    <s v="16030038141"/>
    <s v="3000"/>
    <x v="2"/>
    <s v="630 MM BUNCHER FROM USA 630 C-"/>
    <s v="10"/>
    <s v="0"/>
    <s v="UM3001"/>
    <d v="2010-03-22T00:00:00"/>
    <n v="840252.15"/>
    <n v="-798239.54"/>
    <n v="42012.61"/>
    <n v="0"/>
    <n v="0"/>
    <n v="0"/>
    <n v="0"/>
    <n v="42012.61"/>
    <n v="840252.15"/>
    <n v="-798239.54"/>
    <n v="0"/>
    <m/>
    <s v="UM01"/>
    <s v="INR"/>
    <n v="0"/>
    <n v="0"/>
    <n v="0"/>
    <n v="0"/>
    <n v="0"/>
  </r>
  <r>
    <s v="1603003814"/>
    <s v="2"/>
    <s v="16030038142"/>
    <s v="3000"/>
    <x v="2"/>
    <s v="630 MM BUNCHER FROM USA 630 C-"/>
    <s v="20"/>
    <s v="0"/>
    <s v="UM3001"/>
    <d v="2010-03-22T00:00:00"/>
    <n v="420126.08"/>
    <n v="-292731.32"/>
    <n v="127394.76"/>
    <n v="0"/>
    <n v="0"/>
    <n v="-10668.07"/>
    <n v="0"/>
    <n v="116726.69"/>
    <n v="420126.08"/>
    <n v="-303399.39"/>
    <n v="0"/>
    <m/>
    <s v="UM01"/>
    <s v="INR"/>
    <n v="0"/>
    <n v="0"/>
    <n v="0"/>
    <n v="0"/>
    <n v="0"/>
  </r>
  <r>
    <s v="1603003814"/>
    <s v="3"/>
    <s v="16030038143"/>
    <s v="3000"/>
    <x v="2"/>
    <s v="630 MM BUNCHER FROM USA 630 C-"/>
    <s v="20"/>
    <s v="0"/>
    <s v="UM3001"/>
    <d v="2010-03-22T00:00:00"/>
    <n v="6301891.1600000001"/>
    <n v="-4390969.9400000004"/>
    <n v="1910921.22"/>
    <n v="0"/>
    <n v="0"/>
    <n v="-160021.07999999999"/>
    <n v="0"/>
    <n v="1750900.14"/>
    <n v="6301891.1600000001"/>
    <n v="-4550991.0199999996"/>
    <n v="0"/>
    <m/>
    <s v="UM01"/>
    <s v="INR"/>
    <n v="0"/>
    <n v="0"/>
    <n v="0"/>
    <n v="0"/>
    <n v="0"/>
  </r>
  <r>
    <s v="1603003814"/>
    <s v="4"/>
    <s v="16030038144"/>
    <s v="3000"/>
    <x v="2"/>
    <s v="630 MM BUNCHER FROM USA 630 C-"/>
    <s v="20"/>
    <s v="0"/>
    <s v="UM3001"/>
    <d v="2010-03-22T00:00:00"/>
    <n v="840252.15"/>
    <n v="-585462.64"/>
    <n v="254789.51"/>
    <n v="0"/>
    <n v="0"/>
    <n v="-21336.15"/>
    <n v="0"/>
    <n v="233453.36"/>
    <n v="840252.15"/>
    <n v="-606798.79"/>
    <n v="0"/>
    <m/>
    <s v="UM01"/>
    <s v="INR"/>
    <n v="0"/>
    <n v="0"/>
    <n v="0"/>
    <n v="0"/>
    <n v="0"/>
  </r>
  <r>
    <s v="1603003815"/>
    <s v="1"/>
    <s v="16030038151"/>
    <s v="3000"/>
    <x v="2"/>
    <s v="TUBULAR CLOSER 18X30 -USA 30BE"/>
    <s v="20"/>
    <s v="0"/>
    <s v="UM3001"/>
    <d v="2010-03-22T00:00:00"/>
    <n v="2552291.15"/>
    <n v="-1778360.41"/>
    <n v="773930.74"/>
    <n v="0"/>
    <n v="0"/>
    <n v="-64809.18"/>
    <n v="0"/>
    <n v="709121.56"/>
    <n v="2552291.15"/>
    <n v="-1843169.59"/>
    <n v="0"/>
    <m/>
    <s v="UM01"/>
    <s v="INR"/>
    <n v="0"/>
    <n v="0"/>
    <n v="0"/>
    <n v="0"/>
    <n v="0"/>
  </r>
  <r>
    <s v="1603003815"/>
    <s v="2"/>
    <s v="16030038152"/>
    <s v="3000"/>
    <x v="2"/>
    <s v="TUBULAR CLOSER 18X30 -USA 30BE"/>
    <s v="10"/>
    <s v="0"/>
    <s v="UM3001"/>
    <d v="2010-03-22T00:00:00"/>
    <n v="2552291.15"/>
    <n v="-2424676.59"/>
    <n v="127614.56"/>
    <n v="0"/>
    <n v="0"/>
    <n v="0"/>
    <n v="0"/>
    <n v="127614.56"/>
    <n v="2552291.15"/>
    <n v="-2424676.59"/>
    <n v="0"/>
    <m/>
    <s v="UM01"/>
    <s v="INR"/>
    <n v="0"/>
    <n v="0"/>
    <n v="0"/>
    <n v="0"/>
    <n v="0"/>
  </r>
  <r>
    <s v="1603003815"/>
    <s v="3"/>
    <s v="16030038153"/>
    <s v="3000"/>
    <x v="2"/>
    <s v="TUBULAR CLOSER 18X30 -USA 30BE"/>
    <s v="10"/>
    <s v="0"/>
    <s v="UM3001"/>
    <d v="2010-03-22T00:00:00"/>
    <n v="1276145.58"/>
    <n v="-1212338.3"/>
    <n v="63807.28"/>
    <n v="0"/>
    <n v="0"/>
    <n v="0"/>
    <n v="0"/>
    <n v="63807.28"/>
    <n v="1276145.58"/>
    <n v="-1212338.3"/>
    <n v="0"/>
    <m/>
    <s v="UM01"/>
    <s v="INR"/>
    <n v="0"/>
    <n v="0"/>
    <n v="0"/>
    <n v="0"/>
    <n v="0"/>
  </r>
  <r>
    <s v="1603003815"/>
    <s v="4"/>
    <s v="16030038154"/>
    <s v="3000"/>
    <x v="2"/>
    <s v="TUBULAR CLOSER 18X30 -USA 30BE"/>
    <s v="20"/>
    <s v="0"/>
    <s v="UM3001"/>
    <d v="2010-03-22T00:00:00"/>
    <n v="17866038.059999999"/>
    <n v="-12448522.85"/>
    <n v="5417515.21"/>
    <n v="0"/>
    <n v="0"/>
    <n v="-453664.25"/>
    <n v="0"/>
    <n v="4963850.96"/>
    <n v="17866038.059999999"/>
    <n v="-12902187.1"/>
    <n v="0"/>
    <m/>
    <s v="UM01"/>
    <s v="INR"/>
    <n v="0"/>
    <n v="0"/>
    <n v="0"/>
    <n v="0"/>
    <n v="0"/>
  </r>
  <r>
    <s v="1603003815"/>
    <s v="5"/>
    <s v="16030038155"/>
    <s v="3000"/>
    <x v="2"/>
    <s v="TUBULAR CLOSER 18X30 -USA 30BE"/>
    <s v="15"/>
    <s v="0"/>
    <s v="UM3001"/>
    <d v="2010-03-22T00:00:00"/>
    <n v="1276145.58"/>
    <n v="-970392.21"/>
    <n v="305753.37"/>
    <n v="0"/>
    <n v="0"/>
    <n v="-48655.83"/>
    <n v="0"/>
    <n v="257097.54"/>
    <n v="1276145.58"/>
    <n v="-1019048.04"/>
    <n v="0"/>
    <m/>
    <s v="UM01"/>
    <s v="INR"/>
    <n v="0"/>
    <n v="0"/>
    <n v="0"/>
    <n v="0"/>
    <n v="0"/>
  </r>
  <r>
    <s v="1603003816"/>
    <s v="1"/>
    <s v="16030038161"/>
    <s v="3000"/>
    <x v="2"/>
    <s v="8X18 TUBULAR CLSG M/C-USA 450A"/>
    <s v="20"/>
    <s v="0"/>
    <s v="UM3001"/>
    <d v="2010-03-29T00:00:00"/>
    <n v="1176279.46"/>
    <n v="-817752.7"/>
    <n v="358526.76"/>
    <n v="0"/>
    <n v="0"/>
    <n v="-29995.93"/>
    <n v="0"/>
    <n v="328530.83"/>
    <n v="1176279.46"/>
    <n v="-847748.63"/>
    <n v="0"/>
    <m/>
    <s v="UM01"/>
    <s v="INR"/>
    <n v="0"/>
    <n v="0"/>
    <n v="0"/>
    <n v="0"/>
    <n v="0"/>
  </r>
  <r>
    <s v="1603003816"/>
    <s v="2"/>
    <s v="16030038162"/>
    <s v="3000"/>
    <x v="2"/>
    <s v="8X18 TUBULAR CLSG M/C-USA 450A"/>
    <s v="10"/>
    <s v="0"/>
    <s v="UM3001"/>
    <d v="2010-03-29T00:00:00"/>
    <n v="1176279.46"/>
    <n v="-1117465.49"/>
    <n v="58813.97"/>
    <n v="0"/>
    <n v="0"/>
    <n v="0"/>
    <n v="0"/>
    <n v="58813.97"/>
    <n v="1176279.46"/>
    <n v="-1117465.49"/>
    <n v="0"/>
    <m/>
    <s v="UM01"/>
    <s v="INR"/>
    <n v="0"/>
    <n v="0"/>
    <n v="0"/>
    <n v="0"/>
    <n v="0"/>
  </r>
  <r>
    <s v="1603003816"/>
    <s v="3"/>
    <s v="16030038163"/>
    <s v="3000"/>
    <x v="2"/>
    <s v="8X18 TUBULAR CLSG M/C-USA 450A"/>
    <s v="10"/>
    <s v="0"/>
    <s v="UM3001"/>
    <d v="2010-03-29T00:00:00"/>
    <n v="588139.73"/>
    <n v="-558732.74"/>
    <n v="29406.99"/>
    <n v="0"/>
    <n v="0"/>
    <n v="0"/>
    <n v="0"/>
    <n v="29406.99"/>
    <n v="588139.73"/>
    <n v="-558732.74"/>
    <n v="0"/>
    <m/>
    <s v="UM01"/>
    <s v="INR"/>
    <n v="0"/>
    <n v="0"/>
    <n v="0"/>
    <n v="0"/>
    <n v="0"/>
  </r>
  <r>
    <s v="1603003816"/>
    <s v="4"/>
    <s v="16030038164"/>
    <s v="3000"/>
    <x v="2"/>
    <s v="8X18 TUBULAR CLSG M/C-USA 450A"/>
    <s v="20"/>
    <s v="0"/>
    <s v="UM3001"/>
    <d v="2010-03-29T00:00:00"/>
    <n v="8233956.2300000004"/>
    <n v="-5724268.96"/>
    <n v="2509687.27"/>
    <n v="0"/>
    <n v="0"/>
    <n v="-209971.53"/>
    <n v="0"/>
    <n v="2299715.7400000002"/>
    <n v="8233956.2300000004"/>
    <n v="-5934240.4900000002"/>
    <n v="0"/>
    <m/>
    <s v="UM01"/>
    <s v="INR"/>
    <n v="0"/>
    <n v="0"/>
    <n v="0"/>
    <n v="0"/>
    <n v="0"/>
  </r>
  <r>
    <s v="1603003816"/>
    <s v="5"/>
    <s v="16030038165"/>
    <s v="3000"/>
    <x v="2"/>
    <s v="8X18 TUBULAR CLSG M/C-USA 450A"/>
    <s v="15"/>
    <s v="0"/>
    <s v="UM3001"/>
    <d v="2010-03-29T00:00:00"/>
    <n v="588139.73"/>
    <n v="-446382.25"/>
    <n v="141757.48000000001"/>
    <n v="0"/>
    <n v="0"/>
    <n v="-22507.1"/>
    <n v="0"/>
    <n v="119250.38"/>
    <n v="588139.73"/>
    <n v="-468889.35"/>
    <n v="0"/>
    <m/>
    <s v="UM01"/>
    <s v="INR"/>
    <n v="0"/>
    <n v="0"/>
    <n v="0"/>
    <n v="0"/>
    <n v="0"/>
  </r>
  <r>
    <s v="1603003817"/>
    <s v="1"/>
    <s v="16030038171"/>
    <s v="3000"/>
    <x v="2"/>
    <s v="INSLN IMF 800 BUNCHER MC ( Rel"/>
    <s v="10"/>
    <s v="0"/>
    <s v="UM3001"/>
    <d v="2010-03-24T00:00:00"/>
    <n v="46266.58"/>
    <n v="-43953.25"/>
    <n v="2313.33"/>
    <n v="0"/>
    <n v="0"/>
    <n v="0"/>
    <n v="0"/>
    <n v="2313.33"/>
    <n v="46266.58"/>
    <n v="-43953.25"/>
    <n v="0"/>
    <m/>
    <s v="UM01"/>
    <s v="INR"/>
    <n v="0"/>
    <n v="0"/>
    <n v="0"/>
    <n v="0"/>
    <n v="0"/>
  </r>
  <r>
    <s v="1603003817"/>
    <s v="2"/>
    <s v="16030038172"/>
    <s v="3000"/>
    <x v="2"/>
    <s v="INSLN IMF 800 BUNCHER MC ( Rel"/>
    <s v="20"/>
    <s v="0"/>
    <s v="UM3001"/>
    <d v="2010-03-24T00:00:00"/>
    <n v="23133.29"/>
    <n v="-16109.41"/>
    <n v="7023.88"/>
    <n v="0"/>
    <n v="0"/>
    <n v="-588.01"/>
    <n v="0"/>
    <n v="6435.87"/>
    <n v="23133.29"/>
    <n v="-16697.419999999998"/>
    <n v="0"/>
    <m/>
    <s v="UM01"/>
    <s v="INR"/>
    <n v="0"/>
    <n v="0"/>
    <n v="0"/>
    <n v="0"/>
    <n v="0"/>
  </r>
  <r>
    <s v="1603003817"/>
    <s v="3"/>
    <s v="16030038173"/>
    <s v="3000"/>
    <x v="2"/>
    <s v="INSLN IMF 800 BUNCHER MC ( Rel"/>
    <s v="20"/>
    <s v="0"/>
    <s v="UM3001"/>
    <d v="2010-03-24T00:00:00"/>
    <n v="346999.34"/>
    <n v="-241641.14"/>
    <n v="105358.2"/>
    <n v="0"/>
    <n v="0"/>
    <n v="-8820.15"/>
    <n v="0"/>
    <n v="96538.05"/>
    <n v="346999.34"/>
    <n v="-250461.29"/>
    <n v="0"/>
    <m/>
    <s v="UM01"/>
    <s v="INR"/>
    <n v="0"/>
    <n v="0"/>
    <n v="0"/>
    <n v="0"/>
    <n v="0"/>
  </r>
  <r>
    <s v="1603003817"/>
    <s v="4"/>
    <s v="16030038174"/>
    <s v="3000"/>
    <x v="2"/>
    <s v="INSLN IMF 800 BUNCHER MC ( Rel"/>
    <s v="20"/>
    <s v="0"/>
    <s v="UM3001"/>
    <d v="2010-03-24T00:00:00"/>
    <n v="46266.58"/>
    <n v="-32218.82"/>
    <n v="14047.76"/>
    <n v="0"/>
    <n v="0"/>
    <n v="-1176.02"/>
    <n v="0"/>
    <n v="12871.74"/>
    <n v="46266.58"/>
    <n v="-33394.839999999997"/>
    <n v="0"/>
    <m/>
    <s v="UM01"/>
    <s v="INR"/>
    <n v="0"/>
    <n v="0"/>
    <n v="0"/>
    <n v="0"/>
    <n v="0"/>
  </r>
  <r>
    <s v="1603003818"/>
    <s v="1"/>
    <s v="16030038181"/>
    <s v="3000"/>
    <x v="2"/>
    <s v="INLN W DRG M/C-BONGARD-21 DIA-"/>
    <s v="20"/>
    <s v="0"/>
    <s v="UM3001"/>
    <d v="2010-03-20T00:00:00"/>
    <n v="803203.86"/>
    <n v="-560024.42000000004"/>
    <n v="243179.44"/>
    <n v="0"/>
    <n v="0"/>
    <n v="-20368.89"/>
    <n v="0"/>
    <n v="222810.55"/>
    <n v="803203.86"/>
    <n v="-580393.31000000006"/>
    <n v="0"/>
    <m/>
    <s v="UM01"/>
    <s v="INR"/>
    <n v="0"/>
    <n v="0"/>
    <n v="0"/>
    <n v="0"/>
    <n v="0"/>
  </r>
  <r>
    <s v="1603003818"/>
    <s v="2"/>
    <s v="16030038182"/>
    <s v="3000"/>
    <x v="2"/>
    <s v="INLN W DRG M/C-BONGARD-21 DIA-"/>
    <s v="25"/>
    <s v="0"/>
    <s v="UM3001"/>
    <d v="2010-03-20T00:00:00"/>
    <n v="1070938.48"/>
    <n v="-712737.71"/>
    <n v="358200.77"/>
    <n v="0"/>
    <n v="0"/>
    <n v="-20354.87"/>
    <n v="0"/>
    <n v="337845.9"/>
    <n v="1070938.48"/>
    <n v="-733092.58"/>
    <n v="0"/>
    <m/>
    <s v="UM01"/>
    <s v="INR"/>
    <n v="0"/>
    <n v="0"/>
    <n v="0"/>
    <n v="0"/>
    <n v="0"/>
  </r>
  <r>
    <s v="1603003818"/>
    <s v="3"/>
    <s v="16030038183"/>
    <s v="3000"/>
    <x v="2"/>
    <s v="INLN W DRG M/C-BONGARD-21 DIA-"/>
    <s v="15"/>
    <s v="0"/>
    <s v="UM3001"/>
    <d v="2010-03-20T00:00:00"/>
    <n v="267734.62"/>
    <n v="-203716.49"/>
    <n v="64018.13"/>
    <n v="0"/>
    <n v="0"/>
    <n v="-10193.299999999999"/>
    <n v="0"/>
    <n v="53824.83"/>
    <n v="267734.62"/>
    <n v="-213909.79"/>
    <n v="0"/>
    <m/>
    <s v="UM01"/>
    <s v="INR"/>
    <n v="0"/>
    <n v="0"/>
    <n v="0"/>
    <n v="0"/>
    <n v="0"/>
  </r>
  <r>
    <s v="1603003818"/>
    <s v="4"/>
    <s v="16030038184"/>
    <s v="3000"/>
    <x v="2"/>
    <s v="INLN W DRG M/C-BONGARD-21 DIA-"/>
    <s v="10"/>
    <s v="0"/>
    <s v="UM3001"/>
    <d v="2010-03-20T00:00:00"/>
    <n v="535469.24"/>
    <n v="-508695.78"/>
    <n v="26773.46"/>
    <n v="0"/>
    <n v="0"/>
    <n v="0"/>
    <n v="0"/>
    <n v="26773.46"/>
    <n v="535469.24"/>
    <n v="-508695.78"/>
    <n v="0"/>
    <m/>
    <s v="UM01"/>
    <s v="INR"/>
    <n v="0"/>
    <n v="0"/>
    <n v="0"/>
    <n v="0"/>
    <n v="0"/>
  </r>
  <r>
    <s v="1603003819"/>
    <s v="1"/>
    <s v="16030038191"/>
    <s v="3000"/>
    <x v="2"/>
    <s v="INLN W DRG M/C-BONGARD-19 DIA-"/>
    <s v="20"/>
    <s v="0"/>
    <s v="UM3001"/>
    <d v="2010-03-20T00:00:00"/>
    <n v="885436.96"/>
    <n v="-617360.48"/>
    <n v="268076.48"/>
    <n v="0"/>
    <n v="0"/>
    <n v="-22454.29"/>
    <n v="0"/>
    <n v="245622.19"/>
    <n v="885436.96"/>
    <n v="-639814.77"/>
    <n v="0"/>
    <m/>
    <s v="UM01"/>
    <s v="INR"/>
    <n v="0"/>
    <n v="0"/>
    <n v="0"/>
    <n v="0"/>
    <n v="0"/>
  </r>
  <r>
    <s v="1603003819"/>
    <s v="2"/>
    <s v="16030038192"/>
    <s v="3000"/>
    <x v="2"/>
    <s v="INLN W DRG M/C-BONGARD-19 DIA-"/>
    <s v="25"/>
    <s v="0"/>
    <s v="UM3001"/>
    <d v="2010-03-20T00:00:00"/>
    <n v="1180582.6200000001"/>
    <n v="-785708.77"/>
    <n v="394873.85"/>
    <n v="0"/>
    <n v="0"/>
    <n v="-22438.83"/>
    <n v="0"/>
    <n v="372435.02"/>
    <n v="1180582.6200000001"/>
    <n v="-808147.6"/>
    <n v="0"/>
    <m/>
    <s v="UM01"/>
    <s v="INR"/>
    <n v="0"/>
    <n v="0"/>
    <n v="0"/>
    <n v="0"/>
    <n v="0"/>
  </r>
  <r>
    <s v="1603003819"/>
    <s v="3"/>
    <s v="16030038193"/>
    <s v="3000"/>
    <x v="2"/>
    <s v="INLN W DRG M/C-BONGARD-19 DIA-"/>
    <s v="15"/>
    <s v="0"/>
    <s v="UM3001"/>
    <d v="2010-03-20T00:00:00"/>
    <n v="295145.65000000002"/>
    <n v="-224573.28"/>
    <n v="70572.37"/>
    <n v="0"/>
    <n v="0"/>
    <n v="-11236.9"/>
    <n v="0"/>
    <n v="59335.47"/>
    <n v="295145.65000000002"/>
    <n v="-235810.18"/>
    <n v="0"/>
    <m/>
    <s v="UM01"/>
    <s v="INR"/>
    <n v="0"/>
    <n v="0"/>
    <n v="0"/>
    <n v="0"/>
    <n v="0"/>
  </r>
  <r>
    <s v="1603003819"/>
    <s v="4"/>
    <s v="16030038194"/>
    <s v="3000"/>
    <x v="2"/>
    <s v="INLN W DRG M/C-BONGARD-19 DIA-"/>
    <s v="10"/>
    <s v="0"/>
    <s v="UM3001"/>
    <d v="2010-03-20T00:00:00"/>
    <n v="590291.31000000006"/>
    <n v="-560776.74"/>
    <n v="29514.57"/>
    <n v="0"/>
    <n v="0"/>
    <n v="0"/>
    <n v="0"/>
    <n v="29514.57"/>
    <n v="590291.31000000006"/>
    <n v="-560776.74"/>
    <n v="0"/>
    <m/>
    <s v="UM01"/>
    <s v="INR"/>
    <n v="0"/>
    <n v="0"/>
    <n v="0"/>
    <n v="0"/>
    <n v="0"/>
  </r>
  <r>
    <s v="1603003820"/>
    <s v="1"/>
    <s v="16030038201"/>
    <s v="3000"/>
    <x v="2"/>
    <s v="INLN 13 DIE WET W/D M/C W13A-C"/>
    <s v="20"/>
    <s v="0"/>
    <s v="UM3001"/>
    <d v="2010-03-25T00:00:00"/>
    <n v="311718.39"/>
    <n v="-216977.2"/>
    <n v="94741.19"/>
    <n v="0"/>
    <n v="0"/>
    <n v="-7930.74"/>
    <n v="0"/>
    <n v="86810.45"/>
    <n v="311718.39"/>
    <n v="-224907.94"/>
    <n v="0"/>
    <m/>
    <s v="UM01"/>
    <s v="INR"/>
    <n v="0"/>
    <n v="0"/>
    <n v="0"/>
    <n v="0"/>
    <n v="0"/>
  </r>
  <r>
    <s v="1603003820"/>
    <s v="2"/>
    <s v="16030038202"/>
    <s v="3000"/>
    <x v="2"/>
    <s v="INLN 13 DIE WET W/D M/C W13A-M"/>
    <s v="25"/>
    <s v="0"/>
    <s v="UM3001"/>
    <d v="2010-03-25T00:00:00"/>
    <n v="415624.52"/>
    <n v="-276094.18"/>
    <n v="139530.34"/>
    <n v="0"/>
    <n v="0"/>
    <n v="-7926.74"/>
    <n v="0"/>
    <n v="131603.6"/>
    <n v="415624.52"/>
    <n v="-284020.92"/>
    <n v="0"/>
    <m/>
    <s v="UM01"/>
    <s v="INR"/>
    <n v="0"/>
    <n v="0"/>
    <n v="0"/>
    <n v="0"/>
    <n v="0"/>
  </r>
  <r>
    <s v="1603003820"/>
    <s v="3"/>
    <s v="16030038203"/>
    <s v="3000"/>
    <x v="2"/>
    <s v="INLN 13 DIE WET W/D M/C W13A-M"/>
    <s v="15"/>
    <s v="0"/>
    <s v="UM3001"/>
    <d v="2010-03-25T00:00:00"/>
    <n v="103906.13"/>
    <n v="-78950.53"/>
    <n v="24955.599999999999"/>
    <n v="0"/>
    <n v="0"/>
    <n v="-3967.27"/>
    <n v="0"/>
    <n v="20988.33"/>
    <n v="103906.13"/>
    <n v="-82917.8"/>
    <n v="0"/>
    <m/>
    <s v="UM01"/>
    <s v="INR"/>
    <n v="0"/>
    <n v="0"/>
    <n v="0"/>
    <n v="0"/>
    <n v="0"/>
  </r>
  <r>
    <s v="1603003820"/>
    <s v="4"/>
    <s v="16030038204"/>
    <s v="3000"/>
    <x v="2"/>
    <s v="INLN 13 DIE WET W/D M/C W13A-E"/>
    <s v="10"/>
    <s v="0"/>
    <s v="UM3001"/>
    <d v="2010-03-25T00:00:00"/>
    <n v="207812.26"/>
    <n v="-197421.65"/>
    <n v="10390.61"/>
    <n v="0"/>
    <n v="0"/>
    <n v="0"/>
    <n v="0"/>
    <n v="10390.61"/>
    <n v="207812.26"/>
    <n v="-197421.65"/>
    <n v="0"/>
    <m/>
    <s v="UM01"/>
    <s v="INR"/>
    <n v="0"/>
    <n v="0"/>
    <n v="0"/>
    <n v="0"/>
    <n v="0"/>
  </r>
  <r>
    <s v="1603003821"/>
    <s v="1"/>
    <s v="16030038211"/>
    <s v="3000"/>
    <x v="2"/>
    <s v="INLN 13 DIE WET W/D M/C W13B-C"/>
    <s v="20"/>
    <s v="0"/>
    <s v="UM3001"/>
    <d v="2010-03-10T00:00:00"/>
    <n v="138578.49"/>
    <n v="-96956.18"/>
    <n v="41622.31"/>
    <n v="0"/>
    <n v="0"/>
    <n v="-3490.38"/>
    <n v="0"/>
    <n v="38131.93"/>
    <n v="138578.49"/>
    <n v="-100446.56"/>
    <n v="0"/>
    <m/>
    <s v="UM01"/>
    <s v="INR"/>
    <n v="0"/>
    <n v="0"/>
    <n v="0"/>
    <n v="0"/>
    <n v="0"/>
  </r>
  <r>
    <s v="1603003821"/>
    <s v="2"/>
    <s v="16030038212"/>
    <s v="3000"/>
    <x v="2"/>
    <s v="INLN 13 DIE WET W/D M/C W13B-M"/>
    <s v="25"/>
    <s v="0"/>
    <s v="UM3001"/>
    <d v="2010-03-10T00:00:00"/>
    <n v="184771.32"/>
    <n v="-123442.32"/>
    <n v="61329"/>
    <n v="0"/>
    <n v="0"/>
    <n v="-3486.71"/>
    <n v="0"/>
    <n v="57842.29"/>
    <n v="184771.32"/>
    <n v="-126929.03"/>
    <n v="0"/>
    <m/>
    <s v="UM01"/>
    <s v="INR"/>
    <n v="0"/>
    <n v="0"/>
    <n v="0"/>
    <n v="0"/>
    <n v="0"/>
  </r>
  <r>
    <s v="1603003821"/>
    <s v="3"/>
    <s v="16030038213"/>
    <s v="3000"/>
    <x v="2"/>
    <s v="INLN 13 DIE WET W/D M/C W13B-M"/>
    <s v="15"/>
    <s v="0"/>
    <s v="UM3001"/>
    <d v="2010-03-10T00:00:00"/>
    <n v="46192.83"/>
    <n v="-35243.24"/>
    <n v="10949.59"/>
    <n v="0"/>
    <n v="0"/>
    <n v="-1749.07"/>
    <n v="0"/>
    <n v="9200.52"/>
    <n v="46192.83"/>
    <n v="-36992.31"/>
    <n v="0"/>
    <m/>
    <s v="UM01"/>
    <s v="INR"/>
    <n v="0"/>
    <n v="0"/>
    <n v="0"/>
    <n v="0"/>
    <n v="0"/>
  </r>
  <r>
    <s v="1603003821"/>
    <s v="4"/>
    <s v="16030038214"/>
    <s v="3000"/>
    <x v="2"/>
    <s v="INLN 13 DIE WET W/D M/C W13B-E"/>
    <s v="10"/>
    <s v="0"/>
    <s v="UM3001"/>
    <d v="2010-03-10T00:00:00"/>
    <n v="92385.66"/>
    <n v="-87766.38"/>
    <n v="4619.28"/>
    <n v="0"/>
    <n v="0"/>
    <n v="0"/>
    <n v="0"/>
    <n v="4619.28"/>
    <n v="92385.66"/>
    <n v="-87766.38"/>
    <n v="0"/>
    <m/>
    <s v="UM01"/>
    <s v="INR"/>
    <n v="0"/>
    <n v="0"/>
    <n v="0"/>
    <n v="0"/>
    <n v="0"/>
  </r>
  <r>
    <s v="1603003822"/>
    <s v="1"/>
    <s v="16030038221"/>
    <s v="3000"/>
    <x v="2"/>
    <s v="INLN 13 DIE WET W/D M/C W13C-M"/>
    <s v="25"/>
    <s v="0"/>
    <s v="UM3001"/>
    <d v="2010-03-10T00:00:00"/>
    <n v="86339.72"/>
    <n v="-57681.96"/>
    <n v="28657.759999999998"/>
    <n v="0"/>
    <n v="0"/>
    <n v="-1629.26"/>
    <n v="0"/>
    <n v="27028.5"/>
    <n v="86339.72"/>
    <n v="-59311.22"/>
    <n v="0"/>
    <m/>
    <s v="UM01"/>
    <s v="INR"/>
    <n v="0"/>
    <n v="0"/>
    <n v="0"/>
    <n v="0"/>
    <n v="0"/>
  </r>
  <r>
    <s v="1603003822"/>
    <s v="2"/>
    <s v="16030038222"/>
    <s v="3000"/>
    <x v="2"/>
    <s v="INLN 13 DIE WET W/D M/C W13C-C"/>
    <s v="20"/>
    <s v="0"/>
    <s v="UM3001"/>
    <d v="2010-03-10T00:00:00"/>
    <n v="64754.79"/>
    <n v="-45305.56"/>
    <n v="19449.23"/>
    <n v="0"/>
    <n v="0"/>
    <n v="-1630.98"/>
    <n v="0"/>
    <n v="17818.25"/>
    <n v="64754.79"/>
    <n v="-46936.54"/>
    <n v="0"/>
    <m/>
    <s v="UM01"/>
    <s v="INR"/>
    <n v="0"/>
    <n v="0"/>
    <n v="0"/>
    <n v="0"/>
    <n v="0"/>
  </r>
  <r>
    <s v="1603003822"/>
    <s v="3"/>
    <s v="16030038223"/>
    <s v="3000"/>
    <x v="2"/>
    <s v="INLN 13 DIE WET W/D M/C W13C-E"/>
    <s v="10"/>
    <s v="0"/>
    <s v="UM3001"/>
    <d v="2010-03-10T00:00:00"/>
    <n v="43169.86"/>
    <n v="-41011.370000000003"/>
    <n v="2158.4899999999998"/>
    <n v="0"/>
    <n v="0"/>
    <n v="0"/>
    <n v="0"/>
    <n v="2158.4899999999998"/>
    <n v="43169.86"/>
    <n v="-41011.370000000003"/>
    <n v="0"/>
    <m/>
    <s v="UM01"/>
    <s v="INR"/>
    <n v="0"/>
    <n v="0"/>
    <n v="0"/>
    <n v="0"/>
    <n v="0"/>
  </r>
  <r>
    <s v="1603003822"/>
    <s v="4"/>
    <s v="16030038224"/>
    <s v="3000"/>
    <x v="2"/>
    <s v="INLN 13 DIE WET W/D M/C W13C-M"/>
    <s v="15"/>
    <s v="0"/>
    <s v="UM3001"/>
    <d v="2010-03-10T00:00:00"/>
    <n v="21584.93"/>
    <n v="-16468.419999999998"/>
    <n v="5116.51"/>
    <n v="0"/>
    <n v="0"/>
    <n v="-817.3"/>
    <n v="0"/>
    <n v="4299.21"/>
    <n v="21584.93"/>
    <n v="-17285.72"/>
    <n v="0"/>
    <m/>
    <s v="UM01"/>
    <s v="INR"/>
    <n v="0"/>
    <n v="0"/>
    <n v="0"/>
    <n v="0"/>
    <n v="0"/>
  </r>
  <r>
    <s v="1603003823"/>
    <s v="1"/>
    <s v="16030038231"/>
    <s v="3000"/>
    <x v="2"/>
    <s v="INLN 13 DIE WET W/D M/C W13D-M"/>
    <s v="25"/>
    <s v="0"/>
    <s v="UM3001"/>
    <d v="2010-03-10T00:00:00"/>
    <n v="145071.24"/>
    <n v="-96919.42"/>
    <n v="48151.82"/>
    <n v="0"/>
    <n v="0"/>
    <n v="-2737.55"/>
    <n v="0"/>
    <n v="45414.27"/>
    <n v="145071.24"/>
    <n v="-99656.97"/>
    <n v="0"/>
    <m/>
    <s v="UM01"/>
    <s v="INR"/>
    <n v="0"/>
    <n v="0"/>
    <n v="0"/>
    <n v="0"/>
    <n v="0"/>
  </r>
  <r>
    <s v="1603003823"/>
    <s v="2"/>
    <s v="16030038232"/>
    <s v="3000"/>
    <x v="2"/>
    <s v="INLN 13 DIE WET W/D M/C W13D-C"/>
    <s v="20"/>
    <s v="0"/>
    <s v="UM3001"/>
    <d v="2010-03-10T00:00:00"/>
    <n v="108803.43"/>
    <n v="-76124.09"/>
    <n v="32679.34"/>
    <n v="0"/>
    <n v="0"/>
    <n v="-2740.43"/>
    <n v="0"/>
    <n v="29938.91"/>
    <n v="108803.43"/>
    <n v="-78864.52"/>
    <n v="0"/>
    <m/>
    <s v="UM01"/>
    <s v="INR"/>
    <n v="0"/>
    <n v="0"/>
    <n v="0"/>
    <n v="0"/>
    <n v="0"/>
  </r>
  <r>
    <s v="1603003823"/>
    <s v="3"/>
    <s v="16030038233"/>
    <s v="3000"/>
    <x v="2"/>
    <s v="INLN 13 DIE WET W/D M/C W13D-E"/>
    <s v="10"/>
    <s v="0"/>
    <s v="UM3001"/>
    <d v="2010-03-10T00:00:00"/>
    <n v="72535.62"/>
    <n v="-68908.84"/>
    <n v="3626.78"/>
    <n v="0"/>
    <n v="0"/>
    <n v="0"/>
    <n v="0"/>
    <n v="3626.78"/>
    <n v="72535.62"/>
    <n v="-68908.84"/>
    <n v="0"/>
    <m/>
    <s v="UM01"/>
    <s v="INR"/>
    <n v="0"/>
    <n v="0"/>
    <n v="0"/>
    <n v="0"/>
    <n v="0"/>
  </r>
  <r>
    <s v="1603003823"/>
    <s v="4"/>
    <s v="16030038234"/>
    <s v="3000"/>
    <x v="2"/>
    <s v="INLN 13 DIE WET W/D M/C W13D-M"/>
    <s v="15"/>
    <s v="0"/>
    <s v="UM3001"/>
    <d v="2010-03-10T00:00:00"/>
    <n v="36267.81"/>
    <n v="-27670.85"/>
    <n v="8596.9599999999991"/>
    <n v="0"/>
    <n v="0"/>
    <n v="-1373.27"/>
    <n v="0"/>
    <n v="7223.69"/>
    <n v="36267.81"/>
    <n v="-29044.12"/>
    <n v="0"/>
    <m/>
    <s v="UM01"/>
    <s v="INR"/>
    <n v="0"/>
    <n v="0"/>
    <n v="0"/>
    <n v="0"/>
    <n v="0"/>
  </r>
  <r>
    <s v="1603003824"/>
    <s v="1"/>
    <s v="16030038241"/>
    <s v="3000"/>
    <x v="2"/>
    <s v="INLN HAWANA 500 BNCHR M/C HB 1"/>
    <s v="20"/>
    <s v="0"/>
    <s v="UM3001"/>
    <d v="2010-03-22T00:00:00"/>
    <n v="2633704.61"/>
    <n v="-1835086.86"/>
    <n v="798617.75"/>
    <n v="0"/>
    <n v="0"/>
    <n v="-66876.479999999996"/>
    <n v="0"/>
    <n v="731741.27"/>
    <n v="2633704.61"/>
    <n v="-1901963.34"/>
    <n v="0"/>
    <m/>
    <s v="UM01"/>
    <s v="INR"/>
    <n v="0"/>
    <n v="0"/>
    <n v="0"/>
    <n v="0"/>
    <n v="0"/>
  </r>
  <r>
    <s v="1603003824"/>
    <s v="2"/>
    <s v="16030038242"/>
    <s v="3000"/>
    <x v="2"/>
    <s v="INLN HAWANA 500 BNCHR M/C HB 1"/>
    <s v="20"/>
    <s v="0"/>
    <s v="UM3001"/>
    <d v="2010-03-22T00:00:00"/>
    <n v="175580.31"/>
    <n v="-122339.12"/>
    <n v="53241.19"/>
    <n v="0"/>
    <n v="0"/>
    <n v="-4458.43"/>
    <n v="0"/>
    <n v="48782.76"/>
    <n v="175580.31"/>
    <n v="-126797.55"/>
    <n v="0"/>
    <m/>
    <s v="UM01"/>
    <s v="INR"/>
    <n v="0"/>
    <n v="0"/>
    <n v="0"/>
    <n v="0"/>
    <n v="0"/>
  </r>
  <r>
    <s v="1603003824"/>
    <s v="3"/>
    <s v="16030038243"/>
    <s v="3000"/>
    <x v="2"/>
    <s v="INLN HAWANA 500 BNCHR M/C HB 1"/>
    <s v="10"/>
    <s v="0"/>
    <s v="UM3001"/>
    <d v="2010-03-22T00:00:00"/>
    <n v="351160.62"/>
    <n v="-333602.59000000003"/>
    <n v="17558.03"/>
    <n v="0"/>
    <n v="0"/>
    <n v="0"/>
    <n v="0"/>
    <n v="17558.03"/>
    <n v="351160.62"/>
    <n v="-333602.59000000003"/>
    <n v="0"/>
    <m/>
    <s v="UM01"/>
    <s v="INR"/>
    <n v="0"/>
    <n v="0"/>
    <n v="0"/>
    <n v="0"/>
    <n v="0"/>
  </r>
  <r>
    <s v="1603003824"/>
    <s v="4"/>
    <s v="16030038244"/>
    <s v="3000"/>
    <x v="2"/>
    <s v="INLN HAWANA 500 BNCHR M/C HB 1"/>
    <s v="20"/>
    <s v="0"/>
    <s v="UM3001"/>
    <d v="2010-03-22T00:00:00"/>
    <n v="351160.62"/>
    <n v="-244678.24"/>
    <n v="106482.38"/>
    <n v="0"/>
    <n v="0"/>
    <n v="-8916.86"/>
    <n v="0"/>
    <n v="97565.52"/>
    <n v="351160.62"/>
    <n v="-253595.1"/>
    <n v="0"/>
    <m/>
    <s v="UM01"/>
    <s v="INR"/>
    <n v="0"/>
    <n v="0"/>
    <n v="0"/>
    <n v="0"/>
    <n v="0"/>
  </r>
  <r>
    <s v="1603003825"/>
    <s v="1"/>
    <s v="16030038251"/>
    <s v="3000"/>
    <x v="2"/>
    <s v="INLN HAWANA 500 BNCHR M/C HB 2"/>
    <s v="20"/>
    <s v="0"/>
    <s v="UM3001"/>
    <d v="2010-03-22T00:00:00"/>
    <n v="3185335.76"/>
    <n v="-2219447.0099999998"/>
    <n v="965888.75"/>
    <n v="0"/>
    <n v="0"/>
    <n v="-80883.8"/>
    <n v="0"/>
    <n v="885004.95"/>
    <n v="3185335.76"/>
    <n v="-2300330.81"/>
    <n v="0"/>
    <m/>
    <s v="UM01"/>
    <s v="INR"/>
    <n v="0"/>
    <n v="0"/>
    <n v="0"/>
    <n v="0"/>
    <n v="0"/>
  </r>
  <r>
    <s v="1603003825"/>
    <s v="2"/>
    <s v="16030038252"/>
    <s v="3000"/>
    <x v="2"/>
    <s v="INLN HAWANA 500 BNCHR M/C HB 2"/>
    <s v="20"/>
    <s v="0"/>
    <s v="UM3001"/>
    <d v="2010-03-22T00:00:00"/>
    <n v="212355.72"/>
    <n v="-147963.12"/>
    <n v="64392.6"/>
    <n v="0"/>
    <n v="0"/>
    <n v="-5392.25"/>
    <n v="0"/>
    <n v="59000.35"/>
    <n v="212355.72"/>
    <n v="-153355.37"/>
    <n v="0"/>
    <m/>
    <s v="UM01"/>
    <s v="INR"/>
    <n v="0"/>
    <n v="0"/>
    <n v="0"/>
    <n v="0"/>
    <n v="0"/>
  </r>
  <r>
    <s v="1603003825"/>
    <s v="3"/>
    <s v="16030038253"/>
    <s v="3000"/>
    <x v="2"/>
    <s v="INLN HAWANA 500 BNCHR M/C HB 2"/>
    <s v="10"/>
    <s v="0"/>
    <s v="UM3001"/>
    <d v="2010-03-22T00:00:00"/>
    <n v="424711.44"/>
    <n v="-403475.87"/>
    <n v="21235.57"/>
    <n v="0"/>
    <n v="0"/>
    <n v="0"/>
    <n v="0"/>
    <n v="21235.57"/>
    <n v="424711.44"/>
    <n v="-403475.87"/>
    <n v="0"/>
    <m/>
    <s v="UM01"/>
    <s v="INR"/>
    <n v="0"/>
    <n v="0"/>
    <n v="0"/>
    <n v="0"/>
    <n v="0"/>
  </r>
  <r>
    <s v="1603003825"/>
    <s v="4"/>
    <s v="16030038254"/>
    <s v="3000"/>
    <x v="2"/>
    <s v="INLN HAWANA 500 BNCHR M/C HB 2"/>
    <s v="20"/>
    <s v="0"/>
    <s v="UM3001"/>
    <d v="2010-03-22T00:00:00"/>
    <n v="424711.44"/>
    <n v="-295926.28999999998"/>
    <n v="128785.15"/>
    <n v="0"/>
    <n v="0"/>
    <n v="-10784.5"/>
    <n v="0"/>
    <n v="118000.65"/>
    <n v="424711.44"/>
    <n v="-306710.78999999998"/>
    <n v="0"/>
    <m/>
    <s v="UM01"/>
    <s v="INR"/>
    <n v="0"/>
    <n v="0"/>
    <n v="0"/>
    <n v="0"/>
    <n v="0"/>
  </r>
  <r>
    <s v="1603003826"/>
    <s v="1"/>
    <s v="16030038261"/>
    <s v="3000"/>
    <x v="2"/>
    <s v="INLN HAWANA 500 BNCHR M/C HB 3"/>
    <s v="10"/>
    <s v="0"/>
    <s v="UM3001"/>
    <d v="2010-03-22T00:00:00"/>
    <n v="343931.19"/>
    <n v="-326734.63"/>
    <n v="17196.560000000001"/>
    <n v="0"/>
    <n v="0"/>
    <n v="0"/>
    <n v="0"/>
    <n v="17196.560000000001"/>
    <n v="343931.19"/>
    <n v="-326734.63"/>
    <n v="0"/>
    <m/>
    <s v="UM01"/>
    <s v="INR"/>
    <n v="0"/>
    <n v="0"/>
    <n v="0"/>
    <n v="0"/>
    <n v="0"/>
  </r>
  <r>
    <s v="1603003826"/>
    <s v="2"/>
    <s v="16030038262"/>
    <s v="3000"/>
    <x v="2"/>
    <s v="INLN HAWANA 500 BNCHR M/C HB 3"/>
    <s v="20"/>
    <s v="0"/>
    <s v="UM3001"/>
    <d v="2010-03-22T00:00:00"/>
    <n v="171965.6"/>
    <n v="-119820.5"/>
    <n v="52145.1"/>
    <n v="0"/>
    <n v="0"/>
    <n v="-4366.6499999999996"/>
    <n v="0"/>
    <n v="47778.45"/>
    <n v="171965.6"/>
    <n v="-124187.15"/>
    <n v="0"/>
    <m/>
    <s v="UM01"/>
    <s v="INR"/>
    <n v="0"/>
    <n v="0"/>
    <n v="0"/>
    <n v="0"/>
    <n v="0"/>
  </r>
  <r>
    <s v="1603003826"/>
    <s v="3"/>
    <s v="16030038263"/>
    <s v="3000"/>
    <x v="2"/>
    <s v="INLN HAWANA 500 BNCHR M/C HB 3"/>
    <s v="20"/>
    <s v="0"/>
    <s v="UM3001"/>
    <d v="2010-03-22T00:00:00"/>
    <n v="2579483.94"/>
    <n v="-1797307.52"/>
    <n v="782176.42"/>
    <n v="0"/>
    <n v="0"/>
    <n v="-65499.67"/>
    <n v="0"/>
    <n v="716676.75"/>
    <n v="2579483.94"/>
    <n v="-1862807.19"/>
    <n v="0"/>
    <m/>
    <s v="UM01"/>
    <s v="INR"/>
    <n v="0"/>
    <n v="0"/>
    <n v="0"/>
    <n v="0"/>
    <n v="0"/>
  </r>
  <r>
    <s v="1603003826"/>
    <s v="4"/>
    <s v="16030038264"/>
    <s v="3000"/>
    <x v="2"/>
    <s v="INLN HAWANA 500 BNCHR M/C HB 3"/>
    <s v="20"/>
    <s v="0"/>
    <s v="UM3001"/>
    <d v="2010-03-22T00:00:00"/>
    <n v="343931.19"/>
    <n v="-239641"/>
    <n v="104290.19"/>
    <n v="0"/>
    <n v="0"/>
    <n v="-8733.2900000000009"/>
    <n v="0"/>
    <n v="95556.9"/>
    <n v="343931.19"/>
    <n v="-248374.29"/>
    <n v="0"/>
    <m/>
    <s v="UM01"/>
    <s v="INR"/>
    <n v="0"/>
    <n v="0"/>
    <n v="0"/>
    <n v="0"/>
    <n v="0"/>
  </r>
  <r>
    <s v="1603003827"/>
    <s v="1"/>
    <s v="16030038271"/>
    <s v="3000"/>
    <x v="2"/>
    <s v="INLN HAWANA 500 BNCHR M/C HB 3"/>
    <s v="10"/>
    <s v="0"/>
    <s v="UM3001"/>
    <d v="2010-03-22T00:00:00"/>
    <n v="337423.33"/>
    <n v="-320552.15999999997"/>
    <n v="16871.169999999998"/>
    <n v="0"/>
    <n v="0"/>
    <n v="0"/>
    <n v="0"/>
    <n v="16871.169999999998"/>
    <n v="337423.33"/>
    <n v="-320552.15999999997"/>
    <n v="0"/>
    <m/>
    <s v="UM01"/>
    <s v="INR"/>
    <n v="0"/>
    <n v="0"/>
    <n v="0"/>
    <n v="0"/>
    <n v="0"/>
  </r>
  <r>
    <s v="1603003827"/>
    <s v="2"/>
    <s v="16030038272"/>
    <s v="3000"/>
    <x v="2"/>
    <s v="INLN HAWANA 500 BNCHR M/C HB 3"/>
    <s v="20"/>
    <s v="0"/>
    <s v="UM3001"/>
    <d v="2010-03-22T00:00:00"/>
    <n v="168711.67"/>
    <n v="-117553.27"/>
    <n v="51158.400000000001"/>
    <n v="0"/>
    <n v="0"/>
    <n v="-4284.0200000000004"/>
    <n v="0"/>
    <n v="46874.38"/>
    <n v="168711.67"/>
    <n v="-121837.29"/>
    <n v="0"/>
    <m/>
    <s v="UM01"/>
    <s v="INR"/>
    <n v="0"/>
    <n v="0"/>
    <n v="0"/>
    <n v="0"/>
    <n v="0"/>
  </r>
  <r>
    <s v="1603003827"/>
    <s v="3"/>
    <s v="16030038273"/>
    <s v="3000"/>
    <x v="2"/>
    <s v="INLN HAWANA 500 BNCHR M/C HB 3"/>
    <s v="20"/>
    <s v="0"/>
    <s v="UM3001"/>
    <d v="2010-03-22T00:00:00"/>
    <n v="2530674.98"/>
    <n v="-1763298.91"/>
    <n v="767376.07"/>
    <n v="0"/>
    <n v="0"/>
    <n v="-64260.29"/>
    <n v="0"/>
    <n v="703115.78"/>
    <n v="2530674.98"/>
    <n v="-1827559.2"/>
    <n v="0"/>
    <m/>
    <s v="UM01"/>
    <s v="INR"/>
    <n v="0"/>
    <n v="0"/>
    <n v="0"/>
    <n v="0"/>
    <n v="0"/>
  </r>
  <r>
    <s v="1603003827"/>
    <s v="4"/>
    <s v="16030038274"/>
    <s v="3000"/>
    <x v="2"/>
    <s v="INLN HAWANA 500 BNCHR M/C HB 3"/>
    <s v="20"/>
    <s v="0"/>
    <s v="UM3001"/>
    <d v="2010-03-22T00:00:00"/>
    <n v="337423.33"/>
    <n v="-235106.53"/>
    <n v="102316.8"/>
    <n v="0"/>
    <n v="0"/>
    <n v="-8568.0400000000009"/>
    <n v="0"/>
    <n v="93748.76"/>
    <n v="337423.33"/>
    <n v="-243674.57"/>
    <n v="0"/>
    <m/>
    <s v="UM01"/>
    <s v="INR"/>
    <n v="0"/>
    <n v="0"/>
    <n v="0"/>
    <n v="0"/>
    <n v="0"/>
  </r>
  <r>
    <s v="1603003828"/>
    <s v="1"/>
    <s v="16030038281"/>
    <s v="3000"/>
    <x v="2"/>
    <s v="23 DIE W/DRG MC INCL INSTL 2 N"/>
    <s v="10"/>
    <s v="0"/>
    <s v="UM3001"/>
    <d v="2010-03-25T00:00:00"/>
    <n v="1142926.22"/>
    <n v="-1085779.9099999999"/>
    <n v="57146.31"/>
    <n v="0"/>
    <n v="0"/>
    <n v="0"/>
    <n v="0"/>
    <n v="57146.31"/>
    <n v="1142926.22"/>
    <n v="-1085779.9099999999"/>
    <n v="0"/>
    <m/>
    <s v="UM01"/>
    <s v="INR"/>
    <n v="0"/>
    <n v="0"/>
    <n v="0"/>
    <n v="0"/>
    <n v="0"/>
  </r>
  <r>
    <s v="1603003828"/>
    <s v="2"/>
    <s v="16030038282"/>
    <s v="3000"/>
    <x v="2"/>
    <s v="23 DIE W/DRG MC INCL INSTL 2 N"/>
    <s v="20"/>
    <s v="0"/>
    <s v="UM3001"/>
    <d v="2010-03-25T00:00:00"/>
    <n v="1714389.33"/>
    <n v="-1193331.51"/>
    <n v="521057.82"/>
    <n v="0"/>
    <n v="0"/>
    <n v="-43617.48"/>
    <n v="0"/>
    <n v="477440.34"/>
    <n v="1714389.33"/>
    <n v="-1236948.99"/>
    <n v="0"/>
    <m/>
    <s v="UM01"/>
    <s v="INR"/>
    <n v="0"/>
    <n v="0"/>
    <n v="0"/>
    <n v="0"/>
    <n v="0"/>
  </r>
  <r>
    <s v="1603003828"/>
    <s v="3"/>
    <s v="16030038283"/>
    <s v="3000"/>
    <x v="2"/>
    <s v="23 DIE W/DRG MC INCL INSTL 2 N"/>
    <s v="25"/>
    <s v="0"/>
    <s v="UM3001"/>
    <d v="2010-03-25T00:00:00"/>
    <n v="2285852.44"/>
    <n v="-1518463.27"/>
    <n v="767389.17"/>
    <n v="0"/>
    <n v="0"/>
    <n v="-43595.51"/>
    <n v="0"/>
    <n v="723793.66"/>
    <n v="2285852.44"/>
    <n v="-1562058.78"/>
    <n v="0"/>
    <m/>
    <s v="UM01"/>
    <s v="INR"/>
    <n v="0"/>
    <n v="0"/>
    <n v="0"/>
    <n v="0"/>
    <n v="0"/>
  </r>
  <r>
    <s v="1603003828"/>
    <s v="4"/>
    <s v="16030038284"/>
    <s v="3000"/>
    <x v="2"/>
    <s v="23 DIE W/DRG MC INCL INSTL 2 N"/>
    <s v="15"/>
    <s v="0"/>
    <s v="UM3001"/>
    <d v="2010-03-25T00:00:00"/>
    <n v="571463.11"/>
    <n v="-434212.21"/>
    <n v="137250.9"/>
    <n v="0"/>
    <n v="0"/>
    <n v="-21819.24"/>
    <n v="0"/>
    <n v="115431.66"/>
    <n v="571463.11"/>
    <n v="-456031.45"/>
    <n v="0"/>
    <m/>
    <s v="UM01"/>
    <s v="INR"/>
    <n v="0"/>
    <n v="0"/>
    <n v="0"/>
    <n v="0"/>
    <n v="0"/>
  </r>
  <r>
    <s v="1603003829"/>
    <s v="1"/>
    <s v="16030038291"/>
    <s v="3000"/>
    <x v="2"/>
    <s v="&quot;&quot;&quot;12&quot;&quot;&quot;&quot; OTO+21 DIA SKET WD MC W2&quot;"/>
    <s v="25"/>
    <s v="0"/>
    <s v="UM3001"/>
    <d v="2010-03-20T00:00:00"/>
    <n v="587585.72"/>
    <n v="-391053.74"/>
    <n v="196531.98"/>
    <n v="0"/>
    <n v="0"/>
    <n v="-11167.99"/>
    <n v="0"/>
    <n v="185363.99"/>
    <n v="587585.72"/>
    <n v="-402221.73"/>
    <n v="0"/>
    <m/>
    <s v="UM01"/>
    <s v="INR"/>
    <n v="0"/>
    <n v="0"/>
    <n v="0"/>
    <n v="0"/>
    <n v="0"/>
  </r>
  <r>
    <s v="1603003829"/>
    <s v="2"/>
    <s v="16030038292"/>
    <s v="3000"/>
    <x v="2"/>
    <s v="&quot;&quot;&quot;12&quot;&quot;&quot;&quot; OTO+21 DIA SKET WD MC W2&quot;"/>
    <s v="15"/>
    <s v="0"/>
    <s v="UM3001"/>
    <d v="2010-03-20T00:00:00"/>
    <n v="146896.43"/>
    <n v="-111771.97"/>
    <n v="35124.46"/>
    <n v="0"/>
    <n v="0"/>
    <n v="-5592.7"/>
    <n v="0"/>
    <n v="29531.759999999998"/>
    <n v="146896.43"/>
    <n v="-117364.67"/>
    <n v="0"/>
    <m/>
    <s v="UM01"/>
    <s v="INR"/>
    <n v="0"/>
    <n v="0"/>
    <n v="0"/>
    <n v="0"/>
    <n v="0"/>
  </r>
  <r>
    <s v="1603003829"/>
    <s v="3"/>
    <s v="16030038293"/>
    <s v="3000"/>
    <x v="2"/>
    <s v="&quot;&quot;&quot;12&quot;&quot;&quot;&quot; OTO+21 DIA SKET WD MC W2&quot;"/>
    <s v="20"/>
    <s v="0"/>
    <s v="UM3001"/>
    <d v="2010-03-20T00:00:00"/>
    <n v="440689.29"/>
    <n v="-307265.40000000002"/>
    <n v="133423.89000000001"/>
    <n v="0"/>
    <n v="0"/>
    <n v="-11175.68"/>
    <n v="0"/>
    <n v="122248.21"/>
    <n v="440689.29"/>
    <n v="-318441.08"/>
    <n v="0"/>
    <m/>
    <s v="UM01"/>
    <s v="INR"/>
    <n v="0"/>
    <n v="0"/>
    <n v="0"/>
    <n v="0"/>
    <n v="0"/>
  </r>
  <r>
    <s v="1603003829"/>
    <s v="4"/>
    <s v="16030038294"/>
    <s v="3000"/>
    <x v="2"/>
    <s v="&quot;&quot;&quot;12&quot;&quot;&quot;&quot; OTO+21 DIA SKET WD MC W2&quot;"/>
    <s v="10"/>
    <s v="0"/>
    <s v="UM3001"/>
    <d v="2010-03-20T00:00:00"/>
    <n v="293792.86"/>
    <n v="-279103.21999999997"/>
    <n v="14689.64"/>
    <n v="0"/>
    <n v="0"/>
    <n v="0"/>
    <n v="0"/>
    <n v="14689.64"/>
    <n v="293792.86"/>
    <n v="-279103.21999999997"/>
    <n v="0"/>
    <m/>
    <s v="UM01"/>
    <s v="INR"/>
    <n v="0"/>
    <n v="0"/>
    <n v="0"/>
    <n v="0"/>
    <n v="0"/>
  </r>
  <r>
    <s v="1603003830"/>
    <s v="1"/>
    <s v="16030038301"/>
    <s v="3000"/>
    <x v="2"/>
    <s v="&quot;&quot;&quot;12&quot;&quot;&quot;&quot;OTO+19 DIA SKET WD MC W19&quot;"/>
    <s v="25"/>
    <s v="0"/>
    <s v="UM3001"/>
    <d v="2010-03-20T00:00:00"/>
    <n v="264357.2"/>
    <n v="-175936.65"/>
    <n v="88420.55"/>
    <n v="0"/>
    <n v="0"/>
    <n v="-5024.53"/>
    <n v="0"/>
    <n v="83396.02"/>
    <n v="264357.2"/>
    <n v="-180961.18"/>
    <n v="0"/>
    <m/>
    <s v="UM01"/>
    <s v="INR"/>
    <n v="0"/>
    <n v="0"/>
    <n v="0"/>
    <n v="0"/>
    <n v="0"/>
  </r>
  <r>
    <s v="1603003830"/>
    <s v="2"/>
    <s v="16030038302"/>
    <s v="3000"/>
    <x v="2"/>
    <s v="&quot;&quot;&quot;12&quot;&quot;&quot;&quot;OTO+19 DIA SKET WD MC W19&quot;"/>
    <s v="15"/>
    <s v="0"/>
    <s v="UM3001"/>
    <d v="2010-03-20T00:00:00"/>
    <n v="66089.3"/>
    <n v="-50286.67"/>
    <n v="15802.63"/>
    <n v="0"/>
    <n v="0"/>
    <n v="-2516.1799999999998"/>
    <n v="0"/>
    <n v="13286.45"/>
    <n v="66089.3"/>
    <n v="-52802.85"/>
    <n v="0"/>
    <m/>
    <s v="UM01"/>
    <s v="INR"/>
    <n v="0"/>
    <n v="0"/>
    <n v="0"/>
    <n v="0"/>
    <n v="0"/>
  </r>
  <r>
    <s v="1603003830"/>
    <s v="3"/>
    <s v="16030038303"/>
    <s v="3000"/>
    <x v="2"/>
    <s v="&quot;&quot;&quot;12&quot;&quot;&quot;&quot;OTO+19 DIA SKET WD MC W19&quot;"/>
    <s v="20"/>
    <s v="0"/>
    <s v="UM3001"/>
    <d v="2010-03-20T00:00:00"/>
    <n v="198267.9"/>
    <n v="-138239.95000000001"/>
    <n v="60027.95"/>
    <n v="0"/>
    <n v="0"/>
    <n v="-5027.99"/>
    <n v="0"/>
    <n v="54999.96"/>
    <n v="198267.9"/>
    <n v="-143267.94"/>
    <n v="0"/>
    <m/>
    <s v="UM01"/>
    <s v="INR"/>
    <n v="0"/>
    <n v="0"/>
    <n v="0"/>
    <n v="0"/>
    <n v="0"/>
  </r>
  <r>
    <s v="1603003830"/>
    <s v="4"/>
    <s v="16030038304"/>
    <s v="3000"/>
    <x v="2"/>
    <s v="&quot;&quot;&quot;12&quot;&quot;&quot;&quot;OTO+19 DIA SKET WD MC W19&quot;"/>
    <s v="10"/>
    <s v="0"/>
    <s v="UM3001"/>
    <d v="2010-03-20T00:00:00"/>
    <n v="132178.6"/>
    <n v="-125569.67"/>
    <n v="6608.93"/>
    <n v="0"/>
    <n v="0"/>
    <n v="0"/>
    <n v="0"/>
    <n v="6608.93"/>
    <n v="132178.6"/>
    <n v="-125569.67"/>
    <n v="0"/>
    <m/>
    <s v="UM01"/>
    <s v="INR"/>
    <n v="0"/>
    <n v="0"/>
    <n v="0"/>
    <n v="0"/>
    <n v="0"/>
  </r>
  <r>
    <s v="1603003831"/>
    <s v="1"/>
    <s v="16030038311"/>
    <s v="3000"/>
    <x v="2"/>
    <s v="1+9+1 dia 450 Dancer-WWR ( Rel"/>
    <s v="10"/>
    <s v="0"/>
    <s v="UM3001"/>
    <d v="2011-03-18T00:00:00"/>
    <n v="9374825.5399999991"/>
    <n v="-8159665.9299999997"/>
    <n v="1215159.6100000001"/>
    <n v="0"/>
    <n v="0"/>
    <n v="-746418.33"/>
    <n v="0"/>
    <n v="468741.28"/>
    <n v="9374825.5399999991"/>
    <n v="-8906084.2599999998"/>
    <n v="0"/>
    <m/>
    <s v="UM01"/>
    <s v="INR"/>
    <n v="0"/>
    <n v="0"/>
    <n v="0"/>
    <n v="0"/>
    <n v="0"/>
  </r>
  <r>
    <s v="1603003831"/>
    <s v="2"/>
    <s v="16030038312"/>
    <s v="3000"/>
    <x v="2"/>
    <s v="1+9+1 dia 450 Dancer-WWR ( Rel"/>
    <s v="25"/>
    <s v="0"/>
    <s v="UM3001"/>
    <d v="2011-03-18T00:00:00"/>
    <n v="5357043.17"/>
    <n v="-3075910.36"/>
    <n v="2281132.81"/>
    <n v="0"/>
    <n v="0"/>
    <n v="-126132.41"/>
    <n v="0"/>
    <n v="2155000.4"/>
    <n v="5357043.17"/>
    <n v="-3202042.77"/>
    <n v="0"/>
    <m/>
    <s v="UM01"/>
    <s v="INR"/>
    <n v="0"/>
    <n v="0"/>
    <n v="0"/>
    <n v="0"/>
    <n v="0"/>
  </r>
  <r>
    <s v="1603003831"/>
    <s v="3"/>
    <s v="16030038313"/>
    <s v="3000"/>
    <x v="2"/>
    <s v="1+9+1 dia 450 Dancer-WWR ( Rel"/>
    <s v="15"/>
    <s v="0"/>
    <s v="UM3001"/>
    <d v="2011-03-18T00:00:00"/>
    <n v="9374825.5399999991"/>
    <n v="-6389794.4500000002"/>
    <n v="2985031.09"/>
    <n v="0"/>
    <n v="0"/>
    <n v="-422079.86"/>
    <n v="0"/>
    <n v="2562951.23"/>
    <n v="9374825.5399999991"/>
    <n v="-6811874.3099999996"/>
    <n v="0"/>
    <m/>
    <s v="UM01"/>
    <s v="INR"/>
    <n v="0"/>
    <n v="0"/>
    <n v="0"/>
    <n v="0"/>
    <n v="0"/>
  </r>
  <r>
    <s v="1603003831"/>
    <s v="4"/>
    <s v="16030038314"/>
    <s v="3000"/>
    <x v="2"/>
    <s v="1+9+1 dia 450 Dancer-WWR ( Rel"/>
    <s v="15"/>
    <s v="0"/>
    <s v="UM3001"/>
    <d v="2011-03-18T00:00:00"/>
    <n v="2678521.58"/>
    <n v="-1825655.56"/>
    <n v="852866.02"/>
    <n v="0"/>
    <n v="0"/>
    <n v="-120594.25"/>
    <n v="0"/>
    <n v="732271.77"/>
    <n v="2678521.58"/>
    <n v="-1946249.81"/>
    <n v="0"/>
    <m/>
    <s v="UM01"/>
    <s v="INR"/>
    <n v="0"/>
    <n v="0"/>
    <n v="0"/>
    <n v="0"/>
    <n v="0"/>
  </r>
  <r>
    <s v="1603003832"/>
    <s v="1"/>
    <s v="16030038321"/>
    <s v="3000"/>
    <x v="2"/>
    <s v="600 OTO + 10 Block 550 - WWR ("/>
    <s v="10"/>
    <s v="0"/>
    <s v="UM3001"/>
    <d v="2011-02-07T00:00:00"/>
    <n v="7067.43"/>
    <n v="-6217.05"/>
    <n v="850.38"/>
    <n v="0"/>
    <n v="0"/>
    <n v="-497.01"/>
    <n v="0"/>
    <n v="353.37"/>
    <n v="7067.43"/>
    <n v="-6714.06"/>
    <n v="0"/>
    <m/>
    <s v="UM01"/>
    <s v="INR"/>
    <n v="0"/>
    <n v="0"/>
    <n v="0"/>
    <n v="0"/>
    <n v="0"/>
  </r>
  <r>
    <s v="1603003832"/>
    <s v="2"/>
    <s v="16030038322"/>
    <s v="3000"/>
    <x v="2"/>
    <s v="600 OTO + 10 Block 550 - WWR ("/>
    <s v="25"/>
    <s v="0"/>
    <s v="UM3001"/>
    <d v="2011-02-07T00:00:00"/>
    <n v="4038.53"/>
    <n v="-2357.98"/>
    <n v="1680.55"/>
    <n v="0"/>
    <n v="0"/>
    <n v="-93.26"/>
    <n v="0"/>
    <n v="1587.29"/>
    <n v="4038.53"/>
    <n v="-2451.2399999999998"/>
    <n v="0"/>
    <m/>
    <s v="UM01"/>
    <s v="INR"/>
    <n v="0"/>
    <n v="0"/>
    <n v="0"/>
    <n v="0"/>
    <n v="0"/>
  </r>
  <r>
    <s v="1603003832"/>
    <s v="3"/>
    <s v="16030038323"/>
    <s v="3000"/>
    <x v="2"/>
    <s v="600 OTO + 10 Block 550 - WWR ("/>
    <s v="15"/>
    <s v="0"/>
    <s v="UM3001"/>
    <d v="2011-02-07T00:00:00"/>
    <n v="7067.43"/>
    <n v="-4877.91"/>
    <n v="2189.52"/>
    <n v="0"/>
    <n v="0"/>
    <n v="-313.61"/>
    <n v="0"/>
    <n v="1875.91"/>
    <n v="7067.43"/>
    <n v="-5191.5200000000004"/>
    <n v="0"/>
    <m/>
    <s v="UM01"/>
    <s v="INR"/>
    <n v="0"/>
    <n v="0"/>
    <n v="0"/>
    <n v="0"/>
    <n v="0"/>
  </r>
  <r>
    <s v="1603003832"/>
    <s v="4"/>
    <s v="16030038324"/>
    <s v="3000"/>
    <x v="2"/>
    <s v="600 OTO + 10 Block 550 - WWR ("/>
    <s v="15"/>
    <s v="0"/>
    <s v="UM3001"/>
    <d v="2011-02-07T00:00:00"/>
    <n v="2019.27"/>
    <n v="-1393.69"/>
    <n v="625.58000000000004"/>
    <n v="0"/>
    <n v="0"/>
    <n v="-89.61"/>
    <n v="0"/>
    <n v="535.97"/>
    <n v="2019.27"/>
    <n v="-1483.3"/>
    <n v="0"/>
    <m/>
    <s v="UM01"/>
    <s v="INR"/>
    <n v="0"/>
    <n v="0"/>
    <n v="0"/>
    <n v="0"/>
    <n v="0"/>
  </r>
  <r>
    <s v="1603003833"/>
    <s v="1"/>
    <s v="16030038331"/>
    <s v="3000"/>
    <x v="2"/>
    <s v="18 Bobbin x 315 Stding M/c-WWR"/>
    <s v="20"/>
    <s v="0"/>
    <s v="UM3001"/>
    <d v="2011-03-24T00:00:00"/>
    <n v="1875670.74"/>
    <n v="-1143448.67"/>
    <n v="732222.07"/>
    <n v="0"/>
    <n v="0"/>
    <n v="-58155.74"/>
    <n v="0"/>
    <n v="674066.33"/>
    <n v="1875670.74"/>
    <n v="-1201604.4099999999"/>
    <n v="0"/>
    <m/>
    <s v="UM01"/>
    <s v="INR"/>
    <n v="0"/>
    <n v="0"/>
    <n v="0"/>
    <n v="0"/>
    <n v="0"/>
  </r>
  <r>
    <s v="1603003833"/>
    <s v="2"/>
    <s v="16030038332"/>
    <s v="3000"/>
    <x v="2"/>
    <s v="18 Bobbin x 315 Stding M/c-WWR"/>
    <s v="15"/>
    <s v="0"/>
    <s v="UM3001"/>
    <d v="2011-03-24T00:00:00"/>
    <n v="133976.48000000001"/>
    <n v="-91132.89"/>
    <n v="42843.59"/>
    <n v="0"/>
    <n v="0"/>
    <n v="-6046.21"/>
    <n v="0"/>
    <n v="36797.379999999997"/>
    <n v="133976.48000000001"/>
    <n v="-97179.1"/>
    <n v="0"/>
    <m/>
    <s v="UM01"/>
    <s v="INR"/>
    <n v="0"/>
    <n v="0"/>
    <n v="0"/>
    <n v="0"/>
    <n v="0"/>
  </r>
  <r>
    <s v="1603003833"/>
    <s v="3"/>
    <s v="16030038333"/>
    <s v="3000"/>
    <x v="2"/>
    <s v="18 Bobbin x 315 Stding M/c-WWR"/>
    <s v="20"/>
    <s v="0"/>
    <s v="UM3001"/>
    <d v="2011-03-24T00:00:00"/>
    <n v="267952.96000000002"/>
    <n v="-163349.79999999999"/>
    <n v="104603.16"/>
    <n v="0"/>
    <n v="0"/>
    <n v="-8307.9599999999991"/>
    <n v="0"/>
    <n v="96295.2"/>
    <n v="267952.96000000002"/>
    <n v="-171657.76"/>
    <n v="0"/>
    <m/>
    <s v="UM01"/>
    <s v="INR"/>
    <n v="0"/>
    <n v="0"/>
    <n v="0"/>
    <n v="0"/>
    <n v="0"/>
  </r>
  <r>
    <s v="1603003833"/>
    <s v="4"/>
    <s v="16030038334"/>
    <s v="3000"/>
    <x v="2"/>
    <s v="18 Bobbin x 315 Stding M/c-WWR"/>
    <s v="10"/>
    <s v="0"/>
    <s v="UM3001"/>
    <d v="2011-03-24T00:00:00"/>
    <n v="267952.96000000002"/>
    <n v="-232833.24"/>
    <n v="35119.72"/>
    <n v="0"/>
    <n v="0"/>
    <n v="-21722.07"/>
    <n v="0"/>
    <n v="13397.65"/>
    <n v="267952.96000000002"/>
    <n v="-254555.31"/>
    <n v="0"/>
    <m/>
    <s v="UM01"/>
    <s v="INR"/>
    <n v="0"/>
    <n v="0"/>
    <n v="0"/>
    <n v="0"/>
    <n v="0"/>
  </r>
  <r>
    <s v="1603003833"/>
    <s v="5"/>
    <s v="16030038335"/>
    <s v="3000"/>
    <x v="2"/>
    <s v="18 Bobbin x 315 Stding M/c-WWR"/>
    <s v="10"/>
    <s v="0"/>
    <s v="UM3001"/>
    <d v="2011-03-24T00:00:00"/>
    <n v="133976.48000000001"/>
    <n v="-116416.63"/>
    <n v="17559.849999999999"/>
    <n v="0"/>
    <n v="0"/>
    <n v="-10861.03"/>
    <n v="0"/>
    <n v="6698.82"/>
    <n v="133976.48000000001"/>
    <n v="-127277.66"/>
    <n v="0"/>
    <m/>
    <s v="UM01"/>
    <s v="INR"/>
    <n v="0"/>
    <n v="0"/>
    <n v="0"/>
    <n v="0"/>
    <n v="0"/>
  </r>
  <r>
    <s v="1603003834"/>
    <s v="1"/>
    <s v="16030038341"/>
    <s v="3000"/>
    <x v="2"/>
    <s v="&quot;&quot;&quot;25 BB x 22&quot;&quot;&quot;&quot; to 36 BB x 22&quot;&quot;&quot;&quot;-&quot;"/>
    <s v="20"/>
    <s v="0"/>
    <s v="UM3001"/>
    <d v="2011-03-12T00:00:00"/>
    <n v="1265954.98"/>
    <n v="-775343.34"/>
    <n v="490611.64"/>
    <n v="0"/>
    <n v="0"/>
    <n v="-39041.19"/>
    <n v="0"/>
    <n v="451570.45"/>
    <n v="1265954.98"/>
    <n v="-814384.53"/>
    <n v="0"/>
    <m/>
    <s v="UM01"/>
    <s v="INR"/>
    <n v="0"/>
    <n v="0"/>
    <n v="0"/>
    <n v="0"/>
    <n v="0"/>
  </r>
  <r>
    <s v="1603003834"/>
    <s v="2"/>
    <s v="16030038342"/>
    <s v="3000"/>
    <x v="2"/>
    <s v="&quot;&quot;&quot;25 BB x 22&quot;&quot;&quot;&quot; to 36 BB x 22&quot;&quot;&quot;&quot;-&quot;"/>
    <s v="15"/>
    <s v="0"/>
    <s v="UM3001"/>
    <d v="2011-03-12T00:00:00"/>
    <n v="90425.36"/>
    <n v="-61751.9"/>
    <n v="28673.46"/>
    <n v="0"/>
    <n v="0"/>
    <n v="-4062.47"/>
    <n v="0"/>
    <n v="24610.99"/>
    <n v="90425.36"/>
    <n v="-65814.37"/>
    <n v="0"/>
    <m/>
    <s v="UM01"/>
    <s v="INR"/>
    <n v="0"/>
    <n v="0"/>
    <n v="0"/>
    <n v="0"/>
    <n v="0"/>
  </r>
  <r>
    <s v="1603003834"/>
    <s v="3"/>
    <s v="16030038343"/>
    <s v="3000"/>
    <x v="2"/>
    <s v="&quot;&quot;&quot;25 BB x 22&quot;&quot;&quot;&quot; to 36 BB x 22&quot;&quot;&quot;&quot;-&quot;"/>
    <s v="20"/>
    <s v="0"/>
    <s v="UM3001"/>
    <d v="2011-03-12T00:00:00"/>
    <n v="180850.71"/>
    <n v="-110763.32"/>
    <n v="70087.39"/>
    <n v="0"/>
    <n v="0"/>
    <n v="-5577.31"/>
    <n v="0"/>
    <n v="64510.080000000002"/>
    <n v="180850.71"/>
    <n v="-116340.63"/>
    <n v="0"/>
    <m/>
    <s v="UM01"/>
    <s v="INR"/>
    <n v="0"/>
    <n v="0"/>
    <n v="0"/>
    <n v="0"/>
    <n v="0"/>
  </r>
  <r>
    <s v="1603003834"/>
    <s v="4"/>
    <s v="16030038344"/>
    <s v="3000"/>
    <x v="2"/>
    <s v="&quot;&quot;&quot;25 BB x 22&quot;&quot;&quot;&quot; to 36 BB x 22&quot;&quot;&quot;&quot;-&quot;"/>
    <s v="10"/>
    <s v="0"/>
    <s v="UM3001"/>
    <d v="2011-03-12T00:00:00"/>
    <n v="180850.71"/>
    <n v="-157666.79"/>
    <n v="23183.919999999998"/>
    <n v="0"/>
    <n v="0"/>
    <n v="-14141.38"/>
    <n v="0"/>
    <n v="9042.5400000000009"/>
    <n v="180850.71"/>
    <n v="-171808.17"/>
    <n v="0"/>
    <m/>
    <s v="UM01"/>
    <s v="INR"/>
    <n v="0"/>
    <n v="0"/>
    <n v="0"/>
    <n v="0"/>
    <n v="0"/>
  </r>
  <r>
    <s v="1603003834"/>
    <s v="5"/>
    <s v="16030038345"/>
    <s v="3000"/>
    <x v="2"/>
    <s v="&quot;&quot;&quot;25 BB x 22&quot;&quot;&quot;&quot; to 36 BB x 22&quot;&quot;&quot;&quot;-&quot;"/>
    <s v="10"/>
    <s v="0"/>
    <s v="UM3001"/>
    <d v="2011-03-12T00:00:00"/>
    <n v="90425.36"/>
    <n v="-78833.399999999994"/>
    <n v="11591.96"/>
    <n v="0"/>
    <n v="0"/>
    <n v="-7070.69"/>
    <n v="0"/>
    <n v="4521.2700000000004"/>
    <n v="90425.36"/>
    <n v="-85904.09"/>
    <n v="0"/>
    <m/>
    <s v="UM01"/>
    <s v="INR"/>
    <n v="0"/>
    <n v="0"/>
    <n v="0"/>
    <n v="0"/>
    <n v="0"/>
  </r>
  <r>
    <s v="1603003835"/>
    <s v="1"/>
    <s v="16030038351"/>
    <s v="3000"/>
    <x v="2"/>
    <s v="&quot;&quot;&quot;20&quot;&quot;&quot;&quot; DOUBLE TWIST BUNCHER 7 H&quot;"/>
    <s v="10"/>
    <s v="0"/>
    <s v="UM3001"/>
    <d v="2011-02-25T00:00:00"/>
    <n v="294244.87"/>
    <n v="-257579.17"/>
    <n v="36665.699999999997"/>
    <n v="0"/>
    <n v="0"/>
    <n v="-21953.46"/>
    <n v="0"/>
    <n v="14712.24"/>
    <n v="294244.87"/>
    <n v="-279532.63"/>
    <n v="0"/>
    <m/>
    <s v="UM01"/>
    <s v="INR"/>
    <n v="0"/>
    <n v="0"/>
    <n v="0"/>
    <n v="0"/>
    <n v="0"/>
  </r>
  <r>
    <s v="1603003835"/>
    <s v="2"/>
    <s v="16030038352"/>
    <s v="3000"/>
    <x v="2"/>
    <s v="&quot;&quot;&quot;20&quot;&quot;&quot;&quot; DOUBLE TWIST BUNCHER 7 H&quot;"/>
    <s v="20"/>
    <s v="0"/>
    <s v="UM3001"/>
    <d v="2011-02-25T00:00:00"/>
    <n v="294244.87"/>
    <n v="-181259.72"/>
    <n v="112985.15"/>
    <n v="0"/>
    <n v="0"/>
    <n v="-9012.4699999999993"/>
    <n v="0"/>
    <n v="103972.68"/>
    <n v="294244.87"/>
    <n v="-190272.19"/>
    <n v="0"/>
    <m/>
    <s v="UM01"/>
    <s v="INR"/>
    <n v="0"/>
    <n v="0"/>
    <n v="0"/>
    <n v="0"/>
    <n v="0"/>
  </r>
  <r>
    <s v="1603003835"/>
    <s v="3"/>
    <s v="16030038353"/>
    <s v="3000"/>
    <x v="2"/>
    <s v="&quot;&quot;&quot;20&quot;&quot;&quot;&quot; DOUBLE TWIST BUNCHER 7 H&quot;"/>
    <s v="20"/>
    <s v="0"/>
    <s v="UM3001"/>
    <d v="2011-02-25T00:00:00"/>
    <n v="147122.43"/>
    <n v="-90629.84"/>
    <n v="56492.59"/>
    <n v="0"/>
    <n v="0"/>
    <n v="-4506.2299999999996"/>
    <n v="0"/>
    <n v="51986.36"/>
    <n v="147122.43"/>
    <n v="-95136.07"/>
    <n v="0"/>
    <m/>
    <s v="UM01"/>
    <s v="INR"/>
    <n v="0"/>
    <n v="0"/>
    <n v="0"/>
    <n v="0"/>
    <n v="0"/>
  </r>
  <r>
    <s v="1603003835"/>
    <s v="4"/>
    <s v="16030038354"/>
    <s v="3000"/>
    <x v="2"/>
    <s v="&quot;&quot;&quot;20&quot;&quot;&quot;&quot; DOUBLE TWIST BUNCHER 7 H&quot;"/>
    <s v="20"/>
    <s v="0"/>
    <s v="UM3001"/>
    <d v="2011-02-25T00:00:00"/>
    <n v="2206836.52"/>
    <n v="-1359447.81"/>
    <n v="847388.71"/>
    <n v="0"/>
    <n v="0"/>
    <n v="-67593.5"/>
    <n v="0"/>
    <n v="779795.21"/>
    <n v="2206836.52"/>
    <n v="-1427041.31"/>
    <n v="0"/>
    <m/>
    <s v="UM01"/>
    <s v="INR"/>
    <n v="0"/>
    <n v="0"/>
    <n v="0"/>
    <n v="0"/>
    <n v="0"/>
  </r>
  <r>
    <s v="1603003838"/>
    <s v="1"/>
    <s v="16030038381"/>
    <s v="3000"/>
    <x v="2"/>
    <s v="&quot;&quot;&quot;CONVERSN 25BBX22&quot;&quot;&quot;&quot; TO 36BBX22&quot;"/>
    <s v="20"/>
    <s v="0"/>
    <s v="UM3001"/>
    <d v="2011-03-12T00:00:00"/>
    <n v="156234.10999999999"/>
    <n v="-95686.7"/>
    <n v="60547.41"/>
    <n v="0"/>
    <n v="0"/>
    <n v="-4818.16"/>
    <n v="0"/>
    <n v="55729.25"/>
    <n v="156234.10999999999"/>
    <n v="-100504.86"/>
    <n v="0"/>
    <m/>
    <s v="UM01"/>
    <s v="INR"/>
    <n v="0"/>
    <n v="0"/>
    <n v="0"/>
    <n v="0"/>
    <n v="0"/>
  </r>
  <r>
    <s v="1603003838"/>
    <s v="2"/>
    <s v="16030038382"/>
    <s v="3000"/>
    <x v="2"/>
    <s v="&quot;&quot;&quot;CONVERSN 25BBX22&quot;&quot;&quot;&quot; TO 36BBX22&quot;"/>
    <s v="10"/>
    <s v="0"/>
    <s v="UM3001"/>
    <d v="2011-03-12T00:00:00"/>
    <n v="156234.10999999999"/>
    <n v="-136205.89000000001"/>
    <n v="20028.22"/>
    <n v="0"/>
    <n v="0"/>
    <n v="-12216.51"/>
    <n v="0"/>
    <n v="7811.71"/>
    <n v="156234.10999999999"/>
    <n v="-148422.39999999999"/>
    <n v="0"/>
    <m/>
    <s v="UM01"/>
    <s v="INR"/>
    <n v="0"/>
    <n v="0"/>
    <n v="0"/>
    <n v="0"/>
    <n v="0"/>
  </r>
  <r>
    <s v="1603003838"/>
    <s v="3"/>
    <s v="16030038383"/>
    <s v="3000"/>
    <x v="2"/>
    <s v="&quot;&quot;&quot;CONVERSN 25BBX22&quot;&quot;&quot;&quot; TO 36BBX22&quot;"/>
    <s v="10"/>
    <s v="0"/>
    <s v="UM3001"/>
    <d v="2011-03-12T00:00:00"/>
    <n v="78117.05"/>
    <n v="-68102.95"/>
    <n v="10014.1"/>
    <n v="0"/>
    <n v="0"/>
    <n v="-6108.25"/>
    <n v="0"/>
    <n v="3905.85"/>
    <n v="78117.05"/>
    <n v="-74211.199999999997"/>
    <n v="0"/>
    <m/>
    <s v="UM01"/>
    <s v="INR"/>
    <n v="0"/>
    <n v="0"/>
    <n v="0"/>
    <n v="0"/>
    <n v="0"/>
  </r>
  <r>
    <s v="1603003838"/>
    <s v="4"/>
    <s v="16030038384"/>
    <s v="3000"/>
    <x v="2"/>
    <s v="&quot;&quot;&quot;CONVERSN 25BBX22&quot;&quot;&quot;&quot; TO 36BBX22&quot;"/>
    <s v="20"/>
    <s v="0"/>
    <s v="UM3001"/>
    <d v="2011-03-12T00:00:00"/>
    <n v="1093638.75"/>
    <n v="-669807.03"/>
    <n v="423831.72"/>
    <n v="0"/>
    <n v="0"/>
    <n v="-33727.08"/>
    <n v="0"/>
    <n v="390104.64"/>
    <n v="1093638.75"/>
    <n v="-703534.11"/>
    <n v="0"/>
    <m/>
    <s v="UM01"/>
    <s v="INR"/>
    <n v="0"/>
    <n v="0"/>
    <n v="0"/>
    <n v="0"/>
    <n v="0"/>
  </r>
  <r>
    <s v="1603003838"/>
    <s v="5"/>
    <s v="16030038385"/>
    <s v="3000"/>
    <x v="2"/>
    <s v="&quot;&quot;&quot;CONVERSN 25BBX22&quot;&quot;&quot;&quot; TO 36BBX22&quot;"/>
    <s v="15"/>
    <s v="0"/>
    <s v="UM3001"/>
    <d v="2011-03-12T00:00:00"/>
    <n v="78117.05"/>
    <n v="-53346.5"/>
    <n v="24770.55"/>
    <n v="0"/>
    <n v="0"/>
    <n v="-3509.5"/>
    <n v="0"/>
    <n v="21261.05"/>
    <n v="78117.05"/>
    <n v="-56856"/>
    <n v="0"/>
    <m/>
    <s v="UM01"/>
    <s v="INR"/>
    <n v="0"/>
    <n v="0"/>
    <n v="0"/>
    <n v="0"/>
    <n v="0"/>
  </r>
  <r>
    <s v="1603003839"/>
    <s v="1"/>
    <s v="16030038391"/>
    <s v="3000"/>
    <x v="2"/>
    <s v="INSLN NEW 18BB X 315 STRNDG MC"/>
    <s v="20"/>
    <s v="0"/>
    <s v="UM3001"/>
    <d v="2011-03-24T00:00:00"/>
    <n v="369.06"/>
    <n v="-224.98"/>
    <n v="144.08000000000001"/>
    <n v="0"/>
    <n v="0"/>
    <n v="-11.44"/>
    <n v="0"/>
    <n v="132.63999999999999"/>
    <n v="369.06"/>
    <n v="-236.42"/>
    <n v="0"/>
    <m/>
    <s v="UM01"/>
    <s v="INR"/>
    <n v="0"/>
    <n v="0"/>
    <n v="0"/>
    <n v="0"/>
    <n v="0"/>
  </r>
  <r>
    <s v="1603003839"/>
    <s v="2"/>
    <s v="16030038392"/>
    <s v="3000"/>
    <x v="2"/>
    <s v="INSLN NEW 18BB X 315 STRNDG MC"/>
    <s v="10"/>
    <s v="0"/>
    <s v="UM3001"/>
    <d v="2011-03-24T00:00:00"/>
    <n v="369.06"/>
    <n v="-320.69"/>
    <n v="48.37"/>
    <n v="0"/>
    <n v="0"/>
    <n v="-29.92"/>
    <n v="0"/>
    <n v="18.45"/>
    <n v="369.06"/>
    <n v="-350.61"/>
    <n v="0"/>
    <m/>
    <s v="UM01"/>
    <s v="INR"/>
    <n v="0"/>
    <n v="0"/>
    <n v="0"/>
    <n v="0"/>
    <n v="0"/>
  </r>
  <r>
    <s v="1603003839"/>
    <s v="3"/>
    <s v="16030038393"/>
    <s v="3000"/>
    <x v="2"/>
    <s v="INSLN NEW 18BB X 315 STRNDG MC"/>
    <s v="10"/>
    <s v="0"/>
    <s v="UM3001"/>
    <d v="2011-03-24T00:00:00"/>
    <n v="184.53"/>
    <n v="-160.34"/>
    <n v="24.19"/>
    <n v="0"/>
    <n v="0"/>
    <n v="-14.96"/>
    <n v="0"/>
    <n v="9.23"/>
    <n v="184.53"/>
    <n v="-175.3"/>
    <n v="0"/>
    <m/>
    <s v="UM01"/>
    <s v="INR"/>
    <n v="0"/>
    <n v="0"/>
    <n v="0"/>
    <n v="0"/>
    <n v="0"/>
  </r>
  <r>
    <s v="1603003839"/>
    <s v="4"/>
    <s v="16030038394"/>
    <s v="3000"/>
    <x v="2"/>
    <s v="INSLN NEW 18BB X 315 STRNDG MC"/>
    <s v="20"/>
    <s v="0"/>
    <s v="UM3001"/>
    <d v="2011-03-24T00:00:00"/>
    <n v="2583.44"/>
    <n v="-1574.92"/>
    <n v="1008.52"/>
    <n v="0"/>
    <n v="0"/>
    <n v="-80.099999999999994"/>
    <n v="0"/>
    <n v="928.42"/>
    <n v="2583.44"/>
    <n v="-1655.02"/>
    <n v="0"/>
    <m/>
    <s v="UM01"/>
    <s v="INR"/>
    <n v="0"/>
    <n v="0"/>
    <n v="0"/>
    <n v="0"/>
    <n v="0"/>
  </r>
  <r>
    <s v="1603003839"/>
    <s v="5"/>
    <s v="16030038395"/>
    <s v="3000"/>
    <x v="2"/>
    <s v="INSLN NEW 18BB X 315 STRNDG MC"/>
    <s v="15"/>
    <s v="0"/>
    <s v="UM3001"/>
    <d v="2011-03-24T00:00:00"/>
    <n v="184.53"/>
    <n v="-125.53"/>
    <n v="59"/>
    <n v="0"/>
    <n v="0"/>
    <n v="-8.33"/>
    <n v="0"/>
    <n v="50.67"/>
    <n v="184.53"/>
    <n v="-133.86000000000001"/>
    <n v="0"/>
    <m/>
    <s v="UM01"/>
    <s v="INR"/>
    <n v="0"/>
    <n v="0"/>
    <n v="0"/>
    <n v="0"/>
    <n v="0"/>
  </r>
  <r>
    <s v="1603003840"/>
    <s v="1"/>
    <s v="16030038401"/>
    <s v="3000"/>
    <x v="2"/>
    <s v="INSLN NEW 8BB X 630 CLOSNG MC-"/>
    <s v="20"/>
    <s v="0"/>
    <s v="UM3001"/>
    <d v="2011-02-05T00:00:00"/>
    <n v="1030.6199999999999"/>
    <n v="-639.78"/>
    <n v="390.84"/>
    <n v="0"/>
    <n v="0"/>
    <n v="-31.27"/>
    <n v="0"/>
    <n v="359.57"/>
    <n v="1030.6199999999999"/>
    <n v="-671.05"/>
    <n v="0"/>
    <m/>
    <s v="UM01"/>
    <s v="INR"/>
    <n v="0"/>
    <n v="0"/>
    <n v="0"/>
    <n v="0"/>
    <n v="0"/>
  </r>
  <r>
    <s v="1603003840"/>
    <s v="2"/>
    <s v="16030038402"/>
    <s v="3000"/>
    <x v="2"/>
    <s v="INSLN NEW 8BB X 630 CLOSNG MC-"/>
    <s v="10"/>
    <s v="0"/>
    <s v="UM3001"/>
    <d v="2011-02-05T00:00:00"/>
    <n v="1030.6199999999999"/>
    <n v="-907.12"/>
    <n v="123.5"/>
    <n v="0"/>
    <n v="0"/>
    <n v="-71.97"/>
    <n v="0"/>
    <n v="51.53"/>
    <n v="1030.6199999999999"/>
    <n v="-979.09"/>
    <n v="0"/>
    <m/>
    <s v="UM01"/>
    <s v="INR"/>
    <n v="0"/>
    <n v="0"/>
    <n v="0"/>
    <n v="0"/>
    <n v="0"/>
  </r>
  <r>
    <s v="1603003840"/>
    <s v="3"/>
    <s v="16030038403"/>
    <s v="3000"/>
    <x v="2"/>
    <s v="INSLN NEW 8BB X 630 CLOSNG MC-"/>
    <s v="10"/>
    <s v="0"/>
    <s v="UM3001"/>
    <d v="2011-02-05T00:00:00"/>
    <n v="515.30999999999995"/>
    <n v="-453.56"/>
    <n v="61.75"/>
    <n v="0"/>
    <n v="0"/>
    <n v="-35.979999999999997"/>
    <n v="0"/>
    <n v="25.77"/>
    <n v="515.30999999999995"/>
    <n v="-489.54"/>
    <n v="0"/>
    <m/>
    <s v="UM01"/>
    <s v="INR"/>
    <n v="0"/>
    <n v="0"/>
    <n v="0"/>
    <n v="0"/>
    <n v="0"/>
  </r>
  <r>
    <s v="1603003840"/>
    <s v="4"/>
    <s v="16030038404"/>
    <s v="3000"/>
    <x v="2"/>
    <s v="INSLN NEW 8BB X 630 CLOSNG MC-"/>
    <s v="20"/>
    <s v="0"/>
    <s v="UM3001"/>
    <d v="2011-02-05T00:00:00"/>
    <n v="7214.35"/>
    <n v="-4478.53"/>
    <n v="2735.82"/>
    <n v="0"/>
    <n v="0"/>
    <n v="-218.92"/>
    <n v="0"/>
    <n v="2516.9"/>
    <n v="7214.35"/>
    <n v="-4697.45"/>
    <n v="0"/>
    <m/>
    <s v="UM01"/>
    <s v="INR"/>
    <n v="0"/>
    <n v="0"/>
    <n v="0"/>
    <n v="0"/>
    <n v="0"/>
  </r>
  <r>
    <s v="1603003840"/>
    <s v="5"/>
    <s v="16030038405"/>
    <s v="3000"/>
    <x v="2"/>
    <s v="INSLN NEW 8BB X 630 CLOSNG MC-"/>
    <s v="15"/>
    <s v="0"/>
    <s v="UM3001"/>
    <d v="2011-02-05T00:00:00"/>
    <n v="515.30999999999995"/>
    <n v="-355.92"/>
    <n v="159.38999999999999"/>
    <n v="0"/>
    <n v="0"/>
    <n v="-22.84"/>
    <n v="0"/>
    <n v="136.55000000000001"/>
    <n v="515.30999999999995"/>
    <n v="-378.76"/>
    <n v="0"/>
    <m/>
    <s v="UM01"/>
    <s v="INR"/>
    <n v="0"/>
    <n v="0"/>
    <n v="0"/>
    <n v="0"/>
    <n v="0"/>
  </r>
  <r>
    <s v="1603003841"/>
    <s v="1"/>
    <s v="16030038411"/>
    <s v="3000"/>
    <x v="2"/>
    <s v="INLN 1X550+10X450 STRT DAN WDM"/>
    <s v="10"/>
    <s v="0"/>
    <s v="UM3001"/>
    <d v="2011-02-18T00:00:00"/>
    <n v="156208.32000000001"/>
    <n v="-136863.65"/>
    <n v="19344.669999999998"/>
    <n v="0"/>
    <n v="0"/>
    <n v="-11534.25"/>
    <n v="0"/>
    <n v="7810.42"/>
    <n v="156208.32000000001"/>
    <n v="-148397.9"/>
    <n v="0"/>
    <m/>
    <s v="UM01"/>
    <s v="INR"/>
    <n v="0"/>
    <n v="0"/>
    <n v="0"/>
    <n v="0"/>
    <n v="0"/>
  </r>
  <r>
    <s v="1603003841"/>
    <s v="2"/>
    <s v="16030038412"/>
    <s v="3000"/>
    <x v="2"/>
    <s v="INLN 1X550+10X450 STRT DAN WDM"/>
    <s v="15"/>
    <s v="0"/>
    <s v="UM3001"/>
    <d v="2011-02-18T00:00:00"/>
    <n v="156208.32000000001"/>
    <n v="-106930.25"/>
    <n v="49278.07"/>
    <n v="0"/>
    <n v="0"/>
    <n v="-7046.41"/>
    <n v="0"/>
    <n v="42231.66"/>
    <n v="156208.32000000001"/>
    <n v="-113976.66"/>
    <n v="0"/>
    <m/>
    <s v="UM01"/>
    <s v="INR"/>
    <n v="0"/>
    <n v="0"/>
    <n v="0"/>
    <n v="0"/>
    <n v="0"/>
  </r>
  <r>
    <s v="1603003841"/>
    <s v="3"/>
    <s v="16030038413"/>
    <s v="3000"/>
    <x v="2"/>
    <s v="INLN 1X550+10X450 STRT DAN WDM"/>
    <s v="15"/>
    <s v="0"/>
    <s v="UM3001"/>
    <d v="2011-02-18T00:00:00"/>
    <n v="44630.95"/>
    <n v="-30551.5"/>
    <n v="14079.45"/>
    <n v="0"/>
    <n v="0"/>
    <n v="-2013.26"/>
    <n v="0"/>
    <n v="12066.19"/>
    <n v="44630.95"/>
    <n v="-32564.76"/>
    <n v="0"/>
    <m/>
    <s v="UM01"/>
    <s v="INR"/>
    <n v="0"/>
    <n v="0"/>
    <n v="0"/>
    <n v="0"/>
    <n v="0"/>
  </r>
  <r>
    <s v="1603003841"/>
    <s v="4"/>
    <s v="16030038414"/>
    <s v="3000"/>
    <x v="2"/>
    <s v="INLN 1X550+10X450 STRT DAN WDM"/>
    <s v="25"/>
    <s v="0"/>
    <s v="UM3001"/>
    <d v="2011-02-18T00:00:00"/>
    <n v="89261.9"/>
    <n v="-51463.15"/>
    <n v="37798.75"/>
    <n v="0"/>
    <n v="0"/>
    <n v="-2098.5700000000002"/>
    <n v="0"/>
    <n v="35700.18"/>
    <n v="89261.9"/>
    <n v="-53561.72"/>
    <n v="0"/>
    <m/>
    <s v="UM01"/>
    <s v="INR"/>
    <n v="0"/>
    <n v="0"/>
    <n v="0"/>
    <n v="0"/>
    <n v="0"/>
  </r>
  <r>
    <s v="1603003842"/>
    <s v="1"/>
    <s v="16030038421"/>
    <s v="3000"/>
    <x v="2"/>
    <s v="INLN 1X550+10X450 STRT DAN WDM"/>
    <s v="15"/>
    <s v="0"/>
    <s v="UM3001"/>
    <d v="2011-02-19T00:00:00"/>
    <n v="72471.509999999995"/>
    <n v="-49830.14"/>
    <n v="22641.37"/>
    <n v="0"/>
    <n v="0"/>
    <n v="-3230.1"/>
    <n v="0"/>
    <n v="19411.27"/>
    <n v="72471.509999999995"/>
    <n v="-53060.24"/>
    <n v="0"/>
    <m/>
    <s v="UM01"/>
    <s v="INR"/>
    <n v="0"/>
    <n v="0"/>
    <n v="0"/>
    <n v="0"/>
    <n v="0"/>
  </r>
  <r>
    <s v="1603003842"/>
    <s v="2"/>
    <s v="16030038422"/>
    <s v="3000"/>
    <x v="2"/>
    <s v="INLN 1X550+10X450 STRT DAN WDM"/>
    <s v="15"/>
    <s v="0"/>
    <s v="UM3001"/>
    <d v="2011-02-19T00:00:00"/>
    <n v="20706.150000000001"/>
    <n v="-14237.2"/>
    <n v="6468.95"/>
    <n v="0"/>
    <n v="0"/>
    <n v="-922.88"/>
    <n v="0"/>
    <n v="5546.07"/>
    <n v="20706.150000000001"/>
    <n v="-15160.08"/>
    <n v="0"/>
    <m/>
    <s v="UM01"/>
    <s v="INR"/>
    <n v="0"/>
    <n v="0"/>
    <n v="0"/>
    <n v="0"/>
    <n v="0"/>
  </r>
  <r>
    <s v="1603003842"/>
    <s v="3"/>
    <s v="16030038423"/>
    <s v="3000"/>
    <x v="2"/>
    <s v="INLN 1X550+10X450 STRT DAN WDM"/>
    <s v="10"/>
    <s v="0"/>
    <s v="UM3001"/>
    <d v="2011-02-19T00:00:00"/>
    <n v="72471.509999999995"/>
    <n v="-63545.01"/>
    <n v="8926.5"/>
    <n v="0"/>
    <n v="0"/>
    <n v="-5302.92"/>
    <n v="0"/>
    <n v="3623.58"/>
    <n v="72471.509999999995"/>
    <n v="-68847.929999999993"/>
    <n v="0"/>
    <m/>
    <s v="UM01"/>
    <s v="INR"/>
    <n v="0"/>
    <n v="0"/>
    <n v="0"/>
    <n v="0"/>
    <n v="0"/>
  </r>
  <r>
    <s v="1603003842"/>
    <s v="4"/>
    <s v="16030038424"/>
    <s v="3000"/>
    <x v="2"/>
    <s v="INLN 1X550+10X450 STRT DAN WDM"/>
    <s v="25"/>
    <s v="0"/>
    <s v="UM3001"/>
    <d v="2011-02-19T00:00:00"/>
    <n v="41412.29"/>
    <n v="-24054.01"/>
    <n v="17358.28"/>
    <n v="0"/>
    <n v="0"/>
    <n v="-962.23"/>
    <n v="0"/>
    <n v="16396.05"/>
    <n v="41412.29"/>
    <n v="-25016.240000000002"/>
    <n v="0"/>
    <m/>
    <s v="UM01"/>
    <s v="INR"/>
    <n v="0"/>
    <n v="0"/>
    <n v="0"/>
    <n v="0"/>
    <n v="0"/>
  </r>
  <r>
    <s v="1603003843"/>
    <s v="1"/>
    <s v="16030038431"/>
    <s v="3000"/>
    <x v="2"/>
    <s v="INLN 1X550+10X450 STRT DAN WDM"/>
    <s v="25"/>
    <s v="0"/>
    <s v="UM3001"/>
    <d v="2011-02-19T00:00:00"/>
    <n v="196.82"/>
    <n v="-114.31"/>
    <n v="82.51"/>
    <n v="0"/>
    <n v="0"/>
    <n v="-4.57"/>
    <n v="0"/>
    <n v="77.94"/>
    <n v="196.82"/>
    <n v="-118.88"/>
    <n v="0"/>
    <m/>
    <s v="UM01"/>
    <s v="INR"/>
    <n v="0"/>
    <n v="0"/>
    <n v="0"/>
    <n v="0"/>
    <n v="0"/>
  </r>
  <r>
    <s v="1603003843"/>
    <s v="2"/>
    <s v="16030038432"/>
    <s v="3000"/>
    <x v="2"/>
    <s v="INLN 1X550+10X450 STRT DAN WDM"/>
    <s v="15"/>
    <s v="0"/>
    <s v="UM3001"/>
    <d v="2011-02-19T00:00:00"/>
    <n v="344.44"/>
    <n v="-236.82"/>
    <n v="107.62"/>
    <n v="0"/>
    <n v="0"/>
    <n v="-15.35"/>
    <n v="0"/>
    <n v="92.27"/>
    <n v="344.44"/>
    <n v="-252.17"/>
    <n v="0"/>
    <m/>
    <s v="UM01"/>
    <s v="INR"/>
    <n v="0"/>
    <n v="0"/>
    <n v="0"/>
    <n v="0"/>
    <n v="0"/>
  </r>
  <r>
    <s v="1603003843"/>
    <s v="3"/>
    <s v="16030038433"/>
    <s v="3000"/>
    <x v="2"/>
    <s v="INLN 1X550+10X450 STRT DAN WDM"/>
    <s v="15"/>
    <s v="0"/>
    <s v="UM3001"/>
    <d v="2011-02-19T00:00:00"/>
    <n v="98.41"/>
    <n v="-67.67"/>
    <n v="30.74"/>
    <n v="0"/>
    <n v="0"/>
    <n v="-4.3899999999999997"/>
    <n v="0"/>
    <n v="26.35"/>
    <n v="98.41"/>
    <n v="-72.06"/>
    <n v="0"/>
    <m/>
    <s v="UM01"/>
    <s v="INR"/>
    <n v="0"/>
    <n v="0"/>
    <n v="0"/>
    <n v="0"/>
    <n v="0"/>
  </r>
  <r>
    <s v="1603003843"/>
    <s v="4"/>
    <s v="16030038434"/>
    <s v="3000"/>
    <x v="2"/>
    <s v="INLN 1X550+10X450 STRT DAN WDM"/>
    <s v="10"/>
    <s v="0"/>
    <s v="UM3001"/>
    <d v="2011-02-19T00:00:00"/>
    <n v="344.44"/>
    <n v="-302.01"/>
    <n v="42.43"/>
    <n v="0"/>
    <n v="0"/>
    <n v="-25.21"/>
    <n v="0"/>
    <n v="17.22"/>
    <n v="344.44"/>
    <n v="-327.22000000000003"/>
    <n v="0"/>
    <m/>
    <s v="UM01"/>
    <s v="INR"/>
    <n v="0"/>
    <n v="0"/>
    <n v="0"/>
    <n v="0"/>
    <n v="0"/>
  </r>
  <r>
    <s v="1603003844"/>
    <s v="1"/>
    <s v="16030038441"/>
    <s v="3000"/>
    <x v="2"/>
    <s v="INLN WIRE DRAWING M/C-BONGARD-"/>
    <s v="25"/>
    <s v="0"/>
    <s v="UM3001"/>
    <d v="2011-03-13T00:00:00"/>
    <n v="533962.19999999995"/>
    <n v="-307265.61"/>
    <n v="226696.59"/>
    <n v="0"/>
    <n v="0"/>
    <n v="-12540.71"/>
    <n v="0"/>
    <n v="214155.88"/>
    <n v="533962.19999999995"/>
    <n v="-319806.32"/>
    <n v="0"/>
    <m/>
    <s v="UM01"/>
    <s v="INR"/>
    <n v="0"/>
    <n v="0"/>
    <n v="0"/>
    <n v="0"/>
    <n v="0"/>
  </r>
  <r>
    <s v="1603003844"/>
    <s v="2"/>
    <s v="16030038442"/>
    <s v="3000"/>
    <x v="2"/>
    <s v="INLN WIRE DRAWING M/C-BONGARD-"/>
    <s v="15"/>
    <s v="0"/>
    <s v="UM3001"/>
    <d v="2011-03-13T00:00:00"/>
    <n v="934433.85"/>
    <n v="-637915.38"/>
    <n v="296518.46999999997"/>
    <n v="0"/>
    <n v="0"/>
    <n v="-41997.16"/>
    <n v="0"/>
    <n v="254521.31"/>
    <n v="934433.85"/>
    <n v="-679912.54"/>
    <n v="0"/>
    <m/>
    <s v="UM01"/>
    <s v="INR"/>
    <n v="0"/>
    <n v="0"/>
    <n v="0"/>
    <n v="0"/>
    <n v="0"/>
  </r>
  <r>
    <s v="1603003844"/>
    <s v="3"/>
    <s v="16030038443"/>
    <s v="3000"/>
    <x v="2"/>
    <s v="INLN WIRE DRAWING M/C-BONGARD-"/>
    <s v="15"/>
    <s v="0"/>
    <s v="UM3001"/>
    <d v="2011-03-13T00:00:00"/>
    <n v="266981.09999999998"/>
    <n v="-182261.55"/>
    <n v="84719.55"/>
    <n v="0"/>
    <n v="0"/>
    <n v="-11999.18"/>
    <n v="0"/>
    <n v="72720.37"/>
    <n v="266981.09999999998"/>
    <n v="-194260.73"/>
    <n v="0"/>
    <m/>
    <s v="UM01"/>
    <s v="INR"/>
    <n v="0"/>
    <n v="0"/>
    <n v="0"/>
    <n v="0"/>
    <n v="0"/>
  </r>
  <r>
    <s v="1603003844"/>
    <s v="4"/>
    <s v="16030038444"/>
    <s v="3000"/>
    <x v="2"/>
    <s v="INLN WIRE DRAWING M/C-BONGARD-"/>
    <s v="10"/>
    <s v="0"/>
    <s v="UM3001"/>
    <d v="2011-03-13T00:00:00"/>
    <n v="934433.85"/>
    <n v="-814438.37"/>
    <n v="119995.48"/>
    <n v="0"/>
    <n v="0"/>
    <n v="-73273.789999999994"/>
    <n v="0"/>
    <n v="46721.69"/>
    <n v="934433.85"/>
    <n v="-887712.16"/>
    <n v="0"/>
    <m/>
    <s v="UM01"/>
    <s v="INR"/>
    <n v="0"/>
    <n v="0"/>
    <n v="0"/>
    <n v="0"/>
    <n v="0"/>
  </r>
  <r>
    <s v="1603003845"/>
    <s v="1"/>
    <s v="16030038451"/>
    <s v="3000"/>
    <x v="2"/>
    <s v="INLN WIRE DRAWING M/C-BONGARD-"/>
    <s v="25"/>
    <s v="0"/>
    <s v="UM3001"/>
    <d v="2011-03-16T00:00:00"/>
    <n v="553455.81000000006"/>
    <n v="-318019.15999999997"/>
    <n v="235436.65"/>
    <n v="0"/>
    <n v="0"/>
    <n v="-13020.91"/>
    <n v="0"/>
    <n v="222415.74"/>
    <n v="553455.81000000006"/>
    <n v="-331040.07"/>
    <n v="0"/>
    <m/>
    <s v="UM01"/>
    <s v="INR"/>
    <n v="0"/>
    <n v="0"/>
    <n v="0"/>
    <n v="0"/>
    <n v="0"/>
  </r>
  <r>
    <s v="1603003845"/>
    <s v="2"/>
    <s v="16030038452"/>
    <s v="3000"/>
    <x v="2"/>
    <s v="INLN WIRE DRAWING M/C-BONGARD-"/>
    <s v="15"/>
    <s v="0"/>
    <s v="UM3001"/>
    <d v="2011-03-16T00:00:00"/>
    <n v="968547.66"/>
    <n v="-660538.85"/>
    <n v="308008.81"/>
    <n v="0"/>
    <n v="0"/>
    <n v="-43581.98"/>
    <n v="0"/>
    <n v="264426.83"/>
    <n v="968547.66"/>
    <n v="-704120.83"/>
    <n v="0"/>
    <m/>
    <s v="UM01"/>
    <s v="INR"/>
    <n v="0"/>
    <n v="0"/>
    <n v="0"/>
    <n v="0"/>
    <n v="0"/>
  </r>
  <r>
    <s v="1603003845"/>
    <s v="3"/>
    <s v="16030038453"/>
    <s v="3000"/>
    <x v="2"/>
    <s v="INLN WIRE DRAWING M/C-BONGARD-"/>
    <s v="15"/>
    <s v="0"/>
    <s v="UM3001"/>
    <d v="2011-03-16T00:00:00"/>
    <n v="276727.90000000002"/>
    <n v="-188725.37"/>
    <n v="88002.53"/>
    <n v="0"/>
    <n v="0"/>
    <n v="-12452"/>
    <n v="0"/>
    <n v="75550.53"/>
    <n v="276727.90000000002"/>
    <n v="-201177.37"/>
    <n v="0"/>
    <m/>
    <s v="UM01"/>
    <s v="INR"/>
    <n v="0"/>
    <n v="0"/>
    <n v="0"/>
    <n v="0"/>
    <n v="0"/>
  </r>
  <r>
    <s v="1603003845"/>
    <s v="4"/>
    <s v="16030038454"/>
    <s v="3000"/>
    <x v="2"/>
    <s v="INLN WIRE DRAWING M/C-BONGARD-"/>
    <s v="10"/>
    <s v="0"/>
    <s v="UM3001"/>
    <d v="2011-03-16T00:00:00"/>
    <n v="968547.66"/>
    <n v="-843453.12"/>
    <n v="125094.54"/>
    <n v="0"/>
    <n v="0"/>
    <n v="-76667.16"/>
    <n v="0"/>
    <n v="48427.38"/>
    <n v="968547.66"/>
    <n v="-920120.28"/>
    <n v="0"/>
    <m/>
    <s v="UM01"/>
    <s v="INR"/>
    <n v="0"/>
    <n v="0"/>
    <n v="0"/>
    <n v="0"/>
    <n v="0"/>
  </r>
  <r>
    <s v="1603003846"/>
    <s v="1"/>
    <s v="16030038461"/>
    <s v="3000"/>
    <x v="2"/>
    <s v="INLN WIRE DRAWING M/C-BONGARD-"/>
    <s v="25"/>
    <s v="0"/>
    <s v="UM3001"/>
    <d v="2011-03-16T00:00:00"/>
    <n v="491738.51"/>
    <n v="-282556.03000000003"/>
    <n v="209182.48"/>
    <n v="0"/>
    <n v="0"/>
    <n v="-11568.92"/>
    <n v="0"/>
    <n v="197613.56"/>
    <n v="491738.51"/>
    <n v="-294124.95"/>
    <n v="0"/>
    <m/>
    <s v="UM01"/>
    <s v="INR"/>
    <n v="0"/>
    <n v="0"/>
    <n v="0"/>
    <n v="0"/>
    <n v="0"/>
  </r>
  <r>
    <s v="1603003846"/>
    <s v="2"/>
    <s v="16030038462"/>
    <s v="3000"/>
    <x v="2"/>
    <s v="INLN WIRE DRAWING M/C-BONGARD-"/>
    <s v="15"/>
    <s v="0"/>
    <s v="UM3001"/>
    <d v="2011-03-16T00:00:00"/>
    <n v="860542.39"/>
    <n v="-586880.43999999994"/>
    <n v="273661.95"/>
    <n v="0"/>
    <n v="0"/>
    <n v="-38722.04"/>
    <n v="0"/>
    <n v="234939.91"/>
    <n v="860542.39"/>
    <n v="-625602.48"/>
    <n v="0"/>
    <m/>
    <s v="UM01"/>
    <s v="INR"/>
    <n v="0"/>
    <n v="0"/>
    <n v="0"/>
    <n v="0"/>
    <n v="0"/>
  </r>
  <r>
    <s v="1603003846"/>
    <s v="3"/>
    <s v="16030038463"/>
    <s v="3000"/>
    <x v="2"/>
    <s v="INLN WIRE DRAWING M/C-BONGARD-"/>
    <s v="15"/>
    <s v="0"/>
    <s v="UM3001"/>
    <d v="2011-03-16T00:00:00"/>
    <n v="245869.26"/>
    <n v="-167680.13"/>
    <n v="78189.13"/>
    <n v="0"/>
    <n v="0"/>
    <n v="-11063.44"/>
    <n v="0"/>
    <n v="67125.69"/>
    <n v="245869.26"/>
    <n v="-178743.57"/>
    <n v="0"/>
    <m/>
    <s v="UM01"/>
    <s v="INR"/>
    <n v="0"/>
    <n v="0"/>
    <n v="0"/>
    <n v="0"/>
    <n v="0"/>
  </r>
  <r>
    <s v="1603003846"/>
    <s v="4"/>
    <s v="16030038464"/>
    <s v="3000"/>
    <x v="2"/>
    <s v="INLN WIRE DRAWING M/C-BONGARD-"/>
    <s v="10"/>
    <s v="0"/>
    <s v="UM3001"/>
    <d v="2011-03-16T00:00:00"/>
    <n v="860542.39"/>
    <n v="-749397.46"/>
    <n v="111144.93"/>
    <n v="0"/>
    <n v="0"/>
    <n v="-68117.81"/>
    <n v="0"/>
    <n v="43027.12"/>
    <n v="860542.39"/>
    <n v="-817515.27"/>
    <n v="0"/>
    <m/>
    <s v="UM01"/>
    <s v="INR"/>
    <n v="0"/>
    <n v="0"/>
    <n v="0"/>
    <n v="0"/>
    <n v="0"/>
  </r>
  <r>
    <s v="1603003847"/>
    <s v="1"/>
    <s v="16030038471"/>
    <s v="3000"/>
    <x v="2"/>
    <s v="INLN 13 DIA WET W/DRAWING M/C-"/>
    <s v="25"/>
    <s v="0"/>
    <s v="UM3001"/>
    <d v="2011-02-24T00:00:00"/>
    <n v="289669.82"/>
    <n v="-167909.85"/>
    <n v="121759.97"/>
    <n v="0"/>
    <n v="0"/>
    <n v="-6746.37"/>
    <n v="0"/>
    <n v="115013.6"/>
    <n v="289669.82"/>
    <n v="-174656.22"/>
    <n v="0"/>
    <m/>
    <s v="UM01"/>
    <s v="INR"/>
    <n v="0"/>
    <n v="0"/>
    <n v="0"/>
    <n v="0"/>
    <n v="0"/>
  </r>
  <r>
    <s v="1603003847"/>
    <s v="2"/>
    <s v="16030038472"/>
    <s v="3000"/>
    <x v="2"/>
    <s v="INLN 13 DIA WET W/DRAWING M/C-"/>
    <s v="20"/>
    <s v="0"/>
    <s v="UM3001"/>
    <d v="2011-02-24T00:00:00"/>
    <n v="217252.37"/>
    <n v="-133883.62"/>
    <n v="83368.75"/>
    <n v="0"/>
    <n v="0"/>
    <n v="-6651.1"/>
    <n v="0"/>
    <n v="76717.649999999994"/>
    <n v="217252.37"/>
    <n v="-140534.72"/>
    <n v="0"/>
    <m/>
    <s v="UM01"/>
    <s v="INR"/>
    <n v="0"/>
    <n v="0"/>
    <n v="0"/>
    <n v="0"/>
    <n v="0"/>
  </r>
  <r>
    <s v="1603003847"/>
    <s v="3"/>
    <s v="16030038473"/>
    <s v="3000"/>
    <x v="2"/>
    <s v="INLN 13 DIA WET W/DRAWING M/C-"/>
    <s v="10"/>
    <s v="0"/>
    <s v="UM3001"/>
    <d v="2011-02-24T00:00:00"/>
    <n v="144834.91"/>
    <n v="-126821.81"/>
    <n v="18013.099999999999"/>
    <n v="0"/>
    <n v="0"/>
    <n v="-10771.35"/>
    <n v="0"/>
    <n v="7241.75"/>
    <n v="144834.91"/>
    <n v="-137593.16"/>
    <n v="0"/>
    <m/>
    <s v="UM01"/>
    <s v="INR"/>
    <n v="0"/>
    <n v="0"/>
    <n v="0"/>
    <n v="0"/>
    <n v="0"/>
  </r>
  <r>
    <s v="1603003847"/>
    <s v="4"/>
    <s v="16030038474"/>
    <s v="3000"/>
    <x v="2"/>
    <s v="INLN 13 DIA WET W/DRAWING M/C-"/>
    <s v="15"/>
    <s v="0"/>
    <s v="UM3001"/>
    <d v="2011-02-24T00:00:00"/>
    <n v="72417.460000000006"/>
    <n v="-49710.39"/>
    <n v="22707.07"/>
    <n v="0"/>
    <n v="0"/>
    <n v="-3234.2"/>
    <n v="0"/>
    <n v="19472.87"/>
    <n v="72417.460000000006"/>
    <n v="-52944.59"/>
    <n v="0"/>
    <m/>
    <s v="UM01"/>
    <s v="INR"/>
    <n v="0"/>
    <n v="0"/>
    <n v="0"/>
    <n v="0"/>
    <n v="0"/>
  </r>
  <r>
    <s v="1603003848"/>
    <s v="1"/>
    <s v="16030038481"/>
    <s v="3000"/>
    <x v="2"/>
    <s v="INLN 13 DIA WET W/DRAWING M/C-"/>
    <s v="25"/>
    <s v="0"/>
    <s v="UM3001"/>
    <d v="2011-02-24T00:00:00"/>
    <n v="74887.89"/>
    <n v="-43409.48"/>
    <n v="31478.41"/>
    <n v="0"/>
    <n v="0"/>
    <n v="-1744.13"/>
    <n v="0"/>
    <n v="29734.28"/>
    <n v="74887.89"/>
    <n v="-45153.61"/>
    <n v="0"/>
    <m/>
    <s v="UM01"/>
    <s v="INR"/>
    <n v="0"/>
    <n v="0"/>
    <n v="0"/>
    <n v="0"/>
    <n v="0"/>
  </r>
  <r>
    <s v="1603003848"/>
    <s v="2"/>
    <s v="16030038482"/>
    <s v="3000"/>
    <x v="2"/>
    <s v="INLN 13 DIA WET W/DRAWING M/C-"/>
    <s v="20"/>
    <s v="0"/>
    <s v="UM3001"/>
    <d v="2011-02-24T00:00:00"/>
    <n v="56165.919999999998"/>
    <n v="-34612.730000000003"/>
    <n v="21553.19"/>
    <n v="0"/>
    <n v="0"/>
    <n v="-1719.5"/>
    <n v="0"/>
    <n v="19833.689999999999"/>
    <n v="56165.919999999998"/>
    <n v="-36332.230000000003"/>
    <n v="0"/>
    <m/>
    <s v="UM01"/>
    <s v="INR"/>
    <n v="0"/>
    <n v="0"/>
    <n v="0"/>
    <n v="0"/>
    <n v="0"/>
  </r>
  <r>
    <s v="1603003848"/>
    <s v="3"/>
    <s v="16030038483"/>
    <s v="3000"/>
    <x v="2"/>
    <s v="INLN 13 DIA WET W/DRAWING M/C-"/>
    <s v="10"/>
    <s v="0"/>
    <s v="UM3001"/>
    <d v="2011-02-24T00:00:00"/>
    <n v="37443.94"/>
    <n v="-32787.040000000001"/>
    <n v="4656.8999999999996"/>
    <n v="0"/>
    <n v="0"/>
    <n v="-2784.7"/>
    <n v="0"/>
    <n v="1872.2"/>
    <n v="37443.94"/>
    <n v="-35571.74"/>
    <n v="0"/>
    <m/>
    <s v="UM01"/>
    <s v="INR"/>
    <n v="0"/>
    <n v="0"/>
    <n v="0"/>
    <n v="0"/>
    <n v="0"/>
  </r>
  <r>
    <s v="1603003848"/>
    <s v="4"/>
    <s v="16030038484"/>
    <s v="3000"/>
    <x v="2"/>
    <s v="INLN 13 DIA WET W/DRAWING M/C-"/>
    <s v="15"/>
    <s v="0"/>
    <s v="UM3001"/>
    <d v="2011-02-24T00:00:00"/>
    <n v="18721.97"/>
    <n v="-12851.54"/>
    <n v="5870.43"/>
    <n v="0"/>
    <n v="0"/>
    <n v="-836.13"/>
    <n v="0"/>
    <n v="5034.3"/>
    <n v="18721.97"/>
    <n v="-13687.67"/>
    <n v="0"/>
    <m/>
    <s v="UM01"/>
    <s v="INR"/>
    <n v="0"/>
    <n v="0"/>
    <n v="0"/>
    <n v="0"/>
    <n v="0"/>
  </r>
  <r>
    <s v="1603003849"/>
    <s v="1"/>
    <s v="16030038491"/>
    <s v="3000"/>
    <x v="2"/>
    <s v="INSLN NEW 36BB X 450 STRDG MC-"/>
    <s v="10"/>
    <s v="0"/>
    <s v="UM3001"/>
    <d v="2011-02-15T00:00:00"/>
    <n v="4733.78"/>
    <n v="-4155.24"/>
    <n v="578.54"/>
    <n v="0"/>
    <n v="0"/>
    <n v="-341.85"/>
    <n v="0"/>
    <n v="236.69"/>
    <n v="4733.78"/>
    <n v="-4497.09"/>
    <n v="0"/>
    <m/>
    <s v="UM01"/>
    <s v="INR"/>
    <n v="0"/>
    <n v="0"/>
    <n v="0"/>
    <n v="0"/>
    <n v="0"/>
  </r>
  <r>
    <s v="1603003849"/>
    <s v="2"/>
    <s v="16030038492"/>
    <s v="3000"/>
    <x v="2"/>
    <s v="INSLN NEW 36BB X 450 STRDG MC-"/>
    <s v="20"/>
    <s v="0"/>
    <s v="UM3001"/>
    <d v="2011-02-15T00:00:00"/>
    <n v="4733.78"/>
    <n v="-2927.53"/>
    <n v="1806.25"/>
    <n v="0"/>
    <n v="0"/>
    <n v="-144.30000000000001"/>
    <n v="0"/>
    <n v="1661.95"/>
    <n v="4733.78"/>
    <n v="-3071.83"/>
    <n v="0"/>
    <m/>
    <s v="UM01"/>
    <s v="INR"/>
    <n v="0"/>
    <n v="0"/>
    <n v="0"/>
    <n v="0"/>
    <n v="0"/>
  </r>
  <r>
    <s v="1603003849"/>
    <s v="3"/>
    <s v="16030038493"/>
    <s v="3000"/>
    <x v="2"/>
    <s v="INSLN NEW 36BB X 450 STRDG MC-"/>
    <s v="10"/>
    <s v="0"/>
    <s v="UM3001"/>
    <d v="2011-02-15T00:00:00"/>
    <n v="2366.89"/>
    <n v="-2077.62"/>
    <n v="289.27"/>
    <n v="0"/>
    <n v="0"/>
    <n v="-170.93"/>
    <n v="0"/>
    <n v="118.34"/>
    <n v="2366.89"/>
    <n v="-2248.5500000000002"/>
    <n v="0"/>
    <m/>
    <s v="UM01"/>
    <s v="INR"/>
    <n v="0"/>
    <n v="0"/>
    <n v="0"/>
    <n v="0"/>
    <n v="0"/>
  </r>
  <r>
    <s v="1603003849"/>
    <s v="4"/>
    <s v="16030038494"/>
    <s v="3000"/>
    <x v="2"/>
    <s v="INSLN NEW 36BB X 450 STRDG MC-"/>
    <s v="20"/>
    <s v="0"/>
    <s v="UM3001"/>
    <d v="2011-02-15T00:00:00"/>
    <n v="33136.449999999997"/>
    <n v="-20492.77"/>
    <n v="12643.68"/>
    <n v="0"/>
    <n v="0"/>
    <n v="-1010.13"/>
    <n v="0"/>
    <n v="11633.55"/>
    <n v="33136.449999999997"/>
    <n v="-21502.9"/>
    <n v="0"/>
    <m/>
    <s v="UM01"/>
    <s v="INR"/>
    <n v="0"/>
    <n v="0"/>
    <n v="0"/>
    <n v="0"/>
    <n v="0"/>
  </r>
  <r>
    <s v="1603003849"/>
    <s v="5"/>
    <s v="16030038495"/>
    <s v="3000"/>
    <x v="2"/>
    <s v="INSLN NEW 36BB X 450 STRDG MC-"/>
    <s v="15"/>
    <s v="0"/>
    <s v="UM3001"/>
    <d v="2011-02-15T00:00:00"/>
    <n v="2366.89"/>
    <n v="-1629.59"/>
    <n v="737.3"/>
    <n v="0"/>
    <n v="0"/>
    <n v="-105.32"/>
    <n v="0"/>
    <n v="631.98"/>
    <n v="2366.89"/>
    <n v="-1734.91"/>
    <n v="0"/>
    <m/>
    <s v="UM01"/>
    <s v="INR"/>
    <n v="0"/>
    <n v="0"/>
    <n v="0"/>
    <n v="0"/>
    <n v="0"/>
  </r>
  <r>
    <s v="1603003850"/>
    <s v="1"/>
    <s v="16030038501"/>
    <s v="3000"/>
    <x v="2"/>
    <s v="UNDRIVEN ROLLING MACHINE-1 NO-"/>
    <s v="10"/>
    <s v="0"/>
    <s v="UM3001"/>
    <d v="2011-02-03T00:00:00"/>
    <n v="499.18"/>
    <n v="-439.59"/>
    <n v="59.59"/>
    <n v="0"/>
    <n v="0"/>
    <n v="-34.630000000000003"/>
    <n v="0"/>
    <n v="24.96"/>
    <n v="499.18"/>
    <n v="-474.22"/>
    <n v="0"/>
    <m/>
    <s v="UM01"/>
    <s v="INR"/>
    <n v="0"/>
    <n v="0"/>
    <n v="0"/>
    <n v="0"/>
    <n v="0"/>
  </r>
  <r>
    <s v="1603003850"/>
    <s v="2"/>
    <s v="16030038502"/>
    <s v="3000"/>
    <x v="2"/>
    <s v="UNDRIVEN ROLLING MACHINE-1 NO-"/>
    <s v="15"/>
    <s v="0"/>
    <s v="UM3001"/>
    <d v="2011-02-03T00:00:00"/>
    <n v="927.06"/>
    <n v="-640.75"/>
    <n v="286.31"/>
    <n v="0"/>
    <n v="0"/>
    <n v="-41.06"/>
    <n v="0"/>
    <n v="245.25"/>
    <n v="927.06"/>
    <n v="-681.81"/>
    <n v="0"/>
    <m/>
    <s v="UM01"/>
    <s v="INR"/>
    <n v="0"/>
    <n v="0"/>
    <n v="0"/>
    <n v="0"/>
    <n v="0"/>
  </r>
  <r>
    <s v="1603003851"/>
    <s v="1"/>
    <s v="16030038511"/>
    <s v="3000"/>
    <x v="2"/>
    <s v="INSLN OF MULLER 1+12/450 TUBUL"/>
    <s v="10"/>
    <s v="0"/>
    <s v="UM3001"/>
    <d v="2011-03-26T00:00:00"/>
    <n v="747122.2"/>
    <n v="-648838.54"/>
    <n v="98283.66"/>
    <n v="0"/>
    <n v="0"/>
    <n v="-60927.55"/>
    <n v="0"/>
    <n v="37356.11"/>
    <n v="747122.2"/>
    <n v="-709766.09"/>
    <n v="0"/>
    <m/>
    <s v="UM01"/>
    <s v="INR"/>
    <n v="0"/>
    <n v="0"/>
    <n v="0"/>
    <n v="0"/>
    <n v="0"/>
  </r>
  <r>
    <s v="1603003851"/>
    <s v="2"/>
    <s v="16030038512"/>
    <s v="3000"/>
    <x v="2"/>
    <s v="INSLN OF MULLER 1+12/450 TUBUL"/>
    <s v="20"/>
    <s v="0"/>
    <s v="UM3001"/>
    <d v="2011-03-26T00:00:00"/>
    <n v="747122.2"/>
    <n v="-455099.07"/>
    <n v="292023.13"/>
    <n v="0"/>
    <n v="0"/>
    <n v="-23186.2"/>
    <n v="0"/>
    <n v="268836.93"/>
    <n v="747122.2"/>
    <n v="-478285.27"/>
    <n v="0"/>
    <m/>
    <s v="UM01"/>
    <s v="INR"/>
    <n v="0"/>
    <n v="0"/>
    <n v="0"/>
    <n v="0"/>
    <n v="0"/>
  </r>
  <r>
    <s v="1603003851"/>
    <s v="3"/>
    <s v="16030038513"/>
    <s v="3000"/>
    <x v="2"/>
    <s v="INSLN OF MULLER 1+12/450 TUBUL"/>
    <s v="10"/>
    <s v="0"/>
    <s v="UM3001"/>
    <d v="2011-03-26T00:00:00"/>
    <n v="373561.1"/>
    <n v="-324419.27"/>
    <n v="49141.83"/>
    <n v="0"/>
    <n v="0"/>
    <n v="-30463.77"/>
    <n v="0"/>
    <n v="18678.060000000001"/>
    <n v="373561.1"/>
    <n v="-354883.04"/>
    <n v="0"/>
    <m/>
    <s v="UM01"/>
    <s v="INR"/>
    <n v="0"/>
    <n v="0"/>
    <n v="0"/>
    <n v="0"/>
    <n v="0"/>
  </r>
  <r>
    <s v="1603003851"/>
    <s v="4"/>
    <s v="16030038514"/>
    <s v="3000"/>
    <x v="2"/>
    <s v="INSLN OF MULLER 1+12/450 TUBUL"/>
    <s v="20"/>
    <s v="0"/>
    <s v="UM3001"/>
    <d v="2011-03-26T00:00:00"/>
    <n v="5229855.37"/>
    <n v="-3185693.37"/>
    <n v="2044162"/>
    <n v="0"/>
    <n v="0"/>
    <n v="-162303.38"/>
    <n v="0"/>
    <n v="1881858.62"/>
    <n v="5229855.37"/>
    <n v="-3347996.75"/>
    <n v="0"/>
    <m/>
    <s v="UM01"/>
    <s v="INR"/>
    <n v="0"/>
    <n v="0"/>
    <n v="0"/>
    <n v="0"/>
    <n v="0"/>
  </r>
  <r>
    <s v="1603003851"/>
    <s v="5"/>
    <s v="16030038515"/>
    <s v="3000"/>
    <x v="2"/>
    <s v="INSLN OF MULLER 1+12/450 TUBUL"/>
    <s v="15"/>
    <s v="0"/>
    <s v="UM3001"/>
    <d v="2011-03-26T00:00:00"/>
    <n v="373561.1"/>
    <n v="-253930.75"/>
    <n v="119630.35"/>
    <n v="0"/>
    <n v="0"/>
    <n v="-16871.61"/>
    <n v="0"/>
    <n v="102758.74"/>
    <n v="373561.1"/>
    <n v="-270802.36"/>
    <n v="0"/>
    <m/>
    <s v="UM01"/>
    <s v="INR"/>
    <n v="0"/>
    <n v="0"/>
    <n v="0"/>
    <n v="0"/>
    <n v="0"/>
  </r>
  <r>
    <s v="1603003852"/>
    <s v="1"/>
    <s v="16030038521"/>
    <s v="3000"/>
    <x v="2"/>
    <s v="INSLN OF LMC 1+6/915 TUBLR MC-"/>
    <s v="10"/>
    <s v="0"/>
    <s v="UM3001"/>
    <d v="2011-03-28T00:00:00"/>
    <n v="1111766.6100000001"/>
    <n v="-964976.91"/>
    <n v="146789.70000000001"/>
    <n v="0"/>
    <n v="0"/>
    <n v="-91201.37"/>
    <n v="0"/>
    <n v="55588.33"/>
    <n v="1111766.6100000001"/>
    <n v="-1056178.28"/>
    <n v="0"/>
    <m/>
    <s v="UM01"/>
    <s v="INR"/>
    <n v="0"/>
    <n v="0"/>
    <n v="0"/>
    <n v="0"/>
    <n v="0"/>
  </r>
  <r>
    <s v="1603003852"/>
    <s v="2"/>
    <s v="16030038522"/>
    <s v="3000"/>
    <x v="2"/>
    <s v="INSLN OF LMC 1+6/915 TUBLR MC-"/>
    <s v="20"/>
    <s v="0"/>
    <s v="UM3001"/>
    <d v="2011-03-28T00:00:00"/>
    <n v="1111766.6100000001"/>
    <n v="-676677.62"/>
    <n v="435088.99"/>
    <n v="0"/>
    <n v="0"/>
    <n v="-34534.47"/>
    <n v="0"/>
    <n v="400554.52"/>
    <n v="1111766.6100000001"/>
    <n v="-711212.09"/>
    <n v="0"/>
    <m/>
    <s v="UM01"/>
    <s v="INR"/>
    <n v="0"/>
    <n v="0"/>
    <n v="0"/>
    <n v="0"/>
    <n v="0"/>
  </r>
  <r>
    <s v="1603003852"/>
    <s v="3"/>
    <s v="16030038523"/>
    <s v="3000"/>
    <x v="2"/>
    <s v="INSLN OF LMC 1+6/915 TUBLR MC-"/>
    <s v="10"/>
    <s v="0"/>
    <s v="UM3001"/>
    <d v="2011-03-28T00:00:00"/>
    <n v="555883.31000000006"/>
    <n v="-482488.46"/>
    <n v="73394.850000000006"/>
    <n v="0"/>
    <n v="0"/>
    <n v="-45600.68"/>
    <n v="0"/>
    <n v="27794.17"/>
    <n v="555883.31000000006"/>
    <n v="-528089.14"/>
    <n v="0"/>
    <m/>
    <s v="UM01"/>
    <s v="INR"/>
    <n v="0"/>
    <n v="0"/>
    <n v="0"/>
    <n v="0"/>
    <n v="0"/>
  </r>
  <r>
    <s v="1603003852"/>
    <s v="4"/>
    <s v="16030038524"/>
    <s v="3000"/>
    <x v="2"/>
    <s v="INSLN OF LMC 1+6/915 TUBLR MC-"/>
    <s v="20"/>
    <s v="0"/>
    <s v="UM3001"/>
    <d v="2011-03-28T00:00:00"/>
    <n v="7782366.2999999998"/>
    <n v="-4736743.28"/>
    <n v="3045623.02"/>
    <n v="0"/>
    <n v="0"/>
    <n v="-241741.27"/>
    <n v="0"/>
    <n v="2803881.75"/>
    <n v="7782366.2999999998"/>
    <n v="-4978484.55"/>
    <n v="0"/>
    <m/>
    <s v="UM01"/>
    <s v="INR"/>
    <n v="0"/>
    <n v="0"/>
    <n v="0"/>
    <n v="0"/>
    <n v="0"/>
  </r>
  <r>
    <s v="1603003852"/>
    <s v="5"/>
    <s v="16030038525"/>
    <s v="3000"/>
    <x v="2"/>
    <s v="INSLN OF LMC 1+6/915 TUBLR MC-"/>
    <s v="15"/>
    <s v="0"/>
    <s v="UM3001"/>
    <d v="2011-03-28T00:00:00"/>
    <n v="555883.31000000006"/>
    <n v="-377610.5"/>
    <n v="178272.81"/>
    <n v="0"/>
    <n v="0"/>
    <n v="-25125.66"/>
    <n v="0"/>
    <n v="153147.15"/>
    <n v="555883.31000000006"/>
    <n v="-402736.16"/>
    <n v="0"/>
    <m/>
    <s v="UM01"/>
    <s v="INR"/>
    <n v="0"/>
    <n v="0"/>
    <n v="0"/>
    <n v="0"/>
    <n v="0"/>
  </r>
  <r>
    <s v="1603003853"/>
    <s v="1"/>
    <s v="16030038531"/>
    <s v="3000"/>
    <x v="2"/>
    <s v="INSTN OF BEMA2 SKIP STRADR MC-"/>
    <s v="10"/>
    <s v="0"/>
    <s v="UM3001"/>
    <d v="2011-03-20T00:00:00"/>
    <n v="692976.96"/>
    <n v="-602819.55000000005"/>
    <n v="90157.41"/>
    <n v="0"/>
    <n v="0"/>
    <n v="-55508.56"/>
    <n v="0"/>
    <n v="34648.85"/>
    <n v="692976.96"/>
    <n v="-658328.11"/>
    <n v="0"/>
    <m/>
    <s v="UM01"/>
    <s v="INR"/>
    <n v="0"/>
    <n v="0"/>
    <n v="0"/>
    <n v="0"/>
    <n v="0"/>
  </r>
  <r>
    <s v="1603003853"/>
    <s v="2"/>
    <s v="16030038532"/>
    <s v="3000"/>
    <x v="2"/>
    <s v="INSTN OF BEMA2 SKIP STRADR MC-"/>
    <s v="20"/>
    <s v="0"/>
    <s v="UM3001"/>
    <d v="2011-03-20T00:00:00"/>
    <n v="692976.96"/>
    <n v="-423074.93"/>
    <n v="269902.03000000003"/>
    <n v="0"/>
    <n v="0"/>
    <n v="-21450.76"/>
    <n v="0"/>
    <n v="248451.27"/>
    <n v="692976.96"/>
    <n v="-444525.69"/>
    <n v="0"/>
    <m/>
    <s v="UM01"/>
    <s v="INR"/>
    <n v="0"/>
    <n v="0"/>
    <n v="0"/>
    <n v="0"/>
    <n v="0"/>
  </r>
  <r>
    <s v="1603003853"/>
    <s v="3"/>
    <s v="16030038533"/>
    <s v="3000"/>
    <x v="2"/>
    <s v="INSTN OF BEMA2 SKIP STRADR MC-"/>
    <s v="10"/>
    <s v="0"/>
    <s v="UM3001"/>
    <d v="2011-03-20T00:00:00"/>
    <n v="346488.48"/>
    <n v="-301409.78000000003"/>
    <n v="45078.7"/>
    <n v="0"/>
    <n v="0"/>
    <n v="-27754.28"/>
    <n v="0"/>
    <n v="17324.419999999998"/>
    <n v="346488.48"/>
    <n v="-329164.06"/>
    <n v="0"/>
    <m/>
    <s v="UM01"/>
    <s v="INR"/>
    <n v="0"/>
    <n v="0"/>
    <n v="0"/>
    <n v="0"/>
    <n v="0"/>
  </r>
  <r>
    <s v="1603003853"/>
    <s v="4"/>
    <s v="16030038534"/>
    <s v="3000"/>
    <x v="2"/>
    <s v="INSTN OF BEMA2 SKIP STRADR MC-"/>
    <s v="20"/>
    <s v="0"/>
    <s v="UM3001"/>
    <d v="2011-03-20T00:00:00"/>
    <n v="4850838.6900000004"/>
    <n v="-2961524.58"/>
    <n v="1889314.11"/>
    <n v="0"/>
    <n v="0"/>
    <n v="-150155.34"/>
    <n v="0"/>
    <n v="1739158.77"/>
    <n v="4850838.6900000004"/>
    <n v="-3111679.92"/>
    <n v="0"/>
    <m/>
    <s v="UM01"/>
    <s v="INR"/>
    <n v="0"/>
    <n v="0"/>
    <n v="0"/>
    <n v="0"/>
    <n v="0"/>
  </r>
  <r>
    <s v="1603003853"/>
    <s v="5"/>
    <s v="16030038535"/>
    <s v="3000"/>
    <x v="2"/>
    <s v="INSTN OF BEMA2 SKIP STRADR MC-"/>
    <s v="15"/>
    <s v="0"/>
    <s v="UM3001"/>
    <d v="2011-03-20T00:00:00"/>
    <n v="346488.48"/>
    <n v="-235983.83"/>
    <n v="110504.65"/>
    <n v="0"/>
    <n v="0"/>
    <n v="-15615.6"/>
    <n v="0"/>
    <n v="94889.05"/>
    <n v="346488.48"/>
    <n v="-251599.43"/>
    <n v="0"/>
    <m/>
    <s v="UM01"/>
    <s v="INR"/>
    <n v="0"/>
    <n v="0"/>
    <n v="0"/>
    <n v="0"/>
    <n v="0"/>
  </r>
  <r>
    <s v="1603003854"/>
    <s v="1"/>
    <s v="16030038541"/>
    <s v="3000"/>
    <x v="2"/>
    <s v="INSTN OF LESMO 1000 BUNCHR MC-"/>
    <s v="10"/>
    <s v="0"/>
    <s v="UM3001"/>
    <d v="2011-03-22T00:00:00"/>
    <n v="616124.76"/>
    <n v="-535668.71"/>
    <n v="80456.05"/>
    <n v="0"/>
    <n v="0"/>
    <n v="-49649.81"/>
    <n v="0"/>
    <n v="30806.240000000002"/>
    <n v="616124.76"/>
    <n v="-585318.52"/>
    <n v="0"/>
    <m/>
    <s v="UM01"/>
    <s v="INR"/>
    <n v="0"/>
    <n v="0"/>
    <n v="0"/>
    <n v="0"/>
    <n v="0"/>
  </r>
  <r>
    <s v="1603003854"/>
    <s v="2"/>
    <s v="16030038542"/>
    <s v="3000"/>
    <x v="2"/>
    <s v="INSTN OF LESMO 1000 BUNCHR MC-"/>
    <s v="20"/>
    <s v="0"/>
    <s v="UM3001"/>
    <d v="2011-03-22T00:00:00"/>
    <n v="4620935.72"/>
    <n v="-2819262.07"/>
    <n v="1801673.65"/>
    <n v="0"/>
    <n v="0"/>
    <n v="-143140.78"/>
    <n v="0"/>
    <n v="1658532.87"/>
    <n v="4620935.72"/>
    <n v="-2962402.85"/>
    <n v="0"/>
    <m/>
    <s v="UM01"/>
    <s v="INR"/>
    <n v="0"/>
    <n v="0"/>
    <n v="0"/>
    <n v="0"/>
    <n v="0"/>
  </r>
  <r>
    <s v="1603003854"/>
    <s v="3"/>
    <s v="16030038543"/>
    <s v="3000"/>
    <x v="2"/>
    <s v="INSTN OF LESMO 1000 BUNCHR MC-"/>
    <s v="20"/>
    <s v="0"/>
    <s v="UM3001"/>
    <d v="2011-03-22T00:00:00"/>
    <n v="616124.76"/>
    <n v="-375901.62"/>
    <n v="240223.14"/>
    <n v="0"/>
    <n v="0"/>
    <n v="-19085.439999999999"/>
    <n v="0"/>
    <n v="221137.7"/>
    <n v="616124.76"/>
    <n v="-394987.06"/>
    <n v="0"/>
    <m/>
    <s v="UM01"/>
    <s v="INR"/>
    <n v="0"/>
    <n v="0"/>
    <n v="0"/>
    <n v="0"/>
    <n v="0"/>
  </r>
  <r>
    <s v="1603003854"/>
    <s v="4"/>
    <s v="16030038544"/>
    <s v="3000"/>
    <x v="2"/>
    <s v="INSTN OF LESMO 1000 BUNCHR MC-"/>
    <s v="20"/>
    <s v="0"/>
    <s v="UM3001"/>
    <d v="2011-03-22T00:00:00"/>
    <n v="308062.38"/>
    <n v="-187950.81"/>
    <n v="120111.57"/>
    <n v="0"/>
    <n v="0"/>
    <n v="-9542.7199999999993"/>
    <n v="0"/>
    <n v="110568.85"/>
    <n v="308062.38"/>
    <n v="-197493.53"/>
    <n v="0"/>
    <m/>
    <s v="UM01"/>
    <s v="INR"/>
    <n v="0"/>
    <n v="0"/>
    <n v="0"/>
    <n v="0"/>
    <n v="0"/>
  </r>
  <r>
    <s v="1603003855"/>
    <s v="1"/>
    <s v="16030038551"/>
    <s v="3000"/>
    <x v="2"/>
    <s v="REFRB &amp; INSLN OF 2 DIA DRY + 1"/>
    <s v="10"/>
    <s v="0"/>
    <s v="UM3001"/>
    <d v="2011-03-05T00:00:00"/>
    <n v="127188.05"/>
    <n v="-111097.42"/>
    <n v="16090.63"/>
    <n v="0"/>
    <n v="0"/>
    <n v="-9731.23"/>
    <n v="0"/>
    <n v="6359.4"/>
    <n v="127188.05"/>
    <n v="-120828.65"/>
    <n v="0"/>
    <m/>
    <s v="UM01"/>
    <s v="INR"/>
    <n v="0"/>
    <n v="0"/>
    <n v="0"/>
    <n v="0"/>
    <n v="0"/>
  </r>
  <r>
    <s v="1603003855"/>
    <s v="2"/>
    <s v="16030038552"/>
    <s v="3000"/>
    <x v="2"/>
    <s v="REFRB &amp; INSLN OF 2 DIA DRY + 1"/>
    <s v="20"/>
    <s v="0"/>
    <s v="UM3001"/>
    <d v="2011-03-05T00:00:00"/>
    <n v="190782.07"/>
    <n v="-117169.39"/>
    <n v="73612.679999999993"/>
    <n v="0"/>
    <n v="0"/>
    <n v="-5864.31"/>
    <n v="0"/>
    <n v="67748.37"/>
    <n v="190782.07"/>
    <n v="-123033.7"/>
    <n v="0"/>
    <m/>
    <s v="UM01"/>
    <s v="INR"/>
    <n v="0"/>
    <n v="0"/>
    <n v="0"/>
    <n v="0"/>
    <n v="0"/>
  </r>
  <r>
    <s v="1603003855"/>
    <s v="3"/>
    <s v="16030038553"/>
    <s v="3000"/>
    <x v="2"/>
    <s v="REFRB &amp; INSLN OF 2 DIA DRY + 1"/>
    <s v="25"/>
    <s v="0"/>
    <s v="UM3001"/>
    <d v="2011-03-05T00:00:00"/>
    <n v="254376.1"/>
    <n v="-146893.54999999999"/>
    <n v="107482.55"/>
    <n v="0"/>
    <n v="0"/>
    <n v="-5950.24"/>
    <n v="0"/>
    <n v="101532.31"/>
    <n v="254376.1"/>
    <n v="-152843.79"/>
    <n v="0"/>
    <m/>
    <s v="UM01"/>
    <s v="INR"/>
    <n v="0"/>
    <n v="0"/>
    <n v="0"/>
    <n v="0"/>
    <n v="0"/>
  </r>
  <r>
    <s v="1603003855"/>
    <s v="4"/>
    <s v="16030038554"/>
    <s v="3000"/>
    <x v="2"/>
    <s v="REFRB &amp; INSLN OF 2 DIA DRY + 1"/>
    <s v="15"/>
    <s v="0"/>
    <s v="UM3001"/>
    <d v="2011-03-05T00:00:00"/>
    <n v="63594.02"/>
    <n v="-43530.46"/>
    <n v="20063.560000000001"/>
    <n v="0"/>
    <n v="0"/>
    <n v="-2849.1"/>
    <n v="0"/>
    <n v="17214.46"/>
    <n v="63594.02"/>
    <n v="-46379.56"/>
    <n v="0"/>
    <m/>
    <s v="UM01"/>
    <s v="INR"/>
    <n v="0"/>
    <n v="0"/>
    <n v="0"/>
    <n v="0"/>
    <n v="0"/>
  </r>
  <r>
    <s v="1603003856"/>
    <s v="1"/>
    <s v="16030038561"/>
    <s v="3000"/>
    <x v="2"/>
    <s v="INSTLN OF 4 MM PC WIRE LINE-CA"/>
    <s v="20"/>
    <s v="0"/>
    <s v="UM3001"/>
    <d v="2011-03-05T00:00:00"/>
    <n v="39689.32"/>
    <n v="-24375.31"/>
    <n v="15314.01"/>
    <n v="0"/>
    <n v="0"/>
    <n v="-1219.98"/>
    <n v="0"/>
    <n v="14094.03"/>
    <n v="39689.32"/>
    <n v="-25595.29"/>
    <n v="0"/>
    <m/>
    <s v="UM01"/>
    <s v="INR"/>
    <n v="0"/>
    <n v="0"/>
    <n v="0"/>
    <n v="0"/>
    <n v="0"/>
  </r>
  <r>
    <s v="1603003856"/>
    <s v="2"/>
    <s v="16030038562"/>
    <s v="3000"/>
    <x v="2"/>
    <s v="INSTLN OF 4 MM PC WIRE LINE-EL"/>
    <s v="10"/>
    <s v="0"/>
    <s v="UM3001"/>
    <d v="2011-03-05T00:00:00"/>
    <n v="39689.32"/>
    <n v="-34668.199999999997"/>
    <n v="5021.12"/>
    <n v="0"/>
    <n v="0"/>
    <n v="-3036.65"/>
    <n v="0"/>
    <n v="1984.47"/>
    <n v="39689.32"/>
    <n v="-37704.85"/>
    <n v="0"/>
    <m/>
    <s v="UM01"/>
    <s v="INR"/>
    <n v="0"/>
    <n v="0"/>
    <n v="0"/>
    <n v="0"/>
    <n v="0"/>
  </r>
  <r>
    <s v="1603003856"/>
    <s v="3"/>
    <s v="16030038563"/>
    <s v="3000"/>
    <x v="2"/>
    <s v="INSTLN OF 4 MM PC WIRE LINE-MG"/>
    <s v="10"/>
    <s v="0"/>
    <s v="UM3001"/>
    <d v="2011-03-05T00:00:00"/>
    <n v="19844.66"/>
    <n v="-17334.099999999999"/>
    <n v="2510.56"/>
    <n v="0"/>
    <n v="0"/>
    <n v="-1518.33"/>
    <n v="0"/>
    <n v="992.23"/>
    <n v="19844.66"/>
    <n v="-18852.43"/>
    <n v="0"/>
    <m/>
    <s v="UM01"/>
    <s v="INR"/>
    <n v="0"/>
    <n v="0"/>
    <n v="0"/>
    <n v="0"/>
    <n v="0"/>
  </r>
  <r>
    <s v="1603003856"/>
    <s v="4"/>
    <s v="16030038564"/>
    <s v="3000"/>
    <x v="2"/>
    <s v="INSTLN OF 4 MM PC WIRE LINE-MA"/>
    <s v="20"/>
    <s v="0"/>
    <s v="UM3001"/>
    <d v="2011-03-05T00:00:00"/>
    <n v="277825.24"/>
    <n v="-170627.20000000001"/>
    <n v="107198.04"/>
    <n v="0"/>
    <n v="0"/>
    <n v="-8539.86"/>
    <n v="0"/>
    <n v="98658.18"/>
    <n v="277825.24"/>
    <n v="-179167.06"/>
    <n v="0"/>
    <m/>
    <s v="UM01"/>
    <s v="INR"/>
    <n v="0"/>
    <n v="0"/>
    <n v="0"/>
    <n v="0"/>
    <n v="0"/>
  </r>
  <r>
    <s v="1603003856"/>
    <s v="5"/>
    <s v="16030038565"/>
    <s v="3000"/>
    <x v="2"/>
    <s v="INSTLN OF 4 MM PC WIRE LINE-MO"/>
    <s v="15"/>
    <s v="0"/>
    <s v="UM3001"/>
    <d v="2011-03-05T00:00:00"/>
    <n v="19844.66"/>
    <n v="-13583.79"/>
    <n v="6260.87"/>
    <n v="0"/>
    <n v="0"/>
    <n v="-889.07"/>
    <n v="0"/>
    <n v="5371.8"/>
    <n v="19844.66"/>
    <n v="-14472.86"/>
    <n v="0"/>
    <m/>
    <s v="UM01"/>
    <s v="INR"/>
    <n v="0"/>
    <n v="0"/>
    <n v="0"/>
    <n v="0"/>
    <n v="0"/>
  </r>
  <r>
    <s v="1603003857"/>
    <s v="1"/>
    <s v="16030038571"/>
    <s v="3000"/>
    <x v="2"/>
    <s v="INSTLN OF 3X3 PLY STRAND LINE-"/>
    <s v="20"/>
    <s v="0"/>
    <s v="UM3001"/>
    <d v="2011-03-17T00:00:00"/>
    <n v="5703304.1399999997"/>
    <n v="-3486536.35"/>
    <n v="2216767.79"/>
    <n v="0"/>
    <n v="0"/>
    <n v="-176258.74"/>
    <n v="0"/>
    <n v="2040509.05"/>
    <n v="5703304.1399999997"/>
    <n v="-3662795.09"/>
    <n v="0"/>
    <m/>
    <s v="UM01"/>
    <s v="INR"/>
    <n v="0"/>
    <n v="0"/>
    <n v="0"/>
    <n v="0"/>
    <n v="0"/>
  </r>
  <r>
    <s v="1603003857"/>
    <s v="2"/>
    <s v="16030038572"/>
    <s v="3000"/>
    <x v="2"/>
    <s v="INSTLN OF 3X3 PLY STRAND LINE-"/>
    <s v="15"/>
    <s v="0"/>
    <s v="UM3001"/>
    <d v="2011-03-17T00:00:00"/>
    <n v="407378.87"/>
    <n v="-277758.99"/>
    <n v="129619.88"/>
    <n v="0"/>
    <n v="0"/>
    <n v="-18334.07"/>
    <n v="0"/>
    <n v="111285.81"/>
    <n v="407378.87"/>
    <n v="-296093.06"/>
    <n v="0"/>
    <m/>
    <s v="UM01"/>
    <s v="INR"/>
    <n v="0"/>
    <n v="0"/>
    <n v="0"/>
    <n v="0"/>
    <n v="0"/>
  </r>
  <r>
    <s v="1603003857"/>
    <s v="3"/>
    <s v="16030038573"/>
    <s v="3000"/>
    <x v="2"/>
    <s v="INSTLN OF 3X3 PLY STRAND LINE-"/>
    <s v="20"/>
    <s v="0"/>
    <s v="UM3001"/>
    <d v="2011-03-17T00:00:00"/>
    <n v="814757.73"/>
    <n v="-498076.62"/>
    <n v="316681.11"/>
    <n v="0"/>
    <n v="0"/>
    <n v="-25179.82"/>
    <n v="0"/>
    <n v="291501.28999999998"/>
    <n v="814757.73"/>
    <n v="-523256.44"/>
    <n v="0"/>
    <m/>
    <s v="UM01"/>
    <s v="INR"/>
    <n v="0"/>
    <n v="0"/>
    <n v="0"/>
    <n v="0"/>
    <n v="0"/>
  </r>
  <r>
    <s v="1603003857"/>
    <s v="4"/>
    <s v="16030038574"/>
    <s v="3000"/>
    <x v="2"/>
    <s v="INSTLN OF 3X3 PLY STRAND LINE-"/>
    <s v="10"/>
    <s v="0"/>
    <s v="UM3001"/>
    <d v="2011-03-17T00:00:00"/>
    <n v="814757.73"/>
    <n v="-709345.64"/>
    <n v="105412.09"/>
    <n v="0"/>
    <n v="0"/>
    <n v="-64674.2"/>
    <n v="0"/>
    <n v="40737.89"/>
    <n v="814757.73"/>
    <n v="-774019.84"/>
    <n v="0"/>
    <m/>
    <s v="UM01"/>
    <s v="INR"/>
    <n v="0"/>
    <n v="0"/>
    <n v="0"/>
    <n v="0"/>
    <n v="0"/>
  </r>
  <r>
    <s v="1603003857"/>
    <s v="5"/>
    <s v="16030038575"/>
    <s v="3000"/>
    <x v="2"/>
    <s v="INSTLN OF 3X3 PLY STRAND LINE-"/>
    <s v="10"/>
    <s v="0"/>
    <s v="UM3001"/>
    <d v="2011-03-17T00:00:00"/>
    <n v="407378.87"/>
    <n v="-354672.82"/>
    <n v="52706.05"/>
    <n v="0"/>
    <n v="0"/>
    <n v="-32337.11"/>
    <n v="0"/>
    <n v="20368.939999999999"/>
    <n v="407378.87"/>
    <n v="-387009.93"/>
    <n v="0"/>
    <m/>
    <s v="UM01"/>
    <s v="INR"/>
    <n v="0"/>
    <n v="0"/>
    <n v="0"/>
    <n v="0"/>
    <n v="0"/>
  </r>
  <r>
    <s v="1603003858"/>
    <s v="1"/>
    <s v="16030038581"/>
    <s v="3000"/>
    <x v="2"/>
    <s v="2DD+250/300 DRY BLK+17 SKET17A"/>
    <s v="25"/>
    <s v="0"/>
    <s v="UM3001"/>
    <d v="2011-03-13T00:00:00"/>
    <n v="567573.99"/>
    <n v="-326607.34999999998"/>
    <n v="240966.64"/>
    <n v="0"/>
    <n v="0"/>
    <n v="-13330.11"/>
    <n v="0"/>
    <n v="227636.53"/>
    <n v="567573.99"/>
    <n v="-339937.46"/>
    <n v="0"/>
    <m/>
    <s v="UM01"/>
    <s v="INR"/>
    <n v="0"/>
    <n v="0"/>
    <n v="0"/>
    <n v="0"/>
    <n v="0"/>
  </r>
  <r>
    <s v="1603003858"/>
    <s v="2"/>
    <s v="16030038582"/>
    <s v="3000"/>
    <x v="2"/>
    <s v="2DD+250/300 DRY BLK+17 SKET17A"/>
    <s v="15"/>
    <s v="0"/>
    <s v="UM3001"/>
    <d v="2011-03-13T00:00:00"/>
    <n v="141893.5"/>
    <n v="-96867.26"/>
    <n v="45026.239999999998"/>
    <n v="0"/>
    <n v="0"/>
    <n v="-6377.25"/>
    <n v="0"/>
    <n v="38648.99"/>
    <n v="141893.5"/>
    <n v="-103244.51"/>
    <n v="0"/>
    <m/>
    <s v="UM01"/>
    <s v="INR"/>
    <n v="0"/>
    <n v="0"/>
    <n v="0"/>
    <n v="0"/>
    <n v="0"/>
  </r>
  <r>
    <s v="1603003858"/>
    <s v="3"/>
    <s v="16030038583"/>
    <s v="3000"/>
    <x v="2"/>
    <s v="2DD+250/300 DRY BLK+17 SKET17A"/>
    <s v="20"/>
    <s v="0"/>
    <s v="UM3001"/>
    <d v="2011-03-13T00:00:00"/>
    <n v="425680.49"/>
    <n v="-260607.96"/>
    <n v="165072.53"/>
    <n v="0"/>
    <n v="0"/>
    <n v="-13133.84"/>
    <n v="0"/>
    <n v="151938.69"/>
    <n v="425680.49"/>
    <n v="-273741.8"/>
    <n v="0"/>
    <m/>
    <s v="UM01"/>
    <s v="INR"/>
    <n v="0"/>
    <n v="0"/>
    <n v="0"/>
    <n v="0"/>
    <n v="0"/>
  </r>
  <r>
    <s v="1603003858"/>
    <s v="4"/>
    <s v="16030038584"/>
    <s v="3000"/>
    <x v="2"/>
    <s v="2DD+250/300 DRY BLK+17 SKET17A"/>
    <s v="10"/>
    <s v="0"/>
    <s v="UM3001"/>
    <d v="2011-03-13T00:00:00"/>
    <n v="283787"/>
    <n v="-247344.44"/>
    <n v="36442.559999999998"/>
    <n v="0"/>
    <n v="0"/>
    <n v="-22253.21"/>
    <n v="0"/>
    <n v="14189.35"/>
    <n v="283787"/>
    <n v="-269597.65000000002"/>
    <n v="0"/>
    <m/>
    <s v="UM01"/>
    <s v="INR"/>
    <n v="0"/>
    <n v="0"/>
    <n v="0"/>
    <n v="0"/>
    <n v="0"/>
  </r>
  <r>
    <s v="1603003859"/>
    <s v="1"/>
    <s v="16030038591"/>
    <s v="3000"/>
    <x v="2"/>
    <s v="2DD+250/300 DRY BLK+17 SKET17B"/>
    <s v="25"/>
    <s v="0"/>
    <s v="UM3001"/>
    <d v="2011-03-16T00:00:00"/>
    <n v="628605.06000000006"/>
    <n v="-361200.41"/>
    <n v="267404.65000000002"/>
    <n v="0"/>
    <n v="0"/>
    <n v="-14788.92"/>
    <n v="0"/>
    <n v="252615.73"/>
    <n v="628605.06000000006"/>
    <n v="-375989.33"/>
    <n v="0"/>
    <m/>
    <s v="UM01"/>
    <s v="INR"/>
    <n v="0"/>
    <n v="0"/>
    <n v="0"/>
    <n v="0"/>
    <n v="0"/>
  </r>
  <r>
    <s v="1603003859"/>
    <s v="2"/>
    <s v="16030038592"/>
    <s v="3000"/>
    <x v="2"/>
    <s v="2DD+250/300 DRY BLK+17 SKET17B"/>
    <s v="15"/>
    <s v="0"/>
    <s v="UM3001"/>
    <d v="2011-03-16T00:00:00"/>
    <n v="157151.26999999999"/>
    <n v="-107175.44"/>
    <n v="49975.83"/>
    <n v="0"/>
    <n v="0"/>
    <n v="-7071.37"/>
    <n v="0"/>
    <n v="42904.46"/>
    <n v="157151.26999999999"/>
    <n v="-114246.81"/>
    <n v="0"/>
    <m/>
    <s v="UM01"/>
    <s v="INR"/>
    <n v="0"/>
    <n v="0"/>
    <n v="0"/>
    <n v="0"/>
    <n v="0"/>
  </r>
  <r>
    <s v="1603003859"/>
    <s v="3"/>
    <s v="16030038593"/>
    <s v="3000"/>
    <x v="2"/>
    <s v="2DD+250/300 DRY BLK+17 SKET17B"/>
    <s v="20"/>
    <s v="0"/>
    <s v="UM3001"/>
    <d v="2011-03-16T00:00:00"/>
    <n v="471453.8"/>
    <n v="-288288.27"/>
    <n v="183165.53"/>
    <n v="0"/>
    <n v="0"/>
    <n v="-14566.49"/>
    <n v="0"/>
    <n v="168599.04000000001"/>
    <n v="471453.8"/>
    <n v="-302854.76"/>
    <n v="0"/>
    <m/>
    <s v="UM01"/>
    <s v="INR"/>
    <n v="0"/>
    <n v="0"/>
    <n v="0"/>
    <n v="0"/>
    <n v="0"/>
  </r>
  <r>
    <s v="1603003859"/>
    <s v="4"/>
    <s v="16030038594"/>
    <s v="3000"/>
    <x v="2"/>
    <s v="2DD+250/300 DRY BLK+17 SKET17B"/>
    <s v="10"/>
    <s v="0"/>
    <s v="UM3001"/>
    <d v="2011-03-16T00:00:00"/>
    <n v="314302.53000000003"/>
    <n v="-273708.21000000002"/>
    <n v="40594.32"/>
    <n v="0"/>
    <n v="0"/>
    <n v="-24879.19"/>
    <n v="0"/>
    <n v="15715.13"/>
    <n v="314302.53000000003"/>
    <n v="-298587.40000000002"/>
    <n v="0"/>
    <m/>
    <s v="UM01"/>
    <s v="INR"/>
    <n v="0"/>
    <n v="0"/>
    <n v="0"/>
    <n v="0"/>
    <n v="0"/>
  </r>
  <r>
    <s v="1603003860"/>
    <s v="1"/>
    <s v="16030038601"/>
    <s v="3000"/>
    <x v="2"/>
    <s v="2DD+250/300 DRY BLK+17 SKET17C"/>
    <s v="25"/>
    <s v="0"/>
    <s v="UM3001"/>
    <d v="2011-03-16T00:00:00"/>
    <n v="758122.77"/>
    <n v="-435622.08"/>
    <n v="322500.69"/>
    <n v="0"/>
    <n v="0"/>
    <n v="-17836.03"/>
    <n v="0"/>
    <n v="304664.65999999997"/>
    <n v="758122.77"/>
    <n v="-453458.11"/>
    <n v="0"/>
    <m/>
    <s v="UM01"/>
    <s v="INR"/>
    <n v="0"/>
    <n v="0"/>
    <n v="0"/>
    <n v="0"/>
    <n v="0"/>
  </r>
  <r>
    <s v="1603003860"/>
    <s v="2"/>
    <s v="16030038602"/>
    <s v="3000"/>
    <x v="2"/>
    <s v="2DD+250/300 DRY BLK+17 SKET17C"/>
    <s v="15"/>
    <s v="0"/>
    <s v="UM3001"/>
    <d v="2011-03-16T00:00:00"/>
    <n v="189530.69"/>
    <n v="-129257.85"/>
    <n v="60272.84"/>
    <n v="0"/>
    <n v="0"/>
    <n v="-8528.36"/>
    <n v="0"/>
    <n v="51744.480000000003"/>
    <n v="189530.69"/>
    <n v="-137786.21"/>
    <n v="0"/>
    <m/>
    <s v="UM01"/>
    <s v="INR"/>
    <n v="0"/>
    <n v="0"/>
    <n v="0"/>
    <n v="0"/>
    <n v="0"/>
  </r>
  <r>
    <s v="1603003860"/>
    <s v="3"/>
    <s v="16030038603"/>
    <s v="3000"/>
    <x v="2"/>
    <s v="2DD+250/300 DRY BLK+17 SKET17C"/>
    <s v="20"/>
    <s v="0"/>
    <s v="UM3001"/>
    <d v="2011-03-16T00:00:00"/>
    <n v="568592.07999999996"/>
    <n v="-347687.16"/>
    <n v="220904.92"/>
    <n v="0"/>
    <n v="0"/>
    <n v="-17567.759999999998"/>
    <n v="0"/>
    <n v="203337.16"/>
    <n v="568592.07999999996"/>
    <n v="-365254.92"/>
    <n v="0"/>
    <m/>
    <s v="UM01"/>
    <s v="INR"/>
    <n v="0"/>
    <n v="0"/>
    <n v="0"/>
    <n v="0"/>
    <n v="0"/>
  </r>
  <r>
    <s v="1603003860"/>
    <s v="4"/>
    <s v="16030038604"/>
    <s v="3000"/>
    <x v="2"/>
    <s v="2DD+250/300 DRY BLK+17 SKET17C"/>
    <s v="10"/>
    <s v="0"/>
    <s v="UM3001"/>
    <d v="2011-03-16T00:00:00"/>
    <n v="379061.38"/>
    <n v="-330103.02"/>
    <n v="48958.36"/>
    <n v="0"/>
    <n v="0"/>
    <n v="-30005.29"/>
    <n v="0"/>
    <n v="18953.07"/>
    <n v="379061.38"/>
    <n v="-360108.31"/>
    <n v="0"/>
    <m/>
    <s v="UM01"/>
    <s v="INR"/>
    <n v="0"/>
    <n v="0"/>
    <n v="0"/>
    <n v="0"/>
    <n v="0"/>
  </r>
  <r>
    <s v="1603003861"/>
    <s v="1"/>
    <s v="16030038611"/>
    <s v="3000"/>
    <x v="2"/>
    <s v="&quot;&quot;&quot;1DRY CLOCK 12&quot;&quot;&quot;&quot;+20DIA KF WET&quot;"/>
    <s v="25"/>
    <s v="0"/>
    <s v="UM3001"/>
    <d v="2011-03-13T00:00:00"/>
    <n v="1184612.1100000001"/>
    <n v="-681678.53"/>
    <n v="502933.58"/>
    <n v="0"/>
    <n v="0"/>
    <n v="-27821.95"/>
    <n v="0"/>
    <n v="475111.63"/>
    <n v="1184612.1100000001"/>
    <n v="-709500.48"/>
    <n v="0"/>
    <m/>
    <s v="UM01"/>
    <s v="INR"/>
    <n v="0"/>
    <n v="0"/>
    <n v="0"/>
    <n v="0"/>
    <n v="0"/>
  </r>
  <r>
    <s v="1603003861"/>
    <s v="2"/>
    <s v="16030038612"/>
    <s v="3000"/>
    <x v="2"/>
    <s v="&quot;&quot;&quot;1DRY CLOCK 12&quot;&quot;&quot;&quot;+20DIA KF WET&quot;"/>
    <s v="15"/>
    <s v="0"/>
    <s v="UM3001"/>
    <d v="2011-03-13T00:00:00"/>
    <n v="296153.03000000003"/>
    <n v="-202176.52"/>
    <n v="93976.51"/>
    <n v="0"/>
    <n v="0"/>
    <n v="-13310.29"/>
    <n v="0"/>
    <n v="80666.22"/>
    <n v="296153.03000000003"/>
    <n v="-215486.81"/>
    <n v="0"/>
    <m/>
    <s v="UM01"/>
    <s v="INR"/>
    <n v="0"/>
    <n v="0"/>
    <n v="0"/>
    <n v="0"/>
    <n v="0"/>
  </r>
  <r>
    <s v="1603003861"/>
    <s v="3"/>
    <s v="16030038613"/>
    <s v="3000"/>
    <x v="2"/>
    <s v="&quot;&quot;&quot;1DRY CLOCK 12&quot;&quot;&quot;&quot;+20DIA KF WET&quot;"/>
    <s v="20"/>
    <s v="0"/>
    <s v="UM3001"/>
    <d v="2011-03-13T00:00:00"/>
    <n v="888459.08"/>
    <n v="-543927.93999999994"/>
    <n v="344531.14"/>
    <n v="0"/>
    <n v="0"/>
    <n v="-27412.28"/>
    <n v="0"/>
    <n v="317118.86"/>
    <n v="888459.08"/>
    <n v="-571340.22"/>
    <n v="0"/>
    <m/>
    <s v="UM01"/>
    <s v="INR"/>
    <n v="0"/>
    <n v="0"/>
    <n v="0"/>
    <n v="0"/>
    <n v="0"/>
  </r>
  <r>
    <s v="1603003861"/>
    <s v="4"/>
    <s v="16030038614"/>
    <s v="3000"/>
    <x v="2"/>
    <s v="&quot;&quot;&quot;1DRY CLOCK 12&quot;&quot;&quot;&quot;+20DIA KF WET&quot;"/>
    <s v="10"/>
    <s v="0"/>
    <s v="UM3001"/>
    <d v="2011-03-13T00:00:00"/>
    <n v="592306.05000000005"/>
    <n v="-516244.97"/>
    <n v="76061.08"/>
    <n v="0"/>
    <n v="0"/>
    <n v="-46445.78"/>
    <n v="0"/>
    <n v="29615.3"/>
    <n v="592306.05000000005"/>
    <n v="-562690.75"/>
    <n v="0"/>
    <m/>
    <s v="UM01"/>
    <s v="INR"/>
    <n v="0"/>
    <n v="0"/>
    <n v="0"/>
    <n v="0"/>
    <n v="0"/>
  </r>
  <r>
    <s v="1603003862"/>
    <s v="1"/>
    <s v="16030038621"/>
    <s v="3000"/>
    <x v="2"/>
    <s v="&quot;&quot;&quot;1DRY CLOCK 12&quot;&quot;&quot;&quot;+20DIA KF WET&quot;"/>
    <s v="25"/>
    <s v="0"/>
    <s v="UM3001"/>
    <d v="2011-03-13T00:00:00"/>
    <n v="1121112.18"/>
    <n v="-645137.84"/>
    <n v="475974.34"/>
    <n v="0"/>
    <n v="0"/>
    <n v="-26330.59"/>
    <n v="0"/>
    <n v="449643.75"/>
    <n v="1121112.18"/>
    <n v="-671468.43"/>
    <n v="0"/>
    <m/>
    <s v="UM01"/>
    <s v="INR"/>
    <n v="0"/>
    <n v="0"/>
    <n v="0"/>
    <n v="0"/>
    <n v="0"/>
  </r>
  <r>
    <s v="1603003862"/>
    <s v="2"/>
    <s v="16030038622"/>
    <s v="3000"/>
    <x v="2"/>
    <s v="&quot;&quot;&quot;1DRY CLOCK 12&quot;&quot;&quot;&quot;+20DIA KF WET&quot;"/>
    <s v="15"/>
    <s v="0"/>
    <s v="UM3001"/>
    <d v="2011-03-13T00:00:00"/>
    <n v="280278.05"/>
    <n v="-191339.04"/>
    <n v="88939.01"/>
    <n v="0"/>
    <n v="0"/>
    <n v="-12596.81"/>
    <n v="0"/>
    <n v="76342.2"/>
    <n v="280278.05"/>
    <n v="-203935.85"/>
    <n v="0"/>
    <m/>
    <s v="UM01"/>
    <s v="INR"/>
    <n v="0"/>
    <n v="0"/>
    <n v="0"/>
    <n v="0"/>
    <n v="0"/>
  </r>
  <r>
    <s v="1603003862"/>
    <s v="3"/>
    <s v="16030038623"/>
    <s v="3000"/>
    <x v="2"/>
    <s v="&quot;&quot;&quot;1DRY CLOCK 12&quot;&quot;&quot;&quot;+20DIA KF WET&quot;"/>
    <s v="20"/>
    <s v="0"/>
    <s v="UM3001"/>
    <d v="2011-03-13T00:00:00"/>
    <n v="840834.14"/>
    <n v="-514771.25"/>
    <n v="326062.89"/>
    <n v="0"/>
    <n v="0"/>
    <n v="-25942.880000000001"/>
    <n v="0"/>
    <n v="300120.01"/>
    <n v="840834.14"/>
    <n v="-540714.13"/>
    <n v="0"/>
    <m/>
    <s v="UM01"/>
    <s v="INR"/>
    <n v="0"/>
    <n v="0"/>
    <n v="0"/>
    <n v="0"/>
    <n v="0"/>
  </r>
  <r>
    <s v="1603003862"/>
    <s v="4"/>
    <s v="16030038624"/>
    <s v="3000"/>
    <x v="2"/>
    <s v="&quot;&quot;&quot;1DRY CLOCK 12&quot;&quot;&quot;&quot;+20DIA KF WET&quot;"/>
    <s v="10"/>
    <s v="0"/>
    <s v="UM3001"/>
    <d v="2011-03-13T00:00:00"/>
    <n v="560556.09"/>
    <n v="-488572.19"/>
    <n v="71983.899999999994"/>
    <n v="0"/>
    <n v="0"/>
    <n v="-43956.1"/>
    <n v="0"/>
    <n v="28027.8"/>
    <n v="560556.09"/>
    <n v="-532528.29"/>
    <n v="0"/>
    <m/>
    <s v="UM01"/>
    <s v="INR"/>
    <n v="0"/>
    <n v="0"/>
    <n v="0"/>
    <n v="0"/>
    <n v="0"/>
  </r>
  <r>
    <s v="1603003863"/>
    <s v="1"/>
    <s v="16030038631"/>
    <s v="3000"/>
    <x v="2"/>
    <s v="&quot;&quot;&quot;1DRY CLOCK 12&quot;&quot;&quot;&quot;+20DIA KF WET&quot;"/>
    <s v="25"/>
    <s v="0"/>
    <s v="UM3001"/>
    <d v="2011-03-13T00:00:00"/>
    <n v="1131297.02"/>
    <n v="-650998.68000000005"/>
    <n v="480298.34"/>
    <n v="0"/>
    <n v="0"/>
    <n v="-26569.79"/>
    <n v="0"/>
    <n v="453728.55"/>
    <n v="1131297.02"/>
    <n v="-677568.47"/>
    <n v="0"/>
    <m/>
    <s v="UM01"/>
    <s v="INR"/>
    <n v="0"/>
    <n v="0"/>
    <n v="0"/>
    <n v="0"/>
    <n v="0"/>
  </r>
  <r>
    <s v="1603003863"/>
    <s v="2"/>
    <s v="16030038632"/>
    <s v="3000"/>
    <x v="2"/>
    <s v="&quot;&quot;&quot;1DRY CLOCK 12&quot;&quot;&quot;&quot;+20DIA KF WET&quot;"/>
    <s v="15"/>
    <s v="0"/>
    <s v="UM3001"/>
    <d v="2011-03-13T00:00:00"/>
    <n v="282824.25"/>
    <n v="-193077.28"/>
    <n v="89746.97"/>
    <n v="0"/>
    <n v="0"/>
    <n v="-12711.24"/>
    <n v="0"/>
    <n v="77035.73"/>
    <n v="282824.25"/>
    <n v="-205788.52"/>
    <n v="0"/>
    <m/>
    <s v="UM01"/>
    <s v="INR"/>
    <n v="0"/>
    <n v="0"/>
    <n v="0"/>
    <n v="0"/>
    <n v="0"/>
  </r>
  <r>
    <s v="1603003863"/>
    <s v="3"/>
    <s v="16030038633"/>
    <s v="3000"/>
    <x v="2"/>
    <s v="&quot;&quot;&quot;1DRY CLOCK 12&quot;&quot;&quot;&quot;+20DIA KF WET&quot;"/>
    <s v="20"/>
    <s v="0"/>
    <s v="UM3001"/>
    <d v="2011-03-13T00:00:00"/>
    <n v="848472.76"/>
    <n v="-519447.73"/>
    <n v="329025.03000000003"/>
    <n v="0"/>
    <n v="0"/>
    <n v="-26178.560000000001"/>
    <n v="0"/>
    <n v="302846.46999999997"/>
    <n v="848472.76"/>
    <n v="-545626.29"/>
    <n v="0"/>
    <m/>
    <s v="UM01"/>
    <s v="INR"/>
    <n v="0"/>
    <n v="0"/>
    <n v="0"/>
    <n v="0"/>
    <n v="0"/>
  </r>
  <r>
    <s v="1603003863"/>
    <s v="4"/>
    <s v="16030038634"/>
    <s v="3000"/>
    <x v="2"/>
    <s v="&quot;&quot;&quot;1DRY CLOCK 12&quot;&quot;&quot;&quot;+20DIA KF WET&quot;"/>
    <s v="10"/>
    <s v="0"/>
    <s v="UM3001"/>
    <d v="2011-03-13T00:00:00"/>
    <n v="565648.51"/>
    <n v="-493010.66"/>
    <n v="72637.850000000006"/>
    <n v="0"/>
    <n v="0"/>
    <n v="-44355.42"/>
    <n v="0"/>
    <n v="28282.43"/>
    <n v="565648.51"/>
    <n v="-537366.07999999996"/>
    <n v="0"/>
    <m/>
    <s v="UM01"/>
    <s v="INR"/>
    <n v="0"/>
    <n v="0"/>
    <n v="0"/>
    <n v="0"/>
    <n v="0"/>
  </r>
  <r>
    <s v="1603003864"/>
    <s v="1"/>
    <s v="16030038641"/>
    <s v="3000"/>
    <x v="2"/>
    <s v="&quot;&quot;&quot;1DRY CLOCK 12&quot;&quot;&quot;&quot;+20DIA KF WET&quot;"/>
    <s v="25"/>
    <s v="0"/>
    <s v="UM3001"/>
    <d v="2011-03-13T00:00:00"/>
    <n v="1176991.8400000001"/>
    <n v="-677293.49"/>
    <n v="499698.35"/>
    <n v="0"/>
    <n v="0"/>
    <n v="-27642.98"/>
    <n v="0"/>
    <n v="472055.37"/>
    <n v="1176991.8400000001"/>
    <n v="-704936.47"/>
    <n v="0"/>
    <m/>
    <s v="UM01"/>
    <s v="INR"/>
    <n v="0"/>
    <n v="0"/>
    <n v="0"/>
    <n v="0"/>
    <n v="0"/>
  </r>
  <r>
    <s v="1603003864"/>
    <s v="2"/>
    <s v="16030038642"/>
    <s v="3000"/>
    <x v="2"/>
    <s v="&quot;&quot;&quot;1DRY CLOCK 12&quot;&quot;&quot;&quot;+20DIA KF WET&quot;"/>
    <s v="15"/>
    <s v="0"/>
    <s v="UM3001"/>
    <d v="2011-03-13T00:00:00"/>
    <n v="294247.96000000002"/>
    <n v="-200875.98"/>
    <n v="93371.98"/>
    <n v="0"/>
    <n v="0"/>
    <n v="-13224.66"/>
    <n v="0"/>
    <n v="80147.320000000007"/>
    <n v="294247.96000000002"/>
    <n v="-214100.64"/>
    <n v="0"/>
    <m/>
    <s v="UM01"/>
    <s v="INR"/>
    <n v="0"/>
    <n v="0"/>
    <n v="0"/>
    <n v="0"/>
    <n v="0"/>
  </r>
  <r>
    <s v="1603003864"/>
    <s v="3"/>
    <s v="16030038643"/>
    <s v="3000"/>
    <x v="2"/>
    <s v="&quot;&quot;&quot;1DRY CLOCK 12&quot;&quot;&quot;&quot;+20DIA KF WET&quot;"/>
    <s v="20"/>
    <s v="0"/>
    <s v="UM3001"/>
    <d v="2011-03-13T00:00:00"/>
    <n v="882743.88"/>
    <n v="-540429.01"/>
    <n v="342314.87"/>
    <n v="0"/>
    <n v="0"/>
    <n v="-27235.95"/>
    <n v="0"/>
    <n v="315078.92"/>
    <n v="882743.88"/>
    <n v="-567664.96"/>
    <n v="0"/>
    <m/>
    <s v="UM01"/>
    <s v="INR"/>
    <n v="0"/>
    <n v="0"/>
    <n v="0"/>
    <n v="0"/>
    <n v="0"/>
  </r>
  <r>
    <s v="1603003864"/>
    <s v="4"/>
    <s v="16030038644"/>
    <s v="3000"/>
    <x v="2"/>
    <s v="&quot;&quot;&quot;1DRY CLOCK 12&quot;&quot;&quot;&quot;+20DIA KF WET&quot;"/>
    <s v="10"/>
    <s v="0"/>
    <s v="UM3001"/>
    <d v="2011-03-13T00:00:00"/>
    <n v="588495.92000000004"/>
    <n v="-512924.11"/>
    <n v="75571.81"/>
    <n v="0"/>
    <n v="0"/>
    <n v="-46147.01"/>
    <n v="0"/>
    <n v="29424.799999999999"/>
    <n v="588495.92000000004"/>
    <n v="-559071.12"/>
    <n v="0"/>
    <m/>
    <s v="UM01"/>
    <s v="INR"/>
    <n v="0"/>
    <n v="0"/>
    <n v="0"/>
    <n v="0"/>
    <n v="0"/>
  </r>
  <r>
    <s v="1603003865"/>
    <s v="1"/>
    <s v="16030038651"/>
    <s v="3000"/>
    <x v="2"/>
    <s v="&quot;&quot;&quot;1DRY CLOCK 12&quot;&quot;&quot;&quot;+20DIA KF WET&quot;"/>
    <s v="20"/>
    <s v="0"/>
    <s v="UM3001"/>
    <d v="2011-03-13T00:00:00"/>
    <n v="918574.75"/>
    <n v="-562365.19999999995"/>
    <n v="356209.55"/>
    <n v="0"/>
    <n v="0"/>
    <n v="-28341.47"/>
    <n v="0"/>
    <n v="327868.08"/>
    <n v="918574.75"/>
    <n v="-590706.67000000004"/>
    <n v="0"/>
    <m/>
    <s v="UM01"/>
    <s v="INR"/>
    <n v="0"/>
    <n v="0"/>
    <n v="0"/>
    <n v="0"/>
    <n v="0"/>
  </r>
  <r>
    <s v="1603003865"/>
    <s v="2"/>
    <s v="16030038652"/>
    <s v="3000"/>
    <x v="2"/>
    <s v="&quot;&quot;&quot;1DRY CLOCK 12&quot;&quot;&quot;&quot;+20DIA KF WET&quot;"/>
    <s v="25"/>
    <s v="0"/>
    <s v="UM3001"/>
    <d v="2011-03-13T00:00:00"/>
    <n v="1224766.33"/>
    <n v="-704785.07"/>
    <n v="519981.26"/>
    <n v="0"/>
    <n v="0"/>
    <n v="-28765.02"/>
    <n v="0"/>
    <n v="491216.24"/>
    <n v="1224766.33"/>
    <n v="-733550.09"/>
    <n v="0"/>
    <m/>
    <s v="UM01"/>
    <s v="INR"/>
    <n v="0"/>
    <n v="0"/>
    <n v="0"/>
    <n v="0"/>
    <n v="0"/>
  </r>
  <r>
    <s v="1603003865"/>
    <s v="3"/>
    <s v="16030038653"/>
    <s v="3000"/>
    <x v="2"/>
    <s v="&quot;&quot;&quot;1DRY CLOCK 12&quot;&quot;&quot;&quot;+20DIA KF WET&quot;"/>
    <s v="15"/>
    <s v="0"/>
    <s v="UM3001"/>
    <d v="2011-03-13T00:00:00"/>
    <n v="306191.58"/>
    <n v="-209029.59"/>
    <n v="97161.99"/>
    <n v="0"/>
    <n v="0"/>
    <n v="-13761.46"/>
    <n v="0"/>
    <n v="83400.53"/>
    <n v="306191.58"/>
    <n v="-222791.05"/>
    <n v="0"/>
    <m/>
    <s v="UM01"/>
    <s v="INR"/>
    <n v="0"/>
    <n v="0"/>
    <n v="0"/>
    <n v="0"/>
    <n v="0"/>
  </r>
  <r>
    <s v="1603003865"/>
    <s v="4"/>
    <s v="16030038654"/>
    <s v="3000"/>
    <x v="2"/>
    <s v="&quot;&quot;&quot;1DRY CLOCK 12&quot;&quot;&quot;&quot;+20DIA KF WET&quot;"/>
    <s v="10"/>
    <s v="0"/>
    <s v="UM3001"/>
    <d v="2011-03-13T00:00:00"/>
    <n v="612383.17000000004"/>
    <n v="-533743.88"/>
    <n v="78639.289999999994"/>
    <n v="0"/>
    <n v="0"/>
    <n v="-48020.13"/>
    <n v="0"/>
    <n v="30619.16"/>
    <n v="612383.17000000004"/>
    <n v="-581764.01"/>
    <n v="0"/>
    <m/>
    <s v="UM01"/>
    <s v="INR"/>
    <n v="0"/>
    <n v="0"/>
    <n v="0"/>
    <n v="0"/>
    <n v="0"/>
  </r>
  <r>
    <s v="1603003866"/>
    <s v="1"/>
    <s v="16030038661"/>
    <s v="3000"/>
    <x v="2"/>
    <s v="&quot;&quot;&quot;1DRY CLOCK 12&quot;&quot;&quot;&quot;+20DIA KF WET&quot;"/>
    <s v="20"/>
    <s v="0"/>
    <s v="UM3001"/>
    <d v="2011-03-13T00:00:00"/>
    <n v="911028.97"/>
    <n v="-557745.56000000006"/>
    <n v="353283.41"/>
    <n v="0"/>
    <n v="0"/>
    <n v="-28108.65"/>
    <n v="0"/>
    <n v="325174.76"/>
    <n v="911028.97"/>
    <n v="-585854.21"/>
    <n v="0"/>
    <m/>
    <s v="UM01"/>
    <s v="INR"/>
    <n v="0"/>
    <n v="0"/>
    <n v="0"/>
    <n v="0"/>
    <n v="0"/>
  </r>
  <r>
    <s v="1603003866"/>
    <s v="2"/>
    <s v="16030038662"/>
    <s v="3000"/>
    <x v="2"/>
    <s v="&quot;&quot;&quot;1DRY CLOCK 12&quot;&quot;&quot;&quot;+20DIA KF WET&quot;"/>
    <s v="25"/>
    <s v="0"/>
    <s v="UM3001"/>
    <d v="2011-03-13T00:00:00"/>
    <n v="1214705.29"/>
    <n v="-698995.49"/>
    <n v="515709.8"/>
    <n v="0"/>
    <n v="0"/>
    <n v="-28528.720000000001"/>
    <n v="0"/>
    <n v="487181.08"/>
    <n v="1214705.29"/>
    <n v="-727524.21"/>
    <n v="0"/>
    <m/>
    <s v="UM01"/>
    <s v="INR"/>
    <n v="0"/>
    <n v="0"/>
    <n v="0"/>
    <n v="0"/>
    <n v="0"/>
  </r>
  <r>
    <s v="1603003866"/>
    <s v="3"/>
    <s v="16030038663"/>
    <s v="3000"/>
    <x v="2"/>
    <s v="&quot;&quot;&quot;1DRY CLOCK 12&quot;&quot;&quot;&quot;+20DIA KF WET&quot;"/>
    <s v="15"/>
    <s v="0"/>
    <s v="UM3001"/>
    <d v="2011-03-13T00:00:00"/>
    <n v="303676.32"/>
    <n v="-207312.48"/>
    <n v="96363.839999999997"/>
    <n v="0"/>
    <n v="0"/>
    <n v="-13648.41"/>
    <n v="0"/>
    <n v="82715.429999999993"/>
    <n v="303676.32"/>
    <n v="-220960.89"/>
    <n v="0"/>
    <m/>
    <s v="UM01"/>
    <s v="INR"/>
    <n v="0"/>
    <n v="0"/>
    <n v="0"/>
    <n v="0"/>
    <n v="0"/>
  </r>
  <r>
    <s v="1603003866"/>
    <s v="4"/>
    <s v="16030038664"/>
    <s v="3000"/>
    <x v="2"/>
    <s v="&quot;&quot;&quot;1DRY CLOCK 12&quot;&quot;&quot;&quot;+20DIA KF WET&quot;"/>
    <s v="10"/>
    <s v="0"/>
    <s v="UM3001"/>
    <d v="2011-03-13T00:00:00"/>
    <n v="607352.64"/>
    <n v="-529359.35"/>
    <n v="77993.289999999994"/>
    <n v="0"/>
    <n v="0"/>
    <n v="-47625.66"/>
    <n v="0"/>
    <n v="30367.63"/>
    <n v="607352.64"/>
    <n v="-576985.01"/>
    <n v="0"/>
    <m/>
    <s v="UM01"/>
    <s v="INR"/>
    <n v="0"/>
    <n v="0"/>
    <n v="0"/>
    <n v="0"/>
    <n v="0"/>
  </r>
  <r>
    <s v="1603003867"/>
    <s v="1"/>
    <s v="16030038671"/>
    <s v="3000"/>
    <x v="2"/>
    <s v="INSLN 2X630 BB STRANDG MC-LH-M"/>
    <s v="10"/>
    <s v="0"/>
    <s v="UM3001"/>
    <d v="2011-03-22T00:00:00"/>
    <n v="271779.93"/>
    <n v="-236289.81"/>
    <n v="35490.120000000003"/>
    <n v="0"/>
    <n v="0"/>
    <n v="-21901.119999999999"/>
    <n v="0"/>
    <n v="13589"/>
    <n v="271779.93"/>
    <n v="-258190.93"/>
    <n v="0"/>
    <m/>
    <s v="UM01"/>
    <s v="INR"/>
    <n v="0"/>
    <n v="0"/>
    <n v="0"/>
    <n v="0"/>
    <n v="0"/>
  </r>
  <r>
    <s v="1603003867"/>
    <s v="2"/>
    <s v="16030038672"/>
    <s v="3000"/>
    <x v="2"/>
    <s v="INSLN 2X630 BB STRANDG MC-LH-M"/>
    <s v="20"/>
    <s v="0"/>
    <s v="UM3001"/>
    <d v="2011-03-22T00:00:00"/>
    <n v="3804918.96"/>
    <n v="-2321405.08"/>
    <n v="1483513.88"/>
    <n v="0"/>
    <n v="0"/>
    <n v="-117863.37"/>
    <n v="0"/>
    <n v="1365650.51"/>
    <n v="3804918.96"/>
    <n v="-2439268.4500000002"/>
    <n v="0"/>
    <m/>
    <s v="UM01"/>
    <s v="INR"/>
    <n v="0"/>
    <n v="0"/>
    <n v="0"/>
    <n v="0"/>
    <n v="0"/>
  </r>
  <r>
    <s v="1603003867"/>
    <s v="3"/>
    <s v="16030038673"/>
    <s v="3000"/>
    <x v="2"/>
    <s v="INSLN 2X630 BB STRANDG MC-LH-M"/>
    <s v="15"/>
    <s v="0"/>
    <s v="UM3001"/>
    <d v="2011-03-22T00:00:00"/>
    <n v="271779.93"/>
    <n v="-184993.58"/>
    <n v="86786.35"/>
    <n v="0"/>
    <n v="0"/>
    <n v="-12255.52"/>
    <n v="0"/>
    <n v="74530.83"/>
    <n v="271779.93"/>
    <n v="-197249.1"/>
    <n v="0"/>
    <m/>
    <s v="UM01"/>
    <s v="INR"/>
    <n v="0"/>
    <n v="0"/>
    <n v="0"/>
    <n v="0"/>
    <n v="0"/>
  </r>
  <r>
    <s v="1603003867"/>
    <s v="4"/>
    <s v="16030038674"/>
    <s v="3000"/>
    <x v="2"/>
    <s v="INSLN 2X630 BB STRANDG MC-LH-C"/>
    <s v="20"/>
    <s v="0"/>
    <s v="UM3001"/>
    <d v="2011-03-22T00:00:00"/>
    <n v="543559.85"/>
    <n v="-331629.28999999998"/>
    <n v="211930.56"/>
    <n v="0"/>
    <n v="0"/>
    <n v="-16837.62"/>
    <n v="0"/>
    <n v="195092.94"/>
    <n v="543559.85"/>
    <n v="-348466.91"/>
    <n v="0"/>
    <m/>
    <s v="UM01"/>
    <s v="INR"/>
    <n v="0"/>
    <n v="0"/>
    <n v="0"/>
    <n v="0"/>
    <n v="0"/>
  </r>
  <r>
    <s v="1603003867"/>
    <s v="5"/>
    <s v="16030038675"/>
    <s v="3000"/>
    <x v="2"/>
    <s v="INSLN 2X630 BB STRANDG MC-LH-E"/>
    <s v="10"/>
    <s v="0"/>
    <s v="UM3001"/>
    <d v="2011-03-22T00:00:00"/>
    <n v="543559.85"/>
    <n v="-472579.62"/>
    <n v="70980.23"/>
    <n v="0"/>
    <n v="0"/>
    <n v="-43802.239999999998"/>
    <n v="0"/>
    <n v="27177.99"/>
    <n v="543559.85"/>
    <n v="-516381.86"/>
    <n v="0"/>
    <m/>
    <s v="UM01"/>
    <s v="INR"/>
    <n v="0"/>
    <n v="0"/>
    <n v="0"/>
    <n v="0"/>
    <n v="0"/>
  </r>
  <r>
    <s v="1603003868"/>
    <s v="1"/>
    <s v="16030038681"/>
    <s v="3000"/>
    <x v="2"/>
    <s v="INSLN 2X630 BB STRANDG MC-LH-E"/>
    <s v="10"/>
    <s v="0"/>
    <s v="UM3001"/>
    <d v="2011-03-22T00:00:00"/>
    <n v="601507.6"/>
    <n v="-522960.32"/>
    <n v="78547.28"/>
    <n v="0"/>
    <n v="0"/>
    <n v="-48471.9"/>
    <n v="0"/>
    <n v="30075.38"/>
    <n v="601507.6"/>
    <n v="-571432.22"/>
    <n v="0"/>
    <m/>
    <s v="UM01"/>
    <s v="INR"/>
    <n v="0"/>
    <n v="0"/>
    <n v="0"/>
    <n v="0"/>
    <n v="0"/>
  </r>
  <r>
    <s v="1603003868"/>
    <s v="2"/>
    <s v="16030038682"/>
    <s v="3000"/>
    <x v="2"/>
    <s v="INSLN 2X630 BB STRANDG MC-LH-M"/>
    <s v="10"/>
    <s v="0"/>
    <s v="UM3001"/>
    <d v="2011-03-22T00:00:00"/>
    <n v="300753.8"/>
    <n v="-261480.16"/>
    <n v="39273.64"/>
    <n v="0"/>
    <n v="0"/>
    <n v="-24235.95"/>
    <n v="0"/>
    <n v="15037.69"/>
    <n v="300753.8"/>
    <n v="-285716.11"/>
    <n v="0"/>
    <m/>
    <s v="UM01"/>
    <s v="INR"/>
    <n v="0"/>
    <n v="0"/>
    <n v="0"/>
    <n v="0"/>
    <n v="0"/>
  </r>
  <r>
    <s v="1603003868"/>
    <s v="3"/>
    <s v="16030038683"/>
    <s v="3000"/>
    <x v="2"/>
    <s v="INSLN 2X630 BB STRANDG MC-LH-M"/>
    <s v="15"/>
    <s v="0"/>
    <s v="UM3001"/>
    <d v="2011-03-22T00:00:00"/>
    <n v="300753.8"/>
    <n v="-204715.34"/>
    <n v="96038.46"/>
    <n v="0"/>
    <n v="0"/>
    <n v="-13562.06"/>
    <n v="0"/>
    <n v="82476.399999999994"/>
    <n v="300753.8"/>
    <n v="-218277.4"/>
    <n v="0"/>
    <m/>
    <s v="UM01"/>
    <s v="INR"/>
    <n v="0"/>
    <n v="0"/>
    <n v="0"/>
    <n v="0"/>
    <n v="0"/>
  </r>
  <r>
    <s v="1603003868"/>
    <s v="4"/>
    <s v="16030038684"/>
    <s v="3000"/>
    <x v="2"/>
    <s v="INSLN 2X630 BB STRANDG MC-LH-C"/>
    <s v="20"/>
    <s v="0"/>
    <s v="UM3001"/>
    <d v="2011-03-22T00:00:00"/>
    <n v="601507.6"/>
    <n v="-366983.6"/>
    <n v="234524"/>
    <n v="0"/>
    <n v="0"/>
    <n v="-18632.650000000001"/>
    <n v="0"/>
    <n v="215891.35"/>
    <n v="601507.6"/>
    <n v="-385616.25"/>
    <n v="0"/>
    <m/>
    <s v="UM01"/>
    <s v="INR"/>
    <n v="0"/>
    <n v="0"/>
    <n v="0"/>
    <n v="0"/>
    <n v="0"/>
  </r>
  <r>
    <s v="1603003868"/>
    <s v="5"/>
    <s v="16030038685"/>
    <s v="3000"/>
    <x v="2"/>
    <s v="INSLN 2X630 BB STRANDG MC-LH-M"/>
    <s v="20"/>
    <s v="0"/>
    <s v="UM3001"/>
    <d v="2011-03-22T00:00:00"/>
    <n v="4210553.17"/>
    <n v="-2568885.0699999998"/>
    <n v="1641668.1"/>
    <n v="0"/>
    <n v="0"/>
    <n v="-130428.53"/>
    <n v="0"/>
    <n v="1511239.57"/>
    <n v="4210553.17"/>
    <n v="-2699313.6"/>
    <n v="0"/>
    <m/>
    <s v="UM01"/>
    <s v="INR"/>
    <n v="0"/>
    <n v="0"/>
    <n v="0"/>
    <n v="0"/>
    <n v="0"/>
  </r>
  <r>
    <s v="1603003869"/>
    <s v="1"/>
    <s v="16030038691"/>
    <s v="3000"/>
    <x v="2"/>
    <s v="INSLN 2X630 BB STRANDG MC-RH-E"/>
    <s v="10"/>
    <s v="0"/>
    <s v="UM3001"/>
    <d v="2011-03-22T00:00:00"/>
    <n v="422117.07"/>
    <n v="-366995.33"/>
    <n v="55121.74"/>
    <n v="0"/>
    <n v="0"/>
    <n v="-34015.89"/>
    <n v="0"/>
    <n v="21105.85"/>
    <n v="422117.07"/>
    <n v="-401011.22"/>
    <n v="0"/>
    <m/>
    <s v="UM01"/>
    <s v="INR"/>
    <n v="0"/>
    <n v="0"/>
    <n v="0"/>
    <n v="0"/>
    <n v="0"/>
  </r>
  <r>
    <s v="1603003869"/>
    <s v="2"/>
    <s v="16030038692"/>
    <s v="3000"/>
    <x v="2"/>
    <s v="INSLN 2X630 BB STRANDG MC-RH-M"/>
    <s v="10"/>
    <s v="0"/>
    <s v="UM3001"/>
    <d v="2011-03-22T00:00:00"/>
    <n v="211058.53"/>
    <n v="-183497.65"/>
    <n v="27560.880000000001"/>
    <n v="0"/>
    <n v="0"/>
    <n v="-17007.95"/>
    <n v="0"/>
    <n v="10552.93"/>
    <n v="211058.53"/>
    <n v="-200505.60000000001"/>
    <n v="0"/>
    <m/>
    <s v="UM01"/>
    <s v="INR"/>
    <n v="0"/>
    <n v="0"/>
    <n v="0"/>
    <n v="0"/>
    <n v="0"/>
  </r>
  <r>
    <s v="1603003869"/>
    <s v="3"/>
    <s v="16030038693"/>
    <s v="3000"/>
    <x v="2"/>
    <s v="INSLN 2X630 BB STRANDG MC-RH-C"/>
    <s v="20"/>
    <s v="0"/>
    <s v="UM3001"/>
    <d v="2011-03-22T00:00:00"/>
    <n v="422117.07"/>
    <n v="-257536.28"/>
    <n v="164580.79"/>
    <n v="0"/>
    <n v="0"/>
    <n v="-13075.74"/>
    <n v="0"/>
    <n v="151505.04999999999"/>
    <n v="422117.07"/>
    <n v="-270612.02"/>
    <n v="0"/>
    <m/>
    <s v="UM01"/>
    <s v="INR"/>
    <n v="0"/>
    <n v="0"/>
    <n v="0"/>
    <n v="0"/>
    <n v="0"/>
  </r>
  <r>
    <s v="1603003869"/>
    <s v="4"/>
    <s v="16030038694"/>
    <s v="3000"/>
    <x v="2"/>
    <s v="INSLN 2X630 BB STRANDG MC-RH-M"/>
    <s v="20"/>
    <s v="0"/>
    <s v="UM3001"/>
    <d v="2011-03-22T00:00:00"/>
    <n v="2954819.46"/>
    <n v="-1802754.02"/>
    <n v="1152065.44"/>
    <n v="0"/>
    <n v="0"/>
    <n v="-91530.2"/>
    <n v="0"/>
    <n v="1060535.24"/>
    <n v="2954819.46"/>
    <n v="-1894284.22"/>
    <n v="0"/>
    <m/>
    <s v="UM01"/>
    <s v="INR"/>
    <n v="0"/>
    <n v="0"/>
    <n v="0"/>
    <n v="0"/>
    <n v="0"/>
  </r>
  <r>
    <s v="1603003869"/>
    <s v="5"/>
    <s v="16030038695"/>
    <s v="3000"/>
    <x v="2"/>
    <s v="INSLN 2X630 BB STRANDG MC-RH-M"/>
    <s v="15"/>
    <s v="0"/>
    <s v="UM3001"/>
    <d v="2011-03-22T00:00:00"/>
    <n v="211058.53"/>
    <n v="-143662.1"/>
    <n v="67396.429999999993"/>
    <n v="0"/>
    <n v="0"/>
    <n v="-9517.3799999999992"/>
    <n v="0"/>
    <n v="57879.05"/>
    <n v="211058.53"/>
    <n v="-153179.48000000001"/>
    <n v="0"/>
    <m/>
    <s v="UM01"/>
    <s v="INR"/>
    <n v="0"/>
    <n v="0"/>
    <n v="0"/>
    <n v="0"/>
    <n v="0"/>
  </r>
  <r>
    <s v="1603003870"/>
    <s v="1"/>
    <s v="16030038701"/>
    <s v="3000"/>
    <x v="2"/>
    <s v="AUTOMN PANEL FOR NEW PICKG-NPH"/>
    <s v="10"/>
    <s v="0"/>
    <s v="UM3001"/>
    <d v="2011-02-26T00:00:00"/>
    <n v="37745.919999999998"/>
    <n v="-33033.370000000003"/>
    <n v="4712.55"/>
    <n v="0"/>
    <n v="0"/>
    <n v="-2825.25"/>
    <n v="0"/>
    <n v="1887.3"/>
    <n v="37745.919999999998"/>
    <n v="-35858.620000000003"/>
    <n v="0"/>
    <m/>
    <s v="UM01"/>
    <s v="INR"/>
    <n v="0"/>
    <n v="0"/>
    <n v="0"/>
    <n v="0"/>
    <n v="0"/>
  </r>
  <r>
    <s v="1603003870"/>
    <s v="2"/>
    <s v="16030038702"/>
    <s v="3000"/>
    <x v="2"/>
    <s v="AUTOMN PANEL FOR NEW PICKG-NPH"/>
    <s v="10"/>
    <s v="0"/>
    <s v="UM3001"/>
    <d v="2011-02-26T00:00:00"/>
    <n v="75491.850000000006"/>
    <n v="-66066.75"/>
    <n v="9425.1"/>
    <n v="0"/>
    <n v="0"/>
    <n v="-5650.51"/>
    <n v="0"/>
    <n v="3774.59"/>
    <n v="75491.850000000006"/>
    <n v="-71717.259999999995"/>
    <n v="0"/>
    <m/>
    <s v="UM01"/>
    <s v="INR"/>
    <n v="0"/>
    <n v="0"/>
    <n v="0"/>
    <n v="0"/>
    <n v="0"/>
  </r>
  <r>
    <s v="1603003870"/>
    <s v="3"/>
    <s v="16030038703"/>
    <s v="3000"/>
    <x v="2"/>
    <s v="AUTOMN PANEL FOR NEW PICKG-NPH"/>
    <s v="15"/>
    <s v="0"/>
    <s v="UM3001"/>
    <d v="2011-02-26T00:00:00"/>
    <n v="188729.61"/>
    <n v="-129477.01"/>
    <n v="59252.6"/>
    <n v="0"/>
    <n v="0"/>
    <n v="-8433.6200000000008"/>
    <n v="0"/>
    <n v="50818.98"/>
    <n v="188729.61"/>
    <n v="-137910.63"/>
    <n v="0"/>
    <m/>
    <s v="UM01"/>
    <s v="INR"/>
    <n v="0"/>
    <n v="0"/>
    <n v="0"/>
    <n v="0"/>
    <n v="0"/>
  </r>
  <r>
    <s v="1603003870"/>
    <s v="4"/>
    <s v="16030038704"/>
    <s v="3000"/>
    <x v="2"/>
    <s v="AUTOMN PANEL FOR NEW PICKG-NPH"/>
    <s v="20"/>
    <s v="0"/>
    <s v="UM3001"/>
    <d v="2011-02-26T00:00:00"/>
    <n v="377459.23"/>
    <n v="-232429.77"/>
    <n v="145029.46"/>
    <n v="0"/>
    <n v="0"/>
    <n v="-11566.72"/>
    <n v="0"/>
    <n v="133462.74"/>
    <n v="377459.23"/>
    <n v="-243996.49"/>
    <n v="0"/>
    <m/>
    <s v="UM01"/>
    <s v="INR"/>
    <n v="0"/>
    <n v="0"/>
    <n v="0"/>
    <n v="0"/>
    <n v="0"/>
  </r>
  <r>
    <s v="1603003870"/>
    <s v="5"/>
    <s v="16030038705"/>
    <s v="3000"/>
    <x v="2"/>
    <s v="AUTOMN PANEL FOR NEW PICKG-NPH"/>
    <s v="7"/>
    <s v="6"/>
    <s v="UM3001"/>
    <d v="2011-02-26T00:00:00"/>
    <n v="75491.850000000006"/>
    <n v="-71717.259999999995"/>
    <n v="3774.59"/>
    <n v="0"/>
    <n v="0"/>
    <n v="0"/>
    <n v="0"/>
    <n v="3774.59"/>
    <n v="75491.850000000006"/>
    <n v="-71717.259999999995"/>
    <n v="0"/>
    <m/>
    <s v="UM01"/>
    <s v="INR"/>
    <n v="0"/>
    <n v="0"/>
    <n v="0"/>
    <n v="0"/>
    <n v="0"/>
  </r>
  <r>
    <s v="1603003871"/>
    <s v="1"/>
    <s v="16030038711"/>
    <s v="3000"/>
    <x v="2"/>
    <s v="INST OF 12BB X 200 STRANDER MC"/>
    <s v="10"/>
    <s v="0"/>
    <s v="UM3001"/>
    <d v="2011-02-24T00:00:00"/>
    <n v="26038.81"/>
    <n v="-22800.37"/>
    <n v="3238.44"/>
    <n v="0"/>
    <n v="0"/>
    <n v="-1936.5"/>
    <n v="0"/>
    <n v="1301.94"/>
    <n v="26038.81"/>
    <n v="-24736.87"/>
    <n v="0"/>
    <m/>
    <s v="UM01"/>
    <s v="INR"/>
    <n v="0"/>
    <n v="0"/>
    <n v="0"/>
    <n v="0"/>
    <n v="0"/>
  </r>
  <r>
    <s v="1603003871"/>
    <s v="2"/>
    <s v="16030038712"/>
    <s v="3000"/>
    <x v="2"/>
    <s v="INST OF 12BB X 200 STRANDER MC"/>
    <s v="10"/>
    <s v="0"/>
    <s v="UM3001"/>
    <d v="2011-02-24T00:00:00"/>
    <n v="13019.4"/>
    <n v="-11400.18"/>
    <n v="1619.22"/>
    <n v="0"/>
    <n v="0"/>
    <n v="-968.25"/>
    <n v="0"/>
    <n v="650.97"/>
    <n v="13019.4"/>
    <n v="-12368.43"/>
    <n v="0"/>
    <m/>
    <s v="UM01"/>
    <s v="INR"/>
    <n v="0"/>
    <n v="0"/>
    <n v="0"/>
    <n v="0"/>
    <n v="0"/>
  </r>
  <r>
    <s v="1603003871"/>
    <s v="3"/>
    <s v="16030038713"/>
    <s v="3000"/>
    <x v="2"/>
    <s v="INST OF 12BB X 200 STRANDER MC"/>
    <s v="20"/>
    <s v="0"/>
    <s v="UM3001"/>
    <d v="2011-02-24T00:00:00"/>
    <n v="26038.81"/>
    <n v="-16046.64"/>
    <n v="9992.17"/>
    <n v="0"/>
    <n v="0"/>
    <n v="-797.17"/>
    <n v="0"/>
    <n v="9195"/>
    <n v="26038.81"/>
    <n v="-16843.810000000001"/>
    <n v="0"/>
    <m/>
    <s v="UM01"/>
    <s v="INR"/>
    <n v="0"/>
    <n v="0"/>
    <n v="0"/>
    <n v="0"/>
    <n v="0"/>
  </r>
  <r>
    <s v="1603003871"/>
    <s v="4"/>
    <s v="16030038714"/>
    <s v="3000"/>
    <x v="2"/>
    <s v="INST OF 12BB X 200 STRANDER MC"/>
    <s v="20"/>
    <s v="0"/>
    <s v="UM3001"/>
    <d v="2011-02-24T00:00:00"/>
    <n v="182271.64"/>
    <n v="-112326.46"/>
    <n v="69945.179999999993"/>
    <n v="0"/>
    <n v="0"/>
    <n v="-5580.18"/>
    <n v="0"/>
    <n v="64365"/>
    <n v="182271.64"/>
    <n v="-117906.64"/>
    <n v="0"/>
    <m/>
    <s v="UM01"/>
    <s v="INR"/>
    <n v="0"/>
    <n v="0"/>
    <n v="0"/>
    <n v="0"/>
    <n v="0"/>
  </r>
  <r>
    <s v="1603003871"/>
    <s v="5"/>
    <s v="16030038715"/>
    <s v="3000"/>
    <x v="2"/>
    <s v="INST OF 12BB X 200 STRANDER MC"/>
    <s v="15"/>
    <s v="0"/>
    <s v="UM3001"/>
    <d v="2011-02-24T00:00:00"/>
    <n v="13019.4"/>
    <n v="-8937.0499999999993"/>
    <n v="4082.35"/>
    <n v="0"/>
    <n v="0"/>
    <n v="-581.45000000000005"/>
    <n v="0"/>
    <n v="3500.9"/>
    <n v="13019.4"/>
    <n v="-9518.5"/>
    <n v="0"/>
    <m/>
    <s v="UM01"/>
    <s v="INR"/>
    <n v="0"/>
    <n v="0"/>
    <n v="0"/>
    <n v="0"/>
    <n v="0"/>
  </r>
  <r>
    <s v="1603003872"/>
    <s v="1"/>
    <s v="16030038721"/>
    <s v="3000"/>
    <x v="2"/>
    <s v="6BOBBIN X 455 ROPE CLOSING MC-"/>
    <s v="10"/>
    <s v="0"/>
    <s v="UM3001"/>
    <d v="2011-03-22T00:00:00"/>
    <n v="327666.51"/>
    <n v="-284878.5"/>
    <n v="42788.01"/>
    <n v="0"/>
    <n v="0"/>
    <n v="-26404.68"/>
    <n v="0"/>
    <n v="16383.33"/>
    <n v="327666.51"/>
    <n v="-311283.18"/>
    <n v="0"/>
    <m/>
    <s v="UM01"/>
    <s v="INR"/>
    <n v="0"/>
    <n v="0"/>
    <n v="0"/>
    <n v="0"/>
    <n v="0"/>
  </r>
  <r>
    <s v="1603003872"/>
    <s v="2"/>
    <s v="16030038722"/>
    <s v="3000"/>
    <x v="2"/>
    <s v="6BOBBIN X 455 ROPE CLOSING MC-"/>
    <s v="10"/>
    <s v="0"/>
    <s v="UM3001"/>
    <d v="2011-03-22T00:00:00"/>
    <n v="163833.25"/>
    <n v="-142439.25"/>
    <n v="21394"/>
    <n v="0"/>
    <n v="0"/>
    <n v="-13202.34"/>
    <n v="0"/>
    <n v="8191.66"/>
    <n v="163833.25"/>
    <n v="-155641.59"/>
    <n v="0"/>
    <m/>
    <s v="UM01"/>
    <s v="INR"/>
    <n v="0"/>
    <n v="0"/>
    <n v="0"/>
    <n v="0"/>
    <n v="0"/>
  </r>
  <r>
    <s v="1603003872"/>
    <s v="3"/>
    <s v="16030038723"/>
    <s v="3000"/>
    <x v="2"/>
    <s v="6BOBBIN X 455 ROPE CLOSING MC-"/>
    <s v="20"/>
    <s v="0"/>
    <s v="UM3001"/>
    <d v="2011-03-22T00:00:00"/>
    <n v="327666.51"/>
    <n v="-199911.42"/>
    <n v="127755.09"/>
    <n v="0"/>
    <n v="0"/>
    <n v="-10149.99"/>
    <n v="0"/>
    <n v="117605.1"/>
    <n v="327666.51"/>
    <n v="-210061.41"/>
    <n v="0"/>
    <m/>
    <s v="UM01"/>
    <s v="INR"/>
    <n v="0"/>
    <n v="0"/>
    <n v="0"/>
    <n v="0"/>
    <n v="0"/>
  </r>
  <r>
    <s v="1603003872"/>
    <s v="4"/>
    <s v="16030038724"/>
    <s v="3000"/>
    <x v="2"/>
    <s v="6BOBBIN X 455 ROPE CLOSING MC-"/>
    <s v="20"/>
    <s v="0"/>
    <s v="UM3001"/>
    <d v="2011-03-22T00:00:00"/>
    <n v="2293665.54"/>
    <n v="-1399379.83"/>
    <n v="894285.71"/>
    <n v="0"/>
    <n v="0"/>
    <n v="-71049.91"/>
    <n v="0"/>
    <n v="823235.8"/>
    <n v="2293665.54"/>
    <n v="-1470429.74"/>
    <n v="0"/>
    <m/>
    <s v="UM01"/>
    <s v="INR"/>
    <n v="0"/>
    <n v="0"/>
    <n v="0"/>
    <n v="0"/>
    <n v="0"/>
  </r>
  <r>
    <s v="1603003872"/>
    <s v="5"/>
    <s v="16030038725"/>
    <s v="3000"/>
    <x v="2"/>
    <s v="6BOBBIN X 455 ROPE CLOSING MC-"/>
    <s v="15"/>
    <s v="0"/>
    <s v="UM3001"/>
    <d v="2011-03-22T00:00:00"/>
    <n v="163833.25"/>
    <n v="-111517.05"/>
    <n v="52316.2"/>
    <n v="0"/>
    <n v="0"/>
    <n v="-7387.82"/>
    <n v="0"/>
    <n v="44928.38"/>
    <n v="163833.25"/>
    <n v="-118904.87"/>
    <n v="0"/>
    <m/>
    <s v="UM01"/>
    <s v="INR"/>
    <n v="0"/>
    <n v="0"/>
    <n v="0"/>
    <n v="0"/>
    <n v="0"/>
  </r>
  <r>
    <s v="1603003873"/>
    <s v="1"/>
    <s v="16030038731"/>
    <s v="3000"/>
    <x v="2"/>
    <s v="&quot;&quot;&quot;INSLN OF 9BBX42&quot;&quot;&quot;&quot; STRANDER M/&quot;"/>
    <s v="10"/>
    <s v="0"/>
    <s v="UM3001"/>
    <d v="2011-03-28T00:00:00"/>
    <n v="1843543.65"/>
    <n v="-1600135.35"/>
    <n v="243408.3"/>
    <n v="0"/>
    <n v="0"/>
    <n v="-151231.12"/>
    <n v="0"/>
    <n v="92177.18"/>
    <n v="1843543.65"/>
    <n v="-1751366.47"/>
    <n v="0"/>
    <m/>
    <s v="UM01"/>
    <s v="INR"/>
    <n v="0"/>
    <n v="0"/>
    <n v="0"/>
    <n v="0"/>
    <n v="0"/>
  </r>
  <r>
    <s v="1603003873"/>
    <s v="2"/>
    <s v="16030038732"/>
    <s v="3000"/>
    <x v="2"/>
    <s v="&quot;&quot;&quot;INSLN OF 9BBX42&quot;&quot;&quot;&quot; STRANDER M/&quot;"/>
    <s v="10"/>
    <s v="0"/>
    <s v="UM3001"/>
    <d v="2011-03-28T00:00:00"/>
    <n v="921771.82"/>
    <n v="-800067.67"/>
    <n v="121704.15"/>
    <n v="0"/>
    <n v="0"/>
    <n v="-75615.56"/>
    <n v="0"/>
    <n v="46088.59"/>
    <n v="921771.82"/>
    <n v="-875683.23"/>
    <n v="0"/>
    <m/>
    <s v="UM01"/>
    <s v="INR"/>
    <n v="0"/>
    <n v="0"/>
    <n v="0"/>
    <n v="0"/>
    <n v="0"/>
  </r>
  <r>
    <s v="1603003873"/>
    <s v="3"/>
    <s v="16030038733"/>
    <s v="3000"/>
    <x v="2"/>
    <s v="&quot;&quot;&quot;INSLN OF 9BBX42&quot;&quot;&quot;&quot; STRANDER M/&quot;"/>
    <s v="20"/>
    <s v="0"/>
    <s v="UM3001"/>
    <d v="2011-03-28T00:00:00"/>
    <n v="1843543.65"/>
    <n v="-1122074.26"/>
    <n v="721469.39"/>
    <n v="0"/>
    <n v="0"/>
    <n v="-57265.43"/>
    <n v="0"/>
    <n v="664203.96"/>
    <n v="1843543.65"/>
    <n v="-1179339.69"/>
    <n v="0"/>
    <m/>
    <s v="UM01"/>
    <s v="INR"/>
    <n v="0"/>
    <n v="0"/>
    <n v="0"/>
    <n v="0"/>
    <n v="0"/>
  </r>
  <r>
    <s v="1603003873"/>
    <s v="4"/>
    <s v="16030038734"/>
    <s v="3000"/>
    <x v="2"/>
    <s v="&quot;&quot;&quot;INSLN OF 9BBX42&quot;&quot;&quot;&quot; STRANDER M/&quot;"/>
    <s v="20"/>
    <s v="0"/>
    <s v="UM3001"/>
    <d v="2011-03-28T00:00:00"/>
    <n v="12904805.539999999"/>
    <n v="-7854519.9199999999"/>
    <n v="5050285.62"/>
    <n v="0"/>
    <n v="0"/>
    <n v="-400858.03"/>
    <n v="0"/>
    <n v="4649427.59"/>
    <n v="12904805.539999999"/>
    <n v="-8255377.9500000002"/>
    <n v="0"/>
    <m/>
    <s v="UM01"/>
    <s v="INR"/>
    <n v="0"/>
    <n v="0"/>
    <n v="0"/>
    <n v="0"/>
    <n v="0"/>
  </r>
  <r>
    <s v="1603003873"/>
    <s v="5"/>
    <s v="16030038735"/>
    <s v="3000"/>
    <x v="2"/>
    <s v="&quot;&quot;&quot;INSLN OF 9BBX42&quot;&quot;&quot;&quot; STRANDER M/&quot;"/>
    <s v="15"/>
    <s v="0"/>
    <s v="UM3001"/>
    <d v="2011-03-28T00:00:00"/>
    <n v="921771.82"/>
    <n v="-626157.89"/>
    <n v="295613.93"/>
    <n v="0"/>
    <n v="0"/>
    <n v="-41663.65"/>
    <n v="0"/>
    <n v="253950.28"/>
    <n v="921771.82"/>
    <n v="-667821.54"/>
    <n v="0"/>
    <m/>
    <s v="UM01"/>
    <s v="INR"/>
    <n v="0"/>
    <n v="0"/>
    <n v="0"/>
    <n v="0"/>
    <n v="0"/>
  </r>
  <r>
    <s v="1603003874"/>
    <s v="1"/>
    <s v="16030038741"/>
    <s v="3000"/>
    <x v="2"/>
    <s v="INSLN OF 18BBX315 STRANDER M/C"/>
    <s v="10"/>
    <s v="0"/>
    <s v="UM3001"/>
    <d v="2011-03-22T00:00:00"/>
    <n v="644361.21"/>
    <n v="-560217.93000000005"/>
    <n v="84143.28"/>
    <n v="0"/>
    <n v="0"/>
    <n v="-51925.22"/>
    <n v="0"/>
    <n v="32218.06"/>
    <n v="644361.21"/>
    <n v="-612143.15"/>
    <n v="0"/>
    <m/>
    <s v="UM01"/>
    <s v="INR"/>
    <n v="0"/>
    <n v="0"/>
    <n v="0"/>
    <n v="0"/>
    <n v="0"/>
  </r>
  <r>
    <s v="1603003874"/>
    <s v="2"/>
    <s v="16030038742"/>
    <s v="3000"/>
    <x v="2"/>
    <s v="INSLN OF 18BBX315 STRANDER M/C"/>
    <s v="10"/>
    <s v="0"/>
    <s v="UM3001"/>
    <d v="2011-03-22T00:00:00"/>
    <n v="322180.59999999998"/>
    <n v="-280108.96000000002"/>
    <n v="42071.64"/>
    <n v="0"/>
    <n v="0"/>
    <n v="-25962.61"/>
    <n v="0"/>
    <n v="16109.03"/>
    <n v="322180.59999999998"/>
    <n v="-306071.57"/>
    <n v="0"/>
    <m/>
    <s v="UM01"/>
    <s v="INR"/>
    <n v="0"/>
    <n v="0"/>
    <n v="0"/>
    <n v="0"/>
    <n v="0"/>
  </r>
  <r>
    <s v="1603003874"/>
    <s v="3"/>
    <s v="16030038743"/>
    <s v="3000"/>
    <x v="2"/>
    <s v="INSLN OF 18BBX315 STRANDER M/C"/>
    <s v="20"/>
    <s v="0"/>
    <s v="UM3001"/>
    <d v="2011-03-22T00:00:00"/>
    <n v="644361.21"/>
    <n v="-393128.85"/>
    <n v="251232.36"/>
    <n v="0"/>
    <n v="0"/>
    <n v="-19960.099999999999"/>
    <n v="0"/>
    <n v="231272.26"/>
    <n v="644361.21"/>
    <n v="-413088.95"/>
    <n v="0"/>
    <m/>
    <s v="UM01"/>
    <s v="INR"/>
    <n v="0"/>
    <n v="0"/>
    <n v="0"/>
    <n v="0"/>
    <n v="0"/>
  </r>
  <r>
    <s v="1603003874"/>
    <s v="4"/>
    <s v="16030038744"/>
    <s v="3000"/>
    <x v="2"/>
    <s v="INSLN OF 18BBX315 STRANDER M/C"/>
    <s v="20"/>
    <s v="0"/>
    <s v="UM3001"/>
    <d v="2011-03-22T00:00:00"/>
    <n v="4510528.4400000004"/>
    <n v="-2751901.89"/>
    <n v="1758626.55"/>
    <n v="0"/>
    <n v="0"/>
    <n v="-139720.74"/>
    <n v="0"/>
    <n v="1618905.81"/>
    <n v="4510528.4400000004"/>
    <n v="-2891622.63"/>
    <n v="0"/>
    <m/>
    <s v="UM01"/>
    <s v="INR"/>
    <n v="0"/>
    <n v="0"/>
    <n v="0"/>
    <n v="0"/>
    <n v="0"/>
  </r>
  <r>
    <s v="1603003874"/>
    <s v="5"/>
    <s v="16030038745"/>
    <s v="3000"/>
    <x v="2"/>
    <s v="INSLN OF 18BBX315 STRANDER M/C"/>
    <s v="15"/>
    <s v="0"/>
    <s v="UM3001"/>
    <d v="2011-03-22T00:00:00"/>
    <n v="322180.59999999998"/>
    <n v="-219300.01"/>
    <n v="102880.59"/>
    <n v="0"/>
    <n v="0"/>
    <n v="-14528.27"/>
    <n v="0"/>
    <n v="88352.320000000007"/>
    <n v="322180.59999999998"/>
    <n v="-233828.28"/>
    <n v="0"/>
    <m/>
    <s v="UM01"/>
    <s v="INR"/>
    <n v="0"/>
    <n v="0"/>
    <n v="0"/>
    <n v="0"/>
    <n v="0"/>
  </r>
  <r>
    <s v="1603003875"/>
    <s v="1"/>
    <s v="16030038751"/>
    <s v="3000"/>
    <x v="2"/>
    <s v="&quot;&quot;&quot;6BBX26&quot;&quot;&quot;&quot; STRANDING MACHINE-1N&quot;"/>
    <s v="20"/>
    <s v="0"/>
    <s v="UM3001"/>
    <d v="2011-03-22T00:00:00"/>
    <n v="865567.64"/>
    <n v="-528088.27"/>
    <n v="337479.37"/>
    <n v="0"/>
    <n v="0"/>
    <n v="-26812.32"/>
    <n v="0"/>
    <n v="310667.05"/>
    <n v="865567.64"/>
    <n v="-554900.59"/>
    <n v="0"/>
    <m/>
    <s v="UM01"/>
    <s v="INR"/>
    <n v="0"/>
    <n v="0"/>
    <n v="0"/>
    <n v="0"/>
    <n v="0"/>
  </r>
  <r>
    <s v="1603003875"/>
    <s v="2"/>
    <s v="16030038752"/>
    <s v="3000"/>
    <x v="2"/>
    <s v="&quot;&quot;&quot;6BBX26&quot;&quot;&quot;&quot; STRANDING MACHINE-1N&quot;"/>
    <s v="10"/>
    <s v="0"/>
    <s v="UM3001"/>
    <d v="2011-03-22T00:00:00"/>
    <n v="865567.64"/>
    <n v="-752538.34"/>
    <n v="113029.3"/>
    <n v="0"/>
    <n v="0"/>
    <n v="-69750.92"/>
    <n v="0"/>
    <n v="43278.38"/>
    <n v="865567.64"/>
    <n v="-822289.26"/>
    <n v="0"/>
    <m/>
    <s v="UM01"/>
    <s v="INR"/>
    <n v="0"/>
    <n v="0"/>
    <n v="0"/>
    <n v="0"/>
    <n v="0"/>
  </r>
  <r>
    <s v="1603003875"/>
    <s v="3"/>
    <s v="16030038753"/>
    <s v="3000"/>
    <x v="2"/>
    <s v="&quot;&quot;&quot;6BBX26&quot;&quot;&quot;&quot; STRANDING MACHINE-1N&quot;"/>
    <s v="10"/>
    <s v="0"/>
    <s v="UM3001"/>
    <d v="2011-03-22T00:00:00"/>
    <n v="432783.82"/>
    <n v="-376269.17"/>
    <n v="56514.65"/>
    <n v="0"/>
    <n v="0"/>
    <n v="-34875.46"/>
    <n v="0"/>
    <n v="21639.19"/>
    <n v="432783.82"/>
    <n v="-411144.63"/>
    <n v="0"/>
    <m/>
    <s v="UM01"/>
    <s v="INR"/>
    <n v="0"/>
    <n v="0"/>
    <n v="0"/>
    <n v="0"/>
    <n v="0"/>
  </r>
  <r>
    <s v="1603003875"/>
    <s v="4"/>
    <s v="16030038754"/>
    <s v="3000"/>
    <x v="2"/>
    <s v="&quot;&quot;&quot;6BBX26&quot;&quot;&quot;&quot; STRANDING MACHINE-1N&quot;"/>
    <s v="20"/>
    <s v="0"/>
    <s v="UM3001"/>
    <d v="2011-03-22T00:00:00"/>
    <n v="6058973.46"/>
    <n v="-3696617.96"/>
    <n v="2362355.5"/>
    <n v="0"/>
    <n v="0"/>
    <n v="-187686.27"/>
    <n v="0"/>
    <n v="2174669.23"/>
    <n v="6058973.46"/>
    <n v="-3884304.23"/>
    <n v="0"/>
    <m/>
    <s v="UM01"/>
    <s v="INR"/>
    <n v="0"/>
    <n v="0"/>
    <n v="0"/>
    <n v="0"/>
    <n v="0"/>
  </r>
  <r>
    <s v="1603003875"/>
    <s v="5"/>
    <s v="16030038755"/>
    <s v="3000"/>
    <x v="2"/>
    <s v="&quot;&quot;&quot;6BBX26&quot;&quot;&quot;&quot; STRANDING MACHINE-1N&quot;"/>
    <s v="15"/>
    <s v="0"/>
    <s v="UM3001"/>
    <d v="2011-03-22T00:00:00"/>
    <n v="432783.82"/>
    <n v="-294584.78000000003"/>
    <n v="138199.04000000001"/>
    <n v="0"/>
    <n v="0"/>
    <n v="-19515.75"/>
    <n v="0"/>
    <n v="118683.29"/>
    <n v="432783.82"/>
    <n v="-314100.53000000003"/>
    <n v="0"/>
    <m/>
    <s v="UM01"/>
    <s v="INR"/>
    <n v="0"/>
    <n v="0"/>
    <n v="0"/>
    <n v="0"/>
    <n v="0"/>
  </r>
  <r>
    <s v="1603003876"/>
    <s v="1"/>
    <s v="16030038761"/>
    <s v="3000"/>
    <x v="2"/>
    <s v="&quot;&quot;&quot;7BBX22&quot;&quot;&quot;&quot; STRANDING M/C COST O&quot;"/>
    <s v="20"/>
    <s v="0"/>
    <s v="UM3001"/>
    <d v="2011-03-25T00:00:00"/>
    <n v="635165.49"/>
    <n v="-387056.29"/>
    <n v="248109.2"/>
    <n v="0"/>
    <n v="0"/>
    <n v="-19702.62"/>
    <n v="0"/>
    <n v="228406.58"/>
    <n v="635165.49"/>
    <n v="-406758.91"/>
    <n v="0"/>
    <m/>
    <s v="UM01"/>
    <s v="INR"/>
    <n v="0"/>
    <n v="0"/>
    <n v="0"/>
    <n v="0"/>
    <n v="0"/>
  </r>
  <r>
    <s v="1603003876"/>
    <s v="2"/>
    <s v="16030038762"/>
    <s v="3000"/>
    <x v="2"/>
    <s v="&quot;&quot;&quot;7BBX22&quot;&quot;&quot;&quot; STRANDING M/C COST O&quot;"/>
    <s v="10"/>
    <s v="0"/>
    <s v="UM3001"/>
    <d v="2011-03-25T00:00:00"/>
    <n v="635165.49"/>
    <n v="-551763.1"/>
    <n v="83402.39"/>
    <n v="0"/>
    <n v="0"/>
    <n v="-51644.12"/>
    <n v="0"/>
    <n v="31758.27"/>
    <n v="635165.49"/>
    <n v="-603407.22"/>
    <n v="0"/>
    <m/>
    <s v="UM01"/>
    <s v="INR"/>
    <n v="0"/>
    <n v="0"/>
    <n v="0"/>
    <n v="0"/>
    <n v="0"/>
  </r>
  <r>
    <s v="1603003876"/>
    <s v="3"/>
    <s v="16030038763"/>
    <s v="3000"/>
    <x v="2"/>
    <s v="&quot;&quot;&quot;7BBX22&quot;&quot;&quot;&quot; STRANDING M/C COST O&quot;"/>
    <s v="10"/>
    <s v="0"/>
    <s v="UM3001"/>
    <d v="2011-03-25T00:00:00"/>
    <n v="317582.74"/>
    <n v="-275881.53999999998"/>
    <n v="41701.199999999997"/>
    <n v="0"/>
    <n v="0"/>
    <n v="-25822.06"/>
    <n v="0"/>
    <n v="15879.14"/>
    <n v="317582.74"/>
    <n v="-301703.59999999998"/>
    <n v="0"/>
    <m/>
    <s v="UM01"/>
    <s v="INR"/>
    <n v="0"/>
    <n v="0"/>
    <n v="0"/>
    <n v="0"/>
    <n v="0"/>
  </r>
  <r>
    <s v="1603003876"/>
    <s v="4"/>
    <s v="16030038764"/>
    <s v="3000"/>
    <x v="2"/>
    <s v="&quot;&quot;&quot;7BBX22&quot;&quot;&quot;&quot; STRANDING M/C COST O&quot;"/>
    <s v="20"/>
    <s v="0"/>
    <s v="UM3001"/>
    <d v="2011-03-25T00:00:00"/>
    <n v="4446158.4000000004"/>
    <n v="-2709393.95"/>
    <n v="1736764.45"/>
    <n v="0"/>
    <n v="0"/>
    <n v="-137918.32"/>
    <n v="0"/>
    <n v="1598846.13"/>
    <n v="4446158.4000000004"/>
    <n v="-2847312.27"/>
    <n v="0"/>
    <m/>
    <s v="UM01"/>
    <s v="INR"/>
    <n v="0"/>
    <n v="0"/>
    <n v="0"/>
    <n v="0"/>
    <n v="0"/>
  </r>
  <r>
    <s v="1603003876"/>
    <s v="5"/>
    <s v="16030038765"/>
    <s v="3000"/>
    <x v="2"/>
    <s v="&quot;&quot;&quot;7BBX22&quot;&quot;&quot;&quot; STRANDING M/C COST O&quot;"/>
    <s v="15"/>
    <s v="0"/>
    <s v="UM3001"/>
    <d v="2011-03-25T00:00:00"/>
    <n v="317582.74"/>
    <n v="-215951.92"/>
    <n v="101630.82"/>
    <n v="0"/>
    <n v="0"/>
    <n v="-14337.78"/>
    <n v="0"/>
    <n v="87293.04"/>
    <n v="317582.74"/>
    <n v="-230289.7"/>
    <n v="0"/>
    <m/>
    <s v="UM01"/>
    <s v="INR"/>
    <n v="0"/>
    <n v="0"/>
    <n v="0"/>
    <n v="0"/>
    <n v="0"/>
  </r>
  <r>
    <s v="1603003877"/>
    <s v="1"/>
    <s v="16030038771"/>
    <s v="3000"/>
    <x v="2"/>
    <s v="&quot;&quot;&quot;12BBX26&quot;&quot;&quot;&quot; STRANDG M/C COST ON&quot;"/>
    <s v="20"/>
    <s v="0"/>
    <s v="UM3001"/>
    <d v="2011-03-25T00:00:00"/>
    <n v="892486.8"/>
    <n v="-543862.4"/>
    <n v="348624.4"/>
    <n v="0"/>
    <n v="0"/>
    <n v="-27684.639999999999"/>
    <n v="0"/>
    <n v="320939.76"/>
    <n v="892486.8"/>
    <n v="-571547.04"/>
    <n v="0"/>
    <m/>
    <s v="UM01"/>
    <s v="INR"/>
    <n v="0"/>
    <n v="0"/>
    <n v="0"/>
    <n v="0"/>
    <n v="0"/>
  </r>
  <r>
    <s v="1603003877"/>
    <s v="2"/>
    <s v="16030038772"/>
    <s v="3000"/>
    <x v="2"/>
    <s v="&quot;&quot;&quot;12BBX26&quot;&quot;&quot;&quot; STRANDG M/C COST ON&quot;"/>
    <s v="10"/>
    <s v="0"/>
    <s v="UM3001"/>
    <d v="2011-03-25T00:00:00"/>
    <n v="892486.8"/>
    <n v="-775296.02"/>
    <n v="117190.78"/>
    <n v="0"/>
    <n v="0"/>
    <n v="-72566.44"/>
    <n v="0"/>
    <n v="44624.34"/>
    <n v="892486.8"/>
    <n v="-847862.46"/>
    <n v="0"/>
    <m/>
    <s v="UM01"/>
    <s v="INR"/>
    <n v="0"/>
    <n v="0"/>
    <n v="0"/>
    <n v="0"/>
    <n v="0"/>
  </r>
  <r>
    <s v="1603003877"/>
    <s v="3"/>
    <s v="16030038773"/>
    <s v="3000"/>
    <x v="2"/>
    <s v="&quot;&quot;&quot;12BBX26&quot;&quot;&quot;&quot; STRANDG M/C COST ON&quot;"/>
    <s v="10"/>
    <s v="0"/>
    <s v="UM3001"/>
    <d v="2011-03-25T00:00:00"/>
    <n v="446243.4"/>
    <n v="-387648.01"/>
    <n v="58595.39"/>
    <n v="0"/>
    <n v="0"/>
    <n v="-36283.22"/>
    <n v="0"/>
    <n v="22312.17"/>
    <n v="446243.4"/>
    <n v="-423931.23"/>
    <n v="0"/>
    <m/>
    <s v="UM01"/>
    <s v="INR"/>
    <n v="0"/>
    <n v="0"/>
    <n v="0"/>
    <n v="0"/>
    <n v="0"/>
  </r>
  <r>
    <s v="1603003877"/>
    <s v="4"/>
    <s v="16030038774"/>
    <s v="3000"/>
    <x v="2"/>
    <s v="&quot;&quot;&quot;12BBX26&quot;&quot;&quot;&quot; STRANDG M/C COST ON&quot;"/>
    <s v="20"/>
    <s v="0"/>
    <s v="UM3001"/>
    <d v="2011-03-25T00:00:00"/>
    <n v="6247407.5800000001"/>
    <n v="-3807036.74"/>
    <n v="2440370.84"/>
    <n v="0"/>
    <n v="0"/>
    <n v="-193792.46"/>
    <n v="0"/>
    <n v="2246578.38"/>
    <n v="6247407.5800000001"/>
    <n v="-4000829.2"/>
    <n v="0"/>
    <m/>
    <s v="UM01"/>
    <s v="INR"/>
    <n v="0"/>
    <n v="0"/>
    <n v="0"/>
    <n v="0"/>
    <n v="0"/>
  </r>
  <r>
    <s v="1603003877"/>
    <s v="5"/>
    <s v="16030038775"/>
    <s v="3000"/>
    <x v="2"/>
    <s v="&quot;&quot;&quot;12BBX26&quot;&quot;&quot;&quot; STRANDG M/C COST ON&quot;"/>
    <s v="15"/>
    <s v="0"/>
    <s v="UM3001"/>
    <d v="2011-03-25T00:00:00"/>
    <n v="446243.4"/>
    <n v="-303439.40999999997"/>
    <n v="142803.99"/>
    <n v="0"/>
    <n v="0"/>
    <n v="-20146.36"/>
    <n v="0"/>
    <n v="122657.63"/>
    <n v="446243.4"/>
    <n v="-323585.77"/>
    <n v="0"/>
    <m/>
    <s v="UM01"/>
    <s v="INR"/>
    <n v="0"/>
    <n v="0"/>
    <n v="0"/>
    <n v="0"/>
    <n v="0"/>
  </r>
  <r>
    <s v="1603003878"/>
    <s v="1"/>
    <s v="16030038781"/>
    <s v="3000"/>
    <x v="2"/>
    <s v="17 DIA MACHINE COST ONLY-CASS"/>
    <s v="20"/>
    <s v="0"/>
    <s v="UM3001"/>
    <d v="2011-03-25T00:00:00"/>
    <n v="1091498.78"/>
    <n v="-665136.04"/>
    <n v="426362.74"/>
    <n v="0"/>
    <n v="0"/>
    <n v="-33857.919999999998"/>
    <n v="0"/>
    <n v="392504.82"/>
    <n v="1091498.78"/>
    <n v="-698993.96"/>
    <n v="0"/>
    <m/>
    <s v="UM01"/>
    <s v="INR"/>
    <n v="0"/>
    <n v="0"/>
    <n v="0"/>
    <n v="0"/>
    <n v="0"/>
  </r>
  <r>
    <s v="1603003878"/>
    <s v="2"/>
    <s v="16030038782"/>
    <s v="3000"/>
    <x v="2"/>
    <s v="17 DIA MACHINE COST ONLY-ELEC"/>
    <s v="10"/>
    <s v="0"/>
    <s v="UM3001"/>
    <d v="2011-03-25T00:00:00"/>
    <n v="727665.85"/>
    <n v="-632117.41"/>
    <n v="95548.44"/>
    <n v="0"/>
    <n v="0"/>
    <n v="-59165.15"/>
    <n v="0"/>
    <n v="36383.29"/>
    <n v="727665.85"/>
    <n v="-691282.56"/>
    <n v="0"/>
    <m/>
    <s v="UM01"/>
    <s v="INR"/>
    <n v="0"/>
    <n v="0"/>
    <n v="0"/>
    <n v="0"/>
    <n v="0"/>
  </r>
  <r>
    <s v="1603003878"/>
    <s v="3"/>
    <s v="16030038783"/>
    <s v="3000"/>
    <x v="2"/>
    <s v="17 DIA MACHINE COST ONLY-MAIN"/>
    <s v="25"/>
    <s v="0"/>
    <s v="UM3001"/>
    <d v="2011-03-25T00:00:00"/>
    <n v="1455331.7"/>
    <n v="-833047.34"/>
    <n v="622284.36"/>
    <n v="0"/>
    <n v="0"/>
    <n v="-34386.080000000002"/>
    <n v="0"/>
    <n v="587898.28"/>
    <n v="1455331.7"/>
    <n v="-867433.42"/>
    <n v="0"/>
    <m/>
    <s v="UM01"/>
    <s v="INR"/>
    <n v="0"/>
    <n v="0"/>
    <n v="0"/>
    <n v="0"/>
    <n v="0"/>
  </r>
  <r>
    <s v="1603003878"/>
    <s v="4"/>
    <s v="16030038784"/>
    <s v="3000"/>
    <x v="2"/>
    <s v="17 DIA MACHINE COST ONLY-MOTR"/>
    <s v="15"/>
    <s v="0"/>
    <s v="UM3001"/>
    <d v="2011-03-25T00:00:00"/>
    <n v="363832.93"/>
    <n v="-247401.41"/>
    <n v="116431.52"/>
    <n v="0"/>
    <n v="0"/>
    <n v="-16425.810000000001"/>
    <n v="0"/>
    <n v="100005.71"/>
    <n v="363832.93"/>
    <n v="-263827.21999999997"/>
    <n v="0"/>
    <m/>
    <s v="UM01"/>
    <s v="INR"/>
    <n v="0"/>
    <n v="0"/>
    <n v="0"/>
    <n v="0"/>
    <n v="0"/>
  </r>
  <r>
    <s v="1603003879"/>
    <s v="1"/>
    <s v="16030038791"/>
    <s v="3000"/>
    <x v="2"/>
    <s v="19 DIA 1ST MACHINE COST W19A-C"/>
    <s v="20"/>
    <s v="0"/>
    <s v="UM3001"/>
    <d v="2011-03-25T00:00:00"/>
    <n v="642632.09"/>
    <n v="-391606.27"/>
    <n v="251025.82"/>
    <n v="0"/>
    <n v="0"/>
    <n v="-19934.23"/>
    <n v="0"/>
    <n v="231091.59"/>
    <n v="642632.09"/>
    <n v="-411540.5"/>
    <n v="0"/>
    <m/>
    <s v="UM01"/>
    <s v="INR"/>
    <n v="0"/>
    <n v="0"/>
    <n v="0"/>
    <n v="0"/>
    <n v="0"/>
  </r>
  <r>
    <s v="1603003879"/>
    <s v="2"/>
    <s v="16030038792"/>
    <s v="3000"/>
    <x v="2"/>
    <s v="19 DIA 1ST MACHINE COST W19A-E"/>
    <s v="10"/>
    <s v="0"/>
    <s v="UM3001"/>
    <d v="2011-03-25T00:00:00"/>
    <n v="428421.4"/>
    <n v="-372166.18"/>
    <n v="56255.22"/>
    <n v="0"/>
    <n v="0"/>
    <n v="-34834.15"/>
    <n v="0"/>
    <n v="21421.07"/>
    <n v="428421.4"/>
    <n v="-407000.33"/>
    <n v="0"/>
    <m/>
    <s v="UM01"/>
    <s v="INR"/>
    <n v="0"/>
    <n v="0"/>
    <n v="0"/>
    <n v="0"/>
    <n v="0"/>
  </r>
  <r>
    <s v="1603003879"/>
    <s v="3"/>
    <s v="16030038793"/>
    <s v="3000"/>
    <x v="2"/>
    <s v="19 DIA 1ST MACHINE COST W19A-M"/>
    <s v="25"/>
    <s v="0"/>
    <s v="UM3001"/>
    <d v="2011-03-25T00:00:00"/>
    <n v="856842.79"/>
    <n v="-490465.93"/>
    <n v="366376.86"/>
    <n v="0"/>
    <n v="0"/>
    <n v="-20245.189999999999"/>
    <n v="0"/>
    <n v="346131.67"/>
    <n v="856842.79"/>
    <n v="-510711.12"/>
    <n v="0"/>
    <m/>
    <s v="UM01"/>
    <s v="INR"/>
    <n v="0"/>
    <n v="0"/>
    <n v="0"/>
    <n v="0"/>
    <n v="0"/>
  </r>
  <r>
    <s v="1603003879"/>
    <s v="4"/>
    <s v="16030038794"/>
    <s v="3000"/>
    <x v="2"/>
    <s v="19 DIA 1ST MACHINE COST W19A-M"/>
    <s v="15"/>
    <s v="0"/>
    <s v="UM3001"/>
    <d v="2011-03-25T00:00:00"/>
    <n v="214210.7"/>
    <n v="-145660.34"/>
    <n v="68550.36"/>
    <n v="0"/>
    <n v="0"/>
    <n v="-9670.8799999999992"/>
    <n v="0"/>
    <n v="58879.48"/>
    <n v="214210.7"/>
    <n v="-155331.22"/>
    <n v="0"/>
    <m/>
    <s v="UM01"/>
    <s v="INR"/>
    <n v="0"/>
    <n v="0"/>
    <n v="0"/>
    <n v="0"/>
    <n v="0"/>
  </r>
  <r>
    <s v="1603003880"/>
    <s v="1"/>
    <s v="16030038801"/>
    <s v="3000"/>
    <x v="2"/>
    <s v="19 DIA 2ND MACHINE COST ONLY-C"/>
    <s v="20"/>
    <s v="0"/>
    <s v="UM3001"/>
    <d v="2011-03-25T00:00:00"/>
    <n v="521020.43"/>
    <n v="-317498.73"/>
    <n v="203521.7"/>
    <n v="0"/>
    <n v="0"/>
    <n v="-16161.88"/>
    <n v="0"/>
    <n v="187359.82"/>
    <n v="521020.43"/>
    <n v="-333660.61"/>
    <n v="0"/>
    <m/>
    <s v="UM01"/>
    <s v="INR"/>
    <n v="0"/>
    <n v="0"/>
    <n v="0"/>
    <n v="0"/>
    <n v="0"/>
  </r>
  <r>
    <s v="1603003880"/>
    <s v="2"/>
    <s v="16030038802"/>
    <s v="3000"/>
    <x v="2"/>
    <s v="19 DIA 2ND MACHINE COST ONLY-E"/>
    <s v="10"/>
    <s v="0"/>
    <s v="UM3001"/>
    <d v="2011-03-25T00:00:00"/>
    <n v="347346.96"/>
    <n v="-301737.48"/>
    <n v="45609.48"/>
    <n v="0"/>
    <n v="0"/>
    <n v="-28242.13"/>
    <n v="0"/>
    <n v="17367.349999999999"/>
    <n v="347346.96"/>
    <n v="-329979.61"/>
    <n v="0"/>
    <m/>
    <s v="UM01"/>
    <s v="INR"/>
    <n v="0"/>
    <n v="0"/>
    <n v="0"/>
    <n v="0"/>
    <n v="0"/>
  </r>
  <r>
    <s v="1603003880"/>
    <s v="3"/>
    <s v="16030038803"/>
    <s v="3000"/>
    <x v="2"/>
    <s v="19 DIA 2ND MACHINE COST ONLY-M"/>
    <s v="25"/>
    <s v="0"/>
    <s v="UM3001"/>
    <d v="2011-03-25T00:00:00"/>
    <n v="694693.91"/>
    <n v="-397650.18"/>
    <n v="297043.73"/>
    <n v="0"/>
    <n v="0"/>
    <n v="-16413.990000000002"/>
    <n v="0"/>
    <n v="280629.74"/>
    <n v="694693.91"/>
    <n v="-414064.17"/>
    <n v="0"/>
    <m/>
    <s v="UM01"/>
    <s v="INR"/>
    <n v="0"/>
    <n v="0"/>
    <n v="0"/>
    <n v="0"/>
    <n v="0"/>
  </r>
  <r>
    <s v="1603003880"/>
    <s v="4"/>
    <s v="16030038804"/>
    <s v="3000"/>
    <x v="2"/>
    <s v="19 DIA 2ND MACHINE COST ONLY-M"/>
    <s v="15"/>
    <s v="0"/>
    <s v="UM3001"/>
    <d v="2011-03-25T00:00:00"/>
    <n v="173673.48"/>
    <n v="-118095.59"/>
    <n v="55577.89"/>
    <n v="0"/>
    <n v="0"/>
    <n v="-7840.77"/>
    <n v="0"/>
    <n v="47737.120000000003"/>
    <n v="173673.48"/>
    <n v="-125936.36"/>
    <n v="0"/>
    <m/>
    <s v="UM01"/>
    <s v="INR"/>
    <n v="0"/>
    <n v="0"/>
    <n v="0"/>
    <n v="0"/>
    <n v="0"/>
  </r>
  <r>
    <s v="1603003881"/>
    <s v="1"/>
    <s v="16030038811"/>
    <s v="3000"/>
    <x v="2"/>
    <s v="7BBx710 TUBULAR STRANDER-CAPS"/>
    <s v="20"/>
    <s v="0"/>
    <s v="UM3001"/>
    <d v="2011-03-25T00:00:00"/>
    <n v="812792.56"/>
    <n v="-495298.43"/>
    <n v="317494.13"/>
    <n v="0"/>
    <n v="0"/>
    <n v="-25212.55"/>
    <n v="0"/>
    <n v="292281.58"/>
    <n v="812792.56"/>
    <n v="-520510.98"/>
    <n v="0"/>
    <m/>
    <s v="UM01"/>
    <s v="INR"/>
    <n v="0"/>
    <n v="0"/>
    <n v="0"/>
    <n v="0"/>
    <n v="0"/>
  </r>
  <r>
    <s v="1603003881"/>
    <s v="2"/>
    <s v="16030038812"/>
    <s v="3000"/>
    <x v="2"/>
    <s v="7BBx710 TUBULAR STRANDER-MGRD"/>
    <s v="10"/>
    <s v="0"/>
    <s v="UM3001"/>
    <d v="2011-03-25T00:00:00"/>
    <n v="406396.28"/>
    <n v="-353033.14"/>
    <n v="53363.14"/>
    <n v="0"/>
    <n v="0"/>
    <n v="-33043.33"/>
    <n v="0"/>
    <n v="20319.810000000001"/>
    <n v="406396.28"/>
    <n v="-386076.47"/>
    <n v="0"/>
    <m/>
    <s v="UM01"/>
    <s v="INR"/>
    <n v="0"/>
    <n v="0"/>
    <n v="0"/>
    <n v="0"/>
    <n v="0"/>
  </r>
  <r>
    <s v="1603003881"/>
    <s v="3"/>
    <s v="16030038813"/>
    <s v="3000"/>
    <x v="2"/>
    <s v="7BBx710 TUBULAR STRANDER-MAIN"/>
    <s v="20"/>
    <s v="0"/>
    <s v="UM3001"/>
    <d v="2011-03-25T00:00:00"/>
    <n v="5689547.9400000004"/>
    <n v="-3467088.98"/>
    <n v="2222458.96"/>
    <n v="0"/>
    <n v="0"/>
    <n v="-176487.84"/>
    <n v="0"/>
    <n v="2045971.12"/>
    <n v="5689547.9400000004"/>
    <n v="-3643576.82"/>
    <n v="0"/>
    <m/>
    <s v="UM01"/>
    <s v="INR"/>
    <n v="0"/>
    <n v="0"/>
    <n v="0"/>
    <n v="0"/>
    <n v="0"/>
  </r>
  <r>
    <s v="1603003881"/>
    <s v="4"/>
    <s v="16030038814"/>
    <s v="3000"/>
    <x v="2"/>
    <s v="7BBx710 TUBULAR STRANDER-MOTR"/>
    <s v="15"/>
    <s v="0"/>
    <s v="UM3001"/>
    <d v="2011-03-25T00:00:00"/>
    <n v="406396.28"/>
    <n v="-276343.90999999997"/>
    <n v="130052.37"/>
    <n v="0"/>
    <n v="0"/>
    <n v="-18347.400000000001"/>
    <n v="0"/>
    <n v="111704.97"/>
    <n v="406396.28"/>
    <n v="-294691.31"/>
    <n v="0"/>
    <m/>
    <s v="UM01"/>
    <s v="INR"/>
    <n v="0"/>
    <n v="0"/>
    <n v="0"/>
    <n v="0"/>
    <n v="0"/>
  </r>
  <r>
    <s v="1603003881"/>
    <s v="5"/>
    <s v="16030038815"/>
    <s v="3000"/>
    <x v="2"/>
    <s v="7BBx710 TUBULAR STRANDER-ELEC"/>
    <s v="10"/>
    <s v="0"/>
    <s v="UM3001"/>
    <d v="2011-03-25T00:00:00"/>
    <n v="812792.56"/>
    <n v="-706066.28"/>
    <n v="106726.28"/>
    <n v="0"/>
    <n v="0"/>
    <n v="-66086.649999999994"/>
    <n v="0"/>
    <n v="40639.629999999997"/>
    <n v="812792.56"/>
    <n v="-772152.93"/>
    <n v="0"/>
    <m/>
    <s v="UM01"/>
    <s v="INR"/>
    <n v="0"/>
    <n v="0"/>
    <n v="0"/>
    <n v="0"/>
    <n v="0"/>
  </r>
  <r>
    <s v="1603003882"/>
    <s v="1"/>
    <s v="16030038821"/>
    <s v="3000"/>
    <x v="2"/>
    <s v="ADDL. EXP. ON P.H. INSTALLATIO"/>
    <s v="10"/>
    <s v="0"/>
    <s v="UM3001"/>
    <d v="1997-03-31T00:00:00"/>
    <n v="271.5"/>
    <n v="-257.92"/>
    <n v="13.58"/>
    <n v="0"/>
    <n v="0"/>
    <n v="0"/>
    <n v="0"/>
    <n v="13.58"/>
    <n v="271.5"/>
    <n v="-257.92"/>
    <n v="0"/>
    <m/>
    <s v="UM01"/>
    <s v="INR"/>
    <n v="0"/>
    <n v="0"/>
    <n v="0"/>
    <n v="0"/>
    <n v="0"/>
  </r>
  <r>
    <s v="1603003882"/>
    <s v="2"/>
    <s v="16030038822"/>
    <s v="3000"/>
    <x v="2"/>
    <s v="ADDL. EXP. ON P.H. INSTALLATIO"/>
    <s v="10"/>
    <s v="0"/>
    <s v="UM3001"/>
    <d v="1997-03-31T00:00:00"/>
    <n v="543"/>
    <n v="-515.85"/>
    <n v="27.15"/>
    <n v="0"/>
    <n v="0"/>
    <n v="0"/>
    <n v="0"/>
    <n v="27.15"/>
    <n v="543"/>
    <n v="-515.85"/>
    <n v="0"/>
    <m/>
    <s v="UM01"/>
    <s v="INR"/>
    <n v="0"/>
    <n v="0"/>
    <n v="0"/>
    <n v="0"/>
    <n v="0"/>
  </r>
  <r>
    <s v="1603003882"/>
    <s v="3"/>
    <s v="16030038823"/>
    <s v="3000"/>
    <x v="2"/>
    <s v="ADDL. EXP. ON P.H. INSTALLATIO"/>
    <s v="15"/>
    <s v="0"/>
    <s v="UM3001"/>
    <d v="1997-03-31T00:00:00"/>
    <n v="1357.5"/>
    <n v="-1289.6199999999999"/>
    <n v="67.88"/>
    <n v="0"/>
    <n v="0"/>
    <n v="0"/>
    <n v="0"/>
    <n v="67.88"/>
    <n v="1357.5"/>
    <n v="-1289.6199999999999"/>
    <n v="0"/>
    <m/>
    <s v="UM01"/>
    <s v="INR"/>
    <n v="0"/>
    <n v="0"/>
    <n v="0"/>
    <n v="0"/>
    <n v="0"/>
  </r>
  <r>
    <s v="1603003882"/>
    <s v="4"/>
    <s v="16030038824"/>
    <s v="3000"/>
    <x v="2"/>
    <s v="ADDL. EXP. ON P.H. INSTALLATIO"/>
    <s v="20"/>
    <s v="0"/>
    <s v="UM3001"/>
    <d v="1997-03-31T00:00:00"/>
    <n v="2715"/>
    <n v="-2579.25"/>
    <n v="135.75"/>
    <n v="0"/>
    <n v="0"/>
    <n v="0"/>
    <n v="0"/>
    <n v="135.75"/>
    <n v="2715"/>
    <n v="-2579.25"/>
    <n v="0"/>
    <m/>
    <s v="UM01"/>
    <s v="INR"/>
    <n v="0"/>
    <n v="0"/>
    <n v="0"/>
    <n v="0"/>
    <n v="0"/>
  </r>
  <r>
    <s v="1603003882"/>
    <s v="5"/>
    <s v="16030038825"/>
    <s v="3000"/>
    <x v="2"/>
    <s v="ADDL. EXP. ON P.H. INSTALLATIO"/>
    <s v="8"/>
    <s v="0"/>
    <s v="UM3001"/>
    <d v="1997-03-31T00:00:00"/>
    <n v="543"/>
    <n v="-515.85"/>
    <n v="27.15"/>
    <n v="0"/>
    <n v="0"/>
    <n v="0"/>
    <n v="0"/>
    <n v="27.15"/>
    <n v="543"/>
    <n v="-515.85"/>
    <n v="0"/>
    <m/>
    <s v="UM01"/>
    <s v="INR"/>
    <n v="0"/>
    <n v="0"/>
    <n v="0"/>
    <n v="0"/>
    <n v="0"/>
  </r>
  <r>
    <s v="1603003883"/>
    <s v="1"/>
    <s v="16030038831"/>
    <s v="3000"/>
    <x v="2"/>
    <s v="ADDL. EXP. ON CHEMICAL TRANSFE"/>
    <s v="20"/>
    <s v="0"/>
    <s v="UM3001"/>
    <d v="1997-03-31T00:00:00"/>
    <n v="26326.28"/>
    <n v="-25009.97"/>
    <n v="1316.31"/>
    <n v="0"/>
    <n v="0"/>
    <n v="0"/>
    <n v="0"/>
    <n v="1316.31"/>
    <n v="26326.28"/>
    <n v="-25009.97"/>
    <n v="0"/>
    <m/>
    <s v="UM01"/>
    <s v="INR"/>
    <n v="0"/>
    <n v="0"/>
    <n v="0"/>
    <n v="0"/>
    <n v="0"/>
  </r>
  <r>
    <s v="1603003883"/>
    <s v="2"/>
    <s v="16030038832"/>
    <s v="3000"/>
    <x v="2"/>
    <s v="ADDL. EXP. ON CHEMICAL TRANSFE"/>
    <s v="10"/>
    <s v="0"/>
    <s v="UM3001"/>
    <d v="1997-03-31T00:00:00"/>
    <n v="5265.26"/>
    <n v="-5002"/>
    <n v="263.26"/>
    <n v="0"/>
    <n v="0"/>
    <n v="0"/>
    <n v="0"/>
    <n v="263.26"/>
    <n v="5265.26"/>
    <n v="-5002"/>
    <n v="0"/>
    <m/>
    <s v="UM01"/>
    <s v="INR"/>
    <n v="0"/>
    <n v="0"/>
    <n v="0"/>
    <n v="0"/>
    <n v="0"/>
  </r>
  <r>
    <s v="1603003883"/>
    <s v="3"/>
    <s v="16030038833"/>
    <s v="3000"/>
    <x v="2"/>
    <s v="ADDL. EXP. ON CHEMICAL TRANSFE"/>
    <s v="10"/>
    <s v="0"/>
    <s v="UM3001"/>
    <d v="1997-03-31T00:00:00"/>
    <n v="2632.63"/>
    <n v="-2501"/>
    <n v="131.63"/>
    <n v="0"/>
    <n v="0"/>
    <n v="0"/>
    <n v="0"/>
    <n v="131.63"/>
    <n v="2632.63"/>
    <n v="-2501"/>
    <n v="0"/>
    <m/>
    <s v="UM01"/>
    <s v="INR"/>
    <n v="0"/>
    <n v="0"/>
    <n v="0"/>
    <n v="0"/>
    <n v="0"/>
  </r>
  <r>
    <s v="1603003883"/>
    <s v="4"/>
    <s v="16030038834"/>
    <s v="3000"/>
    <x v="2"/>
    <s v="ADDL. EXP. ON CHEMICAL TRANSFE"/>
    <s v="15"/>
    <s v="0"/>
    <s v="UM3001"/>
    <d v="1997-03-31T00:00:00"/>
    <n v="13163.14"/>
    <n v="-12504.98"/>
    <n v="658.16"/>
    <n v="0"/>
    <n v="0"/>
    <n v="0"/>
    <n v="0"/>
    <n v="658.16"/>
    <n v="13163.14"/>
    <n v="-12504.98"/>
    <n v="0"/>
    <m/>
    <s v="UM01"/>
    <s v="INR"/>
    <n v="0"/>
    <n v="0"/>
    <n v="0"/>
    <n v="0"/>
    <n v="0"/>
  </r>
  <r>
    <s v="1603003883"/>
    <s v="5"/>
    <s v="16030038835"/>
    <s v="3000"/>
    <x v="2"/>
    <s v="ADDL. EXP. ON CHEMICAL TRANSFE"/>
    <s v="8"/>
    <s v="0"/>
    <s v="UM3001"/>
    <d v="1997-03-31T00:00:00"/>
    <n v="5265.26"/>
    <n v="-5002"/>
    <n v="263.26"/>
    <n v="0"/>
    <n v="0"/>
    <n v="0"/>
    <n v="0"/>
    <n v="263.26"/>
    <n v="5265.26"/>
    <n v="-5002"/>
    <n v="0"/>
    <m/>
    <s v="UM01"/>
    <s v="INR"/>
    <n v="0"/>
    <n v="0"/>
    <n v="0"/>
    <n v="0"/>
    <n v="0"/>
  </r>
  <r>
    <s v="1603003884"/>
    <s v="1"/>
    <s v="16030038841"/>
    <s v="3000"/>
    <x v="2"/>
    <s v="36BBX315 STRNDG MC  65A-CAPS"/>
    <s v="20"/>
    <s v="0"/>
    <s v="UM3001"/>
    <d v="2012-03-29T00:00:00"/>
    <n v="1599081.02"/>
    <n v="-833598.47"/>
    <n v="765482.55"/>
    <n v="0"/>
    <n v="0"/>
    <n v="-57166.53"/>
    <n v="0"/>
    <n v="708316.02"/>
    <n v="1599081.02"/>
    <n v="-890765"/>
    <n v="0"/>
    <m/>
    <s v="UM01"/>
    <s v="INR"/>
    <n v="0"/>
    <n v="0"/>
    <n v="0"/>
    <n v="0"/>
    <n v="0"/>
  </r>
  <r>
    <s v="1603003884"/>
    <s v="2"/>
    <s v="16030038842"/>
    <s v="3000"/>
    <x v="2"/>
    <s v="36BBX315 STRNDG MC  65A-ELEC"/>
    <s v="10"/>
    <s v="0"/>
    <s v="UM3001"/>
    <d v="2012-03-29T00:00:00"/>
    <n v="1599081.02"/>
    <n v="-1242394.4099999999"/>
    <n v="356686.61"/>
    <n v="0"/>
    <n v="0"/>
    <n v="-138937.26"/>
    <n v="0"/>
    <n v="217749.35"/>
    <n v="1599081.02"/>
    <n v="-1381331.67"/>
    <n v="0"/>
    <m/>
    <s v="UM01"/>
    <s v="INR"/>
    <n v="0"/>
    <n v="0"/>
    <n v="0"/>
    <n v="0"/>
    <n v="0"/>
  </r>
  <r>
    <s v="1603003884"/>
    <s v="3"/>
    <s v="16030038843"/>
    <s v="3000"/>
    <x v="2"/>
    <s v="36BBX315 STRNDG MC  65A-MGRD"/>
    <s v="10"/>
    <s v="0"/>
    <s v="UM3001"/>
    <d v="2012-03-29T00:00:00"/>
    <n v="799540.51"/>
    <n v="-621197.19999999995"/>
    <n v="178343.31"/>
    <n v="0"/>
    <n v="0"/>
    <n v="-69468.63"/>
    <n v="0"/>
    <n v="108874.68"/>
    <n v="799540.51"/>
    <n v="-690665.83"/>
    <n v="0"/>
    <m/>
    <s v="UM01"/>
    <s v="INR"/>
    <n v="0"/>
    <n v="0"/>
    <n v="0"/>
    <n v="0"/>
    <n v="0"/>
  </r>
  <r>
    <s v="1603003884"/>
    <s v="4"/>
    <s v="16030038844"/>
    <s v="3000"/>
    <x v="2"/>
    <s v="36BBX315 STRNDG MC  65A-MAIN"/>
    <s v="20"/>
    <s v="0"/>
    <s v="UM3001"/>
    <d v="2012-03-29T00:00:00"/>
    <n v="11193567.130000001"/>
    <n v="-5835189.29"/>
    <n v="5358377.84"/>
    <n v="0"/>
    <n v="0"/>
    <n v="-400165.71"/>
    <n v="0"/>
    <n v="4958212.13"/>
    <n v="11193567.130000001"/>
    <n v="-6235355"/>
    <n v="0"/>
    <m/>
    <s v="UM01"/>
    <s v="INR"/>
    <n v="0"/>
    <n v="0"/>
    <n v="0"/>
    <n v="0"/>
    <n v="0"/>
  </r>
  <r>
    <s v="1603003884"/>
    <s v="5"/>
    <s v="16030038845"/>
    <s v="3000"/>
    <x v="2"/>
    <s v="36BBX315 STRNDG MC  65A-MOTR"/>
    <s v="15"/>
    <s v="0"/>
    <s v="UM3001"/>
    <d v="2012-03-29T00:00:00"/>
    <n v="799540.51"/>
    <n v="-476385.53"/>
    <n v="323154.98"/>
    <n v="0"/>
    <n v="0"/>
    <n v="-40501.550000000003"/>
    <n v="0"/>
    <n v="282653.43"/>
    <n v="799540.51"/>
    <n v="-516887.08"/>
    <n v="0"/>
    <m/>
    <s v="UM01"/>
    <s v="INR"/>
    <n v="0"/>
    <n v="0"/>
    <n v="0"/>
    <n v="0"/>
    <n v="0"/>
  </r>
  <r>
    <s v="1603003885"/>
    <s v="1"/>
    <s v="16030038851"/>
    <s v="3000"/>
    <x v="2"/>
    <s v="8BBX2200 CLOSING MC- MAIN MC"/>
    <s v="20"/>
    <s v="0"/>
    <s v="UM3001"/>
    <d v="2012-03-29T00:00:00"/>
    <n v="124040846.89"/>
    <n v="-64662302.219999999"/>
    <n v="59378544.670000002"/>
    <n v="0"/>
    <n v="0"/>
    <n v="-4434412.46"/>
    <n v="0"/>
    <n v="54944132.210000001"/>
    <n v="124040846.89"/>
    <n v="-69096714.680000007"/>
    <n v="0"/>
    <m/>
    <s v="UM01"/>
    <s v="INR"/>
    <n v="0"/>
    <n v="0"/>
    <n v="0"/>
    <n v="0"/>
    <n v="0"/>
  </r>
  <r>
    <s v="1603003885"/>
    <s v="2"/>
    <s v="16030038852"/>
    <s v="3000"/>
    <x v="2"/>
    <s v="8BBX2200 CLOSING MC- MOTOR"/>
    <s v="15"/>
    <s v="0"/>
    <s v="UM3001"/>
    <d v="2012-03-29T00:00:00"/>
    <n v="8860060.4900000002"/>
    <n v="-5279037.82"/>
    <n v="3581022.67"/>
    <n v="0"/>
    <n v="0"/>
    <n v="-448815.51"/>
    <n v="0"/>
    <n v="3132207.16"/>
    <n v="8860060.4900000002"/>
    <n v="-5727853.3300000001"/>
    <n v="0"/>
    <m/>
    <s v="UM01"/>
    <s v="INR"/>
    <n v="0"/>
    <n v="0"/>
    <n v="0"/>
    <n v="0"/>
    <n v="0"/>
  </r>
  <r>
    <s v="1603003885"/>
    <s v="3"/>
    <s v="16030038853"/>
    <s v="3000"/>
    <x v="2"/>
    <s v="8BBX2200 CLOSING MC-ELECTRICAL"/>
    <s v="10"/>
    <s v="0"/>
    <s v="UM3001"/>
    <d v="2012-03-29T00:00:00"/>
    <n v="17720120.98"/>
    <n v="-13767519.57"/>
    <n v="3952601.41"/>
    <n v="0"/>
    <n v="0"/>
    <n v="-1539624.91"/>
    <n v="0"/>
    <n v="2412976.5"/>
    <n v="17720120.98"/>
    <n v="-15307144.48"/>
    <n v="0"/>
    <m/>
    <s v="UM01"/>
    <s v="INR"/>
    <n v="0"/>
    <n v="0"/>
    <n v="0"/>
    <n v="0"/>
    <n v="0"/>
  </r>
  <r>
    <s v="1603003885"/>
    <s v="4"/>
    <s v="16030038854"/>
    <s v="3000"/>
    <x v="2"/>
    <s v="8BBX2200 CLOSING MC-CASTAN"/>
    <s v="20"/>
    <s v="0"/>
    <s v="UM3001"/>
    <d v="2012-03-29T00:00:00"/>
    <n v="17720120.98"/>
    <n v="-9237471.7400000002"/>
    <n v="8482649.2400000002"/>
    <n v="0"/>
    <n v="0"/>
    <n v="-633487.49"/>
    <n v="0"/>
    <n v="7849161.75"/>
    <n v="17720120.98"/>
    <n v="-9870959.2300000004"/>
    <n v="0"/>
    <m/>
    <s v="UM01"/>
    <s v="INR"/>
    <n v="0"/>
    <n v="0"/>
    <n v="0"/>
    <n v="0"/>
    <n v="0"/>
  </r>
  <r>
    <s v="1603003885"/>
    <s v="5"/>
    <s v="16030038855"/>
    <s v="3000"/>
    <x v="2"/>
    <s v="8BBX2200 CLOSING MC-MGRD"/>
    <s v="10"/>
    <s v="0"/>
    <s v="UM3001"/>
    <d v="2012-03-29T00:00:00"/>
    <n v="8860060.4900000002"/>
    <n v="-6883759.79"/>
    <n v="1976300.7"/>
    <n v="0"/>
    <n v="0"/>
    <n v="-769812.45"/>
    <n v="0"/>
    <n v="1206488.25"/>
    <n v="8860060.4900000002"/>
    <n v="-7653572.2400000002"/>
    <n v="0"/>
    <m/>
    <s v="UM01"/>
    <s v="INR"/>
    <n v="0"/>
    <n v="0"/>
    <n v="0"/>
    <n v="0"/>
    <n v="0"/>
  </r>
  <r>
    <s v="1603003886"/>
    <s v="1"/>
    <s v="16030038861"/>
    <s v="3000"/>
    <x v="2"/>
    <s v="48BBX630 STDG MC ( 8x2200)-CAP"/>
    <s v="20"/>
    <s v="0"/>
    <s v="UM3001"/>
    <d v="2012-03-29T00:00:00"/>
    <n v="7361567.1299999999"/>
    <n v="-3837573.61"/>
    <n v="3523993.52"/>
    <n v="0"/>
    <n v="0"/>
    <n v="-263173.19"/>
    <n v="0"/>
    <n v="3260820.33"/>
    <n v="7361567.1299999999"/>
    <n v="-4100746.8"/>
    <n v="0"/>
    <m/>
    <s v="UM01"/>
    <s v="INR"/>
    <n v="0"/>
    <n v="0"/>
    <n v="0"/>
    <n v="0"/>
    <n v="0"/>
  </r>
  <r>
    <s v="1603003886"/>
    <s v="2"/>
    <s v="16030038862"/>
    <s v="3000"/>
    <x v="2"/>
    <s v="48BBX630 STDG MC ( 8x2200)-ELE"/>
    <s v="10"/>
    <s v="0"/>
    <s v="UM3001"/>
    <d v="2012-03-29T00:00:00"/>
    <n v="7361567.1299999999"/>
    <n v="-5719516.2300000004"/>
    <n v="1642050.9"/>
    <n v="0"/>
    <n v="0"/>
    <n v="-639614.81999999995"/>
    <n v="0"/>
    <n v="1002436.08"/>
    <n v="7361567.1299999999"/>
    <n v="-6359131.0499999998"/>
    <n v="0"/>
    <m/>
    <s v="UM01"/>
    <s v="INR"/>
    <n v="0"/>
    <n v="0"/>
    <n v="0"/>
    <n v="0"/>
    <n v="0"/>
  </r>
  <r>
    <s v="1603003886"/>
    <s v="3"/>
    <s v="16030038863"/>
    <s v="3000"/>
    <x v="2"/>
    <s v="48BBX630 STDG MC ( 8x2200)-MOT"/>
    <s v="15"/>
    <s v="0"/>
    <s v="UM3001"/>
    <d v="2012-03-29T00:00:00"/>
    <n v="3680783.57"/>
    <n v="-2193099.66"/>
    <n v="1487683.91"/>
    <n v="0"/>
    <n v="0"/>
    <n v="-186453.89"/>
    <n v="0"/>
    <n v="1301230.02"/>
    <n v="3680783.57"/>
    <n v="-2379553.5499999998"/>
    <n v="0"/>
    <m/>
    <s v="UM01"/>
    <s v="INR"/>
    <n v="0"/>
    <n v="0"/>
    <n v="0"/>
    <n v="0"/>
    <n v="0"/>
  </r>
  <r>
    <s v="1603003886"/>
    <s v="4"/>
    <s v="16030038864"/>
    <s v="3000"/>
    <x v="2"/>
    <s v="48BBX630 STDG MC ( 8x2200)-MGR"/>
    <s v="10"/>
    <s v="0"/>
    <s v="UM3001"/>
    <d v="2012-03-29T00:00:00"/>
    <n v="3680783.57"/>
    <n v="-2859758.11"/>
    <n v="821025.46"/>
    <n v="0"/>
    <n v="0"/>
    <n v="-319807.42"/>
    <n v="0"/>
    <n v="501218.04"/>
    <n v="3680783.57"/>
    <n v="-3179565.53"/>
    <n v="0"/>
    <m/>
    <s v="UM01"/>
    <s v="INR"/>
    <n v="0"/>
    <n v="0"/>
    <n v="0"/>
    <n v="0"/>
    <n v="0"/>
  </r>
  <r>
    <s v="1603003886"/>
    <s v="5"/>
    <s v="16030038865"/>
    <s v="3000"/>
    <x v="2"/>
    <s v="48BBX630 STDG MC ( 8x2200)-MAI"/>
    <s v="20"/>
    <s v="0"/>
    <s v="UM3001"/>
    <d v="2012-03-29T00:00:00"/>
    <n v="51530969.909999996"/>
    <n v="-26863015.16"/>
    <n v="24667954.75"/>
    <n v="0"/>
    <n v="0"/>
    <n v="-1842212.31"/>
    <n v="0"/>
    <n v="22825742.440000001"/>
    <n v="51530969.909999996"/>
    <n v="-28705227.469999999"/>
    <n v="0"/>
    <m/>
    <s v="UM01"/>
    <s v="INR"/>
    <n v="0"/>
    <n v="0"/>
    <n v="0"/>
    <n v="0"/>
    <n v="0"/>
  </r>
  <r>
    <s v="1603003887"/>
    <s v="1"/>
    <s v="16030038871"/>
    <s v="3000"/>
    <x v="2"/>
    <s v="&quot;&quot;&quot;4X750+5X650 STRGT-DANCER 30&quot;&quot;&quot;&quot;&quot;"/>
    <s v="10"/>
    <s v="0"/>
    <s v="UM3001"/>
    <d v="2012-03-29T00:00:00"/>
    <n v="15699822.789999999"/>
    <n v="-12197863.539999999"/>
    <n v="3501959.25"/>
    <n v="0"/>
    <n v="0"/>
    <n v="-1364089.9"/>
    <n v="0"/>
    <n v="2137869.35"/>
    <n v="15699822.789999999"/>
    <n v="-13561953.439999999"/>
    <n v="0"/>
    <m/>
    <s v="UM01"/>
    <s v="INR"/>
    <n v="0"/>
    <n v="0"/>
    <n v="0"/>
    <n v="0"/>
    <n v="0"/>
  </r>
  <r>
    <s v="1603003887"/>
    <s v="2"/>
    <s v="16030038872"/>
    <s v="3000"/>
    <x v="2"/>
    <s v="&quot;&quot;&quot;4X750+5X650 STRGT-DANCER 30&quot;&quot;&quot;&quot;&quot;"/>
    <s v="15"/>
    <s v="0"/>
    <s v="UM3001"/>
    <d v="2012-03-29T00:00:00"/>
    <n v="15699822.789999999"/>
    <n v="-9354333.2100000009"/>
    <n v="6345489.5800000001"/>
    <n v="0"/>
    <n v="0"/>
    <n v="-795290.73"/>
    <n v="0"/>
    <n v="5550198.8499999996"/>
    <n v="15699822.789999999"/>
    <n v="-10149623.939999999"/>
    <n v="0"/>
    <m/>
    <s v="UM01"/>
    <s v="INR"/>
    <n v="0"/>
    <n v="0"/>
    <n v="0"/>
    <n v="0"/>
    <n v="0"/>
  </r>
  <r>
    <s v="1603003887"/>
    <s v="3"/>
    <s v="16030038873"/>
    <s v="3000"/>
    <x v="2"/>
    <s v="&quot;&quot;&quot;4X750+5X650 STRGT-DANCER 30&quot;&quot;&quot;&quot;&quot;"/>
    <s v="15"/>
    <s v="0"/>
    <s v="UM3001"/>
    <d v="2012-03-29T00:00:00"/>
    <n v="4485663.66"/>
    <n v="-2672666.63"/>
    <n v="1812997.03"/>
    <n v="0"/>
    <n v="0"/>
    <n v="-227225.92"/>
    <n v="0"/>
    <n v="1585771.11"/>
    <n v="4485663.66"/>
    <n v="-2899892.55"/>
    <n v="0"/>
    <m/>
    <s v="UM01"/>
    <s v="INR"/>
    <n v="0"/>
    <n v="0"/>
    <n v="0"/>
    <n v="0"/>
    <n v="0"/>
  </r>
  <r>
    <s v="1603003887"/>
    <s v="4"/>
    <s v="16030038874"/>
    <s v="3000"/>
    <x v="2"/>
    <s v="&quot;&quot;&quot;4X750+5X650 STRGT-DANCER 30&quot;&quot;&quot;&quot;&quot;"/>
    <s v="25"/>
    <s v="0"/>
    <s v="UM3001"/>
    <d v="2012-03-29T00:00:00"/>
    <n v="8971327.3100000005"/>
    <n v="-4312349.6100000003"/>
    <n v="4658977.7"/>
    <n v="0"/>
    <n v="0"/>
    <n v="-247791.06"/>
    <n v="0"/>
    <n v="4411186.6399999997"/>
    <n v="8971327.3100000005"/>
    <n v="-4560140.67"/>
    <n v="0"/>
    <m/>
    <s v="UM01"/>
    <s v="INR"/>
    <n v="0"/>
    <n v="0"/>
    <n v="0"/>
    <n v="0"/>
    <n v="0"/>
  </r>
  <r>
    <s v="1603003888"/>
    <s v="1"/>
    <s v="16030038881"/>
    <s v="3000"/>
    <x v="2"/>
    <s v="&quot;&quot;&quot;4X750+5X650 STRGT-DANCER 30&quot;&quot;&quot;&quot;&quot;"/>
    <s v="10"/>
    <s v="0"/>
    <s v="UM3001"/>
    <d v="2012-03-29T00:00:00"/>
    <n v="6101780.1699999999"/>
    <n v="-4740733.88"/>
    <n v="1361046.29"/>
    <n v="0"/>
    <n v="0"/>
    <n v="-530157.37"/>
    <n v="0"/>
    <n v="830888.92"/>
    <n v="6101780.1699999999"/>
    <n v="-5270891.25"/>
    <n v="0"/>
    <m/>
    <s v="UM01"/>
    <s v="INR"/>
    <n v="0"/>
    <n v="0"/>
    <n v="0"/>
    <n v="0"/>
    <n v="0"/>
  </r>
  <r>
    <s v="1603003888"/>
    <s v="2"/>
    <s v="16030038882"/>
    <s v="3000"/>
    <x v="2"/>
    <s v="&quot;&quot;&quot;4X750+5X650 STRGT-DANCER 30&quot;&quot;&quot;&quot;&quot;"/>
    <s v="15"/>
    <s v="0"/>
    <s v="UM3001"/>
    <d v="2012-03-29T00:00:00"/>
    <n v="6101780.1699999999"/>
    <n v="-3635587.84"/>
    <n v="2466192.33"/>
    <n v="0"/>
    <n v="0"/>
    <n v="-309091.96999999997"/>
    <n v="0"/>
    <n v="2157100.36"/>
    <n v="6101780.1699999999"/>
    <n v="-3944679.81"/>
    <n v="0"/>
    <m/>
    <s v="UM01"/>
    <s v="INR"/>
    <n v="0"/>
    <n v="0"/>
    <n v="0"/>
    <n v="0"/>
    <n v="0"/>
  </r>
  <r>
    <s v="1603003888"/>
    <s v="3"/>
    <s v="16030038883"/>
    <s v="3000"/>
    <x v="2"/>
    <s v="&quot;&quot;&quot;4X750+5X650 STRGT-DANCER 30&quot;&quot;&quot;&quot;&quot;"/>
    <s v="15"/>
    <s v="0"/>
    <s v="UM3001"/>
    <d v="2012-03-29T00:00:00"/>
    <n v="1743365.76"/>
    <n v="-1038739.38"/>
    <n v="704626.38"/>
    <n v="0"/>
    <n v="0"/>
    <n v="-88311.99"/>
    <n v="0"/>
    <n v="616314.39"/>
    <n v="1743365.76"/>
    <n v="-1127051.3700000001"/>
    <n v="0"/>
    <m/>
    <s v="UM01"/>
    <s v="INR"/>
    <n v="0"/>
    <n v="0"/>
    <n v="0"/>
    <n v="0"/>
    <n v="0"/>
  </r>
  <r>
    <s v="1603003888"/>
    <s v="4"/>
    <s v="16030038884"/>
    <s v="3000"/>
    <x v="2"/>
    <s v="&quot;&quot;&quot;4X750+5X650 STRGT-DANCER 30&quot;&quot;&quot;&quot;&quot;"/>
    <s v="25"/>
    <s v="0"/>
    <s v="UM3001"/>
    <d v="2012-03-29T00:00:00"/>
    <n v="3486731.53"/>
    <n v="-1676006.77"/>
    <n v="1810724.76"/>
    <n v="0"/>
    <n v="0"/>
    <n v="-96304.69"/>
    <n v="0"/>
    <n v="1714420.07"/>
    <n v="3486731.53"/>
    <n v="-1772311.46"/>
    <n v="0"/>
    <m/>
    <s v="UM01"/>
    <s v="INR"/>
    <n v="0"/>
    <n v="0"/>
    <n v="0"/>
    <n v="0"/>
    <n v="0"/>
  </r>
  <r>
    <s v="1603003889"/>
    <s v="1"/>
    <s v="16030038891"/>
    <s v="3000"/>
    <x v="2"/>
    <s v="&quot;&quot;&quot;4X750+5X650 STRGT-DANCER 30&quot;&quot;&quot;&quot;&quot;"/>
    <s v="10"/>
    <s v="0"/>
    <s v="UM3001"/>
    <d v="2012-03-29T00:00:00"/>
    <n v="10600696.029999999"/>
    <n v="-8236133.96"/>
    <n v="2364562.0699999998"/>
    <n v="0"/>
    <n v="0"/>
    <n v="-921048.77"/>
    <n v="0"/>
    <n v="1443513.3"/>
    <n v="10600696.029999999"/>
    <n v="-9157182.7300000004"/>
    <n v="0"/>
    <m/>
    <s v="UM01"/>
    <s v="INR"/>
    <n v="0"/>
    <n v="0"/>
    <n v="0"/>
    <n v="0"/>
    <n v="0"/>
  </r>
  <r>
    <s v="1603003889"/>
    <s v="2"/>
    <s v="16030038892"/>
    <s v="3000"/>
    <x v="2"/>
    <s v="&quot;&quot;&quot;4X750+5X650 STRGT-DANCER 30&quot;&quot;&quot;&quot;&quot;"/>
    <s v="15"/>
    <s v="0"/>
    <s v="UM3001"/>
    <d v="2012-03-29T00:00:00"/>
    <n v="10600696.029999999"/>
    <n v="-6316150.4699999997"/>
    <n v="4284545.5599999996"/>
    <n v="0"/>
    <n v="0"/>
    <n v="-536989.19999999995"/>
    <n v="0"/>
    <n v="3747556.36"/>
    <n v="10600696.029999999"/>
    <n v="-6853139.6699999999"/>
    <n v="0"/>
    <m/>
    <s v="UM01"/>
    <s v="INR"/>
    <n v="0"/>
    <n v="0"/>
    <n v="0"/>
    <n v="0"/>
    <n v="0"/>
  </r>
  <r>
    <s v="1603003889"/>
    <s v="3"/>
    <s v="16030038893"/>
    <s v="3000"/>
    <x v="2"/>
    <s v="&quot;&quot;&quot;4X750+5X650 STRGT-DANCER 30&quot;&quot;&quot;&quot;&quot;"/>
    <s v="15"/>
    <s v="0"/>
    <s v="UM3001"/>
    <d v="2012-03-29T00:00:00"/>
    <n v="3028770.29"/>
    <n v="-1804614.42"/>
    <n v="1224155.8700000001"/>
    <n v="0"/>
    <n v="0"/>
    <n v="-153425.48000000001"/>
    <n v="0"/>
    <n v="1070730.3899999999"/>
    <n v="3028770.29"/>
    <n v="-1958039.9"/>
    <n v="0"/>
    <m/>
    <s v="UM01"/>
    <s v="INR"/>
    <n v="0"/>
    <n v="0"/>
    <n v="0"/>
    <n v="0"/>
    <n v="0"/>
  </r>
  <r>
    <s v="1603003889"/>
    <s v="4"/>
    <s v="16030038894"/>
    <s v="3000"/>
    <x v="2"/>
    <s v="&quot;&quot;&quot;4X750+5X650 STRGT-DANCER 30&quot;&quot;&quot;&quot;&quot;"/>
    <s v="25"/>
    <s v="0"/>
    <s v="UM3001"/>
    <d v="2012-03-29T00:00:00"/>
    <n v="6057540.5899999999"/>
    <n v="-2911746.71"/>
    <n v="3145793.88"/>
    <n v="0"/>
    <n v="0"/>
    <n v="-167311.29"/>
    <n v="0"/>
    <n v="2978482.59"/>
    <n v="6057540.5899999999"/>
    <n v="-3079058"/>
    <n v="0"/>
    <m/>
    <s v="UM01"/>
    <s v="INR"/>
    <n v="0"/>
    <n v="0"/>
    <n v="0"/>
    <n v="0"/>
    <n v="0"/>
  </r>
  <r>
    <s v="1603003890"/>
    <s v="1"/>
    <s v="16030038901"/>
    <s v="3000"/>
    <x v="2"/>
    <s v="10 DIA 550 DANCER REF 60-1114-"/>
    <s v="15"/>
    <s v="0"/>
    <s v="UM3001"/>
    <d v="2012-03-23T00:00:00"/>
    <n v="962665.07"/>
    <n v="-574911.31999999995"/>
    <n v="387753.75"/>
    <n v="0"/>
    <n v="0"/>
    <n v="-48688.72"/>
    <n v="0"/>
    <n v="339065.03"/>
    <n v="962665.07"/>
    <n v="-623600.04"/>
    <n v="0"/>
    <m/>
    <s v="UM01"/>
    <s v="INR"/>
    <n v="0"/>
    <n v="0"/>
    <n v="0"/>
    <n v="0"/>
    <n v="0"/>
  </r>
  <r>
    <s v="1603003890"/>
    <s v="2"/>
    <s v="16030038902"/>
    <s v="3000"/>
    <x v="2"/>
    <s v="10 DIA 550 DANCER REF 60-1114-"/>
    <s v="10"/>
    <s v="0"/>
    <s v="UM3001"/>
    <d v="2012-03-23T00:00:00"/>
    <n v="3369327.73"/>
    <n v="-2622889.7000000002"/>
    <n v="746438.03"/>
    <n v="0"/>
    <n v="0"/>
    <n v="-292593.13"/>
    <n v="0"/>
    <n v="453844.9"/>
    <n v="3369327.73"/>
    <n v="-2915482.83"/>
    <n v="0"/>
    <m/>
    <s v="UM01"/>
    <s v="INR"/>
    <n v="0"/>
    <n v="0"/>
    <n v="0"/>
    <n v="0"/>
    <n v="0"/>
  </r>
  <r>
    <s v="1603003890"/>
    <s v="3"/>
    <s v="16030038903"/>
    <s v="3000"/>
    <x v="2"/>
    <s v="10 DIA 550 DANCER REF 60-1114-"/>
    <s v="25"/>
    <s v="0"/>
    <s v="UM3001"/>
    <d v="2012-03-23T00:00:00"/>
    <n v="1925330.13"/>
    <n v="-928441.66"/>
    <n v="996888.47"/>
    <n v="0"/>
    <n v="0"/>
    <n v="-53054.720000000001"/>
    <n v="0"/>
    <n v="943833.75"/>
    <n v="1925330.13"/>
    <n v="-981496.38"/>
    <n v="0"/>
    <m/>
    <s v="UM01"/>
    <s v="INR"/>
    <n v="0"/>
    <n v="0"/>
    <n v="0"/>
    <n v="0"/>
    <n v="0"/>
  </r>
  <r>
    <s v="1603003890"/>
    <s v="4"/>
    <s v="16030038904"/>
    <s v="3000"/>
    <x v="2"/>
    <s v="10 DIA 550 DANCER REF 60-1114-"/>
    <s v="15"/>
    <s v="0"/>
    <s v="UM3001"/>
    <d v="2012-03-23T00:00:00"/>
    <n v="3369327.73"/>
    <n v="-2012189.6"/>
    <n v="1357138.13"/>
    <n v="0"/>
    <n v="0"/>
    <n v="-170410.52"/>
    <n v="0"/>
    <n v="1186727.6100000001"/>
    <n v="3369327.73"/>
    <n v="-2182600.12"/>
    <n v="0"/>
    <m/>
    <s v="UM01"/>
    <s v="INR"/>
    <n v="0"/>
    <n v="0"/>
    <n v="0"/>
    <n v="0"/>
    <n v="0"/>
  </r>
  <r>
    <s v="1603003891"/>
    <s v="1"/>
    <s v="16030038911"/>
    <s v="3000"/>
    <x v="2"/>
    <s v="8 DIA 600 DANCER REF 60-1115-B"/>
    <s v="15"/>
    <s v="0"/>
    <s v="UM3001"/>
    <d v="2012-03-26T00:00:00"/>
    <n v="841750.18"/>
    <n v="-502090.85"/>
    <n v="339659.33"/>
    <n v="0"/>
    <n v="0"/>
    <n v="-42610.32"/>
    <n v="0"/>
    <n v="297049.01"/>
    <n v="841750.18"/>
    <n v="-544701.17000000004"/>
    <n v="0"/>
    <m/>
    <s v="UM01"/>
    <s v="INR"/>
    <n v="0"/>
    <n v="0"/>
    <n v="0"/>
    <n v="0"/>
    <n v="0"/>
  </r>
  <r>
    <s v="1603003891"/>
    <s v="2"/>
    <s v="16030038912"/>
    <s v="3000"/>
    <x v="2"/>
    <s v="8 DIA 600 DANCER REF 60-1115-E"/>
    <s v="10"/>
    <s v="0"/>
    <s v="UM3001"/>
    <d v="2012-03-26T00:00:00"/>
    <n v="2946125.62"/>
    <n v="-2291158.7200000002"/>
    <n v="654966.9"/>
    <n v="0"/>
    <n v="0"/>
    <n v="-255933.88"/>
    <n v="0"/>
    <n v="399033.02"/>
    <n v="2946125.62"/>
    <n v="-2547092.6"/>
    <n v="0"/>
    <m/>
    <s v="UM01"/>
    <s v="INR"/>
    <n v="0"/>
    <n v="0"/>
    <n v="0"/>
    <n v="0"/>
    <n v="0"/>
  </r>
  <r>
    <s v="1603003891"/>
    <s v="3"/>
    <s v="16030038913"/>
    <s v="3000"/>
    <x v="2"/>
    <s v="8 DIA 600 DANCER REF 60-1115-M"/>
    <s v="25"/>
    <s v="0"/>
    <s v="UM3001"/>
    <d v="2012-03-26T00:00:00"/>
    <n v="1683500.35"/>
    <n v="-810390.11"/>
    <n v="873110.24"/>
    <n v="0"/>
    <n v="0"/>
    <n v="-46452.87"/>
    <n v="0"/>
    <n v="826657.37"/>
    <n v="1683500.35"/>
    <n v="-856842.98"/>
    <n v="0"/>
    <m/>
    <s v="UM01"/>
    <s v="INR"/>
    <n v="0"/>
    <n v="0"/>
    <n v="0"/>
    <n v="0"/>
    <n v="0"/>
  </r>
  <r>
    <s v="1603003891"/>
    <s v="4"/>
    <s v="16030038914"/>
    <s v="3000"/>
    <x v="2"/>
    <s v="8 DIA 600 DANCER REF 60-1115-M"/>
    <s v="15"/>
    <s v="0"/>
    <s v="UM3001"/>
    <d v="2012-03-26T00:00:00"/>
    <n v="2946125.62"/>
    <n v="-1757318.01"/>
    <n v="1188807.6100000001"/>
    <n v="0"/>
    <n v="0"/>
    <n v="-149136.13"/>
    <n v="0"/>
    <n v="1039671.48"/>
    <n v="2946125.62"/>
    <n v="-1906454.14"/>
    <n v="0"/>
    <m/>
    <s v="UM01"/>
    <s v="INR"/>
    <n v="0"/>
    <n v="0"/>
    <n v="0"/>
    <n v="0"/>
    <n v="0"/>
  </r>
  <r>
    <s v="1603003892"/>
    <s v="1"/>
    <s v="16030038921"/>
    <s v="3000"/>
    <x v="2"/>
    <s v="13 DIA 550 DANCER REF 60-1116-"/>
    <s v="15"/>
    <s v="0"/>
    <s v="UM3001"/>
    <d v="2012-03-22T00:00:00"/>
    <n v="869865.52"/>
    <n v="-519645.18"/>
    <n v="350220.34"/>
    <n v="0"/>
    <n v="0"/>
    <n v="-43990.32"/>
    <n v="0"/>
    <n v="306230.02"/>
    <n v="869865.52"/>
    <n v="-563635.5"/>
    <n v="0"/>
    <m/>
    <s v="UM01"/>
    <s v="INR"/>
    <n v="0"/>
    <n v="0"/>
    <n v="0"/>
    <n v="0"/>
    <n v="0"/>
  </r>
  <r>
    <s v="1603003892"/>
    <s v="2"/>
    <s v="16030038922"/>
    <s v="3000"/>
    <x v="2"/>
    <s v="13 DIA 550 DANCER REF 60-1116-"/>
    <s v="25"/>
    <s v="0"/>
    <s v="UM3001"/>
    <d v="2012-03-22T00:00:00"/>
    <n v="1739731.04"/>
    <n v="-839107.04"/>
    <n v="900624"/>
    <n v="0"/>
    <n v="0"/>
    <n v="-47938.28"/>
    <n v="0"/>
    <n v="852685.72"/>
    <n v="1739731.04"/>
    <n v="-887045.32"/>
    <n v="0"/>
    <m/>
    <s v="UM01"/>
    <s v="INR"/>
    <n v="0"/>
    <n v="0"/>
    <n v="0"/>
    <n v="0"/>
    <n v="0"/>
  </r>
  <r>
    <s v="1603003892"/>
    <s v="3"/>
    <s v="16030038923"/>
    <s v="3000"/>
    <x v="2"/>
    <s v="13 DIA 550 DANCER REF 60-1116-"/>
    <s v="10"/>
    <s v="0"/>
    <s v="UM3001"/>
    <d v="2012-03-22T00:00:00"/>
    <n v="3044529.32"/>
    <n v="-2370733.08"/>
    <n v="673796.24"/>
    <n v="0"/>
    <n v="0"/>
    <n v="-264406.90000000002"/>
    <n v="0"/>
    <n v="409389.34"/>
    <n v="3044529.32"/>
    <n v="-2635139.98"/>
    <n v="0"/>
    <m/>
    <s v="UM01"/>
    <s v="INR"/>
    <n v="0"/>
    <n v="0"/>
    <n v="0"/>
    <n v="0"/>
    <n v="0"/>
  </r>
  <r>
    <s v="1603003892"/>
    <s v="4"/>
    <s v="16030038924"/>
    <s v="3000"/>
    <x v="2"/>
    <s v="13 DIA 550 DANCER REF 60-1116-"/>
    <s v="15"/>
    <s v="0"/>
    <s v="UM3001"/>
    <d v="2012-03-22T00:00:00"/>
    <n v="3044529.32"/>
    <n v="-1818758.09"/>
    <n v="1225771.23"/>
    <n v="0"/>
    <n v="0"/>
    <n v="-153966.14000000001"/>
    <n v="0"/>
    <n v="1071805.0900000001"/>
    <n v="3044529.32"/>
    <n v="-1972724.23"/>
    <n v="0"/>
    <m/>
    <s v="UM01"/>
    <s v="INR"/>
    <n v="0"/>
    <n v="0"/>
    <n v="0"/>
    <n v="0"/>
    <n v="0"/>
  </r>
  <r>
    <s v="1603003893"/>
    <s v="1"/>
    <s v="16030038931"/>
    <s v="3000"/>
    <x v="2"/>
    <s v="500 OTO+10DIA 350 DANCER+ 630S"/>
    <s v="15"/>
    <s v="0"/>
    <s v="UM3001"/>
    <d v="2012-03-26T00:00:00"/>
    <n v="700312.43"/>
    <n v="-417725.46"/>
    <n v="282586.96999999997"/>
    <n v="0"/>
    <n v="0"/>
    <n v="-35450.589999999997"/>
    <n v="0"/>
    <n v="247136.38"/>
    <n v="700312.43"/>
    <n v="-453176.05"/>
    <n v="0"/>
    <m/>
    <s v="UM01"/>
    <s v="INR"/>
    <n v="0"/>
    <n v="0"/>
    <n v="0"/>
    <n v="0"/>
    <n v="0"/>
  </r>
  <r>
    <s v="1603003893"/>
    <s v="2"/>
    <s v="16030038932"/>
    <s v="3000"/>
    <x v="2"/>
    <s v="500 OTO+10DIA 350 DANCER+ 630S"/>
    <s v="25"/>
    <s v="0"/>
    <s v="UM3001"/>
    <d v="2012-03-26T00:00:00"/>
    <n v="1400624.87"/>
    <n v="-674221.75"/>
    <n v="726403.12"/>
    <n v="0"/>
    <n v="0"/>
    <n v="-38647.480000000003"/>
    <n v="0"/>
    <n v="687755.64"/>
    <n v="1400624.87"/>
    <n v="-712869.23"/>
    <n v="0"/>
    <m/>
    <s v="UM01"/>
    <s v="INR"/>
    <n v="0"/>
    <n v="0"/>
    <n v="0"/>
    <n v="0"/>
    <n v="0"/>
  </r>
  <r>
    <s v="1603003893"/>
    <s v="3"/>
    <s v="16030038933"/>
    <s v="3000"/>
    <x v="2"/>
    <s v="500 OTO+10DIA 350 DANCER+ 630S"/>
    <s v="15"/>
    <s v="0"/>
    <s v="UM3001"/>
    <d v="2012-03-26T00:00:00"/>
    <n v="2451093.52"/>
    <n v="-1462039.08"/>
    <n v="989054.44"/>
    <n v="0"/>
    <n v="0"/>
    <n v="-124077.05"/>
    <n v="0"/>
    <n v="864977.39"/>
    <n v="2451093.52"/>
    <n v="-1586116.13"/>
    <n v="0"/>
    <m/>
    <s v="UM01"/>
    <s v="INR"/>
    <n v="0"/>
    <n v="0"/>
    <n v="0"/>
    <n v="0"/>
    <n v="0"/>
  </r>
  <r>
    <s v="1603003893"/>
    <s v="4"/>
    <s v="16030038934"/>
    <s v="3000"/>
    <x v="2"/>
    <s v="500 OTO+10DIA 350 DANCER+ 630S"/>
    <s v="10"/>
    <s v="0"/>
    <s v="UM3001"/>
    <d v="2012-03-26T00:00:00"/>
    <n v="2451093.52"/>
    <n v="-1906179.51"/>
    <n v="544914.01"/>
    <n v="0"/>
    <n v="0"/>
    <n v="-212929.77"/>
    <n v="0"/>
    <n v="331984.24"/>
    <n v="2451093.52"/>
    <n v="-2119109.2799999998"/>
    <n v="0"/>
    <m/>
    <s v="UM01"/>
    <s v="INR"/>
    <n v="0"/>
    <n v="0"/>
    <n v="0"/>
    <n v="0"/>
    <n v="0"/>
  </r>
  <r>
    <s v="1603003894"/>
    <s v="1"/>
    <s v="16030038941"/>
    <s v="3000"/>
    <x v="2"/>
    <s v="500 OTO+10DIA 350 DANCER+ 630S"/>
    <s v="15"/>
    <s v="0"/>
    <s v="UM3001"/>
    <d v="2012-03-26T00:00:00"/>
    <n v="686162.6"/>
    <n v="-409285.3"/>
    <n v="276877.3"/>
    <n v="0"/>
    <n v="0"/>
    <n v="-34734.31"/>
    <n v="0"/>
    <n v="242142.99"/>
    <n v="686162.6"/>
    <n v="-444019.61"/>
    <n v="0"/>
    <m/>
    <s v="UM01"/>
    <s v="INR"/>
    <n v="0"/>
    <n v="0"/>
    <n v="0"/>
    <n v="0"/>
    <n v="0"/>
  </r>
  <r>
    <s v="1603003894"/>
    <s v="2"/>
    <s v="16030038942"/>
    <s v="3000"/>
    <x v="2"/>
    <s v="500 OTO+10DIA 350 DANCER+ 630S"/>
    <s v="25"/>
    <s v="0"/>
    <s v="UM3001"/>
    <d v="2012-03-26T00:00:00"/>
    <n v="1372325.21"/>
    <n v="-660599.09"/>
    <n v="711726.12"/>
    <n v="0"/>
    <n v="0"/>
    <n v="-37866.61"/>
    <n v="0"/>
    <n v="673859.51"/>
    <n v="1372325.21"/>
    <n v="-698465.7"/>
    <n v="0"/>
    <m/>
    <s v="UM01"/>
    <s v="INR"/>
    <n v="0"/>
    <n v="0"/>
    <n v="0"/>
    <n v="0"/>
    <n v="0"/>
  </r>
  <r>
    <s v="1603003894"/>
    <s v="3"/>
    <s v="16030038943"/>
    <s v="3000"/>
    <x v="2"/>
    <s v="500 OTO+10DIA 350 DANCER+ 630S"/>
    <s v="15"/>
    <s v="0"/>
    <s v="UM3001"/>
    <d v="2012-03-26T00:00:00"/>
    <n v="2401569.11"/>
    <n v="-1432498.54"/>
    <n v="969070.57"/>
    <n v="0"/>
    <n v="0"/>
    <n v="-121570.07"/>
    <n v="0"/>
    <n v="847500.5"/>
    <n v="2401569.11"/>
    <n v="-1554068.61"/>
    <n v="0"/>
    <m/>
    <s v="UM01"/>
    <s v="INR"/>
    <n v="0"/>
    <n v="0"/>
    <n v="0"/>
    <n v="0"/>
    <n v="0"/>
  </r>
  <r>
    <s v="1603003894"/>
    <s v="4"/>
    <s v="16030038944"/>
    <s v="3000"/>
    <x v="2"/>
    <s v="500 OTO+10DIA 350 DANCER+ 630S"/>
    <s v="10"/>
    <s v="0"/>
    <s v="UM3001"/>
    <d v="2012-03-26T00:00:00"/>
    <n v="2401569.11"/>
    <n v="-1867665.11"/>
    <n v="533904"/>
    <n v="0"/>
    <n v="0"/>
    <n v="-208627.52"/>
    <n v="0"/>
    <n v="325276.48"/>
    <n v="2401569.11"/>
    <n v="-2076292.63"/>
    <n v="0"/>
    <m/>
    <s v="UM01"/>
    <s v="INR"/>
    <n v="0"/>
    <n v="0"/>
    <n v="0"/>
    <n v="0"/>
    <n v="0"/>
  </r>
  <r>
    <s v="1603003895"/>
    <s v="1"/>
    <s v="16030038951"/>
    <s v="3000"/>
    <x v="2"/>
    <s v="NEW LRPC LINE-3 ONLY M/C COST-"/>
    <s v="20"/>
    <s v="0"/>
    <s v="UM3001"/>
    <d v="2012-03-30T00:00:00"/>
    <n v="9685690.8599999994"/>
    <n v="-5046719.43"/>
    <n v="4638971.43"/>
    <n v="0"/>
    <n v="0"/>
    <n v="-346382.07"/>
    <n v="0"/>
    <n v="4292589.3600000003"/>
    <n v="9685690.8599999994"/>
    <n v="-5393101.5"/>
    <n v="0"/>
    <m/>
    <s v="UM01"/>
    <s v="INR"/>
    <n v="0"/>
    <n v="0"/>
    <n v="0"/>
    <n v="0"/>
    <n v="0"/>
  </r>
  <r>
    <s v="1603003895"/>
    <s v="2"/>
    <s v="16030038952"/>
    <s v="3000"/>
    <x v="2"/>
    <s v="NEW LRPC LINE-3 ONLY M/C COST-"/>
    <s v="10"/>
    <s v="0"/>
    <s v="UM3001"/>
    <d v="2012-03-30T00:00:00"/>
    <n v="4842845.43"/>
    <n v="-3761199.89"/>
    <n v="1081645.54"/>
    <n v="0"/>
    <n v="0"/>
    <n v="-420904.8"/>
    <n v="0"/>
    <n v="660740.74"/>
    <n v="4842845.43"/>
    <n v="-4182104.69"/>
    <n v="0"/>
    <m/>
    <s v="UM01"/>
    <s v="INR"/>
    <n v="0"/>
    <n v="0"/>
    <n v="0"/>
    <n v="0"/>
    <n v="0"/>
  </r>
  <r>
    <s v="1603003895"/>
    <s v="3"/>
    <s v="16030038953"/>
    <s v="3000"/>
    <x v="2"/>
    <s v="NEW LRPC LINE-3 ONLY M/C COST-"/>
    <s v="20"/>
    <s v="0"/>
    <s v="UM3001"/>
    <d v="2012-03-30T00:00:00"/>
    <n v="67799836.049999997"/>
    <n v="-35327036.07"/>
    <n v="32472799.98"/>
    <n v="0"/>
    <n v="0"/>
    <n v="-2424674.5099999998"/>
    <n v="0"/>
    <n v="30048125.469999999"/>
    <n v="67799836.049999997"/>
    <n v="-37751710.579999998"/>
    <n v="0"/>
    <m/>
    <s v="UM01"/>
    <s v="INR"/>
    <n v="0"/>
    <n v="0"/>
    <n v="0"/>
    <n v="0"/>
    <n v="0"/>
  </r>
  <r>
    <s v="1603003895"/>
    <s v="4"/>
    <s v="16030038954"/>
    <s v="3000"/>
    <x v="2"/>
    <s v="NEW LRPC LINE-3 ONLY M/C COST-"/>
    <s v="15"/>
    <s v="0"/>
    <s v="UM3001"/>
    <d v="2012-03-30T00:00:00"/>
    <n v="4842845.43"/>
    <n v="-2884007.24"/>
    <n v="1958838.19"/>
    <n v="0"/>
    <n v="0"/>
    <n v="-245434.4"/>
    <n v="0"/>
    <n v="1713403.79"/>
    <n v="4842845.43"/>
    <n v="-3129441.64"/>
    <n v="0"/>
    <m/>
    <s v="UM01"/>
    <s v="INR"/>
    <n v="0"/>
    <n v="0"/>
    <n v="0"/>
    <n v="0"/>
    <n v="0"/>
  </r>
  <r>
    <s v="1603003895"/>
    <s v="5"/>
    <s v="16030038955"/>
    <s v="3000"/>
    <x v="2"/>
    <s v="NEW LRPC LINE-3 ONLY M/C COST-"/>
    <s v="10"/>
    <s v="0"/>
    <s v="UM3001"/>
    <d v="2012-03-30T00:00:00"/>
    <n v="9685690.8599999994"/>
    <n v="-7522399.7800000003"/>
    <n v="2163291.08"/>
    <n v="0"/>
    <n v="0"/>
    <n v="-841809.6"/>
    <n v="0"/>
    <n v="1321481.48"/>
    <n v="9685690.8599999994"/>
    <n v="-8364209.3799999999"/>
    <n v="0"/>
    <m/>
    <s v="UM01"/>
    <s v="INR"/>
    <n v="0"/>
    <n v="0"/>
    <n v="0"/>
    <n v="0"/>
    <n v="0"/>
  </r>
  <r>
    <s v="1603003896"/>
    <s v="1"/>
    <s v="16030038961"/>
    <s v="3000"/>
    <x v="2"/>
    <s v="NEW PATHFINDER-1 NEW LRPC 3-BA"/>
    <s v="15"/>
    <s v="0"/>
    <s v="UM3001"/>
    <d v="2012-03-30T00:00:00"/>
    <n v="5441019.1399999997"/>
    <n v="-3240231.16"/>
    <n v="2200787.98"/>
    <n v="0"/>
    <n v="0"/>
    <n v="-275749.71000000002"/>
    <n v="0"/>
    <n v="1925038.27"/>
    <n v="5441019.1399999997"/>
    <n v="-3515980.87"/>
    <n v="0"/>
    <m/>
    <s v="UM01"/>
    <s v="INR"/>
    <n v="0"/>
    <n v="0"/>
    <n v="0"/>
    <n v="0"/>
    <n v="0"/>
  </r>
  <r>
    <s v="1603003896"/>
    <s v="2"/>
    <s v="16030038962"/>
    <s v="3000"/>
    <x v="2"/>
    <s v="NEW PATHFINDER-1 NEW LRPC 3-MA"/>
    <s v="25"/>
    <s v="0"/>
    <s v="UM3001"/>
    <d v="2012-03-30T00:00:00"/>
    <n v="10882038.279999999"/>
    <n v="-5227112.32"/>
    <n v="5654925.96"/>
    <n v="0"/>
    <n v="0"/>
    <n v="-300733.64"/>
    <n v="0"/>
    <n v="5354192.32"/>
    <n v="10882038.279999999"/>
    <n v="-5527845.96"/>
    <n v="0"/>
    <m/>
    <s v="UM01"/>
    <s v="INR"/>
    <n v="0"/>
    <n v="0"/>
    <n v="0"/>
    <n v="0"/>
    <n v="0"/>
  </r>
  <r>
    <s v="1603003896"/>
    <s v="3"/>
    <s v="16030038963"/>
    <s v="3000"/>
    <x v="2"/>
    <s v="NEW PATHFINDER-1 NEW LRPC 3-MO"/>
    <s v="15"/>
    <s v="0"/>
    <s v="UM3001"/>
    <d v="2012-03-30T00:00:00"/>
    <n v="19043566.989999998"/>
    <n v="-11340809.07"/>
    <n v="7702757.9199999999"/>
    <n v="0"/>
    <n v="0"/>
    <n v="-965123.99"/>
    <n v="0"/>
    <n v="6737633.9299999997"/>
    <n v="19043566.989999998"/>
    <n v="-12305933.060000001"/>
    <n v="0"/>
    <m/>
    <s v="UM01"/>
    <s v="INR"/>
    <n v="0"/>
    <n v="0"/>
    <n v="0"/>
    <n v="0"/>
    <n v="0"/>
  </r>
  <r>
    <s v="1603003896"/>
    <s v="4"/>
    <s v="16030038964"/>
    <s v="3000"/>
    <x v="2"/>
    <s v="NEW PATHFINDER-1 NEW LRPC 3-EL"/>
    <s v="10"/>
    <s v="0"/>
    <s v="UM3001"/>
    <d v="2012-03-30T00:00:00"/>
    <n v="19043566.989999998"/>
    <n v="-14790201.960000001"/>
    <n v="4253365.03"/>
    <n v="0"/>
    <n v="0"/>
    <n v="-1655127.94"/>
    <n v="0"/>
    <n v="2598237.09"/>
    <n v="19043566.989999998"/>
    <n v="-16445329.9"/>
    <n v="0"/>
    <m/>
    <s v="UM01"/>
    <s v="INR"/>
    <n v="0"/>
    <n v="0"/>
    <n v="0"/>
    <n v="0"/>
    <n v="0"/>
  </r>
  <r>
    <s v="1603003897"/>
    <s v="1"/>
    <s v="16030038971"/>
    <s v="3000"/>
    <x v="2"/>
    <s v="NEW PATHFINDER-2 NEW LRPC 3-BA"/>
    <s v="15"/>
    <s v="0"/>
    <s v="UM3001"/>
    <d v="2012-03-30T00:00:00"/>
    <n v="5622724.5499999998"/>
    <n v="-3348440.2"/>
    <n v="2274284.35"/>
    <n v="0"/>
    <n v="0"/>
    <n v="-284958.51"/>
    <n v="0"/>
    <n v="1989325.84"/>
    <n v="5622724.5499999998"/>
    <n v="-3633398.71"/>
    <n v="0"/>
    <m/>
    <s v="UM01"/>
    <s v="INR"/>
    <n v="0"/>
    <n v="0"/>
    <n v="0"/>
    <n v="0"/>
    <n v="0"/>
  </r>
  <r>
    <s v="1603003897"/>
    <s v="2"/>
    <s v="16030038972"/>
    <s v="3000"/>
    <x v="2"/>
    <s v="NEW PATHFINDER-2 NEW LRPC 3-MA"/>
    <s v="25"/>
    <s v="0"/>
    <s v="UM3001"/>
    <d v="2012-03-30T00:00:00"/>
    <n v="11245449.1"/>
    <n v="-5401674.2000000002"/>
    <n v="5843774.9000000004"/>
    <n v="0"/>
    <n v="0"/>
    <n v="-310776.78000000003"/>
    <n v="0"/>
    <n v="5532998.1200000001"/>
    <n v="11245449.1"/>
    <n v="-5712450.9800000004"/>
    <n v="0"/>
    <m/>
    <s v="UM01"/>
    <s v="INR"/>
    <n v="0"/>
    <n v="0"/>
    <n v="0"/>
    <n v="0"/>
    <n v="0"/>
  </r>
  <r>
    <s v="1603003897"/>
    <s v="3"/>
    <s v="16030038973"/>
    <s v="3000"/>
    <x v="2"/>
    <s v="NEW PATHFINDER-2 NEW LRPC 3-MO"/>
    <s v="15"/>
    <s v="0"/>
    <s v="UM3001"/>
    <d v="2012-03-30T00:00:00"/>
    <n v="19679535.93"/>
    <n v="-11719540.75"/>
    <n v="7959995.1799999997"/>
    <n v="0"/>
    <n v="0"/>
    <n v="-997354.76"/>
    <n v="0"/>
    <n v="6962640.4199999999"/>
    <n v="19679535.93"/>
    <n v="-12716895.51"/>
    <n v="0"/>
    <m/>
    <s v="UM01"/>
    <s v="INR"/>
    <n v="0"/>
    <n v="0"/>
    <n v="0"/>
    <n v="0"/>
    <n v="0"/>
  </r>
  <r>
    <s v="1603003897"/>
    <s v="4"/>
    <s v="16030038974"/>
    <s v="3000"/>
    <x v="2"/>
    <s v="NEW PATHFINDER-2 NEW LRPC 3-EL"/>
    <s v="10"/>
    <s v="0"/>
    <s v="UM3001"/>
    <d v="2012-03-30T00:00:00"/>
    <n v="19679535.93"/>
    <n v="-15284127.76"/>
    <n v="4395408.17"/>
    <n v="0"/>
    <n v="0"/>
    <n v="-1710401.72"/>
    <n v="0"/>
    <n v="2685006.45"/>
    <n v="19679535.93"/>
    <n v="-16994529.48"/>
    <n v="0"/>
    <m/>
    <s v="UM01"/>
    <s v="INR"/>
    <n v="0"/>
    <n v="0"/>
    <n v="0"/>
    <n v="0"/>
    <n v="0"/>
  </r>
  <r>
    <s v="1603003898"/>
    <s v="1"/>
    <s v="16030038981"/>
    <s v="3000"/>
    <x v="2"/>
    <s v="PETENTING CLEAN &amp; COAT LINE MC"/>
    <s v="10"/>
    <s v="0"/>
    <s v="UM3001"/>
    <d v="2012-03-25T00:00:00"/>
    <n v="1910932.3"/>
    <n v="-1486598.09"/>
    <n v="424334.21"/>
    <n v="0"/>
    <n v="0"/>
    <n v="-165985.44"/>
    <n v="0"/>
    <n v="258348.77"/>
    <n v="1910932.3"/>
    <n v="-1652583.53"/>
    <n v="0"/>
    <m/>
    <s v="UM01"/>
    <s v="INR"/>
    <n v="0"/>
    <n v="0"/>
    <n v="0"/>
    <n v="0"/>
    <n v="0"/>
  </r>
  <r>
    <s v="1603003898"/>
    <s v="2"/>
    <s v="16030038982"/>
    <s v="3000"/>
    <x v="2"/>
    <s v="PETENTING CLEAN &amp; COAT LINE MC"/>
    <s v="20"/>
    <s v="0"/>
    <s v="UM3001"/>
    <d v="2012-03-25T00:00:00"/>
    <n v="1910932.3"/>
    <n v="-997929.35"/>
    <n v="913002.95"/>
    <n v="0"/>
    <n v="0"/>
    <n v="-68230.399999999994"/>
    <n v="0"/>
    <n v="844772.55"/>
    <n v="1910932.3"/>
    <n v="-1066159.75"/>
    <n v="0"/>
    <m/>
    <s v="UM01"/>
    <s v="INR"/>
    <n v="0"/>
    <n v="0"/>
    <n v="0"/>
    <n v="0"/>
    <n v="0"/>
  </r>
  <r>
    <s v="1603003898"/>
    <s v="3"/>
    <s v="16030038983"/>
    <s v="3000"/>
    <x v="2"/>
    <s v="PETENTING CLEAN &amp; COAT LINE MC"/>
    <s v="25"/>
    <s v="0"/>
    <s v="UM3001"/>
    <d v="2012-03-25T00:00:00"/>
    <n v="32485849.109999999"/>
    <n v="-15646137.689999999"/>
    <n v="16839711.420000002"/>
    <n v="0"/>
    <n v="0"/>
    <n v="-896035.48"/>
    <n v="0"/>
    <n v="15943675.939999999"/>
    <n v="32485849.109999999"/>
    <n v="-16542173.17"/>
    <n v="0"/>
    <m/>
    <s v="UM01"/>
    <s v="INR"/>
    <n v="0"/>
    <n v="0"/>
    <n v="0"/>
    <n v="0"/>
    <n v="0"/>
  </r>
  <r>
    <s v="1603003898"/>
    <s v="4"/>
    <s v="16030038984"/>
    <s v="3000"/>
    <x v="2"/>
    <s v="PETENTING CLEAN &amp; COAT LINE MC"/>
    <s v="10"/>
    <s v="0"/>
    <s v="UM3001"/>
    <d v="2012-03-25T00:00:00"/>
    <n v="1910932.3"/>
    <n v="-1486598.09"/>
    <n v="424334.21"/>
    <n v="0"/>
    <n v="0"/>
    <n v="-165985.44"/>
    <n v="0"/>
    <n v="258348.77"/>
    <n v="1910932.3"/>
    <n v="-1652583.53"/>
    <n v="0"/>
    <m/>
    <s v="UM01"/>
    <s v="INR"/>
    <n v="0"/>
    <n v="0"/>
    <n v="0"/>
    <n v="0"/>
    <n v="0"/>
  </r>
  <r>
    <s v="1603003899"/>
    <s v="1"/>
    <s v="16030038991"/>
    <s v="3000"/>
    <x v="2"/>
    <s v="6BBX200A OVER-HAULING STD M/C-"/>
    <s v="20"/>
    <s v="0"/>
    <s v="UM3001"/>
    <d v="2012-02-24T00:00:00"/>
    <n v="80552.350000000006"/>
    <n v="-42644.07"/>
    <n v="37908.28"/>
    <n v="0"/>
    <n v="0"/>
    <n v="-2847.44"/>
    <n v="0"/>
    <n v="35060.839999999997"/>
    <n v="80552.350000000006"/>
    <n v="-45491.51"/>
    <n v="0"/>
    <m/>
    <s v="UM01"/>
    <s v="INR"/>
    <n v="0"/>
    <n v="0"/>
    <n v="0"/>
    <n v="0"/>
    <n v="0"/>
  </r>
  <r>
    <s v="1603003899"/>
    <s v="2"/>
    <s v="16030038992"/>
    <s v="3000"/>
    <x v="2"/>
    <s v="6BBX200A OVER-HAULING STD M/C-"/>
    <s v="10"/>
    <s v="0"/>
    <s v="UM3001"/>
    <d v="2012-02-24T00:00:00"/>
    <n v="40276.17"/>
    <n v="-31640.37"/>
    <n v="8635.7999999999993"/>
    <n v="0"/>
    <n v="0"/>
    <n v="-3487.77"/>
    <n v="0"/>
    <n v="5148.03"/>
    <n v="40276.17"/>
    <n v="-35128.14"/>
    <n v="0"/>
    <m/>
    <s v="UM01"/>
    <s v="INR"/>
    <n v="0"/>
    <n v="0"/>
    <n v="0"/>
    <n v="0"/>
    <n v="0"/>
  </r>
  <r>
    <s v="1603003899"/>
    <s v="3"/>
    <s v="16030038993"/>
    <s v="3000"/>
    <x v="2"/>
    <s v="6BBX200A OVER-HAULING STD M/C-"/>
    <s v="20"/>
    <s v="0"/>
    <s v="UM3001"/>
    <d v="2012-02-24T00:00:00"/>
    <n v="563866.43999999994"/>
    <n v="-298508.53999999998"/>
    <n v="265357.90000000002"/>
    <n v="0"/>
    <n v="0"/>
    <n v="-19932.09"/>
    <n v="0"/>
    <n v="245425.81"/>
    <n v="563866.43999999994"/>
    <n v="-318440.63"/>
    <n v="0"/>
    <m/>
    <s v="UM01"/>
    <s v="INR"/>
    <n v="0"/>
    <n v="0"/>
    <n v="0"/>
    <n v="0"/>
    <n v="0"/>
  </r>
  <r>
    <s v="1603003899"/>
    <s v="4"/>
    <s v="16030038994"/>
    <s v="3000"/>
    <x v="2"/>
    <s v="6BBX200A OVER-HAULING STD M/C-"/>
    <s v="15"/>
    <s v="0"/>
    <s v="UM3001"/>
    <d v="2012-02-24T00:00:00"/>
    <n v="40276.17"/>
    <n v="-24314.55"/>
    <n v="15961.62"/>
    <n v="0"/>
    <n v="0"/>
    <n v="-2021.82"/>
    <n v="0"/>
    <n v="13939.8"/>
    <n v="40276.17"/>
    <n v="-26336.37"/>
    <n v="0"/>
    <m/>
    <s v="UM01"/>
    <s v="INR"/>
    <n v="0"/>
    <n v="0"/>
    <n v="0"/>
    <n v="0"/>
    <n v="0"/>
  </r>
  <r>
    <s v="1603003899"/>
    <s v="5"/>
    <s v="16030038995"/>
    <s v="3000"/>
    <x v="2"/>
    <s v="6BBX200A OVER-HAULING STD M/C-"/>
    <s v="10"/>
    <s v="0"/>
    <s v="UM3001"/>
    <d v="2012-02-24T00:00:00"/>
    <n v="80552.350000000006"/>
    <n v="-63280.75"/>
    <n v="17271.599999999999"/>
    <n v="0"/>
    <n v="0"/>
    <n v="-6975.55"/>
    <n v="0"/>
    <n v="10296.049999999999"/>
    <n v="80552.350000000006"/>
    <n v="-70256.3"/>
    <n v="0"/>
    <m/>
    <s v="UM01"/>
    <s v="INR"/>
    <n v="0"/>
    <n v="0"/>
    <n v="0"/>
    <n v="0"/>
    <n v="0"/>
  </r>
  <r>
    <s v="1603003900"/>
    <s v="1"/>
    <s v="16030039001"/>
    <s v="3000"/>
    <x v="2"/>
    <s v="6BBX200B OVER-HAULING STD M/C-"/>
    <s v="20"/>
    <s v="0"/>
    <s v="UM3001"/>
    <d v="2012-02-24T00:00:00"/>
    <n v="63776.13"/>
    <n v="-33762.82"/>
    <n v="30013.31"/>
    <n v="0"/>
    <n v="0"/>
    <n v="-2254.42"/>
    <n v="0"/>
    <n v="27758.89"/>
    <n v="63776.13"/>
    <n v="-36017.24"/>
    <n v="0"/>
    <m/>
    <s v="UM01"/>
    <s v="INR"/>
    <n v="0"/>
    <n v="0"/>
    <n v="0"/>
    <n v="0"/>
    <n v="0"/>
  </r>
  <r>
    <s v="1603003900"/>
    <s v="2"/>
    <s v="16030039002"/>
    <s v="3000"/>
    <x v="2"/>
    <s v="6BBX200B OVER-HAULING STD M/C-"/>
    <s v="10"/>
    <s v="0"/>
    <s v="UM3001"/>
    <d v="2012-02-24T00:00:00"/>
    <n v="31888.06"/>
    <n v="-25050.799999999999"/>
    <n v="6837.26"/>
    <n v="0"/>
    <n v="0"/>
    <n v="-2761.39"/>
    <n v="0"/>
    <n v="4075.87"/>
    <n v="31888.06"/>
    <n v="-27812.19"/>
    <n v="0"/>
    <m/>
    <s v="UM01"/>
    <s v="INR"/>
    <n v="0"/>
    <n v="0"/>
    <n v="0"/>
    <n v="0"/>
    <n v="0"/>
  </r>
  <r>
    <s v="1603003900"/>
    <s v="3"/>
    <s v="16030039003"/>
    <s v="3000"/>
    <x v="2"/>
    <s v="6BBX200B OVER-HAULING STD M/C-"/>
    <s v="20"/>
    <s v="0"/>
    <s v="UM3001"/>
    <d v="2012-02-24T00:00:00"/>
    <n v="446432.89"/>
    <n v="-236339.72"/>
    <n v="210093.17"/>
    <n v="0"/>
    <n v="0"/>
    <n v="-15780.94"/>
    <n v="0"/>
    <n v="194312.23"/>
    <n v="446432.89"/>
    <n v="-252120.66"/>
    <n v="0"/>
    <m/>
    <s v="UM01"/>
    <s v="INR"/>
    <n v="0"/>
    <n v="0"/>
    <n v="0"/>
    <n v="0"/>
    <n v="0"/>
  </r>
  <r>
    <s v="1603003900"/>
    <s v="4"/>
    <s v="16030039004"/>
    <s v="3000"/>
    <x v="2"/>
    <s v="6BBX200B OVER-HAULING STD M/C-"/>
    <s v="15"/>
    <s v="0"/>
    <s v="UM3001"/>
    <d v="2012-02-24T00:00:00"/>
    <n v="31888.06"/>
    <n v="-19250.7"/>
    <n v="12637.36"/>
    <n v="0"/>
    <n v="0"/>
    <n v="-1600.75"/>
    <n v="0"/>
    <n v="11036.61"/>
    <n v="31888.06"/>
    <n v="-20851.45"/>
    <n v="0"/>
    <m/>
    <s v="UM01"/>
    <s v="INR"/>
    <n v="0"/>
    <n v="0"/>
    <n v="0"/>
    <n v="0"/>
    <n v="0"/>
  </r>
  <r>
    <s v="1603003900"/>
    <s v="5"/>
    <s v="16030039005"/>
    <s v="3000"/>
    <x v="2"/>
    <s v="6BBX200B OVER-HAULING STD M/C-"/>
    <s v="10"/>
    <s v="0"/>
    <s v="UM3001"/>
    <d v="2012-02-24T00:00:00"/>
    <n v="63776.13"/>
    <n v="-50101.599999999999"/>
    <n v="13674.53"/>
    <n v="0"/>
    <n v="0"/>
    <n v="-5522.78"/>
    <n v="0"/>
    <n v="8151.75"/>
    <n v="63776.13"/>
    <n v="-55624.38"/>
    <n v="0"/>
    <m/>
    <s v="UM01"/>
    <s v="INR"/>
    <n v="0"/>
    <n v="0"/>
    <n v="0"/>
    <n v="0"/>
    <n v="0"/>
  </r>
  <r>
    <s v="1603003901"/>
    <s v="1"/>
    <s v="16030039011"/>
    <s v="3000"/>
    <x v="2"/>
    <s v="6BBX150A OVER-HAULING STD M/C-"/>
    <s v="20"/>
    <s v="0"/>
    <s v="UM3001"/>
    <d v="2012-02-24T00:00:00"/>
    <n v="47127.78"/>
    <n v="-24949.26"/>
    <n v="22178.52"/>
    <n v="0"/>
    <n v="0"/>
    <n v="-1665.92"/>
    <n v="0"/>
    <n v="20512.599999999999"/>
    <n v="47127.78"/>
    <n v="-26615.18"/>
    <n v="0"/>
    <m/>
    <s v="UM01"/>
    <s v="INR"/>
    <n v="0"/>
    <n v="0"/>
    <n v="0"/>
    <n v="0"/>
    <n v="0"/>
  </r>
  <r>
    <s v="1603003901"/>
    <s v="2"/>
    <s v="16030039012"/>
    <s v="3000"/>
    <x v="2"/>
    <s v="6BBX150A OVER-HAULING STD M/C-"/>
    <s v="20"/>
    <s v="0"/>
    <s v="UM3001"/>
    <d v="2012-02-24T00:00:00"/>
    <n v="329894.48"/>
    <n v="-174644.78"/>
    <n v="155249.70000000001"/>
    <n v="0"/>
    <n v="0"/>
    <n v="-11661.42"/>
    <n v="0"/>
    <n v="143588.28"/>
    <n v="329894.48"/>
    <n v="-186306.2"/>
    <n v="0"/>
    <m/>
    <s v="UM01"/>
    <s v="INR"/>
    <n v="0"/>
    <n v="0"/>
    <n v="0"/>
    <n v="0"/>
    <n v="0"/>
  </r>
  <r>
    <s v="1603003901"/>
    <s v="3"/>
    <s v="16030039013"/>
    <s v="3000"/>
    <x v="2"/>
    <s v="6BBX150A OVER-HAULING STD M/C-"/>
    <s v="15"/>
    <s v="0"/>
    <s v="UM3001"/>
    <d v="2012-02-24T00:00:00"/>
    <n v="23563.89"/>
    <n v="-14225.41"/>
    <n v="9338.48"/>
    <n v="0"/>
    <n v="0"/>
    <n v="-1182.8900000000001"/>
    <n v="0"/>
    <n v="8155.59"/>
    <n v="23563.89"/>
    <n v="-15408.3"/>
    <n v="0"/>
    <m/>
    <s v="UM01"/>
    <s v="INR"/>
    <n v="0"/>
    <n v="0"/>
    <n v="0"/>
    <n v="0"/>
    <n v="0"/>
  </r>
  <r>
    <s v="1603003901"/>
    <s v="4"/>
    <s v="16030039014"/>
    <s v="3000"/>
    <x v="2"/>
    <s v="6BBX150A OVER-HAULING STD M/C-"/>
    <s v="10"/>
    <s v="0"/>
    <s v="UM3001"/>
    <d v="2012-02-24T00:00:00"/>
    <n v="47127.78"/>
    <n v="-37022.9"/>
    <n v="10104.879999999999"/>
    <n v="0"/>
    <n v="0"/>
    <n v="-4081.1"/>
    <n v="0"/>
    <n v="6023.78"/>
    <n v="47127.78"/>
    <n v="-41104"/>
    <n v="0"/>
    <m/>
    <s v="UM01"/>
    <s v="INR"/>
    <n v="0"/>
    <n v="0"/>
    <n v="0"/>
    <n v="0"/>
    <n v="0"/>
  </r>
  <r>
    <s v="1603003901"/>
    <s v="5"/>
    <s v="16030039015"/>
    <s v="3000"/>
    <x v="2"/>
    <s v="6BBX150A OVER-HAULING STD M/C-"/>
    <s v="10"/>
    <s v="0"/>
    <s v="UM3001"/>
    <d v="2012-02-24T00:00:00"/>
    <n v="23563.89"/>
    <n v="-18511.46"/>
    <n v="5052.43"/>
    <n v="0"/>
    <n v="0"/>
    <n v="-2040.54"/>
    <n v="0"/>
    <n v="3011.89"/>
    <n v="23563.89"/>
    <n v="-20552"/>
    <n v="0"/>
    <m/>
    <s v="UM01"/>
    <s v="INR"/>
    <n v="0"/>
    <n v="0"/>
    <n v="0"/>
    <n v="0"/>
    <n v="0"/>
  </r>
  <r>
    <s v="1603003902"/>
    <s v="1"/>
    <s v="16030039021"/>
    <s v="3000"/>
    <x v="2"/>
    <s v="6BBX150B OVER-HAULING STD M/C-"/>
    <s v="20"/>
    <s v="0"/>
    <s v="UM3001"/>
    <d v="2012-02-24T00:00:00"/>
    <n v="47055.58"/>
    <n v="-24911.040000000001"/>
    <n v="22144.54"/>
    <n v="0"/>
    <n v="0"/>
    <n v="-1663.36"/>
    <n v="0"/>
    <n v="20481.18"/>
    <n v="47055.58"/>
    <n v="-26574.400000000001"/>
    <n v="0"/>
    <m/>
    <s v="UM01"/>
    <s v="INR"/>
    <n v="0"/>
    <n v="0"/>
    <n v="0"/>
    <n v="0"/>
    <n v="0"/>
  </r>
  <r>
    <s v="1603003902"/>
    <s v="2"/>
    <s v="16030039022"/>
    <s v="3000"/>
    <x v="2"/>
    <s v="6BBX150B OVER-HAULING STD M/C-"/>
    <s v="10"/>
    <s v="0"/>
    <s v="UM3001"/>
    <d v="2012-02-24T00:00:00"/>
    <n v="47055.58"/>
    <n v="-36966.18"/>
    <n v="10089.4"/>
    <n v="0"/>
    <n v="0"/>
    <n v="-4074.84"/>
    <n v="0"/>
    <n v="6014.56"/>
    <n v="47055.58"/>
    <n v="-41041.019999999997"/>
    <n v="0"/>
    <m/>
    <s v="UM01"/>
    <s v="INR"/>
    <n v="0"/>
    <n v="0"/>
    <n v="0"/>
    <n v="0"/>
    <n v="0"/>
  </r>
  <r>
    <s v="1603003902"/>
    <s v="3"/>
    <s v="16030039023"/>
    <s v="3000"/>
    <x v="2"/>
    <s v="6BBX150B OVER-HAULING STD M/C-"/>
    <s v="15"/>
    <s v="0"/>
    <s v="UM3001"/>
    <d v="2012-02-24T00:00:00"/>
    <n v="23527.79"/>
    <n v="-14203.63"/>
    <n v="9324.16"/>
    <n v="0"/>
    <n v="0"/>
    <n v="-1181.07"/>
    <n v="0"/>
    <n v="8143.09"/>
    <n v="23527.79"/>
    <n v="-15384.7"/>
    <n v="0"/>
    <m/>
    <s v="UM01"/>
    <s v="INR"/>
    <n v="0"/>
    <n v="0"/>
    <n v="0"/>
    <n v="0"/>
    <n v="0"/>
  </r>
  <r>
    <s v="1603003902"/>
    <s v="4"/>
    <s v="16030039024"/>
    <s v="3000"/>
    <x v="2"/>
    <s v="6BBX150B OVER-HAULING STD M/C-"/>
    <s v="10"/>
    <s v="0"/>
    <s v="UM3001"/>
    <d v="2012-02-24T00:00:00"/>
    <n v="23527.79"/>
    <n v="-18483.09"/>
    <n v="5044.7"/>
    <n v="0"/>
    <n v="0"/>
    <n v="-2037.42"/>
    <n v="0"/>
    <n v="3007.28"/>
    <n v="23527.79"/>
    <n v="-20520.509999999998"/>
    <n v="0"/>
    <m/>
    <s v="UM01"/>
    <s v="INR"/>
    <n v="0"/>
    <n v="0"/>
    <n v="0"/>
    <n v="0"/>
    <n v="0"/>
  </r>
  <r>
    <s v="1603003902"/>
    <s v="5"/>
    <s v="16030039025"/>
    <s v="3000"/>
    <x v="2"/>
    <s v="6BBX150B OVER-HAULING STD M/C-"/>
    <s v="20"/>
    <s v="0"/>
    <s v="UM3001"/>
    <d v="2012-02-24T00:00:00"/>
    <n v="329389.09000000003"/>
    <n v="-174377.21"/>
    <n v="155011.88"/>
    <n v="0"/>
    <n v="0"/>
    <n v="-11643.56"/>
    <n v="0"/>
    <n v="143368.32000000001"/>
    <n v="329389.09000000003"/>
    <n v="-186020.77"/>
    <n v="0"/>
    <m/>
    <s v="UM01"/>
    <s v="INR"/>
    <n v="0"/>
    <n v="0"/>
    <n v="0"/>
    <n v="0"/>
    <n v="0"/>
  </r>
  <r>
    <s v="1603003903"/>
    <s v="1"/>
    <s v="16030039031"/>
    <s v="3000"/>
    <x v="2"/>
    <s v="6BBX150C OVER-HAULING STD M/C-"/>
    <s v="20"/>
    <s v="0"/>
    <s v="UM3001"/>
    <d v="2012-02-24T00:00:00"/>
    <n v="45115.85"/>
    <n v="-23884.15"/>
    <n v="21231.7"/>
    <n v="0"/>
    <n v="0"/>
    <n v="-1594.8"/>
    <n v="0"/>
    <n v="19636.900000000001"/>
    <n v="45115.85"/>
    <n v="-25478.95"/>
    <n v="0"/>
    <m/>
    <s v="UM01"/>
    <s v="INR"/>
    <n v="0"/>
    <n v="0"/>
    <n v="0"/>
    <n v="0"/>
    <n v="0"/>
  </r>
  <r>
    <s v="1603003903"/>
    <s v="2"/>
    <s v="16030039032"/>
    <s v="3000"/>
    <x v="2"/>
    <s v="6BBX150C OVER-HAULING STD M/C-"/>
    <s v="10"/>
    <s v="0"/>
    <s v="UM3001"/>
    <d v="2012-02-24T00:00:00"/>
    <n v="45115.85"/>
    <n v="-35442.36"/>
    <n v="9673.49"/>
    <n v="0"/>
    <n v="0"/>
    <n v="-3906.87"/>
    <n v="0"/>
    <n v="5766.62"/>
    <n v="45115.85"/>
    <n v="-39349.230000000003"/>
    <n v="0"/>
    <m/>
    <s v="UM01"/>
    <s v="INR"/>
    <n v="0"/>
    <n v="0"/>
    <n v="0"/>
    <n v="0"/>
    <n v="0"/>
  </r>
  <r>
    <s v="1603003903"/>
    <s v="3"/>
    <s v="16030039033"/>
    <s v="3000"/>
    <x v="2"/>
    <s v="6BBX150C OVER-HAULING STD M/C-"/>
    <s v="15"/>
    <s v="0"/>
    <s v="UM3001"/>
    <d v="2012-02-24T00:00:00"/>
    <n v="22557.93"/>
    <n v="-13618.12"/>
    <n v="8939.81"/>
    <n v="0"/>
    <n v="0"/>
    <n v="-1132.3900000000001"/>
    <n v="0"/>
    <n v="7807.42"/>
    <n v="22557.93"/>
    <n v="-14750.51"/>
    <n v="0"/>
    <m/>
    <s v="UM01"/>
    <s v="INR"/>
    <n v="0"/>
    <n v="0"/>
    <n v="0"/>
    <n v="0"/>
    <n v="0"/>
  </r>
  <r>
    <s v="1603003903"/>
    <s v="4"/>
    <s v="16030039034"/>
    <s v="3000"/>
    <x v="2"/>
    <s v="6BBX150C OVER-HAULING STD M/C-"/>
    <s v="10"/>
    <s v="0"/>
    <s v="UM3001"/>
    <d v="2012-02-24T00:00:00"/>
    <n v="22557.93"/>
    <n v="-17721.18"/>
    <n v="4836.75"/>
    <n v="0"/>
    <n v="0"/>
    <n v="-1953.43"/>
    <n v="0"/>
    <n v="2883.32"/>
    <n v="22557.93"/>
    <n v="-19674.61"/>
    <n v="0"/>
    <m/>
    <s v="UM01"/>
    <s v="INR"/>
    <n v="0"/>
    <n v="0"/>
    <n v="0"/>
    <n v="0"/>
    <n v="0"/>
  </r>
  <r>
    <s v="1603003903"/>
    <s v="5"/>
    <s v="16030039035"/>
    <s v="3000"/>
    <x v="2"/>
    <s v="6BBX150C OVER-HAULING STD M/C-"/>
    <s v="20"/>
    <s v="0"/>
    <s v="UM3001"/>
    <d v="2012-02-24T00:00:00"/>
    <n v="315810.95"/>
    <n v="-167189.01"/>
    <n v="148621.94"/>
    <n v="0"/>
    <n v="0"/>
    <n v="-11163.59"/>
    <n v="0"/>
    <n v="137458.35"/>
    <n v="315810.95"/>
    <n v="-178352.6"/>
    <n v="0"/>
    <m/>
    <s v="UM01"/>
    <s v="INR"/>
    <n v="0"/>
    <n v="0"/>
    <n v="0"/>
    <n v="0"/>
    <n v="0"/>
  </r>
  <r>
    <s v="1603003904"/>
    <s v="1"/>
    <s v="16030039041"/>
    <s v="3000"/>
    <x v="2"/>
    <s v="6BBX150D OVER-HAULING STD M/C-"/>
    <s v="20"/>
    <s v="0"/>
    <s v="UM3001"/>
    <d v="2012-02-24T00:00:00"/>
    <n v="47423.199999999997"/>
    <n v="-25105.64"/>
    <n v="22317.56"/>
    <n v="0"/>
    <n v="0"/>
    <n v="-1676.36"/>
    <n v="0"/>
    <n v="20641.2"/>
    <n v="47423.199999999997"/>
    <n v="-26782"/>
    <n v="0"/>
    <m/>
    <s v="UM01"/>
    <s v="INR"/>
    <n v="0"/>
    <n v="0"/>
    <n v="0"/>
    <n v="0"/>
    <n v="0"/>
  </r>
  <r>
    <s v="1603003904"/>
    <s v="2"/>
    <s v="16030039042"/>
    <s v="3000"/>
    <x v="2"/>
    <s v="6BBX150D OVER-HAULING STD M/C-"/>
    <s v="10"/>
    <s v="0"/>
    <s v="UM3001"/>
    <d v="2012-02-24T00:00:00"/>
    <n v="47423.199999999997"/>
    <n v="-37254.980000000003"/>
    <n v="10168.219999999999"/>
    <n v="0"/>
    <n v="0"/>
    <n v="-4106.68"/>
    <n v="0"/>
    <n v="6061.54"/>
    <n v="47423.199999999997"/>
    <n v="-41361.660000000003"/>
    <n v="0"/>
    <m/>
    <s v="UM01"/>
    <s v="INR"/>
    <n v="0"/>
    <n v="0"/>
    <n v="0"/>
    <n v="0"/>
    <n v="0"/>
  </r>
  <r>
    <s v="1603003904"/>
    <s v="3"/>
    <s v="16030039043"/>
    <s v="3000"/>
    <x v="2"/>
    <s v="6BBX150D OVER-HAULING STD M/C-"/>
    <s v="15"/>
    <s v="0"/>
    <s v="UM3001"/>
    <d v="2012-02-24T00:00:00"/>
    <n v="23711.599999999999"/>
    <n v="-14314.6"/>
    <n v="9397"/>
    <n v="0"/>
    <n v="0"/>
    <n v="-1190.3"/>
    <n v="0"/>
    <n v="8206.7000000000007"/>
    <n v="23711.599999999999"/>
    <n v="-15504.9"/>
    <n v="0"/>
    <m/>
    <s v="UM01"/>
    <s v="INR"/>
    <n v="0"/>
    <n v="0"/>
    <n v="0"/>
    <n v="0"/>
    <n v="0"/>
  </r>
  <r>
    <s v="1603003904"/>
    <s v="4"/>
    <s v="16030039044"/>
    <s v="3000"/>
    <x v="2"/>
    <s v="6BBX150D OVER-HAULING STD M/C-"/>
    <s v="10"/>
    <s v="0"/>
    <s v="UM3001"/>
    <d v="2012-02-24T00:00:00"/>
    <n v="23711.599999999999"/>
    <n v="-18627.490000000002"/>
    <n v="5084.1099999999997"/>
    <n v="0"/>
    <n v="0"/>
    <n v="-2053.34"/>
    <n v="0"/>
    <n v="3030.77"/>
    <n v="23711.599999999999"/>
    <n v="-20680.830000000002"/>
    <n v="0"/>
    <m/>
    <s v="UM01"/>
    <s v="INR"/>
    <n v="0"/>
    <n v="0"/>
    <n v="0"/>
    <n v="0"/>
    <n v="0"/>
  </r>
  <r>
    <s v="1603003904"/>
    <s v="5"/>
    <s v="16030039045"/>
    <s v="3000"/>
    <x v="2"/>
    <s v="6BBX150D OVER-HAULING STD M/C-"/>
    <s v="20"/>
    <s v="0"/>
    <s v="UM3001"/>
    <d v="2012-02-24T00:00:00"/>
    <n v="331962.39"/>
    <n v="-175739.5"/>
    <n v="156222.89000000001"/>
    <n v="0"/>
    <n v="0"/>
    <n v="-11734.52"/>
    <n v="0"/>
    <n v="144488.37"/>
    <n v="331962.39"/>
    <n v="-187474.02"/>
    <n v="0"/>
    <m/>
    <s v="UM01"/>
    <s v="INR"/>
    <n v="0"/>
    <n v="0"/>
    <n v="0"/>
    <n v="0"/>
    <n v="0"/>
  </r>
  <r>
    <s v="1603003905"/>
    <s v="1"/>
    <s v="16030039051"/>
    <s v="3000"/>
    <x v="2"/>
    <s v="6BBX150E OVER-HAULING STD M/C-"/>
    <s v="20"/>
    <s v="0"/>
    <s v="UM3001"/>
    <d v="2012-02-24T00:00:00"/>
    <n v="61264.47"/>
    <n v="-32433.16"/>
    <n v="28831.31"/>
    <n v="0"/>
    <n v="0"/>
    <n v="-2165.64"/>
    <n v="0"/>
    <n v="26665.67"/>
    <n v="61264.47"/>
    <n v="-34598.800000000003"/>
    <n v="0"/>
    <m/>
    <s v="UM01"/>
    <s v="INR"/>
    <n v="0"/>
    <n v="0"/>
    <n v="0"/>
    <n v="0"/>
    <n v="0"/>
  </r>
  <r>
    <s v="1603003905"/>
    <s v="2"/>
    <s v="16030039052"/>
    <s v="3000"/>
    <x v="2"/>
    <s v="6BBX150E OVER-HAULING STD M/C-"/>
    <s v="10"/>
    <s v="0"/>
    <s v="UM3001"/>
    <d v="2012-02-24T00:00:00"/>
    <n v="61264.47"/>
    <n v="-48128.480000000003"/>
    <n v="13135.99"/>
    <n v="0"/>
    <n v="0"/>
    <n v="-5305.28"/>
    <n v="0"/>
    <n v="7830.71"/>
    <n v="61264.47"/>
    <n v="-53433.760000000002"/>
    <n v="0"/>
    <m/>
    <s v="UM01"/>
    <s v="INR"/>
    <n v="0"/>
    <n v="0"/>
    <n v="0"/>
    <n v="0"/>
    <n v="0"/>
  </r>
  <r>
    <s v="1603003905"/>
    <s v="3"/>
    <s v="16030039053"/>
    <s v="3000"/>
    <x v="2"/>
    <s v="6BBX150E OVER-HAULING STD M/C-"/>
    <s v="10"/>
    <s v="0"/>
    <s v="UM3001"/>
    <d v="2012-02-24T00:00:00"/>
    <n v="30632.23"/>
    <n v="-24064.240000000002"/>
    <n v="6567.99"/>
    <n v="0"/>
    <n v="0"/>
    <n v="-2652.64"/>
    <n v="0"/>
    <n v="3915.35"/>
    <n v="30632.23"/>
    <n v="-26716.880000000001"/>
    <n v="0"/>
    <m/>
    <s v="UM01"/>
    <s v="INR"/>
    <n v="0"/>
    <n v="0"/>
    <n v="0"/>
    <n v="0"/>
    <n v="0"/>
  </r>
  <r>
    <s v="1603003905"/>
    <s v="4"/>
    <s v="16030039054"/>
    <s v="3000"/>
    <x v="2"/>
    <s v="6BBX150E OVER-HAULING STD M/C-"/>
    <s v="20"/>
    <s v="0"/>
    <s v="UM3001"/>
    <d v="2012-02-24T00:00:00"/>
    <n v="428851.27"/>
    <n v="-227032.08"/>
    <n v="201819.19"/>
    <n v="0"/>
    <n v="0"/>
    <n v="-15159.45"/>
    <n v="0"/>
    <n v="186659.74"/>
    <n v="428851.27"/>
    <n v="-242191.53"/>
    <n v="0"/>
    <m/>
    <s v="UM01"/>
    <s v="INR"/>
    <n v="0"/>
    <n v="0"/>
    <n v="0"/>
    <n v="0"/>
    <n v="0"/>
  </r>
  <r>
    <s v="1603003905"/>
    <s v="5"/>
    <s v="16030039055"/>
    <s v="3000"/>
    <x v="2"/>
    <s v="6BBX150E OVER-HAULING STD M/C-"/>
    <s v="15"/>
    <s v="0"/>
    <s v="UM3001"/>
    <d v="2012-02-24T00:00:00"/>
    <n v="30632.23"/>
    <n v="-18492.560000000001"/>
    <n v="12139.67"/>
    <n v="0"/>
    <n v="0"/>
    <n v="-1537.71"/>
    <n v="0"/>
    <n v="10601.96"/>
    <n v="30632.23"/>
    <n v="-20030.27"/>
    <n v="0"/>
    <m/>
    <s v="UM01"/>
    <s v="INR"/>
    <n v="0"/>
    <n v="0"/>
    <n v="0"/>
    <n v="0"/>
    <n v="0"/>
  </r>
  <r>
    <s v="1603003906"/>
    <s v="1"/>
    <s v="16030039061"/>
    <s v="3000"/>
    <x v="2"/>
    <s v="12BBX150A OVER-HAULING STD M/C"/>
    <s v="20"/>
    <s v="0"/>
    <s v="UM3001"/>
    <d v="2012-02-24T00:00:00"/>
    <n v="70697.63"/>
    <n v="-37427.040000000001"/>
    <n v="33270.589999999997"/>
    <n v="0"/>
    <n v="0"/>
    <n v="-2499.09"/>
    <n v="0"/>
    <n v="30771.5"/>
    <n v="70697.63"/>
    <n v="-39926.129999999997"/>
    <n v="0"/>
    <m/>
    <s v="UM01"/>
    <s v="INR"/>
    <n v="0"/>
    <n v="0"/>
    <n v="0"/>
    <n v="0"/>
    <n v="0"/>
  </r>
  <r>
    <s v="1603003906"/>
    <s v="2"/>
    <s v="16030039062"/>
    <s v="3000"/>
    <x v="2"/>
    <s v="12BBX150A OVER-HAULING STD M/C"/>
    <s v="10"/>
    <s v="0"/>
    <s v="UM3001"/>
    <d v="2012-02-24T00:00:00"/>
    <n v="70697.63"/>
    <n v="-55539.040000000001"/>
    <n v="15158.59"/>
    <n v="0"/>
    <n v="0"/>
    <n v="-6122.16"/>
    <n v="0"/>
    <n v="9036.43"/>
    <n v="70697.63"/>
    <n v="-61661.2"/>
    <n v="0"/>
    <m/>
    <s v="UM01"/>
    <s v="INR"/>
    <n v="0"/>
    <n v="0"/>
    <n v="0"/>
    <n v="0"/>
    <n v="0"/>
  </r>
  <r>
    <s v="1603003906"/>
    <s v="3"/>
    <s v="16030039063"/>
    <s v="3000"/>
    <x v="2"/>
    <s v="12BBX150A OVER-HAULING STD M/C"/>
    <s v="10"/>
    <s v="0"/>
    <s v="UM3001"/>
    <d v="2012-02-24T00:00:00"/>
    <n v="35348.82"/>
    <n v="-27769.52"/>
    <n v="7579.3"/>
    <n v="0"/>
    <n v="0"/>
    <n v="-3061.08"/>
    <n v="0"/>
    <n v="4518.22"/>
    <n v="35348.82"/>
    <n v="-30830.6"/>
    <n v="0"/>
    <m/>
    <s v="UM01"/>
    <s v="INR"/>
    <n v="0"/>
    <n v="0"/>
    <n v="0"/>
    <n v="0"/>
    <n v="0"/>
  </r>
  <r>
    <s v="1603003906"/>
    <s v="4"/>
    <s v="16030039064"/>
    <s v="3000"/>
    <x v="2"/>
    <s v="12BBX150A OVER-HAULING STD M/C"/>
    <s v="20"/>
    <s v="0"/>
    <s v="UM3001"/>
    <d v="2012-02-24T00:00:00"/>
    <n v="494883.44"/>
    <n v="-261989.22"/>
    <n v="232894.22"/>
    <n v="0"/>
    <n v="0"/>
    <n v="-17493.61"/>
    <n v="0"/>
    <n v="215400.61"/>
    <n v="494883.44"/>
    <n v="-279482.83"/>
    <n v="0"/>
    <m/>
    <s v="UM01"/>
    <s v="INR"/>
    <n v="0"/>
    <n v="0"/>
    <n v="0"/>
    <n v="0"/>
    <n v="0"/>
  </r>
  <r>
    <s v="1603003906"/>
    <s v="5"/>
    <s v="16030039065"/>
    <s v="3000"/>
    <x v="2"/>
    <s v="12BBX150A OVER-HAULING STD M/C"/>
    <s v="15"/>
    <s v="0"/>
    <s v="UM3001"/>
    <d v="2012-02-24T00:00:00"/>
    <n v="35348.82"/>
    <n v="-21339.93"/>
    <n v="14008.89"/>
    <n v="0"/>
    <n v="0"/>
    <n v="-1774.48"/>
    <n v="0"/>
    <n v="12234.41"/>
    <n v="35348.82"/>
    <n v="-23114.41"/>
    <n v="0"/>
    <m/>
    <s v="UM01"/>
    <s v="INR"/>
    <n v="0"/>
    <n v="0"/>
    <n v="0"/>
    <n v="0"/>
    <n v="0"/>
  </r>
  <r>
    <s v="1603003907"/>
    <s v="1"/>
    <s v="16030039071"/>
    <s v="3000"/>
    <x v="2"/>
    <s v="12BBX150B OVER-HAULING STD M/C"/>
    <s v="20"/>
    <s v="0"/>
    <s v="UM3001"/>
    <d v="2012-02-24T00:00:00"/>
    <n v="65787.7"/>
    <n v="-34827.75"/>
    <n v="30959.95"/>
    <n v="0"/>
    <n v="0"/>
    <n v="-2325.52"/>
    <n v="0"/>
    <n v="28634.43"/>
    <n v="65787.7"/>
    <n v="-37153.269999999997"/>
    <n v="0"/>
    <m/>
    <s v="UM01"/>
    <s v="INR"/>
    <n v="0"/>
    <n v="0"/>
    <n v="0"/>
    <n v="0"/>
    <n v="0"/>
  </r>
  <r>
    <s v="1603003907"/>
    <s v="2"/>
    <s v="16030039072"/>
    <s v="3000"/>
    <x v="2"/>
    <s v="12BBX150B OVER-HAULING STD M/C"/>
    <s v="10"/>
    <s v="0"/>
    <s v="UM3001"/>
    <d v="2012-02-24T00:00:00"/>
    <n v="65787.7"/>
    <n v="-51681.86"/>
    <n v="14105.84"/>
    <n v="0"/>
    <n v="0"/>
    <n v="-5696.98"/>
    <n v="0"/>
    <n v="8408.86"/>
    <n v="65787.7"/>
    <n v="-57378.84"/>
    <n v="0"/>
    <m/>
    <s v="UM01"/>
    <s v="INR"/>
    <n v="0"/>
    <n v="0"/>
    <n v="0"/>
    <n v="0"/>
    <n v="0"/>
  </r>
  <r>
    <s v="1603003907"/>
    <s v="3"/>
    <s v="16030039073"/>
    <s v="3000"/>
    <x v="2"/>
    <s v="12BBX150B OVER-HAULING STD M/C"/>
    <s v="10"/>
    <s v="0"/>
    <s v="UM3001"/>
    <d v="2012-02-24T00:00:00"/>
    <n v="32893.85"/>
    <n v="-25840.94"/>
    <n v="7052.91"/>
    <n v="0"/>
    <n v="0"/>
    <n v="-2848.49"/>
    <n v="0"/>
    <n v="4204.42"/>
    <n v="32893.85"/>
    <n v="-28689.43"/>
    <n v="0"/>
    <m/>
    <s v="UM01"/>
    <s v="INR"/>
    <n v="0"/>
    <n v="0"/>
    <n v="0"/>
    <n v="0"/>
    <n v="0"/>
  </r>
  <r>
    <s v="1603003907"/>
    <s v="4"/>
    <s v="16030039074"/>
    <s v="3000"/>
    <x v="2"/>
    <s v="12BBX150B OVER-HAULING STD M/C"/>
    <s v="20"/>
    <s v="0"/>
    <s v="UM3001"/>
    <d v="2012-02-24T00:00:00"/>
    <n v="460513.87"/>
    <n v="-243794.13"/>
    <n v="216719.74"/>
    <n v="0"/>
    <n v="0"/>
    <n v="-16278.68"/>
    <n v="0"/>
    <n v="200441.06"/>
    <n v="460513.87"/>
    <n v="-260072.81"/>
    <n v="0"/>
    <m/>
    <s v="UM01"/>
    <s v="INR"/>
    <n v="0"/>
    <n v="0"/>
    <n v="0"/>
    <n v="0"/>
    <n v="0"/>
  </r>
  <r>
    <s v="1603003907"/>
    <s v="5"/>
    <s v="16030039075"/>
    <s v="3000"/>
    <x v="2"/>
    <s v="12BBX150B OVER-HAULING STD M/C"/>
    <s v="15"/>
    <s v="0"/>
    <s v="UM3001"/>
    <d v="2012-02-24T00:00:00"/>
    <n v="32893.85"/>
    <n v="-19857.89"/>
    <n v="13035.96"/>
    <n v="0"/>
    <n v="0"/>
    <n v="-1651.24"/>
    <n v="0"/>
    <n v="11384.72"/>
    <n v="32893.85"/>
    <n v="-21509.13"/>
    <n v="0"/>
    <m/>
    <s v="UM01"/>
    <s v="INR"/>
    <n v="0"/>
    <n v="0"/>
    <n v="0"/>
    <n v="0"/>
    <n v="0"/>
  </r>
  <r>
    <s v="1603003908"/>
    <s v="1"/>
    <s v="16030039081"/>
    <s v="3000"/>
    <x v="2"/>
    <s v="12BBX150C OVER-HAULING STD M/C"/>
    <s v="10"/>
    <s v="0"/>
    <s v="UM3001"/>
    <d v="2012-02-24T00:00:00"/>
    <n v="70576.789999999994"/>
    <n v="-55444.1"/>
    <n v="15132.69"/>
    <n v="0"/>
    <n v="0"/>
    <n v="-6111.7"/>
    <n v="0"/>
    <n v="9020.99"/>
    <n v="70576.789999999994"/>
    <n v="-61555.8"/>
    <n v="0"/>
    <m/>
    <s v="UM01"/>
    <s v="INR"/>
    <n v="0"/>
    <n v="0"/>
    <n v="0"/>
    <n v="0"/>
    <n v="0"/>
  </r>
  <r>
    <s v="1603003908"/>
    <s v="2"/>
    <s v="16030039082"/>
    <s v="3000"/>
    <x v="2"/>
    <s v="12BBX150C OVER-HAULING STD M/C"/>
    <s v="20"/>
    <s v="0"/>
    <s v="UM3001"/>
    <d v="2012-02-24T00:00:00"/>
    <n v="70576.789999999994"/>
    <n v="-37363.07"/>
    <n v="33213.72"/>
    <n v="0"/>
    <n v="0"/>
    <n v="-2494.81"/>
    <n v="0"/>
    <n v="30718.91"/>
    <n v="70576.789999999994"/>
    <n v="-39857.879999999997"/>
    <n v="0"/>
    <m/>
    <s v="UM01"/>
    <s v="INR"/>
    <n v="0"/>
    <n v="0"/>
    <n v="0"/>
    <n v="0"/>
    <n v="0"/>
  </r>
  <r>
    <s v="1603003908"/>
    <s v="3"/>
    <s v="16030039083"/>
    <s v="3000"/>
    <x v="2"/>
    <s v="12BBX150C OVER-HAULING STD M/C"/>
    <s v="10"/>
    <s v="0"/>
    <s v="UM3001"/>
    <d v="2012-02-24T00:00:00"/>
    <n v="35288.400000000001"/>
    <n v="-27722.06"/>
    <n v="7566.34"/>
    <n v="0"/>
    <n v="0"/>
    <n v="-3055.85"/>
    <n v="0"/>
    <n v="4510.49"/>
    <n v="35288.400000000001"/>
    <n v="-30777.91"/>
    <n v="0"/>
    <m/>
    <s v="UM01"/>
    <s v="INR"/>
    <n v="0"/>
    <n v="0"/>
    <n v="0"/>
    <n v="0"/>
    <n v="0"/>
  </r>
  <r>
    <s v="1603003908"/>
    <s v="4"/>
    <s v="16030039084"/>
    <s v="3000"/>
    <x v="2"/>
    <s v="12BBX150C OVER-HAULING STD M/C"/>
    <s v="20"/>
    <s v="0"/>
    <s v="UM3001"/>
    <d v="2012-02-24T00:00:00"/>
    <n v="494037.53"/>
    <n v="-261541.4"/>
    <n v="232496.13"/>
    <n v="0"/>
    <n v="0"/>
    <n v="-17463.71"/>
    <n v="0"/>
    <n v="215032.42"/>
    <n v="494037.53"/>
    <n v="-279005.11"/>
    <n v="0"/>
    <m/>
    <s v="UM01"/>
    <s v="INR"/>
    <n v="0"/>
    <n v="0"/>
    <n v="0"/>
    <n v="0"/>
    <n v="0"/>
  </r>
  <r>
    <s v="1603003908"/>
    <s v="5"/>
    <s v="16030039085"/>
    <s v="3000"/>
    <x v="2"/>
    <s v="12BBX150C OVER-HAULING STD M/C"/>
    <s v="15"/>
    <s v="0"/>
    <s v="UM3001"/>
    <d v="2012-02-24T00:00:00"/>
    <n v="35288.400000000001"/>
    <n v="-21303.46"/>
    <n v="13984.94"/>
    <n v="0"/>
    <n v="0"/>
    <n v="-1771.44"/>
    <n v="0"/>
    <n v="12213.5"/>
    <n v="35288.400000000001"/>
    <n v="-23074.9"/>
    <n v="0"/>
    <m/>
    <s v="UM01"/>
    <s v="INR"/>
    <n v="0"/>
    <n v="0"/>
    <n v="0"/>
    <n v="0"/>
    <n v="0"/>
  </r>
  <r>
    <s v="1603003909"/>
    <s v="1"/>
    <s v="16030039091"/>
    <s v="3000"/>
    <x v="2"/>
    <s v="7 BLOCKER 760 DIA OTT  MC-BASS"/>
    <s v="15"/>
    <s v="0"/>
    <s v="UM3001"/>
    <d v="2012-03-22T00:00:00"/>
    <n v="320963.63"/>
    <n v="-191739.06"/>
    <n v="129224.57"/>
    <n v="0"/>
    <n v="0"/>
    <n v="-16231.58"/>
    <n v="0"/>
    <n v="112992.99"/>
    <n v="320963.63"/>
    <n v="-207970.64"/>
    <n v="0"/>
    <m/>
    <s v="UM01"/>
    <s v="INR"/>
    <n v="0"/>
    <n v="0"/>
    <n v="0"/>
    <n v="0"/>
    <n v="0"/>
  </r>
  <r>
    <s v="1603003909"/>
    <s v="2"/>
    <s v="16030039092"/>
    <s v="3000"/>
    <x v="2"/>
    <s v="7 BLOCKER 760 DIA OTT  MC-ELEC"/>
    <s v="10"/>
    <s v="0"/>
    <s v="UM3001"/>
    <d v="2012-03-22T00:00:00"/>
    <n v="1123372.71"/>
    <n v="-874754.87"/>
    <n v="248617.84"/>
    <n v="0"/>
    <n v="0"/>
    <n v="-97561.05"/>
    <n v="0"/>
    <n v="151056.79"/>
    <n v="1123372.71"/>
    <n v="-972315.92"/>
    <n v="0"/>
    <m/>
    <s v="UM01"/>
    <s v="INR"/>
    <n v="0"/>
    <n v="0"/>
    <n v="0"/>
    <n v="0"/>
    <n v="0"/>
  </r>
  <r>
    <s v="1603003909"/>
    <s v="3"/>
    <s v="16030039093"/>
    <s v="3000"/>
    <x v="2"/>
    <s v="7 BLOCKER 760 DIA OTT  MC-MAIN"/>
    <s v="25"/>
    <s v="0"/>
    <s v="UM3001"/>
    <d v="2012-03-22T00:00:00"/>
    <n v="641927.26"/>
    <n v="-309614.33"/>
    <n v="332312.93"/>
    <n v="0"/>
    <n v="0"/>
    <n v="-17688.3"/>
    <n v="0"/>
    <n v="314624.63"/>
    <n v="641927.26"/>
    <n v="-327302.63"/>
    <n v="0"/>
    <m/>
    <s v="UM01"/>
    <s v="INR"/>
    <n v="0"/>
    <n v="0"/>
    <n v="0"/>
    <n v="0"/>
    <n v="0"/>
  </r>
  <r>
    <s v="1603003909"/>
    <s v="4"/>
    <s v="16030039094"/>
    <s v="3000"/>
    <x v="2"/>
    <s v="7 BLOCKER 760 DIA OTT  MC-MOTR"/>
    <s v="15"/>
    <s v="0"/>
    <s v="UM3001"/>
    <d v="2012-03-22T00:00:00"/>
    <n v="1123372.71"/>
    <n v="-671086.72"/>
    <n v="452285.99"/>
    <n v="0"/>
    <n v="0"/>
    <n v="-56810.54"/>
    <n v="0"/>
    <n v="395475.45"/>
    <n v="1123372.71"/>
    <n v="-727897.26"/>
    <n v="0"/>
    <m/>
    <s v="UM01"/>
    <s v="INR"/>
    <n v="0"/>
    <n v="0"/>
    <n v="0"/>
    <n v="0"/>
    <n v="0"/>
  </r>
  <r>
    <s v="1603003910"/>
    <s v="1"/>
    <s v="16030039101"/>
    <s v="3000"/>
    <x v="2"/>
    <s v="MASSEETTI 1+12/258 .MM TUB STR"/>
    <s v="10"/>
    <s v="0"/>
    <s v="UM3001"/>
    <d v="2012-03-10T00:00:00"/>
    <n v="123201.32"/>
    <n v="-96312.88"/>
    <n v="26888.44"/>
    <n v="0"/>
    <n v="0"/>
    <n v="-10686.24"/>
    <n v="0"/>
    <n v="16202.2"/>
    <n v="123201.32"/>
    <n v="-106999.12"/>
    <n v="0"/>
    <m/>
    <s v="UM01"/>
    <s v="INR"/>
    <n v="0"/>
    <n v="0"/>
    <n v="0"/>
    <n v="0"/>
    <n v="0"/>
  </r>
  <r>
    <s v="1603003910"/>
    <s v="2"/>
    <s v="16030039102"/>
    <s v="3000"/>
    <x v="2"/>
    <s v="MASSEETTI 1+12/258 .MM TUB STR"/>
    <s v="20"/>
    <s v="0"/>
    <s v="UM3001"/>
    <d v="2012-03-10T00:00:00"/>
    <n v="123201.32"/>
    <n v="-64780.53"/>
    <n v="58420.79"/>
    <n v="0"/>
    <n v="0"/>
    <n v="-4377.05"/>
    <n v="0"/>
    <n v="54043.74"/>
    <n v="123201.32"/>
    <n v="-69157.58"/>
    <n v="0"/>
    <m/>
    <s v="UM01"/>
    <s v="INR"/>
    <n v="0"/>
    <n v="0"/>
    <n v="0"/>
    <n v="0"/>
    <n v="0"/>
  </r>
  <r>
    <s v="1603003910"/>
    <s v="3"/>
    <s v="16030039103"/>
    <s v="3000"/>
    <x v="2"/>
    <s v="MASSEETTI 1+12/258 .MM TUB STR"/>
    <s v="10"/>
    <s v="0"/>
    <s v="UM3001"/>
    <d v="2012-03-10T00:00:00"/>
    <n v="61600.66"/>
    <n v="-48156.45"/>
    <n v="13444.21"/>
    <n v="0"/>
    <n v="0"/>
    <n v="-5343.12"/>
    <n v="0"/>
    <n v="8101.09"/>
    <n v="61600.66"/>
    <n v="-53499.57"/>
    <n v="0"/>
    <m/>
    <s v="UM01"/>
    <s v="INR"/>
    <n v="0"/>
    <n v="0"/>
    <n v="0"/>
    <n v="0"/>
    <n v="0"/>
  </r>
  <r>
    <s v="1603003910"/>
    <s v="4"/>
    <s v="16030039104"/>
    <s v="3000"/>
    <x v="2"/>
    <s v="MASSEETTI 1+12/258 .MM TUB STR"/>
    <s v="20"/>
    <s v="0"/>
    <s v="UM3001"/>
    <d v="2012-03-10T00:00:00"/>
    <n v="862409.24"/>
    <n v="-453463.71"/>
    <n v="408945.53"/>
    <n v="0"/>
    <n v="0"/>
    <n v="-30639.32"/>
    <n v="0"/>
    <n v="378306.21"/>
    <n v="862409.24"/>
    <n v="-484103.03"/>
    <n v="0"/>
    <m/>
    <s v="UM01"/>
    <s v="INR"/>
    <n v="0"/>
    <n v="0"/>
    <n v="0"/>
    <n v="0"/>
    <n v="0"/>
  </r>
  <r>
    <s v="1603003910"/>
    <s v="5"/>
    <s v="16030039105"/>
    <s v="3000"/>
    <x v="2"/>
    <s v="MASSEETTI 1+12/258 .MM TUB STR"/>
    <s v="15"/>
    <s v="0"/>
    <s v="UM3001"/>
    <d v="2012-03-10T00:00:00"/>
    <n v="61600.66"/>
    <n v="-36973.58"/>
    <n v="24627.08"/>
    <n v="0"/>
    <n v="0"/>
    <n v="-3104.88"/>
    <n v="0"/>
    <n v="21522.2"/>
    <n v="61600.66"/>
    <n v="-40078.46"/>
    <n v="0"/>
    <m/>
    <s v="UM01"/>
    <s v="INR"/>
    <n v="0"/>
    <n v="0"/>
    <n v="0"/>
    <n v="0"/>
    <n v="0"/>
  </r>
  <r>
    <s v="1603003911"/>
    <s v="1"/>
    <s v="16030039111"/>
    <s v="3000"/>
    <x v="2"/>
    <s v="CICCONI 1+12/258 MM TUB STR-EL"/>
    <s v="10"/>
    <s v="0"/>
    <s v="UM3001"/>
    <d v="2012-02-27T00:00:00"/>
    <n v="107937.01"/>
    <n v="-84710.37"/>
    <n v="23226.639999999999"/>
    <n v="0"/>
    <n v="0"/>
    <n v="-9350.39"/>
    <n v="0"/>
    <n v="13876.25"/>
    <n v="107937.01"/>
    <n v="-94060.76"/>
    <n v="0"/>
    <m/>
    <s v="UM01"/>
    <s v="INR"/>
    <n v="0"/>
    <n v="0"/>
    <n v="0"/>
    <n v="0"/>
    <n v="0"/>
  </r>
  <r>
    <s v="1603003911"/>
    <s v="2"/>
    <s v="16030039112"/>
    <s v="3000"/>
    <x v="2"/>
    <s v="CICCONI 1+12/258 MM TUB STR-CA"/>
    <s v="20"/>
    <s v="0"/>
    <s v="UM3001"/>
    <d v="2012-02-27T00:00:00"/>
    <n v="107937.01"/>
    <n v="-57068.89"/>
    <n v="50868.12"/>
    <n v="0"/>
    <n v="0"/>
    <n v="-3818.92"/>
    <n v="0"/>
    <n v="47049.2"/>
    <n v="107937.01"/>
    <n v="-60887.81"/>
    <n v="0"/>
    <m/>
    <s v="UM01"/>
    <s v="INR"/>
    <n v="0"/>
    <n v="0"/>
    <n v="0"/>
    <n v="0"/>
    <n v="0"/>
  </r>
  <r>
    <s v="1603003911"/>
    <s v="3"/>
    <s v="16030039113"/>
    <s v="3000"/>
    <x v="2"/>
    <s v="CICCONI 1+12/258 MM TUB STR-MG"/>
    <s v="10"/>
    <s v="0"/>
    <s v="UM3001"/>
    <d v="2012-02-27T00:00:00"/>
    <n v="53968.51"/>
    <n v="-42355.19"/>
    <n v="11613.32"/>
    <n v="0"/>
    <n v="0"/>
    <n v="-4675.1899999999996"/>
    <n v="0"/>
    <n v="6938.13"/>
    <n v="53968.51"/>
    <n v="-47030.38"/>
    <n v="0"/>
    <m/>
    <s v="UM01"/>
    <s v="INR"/>
    <n v="0"/>
    <n v="0"/>
    <n v="0"/>
    <n v="0"/>
    <n v="0"/>
  </r>
  <r>
    <s v="1603003911"/>
    <s v="4"/>
    <s v="16030039114"/>
    <s v="3000"/>
    <x v="2"/>
    <s v="CICCONI 1+12/258 MM TUB STR-MA"/>
    <s v="20"/>
    <s v="0"/>
    <s v="UM3001"/>
    <d v="2012-02-27T00:00:00"/>
    <n v="755559.09"/>
    <n v="-399482.18"/>
    <n v="356076.91"/>
    <n v="0"/>
    <n v="0"/>
    <n v="-26732.43"/>
    <n v="0"/>
    <n v="329344.48"/>
    <n v="755559.09"/>
    <n v="-426214.61"/>
    <n v="0"/>
    <m/>
    <s v="UM01"/>
    <s v="INR"/>
    <n v="0"/>
    <n v="0"/>
    <n v="0"/>
    <n v="0"/>
    <n v="0"/>
  </r>
  <r>
    <s v="1603003911"/>
    <s v="5"/>
    <s v="16030039115"/>
    <s v="3000"/>
    <x v="2"/>
    <s v="CICCONI 1+12/258 MM TUB STR-MO"/>
    <s v="15"/>
    <s v="0"/>
    <s v="UM3001"/>
    <d v="2012-02-27T00:00:00"/>
    <n v="53968.51"/>
    <n v="-32541.64"/>
    <n v="21426.87"/>
    <n v="0"/>
    <n v="0"/>
    <n v="-2711.58"/>
    <n v="0"/>
    <n v="18715.29"/>
    <n v="53968.51"/>
    <n v="-35253.22"/>
    <n v="0"/>
    <m/>
    <s v="UM01"/>
    <s v="INR"/>
    <n v="0"/>
    <n v="0"/>
    <n v="0"/>
    <n v="0"/>
    <n v="0"/>
  </r>
  <r>
    <s v="1603003912"/>
    <s v="1"/>
    <s v="16030039121"/>
    <s v="3000"/>
    <x v="2"/>
    <s v="CICCONI 1+6/258 MM TUB STR-ELE"/>
    <s v="10"/>
    <s v="0"/>
    <s v="UM3001"/>
    <d v="2012-02-27T00:00:00"/>
    <n v="113743.25"/>
    <n v="-89267.19"/>
    <n v="24476.06"/>
    <n v="0"/>
    <n v="0"/>
    <n v="-9853.3700000000008"/>
    <n v="0"/>
    <n v="14622.69"/>
    <n v="113743.25"/>
    <n v="-99120.56"/>
    <n v="0"/>
    <m/>
    <s v="UM01"/>
    <s v="INR"/>
    <n v="0"/>
    <n v="0"/>
    <n v="0"/>
    <n v="0"/>
    <n v="0"/>
  </r>
  <r>
    <s v="1603003912"/>
    <s v="2"/>
    <s v="16030039122"/>
    <s v="3000"/>
    <x v="2"/>
    <s v="CICCONI 1+6/258 MM TUB STR-CAP"/>
    <s v="20"/>
    <s v="0"/>
    <s v="UM3001"/>
    <d v="2012-02-27T00:00:00"/>
    <n v="113743.25"/>
    <n v="-60138.79"/>
    <n v="53604.46"/>
    <n v="0"/>
    <n v="0"/>
    <n v="-4024.35"/>
    <n v="0"/>
    <n v="49580.11"/>
    <n v="113743.25"/>
    <n v="-64163.14"/>
    <n v="0"/>
    <m/>
    <s v="UM01"/>
    <s v="INR"/>
    <n v="0"/>
    <n v="0"/>
    <n v="0"/>
    <n v="0"/>
    <n v="0"/>
  </r>
  <r>
    <s v="1603003912"/>
    <s v="3"/>
    <s v="16030039123"/>
    <s v="3000"/>
    <x v="2"/>
    <s v="CICCONI 1+6/258 MM TUB STR-MGR"/>
    <s v="10"/>
    <s v="0"/>
    <s v="UM3001"/>
    <d v="2012-02-27T00:00:00"/>
    <n v="56871.63"/>
    <n v="-44633.599999999999"/>
    <n v="12238.03"/>
    <n v="0"/>
    <n v="0"/>
    <n v="-4926.6899999999996"/>
    <n v="0"/>
    <n v="7311.34"/>
    <n v="56871.63"/>
    <n v="-49560.29"/>
    <n v="0"/>
    <m/>
    <s v="UM01"/>
    <s v="INR"/>
    <n v="0"/>
    <n v="0"/>
    <n v="0"/>
    <n v="0"/>
    <n v="0"/>
  </r>
  <r>
    <s v="1603003912"/>
    <s v="4"/>
    <s v="16030039124"/>
    <s v="3000"/>
    <x v="2"/>
    <s v="CICCONI 1+6/258 MM TUB STR-MAI"/>
    <s v="20"/>
    <s v="0"/>
    <s v="UM3001"/>
    <d v="2012-02-27T00:00:00"/>
    <n v="796202.76"/>
    <n v="-420971.47"/>
    <n v="375231.29"/>
    <n v="0"/>
    <n v="0"/>
    <n v="-28170.44"/>
    <n v="0"/>
    <n v="347060.85"/>
    <n v="796202.76"/>
    <n v="-449141.91"/>
    <n v="0"/>
    <m/>
    <s v="UM01"/>
    <s v="INR"/>
    <n v="0"/>
    <n v="0"/>
    <n v="0"/>
    <n v="0"/>
    <n v="0"/>
  </r>
  <r>
    <s v="1603003912"/>
    <s v="5"/>
    <s v="16030039125"/>
    <s v="3000"/>
    <x v="2"/>
    <s v="CICCONI 1+6/258 MM TUB STR-MOT"/>
    <s v="15"/>
    <s v="0"/>
    <s v="UM3001"/>
    <d v="2012-02-27T00:00:00"/>
    <n v="56871.63"/>
    <n v="-34292.160000000003"/>
    <n v="22579.47"/>
    <n v="0"/>
    <n v="0"/>
    <n v="-2857.44"/>
    <n v="0"/>
    <n v="19722.03"/>
    <n v="56871.63"/>
    <n v="-37149.599999999999"/>
    <n v="0"/>
    <m/>
    <s v="UM01"/>
    <s v="INR"/>
    <n v="0"/>
    <n v="0"/>
    <n v="0"/>
    <n v="0"/>
    <n v="0"/>
  </r>
  <r>
    <s v="1603003913"/>
    <s v="1"/>
    <s v="16030039131"/>
    <s v="3000"/>
    <x v="2"/>
    <s v="CICCONI 1+6/258 MM TUB STR-ELE"/>
    <s v="10"/>
    <s v="0"/>
    <s v="UM3001"/>
    <d v="2012-02-27T00:00:00"/>
    <n v="93985.17"/>
    <n v="-73760.78"/>
    <n v="20224.39"/>
    <n v="0"/>
    <n v="0"/>
    <n v="-8141.77"/>
    <n v="0"/>
    <n v="12082.62"/>
    <n v="93985.17"/>
    <n v="-81902.55"/>
    <n v="0"/>
    <m/>
    <s v="UM01"/>
    <s v="INR"/>
    <n v="0"/>
    <n v="0"/>
    <n v="0"/>
    <n v="0"/>
    <n v="0"/>
  </r>
  <r>
    <s v="1603003913"/>
    <s v="2"/>
    <s v="16030039132"/>
    <s v="3000"/>
    <x v="2"/>
    <s v="CICCONI 1+6/258 MM TUB STR-CAP"/>
    <s v="20"/>
    <s v="0"/>
    <s v="UM3001"/>
    <d v="2012-02-27T00:00:00"/>
    <n v="93985.17"/>
    <n v="-49692.22"/>
    <n v="44292.95"/>
    <n v="0"/>
    <n v="0"/>
    <n v="-3325.29"/>
    <n v="0"/>
    <n v="40967.660000000003"/>
    <n v="93985.17"/>
    <n v="-53017.51"/>
    <n v="0"/>
    <m/>
    <s v="UM01"/>
    <s v="INR"/>
    <n v="0"/>
    <n v="0"/>
    <n v="0"/>
    <n v="0"/>
    <n v="0"/>
  </r>
  <r>
    <s v="1603003913"/>
    <s v="3"/>
    <s v="16030039133"/>
    <s v="3000"/>
    <x v="2"/>
    <s v="CICCONI 1+6/258 MM TUB STR-MGR"/>
    <s v="10"/>
    <s v="0"/>
    <s v="UM3001"/>
    <d v="2012-02-27T00:00:00"/>
    <n v="46992.59"/>
    <n v="-36880.400000000001"/>
    <n v="10112.19"/>
    <n v="0"/>
    <n v="0"/>
    <n v="-4070.88"/>
    <n v="0"/>
    <n v="6041.31"/>
    <n v="46992.59"/>
    <n v="-40951.279999999999"/>
    <n v="0"/>
    <m/>
    <s v="UM01"/>
    <s v="INR"/>
    <n v="0"/>
    <n v="0"/>
    <n v="0"/>
    <n v="0"/>
    <n v="0"/>
  </r>
  <r>
    <s v="1603003913"/>
    <s v="4"/>
    <s v="16030039134"/>
    <s v="3000"/>
    <x v="2"/>
    <s v="CICCONI 1+6/258 MM TUB STR-MAI"/>
    <s v="20"/>
    <s v="0"/>
    <s v="UM3001"/>
    <d v="2012-02-27T00:00:00"/>
    <n v="657896.18999999994"/>
    <n v="-347845.47"/>
    <n v="310050.71999999997"/>
    <n v="0"/>
    <n v="0"/>
    <n v="-23277.01"/>
    <n v="0"/>
    <n v="286773.71000000002"/>
    <n v="657896.18999999994"/>
    <n v="-371122.48"/>
    <n v="0"/>
    <m/>
    <s v="UM01"/>
    <s v="INR"/>
    <n v="0"/>
    <n v="0"/>
    <n v="0"/>
    <n v="0"/>
    <n v="0"/>
  </r>
  <r>
    <s v="1603003913"/>
    <s v="5"/>
    <s v="16030039135"/>
    <s v="3000"/>
    <x v="2"/>
    <s v="CICCONI 1+6/258 MM TUB STR-MOT"/>
    <s v="15"/>
    <s v="0"/>
    <s v="UM3001"/>
    <d v="2012-02-27T00:00:00"/>
    <n v="46992.59"/>
    <n v="-28335.34"/>
    <n v="18657.25"/>
    <n v="0"/>
    <n v="0"/>
    <n v="-2361.08"/>
    <n v="0"/>
    <n v="16296.17"/>
    <n v="46992.59"/>
    <n v="-30696.42"/>
    <n v="0"/>
    <m/>
    <s v="UM01"/>
    <s v="INR"/>
    <n v="0"/>
    <n v="0"/>
    <n v="0"/>
    <n v="0"/>
    <n v="0"/>
  </r>
  <r>
    <s v="1603003914"/>
    <s v="1"/>
    <s v="16030039141"/>
    <s v="3000"/>
    <x v="2"/>
    <s v="CICCONI 1+6/258 MM TUB STR-ELE"/>
    <s v="10"/>
    <s v="0"/>
    <s v="UM3001"/>
    <d v="2012-02-27T00:00:00"/>
    <n v="65426.35"/>
    <n v="-51347.45"/>
    <n v="14078.9"/>
    <n v="0"/>
    <n v="0"/>
    <n v="-5667.77"/>
    <n v="0"/>
    <n v="8411.1299999999992"/>
    <n v="65426.35"/>
    <n v="-57015.22"/>
    <n v="0"/>
    <m/>
    <s v="UM01"/>
    <s v="INR"/>
    <n v="0"/>
    <n v="0"/>
    <n v="0"/>
    <n v="0"/>
    <n v="0"/>
  </r>
  <r>
    <s v="1603003914"/>
    <s v="2"/>
    <s v="16030039142"/>
    <s v="3000"/>
    <x v="2"/>
    <s v="CICCONI 1+6/258 MM TUB STR-CAP"/>
    <s v="20"/>
    <s v="0"/>
    <s v="UM3001"/>
    <d v="2012-02-27T00:00:00"/>
    <n v="65426.35"/>
    <n v="-34592.480000000003"/>
    <n v="30833.87"/>
    <n v="0"/>
    <n v="0"/>
    <n v="-2314.85"/>
    <n v="0"/>
    <n v="28519.02"/>
    <n v="65426.35"/>
    <n v="-36907.33"/>
    <n v="0"/>
    <m/>
    <s v="UM01"/>
    <s v="INR"/>
    <n v="0"/>
    <n v="0"/>
    <n v="0"/>
    <n v="0"/>
    <n v="0"/>
  </r>
  <r>
    <s v="1603003914"/>
    <s v="3"/>
    <s v="16030039143"/>
    <s v="3000"/>
    <x v="2"/>
    <s v="CICCONI 1+6/258 MM TUB STR-MGR"/>
    <s v="10"/>
    <s v="0"/>
    <s v="UM3001"/>
    <d v="2012-02-27T00:00:00"/>
    <n v="32713.18"/>
    <n v="-25673.73"/>
    <n v="7039.45"/>
    <n v="0"/>
    <n v="0"/>
    <n v="-2833.88"/>
    <n v="0"/>
    <n v="4205.57"/>
    <n v="32713.18"/>
    <n v="-28507.61"/>
    <n v="0"/>
    <m/>
    <s v="UM01"/>
    <s v="INR"/>
    <n v="0"/>
    <n v="0"/>
    <n v="0"/>
    <n v="0"/>
    <n v="0"/>
  </r>
  <r>
    <s v="1603003914"/>
    <s v="4"/>
    <s v="16030039144"/>
    <s v="3000"/>
    <x v="2"/>
    <s v="CICCONI 1+6/258 MM TUB STR-MAI"/>
    <s v="20"/>
    <s v="0"/>
    <s v="UM3001"/>
    <d v="2012-02-27T00:00:00"/>
    <n v="457984.46"/>
    <n v="-242147.34"/>
    <n v="215837.12"/>
    <n v="0"/>
    <n v="0"/>
    <n v="-16203.94"/>
    <n v="0"/>
    <n v="199633.18"/>
    <n v="457984.46"/>
    <n v="-258351.28"/>
    <n v="0"/>
    <m/>
    <s v="UM01"/>
    <s v="INR"/>
    <n v="0"/>
    <n v="0"/>
    <n v="0"/>
    <n v="0"/>
    <n v="0"/>
  </r>
  <r>
    <s v="1603003914"/>
    <s v="5"/>
    <s v="16030039145"/>
    <s v="3000"/>
    <x v="2"/>
    <s v="CICCONI 1+6/258 MM TUB STR-MOT"/>
    <s v="15"/>
    <s v="0"/>
    <s v="UM3001"/>
    <d v="2012-02-27T00:00:00"/>
    <n v="32713.18"/>
    <n v="-19725.22"/>
    <n v="12987.96"/>
    <n v="0"/>
    <n v="0"/>
    <n v="-1643.63"/>
    <n v="0"/>
    <n v="11344.33"/>
    <n v="32713.18"/>
    <n v="-21368.85"/>
    <n v="0"/>
    <m/>
    <s v="UM01"/>
    <s v="INR"/>
    <n v="0"/>
    <n v="0"/>
    <n v="0"/>
    <n v="0"/>
    <n v="0"/>
  </r>
  <r>
    <s v="1603003915"/>
    <s v="1"/>
    <s v="16030039151"/>
    <s v="3000"/>
    <x v="2"/>
    <s v="GCR-DTU 400 DOUBLE TWIST STR-E"/>
    <s v="10"/>
    <s v="0"/>
    <s v="UM3001"/>
    <d v="2012-03-03T00:00:00"/>
    <n v="185331.84"/>
    <n v="-145218.07999999999"/>
    <n v="40113.760000000002"/>
    <n v="0"/>
    <n v="0"/>
    <n v="-16061.65"/>
    <n v="0"/>
    <n v="24052.11"/>
    <n v="185331.84"/>
    <n v="-161279.73000000001"/>
    <n v="0"/>
    <m/>
    <s v="UM01"/>
    <s v="INR"/>
    <n v="0"/>
    <n v="0"/>
    <n v="0"/>
    <n v="0"/>
    <n v="0"/>
  </r>
  <r>
    <s v="1603003915"/>
    <s v="2"/>
    <s v="16030039152"/>
    <s v="3000"/>
    <x v="2"/>
    <s v="GCR-DTU 400 DOUBLE TWIST STR-M"/>
    <s v="20"/>
    <s v="0"/>
    <s v="UM3001"/>
    <d v="2012-03-03T00:00:00"/>
    <n v="1389988.77"/>
    <n v="-733189.95"/>
    <n v="656798.81999999995"/>
    <n v="0"/>
    <n v="0"/>
    <n v="-49267.82"/>
    <n v="0"/>
    <n v="607531"/>
    <n v="1389988.77"/>
    <n v="-782457.77"/>
    <n v="0"/>
    <m/>
    <s v="UM01"/>
    <s v="INR"/>
    <n v="0"/>
    <n v="0"/>
    <n v="0"/>
    <n v="0"/>
    <n v="0"/>
  </r>
  <r>
    <s v="1603003915"/>
    <s v="3"/>
    <s v="16030039153"/>
    <s v="3000"/>
    <x v="2"/>
    <s v="GCR-DTU 400 DOUBLE TWIST STR-P"/>
    <s v="20"/>
    <s v="0"/>
    <s v="UM3001"/>
    <d v="2012-03-03T00:00:00"/>
    <n v="185331.84"/>
    <n v="-97758.65"/>
    <n v="87573.19"/>
    <n v="0"/>
    <n v="0"/>
    <n v="-6569.04"/>
    <n v="0"/>
    <n v="81004.149999999994"/>
    <n v="185331.84"/>
    <n v="-104327.69"/>
    <n v="0"/>
    <m/>
    <s v="UM01"/>
    <s v="INR"/>
    <n v="0"/>
    <n v="0"/>
    <n v="0"/>
    <n v="0"/>
    <n v="0"/>
  </r>
  <r>
    <s v="1603003915"/>
    <s v="4"/>
    <s v="16030039154"/>
    <s v="3000"/>
    <x v="2"/>
    <s v="GCR-DTU 400 DOUBLE TWIST STR-P"/>
    <s v="20"/>
    <s v="0"/>
    <s v="UM3001"/>
    <d v="2012-03-03T00:00:00"/>
    <n v="92665.919999999998"/>
    <n v="-48879.33"/>
    <n v="43786.59"/>
    <n v="0"/>
    <n v="0"/>
    <n v="-3284.52"/>
    <n v="0"/>
    <n v="40502.07"/>
    <n v="92665.919999999998"/>
    <n v="-52163.85"/>
    <n v="0"/>
    <m/>
    <s v="UM01"/>
    <s v="INR"/>
    <n v="0"/>
    <n v="0"/>
    <n v="0"/>
    <n v="0"/>
    <n v="0"/>
  </r>
  <r>
    <s v="1603003916"/>
    <s v="1"/>
    <s v="16030039161"/>
    <s v="3000"/>
    <x v="2"/>
    <s v="TUBULAR STRANDER SVR 12/355-CA"/>
    <s v="20"/>
    <s v="0"/>
    <s v="UM3001"/>
    <d v="2012-03-29T00:00:00"/>
    <n v="869463.35"/>
    <n v="-453249.91"/>
    <n v="416213.44"/>
    <n v="0"/>
    <n v="0"/>
    <n v="-31082.98"/>
    <n v="0"/>
    <n v="385130.46"/>
    <n v="869463.35"/>
    <n v="-484332.89"/>
    <n v="0"/>
    <m/>
    <s v="UM01"/>
    <s v="INR"/>
    <n v="0"/>
    <n v="0"/>
    <n v="0"/>
    <n v="0"/>
    <n v="0"/>
  </r>
  <r>
    <s v="1603003916"/>
    <s v="2"/>
    <s v="16030039162"/>
    <s v="3000"/>
    <x v="2"/>
    <s v="TUBULAR STRANDER SVR 12/355-EL"/>
    <s v="10"/>
    <s v="0"/>
    <s v="UM3001"/>
    <d v="2012-03-29T00:00:00"/>
    <n v="869463.35"/>
    <n v="-675523.24"/>
    <n v="193940.11"/>
    <n v="0"/>
    <n v="0"/>
    <n v="-75543.92"/>
    <n v="0"/>
    <n v="118396.19"/>
    <n v="869463.35"/>
    <n v="-751067.16"/>
    <n v="0"/>
    <m/>
    <s v="UM01"/>
    <s v="INR"/>
    <n v="0"/>
    <n v="0"/>
    <n v="0"/>
    <n v="0"/>
    <n v="0"/>
  </r>
  <r>
    <s v="1603003916"/>
    <s v="3"/>
    <s v="16030039163"/>
    <s v="3000"/>
    <x v="2"/>
    <s v="TUBULAR STRANDER SVR 12/355-MG"/>
    <s v="10"/>
    <s v="0"/>
    <s v="UM3001"/>
    <d v="2012-03-29T00:00:00"/>
    <n v="434731.68"/>
    <n v="-337761.62"/>
    <n v="96970.06"/>
    <n v="0"/>
    <n v="0"/>
    <n v="-37771.97"/>
    <n v="0"/>
    <n v="59198.09"/>
    <n v="434731.68"/>
    <n v="-375533.59"/>
    <n v="0"/>
    <m/>
    <s v="UM01"/>
    <s v="INR"/>
    <n v="0"/>
    <n v="0"/>
    <n v="0"/>
    <n v="0"/>
    <n v="0"/>
  </r>
  <r>
    <s v="1603003916"/>
    <s v="4"/>
    <s v="16030039164"/>
    <s v="3000"/>
    <x v="2"/>
    <s v="TUBULAR STRANDER SVR 12/355-MA"/>
    <s v="20"/>
    <s v="0"/>
    <s v="UM3001"/>
    <d v="2012-03-29T00:00:00"/>
    <n v="6086243.4800000004"/>
    <n v="-3172749.35"/>
    <n v="2913494.13"/>
    <n v="0"/>
    <n v="0"/>
    <n v="-217580.86"/>
    <n v="0"/>
    <n v="2695913.27"/>
    <n v="6086243.4800000004"/>
    <n v="-3390330.21"/>
    <n v="0"/>
    <m/>
    <s v="UM01"/>
    <s v="INR"/>
    <n v="0"/>
    <n v="0"/>
    <n v="0"/>
    <n v="0"/>
    <n v="0"/>
  </r>
  <r>
    <s v="1603003916"/>
    <s v="5"/>
    <s v="16030039165"/>
    <s v="3000"/>
    <x v="2"/>
    <s v="TUBULAR STRANDER SVR 12/355-MO"/>
    <s v="15"/>
    <s v="0"/>
    <s v="UM3001"/>
    <d v="2012-03-29T00:00:00"/>
    <n v="434731.68"/>
    <n v="-259023.62"/>
    <n v="175708.06"/>
    <n v="0"/>
    <n v="0"/>
    <n v="-22021.78"/>
    <n v="0"/>
    <n v="153686.28"/>
    <n v="434731.68"/>
    <n v="-281045.40000000002"/>
    <n v="0"/>
    <m/>
    <s v="UM01"/>
    <s v="INR"/>
    <n v="0"/>
    <n v="0"/>
    <n v="0"/>
    <n v="0"/>
    <n v="0"/>
  </r>
  <r>
    <s v="1603003917"/>
    <s v="1"/>
    <s v="16030039171"/>
    <s v="3000"/>
    <x v="2"/>
    <s v="STOLBRGR-NIEHAUS:TUBSTR 12/250"/>
    <s v="10"/>
    <s v="0"/>
    <s v="UM3001"/>
    <d v="2012-03-15T00:00:00"/>
    <n v="131057.05"/>
    <n v="-102289.29"/>
    <n v="28767.759999999998"/>
    <n v="0"/>
    <n v="0"/>
    <n v="-11372.29"/>
    <n v="0"/>
    <n v="17395.47"/>
    <n v="131057.05"/>
    <n v="-113661.58"/>
    <n v="0"/>
    <m/>
    <s v="UM01"/>
    <s v="INR"/>
    <n v="0"/>
    <n v="0"/>
    <n v="0"/>
    <n v="0"/>
    <n v="0"/>
  </r>
  <r>
    <s v="1603003917"/>
    <s v="2"/>
    <s v="16030039172"/>
    <s v="3000"/>
    <x v="2"/>
    <s v="STOLBRGR-NIEHAUS:TUBSTR 12/250"/>
    <s v="20"/>
    <s v="0"/>
    <s v="UM3001"/>
    <d v="2012-03-15T00:00:00"/>
    <n v="1834798.7"/>
    <n v="-962607.58"/>
    <n v="872191.12"/>
    <n v="0"/>
    <n v="0"/>
    <n v="-65291.01"/>
    <n v="0"/>
    <n v="806900.11"/>
    <n v="1834798.7"/>
    <n v="-1027898.59"/>
    <n v="0"/>
    <m/>
    <s v="UM01"/>
    <s v="INR"/>
    <n v="0"/>
    <n v="0"/>
    <n v="0"/>
    <n v="0"/>
    <n v="0"/>
  </r>
  <r>
    <s v="1603003917"/>
    <s v="3"/>
    <s v="16030039173"/>
    <s v="3000"/>
    <x v="2"/>
    <s v="STOLBRGR-NIEHAUS:TUBSTR 12/250"/>
    <s v="20"/>
    <s v="0"/>
    <s v="UM3001"/>
    <d v="2012-03-15T00:00:00"/>
    <n v="262114.1"/>
    <n v="-137515.38"/>
    <n v="124598.72"/>
    <n v="0"/>
    <n v="0"/>
    <n v="-9327.2900000000009"/>
    <n v="0"/>
    <n v="115271.43"/>
    <n v="262114.1"/>
    <n v="-146842.67000000001"/>
    <n v="0"/>
    <m/>
    <s v="UM01"/>
    <s v="INR"/>
    <n v="0"/>
    <n v="0"/>
    <n v="0"/>
    <n v="0"/>
    <n v="0"/>
  </r>
  <r>
    <s v="1603003917"/>
    <s v="4"/>
    <s v="16030039174"/>
    <s v="3000"/>
    <x v="2"/>
    <s v="STOLBRGR-NIEHAUS:TUBSTR 12/250"/>
    <s v="10"/>
    <s v="0"/>
    <s v="UM3001"/>
    <d v="2012-03-15T00:00:00"/>
    <n v="262114.1"/>
    <n v="-204578.57"/>
    <n v="57535.53"/>
    <n v="0"/>
    <n v="0"/>
    <n v="-22744.58"/>
    <n v="0"/>
    <n v="34790.949999999997"/>
    <n v="262114.1"/>
    <n v="-227323.15"/>
    <n v="0"/>
    <m/>
    <s v="UM01"/>
    <s v="INR"/>
    <n v="0"/>
    <n v="0"/>
    <n v="0"/>
    <n v="0"/>
    <n v="0"/>
  </r>
  <r>
    <s v="1603003917"/>
    <s v="5"/>
    <s v="16030039175"/>
    <s v="3000"/>
    <x v="2"/>
    <s v="STOLBRGR-NIEHAUS:TUBSTR 12/250"/>
    <s v="15"/>
    <s v="0"/>
    <s v="UM3001"/>
    <d v="2012-03-15T00:00:00"/>
    <n v="131057.05"/>
    <n v="-78504.41"/>
    <n v="52552.639999999999"/>
    <n v="0"/>
    <n v="0"/>
    <n v="-6615.42"/>
    <n v="0"/>
    <n v="45937.22"/>
    <n v="131057.05"/>
    <n v="-85119.83"/>
    <n v="0"/>
    <m/>
    <s v="UM01"/>
    <s v="INR"/>
    <n v="0"/>
    <n v="0"/>
    <n v="0"/>
    <n v="0"/>
    <n v="0"/>
  </r>
  <r>
    <s v="1603003918"/>
    <s v="1"/>
    <s v="16030039181"/>
    <s v="3000"/>
    <x v="2"/>
    <s v="STOLBRGR-NIEHAUS:TUBSTR 12/250"/>
    <s v="10"/>
    <s v="0"/>
    <s v="UM3001"/>
    <d v="2012-03-15T00:00:00"/>
    <n v="131057.05"/>
    <n v="-102289.29"/>
    <n v="28767.759999999998"/>
    <n v="0"/>
    <n v="0"/>
    <n v="-11372.29"/>
    <n v="0"/>
    <n v="17395.47"/>
    <n v="131057.05"/>
    <n v="-113661.58"/>
    <n v="0"/>
    <m/>
    <s v="UM01"/>
    <s v="INR"/>
    <n v="0"/>
    <n v="0"/>
    <n v="0"/>
    <n v="0"/>
    <n v="0"/>
  </r>
  <r>
    <s v="1603003918"/>
    <s v="2"/>
    <s v="16030039182"/>
    <s v="3000"/>
    <x v="2"/>
    <s v="STOLBRGR-NIEHAUS:TUBSTR 12/250"/>
    <s v="20"/>
    <s v="0"/>
    <s v="UM3001"/>
    <d v="2012-03-15T00:00:00"/>
    <n v="1834798.7"/>
    <n v="-962607.58"/>
    <n v="872191.12"/>
    <n v="0"/>
    <n v="0"/>
    <n v="-65291.01"/>
    <n v="0"/>
    <n v="806900.11"/>
    <n v="1834798.7"/>
    <n v="-1027898.59"/>
    <n v="0"/>
    <m/>
    <s v="UM01"/>
    <s v="INR"/>
    <n v="0"/>
    <n v="0"/>
    <n v="0"/>
    <n v="0"/>
    <n v="0"/>
  </r>
  <r>
    <s v="1603003918"/>
    <s v="3"/>
    <s v="16030039183"/>
    <s v="3000"/>
    <x v="2"/>
    <s v="STOLBRGR-NIEHAUS:TUBSTR 12/250"/>
    <s v="20"/>
    <s v="0"/>
    <s v="UM3001"/>
    <d v="2012-03-15T00:00:00"/>
    <n v="262114.1"/>
    <n v="-137515.38"/>
    <n v="124598.72"/>
    <n v="0"/>
    <n v="0"/>
    <n v="-9327.2900000000009"/>
    <n v="0"/>
    <n v="115271.43"/>
    <n v="262114.1"/>
    <n v="-146842.67000000001"/>
    <n v="0"/>
    <m/>
    <s v="UM01"/>
    <s v="INR"/>
    <n v="0"/>
    <n v="0"/>
    <n v="0"/>
    <n v="0"/>
    <n v="0"/>
  </r>
  <r>
    <s v="1603003918"/>
    <s v="4"/>
    <s v="16030039184"/>
    <s v="3000"/>
    <x v="2"/>
    <s v="STOLBRGR-NIEHAUS:TUBSTR 12/250"/>
    <s v="10"/>
    <s v="0"/>
    <s v="UM3001"/>
    <d v="2012-03-15T00:00:00"/>
    <n v="262114.1"/>
    <n v="-204578.57"/>
    <n v="57535.53"/>
    <n v="0"/>
    <n v="0"/>
    <n v="-22744.58"/>
    <n v="0"/>
    <n v="34790.949999999997"/>
    <n v="262114.1"/>
    <n v="-227323.15"/>
    <n v="0"/>
    <m/>
    <s v="UM01"/>
    <s v="INR"/>
    <n v="0"/>
    <n v="0"/>
    <n v="0"/>
    <n v="0"/>
    <n v="0"/>
  </r>
  <r>
    <s v="1603003918"/>
    <s v="5"/>
    <s v="16030039185"/>
    <s v="3000"/>
    <x v="2"/>
    <s v="STOLBRGR-NIEHAUS:TUBSTR 12/250"/>
    <s v="15"/>
    <s v="0"/>
    <s v="UM3001"/>
    <d v="2012-03-15T00:00:00"/>
    <n v="131057.05"/>
    <n v="-78504.41"/>
    <n v="52552.639999999999"/>
    <n v="0"/>
    <n v="0"/>
    <n v="-6615.42"/>
    <n v="0"/>
    <n v="45937.22"/>
    <n v="131057.05"/>
    <n v="-85119.83"/>
    <n v="0"/>
    <m/>
    <s v="UM01"/>
    <s v="INR"/>
    <n v="0"/>
    <n v="0"/>
    <n v="0"/>
    <n v="0"/>
    <n v="0"/>
  </r>
  <r>
    <s v="1603003919"/>
    <s v="1"/>
    <s v="16030039191"/>
    <s v="3000"/>
    <x v="2"/>
    <s v="STOLBRGR-NIEHAUS:TUBSTR 6/250-"/>
    <s v="10"/>
    <s v="0"/>
    <s v="UM3001"/>
    <d v="2012-03-12T00:00:00"/>
    <n v="83798.100000000006"/>
    <n v="-65468.83"/>
    <n v="18329.27"/>
    <n v="0"/>
    <n v="0"/>
    <n v="-7268.83"/>
    <n v="0"/>
    <n v="11060.44"/>
    <n v="83798.100000000006"/>
    <n v="-72737.66"/>
    <n v="0"/>
    <m/>
    <s v="UM01"/>
    <s v="INR"/>
    <n v="0"/>
    <n v="0"/>
    <n v="0"/>
    <n v="0"/>
    <n v="0"/>
  </r>
  <r>
    <s v="1603003919"/>
    <s v="2"/>
    <s v="16030039192"/>
    <s v="3000"/>
    <x v="2"/>
    <s v="STOLBRGR-NIEHAUS:TUBSTR 6/250-"/>
    <s v="20"/>
    <s v="0"/>
    <s v="UM3001"/>
    <d v="2012-03-12T00:00:00"/>
    <n v="1173173.3899999999"/>
    <n v="-616282.09"/>
    <n v="556891.30000000005"/>
    <n v="0"/>
    <n v="0"/>
    <n v="-41709.839999999997"/>
    <n v="0"/>
    <n v="515181.46"/>
    <n v="1173173.3899999999"/>
    <n v="-657991.93000000005"/>
    <n v="0"/>
    <m/>
    <s v="UM01"/>
    <s v="INR"/>
    <n v="0"/>
    <n v="0"/>
    <n v="0"/>
    <n v="0"/>
    <n v="0"/>
  </r>
  <r>
    <s v="1603003919"/>
    <s v="3"/>
    <s v="16030039193"/>
    <s v="3000"/>
    <x v="2"/>
    <s v="STOLBRGR-NIEHAUS:TUBSTR 6/250-"/>
    <s v="20"/>
    <s v="0"/>
    <s v="UM3001"/>
    <d v="2012-03-12T00:00:00"/>
    <n v="167596.20000000001"/>
    <n v="-88040.3"/>
    <n v="79555.899999999994"/>
    <n v="0"/>
    <n v="0"/>
    <n v="-5958.55"/>
    <n v="0"/>
    <n v="73597.350000000006"/>
    <n v="167596.20000000001"/>
    <n v="-93998.85"/>
    <n v="0"/>
    <m/>
    <s v="UM01"/>
    <s v="INR"/>
    <n v="0"/>
    <n v="0"/>
    <n v="0"/>
    <n v="0"/>
    <n v="0"/>
  </r>
  <r>
    <s v="1603003919"/>
    <s v="4"/>
    <s v="16030039194"/>
    <s v="3000"/>
    <x v="2"/>
    <s v="STOLBRGR-NIEHAUS:TUBSTR 6/250-"/>
    <s v="10"/>
    <s v="0"/>
    <s v="UM3001"/>
    <d v="2012-03-12T00:00:00"/>
    <n v="167596.20000000001"/>
    <n v="-130937.66"/>
    <n v="36658.54"/>
    <n v="0"/>
    <n v="0"/>
    <n v="-14537.66"/>
    <n v="0"/>
    <n v="22120.880000000001"/>
    <n v="167596.20000000001"/>
    <n v="-145475.32"/>
    <n v="0"/>
    <m/>
    <s v="UM01"/>
    <s v="INR"/>
    <n v="0"/>
    <n v="0"/>
    <n v="0"/>
    <n v="0"/>
    <n v="0"/>
  </r>
  <r>
    <s v="1603003919"/>
    <s v="5"/>
    <s v="16030039195"/>
    <s v="3000"/>
    <x v="2"/>
    <s v="STOLBRGR-NIEHAUS:TUBSTR 6/250-"/>
    <s v="15"/>
    <s v="0"/>
    <s v="UM3001"/>
    <d v="2012-03-12T00:00:00"/>
    <n v="83798.100000000006"/>
    <n v="-50256.4"/>
    <n v="33541.699999999997"/>
    <n v="0"/>
    <n v="0"/>
    <n v="-4226.1899999999996"/>
    <n v="0"/>
    <n v="29315.51"/>
    <n v="83798.100000000006"/>
    <n v="-54482.59"/>
    <n v="0"/>
    <m/>
    <s v="UM01"/>
    <s v="INR"/>
    <n v="0"/>
    <n v="0"/>
    <n v="0"/>
    <n v="0"/>
    <n v="0"/>
  </r>
  <r>
    <s v="1603003920"/>
    <s v="1"/>
    <s v="16030039201"/>
    <s v="3000"/>
    <x v="2"/>
    <s v="STOLBRGR-NIEHAUS:TUBSTR 6/250-"/>
    <s v="10"/>
    <s v="0"/>
    <s v="UM3001"/>
    <d v="2012-03-12T00:00:00"/>
    <n v="82721.03"/>
    <n v="-64627.34"/>
    <n v="18093.689999999999"/>
    <n v="0"/>
    <n v="0"/>
    <n v="-7175.41"/>
    <n v="0"/>
    <n v="10918.28"/>
    <n v="82721.03"/>
    <n v="-71802.75"/>
    <n v="0"/>
    <m/>
    <s v="UM01"/>
    <s v="INR"/>
    <n v="0"/>
    <n v="0"/>
    <n v="0"/>
    <n v="0"/>
    <n v="0"/>
  </r>
  <r>
    <s v="1603003920"/>
    <s v="2"/>
    <s v="16030039202"/>
    <s v="3000"/>
    <x v="2"/>
    <s v="STOLBRGR-NIEHAUS:TUBSTR 6/250-"/>
    <s v="20"/>
    <s v="0"/>
    <s v="UM3001"/>
    <d v="2012-03-12T00:00:00"/>
    <n v="1158094.46"/>
    <n v="-608360.94999999995"/>
    <n v="549733.51"/>
    <n v="0"/>
    <n v="0"/>
    <n v="-41173.74"/>
    <n v="0"/>
    <n v="508559.77"/>
    <n v="1158094.46"/>
    <n v="-649534.68999999994"/>
    <n v="0"/>
    <m/>
    <s v="UM01"/>
    <s v="INR"/>
    <n v="0"/>
    <n v="0"/>
    <n v="0"/>
    <n v="0"/>
    <n v="0"/>
  </r>
  <r>
    <s v="1603003920"/>
    <s v="3"/>
    <s v="16030039203"/>
    <s v="3000"/>
    <x v="2"/>
    <s v="STOLBRGR-NIEHAUS:TUBSTR 6/250-"/>
    <s v="15"/>
    <s v="0"/>
    <s v="UM3001"/>
    <d v="2012-03-12T00:00:00"/>
    <n v="82721.03"/>
    <n v="-49610.45"/>
    <n v="33110.58"/>
    <n v="0"/>
    <n v="0"/>
    <n v="-4171.88"/>
    <n v="0"/>
    <n v="28938.7"/>
    <n v="82721.03"/>
    <n v="-53782.33"/>
    <n v="0"/>
    <m/>
    <s v="UM01"/>
    <s v="INR"/>
    <n v="0"/>
    <n v="0"/>
    <n v="0"/>
    <n v="0"/>
    <n v="0"/>
  </r>
  <r>
    <s v="1603003920"/>
    <s v="4"/>
    <s v="16030039204"/>
    <s v="3000"/>
    <x v="2"/>
    <s v="STOLBRGR-NIEHAUS:TUBSTR 6/250-"/>
    <s v="20"/>
    <s v="0"/>
    <s v="UM3001"/>
    <d v="2012-03-12T00:00:00"/>
    <n v="165442.07"/>
    <n v="-86908.7"/>
    <n v="78533.37"/>
    <n v="0"/>
    <n v="0"/>
    <n v="-5881.96"/>
    <n v="0"/>
    <n v="72651.41"/>
    <n v="165442.07"/>
    <n v="-92790.66"/>
    <n v="0"/>
    <m/>
    <s v="UM01"/>
    <s v="INR"/>
    <n v="0"/>
    <n v="0"/>
    <n v="0"/>
    <n v="0"/>
    <n v="0"/>
  </r>
  <r>
    <s v="1603003920"/>
    <s v="5"/>
    <s v="16030039205"/>
    <s v="3000"/>
    <x v="2"/>
    <s v="STOLBRGR-NIEHAUS:TUBSTR 6/250-"/>
    <s v="10"/>
    <s v="0"/>
    <s v="UM3001"/>
    <d v="2012-03-12T00:00:00"/>
    <n v="165442.07"/>
    <n v="-129254.71"/>
    <n v="36187.360000000001"/>
    <n v="0"/>
    <n v="0"/>
    <n v="-14350.8"/>
    <n v="0"/>
    <n v="21836.560000000001"/>
    <n v="165442.07"/>
    <n v="-143605.51"/>
    <n v="0"/>
    <m/>
    <s v="UM01"/>
    <s v="INR"/>
    <n v="0"/>
    <n v="0"/>
    <n v="0"/>
    <n v="0"/>
    <n v="0"/>
  </r>
  <r>
    <s v="1603003921"/>
    <s v="1"/>
    <s v="16030039211"/>
    <s v="3000"/>
    <x v="2"/>
    <s v="25BBX315 TUBULOR STMUDING MC-M"/>
    <s v="10"/>
    <s v="0"/>
    <s v="UM3001"/>
    <d v="2012-03-24T00:00:00"/>
    <n v="487341.14"/>
    <n v="-379250.04"/>
    <n v="108091.1"/>
    <n v="0"/>
    <n v="0"/>
    <n v="-42325.87"/>
    <n v="0"/>
    <n v="65765.23"/>
    <n v="487341.14"/>
    <n v="-421575.91"/>
    <n v="0"/>
    <m/>
    <s v="UM01"/>
    <s v="INR"/>
    <n v="0"/>
    <n v="0"/>
    <n v="0"/>
    <n v="0"/>
    <n v="0"/>
  </r>
  <r>
    <s v="1603003921"/>
    <s v="2"/>
    <s v="16030039212"/>
    <s v="3000"/>
    <x v="2"/>
    <s v="25BBX315 TUBULOR STMUDING MC-M"/>
    <s v="20"/>
    <s v="0"/>
    <s v="UM3001"/>
    <d v="2012-03-24T00:00:00"/>
    <n v="6822775.9100000001"/>
    <n v="-3564699.66"/>
    <n v="3258076.25"/>
    <n v="0"/>
    <n v="0"/>
    <n v="-243522.91"/>
    <n v="0"/>
    <n v="3014553.34"/>
    <n v="6822775.9100000001"/>
    <n v="-3808222.57"/>
    <n v="0"/>
    <m/>
    <s v="UM01"/>
    <s v="INR"/>
    <n v="0"/>
    <n v="0"/>
    <n v="0"/>
    <n v="0"/>
    <n v="0"/>
  </r>
  <r>
    <s v="1603003921"/>
    <s v="3"/>
    <s v="16030039213"/>
    <s v="3000"/>
    <x v="2"/>
    <s v="25BBX315 TUBULOR STMUDING MC-M"/>
    <s v="15"/>
    <s v="0"/>
    <s v="UM3001"/>
    <d v="2012-03-24T00:00:00"/>
    <n v="487341.14"/>
    <n v="-290926.5"/>
    <n v="196414.64"/>
    <n v="0"/>
    <n v="0"/>
    <n v="-24655.42"/>
    <n v="0"/>
    <n v="171759.22"/>
    <n v="487341.14"/>
    <n v="-315581.92"/>
    <n v="0"/>
    <m/>
    <s v="UM01"/>
    <s v="INR"/>
    <n v="0"/>
    <n v="0"/>
    <n v="0"/>
    <n v="0"/>
    <n v="0"/>
  </r>
  <r>
    <s v="1603003921"/>
    <s v="4"/>
    <s v="16030039214"/>
    <s v="3000"/>
    <x v="2"/>
    <s v="25BBX315 TUBULOR STMUDING MC-C"/>
    <s v="20"/>
    <s v="0"/>
    <s v="UM3001"/>
    <d v="2012-03-24T00:00:00"/>
    <n v="974682.27"/>
    <n v="-509242.83"/>
    <n v="465439.44"/>
    <n v="0"/>
    <n v="0"/>
    <n v="-34788.99"/>
    <n v="0"/>
    <n v="430650.45"/>
    <n v="974682.27"/>
    <n v="-544031.81999999995"/>
    <n v="0"/>
    <m/>
    <s v="UM01"/>
    <s v="INR"/>
    <n v="0"/>
    <n v="0"/>
    <n v="0"/>
    <n v="0"/>
    <n v="0"/>
  </r>
  <r>
    <s v="1603003921"/>
    <s v="5"/>
    <s v="16030039215"/>
    <s v="3000"/>
    <x v="2"/>
    <s v="25BBX315 TUBULOR STMUDING MC-E"/>
    <s v="10"/>
    <s v="0"/>
    <s v="UM3001"/>
    <d v="2012-03-24T00:00:00"/>
    <n v="974682.27"/>
    <n v="-758500.07"/>
    <n v="216182.2"/>
    <n v="0"/>
    <n v="0"/>
    <n v="-84651.74"/>
    <n v="0"/>
    <n v="131530.46"/>
    <n v="974682.27"/>
    <n v="-843151.81"/>
    <n v="0"/>
    <m/>
    <s v="UM01"/>
    <s v="INR"/>
    <n v="0"/>
    <n v="0"/>
    <n v="0"/>
    <n v="0"/>
    <n v="0"/>
  </r>
  <r>
    <s v="1603003922"/>
    <s v="1"/>
    <s v="16030039221"/>
    <s v="3000"/>
    <x v="2"/>
    <s v="6BBX195 A OVER-HAULING STD M/C"/>
    <s v="10"/>
    <s v="0"/>
    <s v="UM3001"/>
    <d v="2012-02-24T00:00:00"/>
    <n v="76908.37"/>
    <n v="-60418.1"/>
    <n v="16490.27"/>
    <n v="0"/>
    <n v="0"/>
    <n v="-6659.99"/>
    <n v="0"/>
    <n v="9830.2800000000007"/>
    <n v="76908.37"/>
    <n v="-67078.09"/>
    <n v="0"/>
    <m/>
    <s v="UM01"/>
    <s v="INR"/>
    <n v="0"/>
    <n v="0"/>
    <n v="0"/>
    <n v="0"/>
    <n v="0"/>
  </r>
  <r>
    <s v="1603003922"/>
    <s v="2"/>
    <s v="16030039222"/>
    <s v="3000"/>
    <x v="2"/>
    <s v="6BBX195 A OVER-HAULING STD M/C"/>
    <s v="20"/>
    <s v="0"/>
    <s v="UM3001"/>
    <d v="2012-02-24T00:00:00"/>
    <n v="1076717.1200000001"/>
    <n v="-570009.56000000006"/>
    <n v="506707.56"/>
    <n v="0"/>
    <n v="0"/>
    <n v="-38060.83"/>
    <n v="0"/>
    <n v="468646.73"/>
    <n v="1076717.1200000001"/>
    <n v="-608070.39"/>
    <n v="0"/>
    <m/>
    <s v="UM01"/>
    <s v="INR"/>
    <n v="0"/>
    <n v="0"/>
    <n v="0"/>
    <n v="0"/>
    <n v="0"/>
  </r>
  <r>
    <s v="1603003922"/>
    <s v="3"/>
    <s v="16030039223"/>
    <s v="3000"/>
    <x v="2"/>
    <s v="6BBX195 A OVER-HAULING STD M/C"/>
    <s v="15"/>
    <s v="0"/>
    <s v="UM3001"/>
    <d v="2012-02-24T00:00:00"/>
    <n v="76908.37"/>
    <n v="-46429.26"/>
    <n v="30479.11"/>
    <n v="0"/>
    <n v="0"/>
    <n v="-3860.72"/>
    <n v="0"/>
    <n v="26618.39"/>
    <n v="76908.37"/>
    <n v="-50289.98"/>
    <n v="0"/>
    <m/>
    <s v="UM01"/>
    <s v="INR"/>
    <n v="0"/>
    <n v="0"/>
    <n v="0"/>
    <n v="0"/>
    <n v="0"/>
  </r>
  <r>
    <s v="1603003922"/>
    <s v="4"/>
    <s v="16030039224"/>
    <s v="3000"/>
    <x v="2"/>
    <s v="6BBX195 A OVER-HAULING STD M/C"/>
    <s v="20"/>
    <s v="0"/>
    <s v="UM3001"/>
    <d v="2012-02-24T00:00:00"/>
    <n v="153816.73000000001"/>
    <n v="-81429.929999999993"/>
    <n v="72386.8"/>
    <n v="0"/>
    <n v="0"/>
    <n v="-5437.26"/>
    <n v="0"/>
    <n v="66949.539999999994"/>
    <n v="153816.73000000001"/>
    <n v="-86867.19"/>
    <n v="0"/>
    <m/>
    <s v="UM01"/>
    <s v="INR"/>
    <n v="0"/>
    <n v="0"/>
    <n v="0"/>
    <n v="0"/>
    <n v="0"/>
  </r>
  <r>
    <s v="1603003922"/>
    <s v="5"/>
    <s v="16030039225"/>
    <s v="3000"/>
    <x v="2"/>
    <s v="6BBX195 A OVER-HAULING STD M/C"/>
    <s v="10"/>
    <s v="0"/>
    <s v="UM3001"/>
    <d v="2012-02-24T00:00:00"/>
    <n v="153816.73000000001"/>
    <n v="-120836.19"/>
    <n v="32980.54"/>
    <n v="0"/>
    <n v="0"/>
    <n v="-13319.97"/>
    <n v="0"/>
    <n v="19660.57"/>
    <n v="153816.73000000001"/>
    <n v="-134156.16"/>
    <n v="0"/>
    <m/>
    <s v="UM01"/>
    <s v="INR"/>
    <n v="0"/>
    <n v="0"/>
    <n v="0"/>
    <n v="0"/>
    <n v="0"/>
  </r>
  <r>
    <s v="1603003923"/>
    <s v="1"/>
    <s v="16030039231"/>
    <s v="3000"/>
    <x v="2"/>
    <s v="6BBX195 B OVER-HAULING STD M/C"/>
    <s v="10"/>
    <s v="0"/>
    <s v="UM3001"/>
    <d v="2012-02-24T00:00:00"/>
    <n v="38263.4"/>
    <n v="-30059.17"/>
    <n v="8204.23"/>
    <n v="0"/>
    <n v="0"/>
    <n v="-3313.47"/>
    <n v="0"/>
    <n v="4890.76"/>
    <n v="38263.4"/>
    <n v="-33372.639999999999"/>
    <n v="0"/>
    <m/>
    <s v="UM01"/>
    <s v="INR"/>
    <n v="0"/>
    <n v="0"/>
    <n v="0"/>
    <n v="0"/>
    <n v="0"/>
  </r>
  <r>
    <s v="1603003923"/>
    <s v="2"/>
    <s v="16030039232"/>
    <s v="3000"/>
    <x v="2"/>
    <s v="6BBX195 B OVER-HAULING STD M/C"/>
    <s v="20"/>
    <s v="0"/>
    <s v="UM3001"/>
    <d v="2012-02-24T00:00:00"/>
    <n v="535687.66"/>
    <n v="-283590.81"/>
    <n v="252096.85"/>
    <n v="0"/>
    <n v="0"/>
    <n v="-18936"/>
    <n v="0"/>
    <n v="233160.85"/>
    <n v="535687.66"/>
    <n v="-302526.81"/>
    <n v="0"/>
    <m/>
    <s v="UM01"/>
    <s v="INR"/>
    <n v="0"/>
    <n v="0"/>
    <n v="0"/>
    <n v="0"/>
    <n v="0"/>
  </r>
  <r>
    <s v="1603003923"/>
    <s v="3"/>
    <s v="16030039233"/>
    <s v="3000"/>
    <x v="2"/>
    <s v="6BBX195 B OVER-HAULING STD M/C"/>
    <s v="15"/>
    <s v="0"/>
    <s v="UM3001"/>
    <d v="2012-02-24T00:00:00"/>
    <n v="38263.4"/>
    <n v="-23099.439999999999"/>
    <n v="15163.96"/>
    <n v="0"/>
    <n v="0"/>
    <n v="-1920.79"/>
    <n v="0"/>
    <n v="13243.17"/>
    <n v="38263.4"/>
    <n v="-25020.23"/>
    <n v="0"/>
    <m/>
    <s v="UM01"/>
    <s v="INR"/>
    <n v="0"/>
    <n v="0"/>
    <n v="0"/>
    <n v="0"/>
    <n v="0"/>
  </r>
  <r>
    <s v="1603003923"/>
    <s v="4"/>
    <s v="16030039234"/>
    <s v="3000"/>
    <x v="2"/>
    <s v="6BBX195 B OVER-HAULING STD M/C"/>
    <s v="20"/>
    <s v="0"/>
    <s v="UM3001"/>
    <d v="2012-02-24T00:00:00"/>
    <n v="76526.81"/>
    <n v="-40512.959999999999"/>
    <n v="36013.85"/>
    <n v="0"/>
    <n v="0"/>
    <n v="-2705.14"/>
    <n v="0"/>
    <n v="33308.71"/>
    <n v="76526.81"/>
    <n v="-43218.1"/>
    <n v="0"/>
    <m/>
    <s v="UM01"/>
    <s v="INR"/>
    <n v="0"/>
    <n v="0"/>
    <n v="0"/>
    <n v="0"/>
    <n v="0"/>
  </r>
  <r>
    <s v="1603003923"/>
    <s v="5"/>
    <s v="16030039235"/>
    <s v="3000"/>
    <x v="2"/>
    <s v="6BBX195 B OVER-HAULING STD M/C"/>
    <s v="10"/>
    <s v="0"/>
    <s v="UM3001"/>
    <d v="2012-02-24T00:00:00"/>
    <n v="76526.81"/>
    <n v="-60118.35"/>
    <n v="16408.46"/>
    <n v="0"/>
    <n v="0"/>
    <n v="-6626.95"/>
    <n v="0"/>
    <n v="9781.51"/>
    <n v="76526.81"/>
    <n v="-66745.3"/>
    <n v="0"/>
    <m/>
    <s v="UM01"/>
    <s v="INR"/>
    <n v="0"/>
    <n v="0"/>
    <n v="0"/>
    <n v="0"/>
    <n v="0"/>
  </r>
  <r>
    <s v="1603003924"/>
    <s v="1"/>
    <s v="16030039241"/>
    <s v="3000"/>
    <x v="2"/>
    <s v="12BBX195 A OVER-HAULING STD M/"/>
    <s v="20"/>
    <s v="0"/>
    <s v="UM3001"/>
    <d v="2012-02-24T00:00:00"/>
    <n v="86912.54"/>
    <n v="-46011.15"/>
    <n v="40901.39"/>
    <n v="0"/>
    <n v="0"/>
    <n v="-3072.27"/>
    <n v="0"/>
    <n v="37829.120000000003"/>
    <n v="86912.54"/>
    <n v="-49083.42"/>
    <n v="0"/>
    <m/>
    <s v="UM01"/>
    <s v="INR"/>
    <n v="0"/>
    <n v="0"/>
    <n v="0"/>
    <n v="0"/>
    <n v="0"/>
  </r>
  <r>
    <s v="1603003924"/>
    <s v="2"/>
    <s v="16030039242"/>
    <s v="3000"/>
    <x v="2"/>
    <s v="12BBX195 A OVER-HAULING STD M/"/>
    <s v="10"/>
    <s v="0"/>
    <s v="UM3001"/>
    <d v="2012-02-24T00:00:00"/>
    <n v="43456.27"/>
    <n v="-34138.620000000003"/>
    <n v="9317.65"/>
    <n v="0"/>
    <n v="0"/>
    <n v="-3763.16"/>
    <n v="0"/>
    <n v="5554.49"/>
    <n v="43456.27"/>
    <n v="-37901.78"/>
    <n v="0"/>
    <m/>
    <s v="UM01"/>
    <s v="INR"/>
    <n v="0"/>
    <n v="0"/>
    <n v="0"/>
    <n v="0"/>
    <n v="0"/>
  </r>
  <r>
    <s v="1603003924"/>
    <s v="3"/>
    <s v="16030039243"/>
    <s v="3000"/>
    <x v="2"/>
    <s v="12BBX195 A OVER-HAULING STD M/"/>
    <s v="20"/>
    <s v="0"/>
    <s v="UM3001"/>
    <d v="2012-02-24T00:00:00"/>
    <n v="608387.75"/>
    <n v="-322077.93"/>
    <n v="286309.82"/>
    <n v="0"/>
    <n v="0"/>
    <n v="-21505.87"/>
    <n v="0"/>
    <n v="264803.95"/>
    <n v="608387.75"/>
    <n v="-343583.8"/>
    <n v="0"/>
    <m/>
    <s v="UM01"/>
    <s v="INR"/>
    <n v="0"/>
    <n v="0"/>
    <n v="0"/>
    <n v="0"/>
    <n v="0"/>
  </r>
  <r>
    <s v="1603003924"/>
    <s v="4"/>
    <s v="16030039244"/>
    <s v="3000"/>
    <x v="2"/>
    <s v="12BBX195 A OVER-HAULING STD M/"/>
    <s v="15"/>
    <s v="0"/>
    <s v="UM3001"/>
    <d v="2012-02-24T00:00:00"/>
    <n v="43456.27"/>
    <n v="-26234.37"/>
    <n v="17221.900000000001"/>
    <n v="0"/>
    <n v="0"/>
    <n v="-2181.46"/>
    <n v="0"/>
    <n v="15040.44"/>
    <n v="43456.27"/>
    <n v="-28415.83"/>
    <n v="0"/>
    <m/>
    <s v="UM01"/>
    <s v="INR"/>
    <n v="0"/>
    <n v="0"/>
    <n v="0"/>
    <n v="0"/>
    <n v="0"/>
  </r>
  <r>
    <s v="1603003924"/>
    <s v="5"/>
    <s v="16030039245"/>
    <s v="3000"/>
    <x v="2"/>
    <s v="12BBX195 A OVER-HAULING STD M/"/>
    <s v="10"/>
    <s v="0"/>
    <s v="UM3001"/>
    <d v="2012-02-24T00:00:00"/>
    <n v="86912.54"/>
    <n v="-68277.23"/>
    <n v="18635.310000000001"/>
    <n v="0"/>
    <n v="0"/>
    <n v="-7526.31"/>
    <n v="0"/>
    <n v="11109"/>
    <n v="86912.54"/>
    <n v="-75803.539999999994"/>
    <n v="0"/>
    <m/>
    <s v="UM01"/>
    <s v="INR"/>
    <n v="0"/>
    <n v="0"/>
    <n v="0"/>
    <n v="0"/>
    <n v="0"/>
  </r>
  <r>
    <s v="1603003925"/>
    <s v="1"/>
    <s v="16030039251"/>
    <s v="3000"/>
    <x v="2"/>
    <s v="12BBX195 B OVER-HAULING STD M/"/>
    <s v="20"/>
    <s v="0"/>
    <s v="UM3001"/>
    <d v="2012-02-24T00:00:00"/>
    <n v="68354.47"/>
    <n v="-36186.57"/>
    <n v="32167.9"/>
    <n v="0"/>
    <n v="0"/>
    <n v="-2416.2600000000002"/>
    <n v="0"/>
    <n v="29751.64"/>
    <n v="68354.47"/>
    <n v="-38602.83"/>
    <n v="0"/>
    <m/>
    <s v="UM01"/>
    <s v="INR"/>
    <n v="0"/>
    <n v="0"/>
    <n v="0"/>
    <n v="0"/>
    <n v="0"/>
  </r>
  <r>
    <s v="1603003925"/>
    <s v="2"/>
    <s v="16030039252"/>
    <s v="3000"/>
    <x v="2"/>
    <s v="12BBX195 B OVER-HAULING STD M/"/>
    <s v="10"/>
    <s v="0"/>
    <s v="UM3001"/>
    <d v="2012-02-24T00:00:00"/>
    <n v="34177.24"/>
    <n v="-26849.15"/>
    <n v="7328.09"/>
    <n v="0"/>
    <n v="0"/>
    <n v="-2959.62"/>
    <n v="0"/>
    <n v="4368.47"/>
    <n v="34177.24"/>
    <n v="-29808.77"/>
    <n v="0"/>
    <m/>
    <s v="UM01"/>
    <s v="INR"/>
    <n v="0"/>
    <n v="0"/>
    <n v="0"/>
    <n v="0"/>
    <n v="0"/>
  </r>
  <r>
    <s v="1603003925"/>
    <s v="3"/>
    <s v="16030039253"/>
    <s v="3000"/>
    <x v="2"/>
    <s v="12BBX195 B OVER-HAULING STD M/"/>
    <s v="20"/>
    <s v="0"/>
    <s v="UM3001"/>
    <d v="2012-02-24T00:00:00"/>
    <n v="478481.3"/>
    <n v="-253306"/>
    <n v="225175.3"/>
    <n v="0"/>
    <n v="0"/>
    <n v="-16913.82"/>
    <n v="0"/>
    <n v="208261.48"/>
    <n v="478481.3"/>
    <n v="-270219.82"/>
    <n v="0"/>
    <m/>
    <s v="UM01"/>
    <s v="INR"/>
    <n v="0"/>
    <n v="0"/>
    <n v="0"/>
    <n v="0"/>
    <n v="0"/>
  </r>
  <r>
    <s v="1603003925"/>
    <s v="4"/>
    <s v="16030039254"/>
    <s v="3000"/>
    <x v="2"/>
    <s v="12BBX195 B OVER-HAULING STD M/"/>
    <s v="15"/>
    <s v="0"/>
    <s v="UM3001"/>
    <d v="2012-02-24T00:00:00"/>
    <n v="34177.24"/>
    <n v="-20632.650000000001"/>
    <n v="13544.59"/>
    <n v="0"/>
    <n v="0"/>
    <n v="-1715.66"/>
    <n v="0"/>
    <n v="11828.93"/>
    <n v="34177.24"/>
    <n v="-22348.31"/>
    <n v="0"/>
    <m/>
    <s v="UM01"/>
    <s v="INR"/>
    <n v="0"/>
    <n v="0"/>
    <n v="0"/>
    <n v="0"/>
    <n v="0"/>
  </r>
  <r>
    <s v="1603003925"/>
    <s v="5"/>
    <s v="16030039255"/>
    <s v="3000"/>
    <x v="2"/>
    <s v="12BBX195 B OVER-HAULING STD M/"/>
    <s v="10"/>
    <s v="0"/>
    <s v="UM3001"/>
    <d v="2012-02-24T00:00:00"/>
    <n v="68354.47"/>
    <n v="-53698.28"/>
    <n v="14656.19"/>
    <n v="0"/>
    <n v="0"/>
    <n v="-5919.25"/>
    <n v="0"/>
    <n v="8736.94"/>
    <n v="68354.47"/>
    <n v="-59617.53"/>
    <n v="0"/>
    <m/>
    <s v="UM01"/>
    <s v="INR"/>
    <n v="0"/>
    <n v="0"/>
    <n v="0"/>
    <n v="0"/>
    <n v="0"/>
  </r>
  <r>
    <s v="1603003926"/>
    <s v="1"/>
    <s v="16030039261"/>
    <s v="3000"/>
    <x v="2"/>
    <s v="12BBX195 C OVER-HAULING STD M/"/>
    <s v="20"/>
    <s v="0"/>
    <s v="UM3001"/>
    <d v="2012-02-24T00:00:00"/>
    <n v="79559.100000000006"/>
    <n v="-42118.25"/>
    <n v="37440.85"/>
    <n v="0"/>
    <n v="0"/>
    <n v="-2812.33"/>
    <n v="0"/>
    <n v="34628.519999999997"/>
    <n v="79559.100000000006"/>
    <n v="-44930.58"/>
    <n v="0"/>
    <m/>
    <s v="UM01"/>
    <s v="INR"/>
    <n v="0"/>
    <n v="0"/>
    <n v="0"/>
    <n v="0"/>
    <n v="0"/>
  </r>
  <r>
    <s v="1603003926"/>
    <s v="2"/>
    <s v="16030039262"/>
    <s v="3000"/>
    <x v="2"/>
    <s v="12BBX195 C OVER-HAULING STD M/"/>
    <s v="10"/>
    <s v="0"/>
    <s v="UM3001"/>
    <d v="2012-02-24T00:00:00"/>
    <n v="39779.550000000003"/>
    <n v="-31250.240000000002"/>
    <n v="8529.31"/>
    <n v="0"/>
    <n v="0"/>
    <n v="-3444.76"/>
    <n v="0"/>
    <n v="5084.55"/>
    <n v="39779.550000000003"/>
    <n v="-34695"/>
    <n v="0"/>
    <m/>
    <s v="UM01"/>
    <s v="INR"/>
    <n v="0"/>
    <n v="0"/>
    <n v="0"/>
    <n v="0"/>
    <n v="0"/>
  </r>
  <r>
    <s v="1603003926"/>
    <s v="3"/>
    <s v="16030039263"/>
    <s v="3000"/>
    <x v="2"/>
    <s v="12BBX195 C OVER-HAULING STD M/"/>
    <s v="20"/>
    <s v="0"/>
    <s v="UM3001"/>
    <d v="2012-02-24T00:00:00"/>
    <n v="556913.69999999995"/>
    <n v="-294827.8"/>
    <n v="262085.9"/>
    <n v="0"/>
    <n v="0"/>
    <n v="-19686.32"/>
    <n v="0"/>
    <n v="242399.58"/>
    <n v="556913.69999999995"/>
    <n v="-314514.12"/>
    <n v="0"/>
    <m/>
    <s v="UM01"/>
    <s v="INR"/>
    <n v="0"/>
    <n v="0"/>
    <n v="0"/>
    <n v="0"/>
    <n v="0"/>
  </r>
  <r>
    <s v="1603003926"/>
    <s v="4"/>
    <s v="16030039264"/>
    <s v="3000"/>
    <x v="2"/>
    <s v="12BBX195 C OVER-HAULING STD M/"/>
    <s v="15"/>
    <s v="0"/>
    <s v="UM3001"/>
    <d v="2012-02-24T00:00:00"/>
    <n v="39779.550000000003"/>
    <n v="-24014.74"/>
    <n v="15764.81"/>
    <n v="0"/>
    <n v="0"/>
    <n v="-1996.89"/>
    <n v="0"/>
    <n v="13767.92"/>
    <n v="39779.550000000003"/>
    <n v="-26011.63"/>
    <n v="0"/>
    <m/>
    <s v="UM01"/>
    <s v="INR"/>
    <n v="0"/>
    <n v="0"/>
    <n v="0"/>
    <n v="0"/>
    <n v="0"/>
  </r>
  <r>
    <s v="1603003926"/>
    <s v="5"/>
    <s v="16030039265"/>
    <s v="3000"/>
    <x v="2"/>
    <s v="12BBX195 C OVER-HAULING STD M/"/>
    <s v="10"/>
    <s v="0"/>
    <s v="UM3001"/>
    <d v="2012-02-24T00:00:00"/>
    <n v="79559.100000000006"/>
    <n v="-62500.480000000003"/>
    <n v="17058.62"/>
    <n v="0"/>
    <n v="0"/>
    <n v="-6889.53"/>
    <n v="0"/>
    <n v="10169.09"/>
    <n v="79559.100000000006"/>
    <n v="-69390.009999999995"/>
    <n v="0"/>
    <m/>
    <s v="UM01"/>
    <s v="INR"/>
    <n v="0"/>
    <n v="0"/>
    <n v="0"/>
    <n v="0"/>
    <n v="0"/>
  </r>
  <r>
    <s v="1603003927"/>
    <s v="1"/>
    <s v="16030039271"/>
    <s v="3000"/>
    <x v="2"/>
    <s v="12BBX195 D OVER-HAULING STD M/"/>
    <s v="20"/>
    <s v="0"/>
    <s v="UM3001"/>
    <d v="2012-02-24T00:00:00"/>
    <n v="65773.850000000006"/>
    <n v="-34820.410000000003"/>
    <n v="30953.439999999999"/>
    <n v="0"/>
    <n v="0"/>
    <n v="-2325.04"/>
    <n v="0"/>
    <n v="28628.400000000001"/>
    <n v="65773.850000000006"/>
    <n v="-37145.449999999997"/>
    <n v="0"/>
    <m/>
    <s v="UM01"/>
    <s v="INR"/>
    <n v="0"/>
    <n v="0"/>
    <n v="0"/>
    <n v="0"/>
    <n v="0"/>
  </r>
  <r>
    <s v="1603003927"/>
    <s v="2"/>
    <s v="16030039272"/>
    <s v="3000"/>
    <x v="2"/>
    <s v="12BBX195 D OVER-HAULING STD M/"/>
    <s v="10"/>
    <s v="0"/>
    <s v="UM3001"/>
    <d v="2012-02-24T00:00:00"/>
    <n v="32886.92"/>
    <n v="-25835.49"/>
    <n v="7051.43"/>
    <n v="0"/>
    <n v="0"/>
    <n v="-2847.88"/>
    <n v="0"/>
    <n v="4203.55"/>
    <n v="32886.92"/>
    <n v="-28683.37"/>
    <n v="0"/>
    <m/>
    <s v="UM01"/>
    <s v="INR"/>
    <n v="0"/>
    <n v="0"/>
    <n v="0"/>
    <n v="0"/>
    <n v="0"/>
  </r>
  <r>
    <s v="1603003927"/>
    <s v="3"/>
    <s v="16030039273"/>
    <s v="3000"/>
    <x v="2"/>
    <s v="12BBX195 D OVER-HAULING STD M/"/>
    <s v="20"/>
    <s v="0"/>
    <s v="UM3001"/>
    <d v="2012-02-24T00:00:00"/>
    <n v="460416.92"/>
    <n v="-243742.8"/>
    <n v="216674.12"/>
    <n v="0"/>
    <n v="0"/>
    <n v="-16275.26"/>
    <n v="0"/>
    <n v="200398.86"/>
    <n v="460416.92"/>
    <n v="-260018.06"/>
    <n v="0"/>
    <m/>
    <s v="UM01"/>
    <s v="INR"/>
    <n v="0"/>
    <n v="0"/>
    <n v="0"/>
    <n v="0"/>
    <n v="0"/>
  </r>
  <r>
    <s v="1603003927"/>
    <s v="4"/>
    <s v="16030039274"/>
    <s v="3000"/>
    <x v="2"/>
    <s v="12BBX195 D OVER-HAULING STD M/"/>
    <s v="15"/>
    <s v="0"/>
    <s v="UM3001"/>
    <d v="2012-02-24T00:00:00"/>
    <n v="32886.92"/>
    <n v="-19853.7"/>
    <n v="13033.22"/>
    <n v="0"/>
    <n v="0"/>
    <n v="-1650.89"/>
    <n v="0"/>
    <n v="11382.33"/>
    <n v="32886.92"/>
    <n v="-21504.59"/>
    <n v="0"/>
    <m/>
    <s v="UM01"/>
    <s v="INR"/>
    <n v="0"/>
    <n v="0"/>
    <n v="0"/>
    <n v="0"/>
    <n v="0"/>
  </r>
  <r>
    <s v="1603003927"/>
    <s v="5"/>
    <s v="16030039275"/>
    <s v="3000"/>
    <x v="2"/>
    <s v="12BBX195 D OVER-HAULING STD M/"/>
    <s v="10"/>
    <s v="0"/>
    <s v="UM3001"/>
    <d v="2012-02-24T00:00:00"/>
    <n v="65773.850000000006"/>
    <n v="-51670.99"/>
    <n v="14102.86"/>
    <n v="0"/>
    <n v="0"/>
    <n v="-5695.77"/>
    <n v="0"/>
    <n v="8407.09"/>
    <n v="65773.850000000006"/>
    <n v="-57366.76"/>
    <n v="0"/>
    <m/>
    <s v="UM01"/>
    <s v="INR"/>
    <n v="0"/>
    <n v="0"/>
    <n v="0"/>
    <n v="0"/>
    <n v="0"/>
  </r>
  <r>
    <s v="1603003928"/>
    <s v="1"/>
    <s v="16030039281"/>
    <s v="3000"/>
    <x v="2"/>
    <s v="18BBX195 A OVER-HAULING STD M/"/>
    <s v="20"/>
    <s v="0"/>
    <s v="UM3001"/>
    <d v="2012-03-17T00:00:00"/>
    <n v="103779.58"/>
    <n v="-54402.879999999997"/>
    <n v="49376.7"/>
    <n v="0"/>
    <n v="0"/>
    <n v="-3694.96"/>
    <n v="0"/>
    <n v="45681.74"/>
    <n v="103779.58"/>
    <n v="-58097.84"/>
    <n v="0"/>
    <m/>
    <s v="UM01"/>
    <s v="INR"/>
    <n v="0"/>
    <n v="0"/>
    <n v="0"/>
    <n v="0"/>
    <n v="0"/>
  </r>
  <r>
    <s v="1603003928"/>
    <s v="2"/>
    <s v="16030039282"/>
    <s v="3000"/>
    <x v="2"/>
    <s v="18BBX195 A OVER-HAULING STD M/"/>
    <s v="10"/>
    <s v="0"/>
    <s v="UM3001"/>
    <d v="2012-03-17T00:00:00"/>
    <n v="51889.79"/>
    <n v="-40474.6"/>
    <n v="11415.19"/>
    <n v="0"/>
    <n v="0"/>
    <n v="-4502.87"/>
    <n v="0"/>
    <n v="6912.32"/>
    <n v="51889.79"/>
    <n v="-44977.47"/>
    <n v="0"/>
    <m/>
    <s v="UM01"/>
    <s v="INR"/>
    <n v="0"/>
    <n v="0"/>
    <n v="0"/>
    <n v="0"/>
    <n v="0"/>
  </r>
  <r>
    <s v="1603003928"/>
    <s v="3"/>
    <s v="16030039283"/>
    <s v="3000"/>
    <x v="2"/>
    <s v="18BBX195 A OVER-HAULING STD M/"/>
    <s v="20"/>
    <s v="0"/>
    <s v="UM3001"/>
    <d v="2012-03-17T00:00:00"/>
    <n v="726457.07"/>
    <n v="-380820.27"/>
    <n v="345636.8"/>
    <n v="0"/>
    <n v="0"/>
    <n v="-25864.74"/>
    <n v="0"/>
    <n v="319772.06"/>
    <n v="726457.07"/>
    <n v="-406685.01"/>
    <n v="0"/>
    <m/>
    <s v="UM01"/>
    <s v="INR"/>
    <n v="0"/>
    <n v="0"/>
    <n v="0"/>
    <n v="0"/>
    <n v="0"/>
  </r>
  <r>
    <s v="1603003928"/>
    <s v="4"/>
    <s v="16030039284"/>
    <s v="3000"/>
    <x v="2"/>
    <s v="18BBX195 A OVER-HAULING STD M/"/>
    <s v="15"/>
    <s v="0"/>
    <s v="UM3001"/>
    <d v="2012-03-17T00:00:00"/>
    <n v="51889.79"/>
    <n v="-31064.05"/>
    <n v="20825.740000000002"/>
    <n v="0"/>
    <n v="0"/>
    <n v="-2619.84"/>
    <n v="0"/>
    <n v="18205.900000000001"/>
    <n v="51889.79"/>
    <n v="-33683.89"/>
    <n v="0"/>
    <m/>
    <s v="UM01"/>
    <s v="INR"/>
    <n v="0"/>
    <n v="0"/>
    <n v="0"/>
    <n v="0"/>
    <n v="0"/>
  </r>
  <r>
    <s v="1603003928"/>
    <s v="5"/>
    <s v="16030039285"/>
    <s v="3000"/>
    <x v="2"/>
    <s v="18BBX195 A OVER-HAULING STD M/"/>
    <s v="10"/>
    <s v="0"/>
    <s v="UM3001"/>
    <d v="2012-03-17T00:00:00"/>
    <n v="103779.58"/>
    <n v="-80949.19"/>
    <n v="22830.39"/>
    <n v="0"/>
    <n v="0"/>
    <n v="-9005.75"/>
    <n v="0"/>
    <n v="13824.64"/>
    <n v="103779.58"/>
    <n v="-89954.94"/>
    <n v="0"/>
    <m/>
    <s v="UM01"/>
    <s v="INR"/>
    <n v="0"/>
    <n v="0"/>
    <n v="0"/>
    <n v="0"/>
    <n v="0"/>
  </r>
  <r>
    <s v="1603003929"/>
    <s v="1"/>
    <s v="16030039291"/>
    <s v="3000"/>
    <x v="2"/>
    <s v="18BBX195 B OVER-HAULING STD M/"/>
    <s v="20"/>
    <s v="0"/>
    <s v="UM3001"/>
    <d v="2012-03-17T00:00:00"/>
    <n v="4316.9399999999996"/>
    <n v="-2263.0100000000002"/>
    <n v="2053.9299999999998"/>
    <n v="0"/>
    <n v="0"/>
    <n v="-153.69999999999999"/>
    <n v="0"/>
    <n v="1900.23"/>
    <n v="4316.9399999999996"/>
    <n v="-2416.71"/>
    <n v="0"/>
    <m/>
    <s v="UM01"/>
    <s v="INR"/>
    <n v="0"/>
    <n v="0"/>
    <n v="0"/>
    <n v="0"/>
    <n v="0"/>
  </r>
  <r>
    <s v="1603003929"/>
    <s v="2"/>
    <s v="16030039292"/>
    <s v="3000"/>
    <x v="2"/>
    <s v="18BBX195 B OVER-HAULING STD M/"/>
    <s v="10"/>
    <s v="0"/>
    <s v="UM3001"/>
    <d v="2012-03-17T00:00:00"/>
    <n v="4316.9399999999996"/>
    <n v="-3367.26"/>
    <n v="949.68"/>
    <n v="0"/>
    <n v="0"/>
    <n v="-374.61"/>
    <n v="0"/>
    <n v="575.07000000000005"/>
    <n v="4316.9399999999996"/>
    <n v="-3741.87"/>
    <n v="0"/>
    <m/>
    <s v="UM01"/>
    <s v="INR"/>
    <n v="0"/>
    <n v="0"/>
    <n v="0"/>
    <n v="0"/>
    <n v="0"/>
  </r>
  <r>
    <s v="1603003929"/>
    <s v="3"/>
    <s v="16030039293"/>
    <s v="3000"/>
    <x v="2"/>
    <s v="18BBX195 B OVER-HAULING STD M/"/>
    <s v="10"/>
    <s v="0"/>
    <s v="UM3001"/>
    <d v="2012-03-17T00:00:00"/>
    <n v="2158.4699999999998"/>
    <n v="-1683.64"/>
    <n v="474.83"/>
    <n v="0"/>
    <n v="0"/>
    <n v="-187.3"/>
    <n v="0"/>
    <n v="287.52999999999997"/>
    <n v="2158.4699999999998"/>
    <n v="-1870.94"/>
    <n v="0"/>
    <m/>
    <s v="UM01"/>
    <s v="INR"/>
    <n v="0"/>
    <n v="0"/>
    <n v="0"/>
    <n v="0"/>
    <n v="0"/>
  </r>
  <r>
    <s v="1603003929"/>
    <s v="4"/>
    <s v="16030039294"/>
    <s v="3000"/>
    <x v="2"/>
    <s v="18BBX195 B OVER-HAULING STD M/"/>
    <s v="15"/>
    <s v="0"/>
    <s v="UM3001"/>
    <d v="2012-03-17T00:00:00"/>
    <n v="2158.4699999999998"/>
    <n v="-1292.19"/>
    <n v="866.28"/>
    <n v="0"/>
    <n v="0"/>
    <n v="-108.98"/>
    <n v="0"/>
    <n v="757.3"/>
    <n v="2158.4699999999998"/>
    <n v="-1401.17"/>
    <n v="0"/>
    <m/>
    <s v="UM01"/>
    <s v="INR"/>
    <n v="0"/>
    <n v="0"/>
    <n v="0"/>
    <n v="0"/>
    <n v="0"/>
  </r>
  <r>
    <s v="1603003929"/>
    <s v="5"/>
    <s v="16030039295"/>
    <s v="3000"/>
    <x v="2"/>
    <s v="18BBX195 B OVER-HAULING STD M/"/>
    <s v="20"/>
    <s v="0"/>
    <s v="UM3001"/>
    <d v="2012-03-17T00:00:00"/>
    <n v="30218.58"/>
    <n v="-15841.05"/>
    <n v="14377.53"/>
    <n v="0"/>
    <n v="0"/>
    <n v="-1075.9000000000001"/>
    <n v="0"/>
    <n v="13301.63"/>
    <n v="30218.58"/>
    <n v="-16916.95"/>
    <n v="0"/>
    <m/>
    <s v="UM01"/>
    <s v="INR"/>
    <n v="0"/>
    <n v="0"/>
    <n v="0"/>
    <n v="0"/>
    <n v="0"/>
  </r>
  <r>
    <s v="1603003930"/>
    <s v="1"/>
    <s v="16030039301"/>
    <s v="3000"/>
    <x v="2"/>
    <s v="36BB X 250 TUBULAR STD MC (1)-"/>
    <s v="20"/>
    <s v="0"/>
    <s v="UM3001"/>
    <d v="2012-03-24T00:00:00"/>
    <n v="882231.27"/>
    <n v="-460939.89"/>
    <n v="421291.38"/>
    <n v="0"/>
    <n v="0"/>
    <n v="-31489.17"/>
    <n v="0"/>
    <n v="389802.21"/>
    <n v="882231.27"/>
    <n v="-492429.06"/>
    <n v="0"/>
    <m/>
    <s v="UM01"/>
    <s v="INR"/>
    <n v="0"/>
    <n v="0"/>
    <n v="0"/>
    <n v="0"/>
    <n v="0"/>
  </r>
  <r>
    <s v="1603003930"/>
    <s v="2"/>
    <s v="16030039302"/>
    <s v="3000"/>
    <x v="2"/>
    <s v="36BB X 250 TUBULAR STD MC (1)-"/>
    <s v="10"/>
    <s v="0"/>
    <s v="UM3001"/>
    <d v="2012-03-24T00:00:00"/>
    <n v="882231.27"/>
    <n v="-686554.47"/>
    <n v="195676.79999999999"/>
    <n v="0"/>
    <n v="0"/>
    <n v="-76622.320000000007"/>
    <n v="0"/>
    <n v="119054.48"/>
    <n v="882231.27"/>
    <n v="-763176.79"/>
    <n v="0"/>
    <m/>
    <s v="UM01"/>
    <s v="INR"/>
    <n v="0"/>
    <n v="0"/>
    <n v="0"/>
    <n v="0"/>
    <n v="0"/>
  </r>
  <r>
    <s v="1603003930"/>
    <s v="3"/>
    <s v="16030039303"/>
    <s v="3000"/>
    <x v="2"/>
    <s v="36BB X 250 TUBULAR STD MC (1)-"/>
    <s v="10"/>
    <s v="0"/>
    <s v="UM3001"/>
    <d v="2012-03-24T00:00:00"/>
    <n v="441115.64"/>
    <n v="-343277.25"/>
    <n v="97838.39"/>
    <n v="0"/>
    <n v="0"/>
    <n v="-38311.15"/>
    <n v="0"/>
    <n v="59527.24"/>
    <n v="441115.64"/>
    <n v="-381588.4"/>
    <n v="0"/>
    <m/>
    <s v="UM01"/>
    <s v="INR"/>
    <n v="0"/>
    <n v="0"/>
    <n v="0"/>
    <n v="0"/>
    <n v="0"/>
  </r>
  <r>
    <s v="1603003930"/>
    <s v="4"/>
    <s v="16030039304"/>
    <s v="3000"/>
    <x v="2"/>
    <s v="36BB X 250 TUBULAR STD MC (1)-"/>
    <s v="15"/>
    <s v="0"/>
    <s v="UM3001"/>
    <d v="2012-03-24T00:00:00"/>
    <n v="441115.64"/>
    <n v="-263331.43"/>
    <n v="177784.21"/>
    <n v="0"/>
    <n v="0"/>
    <n v="-22316.799999999999"/>
    <n v="0"/>
    <n v="155467.41"/>
    <n v="441115.64"/>
    <n v="-285648.23"/>
    <n v="0"/>
    <m/>
    <s v="UM01"/>
    <s v="INR"/>
    <n v="0"/>
    <n v="0"/>
    <n v="0"/>
    <n v="0"/>
    <n v="0"/>
  </r>
  <r>
    <s v="1603003930"/>
    <s v="5"/>
    <s v="16030039305"/>
    <s v="3000"/>
    <x v="2"/>
    <s v="36BB X 250 TUBULAR STD MC (1)-"/>
    <s v="20"/>
    <s v="0"/>
    <s v="UM3001"/>
    <d v="2012-03-24T00:00:00"/>
    <n v="6175618.8899999997"/>
    <n v="-3226579.17"/>
    <n v="2949039.72"/>
    <n v="0"/>
    <n v="0"/>
    <n v="-220424.17"/>
    <n v="0"/>
    <n v="2728615.55"/>
    <n v="6175618.8899999997"/>
    <n v="-3447003.34"/>
    <n v="0"/>
    <m/>
    <s v="UM01"/>
    <s v="INR"/>
    <n v="0"/>
    <n v="0"/>
    <n v="0"/>
    <n v="0"/>
    <n v="0"/>
  </r>
  <r>
    <s v="1603003931"/>
    <s v="1"/>
    <s v="16030039311"/>
    <s v="3000"/>
    <x v="2"/>
    <s v="36BB X 250 TUBULAR STD MC (2)-"/>
    <s v="20"/>
    <s v="0"/>
    <s v="UM3001"/>
    <d v="2012-03-24T00:00:00"/>
    <n v="876516.58"/>
    <n v="-457954.11"/>
    <n v="418562.47"/>
    <n v="0"/>
    <n v="0"/>
    <n v="-31285.200000000001"/>
    <n v="0"/>
    <n v="387277.27"/>
    <n v="876516.58"/>
    <n v="-489239.31"/>
    <n v="0"/>
    <m/>
    <s v="UM01"/>
    <s v="INR"/>
    <n v="0"/>
    <n v="0"/>
    <n v="0"/>
    <n v="0"/>
    <n v="0"/>
  </r>
  <r>
    <s v="1603003931"/>
    <s v="2"/>
    <s v="16030039312"/>
    <s v="3000"/>
    <x v="2"/>
    <s v="36BB X 250 TUBULAR STD MC (2)-"/>
    <s v="10"/>
    <s v="0"/>
    <s v="UM3001"/>
    <d v="2012-03-24T00:00:00"/>
    <n v="876516.58"/>
    <n v="-682107.29"/>
    <n v="194409.29"/>
    <n v="0"/>
    <n v="0"/>
    <n v="-76125.990000000005"/>
    <n v="0"/>
    <n v="118283.3"/>
    <n v="876516.58"/>
    <n v="-758233.28"/>
    <n v="0"/>
    <m/>
    <s v="UM01"/>
    <s v="INR"/>
    <n v="0"/>
    <n v="0"/>
    <n v="0"/>
    <n v="0"/>
    <n v="0"/>
  </r>
  <r>
    <s v="1603003931"/>
    <s v="3"/>
    <s v="16030039313"/>
    <s v="3000"/>
    <x v="2"/>
    <s v="36BB X 250 TUBULAR STD MC (2)-"/>
    <s v="15"/>
    <s v="0"/>
    <s v="UM3001"/>
    <d v="2012-03-24T00:00:00"/>
    <n v="438258.29"/>
    <n v="-261625.68"/>
    <n v="176632.61"/>
    <n v="0"/>
    <n v="0"/>
    <n v="-22172.240000000002"/>
    <n v="0"/>
    <n v="154460.37"/>
    <n v="438258.29"/>
    <n v="-283797.92"/>
    <n v="0"/>
    <m/>
    <s v="UM01"/>
    <s v="INR"/>
    <n v="0"/>
    <n v="0"/>
    <n v="0"/>
    <n v="0"/>
    <n v="0"/>
  </r>
  <r>
    <s v="1603003931"/>
    <s v="4"/>
    <s v="16030039314"/>
    <s v="3000"/>
    <x v="2"/>
    <s v="36BB X 250 TUBULAR STD MC (2)-"/>
    <s v="10"/>
    <s v="0"/>
    <s v="UM3001"/>
    <d v="2012-03-24T00:00:00"/>
    <n v="438258.29"/>
    <n v="-341053.65"/>
    <n v="97204.64"/>
    <n v="0"/>
    <n v="0"/>
    <n v="-38062.99"/>
    <n v="0"/>
    <n v="59141.65"/>
    <n v="438258.29"/>
    <n v="-379116.64"/>
    <n v="0"/>
    <m/>
    <s v="UM01"/>
    <s v="INR"/>
    <n v="0"/>
    <n v="0"/>
    <n v="0"/>
    <n v="0"/>
    <n v="0"/>
  </r>
  <r>
    <s v="1603003931"/>
    <s v="5"/>
    <s v="16030039315"/>
    <s v="3000"/>
    <x v="2"/>
    <s v="36BB X 250 TUBULAR STD MC (2)-"/>
    <s v="20"/>
    <s v="0"/>
    <s v="UM3001"/>
    <d v="2012-03-24T00:00:00"/>
    <n v="6135616.0300000003"/>
    <n v="-3205678.85"/>
    <n v="2929937.18"/>
    <n v="0"/>
    <n v="0"/>
    <n v="-218996.36"/>
    <n v="0"/>
    <n v="2710940.82"/>
    <n v="6135616.0300000003"/>
    <n v="-3424675.21"/>
    <n v="0"/>
    <m/>
    <s v="UM01"/>
    <s v="INR"/>
    <n v="0"/>
    <n v="0"/>
    <n v="0"/>
    <n v="0"/>
    <n v="0"/>
  </r>
  <r>
    <s v="1603003932"/>
    <s v="1"/>
    <s v="16030039321"/>
    <s v="3000"/>
    <x v="2"/>
    <s v="AIR COMP GA-55 FOR REDAELLI F5"/>
    <s v="10"/>
    <s v="0"/>
    <s v="UM3001"/>
    <d v="2012-03-13T00:00:00"/>
    <n v="51246.96"/>
    <n v="-37115.870000000003"/>
    <n v="14131.09"/>
    <n v="0"/>
    <n v="0"/>
    <n v="-5938.95"/>
    <n v="0"/>
    <n v="8192.14"/>
    <n v="51246.96"/>
    <n v="-43054.82"/>
    <n v="0"/>
    <m/>
    <s v="UM01"/>
    <s v="INR"/>
    <n v="0"/>
    <n v="0"/>
    <n v="0"/>
    <n v="0"/>
    <n v="0"/>
  </r>
  <r>
    <s v="1603003932"/>
    <s v="2"/>
    <s v="16030039322"/>
    <s v="3000"/>
    <x v="2"/>
    <s v="AIR COMP GA-55 FOR REDAELLI F5"/>
    <s v="10"/>
    <s v="0"/>
    <s v="UM3001"/>
    <d v="2012-03-13T00:00:00"/>
    <n v="51246.96"/>
    <n v="-37115.870000000003"/>
    <n v="14131.09"/>
    <n v="0"/>
    <n v="0"/>
    <n v="-5938.95"/>
    <n v="0"/>
    <n v="8192.14"/>
    <n v="51246.96"/>
    <n v="-43054.82"/>
    <n v="0"/>
    <m/>
    <s v="UM01"/>
    <s v="INR"/>
    <n v="0"/>
    <n v="0"/>
    <n v="0"/>
    <n v="0"/>
    <n v="0"/>
  </r>
  <r>
    <s v="1603003932"/>
    <s v="3"/>
    <s v="16030039323"/>
    <s v="3000"/>
    <x v="2"/>
    <s v="AIR COMP GA-55 FOR REDAELLI F5"/>
    <s v="20"/>
    <s v="0"/>
    <s v="UM3001"/>
    <d v="2012-03-13T00:00:00"/>
    <n v="51246.96"/>
    <n v="-19597.759999999998"/>
    <n v="31649.200000000001"/>
    <n v="0"/>
    <n v="0"/>
    <n v="-2434.46"/>
    <n v="0"/>
    <n v="29214.74"/>
    <n v="51246.96"/>
    <n v="-22032.22"/>
    <n v="0"/>
    <m/>
    <s v="UM01"/>
    <s v="INR"/>
    <n v="0"/>
    <n v="0"/>
    <n v="0"/>
    <n v="0"/>
    <n v="0"/>
  </r>
  <r>
    <s v="1603003932"/>
    <s v="4"/>
    <s v="16030039324"/>
    <s v="3000"/>
    <x v="2"/>
    <s v="AIR COMP GA-55 FOR REDAELLI F5"/>
    <s v="25"/>
    <s v="0"/>
    <s v="UM3001"/>
    <d v="2012-03-13T00:00:00"/>
    <n v="871198.26"/>
    <n v="-286036.68"/>
    <n v="585161.57999999996"/>
    <n v="0"/>
    <n v="0"/>
    <n v="-31956.77"/>
    <n v="0"/>
    <n v="553204.81000000006"/>
    <n v="871198.26"/>
    <n v="-317993.45"/>
    <n v="0"/>
    <m/>
    <s v="UM01"/>
    <s v="INR"/>
    <n v="0"/>
    <n v="0"/>
    <n v="0"/>
    <n v="0"/>
    <n v="0"/>
  </r>
  <r>
    <s v="1603003933"/>
    <s v="1"/>
    <s v="16030039331"/>
    <s v="3000"/>
    <x v="2"/>
    <s v="WELDING M/C-F-5 FIURNACE LINE-"/>
    <s v="10"/>
    <s v="0"/>
    <s v="UM3001"/>
    <d v="2012-03-18T00:00:00"/>
    <n v="92205.29"/>
    <n v="-66657.67"/>
    <n v="25547.62"/>
    <n v="0"/>
    <n v="0"/>
    <n v="-10673.37"/>
    <n v="0"/>
    <n v="14874.25"/>
    <n v="92205.29"/>
    <n v="-77331.039999999994"/>
    <n v="0"/>
    <m/>
    <s v="UM01"/>
    <s v="INR"/>
    <n v="0"/>
    <n v="0"/>
    <n v="0"/>
    <n v="0"/>
    <n v="0"/>
  </r>
  <r>
    <s v="1603003933"/>
    <s v="2"/>
    <s v="16030039332"/>
    <s v="3000"/>
    <x v="2"/>
    <s v="WELDING M/C-F-5 FIURNACE LINE-"/>
    <s v="10"/>
    <s v="0"/>
    <s v="UM3001"/>
    <d v="2012-03-18T00:00:00"/>
    <n v="92205.29"/>
    <n v="-66657.67"/>
    <n v="25547.62"/>
    <n v="0"/>
    <n v="0"/>
    <n v="-10673.37"/>
    <n v="0"/>
    <n v="14874.25"/>
    <n v="92205.29"/>
    <n v="-77331.039999999994"/>
    <n v="0"/>
    <m/>
    <s v="UM01"/>
    <s v="INR"/>
    <n v="0"/>
    <n v="0"/>
    <n v="0"/>
    <n v="0"/>
    <n v="0"/>
  </r>
  <r>
    <s v="1603003933"/>
    <s v="3"/>
    <s v="16030039333"/>
    <s v="3000"/>
    <x v="2"/>
    <s v="WELDING M/C-F-5 FIURNACE LINE-"/>
    <s v="20"/>
    <s v="0"/>
    <s v="UM3001"/>
    <d v="2012-03-18T00:00:00"/>
    <n v="92205.29"/>
    <n v="-35197.589999999997"/>
    <n v="57007.7"/>
    <n v="0"/>
    <n v="0"/>
    <n v="-4380.45"/>
    <n v="0"/>
    <n v="52627.25"/>
    <n v="92205.29"/>
    <n v="-39578.04"/>
    <n v="0"/>
    <m/>
    <s v="UM01"/>
    <s v="INR"/>
    <n v="0"/>
    <n v="0"/>
    <n v="0"/>
    <n v="0"/>
    <n v="0"/>
  </r>
  <r>
    <s v="1603003933"/>
    <s v="4"/>
    <s v="16030039334"/>
    <s v="3000"/>
    <x v="2"/>
    <s v="WELDING M/C-F-5 FIURNACE LINE-"/>
    <s v="25"/>
    <s v="0"/>
    <s v="UM3001"/>
    <d v="2012-03-18T00:00:00"/>
    <n v="1567489.9"/>
    <n v="-513608.92"/>
    <n v="1053880.98"/>
    <n v="0"/>
    <n v="0"/>
    <n v="-57512.5"/>
    <n v="0"/>
    <n v="996368.48"/>
    <n v="1567489.9"/>
    <n v="-571121.42000000004"/>
    <n v="0"/>
    <m/>
    <s v="UM01"/>
    <s v="INR"/>
    <n v="0"/>
    <n v="0"/>
    <n v="0"/>
    <n v="0"/>
    <n v="0"/>
  </r>
  <r>
    <s v="1603003934"/>
    <s v="1"/>
    <s v="16030039341"/>
    <s v="3000"/>
    <x v="2"/>
    <s v="ECONOMISER FOR F-5 FURNACE LIN"/>
    <s v="10"/>
    <s v="0"/>
    <s v="UM3001"/>
    <d v="2012-03-13T00:00:00"/>
    <n v="70899.03"/>
    <n v="-51348.98"/>
    <n v="19550.05"/>
    <n v="0"/>
    <n v="0"/>
    <n v="-8216.4"/>
    <n v="0"/>
    <n v="11333.65"/>
    <n v="70899.03"/>
    <n v="-59565.38"/>
    <n v="0"/>
    <m/>
    <s v="UM01"/>
    <s v="INR"/>
    <n v="0"/>
    <n v="0"/>
    <n v="0"/>
    <n v="0"/>
    <n v="0"/>
  </r>
  <r>
    <s v="1603003934"/>
    <s v="2"/>
    <s v="16030039342"/>
    <s v="3000"/>
    <x v="2"/>
    <s v="ECONOMISER FOR F-5 FURNACE LIN"/>
    <s v="10"/>
    <s v="0"/>
    <s v="UM3001"/>
    <d v="2012-03-13T00:00:00"/>
    <n v="70899.03"/>
    <n v="-51348.98"/>
    <n v="19550.05"/>
    <n v="0"/>
    <n v="0"/>
    <n v="-8216.4"/>
    <n v="0"/>
    <n v="11333.65"/>
    <n v="70899.03"/>
    <n v="-59565.38"/>
    <n v="0"/>
    <m/>
    <s v="UM01"/>
    <s v="INR"/>
    <n v="0"/>
    <n v="0"/>
    <n v="0"/>
    <n v="0"/>
    <n v="0"/>
  </r>
  <r>
    <s v="1603003934"/>
    <s v="3"/>
    <s v="16030039343"/>
    <s v="3000"/>
    <x v="2"/>
    <s v="ECONOMISER FOR F-5 FURNACE LIN"/>
    <s v="20"/>
    <s v="0"/>
    <s v="UM3001"/>
    <d v="2012-03-13T00:00:00"/>
    <n v="70899.03"/>
    <n v="-27113.09"/>
    <n v="43785.94"/>
    <n v="0"/>
    <n v="0"/>
    <n v="-3368.03"/>
    <n v="0"/>
    <n v="40417.910000000003"/>
    <n v="70899.03"/>
    <n v="-30481.119999999999"/>
    <n v="0"/>
    <m/>
    <s v="UM01"/>
    <s v="INR"/>
    <n v="0"/>
    <n v="0"/>
    <n v="0"/>
    <n v="0"/>
    <n v="0"/>
  </r>
  <r>
    <s v="1603003934"/>
    <s v="4"/>
    <s v="16030039344"/>
    <s v="3000"/>
    <x v="2"/>
    <s v="ECONOMISER FOR F-5 FURNACE LIN"/>
    <s v="25"/>
    <s v="0"/>
    <s v="UM3001"/>
    <d v="2012-03-13T00:00:00"/>
    <n v="1205283.54"/>
    <n v="-395725.45"/>
    <n v="809558.09"/>
    <n v="0"/>
    <n v="0"/>
    <n v="-44211.49"/>
    <n v="0"/>
    <n v="765346.6"/>
    <n v="1205283.54"/>
    <n v="-439936.94"/>
    <n v="0"/>
    <m/>
    <s v="UM01"/>
    <s v="INR"/>
    <n v="0"/>
    <n v="0"/>
    <n v="0"/>
    <n v="0"/>
    <n v="0"/>
  </r>
  <r>
    <s v="1603003935"/>
    <s v="1"/>
    <s v="16030039351"/>
    <s v="3000"/>
    <x v="2"/>
    <s v="9BB X 315 STRANDING MC-CAPS"/>
    <s v="20"/>
    <s v="0"/>
    <s v="UM3001"/>
    <d v="2012-03-21T00:00:00"/>
    <n v="571546.07999999996"/>
    <n v="-299000.71999999997"/>
    <n v="272545.36"/>
    <n v="0"/>
    <n v="0"/>
    <n v="-20381.86"/>
    <n v="0"/>
    <n v="252163.5"/>
    <n v="571546.07999999996"/>
    <n v="-319382.58"/>
    <n v="0"/>
    <m/>
    <s v="UM01"/>
    <s v="INR"/>
    <n v="0"/>
    <n v="0"/>
    <n v="0"/>
    <n v="0"/>
    <n v="0"/>
  </r>
  <r>
    <s v="1603003935"/>
    <s v="2"/>
    <s v="16030039352"/>
    <s v="3000"/>
    <x v="2"/>
    <s v="9BB X 315 STRANDING MC-ELEC"/>
    <s v="10"/>
    <s v="0"/>
    <s v="UM3001"/>
    <d v="2012-03-21T00:00:00"/>
    <n v="571546.07999999996"/>
    <n v="-445202.77"/>
    <n v="126343.31"/>
    <n v="0"/>
    <n v="0"/>
    <n v="-49630.87"/>
    <n v="0"/>
    <n v="76712.44"/>
    <n v="571546.07999999996"/>
    <n v="-494833.64"/>
    <n v="0"/>
    <m/>
    <s v="UM01"/>
    <s v="INR"/>
    <n v="0"/>
    <n v="0"/>
    <n v="0"/>
    <n v="0"/>
    <n v="0"/>
  </r>
  <r>
    <s v="1603003935"/>
    <s v="3"/>
    <s v="16030039353"/>
    <s v="3000"/>
    <x v="2"/>
    <s v="9BB X 315 STRANDING MC-MOTR"/>
    <s v="15"/>
    <s v="0"/>
    <s v="UM3001"/>
    <d v="2012-03-21T00:00:00"/>
    <n v="285773.03999999998"/>
    <n v="-170785.62"/>
    <n v="114987.42"/>
    <n v="0"/>
    <n v="0"/>
    <n v="-14447.74"/>
    <n v="0"/>
    <n v="100539.68"/>
    <n v="285773.03999999998"/>
    <n v="-185233.36"/>
    <n v="0"/>
    <m/>
    <s v="UM01"/>
    <s v="INR"/>
    <n v="0"/>
    <n v="0"/>
    <n v="0"/>
    <n v="0"/>
    <n v="0"/>
  </r>
  <r>
    <s v="1603003935"/>
    <s v="4"/>
    <s v="16030039354"/>
    <s v="3000"/>
    <x v="2"/>
    <s v="9BB X 315 STRANDING MC-MGRD"/>
    <s v="10"/>
    <s v="0"/>
    <s v="UM3001"/>
    <d v="2012-03-21T00:00:00"/>
    <n v="285773.03999999998"/>
    <n v="-222601.38"/>
    <n v="63171.66"/>
    <n v="0"/>
    <n v="0"/>
    <n v="-24815.439999999999"/>
    <n v="0"/>
    <n v="38356.22"/>
    <n v="285773.03999999998"/>
    <n v="-247416.82"/>
    <n v="0"/>
    <m/>
    <s v="UM01"/>
    <s v="INR"/>
    <n v="0"/>
    <n v="0"/>
    <n v="0"/>
    <n v="0"/>
    <n v="0"/>
  </r>
  <r>
    <s v="1603003935"/>
    <s v="5"/>
    <s v="16030039355"/>
    <s v="3000"/>
    <x v="2"/>
    <s v="9BB X 315 STRANDING MC-MAIN"/>
    <s v="20"/>
    <s v="0"/>
    <s v="UM3001"/>
    <d v="2012-03-21T00:00:00"/>
    <n v="4000822.53"/>
    <n v="-2093005.01"/>
    <n v="1907817.52"/>
    <n v="0"/>
    <n v="0"/>
    <n v="-142673.01"/>
    <n v="0"/>
    <n v="1765144.51"/>
    <n v="4000822.53"/>
    <n v="-2235678.02"/>
    <n v="0"/>
    <m/>
    <s v="UM01"/>
    <s v="INR"/>
    <n v="0"/>
    <n v="0"/>
    <n v="0"/>
    <n v="0"/>
    <n v="0"/>
  </r>
  <r>
    <s v="1603003936"/>
    <s v="1"/>
    <s v="16030039361"/>
    <s v="3000"/>
    <x v="2"/>
    <s v="9BB X 315 CLOSER  MC-CAPS"/>
    <s v="20"/>
    <s v="0"/>
    <s v="UM3001"/>
    <d v="2012-03-21T00:00:00"/>
    <n v="512754.02"/>
    <n v="-268244.02"/>
    <n v="244510"/>
    <n v="0"/>
    <n v="0"/>
    <n v="-18285.28"/>
    <n v="0"/>
    <n v="226224.72"/>
    <n v="512754.02"/>
    <n v="-286529.3"/>
    <n v="0"/>
    <m/>
    <s v="UM01"/>
    <s v="INR"/>
    <n v="0"/>
    <n v="0"/>
    <n v="0"/>
    <n v="0"/>
    <n v="0"/>
  </r>
  <r>
    <s v="1603003936"/>
    <s v="2"/>
    <s v="16030039362"/>
    <s v="3000"/>
    <x v="2"/>
    <s v="9BB X 315 CLOSER  MC-ELEC"/>
    <s v="10"/>
    <s v="0"/>
    <s v="UM3001"/>
    <d v="2012-03-21T00:00:00"/>
    <n v="512754.02"/>
    <n v="-399407"/>
    <n v="113347.02"/>
    <n v="0"/>
    <n v="0"/>
    <n v="-44525.59"/>
    <n v="0"/>
    <n v="68821.429999999993"/>
    <n v="512754.02"/>
    <n v="-443932.59"/>
    <n v="0"/>
    <m/>
    <s v="UM01"/>
    <s v="INR"/>
    <n v="0"/>
    <n v="0"/>
    <n v="0"/>
    <n v="0"/>
    <n v="0"/>
  </r>
  <r>
    <s v="1603003936"/>
    <s v="3"/>
    <s v="16030039363"/>
    <s v="3000"/>
    <x v="2"/>
    <s v="9BB X 315 CLOSER  MC-MOTR"/>
    <s v="15"/>
    <s v="0"/>
    <s v="UM3001"/>
    <d v="2012-03-21T00:00:00"/>
    <n v="256377.01"/>
    <n v="-153217.76"/>
    <n v="103159.25"/>
    <n v="0"/>
    <n v="0"/>
    <n v="-12961.57"/>
    <n v="0"/>
    <n v="90197.68"/>
    <n v="256377.01"/>
    <n v="-166179.32999999999"/>
    <n v="0"/>
    <m/>
    <s v="UM01"/>
    <s v="INR"/>
    <n v="0"/>
    <n v="0"/>
    <n v="0"/>
    <n v="0"/>
    <n v="0"/>
  </r>
  <r>
    <s v="1603003936"/>
    <s v="4"/>
    <s v="16030039364"/>
    <s v="3000"/>
    <x v="2"/>
    <s v="9BB X 315 CLOSER  MC-MGRD"/>
    <s v="10"/>
    <s v="0"/>
    <s v="UM3001"/>
    <d v="2012-03-21T00:00:00"/>
    <n v="256377.01"/>
    <n v="-199703.5"/>
    <n v="56673.51"/>
    <n v="0"/>
    <n v="0"/>
    <n v="-22262.799999999999"/>
    <n v="0"/>
    <n v="34410.71"/>
    <n v="256377.01"/>
    <n v="-221966.3"/>
    <n v="0"/>
    <m/>
    <s v="UM01"/>
    <s v="INR"/>
    <n v="0"/>
    <n v="0"/>
    <n v="0"/>
    <n v="0"/>
    <n v="0"/>
  </r>
  <r>
    <s v="1603003936"/>
    <s v="5"/>
    <s v="16030039365"/>
    <s v="3000"/>
    <x v="2"/>
    <s v="9BB X 315 CLOSER  MC-MAIN"/>
    <s v="20"/>
    <s v="0"/>
    <s v="UM3001"/>
    <d v="2012-03-21T00:00:00"/>
    <n v="3589278.11"/>
    <n v="-1877708.16"/>
    <n v="1711569.95"/>
    <n v="0"/>
    <n v="0"/>
    <n v="-127996.96"/>
    <n v="0"/>
    <n v="1583572.99"/>
    <n v="3589278.11"/>
    <n v="-2005705.12"/>
    <n v="0"/>
    <m/>
    <s v="UM01"/>
    <s v="INR"/>
    <n v="0"/>
    <n v="0"/>
    <n v="0"/>
    <n v="0"/>
    <n v="0"/>
  </r>
  <r>
    <s v="1603003937"/>
    <s v="1"/>
    <s v="16030039371"/>
    <s v="3000"/>
    <x v="2"/>
    <s v="72BBX500MC OVERHAULG TRAFALGAR"/>
    <s v="20"/>
    <s v="0"/>
    <s v="UM3001"/>
    <d v="2012-03-26T00:00:00"/>
    <n v="2465735"/>
    <n v="-1287044.1000000001"/>
    <n v="1178690.8999999999"/>
    <n v="0"/>
    <n v="0"/>
    <n v="-88070.99"/>
    <n v="0"/>
    <n v="1090619.9099999999"/>
    <n v="2465735"/>
    <n v="-1375115.09"/>
    <n v="0"/>
    <m/>
    <s v="UM01"/>
    <s v="INR"/>
    <n v="0"/>
    <n v="0"/>
    <n v="0"/>
    <n v="0"/>
    <n v="0"/>
  </r>
  <r>
    <s v="1603003937"/>
    <s v="2"/>
    <s v="16030039372"/>
    <s v="3000"/>
    <x v="2"/>
    <s v="72BBX500MC OVERHAULG TRAFALGAR"/>
    <s v="10"/>
    <s v="0"/>
    <s v="UM3001"/>
    <d v="2012-03-26T00:00:00"/>
    <n v="1232867.5"/>
    <n v="-958782.99"/>
    <n v="274084.51"/>
    <n v="0"/>
    <n v="0"/>
    <n v="-107100.85"/>
    <n v="0"/>
    <n v="166983.66"/>
    <n v="1232867.5"/>
    <n v="-1065883.8400000001"/>
    <n v="0"/>
    <m/>
    <s v="UM01"/>
    <s v="INR"/>
    <n v="0"/>
    <n v="0"/>
    <n v="0"/>
    <n v="0"/>
    <n v="0"/>
  </r>
  <r>
    <s v="1603003937"/>
    <s v="3"/>
    <s v="16030039373"/>
    <s v="3000"/>
    <x v="2"/>
    <s v="72BBX500MC OVERHAULG TRAFALGAR"/>
    <s v="20"/>
    <s v="0"/>
    <s v="UM3001"/>
    <d v="2012-03-26T00:00:00"/>
    <n v="7397204.9900000002"/>
    <n v="-3861132.29"/>
    <n v="3536072.7"/>
    <n v="0"/>
    <n v="0"/>
    <n v="-264212.96999999997"/>
    <n v="0"/>
    <n v="3271859.73"/>
    <n v="7397204.9900000002"/>
    <n v="-4125345.26"/>
    <n v="0"/>
    <m/>
    <s v="UM01"/>
    <s v="INR"/>
    <n v="0"/>
    <n v="0"/>
    <n v="0"/>
    <n v="0"/>
    <n v="0"/>
  </r>
  <r>
    <s v="1603003937"/>
    <s v="4"/>
    <s v="16030039374"/>
    <s v="3000"/>
    <x v="2"/>
    <s v="72BBX500MC OVERHAULG TRAFALGAR"/>
    <s v="15"/>
    <s v="0"/>
    <s v="UM3001"/>
    <d v="2012-03-26T00:00:00"/>
    <n v="616433.75"/>
    <n v="-367693.13"/>
    <n v="248740.62"/>
    <n v="0"/>
    <n v="0"/>
    <n v="-31204.55"/>
    <n v="0"/>
    <n v="217536.07"/>
    <n v="616433.75"/>
    <n v="-398897.68"/>
    <n v="0"/>
    <m/>
    <s v="UM01"/>
    <s v="INR"/>
    <n v="0"/>
    <n v="0"/>
    <n v="0"/>
    <n v="0"/>
    <n v="0"/>
  </r>
  <r>
    <s v="1603003937"/>
    <s v="5"/>
    <s v="16030039375"/>
    <s v="3000"/>
    <x v="2"/>
    <s v="72BBX500MC OVERHAULG TRAFALGAR"/>
    <s v="20"/>
    <s v="0"/>
    <s v="UM3001"/>
    <d v="2012-03-26T00:00:00"/>
    <n v="616433.75"/>
    <n v="-321761.03000000003"/>
    <n v="294672.71999999997"/>
    <n v="0"/>
    <n v="0"/>
    <n v="-22017.75"/>
    <n v="0"/>
    <n v="272654.96999999997"/>
    <n v="616433.75"/>
    <n v="-343778.78"/>
    <n v="0"/>
    <m/>
    <s v="UM01"/>
    <s v="INR"/>
    <n v="0"/>
    <n v="0"/>
    <n v="0"/>
    <n v="0"/>
    <n v="0"/>
  </r>
  <r>
    <s v="1603003938"/>
    <s v="1"/>
    <s v="16030039381"/>
    <s v="3000"/>
    <x v="2"/>
    <s v="BEEMA BOW STR1+6/315-OVERHAULG"/>
    <s v="20"/>
    <s v="0"/>
    <s v="UM3001"/>
    <d v="2012-03-19T00:00:00"/>
    <n v="261600.33"/>
    <n v="-136985.01"/>
    <n v="124615.32"/>
    <n v="0"/>
    <n v="0"/>
    <n v="-9322.2800000000007"/>
    <n v="0"/>
    <n v="115293.04"/>
    <n v="261600.33"/>
    <n v="-146307.29"/>
    <n v="0"/>
    <m/>
    <s v="UM01"/>
    <s v="INR"/>
    <n v="0"/>
    <n v="0"/>
    <n v="0"/>
    <n v="0"/>
    <n v="0"/>
  </r>
  <r>
    <s v="1603003938"/>
    <s v="2"/>
    <s v="16030039382"/>
    <s v="3000"/>
    <x v="2"/>
    <s v="BEEMA BOW STR1+6/315-OVERHAULG"/>
    <s v="20"/>
    <s v="0"/>
    <s v="UM3001"/>
    <d v="2012-03-19T00:00:00"/>
    <n v="1831202.29"/>
    <n v="-958894.99"/>
    <n v="872307.3"/>
    <n v="0"/>
    <n v="0"/>
    <n v="-65255.95"/>
    <n v="0"/>
    <n v="807051.35"/>
    <n v="1831202.29"/>
    <n v="-1024150.94"/>
    <n v="0"/>
    <m/>
    <s v="UM01"/>
    <s v="INR"/>
    <n v="0"/>
    <n v="0"/>
    <n v="0"/>
    <n v="0"/>
    <n v="0"/>
  </r>
  <r>
    <s v="1603003938"/>
    <s v="3"/>
    <s v="16030039383"/>
    <s v="3000"/>
    <x v="2"/>
    <s v="BEEMA BOW STR1+6/315-OVERHAULG"/>
    <s v="10"/>
    <s v="0"/>
    <s v="UM3001"/>
    <d v="2012-03-19T00:00:00"/>
    <n v="261600.33"/>
    <n v="-203907.34"/>
    <n v="57692.99"/>
    <n v="0"/>
    <n v="0"/>
    <n v="-22710.93"/>
    <n v="0"/>
    <n v="34982.06"/>
    <n v="261600.33"/>
    <n v="-226618.27"/>
    <n v="0"/>
    <m/>
    <s v="UM01"/>
    <s v="INR"/>
    <n v="0"/>
    <n v="0"/>
    <n v="0"/>
    <n v="0"/>
    <n v="0"/>
  </r>
  <r>
    <s v="1603003938"/>
    <s v="4"/>
    <s v="16030039384"/>
    <s v="3000"/>
    <x v="2"/>
    <s v="BEEMA BOW STR1+6/315-OVERHAULG"/>
    <s v="10"/>
    <s v="0"/>
    <s v="UM3001"/>
    <d v="2012-03-19T00:00:00"/>
    <n v="130800.16"/>
    <n v="-101953.67"/>
    <n v="28846.49"/>
    <n v="0"/>
    <n v="0"/>
    <n v="-11355.46"/>
    <n v="0"/>
    <n v="17491.03"/>
    <n v="130800.16"/>
    <n v="-113309.13"/>
    <n v="0"/>
    <m/>
    <s v="UM01"/>
    <s v="INR"/>
    <n v="0"/>
    <n v="0"/>
    <n v="0"/>
    <n v="0"/>
    <n v="0"/>
  </r>
  <r>
    <s v="1603003938"/>
    <s v="5"/>
    <s v="16030039385"/>
    <s v="3000"/>
    <x v="2"/>
    <s v="BEEMA BOW STR1+6/315-OVERHAULG"/>
    <s v="15"/>
    <s v="0"/>
    <s v="UM3001"/>
    <d v="2012-03-19T00:00:00"/>
    <n v="130800.16"/>
    <n v="-78232.740000000005"/>
    <n v="52567.42"/>
    <n v="0"/>
    <n v="0"/>
    <n v="-6608.97"/>
    <n v="0"/>
    <n v="45958.45"/>
    <n v="130800.16"/>
    <n v="-84841.71"/>
    <n v="0"/>
    <m/>
    <s v="UM01"/>
    <s v="INR"/>
    <n v="0"/>
    <n v="0"/>
    <n v="0"/>
    <n v="0"/>
    <n v="0"/>
  </r>
  <r>
    <s v="1603003939"/>
    <s v="1"/>
    <s v="16030039391"/>
    <s v="3000"/>
    <x v="2"/>
    <s v="SKET 18BBX400 TUBULR-OVERHAULG"/>
    <s v="20"/>
    <s v="0"/>
    <s v="UM3001"/>
    <d v="2012-03-27T00:00:00"/>
    <n v="434190.06"/>
    <n v="-226526.67"/>
    <n v="207663.39"/>
    <n v="0"/>
    <n v="0"/>
    <n v="-15513.87"/>
    <n v="0"/>
    <n v="192149.52"/>
    <n v="434190.06"/>
    <n v="-242040.54"/>
    <n v="0"/>
    <m/>
    <s v="UM01"/>
    <s v="INR"/>
    <n v="0"/>
    <n v="0"/>
    <n v="0"/>
    <n v="0"/>
    <n v="0"/>
  </r>
  <r>
    <s v="1603003939"/>
    <s v="2"/>
    <s v="16030039392"/>
    <s v="3000"/>
    <x v="2"/>
    <s v="SKET 18BBX400 TUBULR-OVERHAULG"/>
    <s v="20"/>
    <s v="0"/>
    <s v="UM3001"/>
    <d v="2012-03-27T00:00:00"/>
    <n v="3039330.42"/>
    <n v="-1585686.64"/>
    <n v="1453643.78"/>
    <n v="0"/>
    <n v="0"/>
    <n v="-108597.07"/>
    <n v="0"/>
    <n v="1345046.71"/>
    <n v="3039330.42"/>
    <n v="-1694283.71"/>
    <n v="0"/>
    <m/>
    <s v="UM01"/>
    <s v="INR"/>
    <n v="0"/>
    <n v="0"/>
    <n v="0"/>
    <n v="0"/>
    <n v="0"/>
  </r>
  <r>
    <s v="1603003939"/>
    <s v="3"/>
    <s v="16030039393"/>
    <s v="3000"/>
    <x v="2"/>
    <s v="SKET 18BBX400 TUBULR-OVERHAULG"/>
    <s v="10"/>
    <s v="0"/>
    <s v="UM3001"/>
    <d v="2012-03-27T00:00:00"/>
    <n v="434190.06"/>
    <n v="-337550.99"/>
    <n v="96639.07"/>
    <n v="0"/>
    <n v="0"/>
    <n v="-37723.160000000003"/>
    <n v="0"/>
    <n v="58915.91"/>
    <n v="434190.06"/>
    <n v="-375274.15"/>
    <n v="0"/>
    <m/>
    <s v="UM01"/>
    <s v="INR"/>
    <n v="0"/>
    <n v="0"/>
    <n v="0"/>
    <n v="0"/>
    <n v="0"/>
  </r>
  <r>
    <s v="1603003939"/>
    <s v="4"/>
    <s v="16030039394"/>
    <s v="3000"/>
    <x v="2"/>
    <s v="SKET 18BBX400 TUBULR-OVERHAULG"/>
    <s v="10"/>
    <s v="0"/>
    <s v="UM3001"/>
    <d v="2012-03-27T00:00:00"/>
    <n v="217095.03"/>
    <n v="-168775.49"/>
    <n v="48319.54"/>
    <n v="0"/>
    <n v="0"/>
    <n v="-18861.580000000002"/>
    <n v="0"/>
    <n v="29457.96"/>
    <n v="217095.03"/>
    <n v="-187637.07"/>
    <n v="0"/>
    <m/>
    <s v="UM01"/>
    <s v="INR"/>
    <n v="0"/>
    <n v="0"/>
    <n v="0"/>
    <n v="0"/>
    <n v="0"/>
  </r>
  <r>
    <s v="1603003939"/>
    <s v="5"/>
    <s v="16030039395"/>
    <s v="3000"/>
    <x v="2"/>
    <s v="SKET 18BBX400 TUBULR-OVERHAULG"/>
    <s v="15"/>
    <s v="0"/>
    <s v="UM3001"/>
    <d v="2012-03-27T00:00:00"/>
    <n v="217095.03"/>
    <n v="-129441.43"/>
    <n v="87653.6"/>
    <n v="0"/>
    <n v="0"/>
    <n v="-10992.78"/>
    <n v="0"/>
    <n v="76660.820000000007"/>
    <n v="217095.03"/>
    <n v="-140434.21"/>
    <n v="0"/>
    <m/>
    <s v="UM01"/>
    <s v="INR"/>
    <n v="0"/>
    <n v="0"/>
    <n v="0"/>
    <n v="0"/>
    <n v="0"/>
  </r>
  <r>
    <s v="1603003940"/>
    <s v="1"/>
    <s v="16030039401"/>
    <s v="3000"/>
    <x v="2"/>
    <s v="HAWANA 1+6+12 TUBULR-OVERHAULG"/>
    <s v="20"/>
    <s v="0"/>
    <s v="UM3001"/>
    <d v="2012-03-27T00:00:00"/>
    <n v="595709.16"/>
    <n v="-310794.78999999998"/>
    <n v="284914.37"/>
    <n v="0"/>
    <n v="0"/>
    <n v="-21285.040000000001"/>
    <n v="0"/>
    <n v="263629.33"/>
    <n v="595709.16"/>
    <n v="-332079.83"/>
    <n v="0"/>
    <m/>
    <s v="UM01"/>
    <s v="INR"/>
    <n v="0"/>
    <n v="0"/>
    <n v="0"/>
    <n v="0"/>
    <n v="0"/>
  </r>
  <r>
    <s v="1603003940"/>
    <s v="2"/>
    <s v="16030039402"/>
    <s v="3000"/>
    <x v="2"/>
    <s v="HAWANA 1+6+12 TUBULR-OVERHAULG"/>
    <s v="20"/>
    <s v="0"/>
    <s v="UM3001"/>
    <d v="2012-03-27T00:00:00"/>
    <n v="4169964.13"/>
    <n v="-2175563.5299999998"/>
    <n v="1994400.6"/>
    <n v="0"/>
    <n v="0"/>
    <n v="-148995.29"/>
    <n v="0"/>
    <n v="1845405.31"/>
    <n v="4169964.13"/>
    <n v="-2324558.8199999998"/>
    <n v="0"/>
    <m/>
    <s v="UM01"/>
    <s v="INR"/>
    <n v="0"/>
    <n v="0"/>
    <n v="0"/>
    <n v="0"/>
    <n v="0"/>
  </r>
  <r>
    <s v="1603003940"/>
    <s v="3"/>
    <s v="16030039403"/>
    <s v="3000"/>
    <x v="2"/>
    <s v="HAWANA 1+6+12 TUBULR-OVERHAULG"/>
    <s v="10"/>
    <s v="0"/>
    <s v="UM3001"/>
    <d v="2012-03-27T00:00:00"/>
    <n v="595709.16"/>
    <n v="-463120.25"/>
    <n v="132588.91"/>
    <n v="0"/>
    <n v="0"/>
    <n v="-51756.22"/>
    <n v="0"/>
    <n v="80832.69"/>
    <n v="595709.16"/>
    <n v="-514876.47"/>
    <n v="0"/>
    <m/>
    <s v="UM01"/>
    <s v="INR"/>
    <n v="0"/>
    <n v="0"/>
    <n v="0"/>
    <n v="0"/>
    <n v="0"/>
  </r>
  <r>
    <s v="1603003940"/>
    <s v="4"/>
    <s v="16030039404"/>
    <s v="3000"/>
    <x v="2"/>
    <s v="HAWANA 1+6+12 TUBULR-OVERHAULG"/>
    <s v="10"/>
    <s v="0"/>
    <s v="UM3001"/>
    <d v="2012-03-27T00:00:00"/>
    <n v="297854.58"/>
    <n v="-231560.12"/>
    <n v="66294.460000000006"/>
    <n v="0"/>
    <n v="0"/>
    <n v="-25878.11"/>
    <n v="0"/>
    <n v="40416.35"/>
    <n v="297854.58"/>
    <n v="-257438.23"/>
    <n v="0"/>
    <m/>
    <s v="UM01"/>
    <s v="INR"/>
    <n v="0"/>
    <n v="0"/>
    <n v="0"/>
    <n v="0"/>
    <n v="0"/>
  </r>
  <r>
    <s v="1603003940"/>
    <s v="5"/>
    <s v="16030039405"/>
    <s v="3000"/>
    <x v="2"/>
    <s v="HAWANA 1+6+12 TUBULR-OVERHAULG"/>
    <s v="15"/>
    <s v="0"/>
    <s v="UM3001"/>
    <d v="2012-03-27T00:00:00"/>
    <n v="297854.58"/>
    <n v="-177593.75"/>
    <n v="120260.83"/>
    <n v="0"/>
    <n v="0"/>
    <n v="-15082.1"/>
    <n v="0"/>
    <n v="105178.73"/>
    <n v="297854.58"/>
    <n v="-192675.85"/>
    <n v="0"/>
    <m/>
    <s v="UM01"/>
    <s v="INR"/>
    <n v="0"/>
    <n v="0"/>
    <n v="0"/>
    <n v="0"/>
    <n v="0"/>
  </r>
  <r>
    <s v="1603003941"/>
    <s v="1"/>
    <s v="16030039411"/>
    <s v="3000"/>
    <x v="2"/>
    <s v="&quot;&quot;&quot;2DRY BLOCK 12&quot;&quot;&quot;&quot; OTO +19 DIA W&quot;"/>
    <s v="20"/>
    <s v="0"/>
    <s v="UM3001"/>
    <d v="2012-03-25T00:00:00"/>
    <n v="749058.56000000006"/>
    <n v="-391174.26"/>
    <n v="357884.3"/>
    <n v="0"/>
    <n v="0"/>
    <n v="-26745.360000000001"/>
    <n v="0"/>
    <n v="331138.94"/>
    <n v="749058.56000000006"/>
    <n v="-417919.62"/>
    <n v="0"/>
    <m/>
    <s v="UM01"/>
    <s v="INR"/>
    <n v="0"/>
    <n v="0"/>
    <n v="0"/>
    <n v="0"/>
    <n v="0"/>
  </r>
  <r>
    <s v="1603003941"/>
    <s v="2"/>
    <s v="16030039412"/>
    <s v="3000"/>
    <x v="2"/>
    <s v="&quot;&quot;&quot;2DRY BLOCK 12&quot;&quot;&quot;&quot; OTO +19 DIA W&quot;"/>
    <s v="25"/>
    <s v="0"/>
    <s v="UM3001"/>
    <d v="2012-03-25T00:00:00"/>
    <n v="998744.75"/>
    <n v="-481024.77"/>
    <n v="517719.98"/>
    <n v="0"/>
    <n v="0"/>
    <n v="-27547.71"/>
    <n v="0"/>
    <n v="490172.27"/>
    <n v="998744.75"/>
    <n v="-508572.48"/>
    <n v="0"/>
    <m/>
    <s v="UM01"/>
    <s v="INR"/>
    <n v="0"/>
    <n v="0"/>
    <n v="0"/>
    <n v="0"/>
    <n v="0"/>
  </r>
  <r>
    <s v="1603003941"/>
    <s v="3"/>
    <s v="16030039413"/>
    <s v="3000"/>
    <x v="2"/>
    <s v="&quot;&quot;&quot;2DRY BLOCK 12&quot;&quot;&quot;&quot; OTO +19 DIA W&quot;"/>
    <s v="10"/>
    <s v="0"/>
    <s v="UM3001"/>
    <d v="2012-03-25T00:00:00"/>
    <n v="499372.38"/>
    <n v="-388483.69"/>
    <n v="110888.69"/>
    <n v="0"/>
    <n v="0"/>
    <n v="-43375.97"/>
    <n v="0"/>
    <n v="67512.72"/>
    <n v="499372.38"/>
    <n v="-431859.66"/>
    <n v="0"/>
    <m/>
    <s v="UM01"/>
    <s v="INR"/>
    <n v="0"/>
    <n v="0"/>
    <n v="0"/>
    <n v="0"/>
    <n v="0"/>
  </r>
  <r>
    <s v="1603003941"/>
    <s v="4"/>
    <s v="16030039414"/>
    <s v="3000"/>
    <x v="2"/>
    <s v="&quot;&quot;&quot;2DRY BLOCK 12&quot;&quot;&quot;&quot; OTO +19 DIA W&quot;"/>
    <s v="15"/>
    <s v="0"/>
    <s v="UM3001"/>
    <d v="2012-03-25T00:00:00"/>
    <n v="249686.19"/>
    <n v="-148994.14000000001"/>
    <n v="100692.05"/>
    <n v="0"/>
    <n v="0"/>
    <n v="-12635.72"/>
    <n v="0"/>
    <n v="88056.33"/>
    <n v="249686.19"/>
    <n v="-161629.85999999999"/>
    <n v="0"/>
    <m/>
    <s v="UM01"/>
    <s v="INR"/>
    <n v="0"/>
    <n v="0"/>
    <n v="0"/>
    <n v="0"/>
    <n v="0"/>
  </r>
  <r>
    <s v="1603003942"/>
    <s v="1"/>
    <s v="16030039421"/>
    <s v="3000"/>
    <x v="2"/>
    <s v="&quot;&quot;&quot;2DRY BLOCK 12&quot;&quot;&quot;&quot; OTO +19 DIA W&quot;"/>
    <s v="20"/>
    <s v="0"/>
    <s v="UM3001"/>
    <d v="2012-03-25T00:00:00"/>
    <n v="735851.66"/>
    <n v="-384277.32"/>
    <n v="351574.34"/>
    <n v="0"/>
    <n v="0"/>
    <n v="-26273.8"/>
    <n v="0"/>
    <n v="325300.53999999998"/>
    <n v="735851.66"/>
    <n v="-410551.12"/>
    <n v="0"/>
    <m/>
    <s v="UM01"/>
    <s v="INR"/>
    <n v="0"/>
    <n v="0"/>
    <n v="0"/>
    <n v="0"/>
    <n v="0"/>
  </r>
  <r>
    <s v="1603003942"/>
    <s v="2"/>
    <s v="16030039422"/>
    <s v="3000"/>
    <x v="2"/>
    <s v="&quot;&quot;&quot;2DRY BLOCK 12&quot;&quot;&quot;&quot; OTO +19 DIA W&quot;"/>
    <s v="25"/>
    <s v="0"/>
    <s v="UM3001"/>
    <d v="2012-03-25T00:00:00"/>
    <n v="981135.55"/>
    <n v="-472543.67"/>
    <n v="508591.88"/>
    <n v="0"/>
    <n v="0"/>
    <n v="-27062.01"/>
    <n v="0"/>
    <n v="481529.87"/>
    <n v="981135.55"/>
    <n v="-499605.68"/>
    <n v="0"/>
    <m/>
    <s v="UM01"/>
    <s v="INR"/>
    <n v="0"/>
    <n v="0"/>
    <n v="0"/>
    <n v="0"/>
    <n v="0"/>
  </r>
  <r>
    <s v="1603003942"/>
    <s v="3"/>
    <s v="16030039423"/>
    <s v="3000"/>
    <x v="2"/>
    <s v="&quot;&quot;&quot;2DRY BLOCK 12&quot;&quot;&quot;&quot; OTO +19 DIA W&quot;"/>
    <s v="10"/>
    <s v="0"/>
    <s v="UM3001"/>
    <d v="2012-03-25T00:00:00"/>
    <n v="490567.77"/>
    <n v="-381634.19"/>
    <n v="108933.58"/>
    <n v="0"/>
    <n v="0"/>
    <n v="-42611.199999999997"/>
    <n v="0"/>
    <n v="66322.38"/>
    <n v="490567.77"/>
    <n v="-424245.39"/>
    <n v="0"/>
    <m/>
    <s v="UM01"/>
    <s v="INR"/>
    <n v="0"/>
    <n v="0"/>
    <n v="0"/>
    <n v="0"/>
    <n v="0"/>
  </r>
  <r>
    <s v="1603003942"/>
    <s v="4"/>
    <s v="16030039424"/>
    <s v="3000"/>
    <x v="2"/>
    <s v="&quot;&quot;&quot;2DRY BLOCK 12&quot;&quot;&quot;&quot; OTO +19 DIA W&quot;"/>
    <s v="15"/>
    <s v="0"/>
    <s v="UM3001"/>
    <d v="2012-03-25T00:00:00"/>
    <n v="245283.89"/>
    <n v="-146367.20000000001"/>
    <n v="98916.69"/>
    <n v="0"/>
    <n v="0"/>
    <n v="-12412.94"/>
    <n v="0"/>
    <n v="86503.75"/>
    <n v="245283.89"/>
    <n v="-158780.14000000001"/>
    <n v="0"/>
    <m/>
    <s v="UM01"/>
    <s v="INR"/>
    <n v="0"/>
    <n v="0"/>
    <n v="0"/>
    <n v="0"/>
    <n v="0"/>
  </r>
  <r>
    <s v="1603003943"/>
    <s v="1"/>
    <s v="16030039431"/>
    <s v="3000"/>
    <x v="2"/>
    <s v="&quot;&quot;&quot;2DRY BLOCK 12&quot;&quot;&quot;&quot; OTO +19 DIA W&quot;"/>
    <s v="20"/>
    <s v="0"/>
    <s v="UM3001"/>
    <d v="2012-03-25T00:00:00"/>
    <n v="793720.07"/>
    <n v="-414497.43"/>
    <n v="379222.64"/>
    <n v="0"/>
    <n v="0"/>
    <n v="-28340.01"/>
    <n v="0"/>
    <n v="350882.63"/>
    <n v="793720.07"/>
    <n v="-442837.44"/>
    <n v="0"/>
    <m/>
    <s v="UM01"/>
    <s v="INR"/>
    <n v="0"/>
    <n v="0"/>
    <n v="0"/>
    <n v="0"/>
    <n v="0"/>
  </r>
  <r>
    <s v="1603003943"/>
    <s v="2"/>
    <s v="16030039432"/>
    <s v="3000"/>
    <x v="2"/>
    <s v="&quot;&quot;&quot;2DRY BLOCK 12&quot;&quot;&quot;&quot; OTO +19 DIA W&quot;"/>
    <s v="25"/>
    <s v="0"/>
    <s v="UM3001"/>
    <d v="2012-03-25T00:00:00"/>
    <n v="1058293.43"/>
    <n v="-509705.15"/>
    <n v="548588.28"/>
    <n v="0"/>
    <n v="0"/>
    <n v="-29190.2"/>
    <n v="0"/>
    <n v="519398.08"/>
    <n v="1058293.43"/>
    <n v="-538895.35"/>
    <n v="0"/>
    <m/>
    <s v="UM01"/>
    <s v="INR"/>
    <n v="0"/>
    <n v="0"/>
    <n v="0"/>
    <n v="0"/>
    <n v="0"/>
  </r>
  <r>
    <s v="1603003943"/>
    <s v="3"/>
    <s v="16030039433"/>
    <s v="3000"/>
    <x v="2"/>
    <s v="&quot;&quot;&quot;2DRY BLOCK 12&quot;&quot;&quot;&quot; OTO +19 DIA W&quot;"/>
    <s v="10"/>
    <s v="0"/>
    <s v="UM3001"/>
    <d v="2012-03-25T00:00:00"/>
    <n v="529146.71"/>
    <n v="-411646.45"/>
    <n v="117500.26"/>
    <n v="0"/>
    <n v="0"/>
    <n v="-45962.19"/>
    <n v="0"/>
    <n v="71538.070000000007"/>
    <n v="529146.71"/>
    <n v="-457608.64"/>
    <n v="0"/>
    <m/>
    <s v="UM01"/>
    <s v="INR"/>
    <n v="0"/>
    <n v="0"/>
    <n v="0"/>
    <n v="0"/>
    <n v="0"/>
  </r>
  <r>
    <s v="1603003943"/>
    <s v="4"/>
    <s v="16030039434"/>
    <s v="3000"/>
    <x v="2"/>
    <s v="&quot;&quot;&quot;2DRY BLOCK 12&quot;&quot;&quot;&quot; OTO +19 DIA W&quot;"/>
    <s v="15"/>
    <s v="0"/>
    <s v="UM3001"/>
    <d v="2012-03-25T00:00:00"/>
    <n v="264573.36"/>
    <n v="-157877.72"/>
    <n v="106695.64"/>
    <n v="0"/>
    <n v="0"/>
    <n v="-13389.11"/>
    <n v="0"/>
    <n v="93306.53"/>
    <n v="264573.36"/>
    <n v="-171266.83"/>
    <n v="0"/>
    <m/>
    <s v="UM01"/>
    <s v="INR"/>
    <n v="0"/>
    <n v="0"/>
    <n v="0"/>
    <n v="0"/>
    <n v="0"/>
  </r>
  <r>
    <s v="1603003944"/>
    <s v="1"/>
    <s v="16030039441"/>
    <s v="3000"/>
    <x v="2"/>
    <s v="&quot;&quot;&quot;2DRY BLOCK 12&quot;&quot;&quot;&quot; OTO +19 DIA W&quot;"/>
    <s v="20"/>
    <s v="0"/>
    <s v="UM3001"/>
    <d v="2012-03-25T00:00:00"/>
    <n v="751212.74"/>
    <n v="-392299.2"/>
    <n v="358913.54"/>
    <n v="0"/>
    <n v="0"/>
    <n v="-26822.27"/>
    <n v="0"/>
    <n v="332091.27"/>
    <n v="751212.74"/>
    <n v="-419121.47"/>
    <n v="0"/>
    <m/>
    <s v="UM01"/>
    <s v="INR"/>
    <n v="0"/>
    <n v="0"/>
    <n v="0"/>
    <n v="0"/>
    <n v="0"/>
  </r>
  <r>
    <s v="1603003944"/>
    <s v="2"/>
    <s v="16030039442"/>
    <s v="3000"/>
    <x v="2"/>
    <s v="&quot;&quot;&quot;2DRY BLOCK 12&quot;&quot;&quot;&quot; OTO +19 DIA W&quot;"/>
    <s v="25"/>
    <s v="0"/>
    <s v="UM3001"/>
    <d v="2012-03-25T00:00:00"/>
    <n v="1001616.98"/>
    <n v="-482408.1"/>
    <n v="519208.88"/>
    <n v="0"/>
    <n v="0"/>
    <n v="-27626.93"/>
    <n v="0"/>
    <n v="491581.95"/>
    <n v="1001616.98"/>
    <n v="-510035.03"/>
    <n v="0"/>
    <m/>
    <s v="UM01"/>
    <s v="INR"/>
    <n v="0"/>
    <n v="0"/>
    <n v="0"/>
    <n v="0"/>
    <n v="0"/>
  </r>
  <r>
    <s v="1603003944"/>
    <s v="3"/>
    <s v="16030039443"/>
    <s v="3000"/>
    <x v="2"/>
    <s v="&quot;&quot;&quot;2DRY BLOCK 12&quot;&quot;&quot;&quot; OTO +19 DIA W&quot;"/>
    <s v="10"/>
    <s v="0"/>
    <s v="UM3001"/>
    <d v="2012-03-25T00:00:00"/>
    <n v="500808.49"/>
    <n v="-389600.9"/>
    <n v="111207.59"/>
    <n v="0"/>
    <n v="0"/>
    <n v="-43500.72"/>
    <n v="0"/>
    <n v="67706.87"/>
    <n v="500808.49"/>
    <n v="-433101.62"/>
    <n v="0"/>
    <m/>
    <s v="UM01"/>
    <s v="INR"/>
    <n v="0"/>
    <n v="0"/>
    <n v="0"/>
    <n v="0"/>
    <n v="0"/>
  </r>
  <r>
    <s v="1603003944"/>
    <s v="4"/>
    <s v="16030039444"/>
    <s v="3000"/>
    <x v="2"/>
    <s v="&quot;&quot;&quot;2DRY BLOCK 12&quot;&quot;&quot;&quot; OTO +19 DIA W&quot;"/>
    <s v="15"/>
    <s v="0"/>
    <s v="UM3001"/>
    <d v="2012-03-25T00:00:00"/>
    <n v="250404.25"/>
    <n v="-149422.64000000001"/>
    <n v="100981.61"/>
    <n v="0"/>
    <n v="0"/>
    <n v="-12672.06"/>
    <n v="0"/>
    <n v="88309.55"/>
    <n v="250404.25"/>
    <n v="-162094.70000000001"/>
    <n v="0"/>
    <m/>
    <s v="UM01"/>
    <s v="INR"/>
    <n v="0"/>
    <n v="0"/>
    <n v="0"/>
    <n v="0"/>
    <n v="0"/>
  </r>
  <r>
    <s v="1603003945"/>
    <s v="1"/>
    <s v="16030039451"/>
    <s v="3000"/>
    <x v="2"/>
    <s v="&quot;&quot;&quot;1DRY BLOCK 12&quot;&quot;&quot;&quot; OTO +21 DIA W&quot;"/>
    <s v="20"/>
    <s v="0"/>
    <s v="UM3001"/>
    <d v="2012-03-25T00:00:00"/>
    <n v="833230.49"/>
    <n v="-435130.61"/>
    <n v="398099.88"/>
    <n v="0"/>
    <n v="0"/>
    <n v="-29750.74"/>
    <n v="0"/>
    <n v="368349.14"/>
    <n v="833230.49"/>
    <n v="-464881.35"/>
    <n v="0"/>
    <m/>
    <s v="UM01"/>
    <s v="INR"/>
    <n v="0"/>
    <n v="0"/>
    <n v="0"/>
    <n v="0"/>
    <n v="0"/>
  </r>
  <r>
    <s v="1603003945"/>
    <s v="2"/>
    <s v="16030039452"/>
    <s v="3000"/>
    <x v="2"/>
    <s v="&quot;&quot;&quot;1DRY BLOCK 12&quot;&quot;&quot;&quot; OTO +21 DIA W&quot;"/>
    <s v="25"/>
    <s v="0"/>
    <s v="UM3001"/>
    <d v="2012-03-25T00:00:00"/>
    <n v="1110973.99"/>
    <n v="-535077.64"/>
    <n v="575896.35"/>
    <n v="0"/>
    <n v="0"/>
    <n v="-30643.25"/>
    <n v="0"/>
    <n v="545253.1"/>
    <n v="1110973.99"/>
    <n v="-565720.89"/>
    <n v="0"/>
    <m/>
    <s v="UM01"/>
    <s v="INR"/>
    <n v="0"/>
    <n v="0"/>
    <n v="0"/>
    <n v="0"/>
    <n v="0"/>
  </r>
  <r>
    <s v="1603003945"/>
    <s v="3"/>
    <s v="16030039453"/>
    <s v="3000"/>
    <x v="2"/>
    <s v="&quot;&quot;&quot;1DRY BLOCK 12&quot;&quot;&quot;&quot; OTO +21 DIA W&quot;"/>
    <s v="10"/>
    <s v="0"/>
    <s v="UM3001"/>
    <d v="2012-03-25T00:00:00"/>
    <n v="555487"/>
    <n v="-432137.71"/>
    <n v="123349.29"/>
    <n v="0"/>
    <n v="0"/>
    <n v="-48250.14"/>
    <n v="0"/>
    <n v="75099.149999999994"/>
    <n v="555487"/>
    <n v="-480387.85"/>
    <n v="0"/>
    <m/>
    <s v="UM01"/>
    <s v="INR"/>
    <n v="0"/>
    <n v="0"/>
    <n v="0"/>
    <n v="0"/>
    <n v="0"/>
  </r>
  <r>
    <s v="1603003945"/>
    <s v="4"/>
    <s v="16030039454"/>
    <s v="3000"/>
    <x v="2"/>
    <s v="&quot;&quot;&quot;1DRY BLOCK 12&quot;&quot;&quot;&quot; OTO +21 DIA W&quot;"/>
    <s v="15"/>
    <s v="0"/>
    <s v="UM3001"/>
    <d v="2012-03-25T00:00:00"/>
    <n v="277743.5"/>
    <n v="-165736.66"/>
    <n v="112006.84"/>
    <n v="0"/>
    <n v="0"/>
    <n v="-14055.6"/>
    <n v="0"/>
    <n v="97951.24"/>
    <n v="277743.5"/>
    <n v="-179792.26"/>
    <n v="0"/>
    <m/>
    <s v="UM01"/>
    <s v="INR"/>
    <n v="0"/>
    <n v="0"/>
    <n v="0"/>
    <n v="0"/>
    <n v="0"/>
  </r>
  <r>
    <s v="1603003946"/>
    <s v="1"/>
    <s v="16030039461"/>
    <s v="3000"/>
    <x v="2"/>
    <s v="&quot;&quot;&quot;1DRY BLOCK 12&quot;&quot;&quot;&quot; OTO +21 DIA W&quot;"/>
    <s v="20"/>
    <s v="0"/>
    <s v="UM3001"/>
    <d v="2012-03-25T00:00:00"/>
    <n v="976642.49"/>
    <n v="-510023.4"/>
    <n v="466619.09"/>
    <n v="0"/>
    <n v="0"/>
    <n v="-34871.31"/>
    <n v="0"/>
    <n v="431747.78"/>
    <n v="976642.49"/>
    <n v="-544894.71"/>
    <n v="0"/>
    <m/>
    <s v="UM01"/>
    <s v="INR"/>
    <n v="0"/>
    <n v="0"/>
    <n v="0"/>
    <n v="0"/>
    <n v="0"/>
  </r>
  <r>
    <s v="1603003946"/>
    <s v="2"/>
    <s v="16030039462"/>
    <s v="3000"/>
    <x v="2"/>
    <s v="&quot;&quot;&quot;1DRY BLOCK 12&quot;&quot;&quot;&quot; OTO +21 DIA W&quot;"/>
    <s v="25"/>
    <s v="0"/>
    <s v="UM3001"/>
    <d v="2012-03-25T00:00:00"/>
    <n v="1302189.98"/>
    <n v="-627172.9"/>
    <n v="675017.08"/>
    <n v="0"/>
    <n v="0"/>
    <n v="-35917.440000000002"/>
    <n v="0"/>
    <n v="639099.64"/>
    <n v="1302189.98"/>
    <n v="-663090.34"/>
    <n v="0"/>
    <m/>
    <s v="UM01"/>
    <s v="INR"/>
    <n v="0"/>
    <n v="0"/>
    <n v="0"/>
    <n v="0"/>
    <n v="0"/>
  </r>
  <r>
    <s v="1603003946"/>
    <s v="3"/>
    <s v="16030039463"/>
    <s v="3000"/>
    <x v="2"/>
    <s v="&quot;&quot;&quot;1DRY BLOCK 12&quot;&quot;&quot;&quot; OTO +21 DIA W&quot;"/>
    <s v="10"/>
    <s v="0"/>
    <s v="UM3001"/>
    <d v="2012-03-25T00:00:00"/>
    <n v="651094.99"/>
    <n v="-506515.36"/>
    <n v="144579.63"/>
    <n v="0"/>
    <n v="0"/>
    <n v="-56554.75"/>
    <n v="0"/>
    <n v="88024.88"/>
    <n v="651094.99"/>
    <n v="-563070.11"/>
    <n v="0"/>
    <m/>
    <s v="UM01"/>
    <s v="INR"/>
    <n v="0"/>
    <n v="0"/>
    <n v="0"/>
    <n v="0"/>
    <n v="0"/>
  </r>
  <r>
    <s v="1603003946"/>
    <s v="4"/>
    <s v="16030039464"/>
    <s v="3000"/>
    <x v="2"/>
    <s v="&quot;&quot;&quot;1DRY BLOCK 12&quot;&quot;&quot;&quot; OTO +21 DIA W&quot;"/>
    <s v="15"/>
    <s v="0"/>
    <s v="UM3001"/>
    <d v="2012-03-25T00:00:00"/>
    <n v="325547.5"/>
    <n v="-194262.54"/>
    <n v="131284.96"/>
    <n v="0"/>
    <n v="0"/>
    <n v="-16474.79"/>
    <n v="0"/>
    <n v="114810.17"/>
    <n v="325547.5"/>
    <n v="-210737.33"/>
    <n v="0"/>
    <m/>
    <s v="UM01"/>
    <s v="INR"/>
    <n v="0"/>
    <n v="0"/>
    <n v="0"/>
    <n v="0"/>
    <n v="0"/>
  </r>
  <r>
    <s v="1603003947"/>
    <s v="1"/>
    <s v="16030039471"/>
    <s v="3000"/>
    <x v="2"/>
    <s v="&quot;&quot;&quot;1DRY BLOCK 12&quot;&quot;&quot;&quot; OTO +21 DIA W&quot;"/>
    <s v="20"/>
    <s v="0"/>
    <s v="UM3001"/>
    <d v="2012-03-25T00:00:00"/>
    <n v="1031265.82"/>
    <n v="-538548.85"/>
    <n v="492716.97"/>
    <n v="0"/>
    <n v="0"/>
    <n v="-36821.65"/>
    <n v="0"/>
    <n v="455895.32"/>
    <n v="1031265.82"/>
    <n v="-575370.5"/>
    <n v="0"/>
    <m/>
    <s v="UM01"/>
    <s v="INR"/>
    <n v="0"/>
    <n v="0"/>
    <n v="0"/>
    <n v="0"/>
    <n v="0"/>
  </r>
  <r>
    <s v="1603003947"/>
    <s v="2"/>
    <s v="16030039472"/>
    <s v="3000"/>
    <x v="2"/>
    <s v="&quot;&quot;&quot;1DRY BLOCK 12&quot;&quot;&quot;&quot; OTO +21 DIA W&quot;"/>
    <s v="25"/>
    <s v="0"/>
    <s v="UM3001"/>
    <d v="2012-03-25T00:00:00"/>
    <n v="1375021.09"/>
    <n v="-662250.49"/>
    <n v="712770.6"/>
    <n v="0"/>
    <n v="0"/>
    <n v="-37926.29"/>
    <n v="0"/>
    <n v="674844.31"/>
    <n v="1375021.09"/>
    <n v="-700176.78"/>
    <n v="0"/>
    <m/>
    <s v="UM01"/>
    <s v="INR"/>
    <n v="0"/>
    <n v="0"/>
    <n v="0"/>
    <n v="0"/>
    <n v="0"/>
  </r>
  <r>
    <s v="1603003947"/>
    <s v="3"/>
    <s v="16030039473"/>
    <s v="3000"/>
    <x v="2"/>
    <s v="&quot;&quot;&quot;1DRY BLOCK 12&quot;&quot;&quot;&quot; OTO +21 DIA W&quot;"/>
    <s v="10"/>
    <s v="0"/>
    <s v="UM3001"/>
    <d v="2012-03-25T00:00:00"/>
    <n v="687510.54"/>
    <n v="-534844.61"/>
    <n v="152665.93"/>
    <n v="0"/>
    <n v="0"/>
    <n v="-59717.84"/>
    <n v="0"/>
    <n v="92948.09"/>
    <n v="687510.54"/>
    <n v="-594562.44999999995"/>
    <n v="0"/>
    <m/>
    <s v="UM01"/>
    <s v="INR"/>
    <n v="0"/>
    <n v="0"/>
    <n v="0"/>
    <n v="0"/>
    <n v="0"/>
  </r>
  <r>
    <s v="1603003947"/>
    <s v="4"/>
    <s v="16030039474"/>
    <s v="3000"/>
    <x v="2"/>
    <s v="&quot;&quot;&quot;1DRY BLOCK 12&quot;&quot;&quot;&quot; OTO +21 DIA W&quot;"/>
    <s v="15"/>
    <s v="0"/>
    <s v="UM3001"/>
    <d v="2012-03-25T00:00:00"/>
    <n v="343755.27"/>
    <n v="-205127.58"/>
    <n v="138627.69"/>
    <n v="0"/>
    <n v="0"/>
    <n v="-17396.22"/>
    <n v="0"/>
    <n v="121231.47"/>
    <n v="343755.27"/>
    <n v="-222523.8"/>
    <n v="0"/>
    <m/>
    <s v="UM01"/>
    <s v="INR"/>
    <n v="0"/>
    <n v="0"/>
    <n v="0"/>
    <n v="0"/>
    <n v="0"/>
  </r>
  <r>
    <s v="1603003948"/>
    <s v="1"/>
    <s v="16030039481"/>
    <s v="3000"/>
    <x v="2"/>
    <s v="&quot;&quot;&quot;1DRY BLOCK 12&quot;&quot;&quot;&quot; OTO +21 DIA W&quot;"/>
    <s v="20"/>
    <s v="0"/>
    <s v="UM3001"/>
    <d v="2012-03-25T00:00:00"/>
    <n v="822592.54"/>
    <n v="-429575.25"/>
    <n v="393017.29"/>
    <n v="0"/>
    <n v="0"/>
    <n v="-29370.91"/>
    <n v="0"/>
    <n v="363646.38"/>
    <n v="822592.54"/>
    <n v="-458946.16"/>
    <n v="0"/>
    <m/>
    <s v="UM01"/>
    <s v="INR"/>
    <n v="0"/>
    <n v="0"/>
    <n v="0"/>
    <n v="0"/>
    <n v="0"/>
  </r>
  <r>
    <s v="1603003948"/>
    <s v="2"/>
    <s v="16030039482"/>
    <s v="3000"/>
    <x v="2"/>
    <s v="&quot;&quot;&quot;1DRY BLOCK 12&quot;&quot;&quot;&quot; OTO +21 DIA W&quot;"/>
    <s v="25"/>
    <s v="0"/>
    <s v="UM3001"/>
    <d v="2012-03-25T00:00:00"/>
    <n v="1096790.05"/>
    <n v="-528246.27"/>
    <n v="568543.78"/>
    <n v="0"/>
    <n v="0"/>
    <n v="-30252.03"/>
    <n v="0"/>
    <n v="538291.75"/>
    <n v="1096790.05"/>
    <n v="-558498.30000000005"/>
    <n v="0"/>
    <m/>
    <s v="UM01"/>
    <s v="INR"/>
    <n v="0"/>
    <n v="0"/>
    <n v="0"/>
    <n v="0"/>
    <n v="0"/>
  </r>
  <r>
    <s v="1603003948"/>
    <s v="3"/>
    <s v="16030039483"/>
    <s v="3000"/>
    <x v="2"/>
    <s v="&quot;&quot;&quot;1DRY BLOCK 12&quot;&quot;&quot;&quot; OTO +21 DIA W&quot;"/>
    <s v="10"/>
    <s v="0"/>
    <s v="UM3001"/>
    <d v="2012-03-25T00:00:00"/>
    <n v="548395.03"/>
    <n v="-426620.56"/>
    <n v="121774.47"/>
    <n v="0"/>
    <n v="0"/>
    <n v="-47634.13"/>
    <n v="0"/>
    <n v="74140.34"/>
    <n v="548395.03"/>
    <n v="-474254.69"/>
    <n v="0"/>
    <m/>
    <s v="UM01"/>
    <s v="INR"/>
    <n v="0"/>
    <n v="0"/>
    <n v="0"/>
    <n v="0"/>
    <n v="0"/>
  </r>
  <r>
    <s v="1603003948"/>
    <s v="4"/>
    <s v="16030039484"/>
    <s v="3000"/>
    <x v="2"/>
    <s v="&quot;&quot;&quot;1DRY BLOCK 12&quot;&quot;&quot;&quot; OTO +21 DIA W&quot;"/>
    <s v="15"/>
    <s v="0"/>
    <s v="UM3001"/>
    <d v="2012-03-25T00:00:00"/>
    <n v="274197.51"/>
    <n v="-163620.68"/>
    <n v="110576.83"/>
    <n v="0"/>
    <n v="0"/>
    <n v="-13876.15"/>
    <n v="0"/>
    <n v="96700.68"/>
    <n v="274197.51"/>
    <n v="-177496.83"/>
    <n v="0"/>
    <m/>
    <s v="UM01"/>
    <s v="INR"/>
    <n v="0"/>
    <n v="0"/>
    <n v="0"/>
    <n v="0"/>
    <n v="0"/>
  </r>
  <r>
    <s v="1603003949"/>
    <s v="1"/>
    <s v="16030039491"/>
    <s v="3000"/>
    <x v="2"/>
    <s v="&quot;&quot;&quot;1DRY BLOCK 12&quot;&quot;&quot;&quot; OTO +21 DIA W&quot;"/>
    <s v="20"/>
    <s v="0"/>
    <s v="UM3001"/>
    <d v="2012-03-25T00:00:00"/>
    <n v="853788.77"/>
    <n v="-445866.58"/>
    <n v="407922.19"/>
    <n v="0"/>
    <n v="0"/>
    <n v="-30484.78"/>
    <n v="0"/>
    <n v="377437.41"/>
    <n v="853788.77"/>
    <n v="-476351.36"/>
    <n v="0"/>
    <m/>
    <s v="UM01"/>
    <s v="INR"/>
    <n v="0"/>
    <n v="0"/>
    <n v="0"/>
    <n v="0"/>
    <n v="0"/>
  </r>
  <r>
    <s v="1603003949"/>
    <s v="2"/>
    <s v="16030039492"/>
    <s v="3000"/>
    <x v="2"/>
    <s v="&quot;&quot;&quot;1DRY BLOCK 12&quot;&quot;&quot;&quot; OTO +21 DIA W&quot;"/>
    <s v="25"/>
    <s v="0"/>
    <s v="UM3001"/>
    <d v="2012-03-25T00:00:00"/>
    <n v="1138385.02"/>
    <n v="-548279.6"/>
    <n v="590105.42000000004"/>
    <n v="0"/>
    <n v="0"/>
    <n v="-31399.31"/>
    <n v="0"/>
    <n v="558706.11"/>
    <n v="1138385.02"/>
    <n v="-579678.91"/>
    <n v="0"/>
    <m/>
    <s v="UM01"/>
    <s v="INR"/>
    <n v="0"/>
    <n v="0"/>
    <n v="0"/>
    <n v="0"/>
    <n v="0"/>
  </r>
  <r>
    <s v="1603003949"/>
    <s v="3"/>
    <s v="16030039493"/>
    <s v="3000"/>
    <x v="2"/>
    <s v="&quot;&quot;&quot;1DRY BLOCK 12&quot;&quot;&quot;&quot; OTO +21 DIA W&quot;"/>
    <s v="10"/>
    <s v="0"/>
    <s v="UM3001"/>
    <d v="2012-03-25T00:00:00"/>
    <n v="569192.51"/>
    <n v="-442799.83"/>
    <n v="126392.68"/>
    <n v="0"/>
    <n v="0"/>
    <n v="-49440.61"/>
    <n v="0"/>
    <n v="76952.070000000007"/>
    <n v="569192.51"/>
    <n v="-492240.44"/>
    <n v="0"/>
    <m/>
    <s v="UM01"/>
    <s v="INR"/>
    <n v="0"/>
    <n v="0"/>
    <n v="0"/>
    <n v="0"/>
    <n v="0"/>
  </r>
  <r>
    <s v="1603003949"/>
    <s v="4"/>
    <s v="16030039494"/>
    <s v="3000"/>
    <x v="2"/>
    <s v="&quot;&quot;&quot;1DRY BLOCK 12&quot;&quot;&quot;&quot; OTO +21 DIA W&quot;"/>
    <s v="15"/>
    <s v="0"/>
    <s v="UM3001"/>
    <d v="2012-03-25T00:00:00"/>
    <n v="284596.26"/>
    <n v="-169825.9"/>
    <n v="114770.36"/>
    <n v="0"/>
    <n v="0"/>
    <n v="-14402.39"/>
    <n v="0"/>
    <n v="100367.97"/>
    <n v="284596.26"/>
    <n v="-184228.29"/>
    <n v="0"/>
    <m/>
    <s v="UM01"/>
    <s v="INR"/>
    <n v="0"/>
    <n v="0"/>
    <n v="0"/>
    <n v="0"/>
    <n v="0"/>
  </r>
  <r>
    <s v="1603003950"/>
    <s v="1"/>
    <s v="16030039501"/>
    <s v="3000"/>
    <x v="2"/>
    <s v="&quot;&quot;&quot;2DRY BLOCK 12&quot;&quot;&quot;&quot; OTO +13 DIA W&quot;"/>
    <s v="25"/>
    <s v="0"/>
    <s v="UM3001"/>
    <d v="2012-03-22T00:00:00"/>
    <n v="1519590.69"/>
    <n v="-732928.98"/>
    <n v="786661.71"/>
    <n v="0"/>
    <n v="0"/>
    <n v="-41872.32"/>
    <n v="0"/>
    <n v="744789.39"/>
    <n v="1519590.69"/>
    <n v="-774801.3"/>
    <n v="0"/>
    <m/>
    <s v="UM01"/>
    <s v="INR"/>
    <n v="0"/>
    <n v="0"/>
    <n v="0"/>
    <n v="0"/>
    <n v="0"/>
  </r>
  <r>
    <s v="1603003950"/>
    <s v="2"/>
    <s v="16030039502"/>
    <s v="3000"/>
    <x v="2"/>
    <s v="&quot;&quot;&quot;2DRY BLOCK 12&quot;&quot;&quot;&quot; OTO +13 DIA W&quot;"/>
    <s v="20"/>
    <s v="0"/>
    <s v="UM3001"/>
    <d v="2012-03-22T00:00:00"/>
    <n v="1139693.02"/>
    <n v="-596024.46"/>
    <n v="543668.56000000006"/>
    <n v="0"/>
    <n v="0"/>
    <n v="-40649.800000000003"/>
    <n v="0"/>
    <n v="503018.76"/>
    <n v="1139693.02"/>
    <n v="-636674.26"/>
    <n v="0"/>
    <m/>
    <s v="UM01"/>
    <s v="INR"/>
    <n v="0"/>
    <n v="0"/>
    <n v="0"/>
    <n v="0"/>
    <n v="0"/>
  </r>
  <r>
    <s v="1603003950"/>
    <s v="3"/>
    <s v="16030039503"/>
    <s v="3000"/>
    <x v="2"/>
    <s v="&quot;&quot;&quot;2DRY BLOCK 12&quot;&quot;&quot;&quot; OTO +13 DIA W&quot;"/>
    <s v="10"/>
    <s v="0"/>
    <s v="UM3001"/>
    <d v="2012-03-22T00:00:00"/>
    <n v="759795.35"/>
    <n v="-591642.18000000005"/>
    <n v="168153.17"/>
    <n v="0"/>
    <n v="0"/>
    <n v="-65985.61"/>
    <n v="0"/>
    <n v="102167.56"/>
    <n v="759795.35"/>
    <n v="-657627.79"/>
    <n v="0"/>
    <m/>
    <s v="UM01"/>
    <s v="INR"/>
    <n v="0"/>
    <n v="0"/>
    <n v="0"/>
    <n v="0"/>
    <n v="0"/>
  </r>
  <r>
    <s v="1603003950"/>
    <s v="4"/>
    <s v="16030039504"/>
    <s v="3000"/>
    <x v="2"/>
    <s v="&quot;&quot;&quot;2DRY BLOCK 12&quot;&quot;&quot;&quot; OTO +13 DIA W&quot;"/>
    <s v="15"/>
    <s v="0"/>
    <s v="UM3001"/>
    <d v="2012-03-22T00:00:00"/>
    <n v="379897.67"/>
    <n v="-226945.41"/>
    <n v="152952.26"/>
    <n v="0"/>
    <n v="0"/>
    <n v="-19211.96"/>
    <n v="0"/>
    <n v="133740.29999999999"/>
    <n v="379897.67"/>
    <n v="-246157.37"/>
    <n v="0"/>
    <m/>
    <s v="UM01"/>
    <s v="INR"/>
    <n v="0"/>
    <n v="0"/>
    <n v="0"/>
    <n v="0"/>
    <n v="0"/>
  </r>
  <r>
    <s v="1603003951"/>
    <s v="1"/>
    <s v="16030039511"/>
    <s v="3000"/>
    <x v="2"/>
    <s v="&quot;&quot;&quot;2DRY BLOCK 12&quot;&quot;&quot;&quot; OTO +13 DIA W&quot;"/>
    <s v="25"/>
    <s v="0"/>
    <s v="UM3001"/>
    <d v="2012-03-22T00:00:00"/>
    <n v="1411558.1"/>
    <n v="-680822.69"/>
    <n v="730735.41"/>
    <n v="0"/>
    <n v="0"/>
    <n v="-38895.480000000003"/>
    <n v="0"/>
    <n v="691839.93"/>
    <n v="1411558.1"/>
    <n v="-719718.17"/>
    <n v="0"/>
    <m/>
    <s v="UM01"/>
    <s v="INR"/>
    <n v="0"/>
    <n v="0"/>
    <n v="0"/>
    <n v="0"/>
    <n v="0"/>
  </r>
  <r>
    <s v="1603003951"/>
    <s v="2"/>
    <s v="16030039512"/>
    <s v="3000"/>
    <x v="2"/>
    <s v="&quot;&quot;&quot;2DRY BLOCK 12&quot;&quot;&quot;&quot; OTO +13 DIA W&quot;"/>
    <s v="20"/>
    <s v="0"/>
    <s v="UM3001"/>
    <d v="2012-03-22T00:00:00"/>
    <n v="1058668.58"/>
    <n v="-553651.17000000004"/>
    <n v="505017.41"/>
    <n v="0"/>
    <n v="0"/>
    <n v="-37759.870000000003"/>
    <n v="0"/>
    <n v="467257.54"/>
    <n v="1058668.58"/>
    <n v="-591411.04"/>
    <n v="0"/>
    <m/>
    <s v="UM01"/>
    <s v="INR"/>
    <n v="0"/>
    <n v="0"/>
    <n v="0"/>
    <n v="0"/>
    <n v="0"/>
  </r>
  <r>
    <s v="1603003951"/>
    <s v="3"/>
    <s v="16030039513"/>
    <s v="3000"/>
    <x v="2"/>
    <s v="&quot;&quot;&quot;2DRY BLOCK 12&quot;&quot;&quot;&quot; OTO +13 DIA W&quot;"/>
    <s v="10"/>
    <s v="0"/>
    <s v="UM3001"/>
    <d v="2012-03-22T00:00:00"/>
    <n v="705779.05"/>
    <n v="-549580.43000000005"/>
    <n v="156198.62"/>
    <n v="0"/>
    <n v="0"/>
    <n v="-61294.49"/>
    <n v="0"/>
    <n v="94904.13"/>
    <n v="705779.05"/>
    <n v="-610874.92000000004"/>
    <n v="0"/>
    <m/>
    <s v="UM01"/>
    <s v="INR"/>
    <n v="0"/>
    <n v="0"/>
    <n v="0"/>
    <n v="0"/>
    <n v="0"/>
  </r>
  <r>
    <s v="1603003951"/>
    <s v="4"/>
    <s v="16030039514"/>
    <s v="3000"/>
    <x v="2"/>
    <s v="&quot;&quot;&quot;2DRY BLOCK 12&quot;&quot;&quot;&quot; OTO +13 DIA W&quot;"/>
    <s v="15"/>
    <s v="0"/>
    <s v="UM3001"/>
    <d v="2012-03-22T00:00:00"/>
    <n v="352889.53"/>
    <n v="-210811.13"/>
    <n v="142078.39999999999"/>
    <n v="0"/>
    <n v="0"/>
    <n v="-17846.12"/>
    <n v="0"/>
    <n v="124232.28"/>
    <n v="352889.53"/>
    <n v="-228657.25"/>
    <n v="0"/>
    <m/>
    <s v="UM01"/>
    <s v="INR"/>
    <n v="0"/>
    <n v="0"/>
    <n v="0"/>
    <n v="0"/>
    <n v="0"/>
  </r>
  <r>
    <s v="1603003952"/>
    <s v="1"/>
    <s v="16030039521"/>
    <s v="3000"/>
    <x v="2"/>
    <s v="&quot;&quot;&quot;2DRY BLOCK 12&quot;&quot;&quot;&quot; OTO +13 DIA W&quot;"/>
    <s v="10"/>
    <s v="0"/>
    <s v="UM3001"/>
    <d v="2012-03-22T00:00:00"/>
    <n v="695861.59"/>
    <n v="-541857.84"/>
    <n v="154003.75"/>
    <n v="0"/>
    <n v="0"/>
    <n v="-60433.19"/>
    <n v="0"/>
    <n v="93570.559999999998"/>
    <n v="695861.59"/>
    <n v="-602291.03"/>
    <n v="0"/>
    <m/>
    <s v="UM01"/>
    <s v="INR"/>
    <n v="0"/>
    <n v="0"/>
    <n v="0"/>
    <n v="0"/>
    <n v="0"/>
  </r>
  <r>
    <s v="1603003952"/>
    <s v="2"/>
    <s v="16030039522"/>
    <s v="3000"/>
    <x v="2"/>
    <s v="&quot;&quot;&quot;2DRY BLOCK 12&quot;&quot;&quot;&quot; OTO +13 DIA W&quot;"/>
    <s v="15"/>
    <s v="0"/>
    <s v="UM3001"/>
    <d v="2012-03-22T00:00:00"/>
    <n v="347930.79"/>
    <n v="-207848.86"/>
    <n v="140081.93"/>
    <n v="0"/>
    <n v="0"/>
    <n v="-17595.349999999999"/>
    <n v="0"/>
    <n v="122486.58"/>
    <n v="347930.79"/>
    <n v="-225444.21"/>
    <n v="0"/>
    <m/>
    <s v="UM01"/>
    <s v="INR"/>
    <n v="0"/>
    <n v="0"/>
    <n v="0"/>
    <n v="0"/>
    <n v="0"/>
  </r>
  <r>
    <s v="1603003952"/>
    <s v="3"/>
    <s v="16030039523"/>
    <s v="3000"/>
    <x v="2"/>
    <s v="&quot;&quot;&quot;2DRY BLOCK 12&quot;&quot;&quot;&quot; OTO +13 DIA W&quot;"/>
    <s v="20"/>
    <s v="0"/>
    <s v="UM3001"/>
    <d v="2012-03-22T00:00:00"/>
    <n v="1043792.38"/>
    <n v="-545871.35999999999"/>
    <n v="497921.02"/>
    <n v="0"/>
    <n v="0"/>
    <n v="-37229.279999999999"/>
    <n v="0"/>
    <n v="460691.74"/>
    <n v="1043792.38"/>
    <n v="-583100.64"/>
    <n v="0"/>
    <m/>
    <s v="UM01"/>
    <s v="INR"/>
    <n v="0"/>
    <n v="0"/>
    <n v="0"/>
    <n v="0"/>
    <n v="0"/>
  </r>
  <r>
    <s v="1603003952"/>
    <s v="4"/>
    <s v="16030039524"/>
    <s v="3000"/>
    <x v="2"/>
    <s v="&quot;&quot;&quot;2DRY BLOCK 12&quot;&quot;&quot;&quot; OTO +13 DIA W&quot;"/>
    <s v="25"/>
    <s v="0"/>
    <s v="UM3001"/>
    <d v="2012-03-22T00:00:00"/>
    <n v="1391723.18"/>
    <n v="-671255.92"/>
    <n v="720467.26"/>
    <n v="0"/>
    <n v="0"/>
    <n v="-38348.93"/>
    <n v="0"/>
    <n v="682118.33"/>
    <n v="1391723.18"/>
    <n v="-709604.85"/>
    <n v="0"/>
    <m/>
    <s v="UM01"/>
    <s v="INR"/>
    <n v="0"/>
    <n v="0"/>
    <n v="0"/>
    <n v="0"/>
    <n v="0"/>
  </r>
  <r>
    <s v="1603003953"/>
    <s v="1"/>
    <s v="16030039531"/>
    <s v="3000"/>
    <x v="2"/>
    <s v="&quot;&quot;&quot;2DRY BLOCK 12&quot;&quot;&quot;&quot; OTO +13 DIA W&quot;"/>
    <s v="10"/>
    <s v="0"/>
    <s v="UM3001"/>
    <d v="2012-03-22T00:00:00"/>
    <n v="839564.58"/>
    <n v="-653757.38"/>
    <n v="185807.2"/>
    <n v="0"/>
    <n v="0"/>
    <n v="-72913.3"/>
    <n v="0"/>
    <n v="112893.9"/>
    <n v="839564.58"/>
    <n v="-726670.68"/>
    <n v="0"/>
    <m/>
    <s v="UM01"/>
    <s v="INR"/>
    <n v="0"/>
    <n v="0"/>
    <n v="0"/>
    <n v="0"/>
    <n v="0"/>
  </r>
  <r>
    <s v="1603003953"/>
    <s v="2"/>
    <s v="16030039532"/>
    <s v="3000"/>
    <x v="2"/>
    <s v="&quot;&quot;&quot;2DRY BLOCK 12&quot;&quot;&quot;&quot; OTO +13 DIA W&quot;"/>
    <s v="15"/>
    <s v="0"/>
    <s v="UM3001"/>
    <d v="2012-03-22T00:00:00"/>
    <n v="419782.29"/>
    <n v="-250771.9"/>
    <n v="169010.39"/>
    <n v="0"/>
    <n v="0"/>
    <n v="-21228.99"/>
    <n v="0"/>
    <n v="147781.4"/>
    <n v="419782.29"/>
    <n v="-272000.89"/>
    <n v="0"/>
    <m/>
    <s v="UM01"/>
    <s v="INR"/>
    <n v="0"/>
    <n v="0"/>
    <n v="0"/>
    <n v="0"/>
    <n v="0"/>
  </r>
  <r>
    <s v="1603003953"/>
    <s v="3"/>
    <s v="16030039533"/>
    <s v="3000"/>
    <x v="2"/>
    <s v="&quot;&quot;&quot;2DRY BLOCK 12&quot;&quot;&quot;&quot; OTO +13 DIA W&quot;"/>
    <s v="20"/>
    <s v="0"/>
    <s v="UM3001"/>
    <d v="2012-03-22T00:00:00"/>
    <n v="1259346.8600000001"/>
    <n v="-658599.73"/>
    <n v="600747.13"/>
    <n v="0"/>
    <n v="0"/>
    <n v="-44917.53"/>
    <n v="0"/>
    <n v="555829.6"/>
    <n v="1259346.8600000001"/>
    <n v="-703517.26"/>
    <n v="0"/>
    <m/>
    <s v="UM01"/>
    <s v="INR"/>
    <n v="0"/>
    <n v="0"/>
    <n v="0"/>
    <n v="0"/>
    <n v="0"/>
  </r>
  <r>
    <s v="1603003953"/>
    <s v="4"/>
    <s v="16030039534"/>
    <s v="3000"/>
    <x v="2"/>
    <s v="&quot;&quot;&quot;2DRY BLOCK 12&quot;&quot;&quot;&quot; OTO +13 DIA W&quot;"/>
    <s v="25"/>
    <s v="0"/>
    <s v="UM3001"/>
    <d v="2012-03-22T00:00:00"/>
    <n v="1679129.15"/>
    <n v="-809877.56"/>
    <n v="869251.59"/>
    <n v="0"/>
    <n v="0"/>
    <n v="-46268.4"/>
    <n v="0"/>
    <n v="822983.19"/>
    <n v="1679129.15"/>
    <n v="-856145.96"/>
    <n v="0"/>
    <m/>
    <s v="UM01"/>
    <s v="INR"/>
    <n v="0"/>
    <n v="0"/>
    <n v="0"/>
    <n v="0"/>
    <n v="0"/>
  </r>
  <r>
    <s v="1603003954"/>
    <s v="1"/>
    <s v="16030039541"/>
    <s v="3000"/>
    <x v="2"/>
    <s v="&quot;&quot;&quot;2DRY BLOCK 12&quot;&quot;&quot;&quot; OTO +13 DIA W&quot;"/>
    <s v="10"/>
    <s v="0"/>
    <s v="UM3001"/>
    <d v="2012-03-22T00:00:00"/>
    <n v="1042240.61"/>
    <n v="-811578.42"/>
    <n v="230662.19"/>
    <n v="0"/>
    <n v="0"/>
    <n v="-90515.01"/>
    <n v="0"/>
    <n v="140147.18"/>
    <n v="1042240.61"/>
    <n v="-902093.43"/>
    <n v="0"/>
    <m/>
    <s v="UM01"/>
    <s v="INR"/>
    <n v="0"/>
    <n v="0"/>
    <n v="0"/>
    <n v="0"/>
    <n v="0"/>
  </r>
  <r>
    <s v="1603003954"/>
    <s v="2"/>
    <s v="16030039542"/>
    <s v="3000"/>
    <x v="2"/>
    <s v="&quot;&quot;&quot;2DRY BLOCK 12&quot;&quot;&quot;&quot; OTO +13 DIA W&quot;"/>
    <s v="15"/>
    <s v="0"/>
    <s v="UM3001"/>
    <d v="2012-03-22T00:00:00"/>
    <n v="521120.31"/>
    <n v="-311309.78999999998"/>
    <n v="209810.52"/>
    <n v="0"/>
    <n v="0"/>
    <n v="-26353.79"/>
    <n v="0"/>
    <n v="183456.73"/>
    <n v="521120.31"/>
    <n v="-337663.58"/>
    <n v="0"/>
    <m/>
    <s v="UM01"/>
    <s v="INR"/>
    <n v="0"/>
    <n v="0"/>
    <n v="0"/>
    <n v="0"/>
    <n v="0"/>
  </r>
  <r>
    <s v="1603003954"/>
    <s v="3"/>
    <s v="16030039543"/>
    <s v="3000"/>
    <x v="2"/>
    <s v="&quot;&quot;&quot;2DRY BLOCK 12&quot;&quot;&quot;&quot; OTO +13 DIA W&quot;"/>
    <s v="20"/>
    <s v="0"/>
    <s v="UM3001"/>
    <d v="2012-03-22T00:00:00"/>
    <n v="1563360.92"/>
    <n v="-817589.76000000001"/>
    <n v="745771.16"/>
    <n v="0"/>
    <n v="0"/>
    <n v="-55760.9"/>
    <n v="0"/>
    <n v="690010.26"/>
    <n v="1563360.92"/>
    <n v="-873350.66"/>
    <n v="0"/>
    <m/>
    <s v="UM01"/>
    <s v="INR"/>
    <n v="0"/>
    <n v="0"/>
    <n v="0"/>
    <n v="0"/>
    <n v="0"/>
  </r>
  <r>
    <s v="1603003954"/>
    <s v="4"/>
    <s v="16030039544"/>
    <s v="3000"/>
    <x v="2"/>
    <s v="&quot;&quot;&quot;2DRY BLOCK 12&quot;&quot;&quot;&quot; OTO +13 DIA W&quot;"/>
    <s v="25"/>
    <s v="0"/>
    <s v="UM3001"/>
    <d v="2012-03-22T00:00:00"/>
    <n v="2084481.23"/>
    <n v="-1005386.95"/>
    <n v="1079094.28"/>
    <n v="0"/>
    <n v="0"/>
    <n v="-57437.87"/>
    <n v="0"/>
    <n v="1021656.41"/>
    <n v="2084481.23"/>
    <n v="-1062824.82"/>
    <n v="0"/>
    <m/>
    <s v="UM01"/>
    <s v="INR"/>
    <n v="0"/>
    <n v="0"/>
    <n v="0"/>
    <n v="0"/>
    <n v="0"/>
  </r>
  <r>
    <s v="1603003955"/>
    <s v="1"/>
    <s v="16030039551"/>
    <s v="3000"/>
    <x v="2"/>
    <s v="&quot;&quot;&quot;2DRY BLOCK 12&quot;&quot;&quot;&quot; OTO +13 DIA W&quot;"/>
    <s v="10"/>
    <s v="0"/>
    <s v="UM3001"/>
    <d v="2012-03-22T00:00:00"/>
    <n v="682714.12"/>
    <n v="-531620.07999999996"/>
    <n v="151094.04"/>
    <n v="0"/>
    <n v="0"/>
    <n v="-59291.38"/>
    <n v="0"/>
    <n v="91802.66"/>
    <n v="682714.12"/>
    <n v="-590911.46"/>
    <n v="0"/>
    <m/>
    <s v="UM01"/>
    <s v="INR"/>
    <n v="0"/>
    <n v="0"/>
    <n v="0"/>
    <n v="0"/>
    <n v="0"/>
  </r>
  <r>
    <s v="1603003955"/>
    <s v="2"/>
    <s v="16030039552"/>
    <s v="3000"/>
    <x v="2"/>
    <s v="&quot;&quot;&quot;2DRY BLOCK 12&quot;&quot;&quot;&quot; OTO +13 DIA W&quot;"/>
    <s v="15"/>
    <s v="0"/>
    <s v="UM3001"/>
    <d v="2012-03-22T00:00:00"/>
    <n v="341357.06"/>
    <n v="-203921.81"/>
    <n v="137435.25"/>
    <n v="0"/>
    <n v="0"/>
    <n v="-17262.91"/>
    <n v="0"/>
    <n v="120172.34"/>
    <n v="341357.06"/>
    <n v="-221184.72"/>
    <n v="0"/>
    <m/>
    <s v="UM01"/>
    <s v="INR"/>
    <n v="0"/>
    <n v="0"/>
    <n v="0"/>
    <n v="0"/>
    <n v="0"/>
  </r>
  <r>
    <s v="1603003955"/>
    <s v="3"/>
    <s v="16030039553"/>
    <s v="3000"/>
    <x v="2"/>
    <s v="&quot;&quot;&quot;2DRY BLOCK 12&quot;&quot;&quot;&quot; OTO +13 DIA W&quot;"/>
    <s v="20"/>
    <s v="0"/>
    <s v="UM3001"/>
    <d v="2012-03-22T00:00:00"/>
    <n v="1024071.18"/>
    <n v="-535557.79"/>
    <n v="488513.39"/>
    <n v="0"/>
    <n v="0"/>
    <n v="-36525.879999999997"/>
    <n v="0"/>
    <n v="451987.51"/>
    <n v="1024071.18"/>
    <n v="-572083.67000000004"/>
    <n v="0"/>
    <m/>
    <s v="UM01"/>
    <s v="INR"/>
    <n v="0"/>
    <n v="0"/>
    <n v="0"/>
    <n v="0"/>
    <n v="0"/>
  </r>
  <r>
    <s v="1603003955"/>
    <s v="4"/>
    <s v="16030039554"/>
    <s v="3000"/>
    <x v="2"/>
    <s v="&quot;&quot;&quot;2DRY BLOCK 12&quot;&quot;&quot;&quot; OTO +13 DIA W&quot;"/>
    <s v="25"/>
    <s v="0"/>
    <s v="UM3001"/>
    <d v="2012-03-22T00:00:00"/>
    <n v="1365428.24"/>
    <n v="-658573.32999999996"/>
    <n v="706854.91"/>
    <n v="0"/>
    <n v="0"/>
    <n v="-37624.370000000003"/>
    <n v="0"/>
    <n v="669230.54"/>
    <n v="1365428.24"/>
    <n v="-696197.7"/>
    <n v="0"/>
    <m/>
    <s v="UM01"/>
    <s v="INR"/>
    <n v="0"/>
    <n v="0"/>
    <n v="0"/>
    <n v="0"/>
    <n v="0"/>
  </r>
  <r>
    <s v="1603003956"/>
    <s v="1"/>
    <s v="16030039561"/>
    <s v="3000"/>
    <x v="2"/>
    <s v="&quot;&quot;&quot;2DRY BLOCK 12&quot;&quot;&quot;&quot; OTO +13 DIA W&quot;"/>
    <s v="10"/>
    <s v="0"/>
    <s v="UM3001"/>
    <d v="2012-03-22T00:00:00"/>
    <n v="706134.36"/>
    <n v="-549857.11"/>
    <n v="156277.25"/>
    <n v="0"/>
    <n v="0"/>
    <n v="-61325.34"/>
    <n v="0"/>
    <n v="94951.91"/>
    <n v="706134.36"/>
    <n v="-611182.44999999995"/>
    <n v="0"/>
    <m/>
    <s v="UM01"/>
    <s v="INR"/>
    <n v="0"/>
    <n v="0"/>
    <n v="0"/>
    <n v="0"/>
    <n v="0"/>
  </r>
  <r>
    <s v="1603003956"/>
    <s v="2"/>
    <s v="16030039562"/>
    <s v="3000"/>
    <x v="2"/>
    <s v="&quot;&quot;&quot;2DRY BLOCK 12&quot;&quot;&quot;&quot; OTO +13 DIA W&quot;"/>
    <s v="15"/>
    <s v="0"/>
    <s v="UM3001"/>
    <d v="2012-03-22T00:00:00"/>
    <n v="353067.18"/>
    <n v="-210917.27"/>
    <n v="142149.91"/>
    <n v="0"/>
    <n v="0"/>
    <n v="-17855.099999999999"/>
    <n v="0"/>
    <n v="124294.81"/>
    <n v="353067.18"/>
    <n v="-228772.37"/>
    <n v="0"/>
    <m/>
    <s v="UM01"/>
    <s v="INR"/>
    <n v="0"/>
    <n v="0"/>
    <n v="0"/>
    <n v="0"/>
    <n v="0"/>
  </r>
  <r>
    <s v="1603003956"/>
    <s v="3"/>
    <s v="16030039563"/>
    <s v="3000"/>
    <x v="2"/>
    <s v="&quot;&quot;&quot;2DRY BLOCK 12&quot;&quot;&quot;&quot; OTO +13 DIA W&quot;"/>
    <s v="20"/>
    <s v="0"/>
    <s v="UM3001"/>
    <d v="2012-03-22T00:00:00"/>
    <n v="1059201.54"/>
    <n v="-553929.88"/>
    <n v="505271.66"/>
    <n v="0"/>
    <n v="0"/>
    <n v="-37778.879999999997"/>
    <n v="0"/>
    <n v="467492.78"/>
    <n v="1059201.54"/>
    <n v="-591708.76"/>
    <n v="0"/>
    <m/>
    <s v="UM01"/>
    <s v="INR"/>
    <n v="0"/>
    <n v="0"/>
    <n v="0"/>
    <n v="0"/>
    <n v="0"/>
  </r>
  <r>
    <s v="1603003956"/>
    <s v="4"/>
    <s v="16030039564"/>
    <s v="3000"/>
    <x v="2"/>
    <s v="&quot;&quot;&quot;2DRY BLOCK 12&quot;&quot;&quot;&quot; OTO +13 DIA W&quot;"/>
    <s v="25"/>
    <s v="0"/>
    <s v="UM3001"/>
    <d v="2012-03-22T00:00:00"/>
    <n v="1412268.72"/>
    <n v="-681165.43"/>
    <n v="731103.29"/>
    <n v="0"/>
    <n v="0"/>
    <n v="-38915.06"/>
    <n v="0"/>
    <n v="692188.23"/>
    <n v="1412268.72"/>
    <n v="-720080.49"/>
    <n v="0"/>
    <m/>
    <s v="UM01"/>
    <s v="INR"/>
    <n v="0"/>
    <n v="0"/>
    <n v="0"/>
    <n v="0"/>
    <n v="0"/>
  </r>
  <r>
    <s v="1603003957"/>
    <s v="1"/>
    <s v="16030039571"/>
    <s v="3000"/>
    <x v="2"/>
    <s v="&quot;&quot;&quot;2DRY BLOCK 12&quot;&quot;&quot;&quot; OTO +13 DIA W&quot;"/>
    <s v="10"/>
    <s v="0"/>
    <s v="UM3001"/>
    <d v="2012-03-22T00:00:00"/>
    <n v="681371.45"/>
    <n v="-530574.57999999996"/>
    <n v="150796.87"/>
    <n v="0"/>
    <n v="0"/>
    <n v="-59174.76"/>
    <n v="0"/>
    <n v="91622.11"/>
    <n v="681371.45"/>
    <n v="-589749.34"/>
    <n v="0"/>
    <m/>
    <s v="UM01"/>
    <s v="INR"/>
    <n v="0"/>
    <n v="0"/>
    <n v="0"/>
    <n v="0"/>
    <n v="0"/>
  </r>
  <r>
    <s v="1603003957"/>
    <s v="2"/>
    <s v="16030039572"/>
    <s v="3000"/>
    <x v="2"/>
    <s v="&quot;&quot;&quot;2DRY BLOCK 12&quot;&quot;&quot;&quot; OTO +13 DIA W&quot;"/>
    <s v="15"/>
    <s v="0"/>
    <s v="UM3001"/>
    <d v="2012-03-22T00:00:00"/>
    <n v="340685.73"/>
    <n v="-203520.77"/>
    <n v="137164.96"/>
    <n v="0"/>
    <n v="0"/>
    <n v="-17228.96"/>
    <n v="0"/>
    <n v="119936"/>
    <n v="340685.73"/>
    <n v="-220749.73"/>
    <n v="0"/>
    <m/>
    <s v="UM01"/>
    <s v="INR"/>
    <n v="0"/>
    <n v="0"/>
    <n v="0"/>
    <n v="0"/>
    <n v="0"/>
  </r>
  <r>
    <s v="1603003957"/>
    <s v="3"/>
    <s v="16030039573"/>
    <s v="3000"/>
    <x v="2"/>
    <s v="&quot;&quot;&quot;2DRY BLOCK 12&quot;&quot;&quot;&quot; OTO +13 DIA W&quot;"/>
    <s v="20"/>
    <s v="0"/>
    <s v="UM3001"/>
    <d v="2012-03-22T00:00:00"/>
    <n v="1022057.18"/>
    <n v="-534504.52"/>
    <n v="487552.66"/>
    <n v="0"/>
    <n v="0"/>
    <n v="-36454.050000000003"/>
    <n v="0"/>
    <n v="451098.61"/>
    <n v="1022057.18"/>
    <n v="-570958.56999999995"/>
    <n v="0"/>
    <m/>
    <s v="UM01"/>
    <s v="INR"/>
    <n v="0"/>
    <n v="0"/>
    <n v="0"/>
    <n v="0"/>
    <n v="0"/>
  </r>
  <r>
    <s v="1603003957"/>
    <s v="4"/>
    <s v="16030039574"/>
    <s v="3000"/>
    <x v="2"/>
    <s v="&quot;&quot;&quot;2DRY BLOCK 12&quot;&quot;&quot;&quot; OTO +13 DIA W&quot;"/>
    <s v="25"/>
    <s v="0"/>
    <s v="UM3001"/>
    <d v="2012-03-22T00:00:00"/>
    <n v="1362742.9"/>
    <n v="-657278.15"/>
    <n v="705464.75"/>
    <n v="0"/>
    <n v="0"/>
    <n v="-37550.379999999997"/>
    <n v="0"/>
    <n v="667914.37"/>
    <n v="1362742.9"/>
    <n v="-694828.53"/>
    <n v="0"/>
    <m/>
    <s v="UM01"/>
    <s v="INR"/>
    <n v="0"/>
    <n v="0"/>
    <n v="0"/>
    <n v="0"/>
    <n v="0"/>
  </r>
  <r>
    <s v="1603003958"/>
    <s v="1"/>
    <s v="16030039581"/>
    <s v="3000"/>
    <x v="2"/>
    <s v="&quot;&quot;&quot;2X12&quot;&quot;&quot;&quot; BB+17 DIA WET WD MC A-&quot;"/>
    <s v="10"/>
    <s v="0"/>
    <s v="UM3001"/>
    <d v="2012-03-25T00:00:00"/>
    <n v="668491.12"/>
    <n v="-520048.58"/>
    <n v="148442.54"/>
    <n v="0"/>
    <n v="0"/>
    <n v="-58065.79"/>
    <n v="0"/>
    <n v="90376.75"/>
    <n v="668491.12"/>
    <n v="-578114.37"/>
    <n v="0"/>
    <m/>
    <s v="UM01"/>
    <s v="INR"/>
    <n v="0"/>
    <n v="0"/>
    <n v="0"/>
    <n v="0"/>
    <n v="0"/>
  </r>
  <r>
    <s v="1603003958"/>
    <s v="2"/>
    <s v="16030039582"/>
    <s v="3000"/>
    <x v="2"/>
    <s v="&quot;&quot;&quot;2X12&quot;&quot;&quot;&quot; BB+17 DIA WET WD MC A-&quot;"/>
    <s v="15"/>
    <s v="0"/>
    <s v="UM3001"/>
    <d v="2012-03-25T00:00:00"/>
    <n v="334245.56"/>
    <n v="-199452.9"/>
    <n v="134792.66"/>
    <n v="0"/>
    <n v="0"/>
    <n v="-16914.97"/>
    <n v="0"/>
    <n v="117877.69"/>
    <n v="334245.56"/>
    <n v="-216367.87"/>
    <n v="0"/>
    <m/>
    <s v="UM01"/>
    <s v="INR"/>
    <n v="0"/>
    <n v="0"/>
    <n v="0"/>
    <n v="0"/>
    <n v="0"/>
  </r>
  <r>
    <s v="1603003958"/>
    <s v="3"/>
    <s v="16030039583"/>
    <s v="3000"/>
    <x v="2"/>
    <s v="&quot;&quot;&quot;2X12&quot;&quot;&quot;&quot; BB+17 DIA WET WD MC A-&quot;"/>
    <s v="20"/>
    <s v="0"/>
    <s v="UM3001"/>
    <d v="2012-03-25T00:00:00"/>
    <n v="1002736.68"/>
    <n v="-523650.34"/>
    <n v="479086.34"/>
    <n v="0"/>
    <n v="0"/>
    <n v="-35803.01"/>
    <n v="0"/>
    <n v="443283.33"/>
    <n v="1002736.68"/>
    <n v="-559453.35"/>
    <n v="0"/>
    <m/>
    <s v="UM01"/>
    <s v="INR"/>
    <n v="0"/>
    <n v="0"/>
    <n v="0"/>
    <n v="0"/>
    <n v="0"/>
  </r>
  <r>
    <s v="1603003958"/>
    <s v="4"/>
    <s v="16030039584"/>
    <s v="3000"/>
    <x v="2"/>
    <s v="&quot;&quot;&quot;2X12&quot;&quot;&quot;&quot; BB+17 DIA WET WD MC A-&quot;"/>
    <s v="25"/>
    <s v="0"/>
    <s v="UM3001"/>
    <d v="2012-03-25T00:00:00"/>
    <n v="1336982.24"/>
    <n v="-643929.87"/>
    <n v="693052.37"/>
    <n v="0"/>
    <n v="0"/>
    <n v="-36877.089999999997"/>
    <n v="0"/>
    <n v="656175.28"/>
    <n v="1336982.24"/>
    <n v="-680806.96"/>
    <n v="0"/>
    <m/>
    <s v="UM01"/>
    <s v="INR"/>
    <n v="0"/>
    <n v="0"/>
    <n v="0"/>
    <n v="0"/>
    <n v="0"/>
  </r>
  <r>
    <s v="1603003959"/>
    <s v="1"/>
    <s v="16030039591"/>
    <s v="3000"/>
    <x v="2"/>
    <s v="&quot;&quot;&quot;2X12&quot;&quot;&quot;&quot; BB+17 DIA WET WD MC B-&quot;"/>
    <s v="10"/>
    <s v="0"/>
    <s v="UM3001"/>
    <d v="2012-03-25T00:00:00"/>
    <n v="699388.35"/>
    <n v="-544084.88"/>
    <n v="155303.47"/>
    <n v="0"/>
    <n v="0"/>
    <n v="-60749.55"/>
    <n v="0"/>
    <n v="94553.919999999998"/>
    <n v="699388.35"/>
    <n v="-604834.43000000005"/>
    <n v="0"/>
    <m/>
    <s v="UM01"/>
    <s v="INR"/>
    <n v="0"/>
    <n v="0"/>
    <n v="0"/>
    <n v="0"/>
    <n v="0"/>
  </r>
  <r>
    <s v="1603003959"/>
    <s v="2"/>
    <s v="16030039592"/>
    <s v="3000"/>
    <x v="2"/>
    <s v="&quot;&quot;&quot;2X12&quot;&quot;&quot;&quot; BB+17 DIA WET WD MC B-&quot;"/>
    <s v="15"/>
    <s v="0"/>
    <s v="UM3001"/>
    <d v="2012-03-25T00:00:00"/>
    <n v="349694.18"/>
    <n v="-208671.5"/>
    <n v="141022.68"/>
    <n v="0"/>
    <n v="0"/>
    <n v="-17696.77"/>
    <n v="0"/>
    <n v="123325.91"/>
    <n v="349694.18"/>
    <n v="-226368.27"/>
    <n v="0"/>
    <m/>
    <s v="UM01"/>
    <s v="INR"/>
    <n v="0"/>
    <n v="0"/>
    <n v="0"/>
    <n v="0"/>
    <n v="0"/>
  </r>
  <r>
    <s v="1603003959"/>
    <s v="3"/>
    <s v="16030039593"/>
    <s v="3000"/>
    <x v="2"/>
    <s v="&quot;&quot;&quot;2X12&quot;&quot;&quot;&quot; BB+17 DIA WET WD MC B-&quot;"/>
    <s v="20"/>
    <s v="0"/>
    <s v="UM3001"/>
    <d v="2012-03-25T00:00:00"/>
    <n v="1049082.53"/>
    <n v="-547853.11"/>
    <n v="501229.42"/>
    <n v="0"/>
    <n v="0"/>
    <n v="-37457.800000000003"/>
    <n v="0"/>
    <n v="463771.62"/>
    <n v="1049082.53"/>
    <n v="-585310.91"/>
    <n v="0"/>
    <m/>
    <s v="UM01"/>
    <s v="INR"/>
    <n v="0"/>
    <n v="0"/>
    <n v="0"/>
    <n v="0"/>
    <n v="0"/>
  </r>
  <r>
    <s v="1603003959"/>
    <s v="4"/>
    <s v="16030039594"/>
    <s v="3000"/>
    <x v="2"/>
    <s v="&quot;&quot;&quot;2X12&quot;&quot;&quot;&quot; BB+17 DIA WET WD MC B-&quot;"/>
    <s v="25"/>
    <s v="0"/>
    <s v="UM3001"/>
    <d v="2012-03-25T00:00:00"/>
    <n v="1398776.7"/>
    <n v="-673691.87"/>
    <n v="725084.83"/>
    <n v="0"/>
    <n v="0"/>
    <n v="-38581.519999999997"/>
    <n v="0"/>
    <n v="686503.31"/>
    <n v="1398776.7"/>
    <n v="-712273.39"/>
    <n v="0"/>
    <m/>
    <s v="UM01"/>
    <s v="INR"/>
    <n v="0"/>
    <n v="0"/>
    <n v="0"/>
    <n v="0"/>
    <n v="0"/>
  </r>
  <r>
    <s v="1603003960"/>
    <s v="1"/>
    <s v="16030039601"/>
    <s v="3000"/>
    <x v="2"/>
    <s v="23 DIA WET MC-90 KW WET WD MC-"/>
    <s v="10"/>
    <s v="0"/>
    <s v="UM3001"/>
    <d v="2012-03-26T00:00:00"/>
    <n v="846355.29"/>
    <n v="-658198.11"/>
    <n v="188157.18"/>
    <n v="0"/>
    <n v="0"/>
    <n v="-73524.02"/>
    <n v="0"/>
    <n v="114633.16"/>
    <n v="846355.29"/>
    <n v="-731722.13"/>
    <n v="0"/>
    <m/>
    <s v="UM01"/>
    <s v="INR"/>
    <n v="0"/>
    <n v="0"/>
    <n v="0"/>
    <n v="0"/>
    <n v="0"/>
  </r>
  <r>
    <s v="1603003960"/>
    <s v="2"/>
    <s v="16030039602"/>
    <s v="3000"/>
    <x v="2"/>
    <s v="23 DIA WET MC-90 KW WET WD MC-"/>
    <s v="15"/>
    <s v="0"/>
    <s v="UM3001"/>
    <d v="2012-03-26T00:00:00"/>
    <n v="423177.64"/>
    <n v="-252418.87"/>
    <n v="170758.77"/>
    <n v="0"/>
    <n v="0"/>
    <n v="-21421.72"/>
    <n v="0"/>
    <n v="149337.04999999999"/>
    <n v="423177.64"/>
    <n v="-273840.59000000003"/>
    <n v="0"/>
    <m/>
    <s v="UM01"/>
    <s v="INR"/>
    <n v="0"/>
    <n v="0"/>
    <n v="0"/>
    <n v="0"/>
    <n v="0"/>
  </r>
  <r>
    <s v="1603003960"/>
    <s v="3"/>
    <s v="16030039603"/>
    <s v="3000"/>
    <x v="2"/>
    <s v="23 DIA WET MC-90 KW WET WD MC-"/>
    <s v="20"/>
    <s v="0"/>
    <s v="UM3001"/>
    <d v="2012-03-26T00:00:00"/>
    <n v="1269532.93"/>
    <n v="-662660.37"/>
    <n v="606872.56000000006"/>
    <n v="0"/>
    <n v="0"/>
    <n v="-45345.11"/>
    <n v="0"/>
    <n v="561527.44999999995"/>
    <n v="1269532.93"/>
    <n v="-708005.48"/>
    <n v="0"/>
    <m/>
    <s v="UM01"/>
    <s v="INR"/>
    <n v="0"/>
    <n v="0"/>
    <n v="0"/>
    <n v="0"/>
    <n v="0"/>
  </r>
  <r>
    <s v="1603003960"/>
    <s v="4"/>
    <s v="16030039604"/>
    <s v="3000"/>
    <x v="2"/>
    <s v="23 DIA WET MC-90 KW WET WD MC-"/>
    <s v="25"/>
    <s v="0"/>
    <s v="UM3001"/>
    <d v="2012-03-26T00:00:00"/>
    <n v="1692710.57"/>
    <n v="-814823.66"/>
    <n v="877886.91"/>
    <n v="0"/>
    <n v="0"/>
    <n v="-46707.01"/>
    <n v="0"/>
    <n v="831179.9"/>
    <n v="1692710.57"/>
    <n v="-861530.67"/>
    <n v="0"/>
    <m/>
    <s v="UM01"/>
    <s v="INR"/>
    <n v="0"/>
    <n v="0"/>
    <n v="0"/>
    <n v="0"/>
    <n v="0"/>
  </r>
  <r>
    <s v="1603003961"/>
    <s v="1"/>
    <s v="16030039611"/>
    <s v="3000"/>
    <x v="2"/>
    <s v="23 DIA WET MC-90 KW WET WD MC-"/>
    <s v="10"/>
    <s v="0"/>
    <s v="UM3001"/>
    <d v="2012-03-26T00:00:00"/>
    <n v="838010.5"/>
    <n v="-651708.48"/>
    <n v="186302.02"/>
    <n v="0"/>
    <n v="0"/>
    <n v="-72799.09"/>
    <n v="0"/>
    <n v="113502.93"/>
    <n v="838010.5"/>
    <n v="-724507.57"/>
    <n v="0"/>
    <m/>
    <s v="UM01"/>
    <s v="INR"/>
    <n v="0"/>
    <n v="0"/>
    <n v="0"/>
    <n v="0"/>
    <n v="0"/>
  </r>
  <r>
    <s v="1603003961"/>
    <s v="2"/>
    <s v="16030039612"/>
    <s v="3000"/>
    <x v="2"/>
    <s v="23 DIA WET MC-90 KW WET WD MC-"/>
    <s v="15"/>
    <s v="0"/>
    <s v="UM3001"/>
    <d v="2012-03-26T00:00:00"/>
    <n v="419005.25"/>
    <n v="-249930.11"/>
    <n v="169075.14"/>
    <n v="0"/>
    <n v="0"/>
    <n v="-21210.51"/>
    <n v="0"/>
    <n v="147864.63"/>
    <n v="419005.25"/>
    <n v="-271140.62"/>
    <n v="0"/>
    <m/>
    <s v="UM01"/>
    <s v="INR"/>
    <n v="0"/>
    <n v="0"/>
    <n v="0"/>
    <n v="0"/>
    <n v="0"/>
  </r>
  <r>
    <s v="1603003961"/>
    <s v="3"/>
    <s v="16030039613"/>
    <s v="3000"/>
    <x v="2"/>
    <s v="23 DIA WET MC-90 KW WET WD MC-"/>
    <s v="20"/>
    <s v="0"/>
    <s v="UM3001"/>
    <d v="2012-03-26T00:00:00"/>
    <n v="1257015.74"/>
    <n v="-656126.75"/>
    <n v="600888.99"/>
    <n v="0"/>
    <n v="0"/>
    <n v="-44898.02"/>
    <n v="0"/>
    <n v="555990.97"/>
    <n v="1257015.74"/>
    <n v="-701024.77"/>
    <n v="0"/>
    <m/>
    <s v="UM01"/>
    <s v="INR"/>
    <n v="0"/>
    <n v="0"/>
    <n v="0"/>
    <n v="0"/>
    <n v="0"/>
  </r>
  <r>
    <s v="1603003961"/>
    <s v="4"/>
    <s v="16030039614"/>
    <s v="3000"/>
    <x v="2"/>
    <s v="23 DIA WET MC-90 KW WET WD MC-"/>
    <s v="25"/>
    <s v="0"/>
    <s v="UM3001"/>
    <d v="2012-03-26T00:00:00"/>
    <n v="1676020.99"/>
    <n v="-806789.75"/>
    <n v="869231.24"/>
    <n v="0"/>
    <n v="0"/>
    <n v="-46246.49"/>
    <n v="0"/>
    <n v="822984.75"/>
    <n v="1676020.99"/>
    <n v="-853036.24"/>
    <n v="0"/>
    <m/>
    <s v="UM01"/>
    <s v="INR"/>
    <n v="0"/>
    <n v="0"/>
    <n v="0"/>
    <n v="0"/>
    <n v="0"/>
  </r>
  <r>
    <s v="1603003962"/>
    <s v="1"/>
    <s v="16030039621"/>
    <s v="3000"/>
    <x v="2"/>
    <s v="1 DIA X 550 OTO+11 DIA X 450 D"/>
    <s v="15"/>
    <s v="0"/>
    <s v="UM3001"/>
    <d v="2012-03-27T00:00:00"/>
    <n v="1299549.96"/>
    <n v="-774847.74"/>
    <n v="524702.22"/>
    <n v="0"/>
    <n v="0"/>
    <n v="-65803.73"/>
    <n v="0"/>
    <n v="458898.49"/>
    <n v="1299549.96"/>
    <n v="-840651.47"/>
    <n v="0"/>
    <m/>
    <s v="UM01"/>
    <s v="INR"/>
    <n v="0"/>
    <n v="0"/>
    <n v="0"/>
    <n v="0"/>
    <n v="0"/>
  </r>
  <r>
    <s v="1603003962"/>
    <s v="2"/>
    <s v="16030039622"/>
    <s v="3000"/>
    <x v="2"/>
    <s v="1 DIA X 550 OTO+11 DIA X 450 D"/>
    <s v="10"/>
    <s v="0"/>
    <s v="UM3001"/>
    <d v="2012-03-27T00:00:00"/>
    <n v="4548424.87"/>
    <n v="-3536067.27"/>
    <n v="1012357.6"/>
    <n v="0"/>
    <n v="0"/>
    <n v="-395174.86"/>
    <n v="0"/>
    <n v="617182.74"/>
    <n v="4548424.87"/>
    <n v="-3931242.13"/>
    <n v="0"/>
    <m/>
    <s v="UM01"/>
    <s v="INR"/>
    <n v="0"/>
    <n v="0"/>
    <n v="0"/>
    <n v="0"/>
    <n v="0"/>
  </r>
  <r>
    <s v="1603003962"/>
    <s v="3"/>
    <s v="16030039623"/>
    <s v="3000"/>
    <x v="2"/>
    <s v="1 DIA X 550 OTO+11 DIA X 450 D"/>
    <s v="15"/>
    <s v="0"/>
    <s v="UM3001"/>
    <d v="2012-03-27T00:00:00"/>
    <n v="4548424.87"/>
    <n v="-2711967.15"/>
    <n v="1836457.72"/>
    <n v="0"/>
    <n v="0"/>
    <n v="-230313.06"/>
    <n v="0"/>
    <n v="1606144.66"/>
    <n v="4548424.87"/>
    <n v="-2942280.21"/>
    <n v="0"/>
    <m/>
    <s v="UM01"/>
    <s v="INR"/>
    <n v="0"/>
    <n v="0"/>
    <n v="0"/>
    <n v="0"/>
    <n v="0"/>
  </r>
  <r>
    <s v="1603003962"/>
    <s v="4"/>
    <s v="16030039624"/>
    <s v="3000"/>
    <x v="2"/>
    <s v="1 DIA X 550 OTO+11 DIA X 450 D"/>
    <s v="25"/>
    <s v="0"/>
    <s v="UM3001"/>
    <d v="2012-03-27T00:00:00"/>
    <n v="2599099.9300000002"/>
    <n v="-1250465.6599999999"/>
    <n v="1348634.27"/>
    <n v="0"/>
    <n v="0"/>
    <n v="-71744.83"/>
    <n v="0"/>
    <n v="1276889.44"/>
    <n v="2599099.9300000002"/>
    <n v="-1322210.49"/>
    <n v="0"/>
    <m/>
    <s v="UM01"/>
    <s v="INR"/>
    <n v="0"/>
    <n v="0"/>
    <n v="0"/>
    <n v="0"/>
    <n v="0"/>
  </r>
  <r>
    <s v="1603003963"/>
    <s v="1"/>
    <s v="16030039631"/>
    <s v="3000"/>
    <x v="2"/>
    <s v="1 DIA X 550 OTO+9 DIA X 450 DA"/>
    <s v="15"/>
    <s v="0"/>
    <s v="UM3001"/>
    <d v="2012-03-27T00:00:00"/>
    <n v="1281052.29"/>
    <n v="-763818.65"/>
    <n v="517233.64"/>
    <n v="0"/>
    <n v="0"/>
    <n v="-64867.09"/>
    <n v="0"/>
    <n v="452366.55"/>
    <n v="1281052.29"/>
    <n v="-828685.74"/>
    <n v="0"/>
    <m/>
    <s v="UM01"/>
    <s v="INR"/>
    <n v="0"/>
    <n v="0"/>
    <n v="0"/>
    <n v="0"/>
    <n v="0"/>
  </r>
  <r>
    <s v="1603003963"/>
    <s v="2"/>
    <s v="16030039632"/>
    <s v="3000"/>
    <x v="2"/>
    <s v="1 DIA X 550 OTO+9 DIA X 450 DA"/>
    <s v="10"/>
    <s v="0"/>
    <s v="UM3001"/>
    <d v="2012-03-27T00:00:00"/>
    <n v="4483683.0199999996"/>
    <n v="-3485735.22"/>
    <n v="997947.8"/>
    <n v="0"/>
    <n v="0"/>
    <n v="-389549.98"/>
    <n v="0"/>
    <n v="608397.81999999995"/>
    <n v="4483683.0199999996"/>
    <n v="-3875285.2"/>
    <n v="0"/>
    <m/>
    <s v="UM01"/>
    <s v="INR"/>
    <n v="0"/>
    <n v="0"/>
    <n v="0"/>
    <n v="0"/>
    <n v="0"/>
  </r>
  <r>
    <s v="1603003963"/>
    <s v="3"/>
    <s v="16030039633"/>
    <s v="3000"/>
    <x v="2"/>
    <s v="1 DIA X 550 OTO+9 DIA X 450 DA"/>
    <s v="15"/>
    <s v="0"/>
    <s v="UM3001"/>
    <d v="2012-03-27T00:00:00"/>
    <n v="4483683.0199999996"/>
    <n v="-2673365.2400000002"/>
    <n v="1810317.78"/>
    <n v="0"/>
    <n v="0"/>
    <n v="-227034.81"/>
    <n v="0"/>
    <n v="1583282.97"/>
    <n v="4483683.0199999996"/>
    <n v="-2900400.05"/>
    <n v="0"/>
    <m/>
    <s v="UM01"/>
    <s v="INR"/>
    <n v="0"/>
    <n v="0"/>
    <n v="0"/>
    <n v="0"/>
    <n v="0"/>
  </r>
  <r>
    <s v="1603003963"/>
    <s v="4"/>
    <s v="16030039634"/>
    <s v="3000"/>
    <x v="2"/>
    <s v="1 DIA X 550 OTO+9 DIA X 450 DA"/>
    <s v="25"/>
    <s v="0"/>
    <s v="UM3001"/>
    <d v="2012-03-27T00:00:00"/>
    <n v="2562104.58"/>
    <n v="-1232666.6499999999"/>
    <n v="1329437.93"/>
    <n v="0"/>
    <n v="0"/>
    <n v="-70723.62"/>
    <n v="0"/>
    <n v="1258714.31"/>
    <n v="2562104.58"/>
    <n v="-1303390.27"/>
    <n v="0"/>
    <m/>
    <s v="UM01"/>
    <s v="INR"/>
    <n v="0"/>
    <n v="0"/>
    <n v="0"/>
    <n v="0"/>
    <n v="0"/>
  </r>
  <r>
    <s v="1603003964"/>
    <s v="1"/>
    <s v="16030039641"/>
    <s v="3000"/>
    <x v="2"/>
    <s v="13 DIE 300 DRY X 12 DIA VLD DR"/>
    <s v="10"/>
    <s v="0"/>
    <s v="UM3001"/>
    <d v="2012-03-24T00:00:00"/>
    <n v="284811.69"/>
    <n v="-221641.14"/>
    <n v="63170.55"/>
    <n v="0"/>
    <n v="0"/>
    <n v="-24736.07"/>
    <n v="0"/>
    <n v="38434.480000000003"/>
    <n v="284811.69"/>
    <n v="-246377.21"/>
    <n v="0"/>
    <m/>
    <s v="UM01"/>
    <s v="INR"/>
    <n v="0"/>
    <n v="0"/>
    <n v="0"/>
    <n v="0"/>
    <n v="0"/>
  </r>
  <r>
    <s v="1603003964"/>
    <s v="2"/>
    <s v="16030039642"/>
    <s v="3000"/>
    <x v="2"/>
    <s v="13 DIE 300 DRY X 12 DIA VLD DR"/>
    <s v="10"/>
    <s v="0"/>
    <s v="UM3001"/>
    <d v="2012-03-24T00:00:00"/>
    <n v="284811.69"/>
    <n v="-221641.14"/>
    <n v="63170.55"/>
    <n v="0"/>
    <n v="0"/>
    <n v="-24736.07"/>
    <n v="0"/>
    <n v="38434.480000000003"/>
    <n v="284811.69"/>
    <n v="-246377.21"/>
    <n v="0"/>
    <m/>
    <s v="UM01"/>
    <s v="INR"/>
    <n v="0"/>
    <n v="0"/>
    <n v="0"/>
    <n v="0"/>
    <n v="0"/>
  </r>
  <r>
    <s v="1603003964"/>
    <s v="3"/>
    <s v="16030039643"/>
    <s v="3000"/>
    <x v="2"/>
    <s v="13 DIE 300 DRY X 12 DIA VLD DR"/>
    <s v="20"/>
    <s v="0"/>
    <s v="UM3001"/>
    <d v="2012-03-24T00:00:00"/>
    <n v="284811.69"/>
    <n v="-148805.72"/>
    <n v="136005.97"/>
    <n v="0"/>
    <n v="0"/>
    <n v="-10165.68"/>
    <n v="0"/>
    <n v="125840.29"/>
    <n v="284811.69"/>
    <n v="-158971.4"/>
    <n v="0"/>
    <m/>
    <s v="UM01"/>
    <s v="INR"/>
    <n v="0"/>
    <n v="0"/>
    <n v="0"/>
    <n v="0"/>
    <n v="0"/>
  </r>
  <r>
    <s v="1603003964"/>
    <s v="4"/>
    <s v="16030039644"/>
    <s v="3000"/>
    <x v="2"/>
    <s v="13 DIE 300 DRY X 12 DIA VLD DR"/>
    <s v="25"/>
    <s v="0"/>
    <s v="UM3001"/>
    <d v="2012-03-24T00:00:00"/>
    <n v="4841798.8"/>
    <n v="-2333197.63"/>
    <n v="2508601.17"/>
    <n v="0"/>
    <n v="0"/>
    <n v="-133496.29999999999"/>
    <n v="0"/>
    <n v="2375104.87"/>
    <n v="4841798.8"/>
    <n v="-2466693.9300000002"/>
    <n v="0"/>
    <m/>
    <s v="UM01"/>
    <s v="INR"/>
    <n v="0"/>
    <n v="0"/>
    <n v="0"/>
    <n v="0"/>
    <n v="0"/>
  </r>
  <r>
    <s v="1603003965"/>
    <s v="1"/>
    <s v="16030039651"/>
    <s v="3000"/>
    <x v="2"/>
    <s v="13 DIE 300 DRY X 12 DIA VLD DR"/>
    <s v="10"/>
    <s v="0"/>
    <s v="UM3001"/>
    <d v="2012-03-24T00:00:00"/>
    <n v="280552.74"/>
    <n v="-218326.8"/>
    <n v="62225.94"/>
    <n v="0"/>
    <n v="0"/>
    <n v="-24366.18"/>
    <n v="0"/>
    <n v="37859.760000000002"/>
    <n v="280552.74"/>
    <n v="-242692.98"/>
    <n v="0"/>
    <m/>
    <s v="UM01"/>
    <s v="INR"/>
    <n v="0"/>
    <n v="0"/>
    <n v="0"/>
    <n v="0"/>
    <n v="0"/>
  </r>
  <r>
    <s v="1603003965"/>
    <s v="2"/>
    <s v="16030039652"/>
    <s v="3000"/>
    <x v="2"/>
    <s v="13 DIE 300 DRY X 12 DIA VLD DR"/>
    <s v="10"/>
    <s v="0"/>
    <s v="UM3001"/>
    <d v="2012-03-24T00:00:00"/>
    <n v="280552.74"/>
    <n v="-218326.8"/>
    <n v="62225.94"/>
    <n v="0"/>
    <n v="0"/>
    <n v="-24366.18"/>
    <n v="0"/>
    <n v="37859.760000000002"/>
    <n v="280552.74"/>
    <n v="-242692.98"/>
    <n v="0"/>
    <m/>
    <s v="UM01"/>
    <s v="INR"/>
    <n v="0"/>
    <n v="0"/>
    <n v="0"/>
    <n v="0"/>
    <n v="0"/>
  </r>
  <r>
    <s v="1603003965"/>
    <s v="3"/>
    <s v="16030039653"/>
    <s v="3000"/>
    <x v="2"/>
    <s v="13 DIE 300 DRY X 12 DIA VLD DR"/>
    <s v="20"/>
    <s v="0"/>
    <s v="UM3001"/>
    <d v="2012-03-24T00:00:00"/>
    <n v="280552.74"/>
    <n v="-146580.56"/>
    <n v="133972.18"/>
    <n v="0"/>
    <n v="0"/>
    <n v="-10013.67"/>
    <n v="0"/>
    <n v="123958.51"/>
    <n v="280552.74"/>
    <n v="-156594.23000000001"/>
    <n v="0"/>
    <m/>
    <s v="UM01"/>
    <s v="INR"/>
    <n v="0"/>
    <n v="0"/>
    <n v="0"/>
    <n v="0"/>
    <n v="0"/>
  </r>
  <r>
    <s v="1603003965"/>
    <s v="4"/>
    <s v="16030039654"/>
    <s v="3000"/>
    <x v="2"/>
    <s v="13 DIE 300 DRY X 12 DIA VLD DR"/>
    <s v="25"/>
    <s v="0"/>
    <s v="UM3001"/>
    <d v="2012-03-24T00:00:00"/>
    <n v="4769396.62"/>
    <n v="-2298308.02"/>
    <n v="2471088.6"/>
    <n v="0"/>
    <n v="0"/>
    <n v="-131500.06"/>
    <n v="0"/>
    <n v="2339588.54"/>
    <n v="4769396.62"/>
    <n v="-2429808.08"/>
    <n v="0"/>
    <m/>
    <s v="UM01"/>
    <s v="INR"/>
    <n v="0"/>
    <n v="0"/>
    <n v="0"/>
    <n v="0"/>
    <n v="0"/>
  </r>
  <r>
    <s v="1603003966"/>
    <s v="1"/>
    <s v="16030039661"/>
    <s v="3000"/>
    <x v="2"/>
    <s v="8BB x 450  STRANDING MC-MOTR"/>
    <s v="15"/>
    <s v="0"/>
    <s v="UM3001"/>
    <d v="2012-03-25T00:00:00"/>
    <n v="472941.13"/>
    <n v="-282216.09000000003"/>
    <n v="190725.04"/>
    <n v="0"/>
    <n v="0"/>
    <n v="-23933.86"/>
    <n v="0"/>
    <n v="166791.18"/>
    <n v="472941.13"/>
    <n v="-306149.95"/>
    <n v="0"/>
    <m/>
    <s v="UM01"/>
    <s v="INR"/>
    <n v="0"/>
    <n v="0"/>
    <n v="0"/>
    <n v="0"/>
    <n v="0"/>
  </r>
  <r>
    <s v="1603003966"/>
    <s v="2"/>
    <s v="16030039662"/>
    <s v="3000"/>
    <x v="2"/>
    <s v="8BB x 450  STRANDING MC-CAPS"/>
    <s v="20"/>
    <s v="0"/>
    <s v="UM3001"/>
    <d v="2012-03-25T00:00:00"/>
    <n v="945882.26"/>
    <n v="-493959.77"/>
    <n v="451922.49"/>
    <n v="0"/>
    <n v="0"/>
    <n v="-33773.01"/>
    <n v="0"/>
    <n v="418149.48"/>
    <n v="945882.26"/>
    <n v="-527732.78"/>
    <n v="0"/>
    <m/>
    <s v="UM01"/>
    <s v="INR"/>
    <n v="0"/>
    <n v="0"/>
    <n v="0"/>
    <n v="0"/>
    <n v="0"/>
  </r>
  <r>
    <s v="1603003966"/>
    <s v="3"/>
    <s v="16030039663"/>
    <s v="3000"/>
    <x v="2"/>
    <s v="8BB x 450  STRANDING MC-ELEC"/>
    <s v="10"/>
    <s v="0"/>
    <s v="UM3001"/>
    <d v="2012-03-25T00:00:00"/>
    <n v="945882.26"/>
    <n v="-735843.32"/>
    <n v="210038.94"/>
    <n v="0"/>
    <n v="0"/>
    <n v="-82160.25"/>
    <n v="0"/>
    <n v="127878.69"/>
    <n v="945882.26"/>
    <n v="-818003.57"/>
    <n v="0"/>
    <m/>
    <s v="UM01"/>
    <s v="INR"/>
    <n v="0"/>
    <n v="0"/>
    <n v="0"/>
    <n v="0"/>
    <n v="0"/>
  </r>
  <r>
    <s v="1603003966"/>
    <s v="4"/>
    <s v="16030039664"/>
    <s v="3000"/>
    <x v="2"/>
    <s v="8BB x 450  STRANDING MC-MGRD"/>
    <s v="10"/>
    <s v="0"/>
    <s v="UM3001"/>
    <d v="2012-03-25T00:00:00"/>
    <n v="472941.13"/>
    <n v="-367921.66"/>
    <n v="105019.47"/>
    <n v="0"/>
    <n v="0"/>
    <n v="-41080.120000000003"/>
    <n v="0"/>
    <n v="63939.35"/>
    <n v="472941.13"/>
    <n v="-409001.78"/>
    <n v="0"/>
    <m/>
    <s v="UM01"/>
    <s v="INR"/>
    <n v="0"/>
    <n v="0"/>
    <n v="0"/>
    <n v="0"/>
    <n v="0"/>
  </r>
  <r>
    <s v="1603003966"/>
    <s v="5"/>
    <s v="16030039665"/>
    <s v="3000"/>
    <x v="2"/>
    <s v="8BB x 450  STRANDING MC-MAIN"/>
    <s v="20"/>
    <s v="0"/>
    <s v="UM3001"/>
    <d v="2012-03-25T00:00:00"/>
    <n v="6621175.8399999999"/>
    <n v="-3457718.31"/>
    <n v="3163457.53"/>
    <n v="0"/>
    <n v="0"/>
    <n v="-236411.05"/>
    <n v="0"/>
    <n v="2927046.48"/>
    <n v="6621175.8399999999"/>
    <n v="-3694129.36"/>
    <n v="0"/>
    <m/>
    <s v="UM01"/>
    <s v="INR"/>
    <n v="0"/>
    <n v="0"/>
    <n v="0"/>
    <n v="0"/>
    <n v="0"/>
  </r>
  <r>
    <s v="1603003967"/>
    <s v="1"/>
    <s v="16030039671"/>
    <s v="3000"/>
    <x v="2"/>
    <s v="8BB x 450  CLOSER MC-MAIN"/>
    <s v="20"/>
    <s v="0"/>
    <s v="UM3001"/>
    <d v="2012-03-25T00:00:00"/>
    <n v="5222484.16"/>
    <n v="-2727291.89"/>
    <n v="2495192.27"/>
    <n v="0"/>
    <n v="0"/>
    <n v="-186470.35"/>
    <n v="0"/>
    <n v="2308721.92"/>
    <n v="5222484.16"/>
    <n v="-2913762.24"/>
    <n v="0"/>
    <m/>
    <s v="UM01"/>
    <s v="INR"/>
    <n v="0"/>
    <n v="0"/>
    <n v="0"/>
    <n v="0"/>
    <n v="0"/>
  </r>
  <r>
    <s v="1603003967"/>
    <s v="2"/>
    <s v="16030039672"/>
    <s v="3000"/>
    <x v="2"/>
    <s v="8BB x 450  CLOSER MC-MOTR"/>
    <s v="15"/>
    <s v="0"/>
    <s v="UM3001"/>
    <d v="2012-03-25T00:00:00"/>
    <n v="373034.58"/>
    <n v="-222599.29"/>
    <n v="150435.29"/>
    <n v="0"/>
    <n v="0"/>
    <n v="-18877.939999999999"/>
    <n v="0"/>
    <n v="131557.35"/>
    <n v="373034.58"/>
    <n v="-241477.23"/>
    <n v="0"/>
    <m/>
    <s v="UM01"/>
    <s v="INR"/>
    <n v="0"/>
    <n v="0"/>
    <n v="0"/>
    <n v="0"/>
    <n v="0"/>
  </r>
  <r>
    <s v="1603003967"/>
    <s v="3"/>
    <s v="16030039673"/>
    <s v="3000"/>
    <x v="2"/>
    <s v="8BB x 450  CLOSER MC-CAPS"/>
    <s v="20"/>
    <s v="0"/>
    <s v="UM3001"/>
    <d v="2012-03-25T00:00:00"/>
    <n v="746069.17"/>
    <n v="-389613.12"/>
    <n v="356456.05"/>
    <n v="0"/>
    <n v="0"/>
    <n v="-26638.62"/>
    <n v="0"/>
    <n v="329817.43"/>
    <n v="746069.17"/>
    <n v="-416251.74"/>
    <n v="0"/>
    <m/>
    <s v="UM01"/>
    <s v="INR"/>
    <n v="0"/>
    <n v="0"/>
    <n v="0"/>
    <n v="0"/>
    <n v="0"/>
  </r>
  <r>
    <s v="1603003967"/>
    <s v="4"/>
    <s v="16030039674"/>
    <s v="3000"/>
    <x v="2"/>
    <s v="8BB x 450  CLOSER MC-ELEC"/>
    <s v="10"/>
    <s v="0"/>
    <s v="UM3001"/>
    <d v="2012-03-25T00:00:00"/>
    <n v="746069.17"/>
    <n v="-580399.93999999994"/>
    <n v="165669.23000000001"/>
    <n v="0"/>
    <n v="0"/>
    <n v="-64804.3"/>
    <n v="0"/>
    <n v="100864.93"/>
    <n v="746069.17"/>
    <n v="-645204.24"/>
    <n v="0"/>
    <m/>
    <s v="UM01"/>
    <s v="INR"/>
    <n v="0"/>
    <n v="0"/>
    <n v="0"/>
    <n v="0"/>
    <n v="0"/>
  </r>
  <r>
    <s v="1603003967"/>
    <s v="5"/>
    <s v="16030039675"/>
    <s v="3000"/>
    <x v="2"/>
    <s v="8BB x 450  CLOSER MC-MGRD"/>
    <s v="10"/>
    <s v="0"/>
    <s v="UM3001"/>
    <d v="2012-03-25T00:00:00"/>
    <n v="373034.58"/>
    <n v="-290199.96999999997"/>
    <n v="82834.61"/>
    <n v="0"/>
    <n v="0"/>
    <n v="-32402.15"/>
    <n v="0"/>
    <n v="50432.46"/>
    <n v="373034.58"/>
    <n v="-322602.12"/>
    <n v="0"/>
    <m/>
    <s v="UM01"/>
    <s v="INR"/>
    <n v="0"/>
    <n v="0"/>
    <n v="0"/>
    <n v="0"/>
    <n v="0"/>
  </r>
  <r>
    <s v="1603003968"/>
    <s v="1"/>
    <s v="16030039681"/>
    <s v="3000"/>
    <x v="2"/>
    <s v="18BB x 315  STRANDING MC  A-MA"/>
    <s v="20"/>
    <s v="0"/>
    <s v="UM3001"/>
    <d v="2012-03-27T00:00:00"/>
    <n v="6409527.1100000003"/>
    <n v="-3343993.63"/>
    <n v="3065533.48"/>
    <n v="0"/>
    <n v="0"/>
    <n v="-229016.19"/>
    <n v="0"/>
    <n v="2836517.29"/>
    <n v="6409527.1100000003"/>
    <n v="-3573009.82"/>
    <n v="0"/>
    <m/>
    <s v="UM01"/>
    <s v="INR"/>
    <n v="0"/>
    <n v="0"/>
    <n v="0"/>
    <n v="0"/>
    <n v="0"/>
  </r>
  <r>
    <s v="1603003968"/>
    <s v="2"/>
    <s v="16030039682"/>
    <s v="3000"/>
    <x v="2"/>
    <s v="18BB x 315  STRANDING MC  A-CA"/>
    <s v="20"/>
    <s v="0"/>
    <s v="UM3001"/>
    <d v="2012-03-27T00:00:00"/>
    <n v="915646.73"/>
    <n v="-477713.38"/>
    <n v="437933.35"/>
    <n v="0"/>
    <n v="0"/>
    <n v="-32716.6"/>
    <n v="0"/>
    <n v="405216.75"/>
    <n v="915646.73"/>
    <n v="-510429.98"/>
    <n v="0"/>
    <m/>
    <s v="UM01"/>
    <s v="INR"/>
    <n v="0"/>
    <n v="0"/>
    <n v="0"/>
    <n v="0"/>
    <n v="0"/>
  </r>
  <r>
    <s v="1603003968"/>
    <s v="3"/>
    <s v="16030039683"/>
    <s v="3000"/>
    <x v="2"/>
    <s v="18BB x 315  STRANDING MC  A-EL"/>
    <s v="10"/>
    <s v="0"/>
    <s v="UM3001"/>
    <d v="2012-03-27T00:00:00"/>
    <n v="915646.73"/>
    <n v="-711848.29"/>
    <n v="203798.44"/>
    <n v="0"/>
    <n v="0"/>
    <n v="-79552.929999999993"/>
    <n v="0"/>
    <n v="124245.51"/>
    <n v="915646.73"/>
    <n v="-791401.22"/>
    <n v="0"/>
    <m/>
    <s v="UM01"/>
    <s v="INR"/>
    <n v="0"/>
    <n v="0"/>
    <n v="0"/>
    <n v="0"/>
    <n v="0"/>
  </r>
  <r>
    <s v="1603003968"/>
    <s v="4"/>
    <s v="16030039684"/>
    <s v="3000"/>
    <x v="2"/>
    <s v="18BB x 315  STRANDING MC  A-MG"/>
    <s v="10"/>
    <s v="0"/>
    <s v="UM3001"/>
    <d v="2012-03-27T00:00:00"/>
    <n v="457823.37"/>
    <n v="-355924.15"/>
    <n v="101899.22"/>
    <n v="0"/>
    <n v="0"/>
    <n v="-39776.47"/>
    <n v="0"/>
    <n v="62122.75"/>
    <n v="457823.37"/>
    <n v="-395700.62"/>
    <n v="0"/>
    <m/>
    <s v="UM01"/>
    <s v="INR"/>
    <n v="0"/>
    <n v="0"/>
    <n v="0"/>
    <n v="0"/>
    <n v="0"/>
  </r>
  <r>
    <s v="1603003968"/>
    <s v="5"/>
    <s v="16030039685"/>
    <s v="3000"/>
    <x v="2"/>
    <s v="18BB x 315  STRANDING MC  A-MO"/>
    <s v="15"/>
    <s v="0"/>
    <s v="UM3001"/>
    <d v="2012-03-27T00:00:00"/>
    <n v="457823.37"/>
    <n v="-272974.05"/>
    <n v="184849.32"/>
    <n v="0"/>
    <n v="0"/>
    <n v="-23182.25"/>
    <n v="0"/>
    <n v="161667.07"/>
    <n v="457823.37"/>
    <n v="-296156.3"/>
    <n v="0"/>
    <m/>
    <s v="UM01"/>
    <s v="INR"/>
    <n v="0"/>
    <n v="0"/>
    <n v="0"/>
    <n v="0"/>
    <n v="0"/>
  </r>
  <r>
    <s v="1603003969"/>
    <s v="1"/>
    <s v="16030039691"/>
    <s v="3000"/>
    <x v="2"/>
    <s v="18BB x 315  STRANDING MC  B-MA"/>
    <s v="20"/>
    <s v="0"/>
    <s v="UM3001"/>
    <d v="2012-03-27T00:00:00"/>
    <n v="6704925.5199999996"/>
    <n v="-3498109.59"/>
    <n v="3206815.93"/>
    <n v="0"/>
    <n v="0"/>
    <n v="-239570.95"/>
    <n v="0"/>
    <n v="2967244.98"/>
    <n v="6704925.5199999996"/>
    <n v="-3737680.54"/>
    <n v="0"/>
    <m/>
    <s v="UM01"/>
    <s v="INR"/>
    <n v="0"/>
    <n v="0"/>
    <n v="0"/>
    <n v="0"/>
    <n v="0"/>
  </r>
  <r>
    <s v="1603003969"/>
    <s v="2"/>
    <s v="16030039692"/>
    <s v="3000"/>
    <x v="2"/>
    <s v="18BB x 315  STRANDING MC  B-CA"/>
    <s v="20"/>
    <s v="0"/>
    <s v="UM3001"/>
    <d v="2012-03-27T00:00:00"/>
    <n v="957846.5"/>
    <n v="-499729.93"/>
    <n v="458116.57"/>
    <n v="0"/>
    <n v="0"/>
    <n v="-34224.42"/>
    <n v="0"/>
    <n v="423892.15"/>
    <n v="957846.5"/>
    <n v="-533954.35"/>
    <n v="0"/>
    <m/>
    <s v="UM01"/>
    <s v="INR"/>
    <n v="0"/>
    <n v="0"/>
    <n v="0"/>
    <n v="0"/>
    <n v="0"/>
  </r>
  <r>
    <s v="1603003969"/>
    <s v="3"/>
    <s v="16030039693"/>
    <s v="3000"/>
    <x v="2"/>
    <s v="18BB x 315  STRANDING MC  B-EL"/>
    <s v="10"/>
    <s v="0"/>
    <s v="UM3001"/>
    <d v="2012-03-27T00:00:00"/>
    <n v="957846.5"/>
    <n v="-744655.51"/>
    <n v="213190.99"/>
    <n v="0"/>
    <n v="0"/>
    <n v="-83219.33"/>
    <n v="0"/>
    <n v="129971.66"/>
    <n v="957846.5"/>
    <n v="-827874.84"/>
    <n v="0"/>
    <m/>
    <s v="UM01"/>
    <s v="INR"/>
    <n v="0"/>
    <n v="0"/>
    <n v="0"/>
    <n v="0"/>
    <n v="0"/>
  </r>
  <r>
    <s v="1603003969"/>
    <s v="4"/>
    <s v="16030039694"/>
    <s v="3000"/>
    <x v="2"/>
    <s v="18BB x 315  STRANDING MC  B-MG"/>
    <s v="10"/>
    <s v="0"/>
    <s v="UM3001"/>
    <d v="2012-03-27T00:00:00"/>
    <n v="478923.25"/>
    <n v="-372327.76"/>
    <n v="106595.49"/>
    <n v="0"/>
    <n v="0"/>
    <n v="-41609.660000000003"/>
    <n v="0"/>
    <n v="64985.83"/>
    <n v="478923.25"/>
    <n v="-413937.42"/>
    <n v="0"/>
    <m/>
    <s v="UM01"/>
    <s v="INR"/>
    <n v="0"/>
    <n v="0"/>
    <n v="0"/>
    <n v="0"/>
    <n v="0"/>
  </r>
  <r>
    <s v="1603003969"/>
    <s v="5"/>
    <s v="16030039695"/>
    <s v="3000"/>
    <x v="2"/>
    <s v="18BB x 315  STRANDING MC  B-MO"/>
    <s v="15"/>
    <s v="0"/>
    <s v="UM3001"/>
    <d v="2012-03-27T00:00:00"/>
    <n v="478923.25"/>
    <n v="-285554.71000000002"/>
    <n v="193368.54"/>
    <n v="0"/>
    <n v="0"/>
    <n v="-24250.65"/>
    <n v="0"/>
    <n v="169117.89"/>
    <n v="478923.25"/>
    <n v="-309805.36"/>
    <n v="0"/>
    <m/>
    <s v="UM01"/>
    <s v="INR"/>
    <n v="0"/>
    <n v="0"/>
    <n v="0"/>
    <n v="0"/>
    <n v="0"/>
  </r>
  <r>
    <s v="1603003970"/>
    <s v="1"/>
    <s v="16030039701"/>
    <s v="3000"/>
    <x v="2"/>
    <s v="18BB x 315  STRANDING MC  C-MA"/>
    <s v="20"/>
    <s v="0"/>
    <s v="UM3001"/>
    <d v="2012-03-25T00:00:00"/>
    <n v="6795788.3799999999"/>
    <n v="-3548904.7"/>
    <n v="3246883.68"/>
    <n v="0"/>
    <n v="0"/>
    <n v="-242645.64"/>
    <n v="0"/>
    <n v="3004238.04"/>
    <n v="6795788.3799999999"/>
    <n v="-3791550.34"/>
    <n v="0"/>
    <m/>
    <s v="UM01"/>
    <s v="INR"/>
    <n v="0"/>
    <n v="0"/>
    <n v="0"/>
    <n v="0"/>
    <n v="0"/>
  </r>
  <r>
    <s v="1603003970"/>
    <s v="2"/>
    <s v="16030039702"/>
    <s v="3000"/>
    <x v="2"/>
    <s v="18BB x 315  STRANDING MC  C-CA"/>
    <s v="20"/>
    <s v="0"/>
    <s v="UM3001"/>
    <d v="2012-03-25T00:00:00"/>
    <n v="970826.91"/>
    <n v="-506986.37"/>
    <n v="463840.54"/>
    <n v="0"/>
    <n v="0"/>
    <n v="-34663.660000000003"/>
    <n v="0"/>
    <n v="429176.88"/>
    <n v="970826.91"/>
    <n v="-541650.03"/>
    <n v="0"/>
    <m/>
    <s v="UM01"/>
    <s v="INR"/>
    <n v="0"/>
    <n v="0"/>
    <n v="0"/>
    <n v="0"/>
    <n v="0"/>
  </r>
  <r>
    <s v="1603003970"/>
    <s v="3"/>
    <s v="16030039703"/>
    <s v="3000"/>
    <x v="2"/>
    <s v="18BB x 315  STRANDING MC  C-EL"/>
    <s v="10"/>
    <s v="0"/>
    <s v="UM3001"/>
    <d v="2012-03-25T00:00:00"/>
    <n v="970826.91"/>
    <n v="-755248.86"/>
    <n v="215578.05"/>
    <n v="0"/>
    <n v="0"/>
    <n v="-84326.96"/>
    <n v="0"/>
    <n v="131251.09"/>
    <n v="970826.91"/>
    <n v="-839575.82"/>
    <n v="0"/>
    <m/>
    <s v="UM01"/>
    <s v="INR"/>
    <n v="0"/>
    <n v="0"/>
    <n v="0"/>
    <n v="0"/>
    <n v="0"/>
  </r>
  <r>
    <s v="1603003970"/>
    <s v="4"/>
    <s v="16030039704"/>
    <s v="3000"/>
    <x v="2"/>
    <s v="18BB x 315  STRANDING MC  C-MG"/>
    <s v="10"/>
    <s v="0"/>
    <s v="UM3001"/>
    <d v="2012-03-25T00:00:00"/>
    <n v="485413.46"/>
    <n v="-377624.43"/>
    <n v="107789.03"/>
    <n v="0"/>
    <n v="0"/>
    <n v="-42163.49"/>
    <n v="0"/>
    <n v="65625.539999999994"/>
    <n v="485413.46"/>
    <n v="-419787.92"/>
    <n v="0"/>
    <m/>
    <s v="UM01"/>
    <s v="INR"/>
    <n v="0"/>
    <n v="0"/>
    <n v="0"/>
    <n v="0"/>
    <n v="0"/>
  </r>
  <r>
    <s v="1603003970"/>
    <s v="5"/>
    <s v="16030039705"/>
    <s v="3000"/>
    <x v="2"/>
    <s v="18BB x 315  STRANDING MC  C-MO"/>
    <s v="15"/>
    <s v="0"/>
    <s v="UM3001"/>
    <d v="2012-03-25T00:00:00"/>
    <n v="485413.46"/>
    <n v="-289658.65999999997"/>
    <n v="195754.8"/>
    <n v="0"/>
    <n v="0"/>
    <n v="-24565.03"/>
    <n v="0"/>
    <n v="171189.77"/>
    <n v="485413.46"/>
    <n v="-314223.69"/>
    <n v="0"/>
    <m/>
    <s v="UM01"/>
    <s v="INR"/>
    <n v="0"/>
    <n v="0"/>
    <n v="0"/>
    <n v="0"/>
    <n v="0"/>
  </r>
  <r>
    <s v="1603003971"/>
    <s v="1"/>
    <s v="16030039711"/>
    <s v="3000"/>
    <x v="2"/>
    <s v="18BB x 250  STRANDING MC  A-MA"/>
    <s v="20"/>
    <s v="0"/>
    <s v="UM3001"/>
    <d v="2012-03-28T00:00:00"/>
    <n v="5724165.3200000003"/>
    <n v="-2984997.25"/>
    <n v="2739168.07"/>
    <n v="0"/>
    <n v="0"/>
    <n v="-204600.17"/>
    <n v="0"/>
    <n v="2534567.9"/>
    <n v="5724165.3200000003"/>
    <n v="-3189597.42"/>
    <n v="0"/>
    <m/>
    <s v="UM01"/>
    <s v="INR"/>
    <n v="0"/>
    <n v="0"/>
    <n v="0"/>
    <n v="0"/>
    <n v="0"/>
  </r>
  <r>
    <s v="1603003971"/>
    <s v="2"/>
    <s v="16030039712"/>
    <s v="3000"/>
    <x v="2"/>
    <s v="18BB x 250  STRANDING MC  A-CA"/>
    <s v="20"/>
    <s v="0"/>
    <s v="UM3001"/>
    <d v="2012-03-28T00:00:00"/>
    <n v="817737.9"/>
    <n v="-426428.17"/>
    <n v="391309.73"/>
    <n v="0"/>
    <n v="0"/>
    <n v="-29228.6"/>
    <n v="0"/>
    <n v="362081.13"/>
    <n v="817737.9"/>
    <n v="-455656.77"/>
    <n v="0"/>
    <m/>
    <s v="UM01"/>
    <s v="INR"/>
    <n v="0"/>
    <n v="0"/>
    <n v="0"/>
    <n v="0"/>
    <n v="0"/>
  </r>
  <r>
    <s v="1603003971"/>
    <s v="3"/>
    <s v="16030039713"/>
    <s v="3000"/>
    <x v="2"/>
    <s v="18BB x 250  STRANDING MC  A-EL"/>
    <s v="10"/>
    <s v="0"/>
    <s v="UM3001"/>
    <d v="2012-03-28T00:00:00"/>
    <n v="817737.9"/>
    <n v="-635519.85"/>
    <n v="182218.05"/>
    <n v="0"/>
    <n v="0"/>
    <n v="-71054.92"/>
    <n v="0"/>
    <n v="111163.13"/>
    <n v="817737.9"/>
    <n v="-706574.77"/>
    <n v="0"/>
    <m/>
    <s v="UM01"/>
    <s v="INR"/>
    <n v="0"/>
    <n v="0"/>
    <n v="0"/>
    <n v="0"/>
    <n v="0"/>
  </r>
  <r>
    <s v="1603003971"/>
    <s v="4"/>
    <s v="16030039714"/>
    <s v="3000"/>
    <x v="2"/>
    <s v="18BB x 250  STRANDING MC  A-MG"/>
    <s v="10"/>
    <s v="0"/>
    <s v="UM3001"/>
    <d v="2012-03-28T00:00:00"/>
    <n v="408868.95"/>
    <n v="-317759.93"/>
    <n v="91109.02"/>
    <n v="0"/>
    <n v="0"/>
    <n v="-35527.46"/>
    <n v="0"/>
    <n v="55581.56"/>
    <n v="408868.95"/>
    <n v="-353287.39"/>
    <n v="0"/>
    <m/>
    <s v="UM01"/>
    <s v="INR"/>
    <n v="0"/>
    <n v="0"/>
    <n v="0"/>
    <n v="0"/>
    <n v="0"/>
  </r>
  <r>
    <s v="1603003971"/>
    <s v="5"/>
    <s v="16030039715"/>
    <s v="3000"/>
    <x v="2"/>
    <s v="18BB x 250  STRANDING MC  A-MO"/>
    <s v="15"/>
    <s v="0"/>
    <s v="UM3001"/>
    <d v="2012-03-28T00:00:00"/>
    <n v="408868.95"/>
    <n v="-243686.64"/>
    <n v="165182.31"/>
    <n v="0"/>
    <n v="0"/>
    <n v="-20709.400000000001"/>
    <n v="0"/>
    <n v="144472.91"/>
    <n v="408868.95"/>
    <n v="-264396.03999999998"/>
    <n v="0"/>
    <m/>
    <s v="UM01"/>
    <s v="INR"/>
    <n v="0"/>
    <n v="0"/>
    <n v="0"/>
    <n v="0"/>
    <n v="0"/>
  </r>
  <r>
    <s v="1603003972"/>
    <s v="1"/>
    <s v="16030039721"/>
    <s v="3000"/>
    <x v="2"/>
    <s v="18BB x 250  STRANDING MC  B-MA"/>
    <s v="20"/>
    <s v="0"/>
    <s v="UM3001"/>
    <d v="2012-03-28T00:00:00"/>
    <n v="4853669.1399999997"/>
    <n v="-2531057.0499999998"/>
    <n v="2322612.09"/>
    <n v="0"/>
    <n v="0"/>
    <n v="-173485.82"/>
    <n v="0"/>
    <n v="2149126.27"/>
    <n v="4853669.1399999997"/>
    <n v="-2704542.87"/>
    <n v="0"/>
    <m/>
    <s v="UM01"/>
    <s v="INR"/>
    <n v="0"/>
    <n v="0"/>
    <n v="0"/>
    <n v="0"/>
    <n v="0"/>
  </r>
  <r>
    <s v="1603003972"/>
    <s v="2"/>
    <s v="16030039722"/>
    <s v="3000"/>
    <x v="2"/>
    <s v="18BB x 250  STRANDING MC  B-CA"/>
    <s v="20"/>
    <s v="0"/>
    <s v="UM3001"/>
    <d v="2012-03-28T00:00:00"/>
    <n v="693381.31"/>
    <n v="-361579.59"/>
    <n v="331801.71999999997"/>
    <n v="0"/>
    <n v="0"/>
    <n v="-24783.69"/>
    <n v="0"/>
    <n v="307018.03000000003"/>
    <n v="693381.31"/>
    <n v="-386363.28"/>
    <n v="0"/>
    <m/>
    <s v="UM01"/>
    <s v="INR"/>
    <n v="0"/>
    <n v="0"/>
    <n v="0"/>
    <n v="0"/>
    <n v="0"/>
  </r>
  <r>
    <s v="1603003972"/>
    <s v="3"/>
    <s v="16030039723"/>
    <s v="3000"/>
    <x v="2"/>
    <s v="18BB x 250  STRANDING MC  B-EL"/>
    <s v="10"/>
    <s v="0"/>
    <s v="UM3001"/>
    <d v="2012-03-28T00:00:00"/>
    <n v="693381.31"/>
    <n v="-538873.88"/>
    <n v="154507.43"/>
    <n v="0"/>
    <n v="0"/>
    <n v="-60249.31"/>
    <n v="0"/>
    <n v="94258.12"/>
    <n v="693381.31"/>
    <n v="-599123.18999999994"/>
    <n v="0"/>
    <m/>
    <s v="UM01"/>
    <s v="INR"/>
    <n v="0"/>
    <n v="0"/>
    <n v="0"/>
    <n v="0"/>
    <n v="0"/>
  </r>
  <r>
    <s v="1603003972"/>
    <s v="4"/>
    <s v="16030039724"/>
    <s v="3000"/>
    <x v="2"/>
    <s v="18BB x 250  STRANDING MC  B-MG"/>
    <s v="10"/>
    <s v="0"/>
    <s v="UM3001"/>
    <d v="2012-03-28T00:00:00"/>
    <n v="346690.65"/>
    <n v="-269436.94"/>
    <n v="77253.710000000006"/>
    <n v="0"/>
    <n v="0"/>
    <n v="-30124.66"/>
    <n v="0"/>
    <n v="47129.05"/>
    <n v="346690.65"/>
    <n v="-299561.59999999998"/>
    <n v="0"/>
    <m/>
    <s v="UM01"/>
    <s v="INR"/>
    <n v="0"/>
    <n v="0"/>
    <n v="0"/>
    <n v="0"/>
    <n v="0"/>
  </r>
  <r>
    <s v="1603003972"/>
    <s v="5"/>
    <s v="16030039725"/>
    <s v="3000"/>
    <x v="2"/>
    <s v="18BB x 250  STRANDING MC  B-MO"/>
    <s v="15"/>
    <s v="0"/>
    <s v="UM3001"/>
    <d v="2012-03-28T00:00:00"/>
    <n v="346690.65"/>
    <n v="-206628.26"/>
    <n v="140062.39000000001"/>
    <n v="0"/>
    <n v="0"/>
    <n v="-17560.04"/>
    <n v="0"/>
    <n v="122502.35"/>
    <n v="346690.65"/>
    <n v="-224188.3"/>
    <n v="0"/>
    <m/>
    <s v="UM01"/>
    <s v="INR"/>
    <n v="0"/>
    <n v="0"/>
    <n v="0"/>
    <n v="0"/>
    <n v="0"/>
  </r>
  <r>
    <s v="1603003973"/>
    <s v="1"/>
    <s v="16030039731"/>
    <s v="3000"/>
    <x v="2"/>
    <s v="6BB x 450  STRANDING MC  A-MGR"/>
    <s v="10"/>
    <s v="0"/>
    <s v="UM3001"/>
    <d v="2012-03-25T00:00:00"/>
    <n v="274681.23"/>
    <n v="-213686.59"/>
    <n v="60994.64"/>
    <n v="0"/>
    <n v="0"/>
    <n v="-23859.08"/>
    <n v="0"/>
    <n v="37135.56"/>
    <n v="274681.23"/>
    <n v="-237545.67"/>
    <n v="0"/>
    <m/>
    <s v="UM01"/>
    <s v="INR"/>
    <n v="0"/>
    <n v="0"/>
    <n v="0"/>
    <n v="0"/>
    <n v="0"/>
  </r>
  <r>
    <s v="1603003973"/>
    <s v="2"/>
    <s v="16030039732"/>
    <s v="3000"/>
    <x v="2"/>
    <s v="6BB x 450  STRANDING MC  A-MAI"/>
    <s v="20"/>
    <s v="0"/>
    <s v="UM3001"/>
    <d v="2012-03-25T00:00:00"/>
    <n v="3845537.26"/>
    <n v="-2008221.04"/>
    <n v="1837316.22"/>
    <n v="0"/>
    <n v="0"/>
    <n v="-137306.04999999999"/>
    <n v="0"/>
    <n v="1700010.17"/>
    <n v="3845537.26"/>
    <n v="-2145527.09"/>
    <n v="0"/>
    <m/>
    <s v="UM01"/>
    <s v="INR"/>
    <n v="0"/>
    <n v="0"/>
    <n v="0"/>
    <n v="0"/>
    <n v="0"/>
  </r>
  <r>
    <s v="1603003973"/>
    <s v="3"/>
    <s v="16030039733"/>
    <s v="3000"/>
    <x v="2"/>
    <s v="6BB x 450  STRANDING MC  A-CAP"/>
    <s v="20"/>
    <s v="0"/>
    <s v="UM3001"/>
    <d v="2012-03-25T00:00:00"/>
    <n v="549362.47"/>
    <n v="-286888.71999999997"/>
    <n v="262473.75"/>
    <n v="0"/>
    <n v="0"/>
    <n v="-19615.150000000001"/>
    <n v="0"/>
    <n v="242858.6"/>
    <n v="549362.47"/>
    <n v="-306503.87"/>
    <n v="0"/>
    <m/>
    <s v="UM01"/>
    <s v="INR"/>
    <n v="0"/>
    <n v="0"/>
    <n v="0"/>
    <n v="0"/>
    <n v="0"/>
  </r>
  <r>
    <s v="1603003973"/>
    <s v="4"/>
    <s v="16030039734"/>
    <s v="3000"/>
    <x v="2"/>
    <s v="6BB x 450  STRANDING MC  A-ELE"/>
    <s v="10"/>
    <s v="0"/>
    <s v="UM3001"/>
    <d v="2012-03-25T00:00:00"/>
    <n v="549362.47"/>
    <n v="-427373.18"/>
    <n v="121989.29"/>
    <n v="0"/>
    <n v="0"/>
    <n v="-47718.16"/>
    <n v="0"/>
    <n v="74271.13"/>
    <n v="549362.47"/>
    <n v="-475091.34"/>
    <n v="0"/>
    <m/>
    <s v="UM01"/>
    <s v="INR"/>
    <n v="0"/>
    <n v="0"/>
    <n v="0"/>
    <n v="0"/>
    <n v="0"/>
  </r>
  <r>
    <s v="1603003973"/>
    <s v="5"/>
    <s v="16030039735"/>
    <s v="3000"/>
    <x v="2"/>
    <s v="6BB x 450  STRANDING MC  A-MOT"/>
    <s v="15"/>
    <s v="0"/>
    <s v="UM3001"/>
    <d v="2012-03-25T00:00:00"/>
    <n v="274681.23"/>
    <n v="-163909.32999999999"/>
    <n v="110771.9"/>
    <n v="0"/>
    <n v="0"/>
    <n v="-13900.63"/>
    <n v="0"/>
    <n v="96871.27"/>
    <n v="274681.23"/>
    <n v="-177809.96"/>
    <n v="0"/>
    <m/>
    <s v="UM01"/>
    <s v="INR"/>
    <n v="0"/>
    <n v="0"/>
    <n v="0"/>
    <n v="0"/>
    <n v="0"/>
  </r>
  <r>
    <s v="1603003974"/>
    <s v="1"/>
    <s v="16030039741"/>
    <s v="3000"/>
    <x v="2"/>
    <s v="6BB x 450  STRANDING MC  B-MGR"/>
    <s v="10"/>
    <s v="0"/>
    <s v="UM3001"/>
    <d v="2012-03-25T00:00:00"/>
    <n v="273720.12"/>
    <n v="-212938.89"/>
    <n v="60781.23"/>
    <n v="0"/>
    <n v="0"/>
    <n v="-23775.599999999999"/>
    <n v="0"/>
    <n v="37005.629999999997"/>
    <n v="273720.12"/>
    <n v="-236714.49"/>
    <n v="0"/>
    <m/>
    <s v="UM01"/>
    <s v="INR"/>
    <n v="0"/>
    <n v="0"/>
    <n v="0"/>
    <n v="0"/>
    <n v="0"/>
  </r>
  <r>
    <s v="1603003974"/>
    <s v="2"/>
    <s v="16030039742"/>
    <s v="3000"/>
    <x v="2"/>
    <s v="6BB x 450  STRANDING MC  B-MAI"/>
    <s v="20"/>
    <s v="0"/>
    <s v="UM3001"/>
    <d v="2012-03-25T00:00:00"/>
    <n v="3832081.61"/>
    <n v="-2001194.2"/>
    <n v="1830887.41"/>
    <n v="0"/>
    <n v="0"/>
    <n v="-136825.62"/>
    <n v="0"/>
    <n v="1694061.79"/>
    <n v="3832081.61"/>
    <n v="-2138019.8199999998"/>
    <n v="0"/>
    <m/>
    <s v="UM01"/>
    <s v="INR"/>
    <n v="0"/>
    <n v="0"/>
    <n v="0"/>
    <n v="0"/>
    <n v="0"/>
  </r>
  <r>
    <s v="1603003974"/>
    <s v="3"/>
    <s v="16030039743"/>
    <s v="3000"/>
    <x v="2"/>
    <s v="6BB x 450  STRANDING MC  B-CAP"/>
    <s v="20"/>
    <s v="0"/>
    <s v="UM3001"/>
    <d v="2012-03-25T00:00:00"/>
    <n v="547440.23"/>
    <n v="-285884.90000000002"/>
    <n v="261555.33"/>
    <n v="0"/>
    <n v="0"/>
    <n v="-19546.52"/>
    <n v="0"/>
    <n v="242008.81"/>
    <n v="547440.23"/>
    <n v="-305431.42"/>
    <n v="0"/>
    <m/>
    <s v="UM01"/>
    <s v="INR"/>
    <n v="0"/>
    <n v="0"/>
    <n v="0"/>
    <n v="0"/>
    <n v="0"/>
  </r>
  <r>
    <s v="1603003974"/>
    <s v="4"/>
    <s v="16030039744"/>
    <s v="3000"/>
    <x v="2"/>
    <s v="6BB x 450  STRANDING MC  B-ELE"/>
    <s v="10"/>
    <s v="0"/>
    <s v="UM3001"/>
    <d v="2012-03-25T00:00:00"/>
    <n v="547440.23"/>
    <n v="-425877.78"/>
    <n v="121562.45"/>
    <n v="0"/>
    <n v="0"/>
    <n v="-47551.19"/>
    <n v="0"/>
    <n v="74011.259999999995"/>
    <n v="547440.23"/>
    <n v="-473428.97"/>
    <n v="0"/>
    <m/>
    <s v="UM01"/>
    <s v="INR"/>
    <n v="0"/>
    <n v="0"/>
    <n v="0"/>
    <n v="0"/>
    <n v="0"/>
  </r>
  <r>
    <s v="1603003974"/>
    <s v="5"/>
    <s v="16030039745"/>
    <s v="3000"/>
    <x v="2"/>
    <s v="6BB x 450  STRANDING MC  B-MOT"/>
    <s v="15"/>
    <s v="0"/>
    <s v="UM3001"/>
    <d v="2012-03-25T00:00:00"/>
    <n v="273720.12"/>
    <n v="-163335.79999999999"/>
    <n v="110384.32000000001"/>
    <n v="0"/>
    <n v="0"/>
    <n v="-13851.99"/>
    <n v="0"/>
    <n v="96532.33"/>
    <n v="273720.12"/>
    <n v="-177187.79"/>
    <n v="0"/>
    <m/>
    <s v="UM01"/>
    <s v="INR"/>
    <n v="0"/>
    <n v="0"/>
    <n v="0"/>
    <n v="0"/>
    <n v="0"/>
  </r>
  <r>
    <s v="1603003975"/>
    <s v="1"/>
    <s v="16030039751"/>
    <s v="3000"/>
    <x v="2"/>
    <s v="6BB x 450  STRANDING MC  C-MGR"/>
    <s v="10"/>
    <s v="0"/>
    <s v="UM3001"/>
    <d v="2012-03-25T00:00:00"/>
    <n v="269624.40999999997"/>
    <n v="-209752.67"/>
    <n v="59871.74"/>
    <n v="0"/>
    <n v="0"/>
    <n v="-23419.83"/>
    <n v="0"/>
    <n v="36451.910000000003"/>
    <n v="269624.40999999997"/>
    <n v="-233172.5"/>
    <n v="0"/>
    <m/>
    <s v="UM01"/>
    <s v="INR"/>
    <n v="0"/>
    <n v="0"/>
    <n v="0"/>
    <n v="0"/>
    <n v="0"/>
  </r>
  <r>
    <s v="1603003975"/>
    <s v="2"/>
    <s v="16030039752"/>
    <s v="3000"/>
    <x v="2"/>
    <s v="6BB x 450  STRANDING MC  C-MAI"/>
    <s v="20"/>
    <s v="0"/>
    <s v="UM3001"/>
    <d v="2012-03-25T00:00:00"/>
    <n v="3774741.75"/>
    <n v="-1971250.14"/>
    <n v="1803491.61"/>
    <n v="0"/>
    <n v="0"/>
    <n v="-134778.28"/>
    <n v="0"/>
    <n v="1668713.33"/>
    <n v="3774741.75"/>
    <n v="-2106028.42"/>
    <n v="0"/>
    <m/>
    <s v="UM01"/>
    <s v="INR"/>
    <n v="0"/>
    <n v="0"/>
    <n v="0"/>
    <n v="0"/>
    <n v="0"/>
  </r>
  <r>
    <s v="1603003975"/>
    <s v="3"/>
    <s v="16030039753"/>
    <s v="3000"/>
    <x v="2"/>
    <s v="6BB x 450  STRANDING MC  C-CAP"/>
    <s v="20"/>
    <s v="0"/>
    <s v="UM3001"/>
    <d v="2012-03-25T00:00:00"/>
    <n v="539248.81999999995"/>
    <n v="-281607.15999999997"/>
    <n v="257641.66"/>
    <n v="0"/>
    <n v="0"/>
    <n v="-19254.04"/>
    <n v="0"/>
    <n v="238387.62"/>
    <n v="539248.81999999995"/>
    <n v="-300861.2"/>
    <n v="0"/>
    <m/>
    <s v="UM01"/>
    <s v="INR"/>
    <n v="0"/>
    <n v="0"/>
    <n v="0"/>
    <n v="0"/>
    <n v="0"/>
  </r>
  <r>
    <s v="1603003975"/>
    <s v="4"/>
    <s v="16030039754"/>
    <s v="3000"/>
    <x v="2"/>
    <s v="6BB x 450  STRANDING MC  C-ELE"/>
    <s v="10"/>
    <s v="0"/>
    <s v="UM3001"/>
    <d v="2012-03-25T00:00:00"/>
    <n v="539248.81999999995"/>
    <n v="-419505.33"/>
    <n v="119743.49"/>
    <n v="0"/>
    <n v="0"/>
    <n v="-46839.67"/>
    <n v="0"/>
    <n v="72903.820000000007"/>
    <n v="539248.81999999995"/>
    <n v="-466345"/>
    <n v="0"/>
    <m/>
    <s v="UM01"/>
    <s v="INR"/>
    <n v="0"/>
    <n v="0"/>
    <n v="0"/>
    <n v="0"/>
    <n v="0"/>
  </r>
  <r>
    <s v="1603003975"/>
    <s v="5"/>
    <s v="16030039755"/>
    <s v="3000"/>
    <x v="2"/>
    <s v="6BB x 450  STRANDING MC  C-MOT"/>
    <s v="15"/>
    <s v="0"/>
    <s v="UM3001"/>
    <d v="2012-03-25T00:00:00"/>
    <n v="269624.40999999997"/>
    <n v="-160891.79"/>
    <n v="108732.62"/>
    <n v="0"/>
    <n v="0"/>
    <n v="-13644.73"/>
    <n v="0"/>
    <n v="95087.89"/>
    <n v="269624.40999999997"/>
    <n v="-174536.52"/>
    <n v="0"/>
    <m/>
    <s v="UM01"/>
    <s v="INR"/>
    <n v="0"/>
    <n v="0"/>
    <n v="0"/>
    <n v="0"/>
    <n v="0"/>
  </r>
  <r>
    <s v="1603003976"/>
    <s v="1"/>
    <s v="16030039761"/>
    <s v="3000"/>
    <x v="2"/>
    <s v="6BB x 450  CLOSER MC  A-MGRD"/>
    <s v="10"/>
    <s v="0"/>
    <s v="UM3001"/>
    <d v="2012-03-26T00:00:00"/>
    <n v="245339.14"/>
    <n v="-190796.66"/>
    <n v="54542.48"/>
    <n v="0"/>
    <n v="0"/>
    <n v="-21312.93"/>
    <n v="0"/>
    <n v="33229.550000000003"/>
    <n v="245339.14"/>
    <n v="-212109.59"/>
    <n v="0"/>
    <m/>
    <s v="UM01"/>
    <s v="INR"/>
    <n v="0"/>
    <n v="0"/>
    <n v="0"/>
    <n v="0"/>
    <n v="0"/>
  </r>
  <r>
    <s v="1603003976"/>
    <s v="2"/>
    <s v="16030039762"/>
    <s v="3000"/>
    <x v="2"/>
    <s v="6BB x 450  CLOSER MC  A-MAIN"/>
    <s v="20"/>
    <s v="0"/>
    <s v="UM3001"/>
    <d v="2012-03-26T00:00:00"/>
    <n v="3434747.98"/>
    <n v="-1792841.53"/>
    <n v="1641906.45"/>
    <n v="0"/>
    <n v="0"/>
    <n v="-122682.15"/>
    <n v="0"/>
    <n v="1519224.3"/>
    <n v="3434747.98"/>
    <n v="-1915523.68"/>
    <n v="0"/>
    <m/>
    <s v="UM01"/>
    <s v="INR"/>
    <n v="0"/>
    <n v="0"/>
    <n v="0"/>
    <n v="0"/>
    <n v="0"/>
  </r>
  <r>
    <s v="1603003976"/>
    <s v="3"/>
    <s v="16030039763"/>
    <s v="3000"/>
    <x v="2"/>
    <s v="6BB x 450  CLOSER MC  A-CAPS"/>
    <s v="20"/>
    <s v="0"/>
    <s v="UM3001"/>
    <d v="2012-03-26T00:00:00"/>
    <n v="490678.28"/>
    <n v="-256120.22"/>
    <n v="234558.06"/>
    <n v="0"/>
    <n v="0"/>
    <n v="-17526.02"/>
    <n v="0"/>
    <n v="217032.04"/>
    <n v="490678.28"/>
    <n v="-273646.24"/>
    <n v="0"/>
    <m/>
    <s v="UM01"/>
    <s v="INR"/>
    <n v="0"/>
    <n v="0"/>
    <n v="0"/>
    <n v="0"/>
    <n v="0"/>
  </r>
  <r>
    <s v="1603003976"/>
    <s v="4"/>
    <s v="16030039764"/>
    <s v="3000"/>
    <x v="2"/>
    <s v="6BB x 450  CLOSER MC  A-ELEC"/>
    <s v="10"/>
    <s v="0"/>
    <s v="UM3001"/>
    <d v="2012-03-26T00:00:00"/>
    <n v="490678.28"/>
    <n v="-381593.32"/>
    <n v="109084.96"/>
    <n v="0"/>
    <n v="0"/>
    <n v="-42625.87"/>
    <n v="0"/>
    <n v="66459.09"/>
    <n v="490678.28"/>
    <n v="-424219.19"/>
    <n v="0"/>
    <m/>
    <s v="UM01"/>
    <s v="INR"/>
    <n v="0"/>
    <n v="0"/>
    <n v="0"/>
    <n v="0"/>
    <n v="0"/>
  </r>
  <r>
    <s v="1603003976"/>
    <s v="5"/>
    <s v="16030039765"/>
    <s v="3000"/>
    <x v="2"/>
    <s v="6BB x 450  CLOSER MC  A-MOTR"/>
    <s v="15"/>
    <s v="0"/>
    <s v="UM3001"/>
    <d v="2012-03-26T00:00:00"/>
    <n v="245339.14"/>
    <n v="-146340.98000000001"/>
    <n v="98998.16"/>
    <n v="0"/>
    <n v="0"/>
    <n v="-12419.34"/>
    <n v="0"/>
    <n v="86578.82"/>
    <n v="245339.14"/>
    <n v="-158760.32000000001"/>
    <n v="0"/>
    <m/>
    <s v="UM01"/>
    <s v="INR"/>
    <n v="0"/>
    <n v="0"/>
    <n v="0"/>
    <n v="0"/>
    <n v="0"/>
  </r>
  <r>
    <s v="1603003977"/>
    <s v="1"/>
    <s v="16030039771"/>
    <s v="3000"/>
    <x v="2"/>
    <s v="6BB x 450  CLOSER MC  B-MGRD"/>
    <s v="10"/>
    <s v="0"/>
    <s v="UM3001"/>
    <d v="2012-03-26T00:00:00"/>
    <n v="243040.45"/>
    <n v="-189009"/>
    <n v="54031.45"/>
    <n v="0"/>
    <n v="0"/>
    <n v="-21113.25"/>
    <n v="0"/>
    <n v="32918.199999999997"/>
    <n v="243040.45"/>
    <n v="-210122.25"/>
    <n v="0"/>
    <m/>
    <s v="UM01"/>
    <s v="INR"/>
    <n v="0"/>
    <n v="0"/>
    <n v="0"/>
    <n v="0"/>
    <n v="0"/>
  </r>
  <r>
    <s v="1603003977"/>
    <s v="2"/>
    <s v="16030039772"/>
    <s v="3000"/>
    <x v="2"/>
    <s v="6BB x 450  CLOSER MC  B-MAIN"/>
    <s v="20"/>
    <s v="0"/>
    <s v="UM3001"/>
    <d v="2012-03-26T00:00:00"/>
    <n v="3402566.34"/>
    <n v="-1776043.62"/>
    <n v="1626522.72"/>
    <n v="0"/>
    <n v="0"/>
    <n v="-121532.68"/>
    <n v="0"/>
    <n v="1504990.04"/>
    <n v="3402566.34"/>
    <n v="-1897576.3"/>
    <n v="0"/>
    <m/>
    <s v="UM01"/>
    <s v="INR"/>
    <n v="0"/>
    <n v="0"/>
    <n v="0"/>
    <n v="0"/>
    <n v="0"/>
  </r>
  <r>
    <s v="1603003977"/>
    <s v="3"/>
    <s v="16030039773"/>
    <s v="3000"/>
    <x v="2"/>
    <s v="6BB x 450  CLOSER MC  B-CAPS"/>
    <s v="20"/>
    <s v="0"/>
    <s v="UM3001"/>
    <d v="2012-03-26T00:00:00"/>
    <n v="486080.91"/>
    <n v="-253720.51"/>
    <n v="232360.4"/>
    <n v="0"/>
    <n v="0"/>
    <n v="-17361.810000000001"/>
    <n v="0"/>
    <n v="214998.59"/>
    <n v="486080.91"/>
    <n v="-271082.32"/>
    <n v="0"/>
    <m/>
    <s v="UM01"/>
    <s v="INR"/>
    <n v="0"/>
    <n v="0"/>
    <n v="0"/>
    <n v="0"/>
    <n v="0"/>
  </r>
  <r>
    <s v="1603003977"/>
    <s v="4"/>
    <s v="16030039774"/>
    <s v="3000"/>
    <x v="2"/>
    <s v="6BB x 450  CLOSER MC  B-ELEC"/>
    <s v="10"/>
    <s v="0"/>
    <s v="UM3001"/>
    <d v="2012-03-26T00:00:00"/>
    <n v="486080.91"/>
    <n v="-378018"/>
    <n v="108062.91"/>
    <n v="0"/>
    <n v="0"/>
    <n v="-42226.5"/>
    <n v="0"/>
    <n v="65836.41"/>
    <n v="486080.91"/>
    <n v="-420244.5"/>
    <n v="0"/>
    <m/>
    <s v="UM01"/>
    <s v="INR"/>
    <n v="0"/>
    <n v="0"/>
    <n v="0"/>
    <n v="0"/>
    <n v="0"/>
  </r>
  <r>
    <s v="1603003977"/>
    <s v="5"/>
    <s v="16030039775"/>
    <s v="3000"/>
    <x v="2"/>
    <s v="6BB x 450  CLOSER MC  B-MOTR"/>
    <s v="15"/>
    <s v="0"/>
    <s v="UM3001"/>
    <d v="2012-03-26T00:00:00"/>
    <n v="243040.45"/>
    <n v="-144969.85"/>
    <n v="98070.6"/>
    <n v="0"/>
    <n v="0"/>
    <n v="-12302.97"/>
    <n v="0"/>
    <n v="85767.63"/>
    <n v="243040.45"/>
    <n v="-157272.82"/>
    <n v="0"/>
    <m/>
    <s v="UM01"/>
    <s v="INR"/>
    <n v="0"/>
    <n v="0"/>
    <n v="0"/>
    <n v="0"/>
    <n v="0"/>
  </r>
  <r>
    <s v="1603003978"/>
    <s v="1"/>
    <s v="16030039781"/>
    <s v="3000"/>
    <x v="2"/>
    <s v="6BB x 315  CLOSING MC-CAPS"/>
    <s v="20"/>
    <s v="0"/>
    <s v="UM3001"/>
    <d v="2012-03-27T00:00:00"/>
    <n v="503824.66"/>
    <n v="-262856.58"/>
    <n v="240968.08"/>
    <n v="0"/>
    <n v="0"/>
    <n v="-18001.95"/>
    <n v="0"/>
    <n v="222966.13"/>
    <n v="503824.66"/>
    <n v="-280858.53000000003"/>
    <n v="0"/>
    <m/>
    <s v="UM01"/>
    <s v="INR"/>
    <n v="0"/>
    <n v="0"/>
    <n v="0"/>
    <n v="0"/>
    <n v="0"/>
  </r>
  <r>
    <s v="1603003978"/>
    <s v="2"/>
    <s v="16030039782"/>
    <s v="3000"/>
    <x v="2"/>
    <s v="6BB x 315  CLOSING MC-ELEC"/>
    <s v="10"/>
    <s v="0"/>
    <s v="UM3001"/>
    <d v="2012-03-27T00:00:00"/>
    <n v="503824.66"/>
    <n v="-391686.78"/>
    <n v="112137.88"/>
    <n v="0"/>
    <n v="0"/>
    <n v="-43773.14"/>
    <n v="0"/>
    <n v="68364.740000000005"/>
    <n v="503824.66"/>
    <n v="-435459.92"/>
    <n v="0"/>
    <m/>
    <s v="UM01"/>
    <s v="INR"/>
    <n v="0"/>
    <n v="0"/>
    <n v="0"/>
    <n v="0"/>
    <n v="0"/>
  </r>
  <r>
    <s v="1603003978"/>
    <s v="3"/>
    <s v="16030039783"/>
    <s v="3000"/>
    <x v="2"/>
    <s v="6BB x 315  CLOSING MC-MGRD"/>
    <s v="10"/>
    <s v="0"/>
    <s v="UM3001"/>
    <d v="2012-03-27T00:00:00"/>
    <n v="251912.33"/>
    <n v="-195843.39"/>
    <n v="56068.94"/>
    <n v="0"/>
    <n v="0"/>
    <n v="-21886.57"/>
    <n v="0"/>
    <n v="34182.370000000003"/>
    <n v="251912.33"/>
    <n v="-217729.96"/>
    <n v="0"/>
    <m/>
    <s v="UM01"/>
    <s v="INR"/>
    <n v="0"/>
    <n v="0"/>
    <n v="0"/>
    <n v="0"/>
    <n v="0"/>
  </r>
  <r>
    <s v="1603003978"/>
    <s v="4"/>
    <s v="16030039784"/>
    <s v="3000"/>
    <x v="2"/>
    <s v="6BB x 315  CLOSING MC-MOTR"/>
    <s v="15"/>
    <s v="0"/>
    <s v="UM3001"/>
    <d v="2012-03-27T00:00:00"/>
    <n v="251912.33"/>
    <n v="-150201"/>
    <n v="101711.33"/>
    <n v="0"/>
    <n v="0"/>
    <n v="-12755.78"/>
    <n v="0"/>
    <n v="88955.55"/>
    <n v="251912.33"/>
    <n v="-162956.78"/>
    <n v="0"/>
    <m/>
    <s v="UM01"/>
    <s v="INR"/>
    <n v="0"/>
    <n v="0"/>
    <n v="0"/>
    <n v="0"/>
    <n v="0"/>
  </r>
  <r>
    <s v="1603003978"/>
    <s v="5"/>
    <s v="16030039785"/>
    <s v="3000"/>
    <x v="2"/>
    <s v="6BB x 315  CLOSING MC-MAIN"/>
    <s v="20"/>
    <s v="0"/>
    <s v="UM3001"/>
    <d v="2012-03-27T00:00:00"/>
    <n v="3526772.61"/>
    <n v="-1839996.14"/>
    <n v="1686776.47"/>
    <n v="0"/>
    <n v="0"/>
    <n v="-126013.67"/>
    <n v="0"/>
    <n v="1560762.8"/>
    <n v="3526772.61"/>
    <n v="-1966009.81"/>
    <n v="0"/>
    <m/>
    <s v="UM01"/>
    <s v="INR"/>
    <n v="0"/>
    <n v="0"/>
    <n v="0"/>
    <n v="0"/>
    <n v="0"/>
  </r>
  <r>
    <s v="1603003979"/>
    <s v="1"/>
    <s v="16030039791"/>
    <s v="3000"/>
    <x v="2"/>
    <s v="6BB x 315  CLOSING MC-CAPS"/>
    <s v="20"/>
    <s v="0"/>
    <s v="UM3001"/>
    <d v="2012-03-27T00:00:00"/>
    <n v="461984.79"/>
    <n v="-241027.8"/>
    <n v="220956.99"/>
    <n v="0"/>
    <n v="0"/>
    <n v="-16506.990000000002"/>
    <n v="0"/>
    <n v="204450"/>
    <n v="461984.79"/>
    <n v="-257534.79"/>
    <n v="0"/>
    <m/>
    <s v="UM01"/>
    <s v="INR"/>
    <n v="0"/>
    <n v="0"/>
    <n v="0"/>
    <n v="0"/>
    <n v="0"/>
  </r>
  <r>
    <s v="1603003979"/>
    <s v="2"/>
    <s v="16030039792"/>
    <s v="3000"/>
    <x v="2"/>
    <s v="6BB x 315  CLOSING MC-ELEC"/>
    <s v="10"/>
    <s v="0"/>
    <s v="UM3001"/>
    <d v="2012-03-27T00:00:00"/>
    <n v="461984.79"/>
    <n v="-359159.34"/>
    <n v="102825.45"/>
    <n v="0"/>
    <n v="0"/>
    <n v="-40138.019999999997"/>
    <n v="0"/>
    <n v="62687.43"/>
    <n v="461984.79"/>
    <n v="-399297.36"/>
    <n v="0"/>
    <m/>
    <s v="UM01"/>
    <s v="INR"/>
    <n v="0"/>
    <n v="0"/>
    <n v="0"/>
    <n v="0"/>
    <n v="0"/>
  </r>
  <r>
    <s v="1603003979"/>
    <s v="3"/>
    <s v="16030039793"/>
    <s v="3000"/>
    <x v="2"/>
    <s v="6BB x 315  CLOSING MC-MGRD"/>
    <s v="10"/>
    <s v="0"/>
    <s v="UM3001"/>
    <d v="2012-03-27T00:00:00"/>
    <n v="230992.39"/>
    <n v="-179579.67"/>
    <n v="51412.72"/>
    <n v="0"/>
    <n v="0"/>
    <n v="-20069.009999999998"/>
    <n v="0"/>
    <n v="31343.71"/>
    <n v="230992.39"/>
    <n v="-199648.68"/>
    <n v="0"/>
    <m/>
    <s v="UM01"/>
    <s v="INR"/>
    <n v="0"/>
    <n v="0"/>
    <n v="0"/>
    <n v="0"/>
    <n v="0"/>
  </r>
  <r>
    <s v="1603003979"/>
    <s v="4"/>
    <s v="16030039794"/>
    <s v="3000"/>
    <x v="2"/>
    <s v="6BB x 315  CLOSING MC-MOTR"/>
    <s v="15"/>
    <s v="0"/>
    <s v="UM3001"/>
    <d v="2012-03-27T00:00:00"/>
    <n v="230992.39"/>
    <n v="-137727.62"/>
    <n v="93264.77"/>
    <n v="0"/>
    <n v="0"/>
    <n v="-11696.48"/>
    <n v="0"/>
    <n v="81568.289999999994"/>
    <n v="230992.39"/>
    <n v="-149424.1"/>
    <n v="0"/>
    <m/>
    <s v="UM01"/>
    <s v="INR"/>
    <n v="0"/>
    <n v="0"/>
    <n v="0"/>
    <n v="0"/>
    <n v="0"/>
  </r>
  <r>
    <s v="1603003979"/>
    <s v="5"/>
    <s v="16030039795"/>
    <s v="3000"/>
    <x v="2"/>
    <s v="6BB x 315  CLOSING MC-MAIN"/>
    <s v="20"/>
    <s v="0"/>
    <s v="UM3001"/>
    <d v="2012-03-27T00:00:00"/>
    <n v="3233893.52"/>
    <n v="-1687194.59"/>
    <n v="1546698.93"/>
    <n v="0"/>
    <n v="0"/>
    <n v="-115548.93"/>
    <n v="0"/>
    <n v="1431150"/>
    <n v="3233893.52"/>
    <n v="-1802743.52"/>
    <n v="0"/>
    <m/>
    <s v="UM01"/>
    <s v="INR"/>
    <n v="0"/>
    <n v="0"/>
    <n v="0"/>
    <n v="0"/>
    <n v="0"/>
  </r>
  <r>
    <s v="1603003980"/>
    <s v="1"/>
    <s v="16030039801"/>
    <s v="3000"/>
    <x v="2"/>
    <s v="6BB x 315  CLOSING MC  C-CAPS"/>
    <s v="20"/>
    <s v="0"/>
    <s v="UM3001"/>
    <d v="2012-03-27T00:00:00"/>
    <n v="483060.25"/>
    <n v="-252023.34"/>
    <n v="231036.91"/>
    <n v="0"/>
    <n v="0"/>
    <n v="-17260.03"/>
    <n v="0"/>
    <n v="213776.88"/>
    <n v="483060.25"/>
    <n v="-269283.37"/>
    <n v="0"/>
    <m/>
    <s v="UM01"/>
    <s v="INR"/>
    <n v="0"/>
    <n v="0"/>
    <n v="0"/>
    <n v="0"/>
    <n v="0"/>
  </r>
  <r>
    <s v="1603003980"/>
    <s v="2"/>
    <s v="16030039802"/>
    <s v="3000"/>
    <x v="2"/>
    <s v="6BB x 315  CLOSING MC  C-ELEC"/>
    <s v="10"/>
    <s v="0"/>
    <s v="UM3001"/>
    <d v="2012-03-27T00:00:00"/>
    <n v="483060.25"/>
    <n v="-375543.97"/>
    <n v="107516.28"/>
    <n v="0"/>
    <n v="0"/>
    <n v="-41969.09"/>
    <n v="0"/>
    <n v="65547.19"/>
    <n v="483060.25"/>
    <n v="-417513.06"/>
    <n v="0"/>
    <m/>
    <s v="UM01"/>
    <s v="INR"/>
    <n v="0"/>
    <n v="0"/>
    <n v="0"/>
    <n v="0"/>
    <n v="0"/>
  </r>
  <r>
    <s v="1603003980"/>
    <s v="3"/>
    <s v="16030039803"/>
    <s v="3000"/>
    <x v="2"/>
    <s v="6BB x 315  CLOSING MC  C-MGRD"/>
    <s v="10"/>
    <s v="0"/>
    <s v="UM3001"/>
    <d v="2012-03-27T00:00:00"/>
    <n v="241530.13"/>
    <n v="-187771.99"/>
    <n v="53758.14"/>
    <n v="0"/>
    <n v="0"/>
    <n v="-20984.54"/>
    <n v="0"/>
    <n v="32773.599999999999"/>
    <n v="241530.13"/>
    <n v="-208756.53"/>
    <n v="0"/>
    <m/>
    <s v="UM01"/>
    <s v="INR"/>
    <n v="0"/>
    <n v="0"/>
    <n v="0"/>
    <n v="0"/>
    <n v="0"/>
  </r>
  <r>
    <s v="1603003980"/>
    <s v="4"/>
    <s v="16030039804"/>
    <s v="3000"/>
    <x v="2"/>
    <s v="6BB x 315  CLOSING MC  C-MOTR"/>
    <s v="15"/>
    <s v="0"/>
    <s v="UM3001"/>
    <d v="2012-03-27T00:00:00"/>
    <n v="241530.13"/>
    <n v="-144010.69"/>
    <n v="97519.44"/>
    <n v="0"/>
    <n v="0"/>
    <n v="-12230.07"/>
    <n v="0"/>
    <n v="85289.37"/>
    <n v="241530.13"/>
    <n v="-156240.76"/>
    <n v="0"/>
    <m/>
    <s v="UM01"/>
    <s v="INR"/>
    <n v="0"/>
    <n v="0"/>
    <n v="0"/>
    <n v="0"/>
    <n v="0"/>
  </r>
  <r>
    <s v="1603003980"/>
    <s v="5"/>
    <s v="16030039805"/>
    <s v="3000"/>
    <x v="2"/>
    <s v="6BB x 315  CLOSING MC  C-MAIN"/>
    <s v="20"/>
    <s v="0"/>
    <s v="UM3001"/>
    <d v="2012-03-27T00:00:00"/>
    <n v="3381421.76"/>
    <n v="-1764163.36"/>
    <n v="1617258.4"/>
    <n v="0"/>
    <n v="0"/>
    <n v="-120820.2"/>
    <n v="0"/>
    <n v="1496438.2"/>
    <n v="3381421.76"/>
    <n v="-1884983.56"/>
    <n v="0"/>
    <m/>
    <s v="UM01"/>
    <s v="INR"/>
    <n v="0"/>
    <n v="0"/>
    <n v="0"/>
    <n v="0"/>
    <n v="0"/>
  </r>
  <r>
    <s v="1603003981"/>
    <s v="1"/>
    <s v="16030039811"/>
    <s v="3000"/>
    <x v="2"/>
    <s v="6BB x 315  CLOSING MC  D-CAPS"/>
    <s v="20"/>
    <s v="0"/>
    <s v="UM3001"/>
    <d v="2012-03-27T00:00:00"/>
    <n v="476409.59"/>
    <n v="-248553.55"/>
    <n v="227856.04"/>
    <n v="0"/>
    <n v="0"/>
    <n v="-17022.400000000001"/>
    <n v="0"/>
    <n v="210833.64"/>
    <n v="476409.59"/>
    <n v="-265575.95"/>
    <n v="0"/>
    <m/>
    <s v="UM01"/>
    <s v="INR"/>
    <n v="0"/>
    <n v="0"/>
    <n v="0"/>
    <n v="0"/>
    <n v="0"/>
  </r>
  <r>
    <s v="1603003981"/>
    <s v="2"/>
    <s v="16030039812"/>
    <s v="3000"/>
    <x v="2"/>
    <s v="6BB x 315  CLOSING MC  D-ELEC"/>
    <s v="10"/>
    <s v="0"/>
    <s v="UM3001"/>
    <d v="2012-03-27T00:00:00"/>
    <n v="476409.59"/>
    <n v="-370373.56"/>
    <n v="106036.03"/>
    <n v="0"/>
    <n v="0"/>
    <n v="-41391.279999999999"/>
    <n v="0"/>
    <n v="64644.75"/>
    <n v="476409.59"/>
    <n v="-411764.84"/>
    <n v="0"/>
    <m/>
    <s v="UM01"/>
    <s v="INR"/>
    <n v="0"/>
    <n v="0"/>
    <n v="0"/>
    <n v="0"/>
    <n v="0"/>
  </r>
  <r>
    <s v="1603003981"/>
    <s v="3"/>
    <s v="16030039813"/>
    <s v="3000"/>
    <x v="2"/>
    <s v="6BB x 315  CLOSING MC  D-MGRD"/>
    <s v="10"/>
    <s v="0"/>
    <s v="UM3001"/>
    <d v="2012-03-27T00:00:00"/>
    <n v="238204.79"/>
    <n v="-185186.78"/>
    <n v="53018.01"/>
    <n v="0"/>
    <n v="0"/>
    <n v="-20695.64"/>
    <n v="0"/>
    <n v="32322.37"/>
    <n v="238204.79"/>
    <n v="-205882.42"/>
    <n v="0"/>
    <m/>
    <s v="UM01"/>
    <s v="INR"/>
    <n v="0"/>
    <n v="0"/>
    <n v="0"/>
    <n v="0"/>
    <n v="0"/>
  </r>
  <r>
    <s v="1603003981"/>
    <s v="4"/>
    <s v="16030039814"/>
    <s v="3000"/>
    <x v="2"/>
    <s v="6BB x 315  CLOSING MC  D-MOTR"/>
    <s v="15"/>
    <s v="0"/>
    <s v="UM3001"/>
    <d v="2012-03-27T00:00:00"/>
    <n v="238204.79"/>
    <n v="-142027.98000000001"/>
    <n v="96176.81"/>
    <n v="0"/>
    <n v="0"/>
    <n v="-12061.69"/>
    <n v="0"/>
    <n v="84115.12"/>
    <n v="238204.79"/>
    <n v="-154089.67000000001"/>
    <n v="0"/>
    <m/>
    <s v="UM01"/>
    <s v="INR"/>
    <n v="0"/>
    <n v="0"/>
    <n v="0"/>
    <n v="0"/>
    <n v="0"/>
  </r>
  <r>
    <s v="1603003981"/>
    <s v="5"/>
    <s v="16030039815"/>
    <s v="3000"/>
    <x v="2"/>
    <s v="6BB x 315  CLOSING MC  D-MAIN"/>
    <s v="20"/>
    <s v="0"/>
    <s v="UM3001"/>
    <d v="2012-03-27T00:00:00"/>
    <n v="3334867.12"/>
    <n v="-1739874.75"/>
    <n v="1594992.37"/>
    <n v="0"/>
    <n v="0"/>
    <n v="-119156.77"/>
    <n v="0"/>
    <n v="1475835.6"/>
    <n v="3334867.12"/>
    <n v="-1859031.52"/>
    <n v="0"/>
    <m/>
    <s v="UM01"/>
    <s v="INR"/>
    <n v="0"/>
    <n v="0"/>
    <n v="0"/>
    <n v="0"/>
    <n v="0"/>
  </r>
  <r>
    <s v="1603003982"/>
    <s v="1"/>
    <s v="16030039821"/>
    <s v="3000"/>
    <x v="2"/>
    <s v="12BB x 315  STRANDING MC-CAPS"/>
    <s v="20"/>
    <s v="0"/>
    <s v="UM3001"/>
    <d v="2012-03-23T00:00:00"/>
    <n v="653815.59"/>
    <n v="-341811.47"/>
    <n v="312004.12"/>
    <n v="0"/>
    <n v="0"/>
    <n v="-23324.04"/>
    <n v="0"/>
    <n v="288680.08"/>
    <n v="653815.59"/>
    <n v="-365135.51"/>
    <n v="0"/>
    <m/>
    <s v="UM01"/>
    <s v="INR"/>
    <n v="0"/>
    <n v="0"/>
    <n v="0"/>
    <n v="0"/>
    <n v="0"/>
  </r>
  <r>
    <s v="1603003982"/>
    <s v="2"/>
    <s v="16030039822"/>
    <s v="3000"/>
    <x v="2"/>
    <s v="12BB x 315  STRANDING MC-ELEC"/>
    <s v="10"/>
    <s v="0"/>
    <s v="UM3001"/>
    <d v="2012-03-23T00:00:00"/>
    <n v="653815.59"/>
    <n v="-508969.83"/>
    <n v="144845.76000000001"/>
    <n v="0"/>
    <n v="0"/>
    <n v="-56777.49"/>
    <n v="0"/>
    <n v="88068.27"/>
    <n v="653815.59"/>
    <n v="-565747.31999999995"/>
    <n v="0"/>
    <m/>
    <s v="UM01"/>
    <s v="INR"/>
    <n v="0"/>
    <n v="0"/>
    <n v="0"/>
    <n v="0"/>
    <n v="0"/>
  </r>
  <r>
    <s v="1603003982"/>
    <s v="3"/>
    <s v="16030039823"/>
    <s v="3000"/>
    <x v="2"/>
    <s v="12BB x 315  STRANDING MC-MOTR"/>
    <s v="15"/>
    <s v="0"/>
    <s v="UM3001"/>
    <d v="2012-03-23T00:00:00"/>
    <n v="326907.8"/>
    <n v="-195231.97"/>
    <n v="131675.82999999999"/>
    <n v="0"/>
    <n v="0"/>
    <n v="-16534.02"/>
    <n v="0"/>
    <n v="115141.81"/>
    <n v="326907.8"/>
    <n v="-211765.99"/>
    <n v="0"/>
    <m/>
    <s v="UM01"/>
    <s v="INR"/>
    <n v="0"/>
    <n v="0"/>
    <n v="0"/>
    <n v="0"/>
    <n v="0"/>
  </r>
  <r>
    <s v="1603003982"/>
    <s v="4"/>
    <s v="16030039824"/>
    <s v="3000"/>
    <x v="2"/>
    <s v="12BB x 315  STRANDING MC-MGRD"/>
    <s v="10"/>
    <s v="0"/>
    <s v="UM3001"/>
    <d v="2012-03-23T00:00:00"/>
    <n v="326907.8"/>
    <n v="-254484.92"/>
    <n v="72422.880000000005"/>
    <n v="0"/>
    <n v="0"/>
    <n v="-28388.74"/>
    <n v="0"/>
    <n v="44034.14"/>
    <n v="326907.8"/>
    <n v="-282873.65999999997"/>
    <n v="0"/>
    <m/>
    <s v="UM01"/>
    <s v="INR"/>
    <n v="0"/>
    <n v="0"/>
    <n v="0"/>
    <n v="0"/>
    <n v="0"/>
  </r>
  <r>
    <s v="1603003982"/>
    <s v="5"/>
    <s v="16030039825"/>
    <s v="3000"/>
    <x v="2"/>
    <s v="12BB x 315  STRANDING MC-MAIN"/>
    <s v="20"/>
    <s v="0"/>
    <s v="UM3001"/>
    <d v="2012-03-23T00:00:00"/>
    <n v="4576709.1399999997"/>
    <n v="-2392680.2200000002"/>
    <n v="2184028.92"/>
    <n v="0"/>
    <n v="0"/>
    <n v="-163268.26999999999"/>
    <n v="0"/>
    <n v="2020760.65"/>
    <n v="4576709.1399999997"/>
    <n v="-2555948.4900000002"/>
    <n v="0"/>
    <m/>
    <s v="UM01"/>
    <s v="INR"/>
    <n v="0"/>
    <n v="0"/>
    <n v="0"/>
    <n v="0"/>
    <n v="0"/>
  </r>
  <r>
    <s v="1603003983"/>
    <s v="1"/>
    <s v="16030039831"/>
    <s v="3000"/>
    <x v="2"/>
    <s v="6BB x 250  CLOSER  MC  C-MAIN"/>
    <s v="20"/>
    <s v="0"/>
    <s v="UM3001"/>
    <d v="2012-03-25T00:00:00"/>
    <n v="1487199.08"/>
    <n v="-776646.88"/>
    <n v="710552.2"/>
    <n v="0"/>
    <n v="0"/>
    <n v="-53100.89"/>
    <n v="0"/>
    <n v="657451.31000000006"/>
    <n v="1487199.08"/>
    <n v="-829747.77"/>
    <n v="0"/>
    <m/>
    <s v="UM01"/>
    <s v="INR"/>
    <n v="0"/>
    <n v="0"/>
    <n v="0"/>
    <n v="0"/>
    <n v="0"/>
  </r>
  <r>
    <s v="1603003983"/>
    <s v="2"/>
    <s v="16030039832"/>
    <s v="3000"/>
    <x v="2"/>
    <s v="6BB x 250  CLOSER  MC  C-CAPS"/>
    <s v="20"/>
    <s v="0"/>
    <s v="UM3001"/>
    <d v="2012-03-25T00:00:00"/>
    <n v="212457.01"/>
    <n v="-110949.55"/>
    <n v="101507.46"/>
    <n v="0"/>
    <n v="0"/>
    <n v="-7585.84"/>
    <n v="0"/>
    <n v="93921.62"/>
    <n v="212457.01"/>
    <n v="-118535.39"/>
    <n v="0"/>
    <m/>
    <s v="UM01"/>
    <s v="INR"/>
    <n v="0"/>
    <n v="0"/>
    <n v="0"/>
    <n v="0"/>
    <n v="0"/>
  </r>
  <r>
    <s v="1603003983"/>
    <s v="3"/>
    <s v="16030039833"/>
    <s v="3000"/>
    <x v="2"/>
    <s v="6BB x 250  CLOSER  MC  C-ELEC"/>
    <s v="10"/>
    <s v="0"/>
    <s v="UM3001"/>
    <d v="2012-03-25T00:00:00"/>
    <n v="212457.01"/>
    <n v="-165279.63"/>
    <n v="47177.38"/>
    <n v="0"/>
    <n v="0"/>
    <n v="-18454.22"/>
    <n v="0"/>
    <n v="28723.16"/>
    <n v="212457.01"/>
    <n v="-183733.85"/>
    <n v="0"/>
    <m/>
    <s v="UM01"/>
    <s v="INR"/>
    <n v="0"/>
    <n v="0"/>
    <n v="0"/>
    <n v="0"/>
    <n v="0"/>
  </r>
  <r>
    <s v="1603003983"/>
    <s v="4"/>
    <s v="16030039834"/>
    <s v="3000"/>
    <x v="2"/>
    <s v="6BB x 250  CLOSER  MC  C-MGRD"/>
    <s v="10"/>
    <s v="0"/>
    <s v="UM3001"/>
    <d v="2012-03-25T00:00:00"/>
    <n v="106228.51"/>
    <n v="-82639.81"/>
    <n v="23588.7"/>
    <n v="0"/>
    <n v="0"/>
    <n v="-9227.11"/>
    <n v="0"/>
    <n v="14361.59"/>
    <n v="106228.51"/>
    <n v="-91866.92"/>
    <n v="0"/>
    <m/>
    <s v="UM01"/>
    <s v="INR"/>
    <n v="0"/>
    <n v="0"/>
    <n v="0"/>
    <n v="0"/>
    <n v="0"/>
  </r>
  <r>
    <s v="1603003983"/>
    <s v="5"/>
    <s v="16030039835"/>
    <s v="3000"/>
    <x v="2"/>
    <s v="6BB x 250  CLOSER  MC  C-MOTR"/>
    <s v="15"/>
    <s v="0"/>
    <s v="UM3001"/>
    <d v="2012-03-25T00:00:00"/>
    <n v="106228.51"/>
    <n v="-63389.26"/>
    <n v="42839.25"/>
    <n v="0"/>
    <n v="0"/>
    <n v="-5375.85"/>
    <n v="0"/>
    <n v="37463.4"/>
    <n v="106228.51"/>
    <n v="-68765.11"/>
    <n v="0"/>
    <m/>
    <s v="UM01"/>
    <s v="INR"/>
    <n v="0"/>
    <n v="0"/>
    <n v="0"/>
    <n v="0"/>
    <n v="0"/>
  </r>
  <r>
    <s v="1603003984"/>
    <s v="1"/>
    <s v="16030039841"/>
    <s v="3000"/>
    <x v="2"/>
    <s v="6BB x 250  CLOSER  MC  C-MAIN"/>
    <s v="20"/>
    <s v="0"/>
    <s v="UM3001"/>
    <d v="2012-03-25T00:00:00"/>
    <n v="1504554.14"/>
    <n v="-785710.04"/>
    <n v="718844.1"/>
    <n v="0"/>
    <n v="0"/>
    <n v="-53720.55"/>
    <n v="0"/>
    <n v="665123.55000000005"/>
    <n v="1504554.14"/>
    <n v="-839430.59"/>
    <n v="0"/>
    <m/>
    <s v="UM01"/>
    <s v="INR"/>
    <n v="0"/>
    <n v="0"/>
    <n v="0"/>
    <n v="0"/>
    <n v="0"/>
  </r>
  <r>
    <s v="1603003984"/>
    <s v="2"/>
    <s v="16030039842"/>
    <s v="3000"/>
    <x v="2"/>
    <s v="6BB x 250  CLOSER  MC  C-CAPS"/>
    <s v="20"/>
    <s v="0"/>
    <s v="UM3001"/>
    <d v="2012-03-25T00:00:00"/>
    <n v="214936.31"/>
    <n v="-112244.29"/>
    <n v="102692.02"/>
    <n v="0"/>
    <n v="0"/>
    <n v="-7674.36"/>
    <n v="0"/>
    <n v="95017.66"/>
    <n v="214936.31"/>
    <n v="-119918.65"/>
    <n v="0"/>
    <m/>
    <s v="UM01"/>
    <s v="INR"/>
    <n v="0"/>
    <n v="0"/>
    <n v="0"/>
    <n v="0"/>
    <n v="0"/>
  </r>
  <r>
    <s v="1603003984"/>
    <s v="3"/>
    <s v="16030039843"/>
    <s v="3000"/>
    <x v="2"/>
    <s v="6BB x 250  CLOSER  MC  C-ELEC"/>
    <s v="10"/>
    <s v="0"/>
    <s v="UM3001"/>
    <d v="2012-03-25T00:00:00"/>
    <n v="214936.31"/>
    <n v="-167208.39000000001"/>
    <n v="47727.92"/>
    <n v="0"/>
    <n v="0"/>
    <n v="-18669.57"/>
    <n v="0"/>
    <n v="29058.35"/>
    <n v="214936.31"/>
    <n v="-185877.96"/>
    <n v="0"/>
    <m/>
    <s v="UM01"/>
    <s v="INR"/>
    <n v="0"/>
    <n v="0"/>
    <n v="0"/>
    <n v="0"/>
    <n v="0"/>
  </r>
  <r>
    <s v="1603003984"/>
    <s v="4"/>
    <s v="16030039844"/>
    <s v="3000"/>
    <x v="2"/>
    <s v="6BB x 250  CLOSER  MC  C-MGRD"/>
    <s v="10"/>
    <s v="0"/>
    <s v="UM3001"/>
    <d v="2012-03-25T00:00:00"/>
    <n v="107468.15"/>
    <n v="-83604.19"/>
    <n v="23863.96"/>
    <n v="0"/>
    <n v="0"/>
    <n v="-9334.7900000000009"/>
    <n v="0"/>
    <n v="14529.17"/>
    <n v="107468.15"/>
    <n v="-92938.98"/>
    <n v="0"/>
    <m/>
    <s v="UM01"/>
    <s v="INR"/>
    <n v="0"/>
    <n v="0"/>
    <n v="0"/>
    <n v="0"/>
    <n v="0"/>
  </r>
  <r>
    <s v="1603003984"/>
    <s v="5"/>
    <s v="16030039845"/>
    <s v="3000"/>
    <x v="2"/>
    <s v="6BB x 250  CLOSER  MC  C-MOTR"/>
    <s v="15"/>
    <s v="0"/>
    <s v="UM3001"/>
    <d v="2012-03-25T00:00:00"/>
    <n v="107468.15"/>
    <n v="-64129.01"/>
    <n v="43339.14"/>
    <n v="0"/>
    <n v="0"/>
    <n v="-5438.58"/>
    <n v="0"/>
    <n v="37900.559999999998"/>
    <n v="107468.15"/>
    <n v="-69567.59"/>
    <n v="0"/>
    <m/>
    <s v="UM01"/>
    <s v="INR"/>
    <n v="0"/>
    <n v="0"/>
    <n v="0"/>
    <n v="0"/>
    <n v="0"/>
  </r>
  <r>
    <s v="1603003985"/>
    <s v="1"/>
    <s v="16030039851"/>
    <s v="3000"/>
    <x v="2"/>
    <s v="GCR BUNCHERS 1 NO A-MAIN"/>
    <s v="20"/>
    <s v="0"/>
    <s v="UM3001"/>
    <d v="2012-03-10T00:00:00"/>
    <n v="1110852.5900000001"/>
    <n v="-584097.78"/>
    <n v="526754.81000000006"/>
    <n v="0"/>
    <n v="0"/>
    <n v="-39465.910000000003"/>
    <n v="0"/>
    <n v="487288.9"/>
    <n v="1110852.5900000001"/>
    <n v="-623563.68999999994"/>
    <n v="0"/>
    <m/>
    <s v="UM01"/>
    <s v="INR"/>
    <n v="0"/>
    <n v="0"/>
    <n v="0"/>
    <n v="0"/>
    <n v="0"/>
  </r>
  <r>
    <s v="1603003985"/>
    <s v="2"/>
    <s v="16030039852"/>
    <s v="3000"/>
    <x v="2"/>
    <s v="GCR BUNCHERS 1 NO A-ELEC"/>
    <s v="10"/>
    <s v="0"/>
    <s v="UM3001"/>
    <d v="2012-03-10T00:00:00"/>
    <n v="148113.68"/>
    <n v="-115788.17"/>
    <n v="32325.51"/>
    <n v="0"/>
    <n v="0"/>
    <n v="-12847.09"/>
    <n v="0"/>
    <n v="19478.419999999998"/>
    <n v="148113.68"/>
    <n v="-128635.26"/>
    <n v="0"/>
    <m/>
    <s v="UM01"/>
    <s v="INR"/>
    <n v="0"/>
    <n v="0"/>
    <n v="0"/>
    <n v="0"/>
    <n v="0"/>
  </r>
  <r>
    <s v="1603003985"/>
    <s v="3"/>
    <s v="16030039853"/>
    <s v="3000"/>
    <x v="2"/>
    <s v="GCR BUNCHERS 1 NO A-PAYO"/>
    <s v="20"/>
    <s v="0"/>
    <s v="UM3001"/>
    <d v="2012-03-10T00:00:00"/>
    <n v="148113.68"/>
    <n v="-77879.7"/>
    <n v="70233.98"/>
    <n v="0"/>
    <n v="0"/>
    <n v="-5262.12"/>
    <n v="0"/>
    <n v="64971.86"/>
    <n v="148113.68"/>
    <n v="-83141.820000000007"/>
    <n v="0"/>
    <m/>
    <s v="UM01"/>
    <s v="INR"/>
    <n v="0"/>
    <n v="0"/>
    <n v="0"/>
    <n v="0"/>
    <n v="0"/>
  </r>
  <r>
    <s v="1603003985"/>
    <s v="4"/>
    <s v="16030039854"/>
    <s v="3000"/>
    <x v="2"/>
    <s v="GCR BUNCHERS 1 NO A-PRTW"/>
    <s v="20"/>
    <s v="0"/>
    <s v="UM3001"/>
    <d v="2012-03-10T00:00:00"/>
    <n v="74056.84"/>
    <n v="-38939.85"/>
    <n v="35116.99"/>
    <n v="0"/>
    <n v="0"/>
    <n v="-2631.06"/>
    <n v="0"/>
    <n v="32485.93"/>
    <n v="74056.84"/>
    <n v="-41570.910000000003"/>
    <n v="0"/>
    <m/>
    <s v="UM01"/>
    <s v="INR"/>
    <n v="0"/>
    <n v="0"/>
    <n v="0"/>
    <n v="0"/>
    <n v="0"/>
  </r>
  <r>
    <s v="1603003986"/>
    <s v="1"/>
    <s v="16030039861"/>
    <s v="3000"/>
    <x v="2"/>
    <s v="GCR BUNCHERS 1 NO B-MAIN"/>
    <s v="20"/>
    <s v="0"/>
    <s v="UM3001"/>
    <d v="2012-03-10T00:00:00"/>
    <n v="919921.48"/>
    <n v="-483704.23"/>
    <n v="436217.25"/>
    <n v="0"/>
    <n v="0"/>
    <n v="-32682.59"/>
    <n v="0"/>
    <n v="403534.66"/>
    <n v="919921.48"/>
    <n v="-516386.82"/>
    <n v="0"/>
    <m/>
    <s v="UM01"/>
    <s v="INR"/>
    <n v="0"/>
    <n v="0"/>
    <n v="0"/>
    <n v="0"/>
    <n v="0"/>
  </r>
  <r>
    <s v="1603003986"/>
    <s v="2"/>
    <s v="16030039862"/>
    <s v="3000"/>
    <x v="2"/>
    <s v="GCR BUNCHERS 1 NO B-ELEC"/>
    <s v="10"/>
    <s v="0"/>
    <s v="UM3001"/>
    <d v="2012-03-10T00:00:00"/>
    <n v="122656.2"/>
    <n v="-95886.73"/>
    <n v="26769.47"/>
    <n v="0"/>
    <n v="0"/>
    <n v="-10638.96"/>
    <n v="0"/>
    <n v="16130.51"/>
    <n v="122656.2"/>
    <n v="-106525.69"/>
    <n v="0"/>
    <m/>
    <s v="UM01"/>
    <s v="INR"/>
    <n v="0"/>
    <n v="0"/>
    <n v="0"/>
    <n v="0"/>
    <n v="0"/>
  </r>
  <r>
    <s v="1603003986"/>
    <s v="3"/>
    <s v="16030039863"/>
    <s v="3000"/>
    <x v="2"/>
    <s v="GCR BUNCHERS 1 NO B-PAYO"/>
    <s v="20"/>
    <s v="0"/>
    <s v="UM3001"/>
    <d v="2012-03-10T00:00:00"/>
    <n v="122656.2"/>
    <n v="-64493.9"/>
    <n v="58162.3"/>
    <n v="0"/>
    <n v="0"/>
    <n v="-4357.68"/>
    <n v="0"/>
    <n v="53804.62"/>
    <n v="122656.2"/>
    <n v="-68851.58"/>
    <n v="0"/>
    <m/>
    <s v="UM01"/>
    <s v="INR"/>
    <n v="0"/>
    <n v="0"/>
    <n v="0"/>
    <n v="0"/>
    <n v="0"/>
  </r>
  <r>
    <s v="1603003986"/>
    <s v="4"/>
    <s v="16030039864"/>
    <s v="3000"/>
    <x v="2"/>
    <s v="GCR BUNCHERS 1 NO B-PRTW"/>
    <s v="20"/>
    <s v="0"/>
    <s v="UM3001"/>
    <d v="2012-03-10T00:00:00"/>
    <n v="61328.1"/>
    <n v="-32246.95"/>
    <n v="29081.15"/>
    <n v="0"/>
    <n v="0"/>
    <n v="-2178.84"/>
    <n v="0"/>
    <n v="26902.31"/>
    <n v="61328.1"/>
    <n v="-34425.79"/>
    <n v="0"/>
    <m/>
    <s v="UM01"/>
    <s v="INR"/>
    <n v="0"/>
    <n v="0"/>
    <n v="0"/>
    <n v="0"/>
    <n v="0"/>
  </r>
  <r>
    <s v="1603003987"/>
    <s v="1"/>
    <s v="16030039871"/>
    <s v="3000"/>
    <x v="2"/>
    <s v="IMF BUNCHERS SIZE 260 1 NO-MAI"/>
    <s v="20"/>
    <s v="0"/>
    <s v="UM3001"/>
    <d v="2012-03-15T00:00:00"/>
    <n v="1116180.3500000001"/>
    <n v="-585592.12"/>
    <n v="530588.23"/>
    <n v="0"/>
    <n v="0"/>
    <n v="-39719.1"/>
    <n v="0"/>
    <n v="490869.13"/>
    <n v="1116180.3500000001"/>
    <n v="-625311.22"/>
    <n v="0"/>
    <m/>
    <s v="UM01"/>
    <s v="INR"/>
    <n v="0"/>
    <n v="0"/>
    <n v="0"/>
    <n v="0"/>
    <n v="0"/>
  </r>
  <r>
    <s v="1603003987"/>
    <s v="2"/>
    <s v="16030039872"/>
    <s v="3000"/>
    <x v="2"/>
    <s v="IMF BUNCHERS SIZE 260 1 NO-ELE"/>
    <s v="10"/>
    <s v="0"/>
    <s v="UM3001"/>
    <d v="2012-03-15T00:00:00"/>
    <n v="148824.04999999999"/>
    <n v="-116156.33"/>
    <n v="32667.72"/>
    <n v="0"/>
    <n v="0"/>
    <n v="-12914"/>
    <n v="0"/>
    <n v="19753.72"/>
    <n v="148824.04999999999"/>
    <n v="-129070.33"/>
    <n v="0"/>
    <m/>
    <s v="UM01"/>
    <s v="INR"/>
    <n v="0"/>
    <n v="0"/>
    <n v="0"/>
    <n v="0"/>
    <n v="0"/>
  </r>
  <r>
    <s v="1603003987"/>
    <s v="3"/>
    <s v="16030039873"/>
    <s v="3000"/>
    <x v="2"/>
    <s v="IMF BUNCHERS SIZE 260 1 NO-PAY"/>
    <s v="20"/>
    <s v="0"/>
    <s v="UM3001"/>
    <d v="2012-03-15T00:00:00"/>
    <n v="148824.04999999999"/>
    <n v="-78078.95"/>
    <n v="70745.100000000006"/>
    <n v="0"/>
    <n v="0"/>
    <n v="-5295.88"/>
    <n v="0"/>
    <n v="65449.22"/>
    <n v="148824.04999999999"/>
    <n v="-83374.83"/>
    <n v="0"/>
    <m/>
    <s v="UM01"/>
    <s v="INR"/>
    <n v="0"/>
    <n v="0"/>
    <n v="0"/>
    <n v="0"/>
    <n v="0"/>
  </r>
  <r>
    <s v="1603003987"/>
    <s v="4"/>
    <s v="16030039874"/>
    <s v="3000"/>
    <x v="2"/>
    <s v="IMF BUNCHERS SIZE 260 1 NO-PRT"/>
    <s v="20"/>
    <s v="0"/>
    <s v="UM3001"/>
    <d v="2012-03-15T00:00:00"/>
    <n v="74412.02"/>
    <n v="-39039.480000000003"/>
    <n v="35372.54"/>
    <n v="0"/>
    <n v="0"/>
    <n v="-2647.94"/>
    <n v="0"/>
    <n v="32724.6"/>
    <n v="74412.02"/>
    <n v="-41687.42"/>
    <n v="0"/>
    <m/>
    <s v="UM01"/>
    <s v="INR"/>
    <n v="0"/>
    <n v="0"/>
    <n v="0"/>
    <n v="0"/>
    <n v="0"/>
  </r>
  <r>
    <s v="1603003988"/>
    <s v="1"/>
    <s v="16030039881"/>
    <s v="3000"/>
    <x v="2"/>
    <s v="IMF BUNCHERS SIZE 410 MM 1 NO-"/>
    <s v="20"/>
    <s v="0"/>
    <s v="UM3001"/>
    <d v="2012-03-15T00:00:00"/>
    <n v="1335295.49"/>
    <n v="-700548.55"/>
    <n v="634746.93999999994"/>
    <n v="0"/>
    <n v="0"/>
    <n v="-47516.27"/>
    <n v="0"/>
    <n v="587230.67000000004"/>
    <n v="1335295.49"/>
    <n v="-748064.82"/>
    <n v="0"/>
    <m/>
    <s v="UM01"/>
    <s v="INR"/>
    <n v="0"/>
    <n v="0"/>
    <n v="0"/>
    <n v="0"/>
    <n v="0"/>
  </r>
  <r>
    <s v="1603003988"/>
    <s v="2"/>
    <s v="16030039882"/>
    <s v="3000"/>
    <x v="2"/>
    <s v="IMF BUNCHERS SIZE 410 MM 1 NO-"/>
    <s v="10"/>
    <s v="0"/>
    <s v="UM3001"/>
    <d v="2012-03-15T00:00:00"/>
    <n v="178039.4"/>
    <n v="-138958.75"/>
    <n v="39080.65"/>
    <n v="0"/>
    <n v="0"/>
    <n v="-15449.11"/>
    <n v="0"/>
    <n v="23631.54"/>
    <n v="178039.4"/>
    <n v="-154407.85999999999"/>
    <n v="0"/>
    <m/>
    <s v="UM01"/>
    <s v="INR"/>
    <n v="0"/>
    <n v="0"/>
    <n v="0"/>
    <n v="0"/>
    <n v="0"/>
  </r>
  <r>
    <s v="1603003988"/>
    <s v="3"/>
    <s v="16030039883"/>
    <s v="3000"/>
    <x v="2"/>
    <s v="IMF BUNCHERS SIZE 410 MM 1 NO-"/>
    <s v="20"/>
    <s v="0"/>
    <s v="UM3001"/>
    <d v="2012-03-15T00:00:00"/>
    <n v="178039.4"/>
    <n v="-93406.46"/>
    <n v="84632.94"/>
    <n v="0"/>
    <n v="0"/>
    <n v="-6335.5"/>
    <n v="0"/>
    <n v="78297.440000000002"/>
    <n v="178039.4"/>
    <n v="-99741.96"/>
    <n v="0"/>
    <m/>
    <s v="UM01"/>
    <s v="INR"/>
    <n v="0"/>
    <n v="0"/>
    <n v="0"/>
    <n v="0"/>
    <n v="0"/>
  </r>
  <r>
    <s v="1603003988"/>
    <s v="4"/>
    <s v="16030039884"/>
    <s v="3000"/>
    <x v="2"/>
    <s v="IMF BUNCHERS SIZE 410 MM 1 NO-"/>
    <s v="20"/>
    <s v="0"/>
    <s v="UM3001"/>
    <d v="2012-03-15T00:00:00"/>
    <n v="89019.7"/>
    <n v="-46703.23"/>
    <n v="42316.47"/>
    <n v="0"/>
    <n v="0"/>
    <n v="-3167.75"/>
    <n v="0"/>
    <n v="39148.720000000001"/>
    <n v="89019.7"/>
    <n v="-49870.98"/>
    <n v="0"/>
    <m/>
    <s v="UM01"/>
    <s v="INR"/>
    <n v="0"/>
    <n v="0"/>
    <n v="0"/>
    <n v="0"/>
    <n v="0"/>
  </r>
  <r>
    <s v="1603003989"/>
    <s v="1"/>
    <s v="16030039891"/>
    <s v="3000"/>
    <x v="2"/>
    <s v="IMF BUNCHERS SIZE 410 MM 1 NO-"/>
    <s v="20"/>
    <s v="0"/>
    <s v="UM3001"/>
    <d v="2012-03-15T00:00:00"/>
    <n v="1274120.95"/>
    <n v="-668453.98"/>
    <n v="605666.97"/>
    <n v="0"/>
    <n v="0"/>
    <n v="-45339.38"/>
    <n v="0"/>
    <n v="560327.59"/>
    <n v="1274120.95"/>
    <n v="-713793.36"/>
    <n v="0"/>
    <m/>
    <s v="UM01"/>
    <s v="INR"/>
    <n v="0"/>
    <n v="0"/>
    <n v="0"/>
    <n v="0"/>
    <n v="0"/>
  </r>
  <r>
    <s v="1603003989"/>
    <s v="2"/>
    <s v="16030039892"/>
    <s v="3000"/>
    <x v="2"/>
    <s v="IMF BUNCHERS SIZE 410 MM 1 NO-"/>
    <s v="10"/>
    <s v="0"/>
    <s v="UM3001"/>
    <d v="2012-03-15T00:00:00"/>
    <n v="169882.79"/>
    <n v="-132592.56"/>
    <n v="37290.230000000003"/>
    <n v="0"/>
    <n v="0"/>
    <n v="-14741.34"/>
    <n v="0"/>
    <n v="22548.89"/>
    <n v="169882.79"/>
    <n v="-147333.9"/>
    <n v="0"/>
    <m/>
    <s v="UM01"/>
    <s v="INR"/>
    <n v="0"/>
    <n v="0"/>
    <n v="0"/>
    <n v="0"/>
    <n v="0"/>
  </r>
  <r>
    <s v="1603003989"/>
    <s v="3"/>
    <s v="16030039893"/>
    <s v="3000"/>
    <x v="2"/>
    <s v="IMF BUNCHERS SIZE 410 MM 1 NO-"/>
    <s v="20"/>
    <s v="0"/>
    <s v="UM3001"/>
    <d v="2012-03-15T00:00:00"/>
    <n v="169882.79"/>
    <n v="-89127.19"/>
    <n v="80755.600000000006"/>
    <n v="0"/>
    <n v="0"/>
    <n v="-6045.25"/>
    <n v="0"/>
    <n v="74710.350000000006"/>
    <n v="169882.79"/>
    <n v="-95172.44"/>
    <n v="0"/>
    <m/>
    <s v="UM01"/>
    <s v="INR"/>
    <n v="0"/>
    <n v="0"/>
    <n v="0"/>
    <n v="0"/>
    <n v="0"/>
  </r>
  <r>
    <s v="1603003989"/>
    <s v="4"/>
    <s v="16030039894"/>
    <s v="3000"/>
    <x v="2"/>
    <s v="IMF BUNCHERS SIZE 410 MM 1 NO-"/>
    <s v="20"/>
    <s v="0"/>
    <s v="UM3001"/>
    <d v="2012-03-15T00:00:00"/>
    <n v="84941.4"/>
    <n v="-44563.61"/>
    <n v="40377.79"/>
    <n v="0"/>
    <n v="0"/>
    <n v="-3022.62"/>
    <n v="0"/>
    <n v="37355.17"/>
    <n v="84941.4"/>
    <n v="-47586.23"/>
    <n v="0"/>
    <m/>
    <s v="UM01"/>
    <s v="INR"/>
    <n v="0"/>
    <n v="0"/>
    <n v="0"/>
    <n v="0"/>
    <n v="0"/>
  </r>
  <r>
    <s v="1603003990"/>
    <s v="1"/>
    <s v="16030039901"/>
    <s v="3000"/>
    <x v="2"/>
    <s v="12BB X 195 MM TUBULAR STRDG 1-"/>
    <s v="20"/>
    <s v="0"/>
    <s v="UM3001"/>
    <d v="2012-03-15T00:00:00"/>
    <n v="816613.42"/>
    <n v="-428427.53"/>
    <n v="388185.89"/>
    <n v="0"/>
    <n v="0"/>
    <n v="-29059.05"/>
    <n v="0"/>
    <n v="359126.84"/>
    <n v="816613.42"/>
    <n v="-457486.58"/>
    <n v="0"/>
    <m/>
    <s v="UM01"/>
    <s v="INR"/>
    <n v="0"/>
    <n v="0"/>
    <n v="0"/>
    <n v="0"/>
    <n v="0"/>
  </r>
  <r>
    <s v="1603003990"/>
    <s v="2"/>
    <s v="16030039902"/>
    <s v="3000"/>
    <x v="2"/>
    <s v="12BB X 195 MM TUBULAR STRDG 1-"/>
    <s v="20"/>
    <s v="0"/>
    <s v="UM3001"/>
    <d v="2012-03-15T00:00:00"/>
    <n v="116659.06"/>
    <n v="-61203.92"/>
    <n v="55455.14"/>
    <n v="0"/>
    <n v="0"/>
    <n v="-4151.29"/>
    <n v="0"/>
    <n v="51303.85"/>
    <n v="116659.06"/>
    <n v="-65355.21"/>
    <n v="0"/>
    <m/>
    <s v="UM01"/>
    <s v="INR"/>
    <n v="0"/>
    <n v="0"/>
    <n v="0"/>
    <n v="0"/>
    <n v="0"/>
  </r>
  <r>
    <s v="1603003990"/>
    <s v="3"/>
    <s v="16030039903"/>
    <s v="3000"/>
    <x v="2"/>
    <s v="12BB X 195 MM TUBULAR STRDG 1-"/>
    <s v="10"/>
    <s v="0"/>
    <s v="UM3001"/>
    <d v="2012-03-15T00:00:00"/>
    <n v="116659.06"/>
    <n v="-91051.74"/>
    <n v="25607.32"/>
    <n v="0"/>
    <n v="0"/>
    <n v="-10122.92"/>
    <n v="0"/>
    <n v="15484.4"/>
    <n v="116659.06"/>
    <n v="-101174.66"/>
    <n v="0"/>
    <m/>
    <s v="UM01"/>
    <s v="INR"/>
    <n v="0"/>
    <n v="0"/>
    <n v="0"/>
    <n v="0"/>
    <n v="0"/>
  </r>
  <r>
    <s v="1603003990"/>
    <s v="4"/>
    <s v="16030039904"/>
    <s v="3000"/>
    <x v="2"/>
    <s v="12BB X 195 MM TUBULAR STRDG 1-"/>
    <s v="10"/>
    <s v="0"/>
    <s v="UM3001"/>
    <d v="2012-03-15T00:00:00"/>
    <n v="58329.53"/>
    <n v="-45525.86"/>
    <n v="12803.67"/>
    <n v="0"/>
    <n v="0"/>
    <n v="-5061.46"/>
    <n v="0"/>
    <n v="7742.21"/>
    <n v="58329.53"/>
    <n v="-50587.32"/>
    <n v="0"/>
    <m/>
    <s v="UM01"/>
    <s v="INR"/>
    <n v="0"/>
    <n v="0"/>
    <n v="0"/>
    <n v="0"/>
    <n v="0"/>
  </r>
  <r>
    <s v="1603003990"/>
    <s v="5"/>
    <s v="16030039905"/>
    <s v="3000"/>
    <x v="2"/>
    <s v="12BB X 195 MM TUBULAR STRDG 1-"/>
    <s v="15"/>
    <s v="0"/>
    <s v="UM3001"/>
    <d v="2012-03-15T00:00:00"/>
    <n v="58329.53"/>
    <n v="-34939.94"/>
    <n v="23389.59"/>
    <n v="0"/>
    <n v="0"/>
    <n v="-2944.32"/>
    <n v="0"/>
    <n v="20445.27"/>
    <n v="58329.53"/>
    <n v="-37884.26"/>
    <n v="0"/>
    <m/>
    <s v="UM01"/>
    <s v="INR"/>
    <n v="0"/>
    <n v="0"/>
    <n v="0"/>
    <n v="0"/>
    <n v="0"/>
  </r>
  <r>
    <s v="1603003991"/>
    <s v="1"/>
    <s v="16030039911"/>
    <s v="3000"/>
    <x v="2"/>
    <s v="48BBX850 PLANETARY MC 2ND HAND"/>
    <s v="20"/>
    <s v="0"/>
    <s v="UM3001"/>
    <d v="2012-03-28T00:00:00"/>
    <n v="5584331.2300000004"/>
    <n v="-2912077.55"/>
    <n v="2672253.6800000002"/>
    <n v="0"/>
    <n v="0"/>
    <n v="-199602.04"/>
    <n v="0"/>
    <n v="2472651.64"/>
    <n v="5584331.2300000004"/>
    <n v="-3111679.59"/>
    <n v="0"/>
    <m/>
    <s v="UM01"/>
    <s v="INR"/>
    <n v="0"/>
    <n v="0"/>
    <n v="0"/>
    <n v="0"/>
    <n v="0"/>
  </r>
  <r>
    <s v="1603003991"/>
    <s v="2"/>
    <s v="16030039912"/>
    <s v="3000"/>
    <x v="2"/>
    <s v="48BBX850 PLANETARY MC 2ND HAND"/>
    <s v="20"/>
    <s v="0"/>
    <s v="UM3001"/>
    <d v="2012-03-28T00:00:00"/>
    <n v="1861443.74"/>
    <n v="-970692.51"/>
    <n v="890751.23"/>
    <n v="0"/>
    <n v="0"/>
    <n v="-66534.009999999995"/>
    <n v="0"/>
    <n v="824217.22"/>
    <n v="1861443.74"/>
    <n v="-1037226.52"/>
    <n v="0"/>
    <m/>
    <s v="UM01"/>
    <s v="INR"/>
    <n v="0"/>
    <n v="0"/>
    <n v="0"/>
    <n v="0"/>
    <n v="0"/>
  </r>
  <r>
    <s v="1603003991"/>
    <s v="3"/>
    <s v="16030039913"/>
    <s v="3000"/>
    <x v="2"/>
    <s v="48BBX850 PLANETARY MC 2ND HAND"/>
    <s v="10"/>
    <s v="0"/>
    <s v="UM3001"/>
    <d v="2012-03-28T00:00:00"/>
    <n v="930721.87"/>
    <n v="-723327.4"/>
    <n v="207394.47"/>
    <n v="0"/>
    <n v="0"/>
    <n v="-80872.33"/>
    <n v="0"/>
    <n v="126522.14"/>
    <n v="930721.87"/>
    <n v="-804199.73"/>
    <n v="0"/>
    <m/>
    <s v="UM01"/>
    <s v="INR"/>
    <n v="0"/>
    <n v="0"/>
    <n v="0"/>
    <n v="0"/>
    <n v="0"/>
  </r>
  <r>
    <s v="1603003991"/>
    <s v="4"/>
    <s v="16030039914"/>
    <s v="3000"/>
    <x v="2"/>
    <s v="48BBX850 PLANETARY MC 2ND HAND"/>
    <s v="15"/>
    <s v="0"/>
    <s v="UM3001"/>
    <d v="2012-03-28T00:00:00"/>
    <n v="465360.94"/>
    <n v="-277355.98"/>
    <n v="188004.96"/>
    <n v="0"/>
    <n v="0"/>
    <n v="-23570.75"/>
    <n v="0"/>
    <n v="164434.21"/>
    <n v="465360.94"/>
    <n v="-300926.73"/>
    <n v="0"/>
    <m/>
    <s v="UM01"/>
    <s v="INR"/>
    <n v="0"/>
    <n v="0"/>
    <n v="0"/>
    <n v="0"/>
    <n v="0"/>
  </r>
  <r>
    <s v="1603003991"/>
    <s v="5"/>
    <s v="16030039915"/>
    <s v="3000"/>
    <x v="2"/>
    <s v="48BBX850 PLANETARY MC 2ND HAND"/>
    <s v="20"/>
    <s v="0"/>
    <s v="UM3001"/>
    <d v="2012-03-28T00:00:00"/>
    <n v="465360.94"/>
    <n v="-242673.12"/>
    <n v="222687.82"/>
    <n v="0"/>
    <n v="0"/>
    <n v="-16633.5"/>
    <n v="0"/>
    <n v="206054.32"/>
    <n v="465360.94"/>
    <n v="-259306.62"/>
    <n v="0"/>
    <m/>
    <s v="UM01"/>
    <s v="INR"/>
    <n v="0"/>
    <n v="0"/>
    <n v="0"/>
    <n v="0"/>
    <n v="0"/>
  </r>
  <r>
    <s v="1603003992"/>
    <s v="1"/>
    <s v="16030039921"/>
    <s v="3000"/>
    <x v="2"/>
    <s v="6BB X 630 CLOSER MC-ELEC"/>
    <s v="10"/>
    <s v="0"/>
    <s v="UM3001"/>
    <d v="2012-03-26T00:00:00"/>
    <n v="709306"/>
    <n v="-551616.88"/>
    <n v="157689.12"/>
    <n v="0"/>
    <n v="0"/>
    <n v="-61618.36"/>
    <n v="0"/>
    <n v="96070.76"/>
    <n v="709306"/>
    <n v="-613235.24"/>
    <n v="0"/>
    <m/>
    <s v="UM01"/>
    <s v="INR"/>
    <n v="0"/>
    <n v="0"/>
    <n v="0"/>
    <n v="0"/>
    <n v="0"/>
  </r>
  <r>
    <s v="1603003992"/>
    <s v="2"/>
    <s v="16030039922"/>
    <s v="3000"/>
    <x v="2"/>
    <s v="6BB X 630 CLOSER MC-MGRD"/>
    <s v="10"/>
    <s v="0"/>
    <s v="UM3001"/>
    <d v="2012-03-26T00:00:00"/>
    <n v="354653"/>
    <n v="-275808.44"/>
    <n v="78844.56"/>
    <n v="0"/>
    <n v="0"/>
    <n v="-30809.18"/>
    <n v="0"/>
    <n v="48035.38"/>
    <n v="354653"/>
    <n v="-306617.62"/>
    <n v="0"/>
    <m/>
    <s v="UM01"/>
    <s v="INR"/>
    <n v="0"/>
    <n v="0"/>
    <n v="0"/>
    <n v="0"/>
    <n v="0"/>
  </r>
  <r>
    <s v="1603003992"/>
    <s v="3"/>
    <s v="16030039923"/>
    <s v="3000"/>
    <x v="2"/>
    <s v="6BB X 630 CLOSER MC-CAPS"/>
    <s v="20"/>
    <s v="0"/>
    <s v="UM3001"/>
    <d v="2012-03-26T00:00:00"/>
    <n v="709306"/>
    <n v="-370237.71"/>
    <n v="339068.29"/>
    <n v="0"/>
    <n v="0"/>
    <n v="-25334.95"/>
    <n v="0"/>
    <n v="313733.34000000003"/>
    <n v="709306"/>
    <n v="-395572.66"/>
    <n v="0"/>
    <m/>
    <s v="UM01"/>
    <s v="INR"/>
    <n v="0"/>
    <n v="0"/>
    <n v="0"/>
    <n v="0"/>
    <n v="0"/>
  </r>
  <r>
    <s v="1603003992"/>
    <s v="4"/>
    <s v="16030039924"/>
    <s v="3000"/>
    <x v="2"/>
    <s v="6BB X 630 CLOSER MC-MAIN"/>
    <s v="20"/>
    <s v="0"/>
    <s v="UM3001"/>
    <d v="2012-03-26T00:00:00"/>
    <n v="4965141.97"/>
    <n v="-2591664.02"/>
    <n v="2373477.9500000002"/>
    <n v="0"/>
    <n v="0"/>
    <n v="-177344.68"/>
    <n v="0"/>
    <n v="2196133.27"/>
    <n v="4965141.97"/>
    <n v="-2769008.7"/>
    <n v="0"/>
    <m/>
    <s v="UM01"/>
    <s v="INR"/>
    <n v="0"/>
    <n v="0"/>
    <n v="0"/>
    <n v="0"/>
    <n v="0"/>
  </r>
  <r>
    <s v="1603003992"/>
    <s v="5"/>
    <s v="16030039925"/>
    <s v="3000"/>
    <x v="2"/>
    <s v="6BB X 630 CLOSER MC-MOTR"/>
    <s v="15"/>
    <s v="0"/>
    <s v="UM3001"/>
    <d v="2012-03-26T00:00:00"/>
    <n v="354653"/>
    <n v="-211544.99"/>
    <n v="143108.01"/>
    <n v="0"/>
    <n v="0"/>
    <n v="-17952.93"/>
    <n v="0"/>
    <n v="125155.08"/>
    <n v="354653"/>
    <n v="-229497.92"/>
    <n v="0"/>
    <m/>
    <s v="UM01"/>
    <s v="INR"/>
    <n v="0"/>
    <n v="0"/>
    <n v="0"/>
    <n v="0"/>
    <n v="0"/>
  </r>
  <r>
    <s v="1603003994"/>
    <s v="1"/>
    <s v="16030039941"/>
    <s v="3000"/>
    <x v="2"/>
    <s v="RADIAL DRILLING-HMT RM62-ELEC-UID"/>
    <s v="10"/>
    <s v="0"/>
    <s v="UM3004"/>
    <d v="2012-03-17T00:00:00"/>
    <n v="348311.83"/>
    <n v="-271686.99"/>
    <n v="76624.84"/>
    <n v="0"/>
    <n v="0"/>
    <n v="-30225.7"/>
    <n v="0"/>
    <n v="46399.14"/>
    <n v="348311.83"/>
    <n v="-301912.69"/>
    <n v="0"/>
    <m/>
    <s v="UM01"/>
    <s v="INR"/>
    <n v="0"/>
    <n v="0"/>
    <n v="0"/>
    <n v="0"/>
    <n v="0"/>
  </r>
  <r>
    <s v="1603003994"/>
    <s v="2"/>
    <s v="16030039942"/>
    <s v="3000"/>
    <x v="2"/>
    <s v="RADIAL DRILLING-HMT RM62-MAIN-UID"/>
    <s v="15"/>
    <s v="0"/>
    <s v="UM3004"/>
    <d v="2012-03-17T00:00:00"/>
    <n v="646864.81999999995"/>
    <n v="-387248.54"/>
    <n v="259616.28"/>
    <n v="0"/>
    <n v="0"/>
    <n v="-32659.31"/>
    <n v="0"/>
    <n v="226956.97"/>
    <n v="646864.81999999995"/>
    <n v="-419907.85"/>
    <n v="0"/>
    <m/>
    <s v="UM01"/>
    <s v="INR"/>
    <n v="0"/>
    <n v="0"/>
    <n v="0"/>
    <n v="0"/>
    <n v="0"/>
  </r>
  <r>
    <s v="1603003995"/>
    <s v="1"/>
    <s v="16030039951"/>
    <s v="3000"/>
    <x v="2"/>
    <s v="SPECIAL PURPOSE MC-ACURATE ENG-UID"/>
    <s v="10"/>
    <s v="0"/>
    <s v="UM3004"/>
    <d v="2012-02-21T00:00:00"/>
    <n v="186587.99"/>
    <n v="-146724.89000000001"/>
    <n v="39863.1"/>
    <n v="0"/>
    <n v="0"/>
    <n v="-16151.88"/>
    <n v="0"/>
    <n v="23711.22"/>
    <n v="186587.99"/>
    <n v="-162876.76999999999"/>
    <n v="0"/>
    <m/>
    <s v="UM01"/>
    <s v="INR"/>
    <n v="0"/>
    <n v="0"/>
    <n v="0"/>
    <n v="0"/>
    <n v="0"/>
  </r>
  <r>
    <s v="1603003995"/>
    <s v="2"/>
    <s v="16030039952"/>
    <s v="3000"/>
    <x v="2"/>
    <s v="SPECIAL PURPOSE MC-ACURATE ENG-UID"/>
    <s v="15"/>
    <s v="0"/>
    <s v="UM3004"/>
    <d v="2012-02-21T00:00:00"/>
    <n v="346520.54"/>
    <n v="-209420.94"/>
    <n v="137099.6"/>
    <n v="0"/>
    <n v="0"/>
    <n v="-17382.650000000001"/>
    <n v="0"/>
    <n v="119716.95"/>
    <n v="346520.54"/>
    <n v="-226803.59"/>
    <n v="0"/>
    <m/>
    <s v="UM01"/>
    <s v="INR"/>
    <n v="0"/>
    <n v="0"/>
    <n v="0"/>
    <n v="0"/>
    <n v="0"/>
  </r>
  <r>
    <s v="1603003997"/>
    <s v="1"/>
    <s v="16030039971"/>
    <s v="3000"/>
    <x v="2"/>
    <s v="8BBX2200 CLOSING MC-CAPS"/>
    <s v="20"/>
    <s v="0"/>
    <s v="UM3001"/>
    <d v="2012-03-29T00:00:00"/>
    <n v="396703.42"/>
    <n v="-206533.15"/>
    <n v="190170.27"/>
    <n v="0"/>
    <n v="0"/>
    <n v="-14204.32"/>
    <n v="0"/>
    <n v="175965.95"/>
    <n v="396703.42"/>
    <n v="-220737.47"/>
    <n v="0"/>
    <m/>
    <s v="UM01"/>
    <s v="INR"/>
    <n v="0"/>
    <n v="0"/>
    <n v="0"/>
    <n v="0"/>
    <n v="0"/>
  </r>
  <r>
    <s v="1603003997"/>
    <s v="2"/>
    <s v="16030039972"/>
    <s v="3000"/>
    <x v="2"/>
    <s v="8BBX2200 CLOSING MC-ELEC"/>
    <s v="10"/>
    <s v="0"/>
    <s v="UM3001"/>
    <d v="2012-03-29T00:00:00"/>
    <n v="198351.71"/>
    <n v="-154041.99"/>
    <n v="44309.72"/>
    <n v="0"/>
    <n v="0"/>
    <n v="-17267.03"/>
    <n v="0"/>
    <n v="27042.69"/>
    <n v="198351.71"/>
    <n v="-171309.02"/>
    <n v="0"/>
    <m/>
    <s v="UM01"/>
    <s v="INR"/>
    <n v="0"/>
    <n v="0"/>
    <n v="0"/>
    <n v="0"/>
    <n v="0"/>
  </r>
  <r>
    <s v="1603003997"/>
    <s v="3"/>
    <s v="16030039973"/>
    <s v="3000"/>
    <x v="2"/>
    <s v="8BBX2200 CLOSING MC-MAIN"/>
    <s v="20"/>
    <s v="0"/>
    <s v="UM3001"/>
    <d v="2012-03-29T00:00:00"/>
    <n v="1190110.27"/>
    <n v="-619599.46"/>
    <n v="570510.81000000006"/>
    <n v="0"/>
    <n v="0"/>
    <n v="-42612.959999999999"/>
    <n v="0"/>
    <n v="527897.85"/>
    <n v="1190110.27"/>
    <n v="-662212.42000000004"/>
    <n v="0"/>
    <m/>
    <s v="UM01"/>
    <s v="INR"/>
    <n v="0"/>
    <n v="0"/>
    <n v="0"/>
    <n v="0"/>
    <n v="0"/>
  </r>
  <r>
    <s v="1603003997"/>
    <s v="4"/>
    <s v="16030039974"/>
    <s v="3000"/>
    <x v="2"/>
    <s v="8BBX2200 CLOSING MC-MOTR"/>
    <s v="15"/>
    <s v="0"/>
    <s v="UM3001"/>
    <d v="2012-03-29T00:00:00"/>
    <n v="99175.86"/>
    <n v="-59034.6"/>
    <n v="40141.26"/>
    <n v="0"/>
    <n v="0"/>
    <n v="-5031.9799999999996"/>
    <n v="0"/>
    <n v="35109.279999999999"/>
    <n v="99175.86"/>
    <n v="-64066.58"/>
    <n v="0"/>
    <m/>
    <s v="UM01"/>
    <s v="INR"/>
    <n v="0"/>
    <n v="0"/>
    <n v="0"/>
    <n v="0"/>
    <n v="0"/>
  </r>
  <r>
    <s v="1603003997"/>
    <s v="5"/>
    <s v="16030039975"/>
    <s v="3000"/>
    <x v="2"/>
    <s v="INSLN NEW 8BB X 2200 CLOSING M"/>
    <s v="20"/>
    <s v="0"/>
    <s v="UM3001"/>
    <d v="2012-04-01T00:00:00"/>
    <n v="99175.86"/>
    <n v="-51626.01"/>
    <n v="47549.85"/>
    <n v="0"/>
    <n v="0"/>
    <n v="-3549.25"/>
    <n v="0"/>
    <n v="44000.6"/>
    <n v="99175.86"/>
    <n v="-55175.26"/>
    <n v="0"/>
    <m/>
    <s v="UM01"/>
    <s v="INR"/>
    <n v="0"/>
    <n v="0"/>
    <n v="0"/>
    <n v="0"/>
    <n v="0"/>
  </r>
  <r>
    <s v="1603003998"/>
    <s v="1"/>
    <s v="16030039981"/>
    <s v="3000"/>
    <x v="2"/>
    <s v="9 DIA 550 DANCER REF 60-1117-B"/>
    <s v="15"/>
    <s v="0"/>
    <s v="UM3001"/>
    <d v="2013-03-16T00:00:00"/>
    <n v="825241.83"/>
    <n v="-423131.52"/>
    <n v="402110.31"/>
    <n v="0"/>
    <n v="0"/>
    <n v="-45354.55"/>
    <n v="0"/>
    <n v="356755.76"/>
    <n v="825241.83"/>
    <n v="-468486.07"/>
    <n v="0"/>
    <m/>
    <s v="UM01"/>
    <s v="INR"/>
    <n v="0"/>
    <n v="0"/>
    <n v="0"/>
    <n v="0"/>
    <n v="0"/>
  </r>
  <r>
    <s v="1603003998"/>
    <s v="2"/>
    <s v="16030039982"/>
    <s v="3000"/>
    <x v="2"/>
    <s v="9 DIA 550 DANCER REF 60-1117-M"/>
    <s v="25"/>
    <s v="0"/>
    <s v="UM3001"/>
    <d v="2013-03-16T00:00:00"/>
    <n v="1650483.67"/>
    <n v="-648747.99"/>
    <n v="1001735.6800000001"/>
    <n v="0"/>
    <n v="0"/>
    <n v="-51191.97"/>
    <n v="0"/>
    <n v="950543.71"/>
    <n v="1650483.67"/>
    <n v="-699939.96"/>
    <n v="0"/>
    <m/>
    <s v="UM01"/>
    <s v="INR"/>
    <n v="0"/>
    <n v="0"/>
    <n v="0"/>
    <n v="0"/>
    <n v="0"/>
  </r>
  <r>
    <s v="1603003998"/>
    <s v="3"/>
    <s v="16030039983"/>
    <s v="3000"/>
    <x v="2"/>
    <s v="9 DIA 550 DANCER REF 60-1117-E"/>
    <s v="10"/>
    <s v="0"/>
    <s v="UM3001"/>
    <d v="2013-03-16T00:00:00"/>
    <n v="2888346.42"/>
    <n v="-1979711.31"/>
    <n v="908635.11"/>
    <n v="0"/>
    <n v="0"/>
    <n v="-258516.68"/>
    <n v="0"/>
    <n v="650118.43000000005"/>
    <n v="2888346.42"/>
    <n v="-2238227.9900000002"/>
    <n v="0"/>
    <m/>
    <s v="UM01"/>
    <s v="INR"/>
    <n v="0"/>
    <n v="0"/>
    <n v="0"/>
    <n v="0"/>
    <n v="0"/>
  </r>
  <r>
    <s v="1603003998"/>
    <s v="4"/>
    <s v="16030039984"/>
    <s v="3000"/>
    <x v="2"/>
    <s v="9 DIA 550 DANCER REF 60-1117-M"/>
    <s v="15"/>
    <s v="0"/>
    <s v="UM3001"/>
    <d v="2013-03-16T00:00:00"/>
    <n v="2888346.42"/>
    <n v="-1480960.31"/>
    <n v="1407386.11"/>
    <n v="0"/>
    <n v="0"/>
    <n v="-158740.91"/>
    <n v="0"/>
    <n v="1248645.2"/>
    <n v="2888346.42"/>
    <n v="-1639701.22"/>
    <n v="0"/>
    <m/>
    <s v="UM01"/>
    <s v="INR"/>
    <n v="0"/>
    <n v="0"/>
    <n v="0"/>
    <n v="0"/>
    <n v="0"/>
  </r>
  <r>
    <s v="1603003999"/>
    <s v="1"/>
    <s v="16030039991"/>
    <s v="3000"/>
    <x v="2"/>
    <s v="9 DIA 350 DANCER REF 60-1121-B"/>
    <s v="15"/>
    <s v="0"/>
    <s v="UM3001"/>
    <d v="2013-03-16T00:00:00"/>
    <n v="979564.47"/>
    <n v="-502258.35"/>
    <n v="477306.12"/>
    <n v="0"/>
    <n v="0"/>
    <n v="-53835.98"/>
    <n v="0"/>
    <n v="423470.14"/>
    <n v="979564.47"/>
    <n v="-556094.32999999996"/>
    <n v="0"/>
    <m/>
    <s v="UM01"/>
    <s v="INR"/>
    <n v="0"/>
    <n v="0"/>
    <n v="0"/>
    <n v="0"/>
    <n v="0"/>
  </r>
  <r>
    <s v="1603003999"/>
    <s v="2"/>
    <s v="16030039992"/>
    <s v="3000"/>
    <x v="2"/>
    <s v="9 DIA 350 DANCER REF 60-1121-M"/>
    <s v="25"/>
    <s v="0"/>
    <s v="UM3001"/>
    <d v="2013-03-16T00:00:00"/>
    <n v="1959128.94"/>
    <n v="-770065.76"/>
    <n v="1189063.18"/>
    <n v="0"/>
    <n v="0"/>
    <n v="-60765.02"/>
    <n v="0"/>
    <n v="1128298.1599999999"/>
    <n v="1959128.94"/>
    <n v="-830830.78"/>
    <n v="0"/>
    <m/>
    <s v="UM01"/>
    <s v="INR"/>
    <n v="0"/>
    <n v="0"/>
    <n v="0"/>
    <n v="0"/>
    <n v="0"/>
  </r>
  <r>
    <s v="1603003999"/>
    <s v="3"/>
    <s v="16030039993"/>
    <s v="3000"/>
    <x v="2"/>
    <s v="9 DIA 350 DANCER REF 60-1121-M"/>
    <s v="15"/>
    <s v="0"/>
    <s v="UM3001"/>
    <d v="2013-03-16T00:00:00"/>
    <n v="3421953.97"/>
    <n v="-1754560.32"/>
    <n v="1667393.65"/>
    <n v="0"/>
    <n v="0"/>
    <n v="-188067.5"/>
    <n v="0"/>
    <n v="1479326.15"/>
    <n v="3421953.97"/>
    <n v="-1942627.82"/>
    <n v="0"/>
    <m/>
    <s v="UM01"/>
    <s v="INR"/>
    <n v="0"/>
    <n v="0"/>
    <n v="0"/>
    <n v="0"/>
    <n v="0"/>
  </r>
  <r>
    <s v="1603003999"/>
    <s v="4"/>
    <s v="16030039994"/>
    <s v="3000"/>
    <x v="2"/>
    <s v="9 DIA 350 DANCER REF 60-1121-E"/>
    <s v="10"/>
    <s v="0"/>
    <s v="UM3001"/>
    <d v="2013-03-16T00:00:00"/>
    <n v="3428475.65"/>
    <n v="-2349923.13"/>
    <n v="1078552.52"/>
    <n v="0"/>
    <n v="0"/>
    <n v="-306860.05"/>
    <n v="0"/>
    <n v="771692.47"/>
    <n v="3428475.65"/>
    <n v="-2656783.1800000002"/>
    <n v="0"/>
    <m/>
    <s v="UM01"/>
    <s v="INR"/>
    <n v="0"/>
    <n v="0"/>
    <n v="0"/>
    <n v="0"/>
    <n v="0"/>
  </r>
  <r>
    <s v="1603004000"/>
    <s v="1"/>
    <s v="16030040001"/>
    <s v="3000"/>
    <x v="2"/>
    <s v="9 DIA 550 DANCER REF 60-1125-B"/>
    <s v="15"/>
    <s v="0"/>
    <s v="UM3001"/>
    <d v="2013-03-16T00:00:00"/>
    <n v="1141440.42"/>
    <n v="-585258.04"/>
    <n v="556182.38"/>
    <n v="0"/>
    <n v="0"/>
    <n v="-62732.53"/>
    <n v="0"/>
    <n v="493449.85"/>
    <n v="1141440.42"/>
    <n v="-647990.56999999995"/>
    <n v="0"/>
    <m/>
    <s v="UM01"/>
    <s v="INR"/>
    <n v="0"/>
    <n v="0"/>
    <n v="0"/>
    <n v="0"/>
    <n v="0"/>
  </r>
  <r>
    <s v="1603004000"/>
    <s v="2"/>
    <s v="16030040002"/>
    <s v="3000"/>
    <x v="2"/>
    <s v="9 DIA 550 DANCER REF 60-1125-M"/>
    <s v="25"/>
    <s v="0"/>
    <s v="UM3001"/>
    <d v="2013-03-16T00:00:00"/>
    <n v="2282880.83"/>
    <n v="-897321.42"/>
    <n v="1385559.41"/>
    <n v="0"/>
    <n v="0"/>
    <n v="-70806.62"/>
    <n v="0"/>
    <n v="1314752.79"/>
    <n v="2282880.83"/>
    <n v="-968128.04"/>
    <n v="0"/>
    <m/>
    <s v="UM01"/>
    <s v="INR"/>
    <n v="0"/>
    <n v="0"/>
    <n v="0"/>
    <n v="0"/>
    <n v="0"/>
  </r>
  <r>
    <s v="1603004000"/>
    <s v="3"/>
    <s v="16030040003"/>
    <s v="3000"/>
    <x v="2"/>
    <s v="9 DIA 550 DANCER REF 60-1125-M"/>
    <s v="15"/>
    <s v="0"/>
    <s v="UM3001"/>
    <d v="2013-03-16T00:00:00"/>
    <n v="3995041.46"/>
    <n v="-2048403.12"/>
    <n v="1946638.34"/>
    <n v="0"/>
    <n v="0"/>
    <n v="-219563.87"/>
    <n v="0"/>
    <n v="1727074.47"/>
    <n v="3995041.46"/>
    <n v="-2267966.9900000002"/>
    <n v="0"/>
    <m/>
    <s v="UM01"/>
    <s v="INR"/>
    <n v="0"/>
    <n v="0"/>
    <n v="0"/>
    <n v="0"/>
    <n v="0"/>
  </r>
  <r>
    <s v="1603004000"/>
    <s v="4"/>
    <s v="16030040004"/>
    <s v="3000"/>
    <x v="2"/>
    <s v="9 DIA 550 DANCER REF 60-1125-E"/>
    <s v="10"/>
    <s v="0"/>
    <s v="UM3001"/>
    <d v="2013-03-16T00:00:00"/>
    <n v="3995041.46"/>
    <n v="-2738254.92"/>
    <n v="1256786.54"/>
    <n v="0"/>
    <n v="0"/>
    <n v="-357569.58"/>
    <n v="0"/>
    <n v="899216.96"/>
    <n v="3995041.46"/>
    <n v="-3095824.5"/>
    <n v="0"/>
    <m/>
    <s v="UM01"/>
    <s v="INR"/>
    <n v="0"/>
    <n v="0"/>
    <n v="0"/>
    <n v="0"/>
    <n v="0"/>
  </r>
  <r>
    <s v="1603004001"/>
    <s v="1"/>
    <s v="16030040011"/>
    <s v="3000"/>
    <x v="2"/>
    <s v="TUBULAR STRANDER SVR 12/560-MA"/>
    <s v="20"/>
    <s v="0"/>
    <s v="UM3001"/>
    <d v="2013-03-16T00:00:00"/>
    <n v="5966334.5999999996"/>
    <n v="-2602639.12"/>
    <n v="3363695.48"/>
    <n v="0"/>
    <n v="0"/>
    <n v="-236596.16"/>
    <n v="0"/>
    <n v="3127099.32"/>
    <n v="5966334.5999999996"/>
    <n v="-2839235.28"/>
    <n v="0"/>
    <m/>
    <s v="UM01"/>
    <s v="INR"/>
    <n v="0"/>
    <n v="0"/>
    <n v="0"/>
    <n v="0"/>
    <n v="0"/>
  </r>
  <r>
    <s v="1603004001"/>
    <s v="2"/>
    <s v="16030040012"/>
    <s v="3000"/>
    <x v="2"/>
    <s v="TUBULAR STRANDER SVR 12/560-CA"/>
    <s v="20"/>
    <s v="0"/>
    <s v="UM3001"/>
    <d v="2013-03-16T00:00:00"/>
    <n v="852333.51"/>
    <n v="-371805.58"/>
    <n v="480527.93"/>
    <n v="0"/>
    <n v="0"/>
    <n v="-33799.449999999997"/>
    <n v="0"/>
    <n v="446728.48"/>
    <n v="852333.51"/>
    <n v="-405605.03"/>
    <n v="0"/>
    <m/>
    <s v="UM01"/>
    <s v="INR"/>
    <n v="0"/>
    <n v="0"/>
    <n v="0"/>
    <n v="0"/>
    <n v="0"/>
  </r>
  <r>
    <s v="1603004001"/>
    <s v="3"/>
    <s v="16030040013"/>
    <s v="3000"/>
    <x v="2"/>
    <s v="TUBULAR STRANDER SVR 12/560-EL"/>
    <s v="10"/>
    <s v="0"/>
    <s v="UM3001"/>
    <d v="2013-03-16T00:00:00"/>
    <n v="852333.51"/>
    <n v="-584200.79"/>
    <n v="268132.71999999997"/>
    <n v="0"/>
    <n v="0"/>
    <n v="-76286.7"/>
    <n v="0"/>
    <n v="191846.02"/>
    <n v="852333.51"/>
    <n v="-660487.49"/>
    <n v="0"/>
    <m/>
    <s v="UM01"/>
    <s v="INR"/>
    <n v="0"/>
    <n v="0"/>
    <n v="0"/>
    <n v="0"/>
    <n v="0"/>
  </r>
  <r>
    <s v="1603004001"/>
    <s v="4"/>
    <s v="16030040014"/>
    <s v="3000"/>
    <x v="2"/>
    <s v="TUBULAR STRANDER SVR 12/560-MG"/>
    <s v="10"/>
    <s v="0"/>
    <s v="UM3001"/>
    <d v="2013-03-16T00:00:00"/>
    <n v="426166.76"/>
    <n v="-292100.40000000002"/>
    <n v="134066.35999999999"/>
    <n v="0"/>
    <n v="0"/>
    <n v="-38143.35"/>
    <n v="0"/>
    <n v="95923.01"/>
    <n v="426166.76"/>
    <n v="-330243.75"/>
    <n v="0"/>
    <m/>
    <s v="UM01"/>
    <s v="INR"/>
    <n v="0"/>
    <n v="0"/>
    <n v="0"/>
    <n v="0"/>
    <n v="0"/>
  </r>
  <r>
    <s v="1603004001"/>
    <s v="5"/>
    <s v="16030040015"/>
    <s v="3000"/>
    <x v="2"/>
    <s v="TUBULAR STRANDER SVR 12/560-MO"/>
    <s v="15"/>
    <s v="0"/>
    <s v="UM3001"/>
    <d v="2013-03-16T00:00:00"/>
    <n v="426166.76"/>
    <n v="-218511.2"/>
    <n v="207655.56"/>
    <n v="0"/>
    <n v="0"/>
    <n v="-23421.74"/>
    <n v="0"/>
    <n v="184233.82"/>
    <n v="426166.76"/>
    <n v="-241932.94"/>
    <n v="0"/>
    <m/>
    <s v="UM01"/>
    <s v="INR"/>
    <n v="0"/>
    <n v="0"/>
    <n v="0"/>
    <n v="0"/>
    <n v="0"/>
  </r>
  <r>
    <s v="1603004002"/>
    <s v="1"/>
    <s v="16030040021"/>
    <s v="3000"/>
    <x v="2"/>
    <s v="LE-4 OVERHEAD CABLE STRUCTURE-"/>
    <s v="10"/>
    <s v="0"/>
    <s v="UM3001"/>
    <d v="2013-03-14T00:00:00"/>
    <n v="150876.69"/>
    <n v="-103493.91"/>
    <n v="47382.78"/>
    <n v="0"/>
    <n v="0"/>
    <n v="-13501.59"/>
    <n v="0"/>
    <n v="33881.19"/>
    <n v="150876.69"/>
    <n v="-116995.5"/>
    <n v="0"/>
    <m/>
    <s v="UM01"/>
    <s v="INR"/>
    <n v="0"/>
    <n v="0"/>
    <n v="0"/>
    <n v="0"/>
    <n v="0"/>
  </r>
  <r>
    <s v="1603004002"/>
    <s v="2"/>
    <s v="16030040022"/>
    <s v="3000"/>
    <x v="2"/>
    <s v="LE-4 OVERHEAD CABLE STRUCTURE-"/>
    <s v="20"/>
    <s v="0"/>
    <s v="UM3001"/>
    <d v="2013-03-14T00:00:00"/>
    <n v="150876.69"/>
    <n v="-65892.460000000006"/>
    <n v="84984.23"/>
    <n v="0"/>
    <n v="0"/>
    <n v="-5979.64"/>
    <n v="0"/>
    <n v="79004.59"/>
    <n v="150876.69"/>
    <n v="-71872.100000000006"/>
    <n v="0"/>
    <m/>
    <s v="UM01"/>
    <s v="INR"/>
    <n v="0"/>
    <n v="0"/>
    <n v="0"/>
    <n v="0"/>
    <n v="0"/>
  </r>
  <r>
    <s v="1603004002"/>
    <s v="3"/>
    <s v="16030040023"/>
    <s v="3000"/>
    <x v="2"/>
    <s v="LE-4 OVERHEAD CABLE STRUCTURE-"/>
    <s v="25"/>
    <s v="0"/>
    <s v="UM3001"/>
    <d v="2013-03-14T00:00:00"/>
    <n v="2564903.73"/>
    <n v="-1009512.81"/>
    <n v="1555390.92"/>
    <n v="0"/>
    <n v="0"/>
    <n v="-79503.69"/>
    <n v="0"/>
    <n v="1475887.23"/>
    <n v="2564903.73"/>
    <n v="-1089016.5"/>
    <n v="0"/>
    <m/>
    <s v="UM01"/>
    <s v="INR"/>
    <n v="0"/>
    <n v="0"/>
    <n v="0"/>
    <n v="0"/>
    <n v="0"/>
  </r>
  <r>
    <s v="1603004002"/>
    <s v="4"/>
    <s v="16030040024"/>
    <s v="3000"/>
    <x v="2"/>
    <s v="LE-4 OVERHEAD CABLE STRUCTURE-"/>
    <s v="10"/>
    <s v="0"/>
    <s v="UM3001"/>
    <d v="2013-03-14T00:00:00"/>
    <n v="150876.69"/>
    <n v="-103493.91"/>
    <n v="47382.78"/>
    <n v="0"/>
    <n v="0"/>
    <n v="-13501.59"/>
    <n v="0"/>
    <n v="33881.19"/>
    <n v="150876.69"/>
    <n v="-116995.5"/>
    <n v="0"/>
    <m/>
    <s v="UM01"/>
    <s v="INR"/>
    <n v="0"/>
    <n v="0"/>
    <n v="0"/>
    <n v="0"/>
    <n v="0"/>
  </r>
  <r>
    <s v="1603004003"/>
    <s v="1"/>
    <s v="16030040031"/>
    <s v="3000"/>
    <x v="2"/>
    <s v="PAY OFF FOR F-5 FURNACE LINE-A"/>
    <s v="10"/>
    <s v="0"/>
    <s v="UM3001"/>
    <d v="2013-02-26T00:00:00"/>
    <n v="314596.67"/>
    <n v="-199962.06"/>
    <n v="114634.61"/>
    <n v="0"/>
    <n v="0"/>
    <n v="-34024.74"/>
    <n v="0"/>
    <n v="80609.87"/>
    <n v="314596.67"/>
    <n v="-233986.8"/>
    <n v="0"/>
    <m/>
    <s v="UM01"/>
    <s v="INR"/>
    <n v="0"/>
    <n v="0"/>
    <n v="0"/>
    <n v="0"/>
    <n v="0"/>
  </r>
  <r>
    <s v="1603004003"/>
    <s v="2"/>
    <s v="16030040032"/>
    <s v="3000"/>
    <x v="2"/>
    <s v="PAY OFF FOR F-5 FURNACE LINE-E"/>
    <s v="10"/>
    <s v="0"/>
    <s v="UM3001"/>
    <d v="2013-02-26T00:00:00"/>
    <n v="314596.67"/>
    <n v="-199962.06"/>
    <n v="114634.61"/>
    <n v="0"/>
    <n v="0"/>
    <n v="-34024.74"/>
    <n v="0"/>
    <n v="80609.87"/>
    <n v="314596.67"/>
    <n v="-233986.8"/>
    <n v="0"/>
    <m/>
    <s v="UM01"/>
    <s v="INR"/>
    <n v="0"/>
    <n v="0"/>
    <n v="0"/>
    <n v="0"/>
    <n v="0"/>
  </r>
  <r>
    <s v="1603004003"/>
    <s v="3"/>
    <s v="16030040033"/>
    <s v="3000"/>
    <x v="2"/>
    <s v="PAY OFF FOR F-5 FURNACE LINE-L"/>
    <s v="20"/>
    <s v="0"/>
    <s v="UM3001"/>
    <d v="2013-02-26T00:00:00"/>
    <n v="314596.67"/>
    <n v="-104956.73"/>
    <n v="209639.94"/>
    <n v="0"/>
    <n v="0"/>
    <n v="-15023.81"/>
    <n v="0"/>
    <n v="194616.13"/>
    <n v="314596.67"/>
    <n v="-119980.54"/>
    <n v="0"/>
    <m/>
    <s v="UM01"/>
    <s v="INR"/>
    <n v="0"/>
    <n v="0"/>
    <n v="0"/>
    <n v="0"/>
    <n v="0"/>
  </r>
  <r>
    <s v="1603004003"/>
    <s v="4"/>
    <s v="16030040034"/>
    <s v="3000"/>
    <x v="2"/>
    <s v="PAY OFF FOR F-5 FURNACE LINE-M"/>
    <s v="25"/>
    <s v="0"/>
    <s v="UM3001"/>
    <d v="2013-02-26T00:00:00"/>
    <n v="5348143.4400000004"/>
    <n v="-1505626.24"/>
    <n v="3842517.2"/>
    <n v="0"/>
    <n v="0"/>
    <n v="-199650.42"/>
    <n v="0"/>
    <n v="3642866.78"/>
    <n v="5348143.4400000004"/>
    <n v="-1705276.66"/>
    <n v="0"/>
    <m/>
    <s v="UM01"/>
    <s v="INR"/>
    <n v="0"/>
    <n v="0"/>
    <n v="0"/>
    <n v="0"/>
    <n v="0"/>
  </r>
  <r>
    <s v="1603004005"/>
    <s v="1"/>
    <s v="16030040051"/>
    <s v="3000"/>
    <x v="2"/>
    <s v="AC DRIVE PANEL-REDAELLI TAKEUP"/>
    <s v="10"/>
    <s v="0"/>
    <s v="UM3001"/>
    <d v="2013-03-10T00:00:00"/>
    <n v="291566.65000000002"/>
    <n v="-184479.27"/>
    <n v="107087.38"/>
    <n v="0"/>
    <n v="0"/>
    <n v="-31468.6"/>
    <n v="0"/>
    <n v="75618.78"/>
    <n v="291566.65000000002"/>
    <n v="-215947.87"/>
    <n v="0"/>
    <m/>
    <s v="UM01"/>
    <s v="INR"/>
    <n v="0"/>
    <n v="0"/>
    <n v="0"/>
    <n v="0"/>
    <n v="0"/>
  </r>
  <r>
    <s v="1603004005"/>
    <s v="2"/>
    <s v="16030040052"/>
    <s v="3000"/>
    <x v="2"/>
    <s v="AC DRIVE PANEL-REDAELLI TAKEUP"/>
    <s v="10"/>
    <s v="0"/>
    <s v="UM3001"/>
    <d v="2013-03-10T00:00:00"/>
    <n v="291566.65000000002"/>
    <n v="-184479.27"/>
    <n v="107087.38"/>
    <n v="0"/>
    <n v="0"/>
    <n v="-31468.6"/>
    <n v="0"/>
    <n v="75618.78"/>
    <n v="291566.65000000002"/>
    <n v="-215947.87"/>
    <n v="0"/>
    <m/>
    <s v="UM01"/>
    <s v="INR"/>
    <n v="0"/>
    <n v="0"/>
    <n v="0"/>
    <n v="0"/>
    <n v="0"/>
  </r>
  <r>
    <s v="1603004005"/>
    <s v="3"/>
    <s v="16030040053"/>
    <s v="3000"/>
    <x v="2"/>
    <s v="AC DRIVE PANEL-REDAELLI TAKEUP"/>
    <s v="20"/>
    <s v="0"/>
    <s v="UM3001"/>
    <d v="2013-03-10T00:00:00"/>
    <n v="291566.65000000002"/>
    <n v="-96786.66"/>
    <n v="194779.99"/>
    <n v="0"/>
    <n v="0"/>
    <n v="-13926.23"/>
    <n v="0"/>
    <n v="180853.76000000001"/>
    <n v="291566.65000000002"/>
    <n v="-110712.89"/>
    <n v="0"/>
    <m/>
    <s v="UM01"/>
    <s v="INR"/>
    <n v="0"/>
    <n v="0"/>
    <n v="0"/>
    <n v="0"/>
    <n v="0"/>
  </r>
  <r>
    <s v="1603004005"/>
    <s v="4"/>
    <s v="16030040054"/>
    <s v="3000"/>
    <x v="2"/>
    <s v="AC DRIVE PANEL-REDAELLI TAKEUP"/>
    <s v="25"/>
    <s v="0"/>
    <s v="UM3001"/>
    <d v="2013-03-10T00:00:00"/>
    <n v="4956633.0199999996"/>
    <n v="-1387002.59"/>
    <n v="3569630.43"/>
    <n v="0"/>
    <n v="0"/>
    <n v="-185164.41"/>
    <n v="0"/>
    <n v="3384466.02"/>
    <n v="4956633.0199999996"/>
    <n v="-1572167"/>
    <n v="0"/>
    <m/>
    <s v="UM01"/>
    <s v="INR"/>
    <n v="0"/>
    <n v="0"/>
    <n v="0"/>
    <n v="0"/>
    <n v="0"/>
  </r>
  <r>
    <s v="1603004006"/>
    <s v="1"/>
    <s v="16030040061"/>
    <s v="3000"/>
    <x v="2"/>
    <s v="UTILITIES FOR F-5 FURNACE LINE"/>
    <s v="10"/>
    <s v="0"/>
    <s v="UM3001"/>
    <d v="2013-02-26T00:00:00"/>
    <n v="400292.73"/>
    <n v="-254431.67"/>
    <n v="145861.06"/>
    <n v="0"/>
    <n v="0"/>
    <n v="-43293.07"/>
    <n v="0"/>
    <n v="102567.99"/>
    <n v="400292.73"/>
    <n v="-297724.74"/>
    <n v="0"/>
    <m/>
    <s v="UM01"/>
    <s v="INR"/>
    <n v="0"/>
    <n v="0"/>
    <n v="0"/>
    <n v="0"/>
    <n v="0"/>
  </r>
  <r>
    <s v="1603004006"/>
    <s v="2"/>
    <s v="16030040062"/>
    <s v="3000"/>
    <x v="2"/>
    <s v="UTILITIES FOR F-5 FURNACE LINE"/>
    <s v="10"/>
    <s v="0"/>
    <s v="UM3001"/>
    <d v="2013-02-26T00:00:00"/>
    <n v="400292.73"/>
    <n v="-254431.67"/>
    <n v="145861.06"/>
    <n v="0"/>
    <n v="0"/>
    <n v="-43293.07"/>
    <n v="0"/>
    <n v="102567.99"/>
    <n v="400292.73"/>
    <n v="-297724.74"/>
    <n v="0"/>
    <m/>
    <s v="UM01"/>
    <s v="INR"/>
    <n v="0"/>
    <n v="0"/>
    <n v="0"/>
    <n v="0"/>
    <n v="0"/>
  </r>
  <r>
    <s v="1603004006"/>
    <s v="3"/>
    <s v="16030040063"/>
    <s v="3000"/>
    <x v="2"/>
    <s v="UTILITIES FOR F-5 FURNACE LINE"/>
    <s v="20"/>
    <s v="0"/>
    <s v="UM3001"/>
    <d v="2013-02-26T00:00:00"/>
    <n v="400292.73"/>
    <n v="-133546.94"/>
    <n v="266745.78999999998"/>
    <n v="0"/>
    <n v="0"/>
    <n v="-19116.3"/>
    <n v="0"/>
    <n v="247629.49"/>
    <n v="400292.73"/>
    <n v="-152663.24"/>
    <n v="0"/>
    <m/>
    <s v="UM01"/>
    <s v="INR"/>
    <n v="0"/>
    <n v="0"/>
    <n v="0"/>
    <n v="0"/>
    <n v="0"/>
  </r>
  <r>
    <s v="1603004006"/>
    <s v="4"/>
    <s v="16030040064"/>
    <s v="3000"/>
    <x v="2"/>
    <s v="UTILITIES FOR F-5 FURNACE LINE"/>
    <s v="25"/>
    <s v="0"/>
    <s v="UM3001"/>
    <d v="2013-02-26T00:00:00"/>
    <n v="6804976.3399999999"/>
    <n v="-1915758.46"/>
    <n v="4889217.88"/>
    <n v="0"/>
    <n v="0"/>
    <n v="-254035.14"/>
    <n v="0"/>
    <n v="4635182.74"/>
    <n v="6804976.3399999999"/>
    <n v="-2169793.6"/>
    <n v="0"/>
    <m/>
    <s v="UM01"/>
    <s v="INR"/>
    <n v="0"/>
    <n v="0"/>
    <n v="0"/>
    <n v="0"/>
    <n v="0"/>
  </r>
  <r>
    <s v="1603004007"/>
    <s v="1"/>
    <s v="16030040071"/>
    <s v="3000"/>
    <x v="2"/>
    <s v="18BB x 250  STRANDING MC  C-MA"/>
    <s v="20"/>
    <s v="0"/>
    <s v="UM3001"/>
    <d v="2013-03-19T00:00:00"/>
    <n v="5727969.1399999997"/>
    <n v="-2495154.77"/>
    <n v="3232814.37"/>
    <n v="0"/>
    <n v="0"/>
    <n v="-227270.04"/>
    <n v="0"/>
    <n v="3005544.33"/>
    <n v="5727969.1399999997"/>
    <n v="-2722424.81"/>
    <n v="0"/>
    <m/>
    <s v="UM01"/>
    <s v="INR"/>
    <n v="0"/>
    <n v="0"/>
    <n v="0"/>
    <n v="0"/>
    <n v="0"/>
  </r>
  <r>
    <s v="1603004007"/>
    <s v="2"/>
    <s v="16030040072"/>
    <s v="3000"/>
    <x v="2"/>
    <s v="18BB x 250  STRANDING MC  C-CA"/>
    <s v="20"/>
    <s v="0"/>
    <s v="UM3001"/>
    <d v="2013-03-19T00:00:00"/>
    <n v="818281.31"/>
    <n v="-356450.69"/>
    <n v="461830.62"/>
    <n v="0"/>
    <n v="0"/>
    <n v="-32467.15"/>
    <n v="0"/>
    <n v="429363.47"/>
    <n v="818281.31"/>
    <n v="-388917.84"/>
    <n v="0"/>
    <m/>
    <s v="UM01"/>
    <s v="INR"/>
    <n v="0"/>
    <n v="0"/>
    <n v="0"/>
    <n v="0"/>
    <n v="0"/>
  </r>
  <r>
    <s v="1603004007"/>
    <s v="3"/>
    <s v="16030040073"/>
    <s v="3000"/>
    <x v="2"/>
    <s v="18BB x 250  STRANDING MC  C-EL"/>
    <s v="10"/>
    <s v="0"/>
    <s v="UM3001"/>
    <d v="2013-03-19T00:00:00"/>
    <n v="818281.31"/>
    <n v="-560236.59"/>
    <n v="258044.72"/>
    <n v="0"/>
    <n v="0"/>
    <n v="-73246.48"/>
    <n v="0"/>
    <n v="184798.24"/>
    <n v="818281.31"/>
    <n v="-633483.06999999995"/>
    <n v="0"/>
    <m/>
    <s v="UM01"/>
    <s v="INR"/>
    <n v="0"/>
    <n v="0"/>
    <n v="0"/>
    <n v="0"/>
    <n v="0"/>
  </r>
  <r>
    <s v="1603004007"/>
    <s v="4"/>
    <s v="16030040074"/>
    <s v="3000"/>
    <x v="2"/>
    <s v="18BB x 250  STRANDING MC  C-MG"/>
    <s v="10"/>
    <s v="0"/>
    <s v="UM3001"/>
    <d v="2013-03-19T00:00:00"/>
    <n v="409140.65"/>
    <n v="-280118.3"/>
    <n v="129022.35"/>
    <n v="0"/>
    <n v="0"/>
    <n v="-36623.24"/>
    <n v="0"/>
    <n v="92399.11"/>
    <n v="409140.65"/>
    <n v="-316741.53999999998"/>
    <n v="0"/>
    <m/>
    <s v="UM01"/>
    <s v="INR"/>
    <n v="0"/>
    <n v="0"/>
    <n v="0"/>
    <n v="0"/>
    <n v="0"/>
  </r>
  <r>
    <s v="1603004007"/>
    <s v="5"/>
    <s v="16030040075"/>
    <s v="3000"/>
    <x v="2"/>
    <s v="18BB x 250  STRANDING MC  C-MO"/>
    <s v="15"/>
    <s v="0"/>
    <s v="UM3001"/>
    <d v="2013-03-19T00:00:00"/>
    <n v="409140.65"/>
    <n v="-209528.86"/>
    <n v="199611.79"/>
    <n v="0"/>
    <n v="0"/>
    <n v="-22494.49"/>
    <n v="0"/>
    <n v="177117.3"/>
    <n v="409140.65"/>
    <n v="-232023.35"/>
    <n v="0"/>
    <m/>
    <s v="UM01"/>
    <s v="INR"/>
    <n v="0"/>
    <n v="0"/>
    <n v="0"/>
    <n v="0"/>
    <n v="0"/>
  </r>
  <r>
    <s v="1603004008"/>
    <s v="1"/>
    <s v="16030040081"/>
    <s v="3000"/>
    <x v="2"/>
    <s v="18BB x 250  STRANDING MC  D-MA"/>
    <s v="20"/>
    <s v="0"/>
    <s v="UM3001"/>
    <d v="2013-03-19T00:00:00"/>
    <n v="6002974.6500000004"/>
    <n v="-2614949.66"/>
    <n v="3388024.99"/>
    <n v="0"/>
    <n v="0"/>
    <n v="-238181.5"/>
    <n v="0"/>
    <n v="3149843.49"/>
    <n v="6002974.6500000004"/>
    <n v="-2853131.16"/>
    <n v="0"/>
    <m/>
    <s v="UM01"/>
    <s v="INR"/>
    <n v="0"/>
    <n v="0"/>
    <n v="0"/>
    <n v="0"/>
    <n v="0"/>
  </r>
  <r>
    <s v="1603004008"/>
    <s v="2"/>
    <s v="16030040082"/>
    <s v="3000"/>
    <x v="2"/>
    <s v="18BB x 250  STRANDING MC  D-CA"/>
    <s v="20"/>
    <s v="0"/>
    <s v="UM3001"/>
    <d v="2013-03-19T00:00:00"/>
    <n v="857567.81"/>
    <n v="-373564.25"/>
    <n v="484003.56"/>
    <n v="0"/>
    <n v="0"/>
    <n v="-34025.93"/>
    <n v="0"/>
    <n v="449977.63"/>
    <n v="857567.81"/>
    <n v="-407590.18"/>
    <n v="0"/>
    <m/>
    <s v="UM01"/>
    <s v="INR"/>
    <n v="0"/>
    <n v="0"/>
    <n v="0"/>
    <n v="0"/>
    <n v="0"/>
  </r>
  <r>
    <s v="1603004008"/>
    <s v="3"/>
    <s v="16030040083"/>
    <s v="3000"/>
    <x v="2"/>
    <s v="18BB x 250  STRANDING MC  D-EL"/>
    <s v="10"/>
    <s v="0"/>
    <s v="UM3001"/>
    <d v="2013-03-19T00:00:00"/>
    <n v="857567.81"/>
    <n v="-587134.1"/>
    <n v="270433.71000000002"/>
    <n v="0"/>
    <n v="0"/>
    <n v="-76763.12"/>
    <n v="0"/>
    <n v="193670.59"/>
    <n v="857567.81"/>
    <n v="-663897.22"/>
    <n v="0"/>
    <m/>
    <s v="UM01"/>
    <s v="INR"/>
    <n v="0"/>
    <n v="0"/>
    <n v="0"/>
    <n v="0"/>
    <n v="0"/>
  </r>
  <r>
    <s v="1603004008"/>
    <s v="4"/>
    <s v="16030040084"/>
    <s v="3000"/>
    <x v="2"/>
    <s v="18BB x 250  STRANDING MC  D-MG"/>
    <s v="10"/>
    <s v="0"/>
    <s v="UM3001"/>
    <d v="2013-03-19T00:00:00"/>
    <n v="428783.9"/>
    <n v="-293567.05"/>
    <n v="135216.85"/>
    <n v="0"/>
    <n v="0"/>
    <n v="-38381.550000000003"/>
    <n v="0"/>
    <n v="96835.3"/>
    <n v="428783.9"/>
    <n v="-331948.59999999998"/>
    <n v="0"/>
    <m/>
    <s v="UM01"/>
    <s v="INR"/>
    <n v="0"/>
    <n v="0"/>
    <n v="0"/>
    <n v="0"/>
    <n v="0"/>
  </r>
  <r>
    <s v="1603004008"/>
    <s v="5"/>
    <s v="16030040085"/>
    <s v="3000"/>
    <x v="2"/>
    <s v="18BB x 250  STRANDING MC  D-MO"/>
    <s v="15"/>
    <s v="0"/>
    <s v="UM3001"/>
    <d v="2013-03-19T00:00:00"/>
    <n v="428783.9"/>
    <n v="-219588.54"/>
    <n v="209195.36"/>
    <n v="0"/>
    <n v="0"/>
    <n v="-23574.47"/>
    <n v="0"/>
    <n v="185620.89"/>
    <n v="428783.9"/>
    <n v="-243163.01"/>
    <n v="0"/>
    <m/>
    <s v="UM01"/>
    <s v="INR"/>
    <n v="0"/>
    <n v="0"/>
    <n v="0"/>
    <n v="0"/>
    <n v="0"/>
  </r>
  <r>
    <s v="1603004009"/>
    <s v="1"/>
    <s v="16030040091"/>
    <s v="3000"/>
    <x v="2"/>
    <s v="18BB x 250  STRANDING MC  F-MG"/>
    <s v="10"/>
    <s v="0"/>
    <s v="UM3001"/>
    <d v="2013-03-19T00:00:00"/>
    <n v="428276.3"/>
    <n v="-293219.52"/>
    <n v="135056.78"/>
    <n v="0"/>
    <n v="0"/>
    <n v="-38336.120000000003"/>
    <n v="0"/>
    <n v="96720.66"/>
    <n v="428276.3"/>
    <n v="-331555.64"/>
    <n v="0"/>
    <m/>
    <s v="UM01"/>
    <s v="INR"/>
    <n v="0"/>
    <n v="0"/>
    <n v="0"/>
    <n v="0"/>
    <n v="0"/>
  </r>
  <r>
    <s v="1603004009"/>
    <s v="2"/>
    <s v="16030040092"/>
    <s v="3000"/>
    <x v="2"/>
    <s v="18BB x 250  STRANDING MC  F-MA"/>
    <s v="20"/>
    <s v="0"/>
    <s v="UM3001"/>
    <d v="2013-03-19T00:00:00"/>
    <n v="5995868.1399999997"/>
    <n v="-2611854.0099999998"/>
    <n v="3384014.13"/>
    <n v="0"/>
    <n v="0"/>
    <n v="-237899.53"/>
    <n v="0"/>
    <n v="3146114.6"/>
    <n v="5995868.1399999997"/>
    <n v="-2849753.54"/>
    <n v="0"/>
    <m/>
    <s v="UM01"/>
    <s v="INR"/>
    <n v="0"/>
    <n v="0"/>
    <n v="0"/>
    <n v="0"/>
    <n v="0"/>
  </r>
  <r>
    <s v="1603004009"/>
    <s v="3"/>
    <s v="16030040093"/>
    <s v="3000"/>
    <x v="2"/>
    <s v="18BB x 250  STRANDING MC  F-CA"/>
    <s v="20"/>
    <s v="0"/>
    <s v="UM3001"/>
    <d v="2013-03-19T00:00:00"/>
    <n v="856552.59"/>
    <n v="-373122.01"/>
    <n v="483430.58"/>
    <n v="0"/>
    <n v="0"/>
    <n v="-33985.65"/>
    <n v="0"/>
    <n v="449444.93"/>
    <n v="856552.59"/>
    <n v="-407107.66"/>
    <n v="0"/>
    <m/>
    <s v="UM01"/>
    <s v="INR"/>
    <n v="0"/>
    <n v="0"/>
    <n v="0"/>
    <n v="0"/>
    <n v="0"/>
  </r>
  <r>
    <s v="1603004009"/>
    <s v="4"/>
    <s v="16030040094"/>
    <s v="3000"/>
    <x v="2"/>
    <s v="18BB x 250  STRANDING MC  F-EL"/>
    <s v="10"/>
    <s v="0"/>
    <s v="UM3001"/>
    <d v="2013-03-19T00:00:00"/>
    <n v="856552.59"/>
    <n v="-586439.04"/>
    <n v="270113.55"/>
    <n v="0"/>
    <n v="0"/>
    <n v="-76672.240000000005"/>
    <n v="0"/>
    <n v="193441.31"/>
    <n v="856552.59"/>
    <n v="-663111.28"/>
    <n v="0"/>
    <m/>
    <s v="UM01"/>
    <s v="INR"/>
    <n v="0"/>
    <n v="0"/>
    <n v="0"/>
    <n v="0"/>
    <n v="0"/>
  </r>
  <r>
    <s v="1603004009"/>
    <s v="5"/>
    <s v="16030040095"/>
    <s v="3000"/>
    <x v="2"/>
    <s v="18BB x 250  STRANDING MC  F-MO"/>
    <s v="15"/>
    <s v="0"/>
    <s v="UM3001"/>
    <d v="2013-03-19T00:00:00"/>
    <n v="428276.3"/>
    <n v="-219328.6"/>
    <n v="208947.7"/>
    <n v="0"/>
    <n v="0"/>
    <n v="-23546.57"/>
    <n v="0"/>
    <n v="185401.13"/>
    <n v="428276.3"/>
    <n v="-242875.17"/>
    <n v="0"/>
    <m/>
    <s v="UM01"/>
    <s v="INR"/>
    <n v="0"/>
    <n v="0"/>
    <n v="0"/>
    <n v="0"/>
    <n v="0"/>
  </r>
  <r>
    <s v="1603004010"/>
    <s v="1"/>
    <s v="16030040101"/>
    <s v="3000"/>
    <x v="2"/>
    <s v="6BB x 315  STRANDING MC  A-CAP"/>
    <s v="20"/>
    <s v="0"/>
    <s v="UM3001"/>
    <d v="2013-03-10T00:00:00"/>
    <n v="357224.33"/>
    <n v="-156374.84"/>
    <n v="200849.49"/>
    <n v="0"/>
    <n v="0"/>
    <n v="-14141.59"/>
    <n v="0"/>
    <n v="186707.9"/>
    <n v="357224.33"/>
    <n v="-170516.43"/>
    <n v="0"/>
    <m/>
    <s v="UM01"/>
    <s v="INR"/>
    <n v="0"/>
    <n v="0"/>
    <n v="0"/>
    <n v="0"/>
    <n v="0"/>
  </r>
  <r>
    <s v="1603004010"/>
    <s v="2"/>
    <s v="16030040102"/>
    <s v="3000"/>
    <x v="2"/>
    <s v="6BB x 315  STRANDING MC  A-ELE"/>
    <s v="10"/>
    <s v="0"/>
    <s v="UM3001"/>
    <d v="2013-03-10T00:00:00"/>
    <n v="357224.33"/>
    <n v="-245421.65"/>
    <n v="111802.68"/>
    <n v="0"/>
    <n v="0"/>
    <n v="-31955.86"/>
    <n v="0"/>
    <n v="79846.820000000007"/>
    <n v="357224.33"/>
    <n v="-277377.51"/>
    <n v="0"/>
    <m/>
    <s v="UM01"/>
    <s v="INR"/>
    <n v="0"/>
    <n v="0"/>
    <n v="0"/>
    <n v="0"/>
    <n v="0"/>
  </r>
  <r>
    <s v="1603004010"/>
    <s v="3"/>
    <s v="16030040103"/>
    <s v="3000"/>
    <x v="2"/>
    <s v="6BB x 315  STRANDING MC  A-MGR"/>
    <s v="10"/>
    <s v="0"/>
    <s v="UM3001"/>
    <d v="2013-03-10T00:00:00"/>
    <n v="178612.17"/>
    <n v="-122710.84"/>
    <n v="55901.33"/>
    <n v="0"/>
    <n v="0"/>
    <n v="-15977.92"/>
    <n v="0"/>
    <n v="39923.410000000003"/>
    <n v="178612.17"/>
    <n v="-138688.76"/>
    <n v="0"/>
    <m/>
    <s v="UM01"/>
    <s v="INR"/>
    <n v="0"/>
    <n v="0"/>
    <n v="0"/>
    <n v="0"/>
    <n v="0"/>
  </r>
  <r>
    <s v="1603004010"/>
    <s v="4"/>
    <s v="16030040104"/>
    <s v="3000"/>
    <x v="2"/>
    <s v="6BB x 315  STRANDING MC  A-MAI"/>
    <s v="20"/>
    <s v="0"/>
    <s v="UM3001"/>
    <d v="2013-03-10T00:00:00"/>
    <n v="2500570.34"/>
    <n v="-1094623.83"/>
    <n v="1405946.51"/>
    <n v="0"/>
    <n v="0"/>
    <n v="-98991.12"/>
    <n v="0"/>
    <n v="1306955.3899999999"/>
    <n v="2500570.34"/>
    <n v="-1193614.95"/>
    <n v="0"/>
    <m/>
    <s v="UM01"/>
    <s v="INR"/>
    <n v="0"/>
    <n v="0"/>
    <n v="0"/>
    <n v="0"/>
    <n v="0"/>
  </r>
  <r>
    <s v="1603004010"/>
    <s v="5"/>
    <s v="16030040105"/>
    <s v="3000"/>
    <x v="2"/>
    <s v="6BB x 315  STRANDING MC  A-MOT"/>
    <s v="15"/>
    <s v="0"/>
    <s v="UM3001"/>
    <d v="2013-03-10T00:00:00"/>
    <n v="178612.17"/>
    <n v="-91848.81"/>
    <n v="86763.36"/>
    <n v="0"/>
    <n v="0"/>
    <n v="-9802.9500000000007"/>
    <n v="0"/>
    <n v="76960.41"/>
    <n v="178612.17"/>
    <n v="-101651.76"/>
    <n v="0"/>
    <m/>
    <s v="UM01"/>
    <s v="INR"/>
    <n v="0"/>
    <n v="0"/>
    <n v="0"/>
    <n v="0"/>
    <n v="0"/>
  </r>
  <r>
    <s v="1603004011"/>
    <s v="1"/>
    <s v="16030040111"/>
    <s v="3000"/>
    <x v="2"/>
    <s v="6BB x 315  STRANDING MC  B-CAP"/>
    <s v="20"/>
    <s v="0"/>
    <s v="UM3001"/>
    <d v="2013-03-10T00:00:00"/>
    <n v="342351.46"/>
    <n v="-149864.24"/>
    <n v="192487.22"/>
    <n v="0"/>
    <n v="0"/>
    <n v="-13552.81"/>
    <n v="0"/>
    <n v="178934.41"/>
    <n v="342351.46"/>
    <n v="-163417.04999999999"/>
    <n v="0"/>
    <m/>
    <s v="UM01"/>
    <s v="INR"/>
    <n v="0"/>
    <n v="0"/>
    <n v="0"/>
    <n v="0"/>
    <n v="0"/>
  </r>
  <r>
    <s v="1603004011"/>
    <s v="2"/>
    <s v="16030040112"/>
    <s v="3000"/>
    <x v="2"/>
    <s v="6BB x 315  STRANDING MC  B-ELE"/>
    <s v="10"/>
    <s v="0"/>
    <s v="UM3001"/>
    <d v="2013-03-10T00:00:00"/>
    <n v="342351.46"/>
    <n v="-235203.65"/>
    <n v="107147.81"/>
    <n v="0"/>
    <n v="0"/>
    <n v="-30625.38"/>
    <n v="0"/>
    <n v="76522.429999999993"/>
    <n v="342351.46"/>
    <n v="-265829.03000000003"/>
    <n v="0"/>
    <m/>
    <s v="UM01"/>
    <s v="INR"/>
    <n v="0"/>
    <n v="0"/>
    <n v="0"/>
    <n v="0"/>
    <n v="0"/>
  </r>
  <r>
    <s v="1603004011"/>
    <s v="3"/>
    <s v="16030040113"/>
    <s v="3000"/>
    <x v="2"/>
    <s v="6BB x 315  STRANDING MC  B-MGR"/>
    <s v="10"/>
    <s v="0"/>
    <s v="UM3001"/>
    <d v="2013-03-10T00:00:00"/>
    <n v="171175.73"/>
    <n v="-117601.81"/>
    <n v="53573.919999999998"/>
    <n v="0"/>
    <n v="0"/>
    <n v="-15312.7"/>
    <n v="0"/>
    <n v="38261.22"/>
    <n v="171175.73"/>
    <n v="-132914.51"/>
    <n v="0"/>
    <m/>
    <s v="UM01"/>
    <s v="INR"/>
    <n v="0"/>
    <n v="0"/>
    <n v="0"/>
    <n v="0"/>
    <n v="0"/>
  </r>
  <r>
    <s v="1603004011"/>
    <s v="4"/>
    <s v="16030040114"/>
    <s v="3000"/>
    <x v="2"/>
    <s v="6BB x 315  STRANDING MC  B-MAI"/>
    <s v="20"/>
    <s v="0"/>
    <s v="UM3001"/>
    <d v="2013-03-10T00:00:00"/>
    <n v="2396460.2000000002"/>
    <n v="-1049049.6599999999"/>
    <n v="1347410.54"/>
    <n v="0"/>
    <n v="0"/>
    <n v="-94869.67"/>
    <n v="0"/>
    <n v="1252540.8700000001"/>
    <n v="2396460.2000000002"/>
    <n v="-1143919.33"/>
    <n v="0"/>
    <m/>
    <s v="UM01"/>
    <s v="INR"/>
    <n v="0"/>
    <n v="0"/>
    <n v="0"/>
    <n v="0"/>
    <n v="0"/>
  </r>
  <r>
    <s v="1603004011"/>
    <s v="5"/>
    <s v="16030040115"/>
    <s v="3000"/>
    <x v="2"/>
    <s v="6BB x 315  STRANDING MC  B-MOT"/>
    <s v="15"/>
    <s v="0"/>
    <s v="UM3001"/>
    <d v="2013-03-10T00:00:00"/>
    <n v="171175.73"/>
    <n v="-88024.73"/>
    <n v="83151"/>
    <n v="0"/>
    <n v="0"/>
    <n v="-9394.81"/>
    <n v="0"/>
    <n v="73756.19"/>
    <n v="171175.73"/>
    <n v="-97419.54"/>
    <n v="0"/>
    <m/>
    <s v="UM01"/>
    <s v="INR"/>
    <n v="0"/>
    <n v="0"/>
    <n v="0"/>
    <n v="0"/>
    <n v="0"/>
  </r>
  <r>
    <s v="1603004012"/>
    <s v="1"/>
    <s v="16030040121"/>
    <s v="3000"/>
    <x v="2"/>
    <s v="6BB x 315  STRANDING MC  C-CAP"/>
    <s v="20"/>
    <s v="0"/>
    <s v="UM3001"/>
    <d v="2013-03-10T00:00:00"/>
    <n v="332867.46999999997"/>
    <n v="-145712.60999999999"/>
    <n v="187154.86"/>
    <n v="0"/>
    <n v="0"/>
    <n v="-13177.36"/>
    <n v="0"/>
    <n v="173977.5"/>
    <n v="332867.46999999997"/>
    <n v="-158889.97"/>
    <n v="0"/>
    <m/>
    <s v="UM01"/>
    <s v="INR"/>
    <n v="0"/>
    <n v="0"/>
    <n v="0"/>
    <n v="0"/>
    <n v="0"/>
  </r>
  <r>
    <s v="1603004012"/>
    <s v="2"/>
    <s v="16030040122"/>
    <s v="3000"/>
    <x v="2"/>
    <s v="6BB x 315  STRANDING MC  C-ELE"/>
    <s v="10"/>
    <s v="0"/>
    <s v="UM3001"/>
    <d v="2013-03-10T00:00:00"/>
    <n v="332867.46999999997"/>
    <n v="-228687.92"/>
    <n v="104179.55"/>
    <n v="0"/>
    <n v="0"/>
    <n v="-29776.99"/>
    <n v="0"/>
    <n v="74402.559999999998"/>
    <n v="332867.46999999997"/>
    <n v="-258464.91"/>
    <n v="0"/>
    <m/>
    <s v="UM01"/>
    <s v="INR"/>
    <n v="0"/>
    <n v="0"/>
    <n v="0"/>
    <n v="0"/>
    <n v="0"/>
  </r>
  <r>
    <s v="1603004012"/>
    <s v="3"/>
    <s v="16030040123"/>
    <s v="3000"/>
    <x v="2"/>
    <s v="6BB x 315  STRANDING MC  C-MGR"/>
    <s v="10"/>
    <s v="0"/>
    <s v="UM3001"/>
    <d v="2013-03-10T00:00:00"/>
    <n v="166433.73000000001"/>
    <n v="-114343.94"/>
    <n v="52089.79"/>
    <n v="0"/>
    <n v="0"/>
    <n v="-14888.5"/>
    <n v="0"/>
    <n v="37201.29"/>
    <n v="166433.73000000001"/>
    <n v="-129232.44"/>
    <n v="0"/>
    <m/>
    <s v="UM01"/>
    <s v="INR"/>
    <n v="0"/>
    <n v="0"/>
    <n v="0"/>
    <n v="0"/>
    <n v="0"/>
  </r>
  <r>
    <s v="1603004012"/>
    <s v="4"/>
    <s v="16030040124"/>
    <s v="3000"/>
    <x v="2"/>
    <s v="6BB x 315  STRANDING MC  C-MOT"/>
    <s v="15"/>
    <s v="0"/>
    <s v="UM3001"/>
    <d v="2013-03-10T00:00:00"/>
    <n v="166433.73000000001"/>
    <n v="-85586.22"/>
    <n v="80847.509999999995"/>
    <n v="0"/>
    <n v="0"/>
    <n v="-9134.5499999999993"/>
    <n v="0"/>
    <n v="71712.960000000006"/>
    <n v="166433.73000000001"/>
    <n v="-94720.77"/>
    <n v="0"/>
    <m/>
    <s v="UM01"/>
    <s v="INR"/>
    <n v="0"/>
    <n v="0"/>
    <n v="0"/>
    <n v="0"/>
    <n v="0"/>
  </r>
  <r>
    <s v="1603004012"/>
    <s v="5"/>
    <s v="16030040125"/>
    <s v="3000"/>
    <x v="2"/>
    <s v="6BB x 315  STRANDING MC  C-MAI"/>
    <s v="20"/>
    <s v="0"/>
    <s v="UM3001"/>
    <d v="2013-03-10T00:00:00"/>
    <n v="2330072.2799999998"/>
    <n v="-1019988.36"/>
    <n v="1310083.92"/>
    <n v="0"/>
    <n v="0"/>
    <n v="-92241.54"/>
    <n v="0"/>
    <n v="1217842.3799999999"/>
    <n v="2330072.2799999998"/>
    <n v="-1112229.8999999999"/>
    <n v="0"/>
    <m/>
    <s v="UM01"/>
    <s v="INR"/>
    <n v="0"/>
    <n v="0"/>
    <n v="0"/>
    <n v="0"/>
    <n v="0"/>
  </r>
  <r>
    <s v="1603004013"/>
    <s v="1"/>
    <s v="16030040131"/>
    <s v="3000"/>
    <x v="2"/>
    <s v="6BB x 315  STRANDING MC  D-CAP"/>
    <s v="20"/>
    <s v="0"/>
    <s v="UM3001"/>
    <d v="2013-03-10T00:00:00"/>
    <n v="344324.85"/>
    <n v="-150728.07999999999"/>
    <n v="193596.77"/>
    <n v="0"/>
    <n v="0"/>
    <n v="-13630.93"/>
    <n v="0"/>
    <n v="179965.84"/>
    <n v="344324.85"/>
    <n v="-164359.01"/>
    <n v="0"/>
    <m/>
    <s v="UM01"/>
    <s v="INR"/>
    <n v="0"/>
    <n v="0"/>
    <n v="0"/>
    <n v="0"/>
    <n v="0"/>
  </r>
  <r>
    <s v="1603004013"/>
    <s v="2"/>
    <s v="16030040132"/>
    <s v="3000"/>
    <x v="2"/>
    <s v="6BB x 315  STRANDING MC  D-ELE"/>
    <s v="10"/>
    <s v="0"/>
    <s v="UM3001"/>
    <d v="2013-03-10T00:00:00"/>
    <n v="344324.85"/>
    <n v="-236559.42"/>
    <n v="107765.43"/>
    <n v="0"/>
    <n v="0"/>
    <n v="-30801.91"/>
    <n v="0"/>
    <n v="76963.520000000004"/>
    <n v="344324.85"/>
    <n v="-267361.33"/>
    <n v="0"/>
    <m/>
    <s v="UM01"/>
    <s v="INR"/>
    <n v="0"/>
    <n v="0"/>
    <n v="0"/>
    <n v="0"/>
    <n v="0"/>
  </r>
  <r>
    <s v="1603004013"/>
    <s v="3"/>
    <s v="16030040133"/>
    <s v="3000"/>
    <x v="2"/>
    <s v="6BB x 315  STRANDING MC  D-MGR"/>
    <s v="10"/>
    <s v="0"/>
    <s v="UM3001"/>
    <d v="2013-03-10T00:00:00"/>
    <n v="172162.43"/>
    <n v="-118279.71"/>
    <n v="53882.720000000001"/>
    <n v="0"/>
    <n v="0"/>
    <n v="-15400.96"/>
    <n v="0"/>
    <n v="38481.760000000002"/>
    <n v="172162.43"/>
    <n v="-133680.67000000001"/>
    <n v="0"/>
    <m/>
    <s v="UM01"/>
    <s v="INR"/>
    <n v="0"/>
    <n v="0"/>
    <n v="0"/>
    <n v="0"/>
    <n v="0"/>
  </r>
  <r>
    <s v="1603004013"/>
    <s v="4"/>
    <s v="16030040134"/>
    <s v="3000"/>
    <x v="2"/>
    <s v="6BB x 315  STRANDING MC  D-MOT"/>
    <s v="15"/>
    <s v="0"/>
    <s v="UM3001"/>
    <d v="2013-03-10T00:00:00"/>
    <n v="172162.43"/>
    <n v="-88532.12"/>
    <n v="83630.31"/>
    <n v="0"/>
    <n v="0"/>
    <n v="-9448.9599999999991"/>
    <n v="0"/>
    <n v="74181.350000000006"/>
    <n v="172162.43"/>
    <n v="-97981.08"/>
    <n v="0"/>
    <m/>
    <s v="UM01"/>
    <s v="INR"/>
    <n v="0"/>
    <n v="0"/>
    <n v="0"/>
    <n v="0"/>
    <n v="0"/>
  </r>
  <r>
    <s v="1603004013"/>
    <s v="5"/>
    <s v="16030040135"/>
    <s v="3000"/>
    <x v="2"/>
    <s v="6BB x 315  STRANDING MC  D-MAI"/>
    <s v="20"/>
    <s v="0"/>
    <s v="UM3001"/>
    <d v="2013-03-10T00:00:00"/>
    <n v="2410273.96"/>
    <n v="-1055096.6200000001"/>
    <n v="1355177.34"/>
    <n v="0"/>
    <n v="0"/>
    <n v="-95416.52"/>
    <n v="0"/>
    <n v="1259760.82"/>
    <n v="2410273.96"/>
    <n v="-1150513.1399999999"/>
    <n v="0"/>
    <m/>
    <s v="UM01"/>
    <s v="INR"/>
    <n v="0"/>
    <n v="0"/>
    <n v="0"/>
    <n v="0"/>
    <n v="0"/>
  </r>
  <r>
    <s v="1603004014"/>
    <s v="1"/>
    <s v="16030040141"/>
    <s v="3000"/>
    <x v="2"/>
    <s v="HERBORN+BREITENBACH DRG MC 2ND"/>
    <s v="10"/>
    <s v="0"/>
    <s v="UM3001"/>
    <d v="2013-03-28T00:00:00"/>
    <n v="3879054.24"/>
    <n v="-2646582.4500000002"/>
    <n v="1232471.79"/>
    <n v="0"/>
    <n v="0"/>
    <n v="-347442.22"/>
    <n v="0"/>
    <n v="885029.57"/>
    <n v="3879054.24"/>
    <n v="-2994024.67"/>
    <n v="0"/>
    <m/>
    <s v="UM01"/>
    <s v="INR"/>
    <n v="0"/>
    <n v="0"/>
    <n v="0"/>
    <n v="0"/>
    <n v="0"/>
  </r>
  <r>
    <s v="1603004014"/>
    <s v="2"/>
    <s v="16030040142"/>
    <s v="3000"/>
    <x v="2"/>
    <s v="HERBORN+BREITENBACH DRG MC 2ND"/>
    <s v="15"/>
    <s v="0"/>
    <s v="UM3001"/>
    <d v="2013-03-28T00:00:00"/>
    <n v="1939527.12"/>
    <n v="-989031.89"/>
    <n v="950495.23"/>
    <n v="0"/>
    <n v="0"/>
    <n v="-106836.21"/>
    <n v="0"/>
    <n v="843659.02"/>
    <n v="1939527.12"/>
    <n v="-1095868.1000000001"/>
    <n v="0"/>
    <m/>
    <s v="UM01"/>
    <s v="INR"/>
    <n v="0"/>
    <n v="0"/>
    <n v="0"/>
    <n v="0"/>
    <n v="0"/>
  </r>
  <r>
    <s v="1603004014"/>
    <s v="3"/>
    <s v="16030040143"/>
    <s v="3000"/>
    <x v="2"/>
    <s v="HERBORN+BREITENBACH DRG MC 2ND"/>
    <s v="20"/>
    <s v="0"/>
    <s v="UM3001"/>
    <d v="2013-03-28T00:00:00"/>
    <n v="5818581.3499999996"/>
    <n v="-2521719.58"/>
    <n v="3296861.77"/>
    <n v="0"/>
    <n v="0"/>
    <n v="-231420.68"/>
    <n v="0"/>
    <n v="3065441.09"/>
    <n v="5818581.3499999996"/>
    <n v="-2753140.26"/>
    <n v="0"/>
    <m/>
    <s v="UM01"/>
    <s v="INR"/>
    <n v="0"/>
    <n v="0"/>
    <n v="0"/>
    <n v="0"/>
    <n v="0"/>
  </r>
  <r>
    <s v="1603004014"/>
    <s v="4"/>
    <s v="16030040144"/>
    <s v="3000"/>
    <x v="2"/>
    <s v="HERBORN+BREITENBACH DRG MC 2ND"/>
    <s v="25"/>
    <s v="0"/>
    <s v="UM3001"/>
    <d v="2013-03-28T00:00:00"/>
    <n v="7758108.4699999997"/>
    <n v="-3026425.54"/>
    <n v="4731682.93"/>
    <n v="0"/>
    <n v="0"/>
    <n v="-241467.99"/>
    <n v="0"/>
    <n v="4490214.9400000004"/>
    <n v="7758108.4699999997"/>
    <n v="-3267893.53"/>
    <n v="0"/>
    <m/>
    <s v="UM01"/>
    <s v="INR"/>
    <n v="0"/>
    <n v="0"/>
    <n v="0"/>
    <n v="0"/>
    <n v="0"/>
  </r>
  <r>
    <s v="1603004015"/>
    <s v="1"/>
    <s v="16030040151"/>
    <s v="3000"/>
    <x v="2"/>
    <s v="18BB x 450  CLOSING MC-CAPS"/>
    <s v="20"/>
    <s v="0"/>
    <s v="UM3001"/>
    <d v="2013-03-28T00:00:00"/>
    <n v="1945106.27"/>
    <n v="-842991.14"/>
    <n v="1102115.1299999999"/>
    <n v="0"/>
    <n v="0"/>
    <n v="-77362.12"/>
    <n v="0"/>
    <n v="1024753.01"/>
    <n v="1945106.27"/>
    <n v="-920353.26"/>
    <n v="0"/>
    <m/>
    <s v="UM01"/>
    <s v="INR"/>
    <n v="0"/>
    <n v="0"/>
    <n v="0"/>
    <n v="0"/>
    <n v="0"/>
  </r>
  <r>
    <s v="1603004015"/>
    <s v="2"/>
    <s v="16030040152"/>
    <s v="3000"/>
    <x v="2"/>
    <s v="18BB x 450  CLOSING MC-ELEC"/>
    <s v="10"/>
    <s v="0"/>
    <s v="UM3001"/>
    <d v="2013-03-28T00:00:00"/>
    <n v="1945106.27"/>
    <n v="-1327097.75"/>
    <n v="618008.52"/>
    <n v="0"/>
    <n v="0"/>
    <n v="-174220.83"/>
    <n v="0"/>
    <n v="443787.69"/>
    <n v="1945106.27"/>
    <n v="-1501318.58"/>
    <n v="0"/>
    <m/>
    <s v="UM01"/>
    <s v="INR"/>
    <n v="0"/>
    <n v="0"/>
    <n v="0"/>
    <n v="0"/>
    <n v="0"/>
  </r>
  <r>
    <s v="1603004015"/>
    <s v="3"/>
    <s v="16030040153"/>
    <s v="3000"/>
    <x v="2"/>
    <s v="18BB x 450  CLOSING MC-MOTR"/>
    <s v="15"/>
    <s v="0"/>
    <s v="UM3001"/>
    <d v="2013-03-28T00:00:00"/>
    <n v="972553.13"/>
    <n v="-495938.44"/>
    <n v="476614.69"/>
    <n v="0"/>
    <n v="0"/>
    <n v="-53571.76"/>
    <n v="0"/>
    <n v="423042.93"/>
    <n v="972553.13"/>
    <n v="-549510.19999999995"/>
    <n v="0"/>
    <m/>
    <s v="UM01"/>
    <s v="INR"/>
    <n v="0"/>
    <n v="0"/>
    <n v="0"/>
    <n v="0"/>
    <n v="0"/>
  </r>
  <r>
    <s v="1603004015"/>
    <s v="4"/>
    <s v="16030040154"/>
    <s v="3000"/>
    <x v="2"/>
    <s v="18BB x 450  CLOSING MC-MGRD"/>
    <s v="10"/>
    <s v="0"/>
    <s v="UM3001"/>
    <d v="2013-03-28T00:00:00"/>
    <n v="972553.13"/>
    <n v="-663548.86"/>
    <n v="309004.27"/>
    <n v="0"/>
    <n v="0"/>
    <n v="-87110.41"/>
    <n v="0"/>
    <n v="221893.86"/>
    <n v="972553.13"/>
    <n v="-750659.27"/>
    <n v="0"/>
    <m/>
    <s v="UM01"/>
    <s v="INR"/>
    <n v="0"/>
    <n v="0"/>
    <n v="0"/>
    <n v="0"/>
    <n v="0"/>
  </r>
  <r>
    <s v="1603004015"/>
    <s v="5"/>
    <s v="16030040155"/>
    <s v="3000"/>
    <x v="2"/>
    <s v="18BB x 450  CLOSING MC-MAIN"/>
    <s v="20"/>
    <s v="0"/>
    <s v="UM3001"/>
    <d v="2013-03-28T00:00:00"/>
    <n v="13615743.880000001"/>
    <n v="-5900938.0300000003"/>
    <n v="7714805.8499999996"/>
    <n v="0"/>
    <n v="0"/>
    <n v="-541534.87"/>
    <n v="0"/>
    <n v="7173270.9800000004"/>
    <n v="13615743.880000001"/>
    <n v="-6442472.9000000004"/>
    <n v="0"/>
    <m/>
    <s v="UM01"/>
    <s v="INR"/>
    <n v="0"/>
    <n v="0"/>
    <n v="0"/>
    <n v="0"/>
    <n v="0"/>
  </r>
  <r>
    <s v="1603004016"/>
    <s v="1"/>
    <s v="16030040161"/>
    <s v="3000"/>
    <x v="2"/>
    <s v="18BB x 630  CLOSING MC-CAPS"/>
    <s v="20"/>
    <s v="0"/>
    <s v="UM3001"/>
    <d v="2013-03-28T00:00:00"/>
    <n v="2937872.16"/>
    <n v="-1273246.73"/>
    <n v="1664625.43"/>
    <n v="0"/>
    <n v="0"/>
    <n v="-116847.1"/>
    <n v="0"/>
    <n v="1547778.33"/>
    <n v="2937872.16"/>
    <n v="-1390093.83"/>
    <n v="0"/>
    <m/>
    <s v="UM01"/>
    <s v="INR"/>
    <n v="0"/>
    <n v="0"/>
    <n v="0"/>
    <n v="0"/>
    <n v="0"/>
  </r>
  <r>
    <s v="1603004016"/>
    <s v="2"/>
    <s v="16030040162"/>
    <s v="3000"/>
    <x v="2"/>
    <s v="18BB x 630  CLOSING MC-ELEC"/>
    <s v="10"/>
    <s v="0"/>
    <s v="UM3001"/>
    <d v="2013-03-28T00:00:00"/>
    <n v="2937872.16"/>
    <n v="-2004437.27"/>
    <n v="933434.89"/>
    <n v="0"/>
    <n v="0"/>
    <n v="-263141.67"/>
    <n v="0"/>
    <n v="670293.22"/>
    <n v="2937872.16"/>
    <n v="-2267578.94"/>
    <n v="0"/>
    <m/>
    <s v="UM01"/>
    <s v="INR"/>
    <n v="0"/>
    <n v="0"/>
    <n v="0"/>
    <n v="0"/>
    <n v="0"/>
  </r>
  <r>
    <s v="1603004016"/>
    <s v="3"/>
    <s v="16030040163"/>
    <s v="3000"/>
    <x v="2"/>
    <s v="18BB x 630  CLOSING MC-MOTR"/>
    <s v="15"/>
    <s v="0"/>
    <s v="UM3001"/>
    <d v="2013-03-28T00:00:00"/>
    <n v="1468936.08"/>
    <n v="-749061.25"/>
    <n v="719874.83"/>
    <n v="0"/>
    <n v="0"/>
    <n v="-80914.350000000006"/>
    <n v="0"/>
    <n v="638960.48"/>
    <n v="1468936.08"/>
    <n v="-829975.6"/>
    <n v="0"/>
    <m/>
    <s v="UM01"/>
    <s v="INR"/>
    <n v="0"/>
    <n v="0"/>
    <n v="0"/>
    <n v="0"/>
    <n v="0"/>
  </r>
  <r>
    <s v="1603004016"/>
    <s v="4"/>
    <s v="16030040164"/>
    <s v="3000"/>
    <x v="2"/>
    <s v="18BB x 630  CLOSING MC-MGRD"/>
    <s v="10"/>
    <s v="0"/>
    <s v="UM3001"/>
    <d v="2013-03-28T00:00:00"/>
    <n v="1468936.08"/>
    <n v="-1002218.65"/>
    <n v="466717.43"/>
    <n v="0"/>
    <n v="0"/>
    <n v="-131570.82999999999"/>
    <n v="0"/>
    <n v="335146.59999999998"/>
    <n v="1468936.08"/>
    <n v="-1133789.48"/>
    <n v="0"/>
    <m/>
    <s v="UM01"/>
    <s v="INR"/>
    <n v="0"/>
    <n v="0"/>
    <n v="0"/>
    <n v="0"/>
    <n v="0"/>
  </r>
  <r>
    <s v="1603004016"/>
    <s v="5"/>
    <s v="16030040165"/>
    <s v="3000"/>
    <x v="2"/>
    <s v="18BB x 630  CLOSING MC-MAIN"/>
    <s v="20"/>
    <s v="0"/>
    <s v="UM3001"/>
    <d v="2013-03-28T00:00:00"/>
    <n v="20565105.149999999"/>
    <n v="-8912727.2100000009"/>
    <n v="11652377.939999999"/>
    <n v="0"/>
    <n v="0"/>
    <n v="-817929.71"/>
    <n v="0"/>
    <n v="10834448.23"/>
    <n v="20565105.149999999"/>
    <n v="-9730656.9199999999"/>
    <n v="0"/>
    <m/>
    <s v="UM01"/>
    <s v="INR"/>
    <n v="0"/>
    <n v="0"/>
    <n v="0"/>
    <n v="0"/>
    <n v="0"/>
  </r>
  <r>
    <s v="1603004017"/>
    <s v="1"/>
    <s v="16030040171"/>
    <s v="3000"/>
    <x v="2"/>
    <s v="12BB x 450  CLOSING MC-CAPS"/>
    <s v="20"/>
    <s v="0"/>
    <s v="UM3001"/>
    <d v="2013-03-22T00:00:00"/>
    <n v="890176.62"/>
    <n v="-387020.13"/>
    <n v="503156.49"/>
    <n v="0"/>
    <n v="0"/>
    <n v="-35355.1"/>
    <n v="0"/>
    <n v="467801.39"/>
    <n v="890176.62"/>
    <n v="-422375.23"/>
    <n v="0"/>
    <m/>
    <s v="UM01"/>
    <s v="INR"/>
    <n v="0"/>
    <n v="0"/>
    <n v="0"/>
    <n v="0"/>
    <n v="0"/>
  </r>
  <r>
    <s v="1603004017"/>
    <s v="2"/>
    <s v="16030040172"/>
    <s v="3000"/>
    <x v="2"/>
    <s v="12BB x 450  CLOSING MC-ELEC"/>
    <s v="10"/>
    <s v="0"/>
    <s v="UM3001"/>
    <d v="2013-03-22T00:00:00"/>
    <n v="890176.62"/>
    <n v="-608742.48"/>
    <n v="281434.14"/>
    <n v="0"/>
    <n v="0"/>
    <n v="-79702.98"/>
    <n v="0"/>
    <n v="201731.16"/>
    <n v="890176.62"/>
    <n v="-688445.46"/>
    <n v="0"/>
    <m/>
    <s v="UM01"/>
    <s v="INR"/>
    <n v="0"/>
    <n v="0"/>
    <n v="0"/>
    <n v="0"/>
    <n v="0"/>
  </r>
  <r>
    <s v="1603004017"/>
    <s v="3"/>
    <s v="16030040173"/>
    <s v="3000"/>
    <x v="2"/>
    <s v="12BB x 450  CLOSING MC-MOTR"/>
    <s v="15"/>
    <s v="0"/>
    <s v="UM3001"/>
    <d v="2013-03-22T00:00:00"/>
    <n v="445088.31"/>
    <n v="-227574.76"/>
    <n v="217513.55"/>
    <n v="0"/>
    <n v="0"/>
    <n v="-24491.27"/>
    <n v="0"/>
    <n v="193022.28"/>
    <n v="445088.31"/>
    <n v="-252066.03"/>
    <n v="0"/>
    <m/>
    <s v="UM01"/>
    <s v="INR"/>
    <n v="0"/>
    <n v="0"/>
    <n v="0"/>
    <n v="0"/>
    <n v="0"/>
  </r>
  <r>
    <s v="1603004017"/>
    <s v="4"/>
    <s v="16030040174"/>
    <s v="3000"/>
    <x v="2"/>
    <s v="12BB x 450  CLOSING MC-MGRD"/>
    <s v="10"/>
    <s v="0"/>
    <s v="UM3001"/>
    <d v="2013-03-22T00:00:00"/>
    <n v="445088.31"/>
    <n v="-304371.23"/>
    <n v="140717.07999999999"/>
    <n v="0"/>
    <n v="0"/>
    <n v="-39851.49"/>
    <n v="0"/>
    <n v="100865.59"/>
    <n v="445088.31"/>
    <n v="-344222.71999999997"/>
    <n v="0"/>
    <m/>
    <s v="UM01"/>
    <s v="INR"/>
    <n v="0"/>
    <n v="0"/>
    <n v="0"/>
    <n v="0"/>
    <n v="0"/>
  </r>
  <r>
    <s v="1603004017"/>
    <s v="5"/>
    <s v="16030040175"/>
    <s v="3000"/>
    <x v="2"/>
    <s v="12BB x 450  CLOSING MC-MAIN"/>
    <s v="20"/>
    <s v="0"/>
    <s v="UM3001"/>
    <d v="2013-03-22T00:00:00"/>
    <n v="6231236.3600000003"/>
    <n v="-2709140.91"/>
    <n v="3522095.45"/>
    <n v="0"/>
    <n v="0"/>
    <n v="-247485.7"/>
    <n v="0"/>
    <n v="3274609.75"/>
    <n v="6231236.3600000003"/>
    <n v="-2956626.61"/>
    <n v="0"/>
    <m/>
    <s v="UM01"/>
    <s v="INR"/>
    <n v="0"/>
    <n v="0"/>
    <n v="0"/>
    <n v="0"/>
    <n v="0"/>
  </r>
  <r>
    <s v="1603004018"/>
    <s v="1"/>
    <s v="16030040181"/>
    <s v="3000"/>
    <x v="2"/>
    <s v="6BB x 250  STRANDING MC  A-CAP"/>
    <s v="20"/>
    <s v="0"/>
    <s v="UM3001"/>
    <d v="2013-02-25T00:00:00"/>
    <n v="160846.76"/>
    <n v="-70906.31"/>
    <n v="89940.45"/>
    <n v="0"/>
    <n v="0"/>
    <n v="-6346.67"/>
    <n v="0"/>
    <n v="83593.78"/>
    <n v="160846.76"/>
    <n v="-77252.98"/>
    <n v="0"/>
    <m/>
    <s v="UM01"/>
    <s v="INR"/>
    <n v="0"/>
    <n v="0"/>
    <n v="0"/>
    <n v="0"/>
    <n v="0"/>
  </r>
  <r>
    <s v="1603004018"/>
    <s v="2"/>
    <s v="16030040182"/>
    <s v="3000"/>
    <x v="2"/>
    <s v="6BB x 250  STRANDING MC  A-ELE"/>
    <s v="10"/>
    <s v="0"/>
    <s v="UM3001"/>
    <d v="2013-02-25T00:00:00"/>
    <n v="160846.76"/>
    <n v="-111052.81"/>
    <n v="49793.95"/>
    <n v="0"/>
    <n v="0"/>
    <n v="-14376.73"/>
    <n v="0"/>
    <n v="35417.22"/>
    <n v="160846.76"/>
    <n v="-125429.54"/>
    <n v="0"/>
    <m/>
    <s v="UM01"/>
    <s v="INR"/>
    <n v="0"/>
    <n v="0"/>
    <n v="0"/>
    <n v="0"/>
    <n v="0"/>
  </r>
  <r>
    <s v="1603004018"/>
    <s v="3"/>
    <s v="16030040183"/>
    <s v="3000"/>
    <x v="2"/>
    <s v="6BB x 250  STRANDING MC  A-MOT"/>
    <s v="15"/>
    <s v="0"/>
    <s v="UM3001"/>
    <d v="2013-02-25T00:00:00"/>
    <n v="80423.38"/>
    <n v="-41601.65"/>
    <n v="38821.730000000003"/>
    <n v="0"/>
    <n v="0"/>
    <n v="-4402.84"/>
    <n v="0"/>
    <n v="34418.89"/>
    <n v="80423.38"/>
    <n v="-46004.49"/>
    <n v="0"/>
    <m/>
    <s v="UM01"/>
    <s v="INR"/>
    <n v="0"/>
    <n v="0"/>
    <n v="0"/>
    <n v="0"/>
    <n v="0"/>
  </r>
  <r>
    <s v="1603004018"/>
    <s v="4"/>
    <s v="16030040184"/>
    <s v="3000"/>
    <x v="2"/>
    <s v="6BB x 250  STRANDING MC  A-MGR"/>
    <s v="10"/>
    <s v="0"/>
    <s v="UM3001"/>
    <d v="2013-02-25T00:00:00"/>
    <n v="80423.38"/>
    <n v="-55526.41"/>
    <n v="24896.97"/>
    <n v="0"/>
    <n v="0"/>
    <n v="-7188.37"/>
    <n v="0"/>
    <n v="17708.599999999999"/>
    <n v="80423.38"/>
    <n v="-62714.78"/>
    <n v="0"/>
    <m/>
    <s v="UM01"/>
    <s v="INR"/>
    <n v="0"/>
    <n v="0"/>
    <n v="0"/>
    <n v="0"/>
    <n v="0"/>
  </r>
  <r>
    <s v="1603004018"/>
    <s v="5"/>
    <s v="16030040185"/>
    <s v="3000"/>
    <x v="2"/>
    <s v="6BB x 250  STRANDING MC  A-MAI"/>
    <s v="20"/>
    <s v="0"/>
    <s v="UM3001"/>
    <d v="2013-02-25T00:00:00"/>
    <n v="1125927.31"/>
    <n v="-496344.15"/>
    <n v="629583.16"/>
    <n v="0"/>
    <n v="0"/>
    <n v="-44426.68"/>
    <n v="0"/>
    <n v="585156.48"/>
    <n v="1125927.31"/>
    <n v="-540770.82999999996"/>
    <n v="0"/>
    <m/>
    <s v="UM01"/>
    <s v="INR"/>
    <n v="0"/>
    <n v="0"/>
    <n v="0"/>
    <n v="0"/>
    <n v="0"/>
  </r>
  <r>
    <s v="1603004019"/>
    <s v="1"/>
    <s v="16030040191"/>
    <s v="3000"/>
    <x v="2"/>
    <s v="6BB x 250  STRANDING MC  B-CAP"/>
    <s v="20"/>
    <s v="0"/>
    <s v="UM3001"/>
    <d v="2013-02-25T00:00:00"/>
    <n v="166905.47"/>
    <n v="-73577.17"/>
    <n v="93328.3"/>
    <n v="0"/>
    <n v="0"/>
    <n v="-6585.73"/>
    <n v="0"/>
    <n v="86742.57"/>
    <n v="166905.47"/>
    <n v="-80162.899999999994"/>
    <n v="0"/>
    <m/>
    <s v="UM01"/>
    <s v="INR"/>
    <n v="0"/>
    <n v="0"/>
    <n v="0"/>
    <n v="0"/>
    <n v="0"/>
  </r>
  <r>
    <s v="1603004019"/>
    <s v="2"/>
    <s v="16030040192"/>
    <s v="3000"/>
    <x v="2"/>
    <s v="6BB x 250  STRANDING MC  B-MOT"/>
    <s v="15"/>
    <s v="0"/>
    <s v="UM3001"/>
    <d v="2013-02-25T00:00:00"/>
    <n v="83452.73"/>
    <n v="-43168.7"/>
    <n v="40284.03"/>
    <n v="0"/>
    <n v="0"/>
    <n v="-4568.6899999999996"/>
    <n v="0"/>
    <n v="35715.339999999997"/>
    <n v="83452.73"/>
    <n v="-47737.39"/>
    <n v="0"/>
    <m/>
    <s v="UM01"/>
    <s v="INR"/>
    <n v="0"/>
    <n v="0"/>
    <n v="0"/>
    <n v="0"/>
    <n v="0"/>
  </r>
  <r>
    <s v="1603004019"/>
    <s v="3"/>
    <s v="16030040193"/>
    <s v="3000"/>
    <x v="2"/>
    <s v="6BB x 250  STRANDING MC  B-ELE"/>
    <s v="10"/>
    <s v="0"/>
    <s v="UM3001"/>
    <d v="2013-02-25T00:00:00"/>
    <n v="166905.47"/>
    <n v="-115235.91"/>
    <n v="51669.56"/>
    <n v="0"/>
    <n v="0"/>
    <n v="-14918.27"/>
    <n v="0"/>
    <n v="36751.29"/>
    <n v="166905.47"/>
    <n v="-130154.18"/>
    <n v="0"/>
    <m/>
    <s v="UM01"/>
    <s v="INR"/>
    <n v="0"/>
    <n v="0"/>
    <n v="0"/>
    <n v="0"/>
    <n v="0"/>
  </r>
  <r>
    <s v="1603004019"/>
    <s v="4"/>
    <s v="16030040194"/>
    <s v="3000"/>
    <x v="2"/>
    <s v="6BB x 250  STRANDING MC  B-MGR"/>
    <s v="10"/>
    <s v="0"/>
    <s v="UM3001"/>
    <d v="2013-02-25T00:00:00"/>
    <n v="83452.73"/>
    <n v="-57617.94"/>
    <n v="25834.79"/>
    <n v="0"/>
    <n v="0"/>
    <n v="-7459.14"/>
    <n v="0"/>
    <n v="18375.650000000001"/>
    <n v="83452.73"/>
    <n v="-65077.08"/>
    <n v="0"/>
    <m/>
    <s v="UM01"/>
    <s v="INR"/>
    <n v="0"/>
    <n v="0"/>
    <n v="0"/>
    <n v="0"/>
    <n v="0"/>
  </r>
  <r>
    <s v="1603004019"/>
    <s v="5"/>
    <s v="16030040195"/>
    <s v="3000"/>
    <x v="2"/>
    <s v="6BB x 250  STRANDING MC  B-MAI"/>
    <s v="20"/>
    <s v="0"/>
    <s v="UM3001"/>
    <d v="2013-02-25T00:00:00"/>
    <n v="1168338.28"/>
    <n v="-515040.25"/>
    <n v="653298.03"/>
    <n v="0"/>
    <n v="0"/>
    <n v="-46100.13"/>
    <n v="0"/>
    <n v="607197.9"/>
    <n v="1168338.28"/>
    <n v="-561140.38"/>
    <n v="0"/>
    <m/>
    <s v="UM01"/>
    <s v="INR"/>
    <n v="0"/>
    <n v="0"/>
    <n v="0"/>
    <n v="0"/>
    <n v="0"/>
  </r>
  <r>
    <s v="1603004020"/>
    <s v="1"/>
    <s v="16030040201"/>
    <s v="3000"/>
    <x v="2"/>
    <s v="6BB x 250  STRANDING MC  C-MAI"/>
    <s v="20"/>
    <s v="0"/>
    <s v="UM3001"/>
    <d v="2013-02-25T00:00:00"/>
    <n v="1088325.45"/>
    <n v="-479768.07"/>
    <n v="608557.38"/>
    <n v="0"/>
    <n v="0"/>
    <n v="-42942.99"/>
    <n v="0"/>
    <n v="565614.39"/>
    <n v="1088325.45"/>
    <n v="-522711.06"/>
    <n v="0"/>
    <m/>
    <s v="UM01"/>
    <s v="INR"/>
    <n v="0"/>
    <n v="0"/>
    <n v="0"/>
    <n v="0"/>
    <n v="0"/>
  </r>
  <r>
    <s v="1603004020"/>
    <s v="2"/>
    <s v="16030040202"/>
    <s v="3000"/>
    <x v="2"/>
    <s v="6BB x 250  STRANDING MC  C-MOT"/>
    <s v="15"/>
    <s v="0"/>
    <s v="UM3001"/>
    <d v="2013-02-25T00:00:00"/>
    <n v="77737.53"/>
    <n v="-40212.31"/>
    <n v="37525.22"/>
    <n v="0"/>
    <n v="0"/>
    <n v="-4255.8"/>
    <n v="0"/>
    <n v="33269.42"/>
    <n v="77737.53"/>
    <n v="-44468.11"/>
    <n v="0"/>
    <m/>
    <s v="UM01"/>
    <s v="INR"/>
    <n v="0"/>
    <n v="0"/>
    <n v="0"/>
    <n v="0"/>
    <n v="0"/>
  </r>
  <r>
    <s v="1603004020"/>
    <s v="3"/>
    <s v="16030040203"/>
    <s v="3000"/>
    <x v="2"/>
    <s v="6BB x 250  STRANDING MC  C-CAP"/>
    <s v="20"/>
    <s v="0"/>
    <s v="UM3001"/>
    <d v="2013-02-25T00:00:00"/>
    <n v="155475.06"/>
    <n v="-68538.28"/>
    <n v="86936.78"/>
    <n v="0"/>
    <n v="0"/>
    <n v="-6134.71"/>
    <n v="0"/>
    <n v="80802.070000000007"/>
    <n v="155475.06"/>
    <n v="-74672.990000000005"/>
    <n v="0"/>
    <m/>
    <s v="UM01"/>
    <s v="INR"/>
    <n v="0"/>
    <n v="0"/>
    <n v="0"/>
    <n v="0"/>
    <n v="0"/>
  </r>
  <r>
    <s v="1603004020"/>
    <s v="4"/>
    <s v="16030040204"/>
    <s v="3000"/>
    <x v="2"/>
    <s v="6BB x 250  STRANDING MC  C-ELE"/>
    <s v="10"/>
    <s v="0"/>
    <s v="UM3001"/>
    <d v="2013-02-25T00:00:00"/>
    <n v="155475.06"/>
    <n v="-107344.05"/>
    <n v="48131.01"/>
    <n v="0"/>
    <n v="0"/>
    <n v="-13896.6"/>
    <n v="0"/>
    <n v="34234.410000000003"/>
    <n v="155475.06"/>
    <n v="-121240.65"/>
    <n v="0"/>
    <m/>
    <s v="UM01"/>
    <s v="INR"/>
    <n v="0"/>
    <n v="0"/>
    <n v="0"/>
    <n v="0"/>
    <n v="0"/>
  </r>
  <r>
    <s v="1603004020"/>
    <s v="5"/>
    <s v="16030040205"/>
    <s v="3000"/>
    <x v="2"/>
    <s v="6BB x 250  STRANDING MC  C-MGR"/>
    <s v="10"/>
    <s v="0"/>
    <s v="UM3001"/>
    <d v="2013-02-25T00:00:00"/>
    <n v="77737.53"/>
    <n v="-53672.02"/>
    <n v="24065.51"/>
    <n v="0"/>
    <n v="0"/>
    <n v="-6948.3"/>
    <n v="0"/>
    <n v="17117.21"/>
    <n v="77737.53"/>
    <n v="-60620.32"/>
    <n v="0"/>
    <m/>
    <s v="UM01"/>
    <s v="INR"/>
    <n v="0"/>
    <n v="0"/>
    <n v="0"/>
    <n v="0"/>
    <n v="0"/>
  </r>
  <r>
    <s v="1603004021"/>
    <s v="1"/>
    <s v="16030040211"/>
    <s v="3000"/>
    <x v="2"/>
    <s v="6BB x 250  STRANDING MC  D-MAI"/>
    <s v="20"/>
    <s v="0"/>
    <s v="UM3001"/>
    <d v="2013-02-25T00:00:00"/>
    <n v="1165925.8999999999"/>
    <n v="-513976.79"/>
    <n v="651949.11"/>
    <n v="0"/>
    <n v="0"/>
    <n v="-46004.94"/>
    <n v="0"/>
    <n v="605944.17000000004"/>
    <n v="1165925.8999999999"/>
    <n v="-559981.73"/>
    <n v="0"/>
    <m/>
    <s v="UM01"/>
    <s v="INR"/>
    <n v="0"/>
    <n v="0"/>
    <n v="0"/>
    <n v="0"/>
    <n v="0"/>
  </r>
  <r>
    <s v="1603004021"/>
    <s v="2"/>
    <s v="16030040212"/>
    <s v="3000"/>
    <x v="2"/>
    <s v="6BB x 250  STRANDING MC  D-CAP"/>
    <s v="20"/>
    <s v="0"/>
    <s v="UM3001"/>
    <d v="2013-02-25T00:00:00"/>
    <n v="166560.84"/>
    <n v="-73425.25"/>
    <n v="93135.59"/>
    <n v="0"/>
    <n v="0"/>
    <n v="-6572.13"/>
    <n v="0"/>
    <n v="86563.46"/>
    <n v="166560.84"/>
    <n v="-79997.38"/>
    <n v="0"/>
    <m/>
    <s v="UM01"/>
    <s v="INR"/>
    <n v="0"/>
    <n v="0"/>
    <n v="0"/>
    <n v="0"/>
    <n v="0"/>
  </r>
  <r>
    <s v="1603004021"/>
    <s v="3"/>
    <s v="16030040213"/>
    <s v="3000"/>
    <x v="2"/>
    <s v="6BB x 250  STRANDING MC  D-ELE"/>
    <s v="10"/>
    <s v="0"/>
    <s v="UM3001"/>
    <d v="2013-02-25T00:00:00"/>
    <n v="166560.84"/>
    <n v="-114997.97"/>
    <n v="51562.87"/>
    <n v="0"/>
    <n v="0"/>
    <n v="-14887.47"/>
    <n v="0"/>
    <n v="36675.4"/>
    <n v="166560.84"/>
    <n v="-129885.44"/>
    <n v="0"/>
    <m/>
    <s v="UM01"/>
    <s v="INR"/>
    <n v="0"/>
    <n v="0"/>
    <n v="0"/>
    <n v="0"/>
    <n v="0"/>
  </r>
  <r>
    <s v="1603004021"/>
    <s v="4"/>
    <s v="16030040214"/>
    <s v="3000"/>
    <x v="2"/>
    <s v="6BB x 250  STRANDING MC  D-MGR"/>
    <s v="10"/>
    <s v="0"/>
    <s v="UM3001"/>
    <d v="2013-02-25T00:00:00"/>
    <n v="83280.42"/>
    <n v="-57498.98"/>
    <n v="25781.439999999999"/>
    <n v="0"/>
    <n v="0"/>
    <n v="-7443.73"/>
    <n v="0"/>
    <n v="18337.71"/>
    <n v="83280.42"/>
    <n v="-64942.71"/>
    <n v="0"/>
    <m/>
    <s v="UM01"/>
    <s v="INR"/>
    <n v="0"/>
    <n v="0"/>
    <n v="0"/>
    <n v="0"/>
    <n v="0"/>
  </r>
  <r>
    <s v="1603004021"/>
    <s v="5"/>
    <s v="16030040215"/>
    <s v="3000"/>
    <x v="2"/>
    <s v="6BB x 250  STRANDING MC  D-MOT"/>
    <s v="15"/>
    <s v="0"/>
    <s v="UM3001"/>
    <d v="2013-02-25T00:00:00"/>
    <n v="83280.42"/>
    <n v="-43079.55"/>
    <n v="40200.870000000003"/>
    <n v="0"/>
    <n v="0"/>
    <n v="-4559.25"/>
    <n v="0"/>
    <n v="35641.620000000003"/>
    <n v="83280.42"/>
    <n v="-47638.8"/>
    <n v="0"/>
    <m/>
    <s v="UM01"/>
    <s v="INR"/>
    <n v="0"/>
    <n v="0"/>
    <n v="0"/>
    <n v="0"/>
    <n v="0"/>
  </r>
  <r>
    <s v="1603004022"/>
    <s v="1"/>
    <s v="16030040221"/>
    <s v="3000"/>
    <x v="2"/>
    <s v="6BB x 250  STRANDING MC  E-MAI"/>
    <s v="20"/>
    <s v="0"/>
    <s v="UM3001"/>
    <d v="2013-02-25T00:00:00"/>
    <n v="1149413.96"/>
    <n v="-506697.82"/>
    <n v="642716.14"/>
    <n v="0"/>
    <n v="0"/>
    <n v="-45353.42"/>
    <n v="0"/>
    <n v="597362.72"/>
    <n v="1149413.96"/>
    <n v="-552051.24"/>
    <n v="0"/>
    <m/>
    <s v="UM01"/>
    <s v="INR"/>
    <n v="0"/>
    <n v="0"/>
    <n v="0"/>
    <n v="0"/>
    <n v="0"/>
  </r>
  <r>
    <s v="1603004022"/>
    <s v="2"/>
    <s v="16030040222"/>
    <s v="3000"/>
    <x v="2"/>
    <s v="6BB x 250  STRANDING MC  E-CAP"/>
    <s v="20"/>
    <s v="0"/>
    <s v="UM3001"/>
    <d v="2013-02-25T00:00:00"/>
    <n v="164201.99"/>
    <n v="-72385.399999999994"/>
    <n v="91816.59"/>
    <n v="0"/>
    <n v="0"/>
    <n v="-6479.06"/>
    <n v="0"/>
    <n v="85337.53"/>
    <n v="164201.99"/>
    <n v="-78864.460000000006"/>
    <n v="0"/>
    <m/>
    <s v="UM01"/>
    <s v="INR"/>
    <n v="0"/>
    <n v="0"/>
    <n v="0"/>
    <n v="0"/>
    <n v="0"/>
  </r>
  <r>
    <s v="1603004022"/>
    <s v="3"/>
    <s v="16030040223"/>
    <s v="3000"/>
    <x v="2"/>
    <s v="6BB x 250  STRANDING MC  E-ELE"/>
    <s v="10"/>
    <s v="0"/>
    <s v="UM3001"/>
    <d v="2013-02-25T00:00:00"/>
    <n v="164201.99"/>
    <n v="-113369.36"/>
    <n v="50832.63"/>
    <n v="0"/>
    <n v="0"/>
    <n v="-14676.63"/>
    <n v="0"/>
    <n v="36156"/>
    <n v="164201.99"/>
    <n v="-128045.99"/>
    <n v="0"/>
    <m/>
    <s v="UM01"/>
    <s v="INR"/>
    <n v="0"/>
    <n v="0"/>
    <n v="0"/>
    <n v="0"/>
    <n v="0"/>
  </r>
  <r>
    <s v="1603004022"/>
    <s v="4"/>
    <s v="16030040224"/>
    <s v="3000"/>
    <x v="2"/>
    <s v="6BB x 250  STRANDING MC  E-MGR"/>
    <s v="10"/>
    <s v="0"/>
    <s v="UM3001"/>
    <d v="2013-02-25T00:00:00"/>
    <n v="82101"/>
    <n v="-56684.68"/>
    <n v="25416.32"/>
    <n v="0"/>
    <n v="0"/>
    <n v="-7338.31"/>
    <n v="0"/>
    <n v="18078.009999999998"/>
    <n v="82101"/>
    <n v="-64022.99"/>
    <n v="0"/>
    <m/>
    <s v="UM01"/>
    <s v="INR"/>
    <n v="0"/>
    <n v="0"/>
    <n v="0"/>
    <n v="0"/>
    <n v="0"/>
  </r>
  <r>
    <s v="1603004022"/>
    <s v="5"/>
    <s v="16030040225"/>
    <s v="3000"/>
    <x v="2"/>
    <s v="6BB x 250  STRANDING MC  E-MOT"/>
    <s v="15"/>
    <s v="0"/>
    <s v="UM3001"/>
    <d v="2013-02-25T00:00:00"/>
    <n v="82101"/>
    <n v="-42469.47"/>
    <n v="39631.53"/>
    <n v="0"/>
    <n v="0"/>
    <n v="-4494.68"/>
    <n v="0"/>
    <n v="35136.85"/>
    <n v="82101"/>
    <n v="-46964.15"/>
    <n v="0"/>
    <m/>
    <s v="UM01"/>
    <s v="INR"/>
    <n v="0"/>
    <n v="0"/>
    <n v="0"/>
    <n v="0"/>
    <n v="0"/>
  </r>
  <r>
    <s v="1603004023"/>
    <s v="1"/>
    <s v="16030040231"/>
    <s v="3000"/>
    <x v="2"/>
    <s v="PICKLING HOUSE CAP 1.00 L MT-M"/>
    <s v="20"/>
    <s v="0"/>
    <s v="UM3001"/>
    <d v="2013-03-28T00:00:00"/>
    <n v="40193819.810000002"/>
    <n v="-17419631.390000001"/>
    <n v="22774188.420000002"/>
    <n v="0"/>
    <n v="0"/>
    <n v="-1598616.66"/>
    <n v="0"/>
    <n v="21175571.760000002"/>
    <n v="40193819.810000002"/>
    <n v="-19018248.050000001"/>
    <n v="0"/>
    <m/>
    <s v="UM01"/>
    <s v="INR"/>
    <n v="0"/>
    <n v="0"/>
    <n v="0"/>
    <n v="0"/>
    <n v="0"/>
  </r>
  <r>
    <s v="1603004023"/>
    <s v="2"/>
    <s v="16030040232"/>
    <s v="3000"/>
    <x v="2"/>
    <s v="PICKLING HOUSE CAP 1.00 L MT-S"/>
    <s v="10"/>
    <s v="0"/>
    <s v="UM3001"/>
    <d v="2013-03-28T00:00:00"/>
    <n v="8038763.96"/>
    <n v="-5484649.1699999999"/>
    <n v="2554114.79"/>
    <n v="0"/>
    <n v="0"/>
    <n v="-720022.42"/>
    <n v="0"/>
    <n v="1834092.37"/>
    <n v="8038763.96"/>
    <n v="-6204671.5899999999"/>
    <n v="0"/>
    <m/>
    <s v="UM01"/>
    <s v="INR"/>
    <n v="0"/>
    <n v="0"/>
    <n v="0"/>
    <n v="0"/>
    <n v="0"/>
  </r>
  <r>
    <s v="1603004023"/>
    <s v="3"/>
    <s v="16030040233"/>
    <s v="3000"/>
    <x v="2"/>
    <s v="PICKLING HOUSE CAP 1.00 L MT-E"/>
    <s v="10"/>
    <s v="0"/>
    <s v="UM3001"/>
    <d v="2013-03-28T00:00:00"/>
    <n v="4019381.98"/>
    <n v="-2742324.59"/>
    <n v="1277057.3899999999"/>
    <n v="0"/>
    <n v="0"/>
    <n v="-360011.21"/>
    <n v="0"/>
    <n v="917046.18"/>
    <n v="4019381.98"/>
    <n v="-3102335.8"/>
    <n v="0"/>
    <m/>
    <s v="UM01"/>
    <s v="INR"/>
    <n v="0"/>
    <n v="0"/>
    <n v="0"/>
    <n v="0"/>
    <n v="0"/>
  </r>
  <r>
    <s v="1603004023"/>
    <s v="4"/>
    <s v="16030040234"/>
    <s v="3000"/>
    <x v="2"/>
    <s v="PICKLING HOUSE CAP 1.00 L MT-F"/>
    <s v="15"/>
    <s v="0"/>
    <s v="UM3001"/>
    <d v="2013-03-28T00:00:00"/>
    <n v="20096909.899999999"/>
    <n v="-10248108.75"/>
    <n v="9848801.1500000004"/>
    <n v="0"/>
    <n v="0"/>
    <n v="-1107010.9099999999"/>
    <n v="0"/>
    <n v="8741790.2400000002"/>
    <n v="20096909.899999999"/>
    <n v="-11355119.66"/>
    <n v="0"/>
    <m/>
    <s v="UM01"/>
    <s v="INR"/>
    <n v="0"/>
    <n v="0"/>
    <n v="0"/>
    <n v="0"/>
    <n v="0"/>
  </r>
  <r>
    <s v="1603004023"/>
    <s v="5"/>
    <s v="16030040235"/>
    <s v="3000"/>
    <x v="2"/>
    <s v="PICKLING HOUSE CAP 1.00 L MT-W"/>
    <s v="7"/>
    <s v="6"/>
    <s v="UM3001"/>
    <d v="2013-03-28T00:00:00"/>
    <n v="8038763.96"/>
    <n v="-7122969.2300000004"/>
    <n v="915794.73"/>
    <n v="0"/>
    <n v="0"/>
    <n v="-513856.53"/>
    <n v="0"/>
    <n v="401938.2"/>
    <n v="8038763.96"/>
    <n v="-7636825.7599999998"/>
    <n v="0"/>
    <m/>
    <s v="UM01"/>
    <s v="INR"/>
    <n v="0"/>
    <n v="0"/>
    <n v="0"/>
    <n v="0"/>
    <n v="0"/>
  </r>
  <r>
    <s v="1603004024"/>
    <s v="1"/>
    <s v="16030040241"/>
    <s v="3000"/>
    <x v="2"/>
    <s v="ROTARY TAKE UPS OF DSW TO 2MT-"/>
    <s v="25"/>
    <s v="0"/>
    <s v="UM3001"/>
    <d v="2013-03-24T00:00:00"/>
    <n v="5110414.87"/>
    <n v="-1421177.71"/>
    <n v="3689237.16"/>
    <n v="0"/>
    <n v="0"/>
    <n v="-190994.59"/>
    <n v="0"/>
    <n v="3498242.57"/>
    <n v="5110414.87"/>
    <n v="-1612172.3"/>
    <n v="0"/>
    <m/>
    <s v="UM01"/>
    <s v="INR"/>
    <n v="0"/>
    <n v="0"/>
    <n v="0"/>
    <n v="0"/>
    <n v="0"/>
  </r>
  <r>
    <s v="1603004024"/>
    <s v="2"/>
    <s v="16030040242"/>
    <s v="3000"/>
    <x v="2"/>
    <s v="ROTARY TAKE UPS OF DSW TO 2MT-"/>
    <s v="10"/>
    <s v="0"/>
    <s v="UM3001"/>
    <d v="2013-03-24T00:00:00"/>
    <n v="300612.64"/>
    <n v="-189207.23"/>
    <n v="111405.41"/>
    <n v="0"/>
    <n v="0"/>
    <n v="-32361.360000000001"/>
    <n v="0"/>
    <n v="79044.05"/>
    <n v="300612.64"/>
    <n v="-221568.59"/>
    <n v="0"/>
    <m/>
    <s v="UM01"/>
    <s v="INR"/>
    <n v="0"/>
    <n v="0"/>
    <n v="0"/>
    <n v="0"/>
    <n v="0"/>
  </r>
  <r>
    <s v="1603004024"/>
    <s v="3"/>
    <s v="16030040243"/>
    <s v="3000"/>
    <x v="2"/>
    <s v="ROTARY TAKE UPS OF DSW TO 2MT-"/>
    <s v="10"/>
    <s v="0"/>
    <s v="UM3001"/>
    <d v="2013-03-24T00:00:00"/>
    <n v="300612.64"/>
    <n v="-189207.23"/>
    <n v="111405.41"/>
    <n v="0"/>
    <n v="0"/>
    <n v="-32361.360000000001"/>
    <n v="0"/>
    <n v="79044.05"/>
    <n v="300612.64"/>
    <n v="-221568.59"/>
    <n v="0"/>
    <m/>
    <s v="UM01"/>
    <s v="INR"/>
    <n v="0"/>
    <n v="0"/>
    <n v="0"/>
    <n v="0"/>
    <n v="0"/>
  </r>
  <r>
    <s v="1603004024"/>
    <s v="4"/>
    <s v="16030040244"/>
    <s v="3000"/>
    <x v="2"/>
    <s v="ROTARY TAKE UPS OF DSW TO 2MT-"/>
    <s v="20"/>
    <s v="0"/>
    <s v="UM3001"/>
    <d v="2013-03-24T00:00:00"/>
    <n v="300612.64"/>
    <n v="-99223.17"/>
    <n v="201389.47"/>
    <n v="0"/>
    <n v="0"/>
    <n v="-14359.51"/>
    <n v="0"/>
    <n v="187029.96"/>
    <n v="300612.64"/>
    <n v="-113582.68"/>
    <n v="0"/>
    <m/>
    <s v="UM01"/>
    <s v="INR"/>
    <n v="0"/>
    <n v="0"/>
    <n v="0"/>
    <n v="0"/>
    <n v="0"/>
  </r>
  <r>
    <s v="1603004025"/>
    <s v="1"/>
    <s v="16030040251"/>
    <s v="3000"/>
    <x v="2"/>
    <s v="6BB X 195STRANDER MC -A-ELEC"/>
    <s v="10"/>
    <s v="0"/>
    <s v="UM3001"/>
    <d v="2013-03-12T00:00:00"/>
    <n v="226217.48"/>
    <n v="-155305"/>
    <n v="70912.479999999996"/>
    <n v="0"/>
    <n v="0"/>
    <n v="-20236.830000000002"/>
    <n v="0"/>
    <n v="50675.65"/>
    <n v="226217.48"/>
    <n v="-175541.83"/>
    <n v="0"/>
    <m/>
    <s v="UM01"/>
    <s v="INR"/>
    <n v="0"/>
    <n v="0"/>
    <n v="0"/>
    <n v="0"/>
    <n v="0"/>
  </r>
  <r>
    <s v="1603004025"/>
    <s v="2"/>
    <s v="16030040252"/>
    <s v="3000"/>
    <x v="2"/>
    <s v="6BB X 195STRANDER MC -A-CAPS"/>
    <s v="20"/>
    <s v="0"/>
    <s v="UM3001"/>
    <d v="2013-03-12T00:00:00"/>
    <n v="226217.48"/>
    <n v="-98928.639999999999"/>
    <n v="127288.84"/>
    <n v="0"/>
    <n v="0"/>
    <n v="-8959.14"/>
    <n v="0"/>
    <n v="118329.7"/>
    <n v="226217.48"/>
    <n v="-107887.78"/>
    <n v="0"/>
    <m/>
    <s v="UM01"/>
    <s v="INR"/>
    <n v="0"/>
    <n v="0"/>
    <n v="0"/>
    <n v="0"/>
    <n v="0"/>
  </r>
  <r>
    <s v="1603004025"/>
    <s v="3"/>
    <s v="16030040253"/>
    <s v="3000"/>
    <x v="2"/>
    <s v="6BB X 195STRANDER MC -A-MGRD"/>
    <s v="10"/>
    <s v="0"/>
    <s v="UM3001"/>
    <d v="2013-03-12T00:00:00"/>
    <n v="113108.74"/>
    <n v="-77652.490000000005"/>
    <n v="35456.25"/>
    <n v="0"/>
    <n v="0"/>
    <n v="-10118.41"/>
    <n v="0"/>
    <n v="25337.84"/>
    <n v="113108.74"/>
    <n v="-87770.9"/>
    <n v="0"/>
    <m/>
    <s v="UM01"/>
    <s v="INR"/>
    <n v="0"/>
    <n v="0"/>
    <n v="0"/>
    <n v="0"/>
    <n v="0"/>
  </r>
  <r>
    <s v="1603004025"/>
    <s v="4"/>
    <s v="16030040254"/>
    <s v="3000"/>
    <x v="2"/>
    <s v="6BB X 195STRANDER MC -A-MAIN"/>
    <s v="20"/>
    <s v="0"/>
    <s v="UM3001"/>
    <d v="2013-03-12T00:00:00"/>
    <n v="1583522.34"/>
    <n v="-692500.42"/>
    <n v="891021.92"/>
    <n v="0"/>
    <n v="0"/>
    <n v="-62714.01"/>
    <n v="0"/>
    <n v="828307.91"/>
    <n v="1583522.34"/>
    <n v="-755214.43"/>
    <n v="0"/>
    <m/>
    <s v="UM01"/>
    <s v="INR"/>
    <n v="0"/>
    <n v="0"/>
    <n v="0"/>
    <n v="0"/>
    <n v="0"/>
  </r>
  <r>
    <s v="1603004025"/>
    <s v="5"/>
    <s v="16030040255"/>
    <s v="3000"/>
    <x v="2"/>
    <s v="6BB X 195STRANDER MC -A-MOTR"/>
    <s v="15"/>
    <s v="0"/>
    <s v="UM3001"/>
    <d v="2013-03-12T00:00:00"/>
    <n v="113108.74"/>
    <n v="-58115.59"/>
    <n v="54993.15"/>
    <n v="0"/>
    <n v="0"/>
    <n v="-6209.75"/>
    <n v="0"/>
    <n v="48783.4"/>
    <n v="113108.74"/>
    <n v="-64325.34"/>
    <n v="0"/>
    <m/>
    <s v="UM01"/>
    <s v="INR"/>
    <n v="0"/>
    <n v="0"/>
    <n v="0"/>
    <n v="0"/>
    <n v="0"/>
  </r>
  <r>
    <s v="1603004026"/>
    <s v="1"/>
    <s v="16030040261"/>
    <s v="3000"/>
    <x v="2"/>
    <s v="6BB X 195STRANDER MC -B-ELEC"/>
    <s v="10"/>
    <s v="0"/>
    <s v="UM3001"/>
    <d v="2013-03-12T00:00:00"/>
    <n v="196094.46"/>
    <n v="-134624.65"/>
    <n v="61469.81"/>
    <n v="0"/>
    <n v="0"/>
    <n v="-17542.099999999999"/>
    <n v="0"/>
    <n v="43927.71"/>
    <n v="196094.46"/>
    <n v="-152166.75"/>
    <n v="0"/>
    <m/>
    <s v="UM01"/>
    <s v="INR"/>
    <n v="0"/>
    <n v="0"/>
    <n v="0"/>
    <n v="0"/>
    <n v="0"/>
  </r>
  <r>
    <s v="1603004026"/>
    <s v="2"/>
    <s v="16030040262"/>
    <s v="3000"/>
    <x v="2"/>
    <s v="6BB X 195STRANDER MC -B-CAPS"/>
    <s v="20"/>
    <s v="0"/>
    <s v="UM3001"/>
    <d v="2013-03-12T00:00:00"/>
    <n v="196094.46"/>
    <n v="-85755.34"/>
    <n v="110339.12"/>
    <n v="0"/>
    <n v="0"/>
    <n v="-7766.15"/>
    <n v="0"/>
    <n v="102572.97"/>
    <n v="196094.46"/>
    <n v="-93521.49"/>
    <n v="0"/>
    <m/>
    <s v="UM01"/>
    <s v="INR"/>
    <n v="0"/>
    <n v="0"/>
    <n v="0"/>
    <n v="0"/>
    <n v="0"/>
  </r>
  <r>
    <s v="1603004026"/>
    <s v="3"/>
    <s v="16030040263"/>
    <s v="3000"/>
    <x v="2"/>
    <s v="6BB X 195STRANDER MC -B-MGRD"/>
    <s v="10"/>
    <s v="0"/>
    <s v="UM3001"/>
    <d v="2013-03-12T00:00:00"/>
    <n v="98047.23"/>
    <n v="-67312.320000000007"/>
    <n v="30734.91"/>
    <n v="0"/>
    <n v="0"/>
    <n v="-8771.0499999999993"/>
    <n v="0"/>
    <n v="21963.86"/>
    <n v="98047.23"/>
    <n v="-76083.37"/>
    <n v="0"/>
    <m/>
    <s v="UM01"/>
    <s v="INR"/>
    <n v="0"/>
    <n v="0"/>
    <n v="0"/>
    <n v="0"/>
    <n v="0"/>
  </r>
  <r>
    <s v="1603004026"/>
    <s v="4"/>
    <s v="16030040264"/>
    <s v="3000"/>
    <x v="2"/>
    <s v="6BB X 195STRANDER MC -B-MAIN"/>
    <s v="20"/>
    <s v="0"/>
    <s v="UM3001"/>
    <d v="2013-03-12T00:00:00"/>
    <n v="1372661.23"/>
    <n v="-600287.38"/>
    <n v="772373.85"/>
    <n v="0"/>
    <n v="0"/>
    <n v="-54363.05"/>
    <n v="0"/>
    <n v="718010.8"/>
    <n v="1372661.23"/>
    <n v="-654650.43000000005"/>
    <n v="0"/>
    <m/>
    <s v="UM01"/>
    <s v="INR"/>
    <n v="0"/>
    <n v="0"/>
    <n v="0"/>
    <n v="0"/>
    <n v="0"/>
  </r>
  <r>
    <s v="1603004026"/>
    <s v="5"/>
    <s v="16030040265"/>
    <s v="3000"/>
    <x v="2"/>
    <s v="6BB X 195STRANDER MC -B-MOTR"/>
    <s v="15"/>
    <s v="0"/>
    <s v="UM3001"/>
    <d v="2013-03-12T00:00:00"/>
    <n v="98047.23"/>
    <n v="-50376.94"/>
    <n v="47670.29"/>
    <n v="0"/>
    <n v="0"/>
    <n v="-5382.86"/>
    <n v="0"/>
    <n v="42287.43"/>
    <n v="98047.23"/>
    <n v="-55759.8"/>
    <n v="0"/>
    <m/>
    <s v="UM01"/>
    <s v="INR"/>
    <n v="0"/>
    <n v="0"/>
    <n v="0"/>
    <n v="0"/>
    <n v="0"/>
  </r>
  <r>
    <s v="1603004027"/>
    <s v="1"/>
    <s v="16030040271"/>
    <s v="3000"/>
    <x v="2"/>
    <s v="6BB X 195STRANDER MC -C-ELEC"/>
    <s v="10"/>
    <s v="0"/>
    <s v="UM3001"/>
    <d v="2013-03-12T00:00:00"/>
    <n v="187418.85"/>
    <n v="-128668.58"/>
    <n v="58750.27"/>
    <n v="0"/>
    <n v="0"/>
    <n v="-16766.009999999998"/>
    <n v="0"/>
    <n v="41984.26"/>
    <n v="187418.85"/>
    <n v="-145434.59"/>
    <n v="0"/>
    <m/>
    <s v="UM01"/>
    <s v="INR"/>
    <n v="0"/>
    <n v="0"/>
    <n v="0"/>
    <n v="0"/>
    <n v="0"/>
  </r>
  <r>
    <s v="1603004027"/>
    <s v="2"/>
    <s v="16030040272"/>
    <s v="3000"/>
    <x v="2"/>
    <s v="6BB X 195STRANDER MC -C-CAPS"/>
    <s v="20"/>
    <s v="0"/>
    <s v="UM3001"/>
    <d v="2013-03-12T00:00:00"/>
    <n v="187418.85"/>
    <n v="-81961.36"/>
    <n v="105457.49"/>
    <n v="0"/>
    <n v="0"/>
    <n v="-7422.56"/>
    <n v="0"/>
    <n v="98034.93"/>
    <n v="187418.85"/>
    <n v="-89383.92"/>
    <n v="0"/>
    <m/>
    <s v="UM01"/>
    <s v="INR"/>
    <n v="0"/>
    <n v="0"/>
    <n v="0"/>
    <n v="0"/>
    <n v="0"/>
  </r>
  <r>
    <s v="1603004027"/>
    <s v="3"/>
    <s v="16030040273"/>
    <s v="3000"/>
    <x v="2"/>
    <s v="6BB X 195STRANDER MC -C-MGRD"/>
    <s v="10"/>
    <s v="0"/>
    <s v="UM3001"/>
    <d v="2013-03-12T00:00:00"/>
    <n v="93709.43"/>
    <n v="-64334.29"/>
    <n v="29375.14"/>
    <n v="0"/>
    <n v="0"/>
    <n v="-8383"/>
    <n v="0"/>
    <n v="20992.14"/>
    <n v="93709.43"/>
    <n v="-72717.289999999994"/>
    <n v="0"/>
    <m/>
    <s v="UM01"/>
    <s v="INR"/>
    <n v="0"/>
    <n v="0"/>
    <n v="0"/>
    <n v="0"/>
    <n v="0"/>
  </r>
  <r>
    <s v="1603004027"/>
    <s v="4"/>
    <s v="16030040274"/>
    <s v="3000"/>
    <x v="2"/>
    <s v="6BB X 195STRANDER MC -C-MAIN"/>
    <s v="20"/>
    <s v="0"/>
    <s v="UM3001"/>
    <d v="2013-03-12T00:00:00"/>
    <n v="1311931.97"/>
    <n v="-573729.48"/>
    <n v="738202.49"/>
    <n v="0"/>
    <n v="0"/>
    <n v="-51957.919999999998"/>
    <n v="0"/>
    <n v="686244.57"/>
    <n v="1311931.97"/>
    <n v="-625687.4"/>
    <n v="0"/>
    <m/>
    <s v="UM01"/>
    <s v="INR"/>
    <n v="0"/>
    <n v="0"/>
    <n v="0"/>
    <n v="0"/>
    <n v="0"/>
  </r>
  <r>
    <s v="1603004027"/>
    <s v="5"/>
    <s v="16030040275"/>
    <s v="3000"/>
    <x v="2"/>
    <s v="6BB X 195STRANDER MC -C-MOTR"/>
    <s v="15"/>
    <s v="0"/>
    <s v="UM3001"/>
    <d v="2013-03-12T00:00:00"/>
    <n v="93709.43"/>
    <n v="-48148.15"/>
    <n v="45561.279999999999"/>
    <n v="0"/>
    <n v="0"/>
    <n v="-5144.71"/>
    <n v="0"/>
    <n v="40416.57"/>
    <n v="93709.43"/>
    <n v="-53292.86"/>
    <n v="0"/>
    <m/>
    <s v="UM01"/>
    <s v="INR"/>
    <n v="0"/>
    <n v="0"/>
    <n v="0"/>
    <n v="0"/>
    <n v="0"/>
  </r>
  <r>
    <s v="1603004028"/>
    <s v="1"/>
    <s v="16030040281"/>
    <s v="3000"/>
    <x v="2"/>
    <s v="12BB X 150 STRANDER MC - A-ELE"/>
    <s v="10"/>
    <s v="0"/>
    <s v="UM3001"/>
    <d v="2013-03-12T00:00:00"/>
    <n v="321645.95"/>
    <n v="-220819.46"/>
    <n v="100826.49"/>
    <n v="0"/>
    <n v="0"/>
    <n v="-28773.61"/>
    <n v="0"/>
    <n v="72052.88"/>
    <n v="321645.95"/>
    <n v="-249593.07"/>
    <n v="0"/>
    <m/>
    <s v="UM01"/>
    <s v="INR"/>
    <n v="0"/>
    <n v="0"/>
    <n v="0"/>
    <n v="0"/>
    <n v="0"/>
  </r>
  <r>
    <s v="1603004028"/>
    <s v="2"/>
    <s v="16030040282"/>
    <s v="3000"/>
    <x v="2"/>
    <s v="12BB X 150 STRANDER MC - A-MGR"/>
    <s v="10"/>
    <s v="0"/>
    <s v="UM3001"/>
    <d v="2013-03-12T00:00:00"/>
    <n v="160822.98000000001"/>
    <n v="-110409.73"/>
    <n v="50413.25"/>
    <n v="0"/>
    <n v="0"/>
    <n v="-14386.81"/>
    <n v="0"/>
    <n v="36026.44"/>
    <n v="160822.98000000001"/>
    <n v="-124796.54"/>
    <n v="0"/>
    <m/>
    <s v="UM01"/>
    <s v="INR"/>
    <n v="0"/>
    <n v="0"/>
    <n v="0"/>
    <n v="0"/>
    <n v="0"/>
  </r>
  <r>
    <s v="1603004028"/>
    <s v="3"/>
    <s v="16030040283"/>
    <s v="3000"/>
    <x v="2"/>
    <s v="12BB X 150 STRANDER MC - A-CAP"/>
    <s v="20"/>
    <s v="0"/>
    <s v="UM3001"/>
    <d v="2013-03-12T00:00:00"/>
    <n v="321645.95"/>
    <n v="-140661.09"/>
    <n v="180984.86"/>
    <n v="0"/>
    <n v="0"/>
    <n v="-12738.5"/>
    <n v="0"/>
    <n v="168246.36"/>
    <n v="321645.95"/>
    <n v="-153399.59"/>
    <n v="0"/>
    <m/>
    <s v="UM01"/>
    <s v="INR"/>
    <n v="0"/>
    <n v="0"/>
    <n v="0"/>
    <n v="0"/>
    <n v="0"/>
  </r>
  <r>
    <s v="1603004028"/>
    <s v="4"/>
    <s v="16030040284"/>
    <s v="3000"/>
    <x v="2"/>
    <s v="12BB X 150 STRANDER MC - A-MAI"/>
    <s v="20"/>
    <s v="0"/>
    <s v="UM3001"/>
    <d v="2013-03-12T00:00:00"/>
    <n v="2251521.67"/>
    <n v="-984627.55"/>
    <n v="1266894.1200000001"/>
    <n v="0"/>
    <n v="0"/>
    <n v="-89169.54"/>
    <n v="0"/>
    <n v="1177724.58"/>
    <n v="2251521.67"/>
    <n v="-1073797.0900000001"/>
    <n v="0"/>
    <m/>
    <s v="UM01"/>
    <s v="INR"/>
    <n v="0"/>
    <n v="0"/>
    <n v="0"/>
    <n v="0"/>
    <n v="0"/>
  </r>
  <r>
    <s v="1603004028"/>
    <s v="5"/>
    <s v="16030040285"/>
    <s v="3000"/>
    <x v="2"/>
    <s v="12BB X 150 STRANDER MC - A-MOT"/>
    <s v="15"/>
    <s v="0"/>
    <s v="UM3001"/>
    <d v="2013-03-12T00:00:00"/>
    <n v="160822.98000000001"/>
    <n v="-82631.28"/>
    <n v="78191.7"/>
    <n v="0"/>
    <n v="0"/>
    <n v="-8829.2900000000009"/>
    <n v="0"/>
    <n v="69362.41"/>
    <n v="160822.98000000001"/>
    <n v="-91460.57"/>
    <n v="0"/>
    <m/>
    <s v="UM01"/>
    <s v="INR"/>
    <n v="0"/>
    <n v="0"/>
    <n v="0"/>
    <n v="0"/>
    <n v="0"/>
  </r>
  <r>
    <s v="1603004029"/>
    <s v="1"/>
    <s v="16030040291"/>
    <s v="3000"/>
    <x v="2"/>
    <s v="12BB X 150 STRANDER MC - B-ELE"/>
    <s v="10"/>
    <s v="0"/>
    <s v="UM3001"/>
    <d v="2013-03-12T00:00:00"/>
    <n v="310645.51"/>
    <n v="-213596.67"/>
    <n v="97048.84"/>
    <n v="0"/>
    <n v="0"/>
    <n v="-27677.72"/>
    <n v="0"/>
    <n v="69371.12"/>
    <n v="310645.51"/>
    <n v="-241274.39"/>
    <n v="0"/>
    <m/>
    <s v="UM01"/>
    <s v="INR"/>
    <n v="0"/>
    <n v="0"/>
    <n v="0"/>
    <n v="0"/>
    <n v="0"/>
  </r>
  <r>
    <s v="1603004029"/>
    <s v="2"/>
    <s v="16030040292"/>
    <s v="3000"/>
    <x v="2"/>
    <s v="12BB X 150 STRANDER MC - B-MGR"/>
    <s v="10"/>
    <s v="0"/>
    <s v="UM3001"/>
    <d v="2013-03-12T00:00:00"/>
    <n v="155322.75"/>
    <n v="-106798.33"/>
    <n v="48524.42"/>
    <n v="0"/>
    <n v="0"/>
    <n v="-13838.86"/>
    <n v="0"/>
    <n v="34685.56"/>
    <n v="155322.75"/>
    <n v="-120637.19"/>
    <n v="0"/>
    <m/>
    <s v="UM01"/>
    <s v="INR"/>
    <n v="0"/>
    <n v="0"/>
    <n v="0"/>
    <n v="0"/>
    <n v="0"/>
  </r>
  <r>
    <s v="1603004029"/>
    <s v="3"/>
    <s v="16030040293"/>
    <s v="3000"/>
    <x v="2"/>
    <s v="12BB X 150 STRANDER MC - B-CAP"/>
    <s v="20"/>
    <s v="0"/>
    <s v="UM3001"/>
    <d v="2013-03-12T00:00:00"/>
    <n v="310645.51"/>
    <n v="-136491.16"/>
    <n v="174154.35"/>
    <n v="0"/>
    <n v="0"/>
    <n v="-12253.35"/>
    <n v="0"/>
    <n v="161901"/>
    <n v="310645.51"/>
    <n v="-148744.51"/>
    <n v="0"/>
    <m/>
    <s v="UM01"/>
    <s v="INR"/>
    <n v="0"/>
    <n v="0"/>
    <n v="0"/>
    <n v="0"/>
    <n v="0"/>
  </r>
  <r>
    <s v="1603004029"/>
    <s v="4"/>
    <s v="16030040294"/>
    <s v="3000"/>
    <x v="2"/>
    <s v="12BB X 150 STRANDER MC - B-MAI"/>
    <s v="20"/>
    <s v="0"/>
    <s v="UM3001"/>
    <d v="2013-03-12T00:00:00"/>
    <n v="2174518.56"/>
    <n v="-955438.11"/>
    <n v="1219080.45"/>
    <n v="0"/>
    <n v="0"/>
    <n v="-85773.42"/>
    <n v="0"/>
    <n v="1133307.03"/>
    <n v="2174518.56"/>
    <n v="-1041211.53"/>
    <n v="0"/>
    <m/>
    <s v="UM01"/>
    <s v="INR"/>
    <n v="0"/>
    <n v="0"/>
    <n v="0"/>
    <n v="0"/>
    <n v="0"/>
  </r>
  <r>
    <s v="1603004029"/>
    <s v="5"/>
    <s v="16030040295"/>
    <s v="3000"/>
    <x v="2"/>
    <s v="12BB X 150 STRANDER MC - B-MOT"/>
    <s v="15"/>
    <s v="0"/>
    <s v="UM3001"/>
    <d v="2013-03-12T00:00:00"/>
    <n v="155322.75"/>
    <n v="-80084.2"/>
    <n v="75238.55"/>
    <n v="0"/>
    <n v="0"/>
    <n v="-8492.2199999999993"/>
    <n v="0"/>
    <n v="66746.33"/>
    <n v="155322.75"/>
    <n v="-88576.42"/>
    <n v="0"/>
    <m/>
    <s v="UM01"/>
    <s v="INR"/>
    <n v="0"/>
    <n v="0"/>
    <n v="0"/>
    <n v="0"/>
    <n v="0"/>
  </r>
  <r>
    <s v="1603004030"/>
    <s v="1"/>
    <s v="16030040301"/>
    <s v="3000"/>
    <x v="2"/>
    <s v="12BB X 150 STRANDER MC - C-ELE"/>
    <s v="10"/>
    <s v="0"/>
    <s v="UM3001"/>
    <d v="2013-03-12T00:00:00"/>
    <n v="273988.57"/>
    <n v="-188101.26"/>
    <n v="85887.31"/>
    <n v="0"/>
    <n v="0"/>
    <n v="-24510.3"/>
    <n v="0"/>
    <n v="61377.01"/>
    <n v="273988.57"/>
    <n v="-212611.56"/>
    <n v="0"/>
    <m/>
    <s v="UM01"/>
    <s v="INR"/>
    <n v="0"/>
    <n v="0"/>
    <n v="0"/>
    <n v="0"/>
    <n v="0"/>
  </r>
  <r>
    <s v="1603004030"/>
    <s v="2"/>
    <s v="16030040302"/>
    <s v="3000"/>
    <x v="2"/>
    <s v="12BB X 150 STRANDER MC - C-MGR"/>
    <s v="10"/>
    <s v="0"/>
    <s v="UM3001"/>
    <d v="2013-03-12T00:00:00"/>
    <n v="136994.28"/>
    <n v="-94050.62"/>
    <n v="42943.66"/>
    <n v="0"/>
    <n v="0"/>
    <n v="-12255.16"/>
    <n v="0"/>
    <n v="30688.5"/>
    <n v="136994.28"/>
    <n v="-106305.78"/>
    <n v="0"/>
    <m/>
    <s v="UM01"/>
    <s v="INR"/>
    <n v="0"/>
    <n v="0"/>
    <n v="0"/>
    <n v="0"/>
    <n v="0"/>
  </r>
  <r>
    <s v="1603004030"/>
    <s v="3"/>
    <s v="16030040303"/>
    <s v="3000"/>
    <x v="2"/>
    <s v="12BB X 150 STRANDER MC - C-CAP"/>
    <s v="20"/>
    <s v="0"/>
    <s v="UM3001"/>
    <d v="2013-03-12T00:00:00"/>
    <n v="273988.57"/>
    <n v="-119819.72"/>
    <n v="154168.85"/>
    <n v="0"/>
    <n v="0"/>
    <n v="-10851.08"/>
    <n v="0"/>
    <n v="143317.76999999999"/>
    <n v="273988.57"/>
    <n v="-130670.8"/>
    <n v="0"/>
    <m/>
    <s v="UM01"/>
    <s v="INR"/>
    <n v="0"/>
    <n v="0"/>
    <n v="0"/>
    <n v="0"/>
    <n v="0"/>
  </r>
  <r>
    <s v="1603004030"/>
    <s v="4"/>
    <s v="16030040304"/>
    <s v="3000"/>
    <x v="2"/>
    <s v="12BB X 150 STRANDER MC - C-MAI"/>
    <s v="20"/>
    <s v="0"/>
    <s v="UM3001"/>
    <d v="2013-03-12T00:00:00"/>
    <n v="1917919.97"/>
    <n v="-838738.04"/>
    <n v="1079181.93"/>
    <n v="0"/>
    <n v="0"/>
    <n v="-75957.539999999994"/>
    <n v="0"/>
    <n v="1003224.39"/>
    <n v="1917919.97"/>
    <n v="-914695.58"/>
    <n v="0"/>
    <m/>
    <s v="UM01"/>
    <s v="INR"/>
    <n v="0"/>
    <n v="0"/>
    <n v="0"/>
    <n v="0"/>
    <n v="0"/>
  </r>
  <r>
    <s v="1603004030"/>
    <s v="5"/>
    <s v="16030040305"/>
    <s v="3000"/>
    <x v="2"/>
    <s v="12BB X 150 STRANDER MC - C-MOT"/>
    <s v="15"/>
    <s v="0"/>
    <s v="UM3001"/>
    <d v="2013-03-12T00:00:00"/>
    <n v="136994.28"/>
    <n v="-70388.039999999994"/>
    <n v="66606.240000000005"/>
    <n v="0"/>
    <n v="0"/>
    <n v="-7521.08"/>
    <n v="0"/>
    <n v="59085.16"/>
    <n v="136994.28"/>
    <n v="-77909.119999999995"/>
    <n v="0"/>
    <m/>
    <s v="UM01"/>
    <s v="INR"/>
    <n v="0"/>
    <n v="0"/>
    <n v="0"/>
    <n v="0"/>
    <n v="0"/>
  </r>
  <r>
    <s v="1603004031"/>
    <s v="1"/>
    <s v="16030040311"/>
    <s v="3000"/>
    <x v="2"/>
    <s v="12BB X 150 STRANDER MC - D-ELE"/>
    <s v="10"/>
    <s v="0"/>
    <s v="UM3001"/>
    <d v="2013-03-12T00:00:00"/>
    <n v="298826.07"/>
    <n v="-205152.93"/>
    <n v="93673.14"/>
    <n v="0"/>
    <n v="0"/>
    <n v="-26732.21"/>
    <n v="0"/>
    <n v="66940.929999999993"/>
    <n v="298826.07"/>
    <n v="-231885.14"/>
    <n v="0"/>
    <m/>
    <s v="UM01"/>
    <s v="INR"/>
    <n v="0"/>
    <n v="0"/>
    <n v="0"/>
    <n v="0"/>
    <n v="0"/>
  </r>
  <r>
    <s v="1603004031"/>
    <s v="2"/>
    <s v="16030040312"/>
    <s v="3000"/>
    <x v="2"/>
    <s v="12BB X 150 STRANDER MC - D-MGR"/>
    <s v="10"/>
    <s v="0"/>
    <s v="UM3001"/>
    <d v="2013-03-12T00:00:00"/>
    <n v="149413.03"/>
    <n v="-102576.46"/>
    <n v="46836.57"/>
    <n v="0"/>
    <n v="0"/>
    <n v="-13366.1"/>
    <n v="0"/>
    <n v="33470.47"/>
    <n v="149413.03"/>
    <n v="-115942.56"/>
    <n v="0"/>
    <m/>
    <s v="UM01"/>
    <s v="INR"/>
    <n v="0"/>
    <n v="0"/>
    <n v="0"/>
    <n v="0"/>
    <n v="0"/>
  </r>
  <r>
    <s v="1603004031"/>
    <s v="3"/>
    <s v="16030040313"/>
    <s v="3000"/>
    <x v="2"/>
    <s v="12BB X 150 STRANDER MC - D-CAP"/>
    <s v="20"/>
    <s v="0"/>
    <s v="UM3001"/>
    <d v="2013-03-12T00:00:00"/>
    <n v="298826.07"/>
    <n v="-130681.56"/>
    <n v="168144.51"/>
    <n v="0"/>
    <n v="0"/>
    <n v="-11834.75"/>
    <n v="0"/>
    <n v="156309.76000000001"/>
    <n v="298826.07"/>
    <n v="-142516.31"/>
    <n v="0"/>
    <m/>
    <s v="UM01"/>
    <s v="INR"/>
    <n v="0"/>
    <n v="0"/>
    <n v="0"/>
    <n v="0"/>
    <n v="0"/>
  </r>
  <r>
    <s v="1603004031"/>
    <s v="4"/>
    <s v="16030040314"/>
    <s v="3000"/>
    <x v="2"/>
    <s v="12BB X 150 STRANDER MC - D-MAI"/>
    <s v="20"/>
    <s v="0"/>
    <s v="UM3001"/>
    <d v="2013-03-12T00:00:00"/>
    <n v="2091782.47"/>
    <n v="-914770.97"/>
    <n v="1177011.5"/>
    <n v="0"/>
    <n v="0"/>
    <n v="-82843.210000000006"/>
    <n v="0"/>
    <n v="1094168.29"/>
    <n v="2091782.47"/>
    <n v="-997614.18"/>
    <n v="0"/>
    <m/>
    <s v="UM01"/>
    <s v="INR"/>
    <n v="0"/>
    <n v="0"/>
    <n v="0"/>
    <n v="0"/>
    <n v="0"/>
  </r>
  <r>
    <s v="1603004031"/>
    <s v="5"/>
    <s v="16030040315"/>
    <s v="3000"/>
    <x v="2"/>
    <s v="12BB X 150 STRANDER MC - D-MOT"/>
    <s v="15"/>
    <s v="0"/>
    <s v="UM3001"/>
    <d v="2013-03-12T00:00:00"/>
    <n v="149413.03"/>
    <n v="-76768.83"/>
    <n v="72644.2"/>
    <n v="0"/>
    <n v="0"/>
    <n v="-8202.8799999999992"/>
    <n v="0"/>
    <n v="64441.32"/>
    <n v="149413.03"/>
    <n v="-84971.71"/>
    <n v="0"/>
    <m/>
    <s v="UM01"/>
    <s v="INR"/>
    <n v="0"/>
    <n v="0"/>
    <n v="0"/>
    <n v="0"/>
    <n v="0"/>
  </r>
  <r>
    <s v="1603004032"/>
    <s v="1"/>
    <s v="16030040321"/>
    <s v="3000"/>
    <x v="2"/>
    <s v="AUTOMATIC PICKILING &amp; PHOS.PLN"/>
    <s v="10"/>
    <s v="0"/>
    <s v="UM3001"/>
    <d v="2013-03-22T00:00:00"/>
    <n v="428098.16"/>
    <n v="-292752.61"/>
    <n v="135345.54999999999"/>
    <n v="0"/>
    <n v="0"/>
    <n v="-38330.26"/>
    <n v="0"/>
    <n v="97015.29"/>
    <n v="428098.16"/>
    <n v="-331082.87"/>
    <n v="0"/>
    <m/>
    <s v="UM01"/>
    <s v="INR"/>
    <n v="0"/>
    <n v="0"/>
    <n v="0"/>
    <n v="0"/>
    <n v="0"/>
  </r>
  <r>
    <s v="1603004032"/>
    <s v="2"/>
    <s v="16030040322"/>
    <s v="3000"/>
    <x v="2"/>
    <s v="AUTOMATIC PICKILING &amp; PHOS.PLN"/>
    <s v="15"/>
    <s v="0"/>
    <s v="UM3001"/>
    <d v="2013-03-22T00:00:00"/>
    <n v="2140490.7799999998"/>
    <n v="-1094438.32"/>
    <n v="1046052.46"/>
    <n v="0"/>
    <n v="0"/>
    <n v="-117781.85"/>
    <n v="0"/>
    <n v="928270.61"/>
    <n v="2140490.7799999998"/>
    <n v="-1212220.17"/>
    <n v="0"/>
    <m/>
    <s v="UM01"/>
    <s v="INR"/>
    <n v="0"/>
    <n v="0"/>
    <n v="0"/>
    <n v="0"/>
    <n v="0"/>
  </r>
  <r>
    <s v="1603004032"/>
    <s v="3"/>
    <s v="16030040323"/>
    <s v="3000"/>
    <x v="2"/>
    <s v="AUTOMATIC PICKILING &amp; PHOS.PLN"/>
    <s v="20"/>
    <s v="0"/>
    <s v="UM3001"/>
    <d v="2013-03-22T00:00:00"/>
    <n v="4220970.5599999996"/>
    <n v="-1835142.07"/>
    <n v="2385828.4900000002"/>
    <n v="0"/>
    <n v="0"/>
    <n v="-167644.07"/>
    <n v="0"/>
    <n v="2218184.42"/>
    <n v="4220970.5599999996"/>
    <n v="-2002786.14"/>
    <n v="0"/>
    <m/>
    <s v="UM01"/>
    <s v="INR"/>
    <n v="0"/>
    <n v="0"/>
    <n v="0"/>
    <n v="0"/>
    <n v="0"/>
  </r>
  <r>
    <s v="1603004032"/>
    <s v="4"/>
    <s v="16030040324"/>
    <s v="3000"/>
    <x v="2"/>
    <s v="AUTOMATIC PICKILING &amp; PHOS.PLN"/>
    <s v="10"/>
    <s v="0"/>
    <s v="UM3001"/>
    <d v="2013-03-22T00:00:00"/>
    <n v="856196.31"/>
    <n v="-585505.22"/>
    <n v="270691.09000000003"/>
    <n v="0"/>
    <n v="0"/>
    <n v="-76660.52"/>
    <n v="0"/>
    <n v="194030.57"/>
    <n v="856196.31"/>
    <n v="-662165.74"/>
    <n v="0"/>
    <m/>
    <s v="UM01"/>
    <s v="INR"/>
    <n v="0"/>
    <n v="0"/>
    <n v="0"/>
    <n v="0"/>
    <n v="0"/>
  </r>
  <r>
    <s v="1603004032"/>
    <s v="5"/>
    <s v="16030040325"/>
    <s v="3000"/>
    <x v="2"/>
    <s v="AUTOMATIC PICKILING &amp; PHOS.PLN"/>
    <s v="7"/>
    <s v="6"/>
    <s v="UM3001"/>
    <d v="2013-03-22T00:00:00"/>
    <n v="856196.3"/>
    <n v="-760459.86"/>
    <n v="95736.44"/>
    <n v="0"/>
    <n v="0"/>
    <n v="-52926.62"/>
    <n v="0"/>
    <n v="42809.82"/>
    <n v="856196.3"/>
    <n v="-813386.48"/>
    <n v="0"/>
    <m/>
    <s v="UM01"/>
    <s v="INR"/>
    <n v="0"/>
    <n v="0"/>
    <n v="0"/>
    <n v="0"/>
    <n v="0"/>
  </r>
  <r>
    <s v="1603004033"/>
    <s v="1"/>
    <s v="16030040331"/>
    <s v="3000"/>
    <x v="2"/>
    <s v="SINGLE SPINDLE AUTO.LATHE-PMT-UID"/>
    <s v="10"/>
    <s v="0"/>
    <s v="UM3004"/>
    <d v="2013-03-11T00:00:00"/>
    <n v="854273.65"/>
    <n v="-586496.15"/>
    <n v="267777.5"/>
    <n v="0"/>
    <n v="0"/>
    <n v="-76488.17"/>
    <n v="0"/>
    <n v="191289.33"/>
    <n v="854273.65"/>
    <n v="-662984.31999999995"/>
    <n v="0"/>
    <m/>
    <s v="UM01"/>
    <s v="INR"/>
    <n v="0"/>
    <n v="0"/>
    <n v="0"/>
    <n v="0"/>
    <n v="0"/>
  </r>
  <r>
    <s v="1603004033"/>
    <s v="2"/>
    <s v="16030040332"/>
    <s v="3000"/>
    <x v="2"/>
    <s v="SINGLE SPINDLE AUTO.LATHE-PMT-UID"/>
    <s v="15"/>
    <s v="0"/>
    <s v="UM3004"/>
    <d v="2013-03-11T00:00:00"/>
    <n v="1586508.22"/>
    <n v="-814810.16"/>
    <n v="771698.06"/>
    <n v="0"/>
    <n v="0"/>
    <n v="-87173.51"/>
    <n v="0"/>
    <n v="684524.55"/>
    <n v="1586508.22"/>
    <n v="-901983.67"/>
    <n v="0"/>
    <m/>
    <s v="UM01"/>
    <s v="INR"/>
    <n v="0"/>
    <n v="0"/>
    <n v="0"/>
    <n v="0"/>
    <n v="0"/>
  </r>
  <r>
    <s v="1603004034"/>
    <s v="1"/>
    <s v="16030040341"/>
    <s v="3000"/>
    <x v="2"/>
    <s v="PILLAR DRILLING MC -HMT CD 40-UID"/>
    <s v="10"/>
    <s v="0"/>
    <s v="UM3004"/>
    <d v="2013-02-11T00:00:00"/>
    <n v="305668.96000000002"/>
    <n v="-212379.63"/>
    <n v="93289.33"/>
    <n v="0"/>
    <n v="0"/>
    <n v="-27220.03"/>
    <n v="0"/>
    <n v="66069.3"/>
    <n v="305668.96000000002"/>
    <n v="-239599.66"/>
    <n v="0"/>
    <m/>
    <s v="UM01"/>
    <s v="INR"/>
    <n v="0"/>
    <n v="0"/>
    <n v="0"/>
    <n v="0"/>
    <n v="0"/>
  </r>
  <r>
    <s v="1603004034"/>
    <s v="2"/>
    <s v="16030040342"/>
    <s v="3000"/>
    <x v="2"/>
    <s v="PILLAR DRILLING MC -HMT CD 40-UID"/>
    <s v="15"/>
    <s v="0"/>
    <s v="UM3004"/>
    <d v="2013-02-11T00:00:00"/>
    <n v="567670.92000000004"/>
    <n v="-296193.40000000002"/>
    <n v="271477.52"/>
    <n v="0"/>
    <n v="0"/>
    <n v="-30905.360000000001"/>
    <n v="0"/>
    <n v="240572.16"/>
    <n v="567670.92000000004"/>
    <n v="-327098.76"/>
    <n v="0"/>
    <m/>
    <s v="UM01"/>
    <s v="INR"/>
    <n v="0"/>
    <n v="0"/>
    <n v="0"/>
    <n v="0"/>
    <n v="0"/>
  </r>
  <r>
    <s v="1603004035"/>
    <s v="1"/>
    <s v="16030040351"/>
    <s v="3000"/>
    <x v="2"/>
    <s v="SCRAP REDUCTION IN FURNACE-ATN"/>
    <s v="10"/>
    <s v="0"/>
    <s v="UM3001"/>
    <d v="2013-01-14T00:00:00"/>
    <n v="19529.97"/>
    <n v="-12615.5"/>
    <n v="6914.47"/>
    <n v="0"/>
    <n v="0"/>
    <n v="-2129.04"/>
    <n v="0"/>
    <n v="4785.43"/>
    <n v="19529.97"/>
    <n v="-14744.54"/>
    <n v="0"/>
    <m/>
    <s v="UM01"/>
    <s v="INR"/>
    <n v="0"/>
    <n v="0"/>
    <n v="0"/>
    <n v="0"/>
    <n v="0"/>
  </r>
  <r>
    <s v="1603004035"/>
    <s v="2"/>
    <s v="16030040352"/>
    <s v="3000"/>
    <x v="2"/>
    <s v="SCRAP REDUCTION IN FURNACE-ELE"/>
    <s v="10"/>
    <s v="0"/>
    <s v="UM3001"/>
    <d v="2013-01-14T00:00:00"/>
    <n v="19529.97"/>
    <n v="-12615.5"/>
    <n v="6914.47"/>
    <n v="0"/>
    <n v="0"/>
    <n v="-2129.04"/>
    <n v="0"/>
    <n v="4785.43"/>
    <n v="19529.97"/>
    <n v="-14744.54"/>
    <n v="0"/>
    <m/>
    <s v="UM01"/>
    <s v="INR"/>
    <n v="0"/>
    <n v="0"/>
    <n v="0"/>
    <n v="0"/>
    <n v="0"/>
  </r>
  <r>
    <s v="1603004035"/>
    <s v="3"/>
    <s v="16030040353"/>
    <s v="3000"/>
    <x v="2"/>
    <s v="SCRAP REDUCTION IN FURNACE-LTN"/>
    <s v="20"/>
    <s v="0"/>
    <s v="UM3001"/>
    <d v="2013-01-14T00:00:00"/>
    <n v="19529.97"/>
    <n v="-6632.59"/>
    <n v="12897.38"/>
    <n v="0"/>
    <n v="0"/>
    <n v="-932.12"/>
    <n v="0"/>
    <n v="11965.26"/>
    <n v="19529.97"/>
    <n v="-7564.71"/>
    <n v="0"/>
    <m/>
    <s v="UM01"/>
    <s v="INR"/>
    <n v="0"/>
    <n v="0"/>
    <n v="0"/>
    <n v="0"/>
    <n v="0"/>
  </r>
  <r>
    <s v="1603004035"/>
    <s v="4"/>
    <s v="16030040354"/>
    <s v="3000"/>
    <x v="2"/>
    <s v="SCRAP REDUCTION IN FURNACE-MAI"/>
    <s v="25"/>
    <s v="0"/>
    <s v="UM3001"/>
    <d v="2013-01-14T00:00:00"/>
    <n v="332009.46999999997"/>
    <n v="-95362.75"/>
    <n v="236646.72"/>
    <n v="0"/>
    <n v="0"/>
    <n v="-12369.76"/>
    <n v="0"/>
    <n v="224276.96"/>
    <n v="332009.46999999997"/>
    <n v="-107732.51"/>
    <n v="0"/>
    <m/>
    <s v="UM01"/>
    <s v="INR"/>
    <n v="0"/>
    <n v="0"/>
    <n v="0"/>
    <n v="0"/>
    <n v="0"/>
  </r>
  <r>
    <s v="1603004036"/>
    <s v="1"/>
    <s v="16030040361"/>
    <s v="3000"/>
    <x v="2"/>
    <s v="&quot;&quot;&quot;18X36&quot;&quot;&quot;&quot; PLANETORY CLOSING M/C&quot;"/>
    <s v="20"/>
    <s v="0"/>
    <s v="UM3001"/>
    <d v="2013-03-28T00:00:00"/>
    <n v="11354243.380000001"/>
    <n v="-4920824.5199999996"/>
    <n v="6433418.8600000003"/>
    <n v="0"/>
    <n v="0"/>
    <n v="-451588.89"/>
    <n v="0"/>
    <n v="5981829.9699999997"/>
    <n v="11354243.380000001"/>
    <n v="-5372413.4100000001"/>
    <n v="0"/>
    <m/>
    <s v="UM01"/>
    <s v="INR"/>
    <n v="0"/>
    <n v="0"/>
    <n v="0"/>
    <n v="0"/>
    <n v="0"/>
  </r>
  <r>
    <s v="1603004036"/>
    <s v="2"/>
    <s v="16030040362"/>
    <s v="3000"/>
    <x v="2"/>
    <s v="&quot;&quot;&quot;18X36&quot;&quot;&quot;&quot; PLANETORY CLOSING M/C&quot;"/>
    <s v="20"/>
    <s v="0"/>
    <s v="UM3001"/>
    <d v="2013-03-28T00:00:00"/>
    <n v="34062730.149999999"/>
    <n v="-14762473.6"/>
    <n v="19300256.550000001"/>
    <n v="0"/>
    <n v="0"/>
    <n v="-1354766.68"/>
    <n v="0"/>
    <n v="17945489.870000001"/>
    <n v="34062730.149999999"/>
    <n v="-16117240.279999999"/>
    <n v="0"/>
    <m/>
    <s v="UM01"/>
    <s v="INR"/>
    <n v="0"/>
    <n v="0"/>
    <n v="0"/>
    <n v="0"/>
    <n v="0"/>
  </r>
  <r>
    <s v="1603004036"/>
    <s v="3"/>
    <s v="16030040363"/>
    <s v="3000"/>
    <x v="2"/>
    <s v="&quot;&quot;&quot;18X36&quot;&quot;&quot;&quot; PLANETORY CLOSING M/C&quot;"/>
    <s v="15"/>
    <s v="0"/>
    <s v="UM3001"/>
    <d v="2013-03-28T00:00:00"/>
    <n v="2838560.85"/>
    <n v="-1447480.26"/>
    <n v="1391080.59"/>
    <n v="0"/>
    <n v="0"/>
    <n v="-156358.26"/>
    <n v="0"/>
    <n v="1234722.33"/>
    <n v="2838560.85"/>
    <n v="-1603838.52"/>
    <n v="0"/>
    <m/>
    <s v="UM01"/>
    <s v="INR"/>
    <n v="0"/>
    <n v="0"/>
    <n v="0"/>
    <n v="0"/>
    <n v="0"/>
  </r>
  <r>
    <s v="1603004036"/>
    <s v="4"/>
    <s v="16030040364"/>
    <s v="3000"/>
    <x v="2"/>
    <s v="&quot;&quot;&quot;18X36&quot;&quot;&quot;&quot; PLANETORY CLOSING M/C&quot;"/>
    <s v="20"/>
    <s v="0"/>
    <s v="UM3001"/>
    <d v="2013-03-28T00:00:00"/>
    <n v="2838560.85"/>
    <n v="-1230206.1200000001"/>
    <n v="1608354.73"/>
    <n v="0"/>
    <n v="0"/>
    <n v="-112897.22"/>
    <n v="0"/>
    <n v="1495457.51"/>
    <n v="2838560.85"/>
    <n v="-1343103.34"/>
    <n v="0"/>
    <m/>
    <s v="UM01"/>
    <s v="INR"/>
    <n v="0"/>
    <n v="0"/>
    <n v="0"/>
    <n v="0"/>
    <n v="0"/>
  </r>
  <r>
    <s v="1603004036"/>
    <s v="5"/>
    <s v="16030040365"/>
    <s v="3000"/>
    <x v="2"/>
    <s v="&quot;&quot;&quot;18X36&quot;&quot;&quot;&quot; PLANETORY CLOSING M/C&quot;"/>
    <s v="10"/>
    <s v="0"/>
    <s v="UM3001"/>
    <d v="2013-03-28T00:00:00"/>
    <n v="5677121.6900000004"/>
    <n v="-3873359.27"/>
    <n v="1803762.42"/>
    <n v="0"/>
    <n v="0"/>
    <n v="-508492.96"/>
    <n v="0"/>
    <n v="1295269.46"/>
    <n v="5677121.6900000004"/>
    <n v="-4381852.2300000004"/>
    <n v="0"/>
    <m/>
    <s v="UM01"/>
    <s v="INR"/>
    <n v="0"/>
    <n v="0"/>
    <n v="0"/>
    <n v="0"/>
    <n v="0"/>
  </r>
  <r>
    <s v="1603004037"/>
    <s v="1"/>
    <s v="16030040371"/>
    <s v="3000"/>
    <x v="2"/>
    <s v="25X630 PUBULAR STRANDING M/C-C"/>
    <s v="20"/>
    <s v="0"/>
    <s v="UM3001"/>
    <d v="2013-03-26T00:00:00"/>
    <n v="3313563.01"/>
    <n v="-1437504.36"/>
    <n v="1876058.65"/>
    <n v="0"/>
    <n v="0"/>
    <n v="-131734.31"/>
    <n v="0"/>
    <n v="1744324.34"/>
    <n v="3313563.01"/>
    <n v="-1569238.67"/>
    <n v="0"/>
    <m/>
    <s v="UM01"/>
    <s v="INR"/>
    <n v="0"/>
    <n v="0"/>
    <n v="0"/>
    <n v="0"/>
    <n v="0"/>
  </r>
  <r>
    <s v="1603004037"/>
    <s v="2"/>
    <s v="16030040372"/>
    <s v="3000"/>
    <x v="2"/>
    <s v="25X630 PUBULAR STRANDING M/C-M"/>
    <s v="10"/>
    <s v="0"/>
    <s v="UM3001"/>
    <d v="2013-03-26T00:00:00"/>
    <n v="1656781.51"/>
    <n v="-1131271.3400000001"/>
    <n v="525510.17000000004"/>
    <n v="0"/>
    <n v="0"/>
    <n v="-148370.01999999999"/>
    <n v="0"/>
    <n v="377140.15"/>
    <n v="1656781.51"/>
    <n v="-1279641.3600000001"/>
    <n v="0"/>
    <m/>
    <s v="UM01"/>
    <s v="INR"/>
    <n v="0"/>
    <n v="0"/>
    <n v="0"/>
    <n v="0"/>
    <n v="0"/>
  </r>
  <r>
    <s v="1603004037"/>
    <s v="3"/>
    <s v="16030040373"/>
    <s v="3000"/>
    <x v="2"/>
    <s v="25X630 PUBULAR STRANDING M/C-M"/>
    <s v="20"/>
    <s v="0"/>
    <s v="UM3001"/>
    <d v="2013-03-26T00:00:00"/>
    <n v="23194941.079999998"/>
    <n v="-10062530.449999999"/>
    <n v="13132410.630000001"/>
    <n v="0"/>
    <n v="0"/>
    <n v="-922140.16000000003"/>
    <n v="0"/>
    <n v="12210270.470000001"/>
    <n v="23194941.079999998"/>
    <n v="-10984670.609999999"/>
    <n v="0"/>
    <m/>
    <s v="UM01"/>
    <s v="INR"/>
    <n v="0"/>
    <n v="0"/>
    <n v="0"/>
    <n v="0"/>
    <n v="0"/>
  </r>
  <r>
    <s v="1603004037"/>
    <s v="4"/>
    <s v="16030040374"/>
    <s v="3000"/>
    <x v="2"/>
    <s v="25X630 PUBULAR STRANDING M/C-M"/>
    <s v="15"/>
    <s v="0"/>
    <s v="UM3001"/>
    <d v="2013-03-26T00:00:00"/>
    <n v="1656781.51"/>
    <n v="-845568.93"/>
    <n v="811212.58"/>
    <n v="0"/>
    <n v="0"/>
    <n v="-91234.15"/>
    <n v="0"/>
    <n v="719978.43"/>
    <n v="1656781.51"/>
    <n v="-936803.08"/>
    <n v="0"/>
    <m/>
    <s v="UM01"/>
    <s v="INR"/>
    <n v="0"/>
    <n v="0"/>
    <n v="0"/>
    <n v="0"/>
    <n v="0"/>
  </r>
  <r>
    <s v="1603004037"/>
    <s v="5"/>
    <s v="16030040375"/>
    <s v="3000"/>
    <x v="2"/>
    <s v="25X630 PUBULAR STRANDING M/C-E"/>
    <s v="10"/>
    <s v="0"/>
    <s v="UM3001"/>
    <d v="2013-03-26T00:00:00"/>
    <n v="3313563.01"/>
    <n v="-2262542.67"/>
    <n v="1051020.3400000001"/>
    <n v="0"/>
    <n v="0"/>
    <n v="-296740.03999999998"/>
    <n v="0"/>
    <n v="754280.3"/>
    <n v="3313563.01"/>
    <n v="-2559282.71"/>
    <n v="0"/>
    <m/>
    <s v="UM01"/>
    <s v="INR"/>
    <n v="0"/>
    <n v="0"/>
    <n v="0"/>
    <n v="0"/>
    <n v="0"/>
  </r>
  <r>
    <s v="1603004038"/>
    <s v="1"/>
    <s v="16030040381"/>
    <s v="3000"/>
    <x v="2"/>
    <s v="6 BB 630 TUBULAR STANDING M/C-"/>
    <s v="20"/>
    <s v="0"/>
    <s v="UM3001"/>
    <d v="2013-03-23T00:00:00"/>
    <n v="1248659.6499999999"/>
    <n v="-542654.11"/>
    <n v="706005.54"/>
    <n v="0"/>
    <n v="0"/>
    <n v="-49599.66"/>
    <n v="0"/>
    <n v="656405.88"/>
    <n v="1248659.6499999999"/>
    <n v="-592253.77"/>
    <n v="0"/>
    <m/>
    <s v="UM01"/>
    <s v="INR"/>
    <n v="0"/>
    <n v="0"/>
    <n v="0"/>
    <n v="0"/>
    <n v="0"/>
  </r>
  <r>
    <s v="1603004038"/>
    <s v="2"/>
    <s v="16030040382"/>
    <s v="3000"/>
    <x v="2"/>
    <s v="6 BB 630 TUBULAR STANDING M/C-"/>
    <s v="10"/>
    <s v="0"/>
    <s v="UM3001"/>
    <d v="2013-03-23T00:00:00"/>
    <n v="624329.82999999996"/>
    <n v="-426803.49"/>
    <n v="197526.34"/>
    <n v="0"/>
    <n v="0"/>
    <n v="-55896.04"/>
    <n v="0"/>
    <n v="141630.29999999999"/>
    <n v="624329.82999999996"/>
    <n v="-482699.53"/>
    <n v="0"/>
    <m/>
    <s v="UM01"/>
    <s v="INR"/>
    <n v="0"/>
    <n v="0"/>
    <n v="0"/>
    <n v="0"/>
    <n v="0"/>
  </r>
  <r>
    <s v="1603004038"/>
    <s v="3"/>
    <s v="16030040383"/>
    <s v="3000"/>
    <x v="2"/>
    <s v="6 BB 630 TUBULAR STANDING M/C-"/>
    <s v="20"/>
    <s v="0"/>
    <s v="UM3001"/>
    <d v="2013-03-23T00:00:00"/>
    <n v="8740617.5800000001"/>
    <n v="-3798578.74"/>
    <n v="4942038.84"/>
    <n v="0"/>
    <n v="0"/>
    <n v="-347197.62"/>
    <n v="0"/>
    <n v="4594841.22"/>
    <n v="8740617.5800000001"/>
    <n v="-4145776.36"/>
    <n v="0"/>
    <m/>
    <s v="UM01"/>
    <s v="INR"/>
    <n v="0"/>
    <n v="0"/>
    <n v="0"/>
    <n v="0"/>
    <n v="0"/>
  </r>
  <r>
    <s v="1603004038"/>
    <s v="4"/>
    <s v="16030040384"/>
    <s v="3000"/>
    <x v="2"/>
    <s v="6 BB 630 TUBULAR STANDING M/C-"/>
    <s v="15"/>
    <s v="0"/>
    <s v="UM3001"/>
    <d v="2013-03-23T00:00:00"/>
    <n v="624329.82999999996"/>
    <n v="-319106.82"/>
    <n v="305223.01"/>
    <n v="0"/>
    <n v="0"/>
    <n v="-34356.71"/>
    <n v="0"/>
    <n v="270866.3"/>
    <n v="624329.82999999996"/>
    <n v="-353463.53"/>
    <n v="0"/>
    <m/>
    <s v="UM01"/>
    <s v="INR"/>
    <n v="0"/>
    <n v="0"/>
    <n v="0"/>
    <n v="0"/>
    <n v="0"/>
  </r>
  <r>
    <s v="1603004038"/>
    <s v="5"/>
    <s v="16030040385"/>
    <s v="3000"/>
    <x v="2"/>
    <s v="6 BB 630 TUBULAR STANDING M/C-"/>
    <s v="10"/>
    <s v="0"/>
    <s v="UM3001"/>
    <d v="2013-03-23T00:00:00"/>
    <n v="1248659.6499999999"/>
    <n v="-853606.99"/>
    <n v="395052.66"/>
    <n v="0"/>
    <n v="0"/>
    <n v="-111792.07"/>
    <n v="0"/>
    <n v="283260.59000000003"/>
    <n v="1248659.6499999999"/>
    <n v="-965399.06"/>
    <n v="0"/>
    <m/>
    <s v="UM01"/>
    <s v="INR"/>
    <n v="0"/>
    <n v="0"/>
    <n v="0"/>
    <n v="0"/>
    <n v="0"/>
  </r>
  <r>
    <s v="1603004039"/>
    <s v="1"/>
    <s v="16030040391"/>
    <s v="3000"/>
    <x v="2"/>
    <s v="ELIMINATION IN LESMO BUNCHER-M"/>
    <s v="20"/>
    <s v="0"/>
    <s v="UM3001"/>
    <d v="2013-01-03T00:00:00"/>
    <n v="114401.81"/>
    <n v="-51912.22"/>
    <n v="62489.59"/>
    <n v="0"/>
    <n v="0"/>
    <n v="-4449.3999999999996"/>
    <n v="0"/>
    <n v="58040.19"/>
    <n v="114401.81"/>
    <n v="-56361.62"/>
    <n v="0"/>
    <m/>
    <s v="UM01"/>
    <s v="INR"/>
    <n v="0"/>
    <n v="0"/>
    <n v="0"/>
    <n v="0"/>
    <n v="0"/>
  </r>
  <r>
    <s v="1603004039"/>
    <s v="2"/>
    <s v="16030040392"/>
    <s v="3000"/>
    <x v="2"/>
    <s v="ELIMINATION IN LESMO BUNCHER-E"/>
    <s v="10"/>
    <s v="0"/>
    <s v="UM3001"/>
    <d v="2013-01-03T00:00:00"/>
    <n v="15253.58"/>
    <n v="-10744.52"/>
    <n v="4509.0600000000004"/>
    <n v="0"/>
    <n v="0"/>
    <n v="-1357.92"/>
    <n v="0"/>
    <n v="3151.14"/>
    <n v="15253.58"/>
    <n v="-12102.44"/>
    <n v="0"/>
    <m/>
    <s v="UM01"/>
    <s v="INR"/>
    <n v="0"/>
    <n v="0"/>
    <n v="0"/>
    <n v="0"/>
    <n v="0"/>
  </r>
  <r>
    <s v="1603004039"/>
    <s v="3"/>
    <s v="16030040393"/>
    <s v="3000"/>
    <x v="2"/>
    <s v="ELIMINATION IN LESMO BUNCHER-P"/>
    <s v="20"/>
    <s v="0"/>
    <s v="UM3001"/>
    <d v="2013-01-03T00:00:00"/>
    <n v="15253.58"/>
    <n v="-6921.62"/>
    <n v="8331.9599999999991"/>
    <n v="0"/>
    <n v="0"/>
    <n v="-593.25"/>
    <n v="0"/>
    <n v="7738.71"/>
    <n v="15253.58"/>
    <n v="-7514.87"/>
    <n v="0"/>
    <m/>
    <s v="UM01"/>
    <s v="INR"/>
    <n v="0"/>
    <n v="0"/>
    <n v="0"/>
    <n v="0"/>
    <n v="0"/>
  </r>
  <r>
    <s v="1603004039"/>
    <s v="4"/>
    <s v="16030040394"/>
    <s v="3000"/>
    <x v="2"/>
    <s v="ELIMINATION IN LESMO BUNCHER-P"/>
    <s v="20"/>
    <s v="0"/>
    <s v="UM3001"/>
    <d v="2013-01-03T00:00:00"/>
    <n v="7626.79"/>
    <n v="-3460.83"/>
    <n v="4165.96"/>
    <n v="0"/>
    <n v="0"/>
    <n v="-296.63"/>
    <n v="0"/>
    <n v="3869.33"/>
    <n v="7626.79"/>
    <n v="-3757.46"/>
    <n v="0"/>
    <m/>
    <s v="UM01"/>
    <s v="INR"/>
    <n v="0"/>
    <n v="0"/>
    <n v="0"/>
    <n v="0"/>
    <n v="0"/>
  </r>
  <r>
    <s v="1603004042"/>
    <s v="1"/>
    <s v="16030040421"/>
    <s v="3000"/>
    <x v="2"/>
    <s v="SHIFT F6S7 &amp; CC4 IN NEW BAY CC"/>
    <s v="20"/>
    <s v="0"/>
    <s v="UM3001"/>
    <d v="2014-01-26T00:00:00"/>
    <n v="58060.28"/>
    <n v="-20390.32"/>
    <n v="37669.96"/>
    <n v="0"/>
    <n v="0"/>
    <n v="-2515.35"/>
    <n v="0"/>
    <n v="35154.61"/>
    <n v="58060.28"/>
    <n v="-22905.67"/>
    <n v="0"/>
    <m/>
    <s v="UM01"/>
    <s v="INR"/>
    <n v="0"/>
    <n v="0"/>
    <n v="0"/>
    <n v="0"/>
    <n v="0"/>
  </r>
  <r>
    <s v="1603004042"/>
    <s v="2"/>
    <s v="16030040422"/>
    <s v="3000"/>
    <x v="2"/>
    <s v="SHIFT F6S7 &amp; CC4 IN NEW BAY CC"/>
    <s v="10"/>
    <s v="0"/>
    <s v="UM3001"/>
    <d v="2014-01-26T00:00:00"/>
    <n v="29030.14"/>
    <n v="-17323.16"/>
    <n v="11706.98"/>
    <n v="0"/>
    <n v="0"/>
    <n v="-2683.33"/>
    <n v="0"/>
    <n v="9023.65"/>
    <n v="29030.14"/>
    <n v="-20006.490000000002"/>
    <n v="0"/>
    <m/>
    <s v="UM01"/>
    <s v="INR"/>
    <n v="0"/>
    <n v="0"/>
    <n v="0"/>
    <n v="0"/>
    <n v="0"/>
  </r>
  <r>
    <s v="1603004042"/>
    <s v="3"/>
    <s v="16030040423"/>
    <s v="3000"/>
    <x v="2"/>
    <s v="SHIFT F6S7 &amp; CC4 IN NEW BAY CC"/>
    <s v="20"/>
    <s v="0"/>
    <s v="UM3001"/>
    <d v="2014-01-26T00:00:00"/>
    <n v="406421.96"/>
    <n v="-142732.23000000001"/>
    <n v="263689.73"/>
    <n v="0"/>
    <n v="0"/>
    <n v="-17607.439999999999"/>
    <n v="0"/>
    <n v="246082.29"/>
    <n v="406421.96"/>
    <n v="-160339.67000000001"/>
    <n v="0"/>
    <m/>
    <s v="UM01"/>
    <s v="INR"/>
    <n v="0"/>
    <n v="0"/>
    <n v="0"/>
    <n v="0"/>
    <n v="0"/>
  </r>
  <r>
    <s v="1603004042"/>
    <s v="4"/>
    <s v="16030040424"/>
    <s v="3000"/>
    <x v="2"/>
    <s v="SHIFT F6S7 &amp; CC4 IN NEW BAY CC"/>
    <s v="10"/>
    <s v="0"/>
    <s v="UM3001"/>
    <d v="2014-01-26T00:00:00"/>
    <n v="58060.28"/>
    <n v="-34646.32"/>
    <n v="23413.96"/>
    <n v="0"/>
    <n v="0"/>
    <n v="-5366.66"/>
    <n v="0"/>
    <n v="18047.3"/>
    <n v="58060.28"/>
    <n v="-40012.980000000003"/>
    <n v="0"/>
    <m/>
    <s v="UM01"/>
    <s v="INR"/>
    <n v="0"/>
    <n v="0"/>
    <n v="0"/>
    <n v="0"/>
    <n v="0"/>
  </r>
  <r>
    <s v="1603004042"/>
    <s v="5"/>
    <s v="16030040425"/>
    <s v="3000"/>
    <x v="2"/>
    <s v="SHIFT F6S7 &amp; CC4 IN NEW BAY CC"/>
    <s v="15"/>
    <s v="0"/>
    <s v="UM3001"/>
    <d v="2014-01-26T00:00:00"/>
    <n v="29030.14"/>
    <n v="-12470.52"/>
    <n v="16559.62"/>
    <n v="0"/>
    <n v="0"/>
    <n v="-1712.57"/>
    <n v="0"/>
    <n v="14847.05"/>
    <n v="29030.14"/>
    <n v="-14183.09"/>
    <n v="0"/>
    <m/>
    <s v="UM01"/>
    <s v="INR"/>
    <n v="0"/>
    <n v="0"/>
    <n v="0"/>
    <n v="0"/>
    <n v="0"/>
  </r>
  <r>
    <s v="1603004043"/>
    <s v="1"/>
    <s v="16030040431"/>
    <s v="3000"/>
    <x v="2"/>
    <s v="6BB 1000 DIA TUBULAR CLOG M/C-"/>
    <s v="20"/>
    <s v="0"/>
    <s v="UM3001"/>
    <d v="2014-03-29T00:00:00"/>
    <n v="3720172.44"/>
    <n v="-1257302.1499999999"/>
    <n v="2462870.29"/>
    <n v="0"/>
    <n v="0"/>
    <n v="-162728.51"/>
    <n v="0"/>
    <n v="2300141.7799999998"/>
    <n v="3720172.44"/>
    <n v="-1420030.66"/>
    <n v="0"/>
    <m/>
    <s v="UM01"/>
    <s v="INR"/>
    <n v="0"/>
    <n v="0"/>
    <n v="0"/>
    <n v="0"/>
    <n v="0"/>
  </r>
  <r>
    <s v="1603004043"/>
    <s v="2"/>
    <s v="16030040432"/>
    <s v="3000"/>
    <x v="2"/>
    <s v="6BB 1000 DIA TUBULAR CLOG M/C-"/>
    <s v="10"/>
    <s v="0"/>
    <s v="UM3001"/>
    <d v="2014-03-29T00:00:00"/>
    <n v="1860086.22"/>
    <n v="-1081044.3600000001"/>
    <n v="779041.86"/>
    <n v="0"/>
    <n v="0"/>
    <n v="-171862.53"/>
    <n v="0"/>
    <n v="607179.32999999996"/>
    <n v="1860086.22"/>
    <n v="-1252906.8899999999"/>
    <n v="0"/>
    <m/>
    <s v="UM01"/>
    <s v="INR"/>
    <n v="0"/>
    <n v="0"/>
    <n v="0"/>
    <n v="0"/>
    <n v="0"/>
  </r>
  <r>
    <s v="1603004043"/>
    <s v="3"/>
    <s v="16030040433"/>
    <s v="3000"/>
    <x v="2"/>
    <s v="6BB 1000 DIA TUBULAR CLOG M/C-"/>
    <s v="20"/>
    <s v="0"/>
    <s v="UM3001"/>
    <d v="2014-03-29T00:00:00"/>
    <n v="26029793.25"/>
    <n v="-8797257.5600000005"/>
    <n v="17232535.690000001"/>
    <n v="0"/>
    <n v="0"/>
    <n v="-1138600.31"/>
    <n v="0"/>
    <n v="16093935.380000001"/>
    <n v="26029793.25"/>
    <n v="-9935857.8699999992"/>
    <n v="0"/>
    <m/>
    <s v="UM01"/>
    <s v="INR"/>
    <n v="0"/>
    <n v="0"/>
    <n v="0"/>
    <n v="0"/>
    <n v="0"/>
  </r>
  <r>
    <s v="1603004043"/>
    <s v="4"/>
    <s v="16030040434"/>
    <s v="3000"/>
    <x v="2"/>
    <s v="6BB 1000 DIA TUBULAR CLOG M/C-"/>
    <s v="15"/>
    <s v="0"/>
    <s v="UM3001"/>
    <d v="2014-03-29T00:00:00"/>
    <n v="1860086.22"/>
    <n v="-774118.07"/>
    <n v="1085968.1499999999"/>
    <n v="0"/>
    <n v="0"/>
    <n v="-110430.17"/>
    <n v="0"/>
    <n v="975537.98"/>
    <n v="1860086.22"/>
    <n v="-884548.24"/>
    <n v="0"/>
    <m/>
    <s v="UM01"/>
    <s v="INR"/>
    <n v="0"/>
    <n v="0"/>
    <n v="0"/>
    <n v="0"/>
    <n v="0"/>
  </r>
  <r>
    <s v="1603004043"/>
    <s v="5"/>
    <s v="16030040435"/>
    <s v="3000"/>
    <x v="2"/>
    <s v="6BB 1000 DIA TUBULAR CLOG M/C-"/>
    <s v="10"/>
    <s v="0"/>
    <s v="UM3001"/>
    <d v="2014-03-29T00:00:00"/>
    <n v="3720172.44"/>
    <n v="-2162088.73"/>
    <n v="1558083.71"/>
    <n v="0"/>
    <n v="0"/>
    <n v="-343725.06"/>
    <n v="0"/>
    <n v="1214358.6499999999"/>
    <n v="3720172.44"/>
    <n v="-2505813.79"/>
    <n v="0"/>
    <m/>
    <s v="UM01"/>
    <s v="INR"/>
    <n v="0"/>
    <n v="0"/>
    <n v="0"/>
    <n v="0"/>
    <n v="0"/>
  </r>
  <r>
    <s v="1603004044"/>
    <s v="1"/>
    <s v="16030040441"/>
    <s v="3000"/>
    <x v="2"/>
    <s v="OPTIMISATION OF FURNACE F5-MAI"/>
    <s v="25"/>
    <s v="0"/>
    <s v="UM3001"/>
    <d v="2014-03-19T00:00:00"/>
    <n v="9210827.1400000006"/>
    <n v="-2115170.9500000002"/>
    <n v="7095656.1900000004"/>
    <n v="0"/>
    <n v="0"/>
    <n v="-349872.42"/>
    <n v="0"/>
    <n v="6745783.7699999996"/>
    <n v="9210827.1400000006"/>
    <n v="-2465043.37"/>
    <n v="0"/>
    <m/>
    <s v="UM01"/>
    <s v="INR"/>
    <n v="0"/>
    <n v="0"/>
    <n v="0"/>
    <n v="0"/>
    <n v="0"/>
  </r>
  <r>
    <s v="1603004044"/>
    <s v="2"/>
    <s v="16030040442"/>
    <s v="3000"/>
    <x v="2"/>
    <s v="OPTIMISATION OF FURNACE F5-ATN"/>
    <s v="10"/>
    <s v="0"/>
    <s v="UM3001"/>
    <d v="2014-03-19T00:00:00"/>
    <n v="542312.29"/>
    <n v="-296866.34000000003"/>
    <n v="245445.95"/>
    <n v="0"/>
    <n v="0"/>
    <n v="-55072.959999999999"/>
    <n v="0"/>
    <n v="190372.99"/>
    <n v="542312.29"/>
    <n v="-351939.3"/>
    <n v="0"/>
    <m/>
    <s v="UM01"/>
    <s v="INR"/>
    <n v="0"/>
    <n v="0"/>
    <n v="0"/>
    <n v="0"/>
    <n v="0"/>
  </r>
  <r>
    <s v="1603004044"/>
    <s v="3"/>
    <s v="16030040443"/>
    <s v="3000"/>
    <x v="2"/>
    <s v="OPTIMISATION OF FURNACE F5-ELE"/>
    <s v="10"/>
    <s v="0"/>
    <s v="UM3001"/>
    <d v="2014-03-19T00:00:00"/>
    <n v="542312.29"/>
    <n v="-296866.34000000003"/>
    <n v="245445.95"/>
    <n v="0"/>
    <n v="0"/>
    <n v="-55072.959999999999"/>
    <n v="0"/>
    <n v="190372.99"/>
    <n v="542312.29"/>
    <n v="-351939.3"/>
    <n v="0"/>
    <m/>
    <s v="UM01"/>
    <s v="INR"/>
    <n v="0"/>
    <n v="0"/>
    <n v="0"/>
    <n v="0"/>
    <n v="0"/>
  </r>
  <r>
    <s v="1603004044"/>
    <s v="4"/>
    <s v="16030040444"/>
    <s v="3000"/>
    <x v="2"/>
    <s v="OPTIMISATION OF FURNACE F5-LTN"/>
    <s v="20"/>
    <s v="0"/>
    <s v="UM3001"/>
    <d v="2014-03-19T00:00:00"/>
    <n v="542312.29"/>
    <n v="-151685.91"/>
    <n v="390626.38"/>
    <n v="0"/>
    <n v="0"/>
    <n v="-26031.279999999999"/>
    <n v="0"/>
    <n v="364595.1"/>
    <n v="542312.29"/>
    <n v="-177717.19"/>
    <n v="0"/>
    <m/>
    <s v="UM01"/>
    <s v="INR"/>
    <n v="0"/>
    <n v="0"/>
    <n v="0"/>
    <n v="0"/>
    <n v="0"/>
  </r>
  <r>
    <s v="1603004045"/>
    <s v="1"/>
    <s v="16030040451"/>
    <s v="3000"/>
    <x v="2"/>
    <s v="OPTIMISATION OF FURNACE F4-MAI"/>
    <s v="25"/>
    <s v="0"/>
    <s v="UM3001"/>
    <d v="2014-03-25T00:00:00"/>
    <n v="19051297.370000001"/>
    <n v="-4360274.17"/>
    <n v="14691023.199999999"/>
    <n v="0"/>
    <n v="0"/>
    <n v="-723807.35"/>
    <n v="0"/>
    <n v="13967215.85"/>
    <n v="19051297.370000001"/>
    <n v="-5084081.5199999996"/>
    <n v="0"/>
    <m/>
    <s v="UM01"/>
    <s v="INR"/>
    <n v="0"/>
    <n v="0"/>
    <n v="0"/>
    <n v="0"/>
    <n v="0"/>
  </r>
  <r>
    <s v="1603004045"/>
    <s v="2"/>
    <s v="16030040452"/>
    <s v="3000"/>
    <x v="2"/>
    <s v="OPTIMISATION OF FURNACE F4-ATN"/>
    <s v="10"/>
    <s v="0"/>
    <s v="UM3001"/>
    <d v="2014-03-25T00:00:00"/>
    <n v="1120664.55"/>
    <n v="-612020.53"/>
    <n v="508644.02"/>
    <n v="0"/>
    <n v="0"/>
    <n v="-113697.82"/>
    <n v="0"/>
    <n v="394946.2"/>
    <n v="1120664.55"/>
    <n v="-725718.35"/>
    <n v="0"/>
    <m/>
    <s v="UM01"/>
    <s v="INR"/>
    <n v="0"/>
    <n v="0"/>
    <n v="0"/>
    <n v="0"/>
    <n v="0"/>
  </r>
  <r>
    <s v="1603004045"/>
    <s v="3"/>
    <s v="16030040453"/>
    <s v="3000"/>
    <x v="2"/>
    <s v="OPTIMISATION OF FURNACE F4-ELE"/>
    <s v="10"/>
    <s v="0"/>
    <s v="UM3001"/>
    <d v="2014-03-25T00:00:00"/>
    <n v="1120664.55"/>
    <n v="-612020.53"/>
    <n v="508644.02"/>
    <n v="0"/>
    <n v="0"/>
    <n v="-113697.82"/>
    <n v="0"/>
    <n v="394946.2"/>
    <n v="1120664.55"/>
    <n v="-725718.35"/>
    <n v="0"/>
    <m/>
    <s v="UM01"/>
    <s v="INR"/>
    <n v="0"/>
    <n v="0"/>
    <n v="0"/>
    <n v="0"/>
    <n v="0"/>
  </r>
  <r>
    <s v="1603004045"/>
    <s v="4"/>
    <s v="16030040454"/>
    <s v="3000"/>
    <x v="2"/>
    <s v="OPTIMISATION OF FURNACE F4-LTN"/>
    <s v="20"/>
    <s v="0"/>
    <s v="UM3001"/>
    <d v="2014-03-25T00:00:00"/>
    <n v="1120664.55"/>
    <n v="-312558.46999999997"/>
    <n v="808106.08"/>
    <n v="0"/>
    <n v="0"/>
    <n v="-53793.18"/>
    <n v="0"/>
    <n v="754312.9"/>
    <n v="1120664.55"/>
    <n v="-366351.65"/>
    <n v="0"/>
    <m/>
    <s v="UM01"/>
    <s v="INR"/>
    <n v="0"/>
    <n v="0"/>
    <n v="0"/>
    <n v="0"/>
    <n v="0"/>
  </r>
  <r>
    <s v="1603004046"/>
    <s v="1"/>
    <s v="16030040461"/>
    <s v="3000"/>
    <x v="2"/>
    <s v="OPTIMISATION OF FURNACE LE4-MA"/>
    <s v="25"/>
    <s v="0"/>
    <s v="UM3001"/>
    <d v="2014-03-15T00:00:00"/>
    <n v="6342917.4199999999"/>
    <n v="-1460187.89"/>
    <n v="4882729.53"/>
    <n v="0"/>
    <n v="0"/>
    <n v="-240884.36"/>
    <n v="0"/>
    <n v="4641845.17"/>
    <n v="6342917.4199999999"/>
    <n v="-1701072.25"/>
    <n v="0"/>
    <m/>
    <s v="UM01"/>
    <s v="INR"/>
    <n v="0"/>
    <n v="0"/>
    <n v="0"/>
    <n v="0"/>
    <n v="0"/>
  </r>
  <r>
    <s v="1603004046"/>
    <s v="2"/>
    <s v="16030040462"/>
    <s v="3000"/>
    <x v="2"/>
    <s v="OPTIMISATION OF FURNACE LE4-AT"/>
    <s v="10"/>
    <s v="0"/>
    <s v="UM3001"/>
    <d v="2014-03-15T00:00:00"/>
    <n v="373112.79"/>
    <n v="-204583.75"/>
    <n v="168529.04"/>
    <n v="0"/>
    <n v="0"/>
    <n v="-37909.769999999997"/>
    <n v="0"/>
    <n v="130619.27"/>
    <n v="373112.79"/>
    <n v="-242493.52"/>
    <n v="0"/>
    <m/>
    <s v="UM01"/>
    <s v="INR"/>
    <n v="0"/>
    <n v="0"/>
    <n v="0"/>
    <n v="0"/>
    <n v="0"/>
  </r>
  <r>
    <s v="1603004046"/>
    <s v="3"/>
    <s v="16030040463"/>
    <s v="3000"/>
    <x v="2"/>
    <s v="OPTIMISATION OF FURNACE LE4-EL"/>
    <s v="10"/>
    <s v="0"/>
    <s v="UM3001"/>
    <d v="2014-03-15T00:00:00"/>
    <n v="373112.79"/>
    <n v="-204583.75"/>
    <n v="168529.04"/>
    <n v="0"/>
    <n v="0"/>
    <n v="-37909.769999999997"/>
    <n v="0"/>
    <n v="130619.27"/>
    <n v="373112.79"/>
    <n v="-242493.52"/>
    <n v="0"/>
    <m/>
    <s v="UM01"/>
    <s v="INR"/>
    <n v="0"/>
    <n v="0"/>
    <n v="0"/>
    <n v="0"/>
    <n v="0"/>
  </r>
  <r>
    <s v="1603004046"/>
    <s v="4"/>
    <s v="16030040464"/>
    <s v="3000"/>
    <x v="2"/>
    <s v="OPTIMISATION OF FURNACE LE4-LT"/>
    <s v="20"/>
    <s v="0"/>
    <s v="UM3001"/>
    <d v="2014-03-15T00:00:00"/>
    <n v="373112.79"/>
    <n v="-104578.17"/>
    <n v="268534.62"/>
    <n v="0"/>
    <n v="0"/>
    <n v="-17908.080000000002"/>
    <n v="0"/>
    <n v="250626.54"/>
    <n v="373112.79"/>
    <n v="-122486.25"/>
    <n v="0"/>
    <m/>
    <s v="UM01"/>
    <s v="INR"/>
    <n v="0"/>
    <n v="0"/>
    <n v="0"/>
    <n v="0"/>
    <n v="0"/>
  </r>
  <r>
    <s v="1603004047"/>
    <s v="1"/>
    <s v="16030040471"/>
    <s v="3000"/>
    <x v="2"/>
    <s v="NEW 450 OTO FOR DIE300 MC 2 NO"/>
    <s v="15"/>
    <s v="0"/>
    <s v="UM3001"/>
    <d v="2014-03-12T00:00:00"/>
    <n v="328263.17"/>
    <n v="-137824.82999999999"/>
    <n v="190438.34"/>
    <n v="0"/>
    <n v="0"/>
    <n v="-19454.580000000002"/>
    <n v="0"/>
    <n v="170983.76"/>
    <n v="328263.17"/>
    <n v="-157279.41"/>
    <n v="0"/>
    <m/>
    <s v="UM01"/>
    <s v="INR"/>
    <n v="0"/>
    <n v="0"/>
    <n v="0"/>
    <n v="0"/>
    <n v="0"/>
  </r>
  <r>
    <s v="1603004047"/>
    <s v="2"/>
    <s v="16030040472"/>
    <s v="3000"/>
    <x v="2"/>
    <s v="NEW 450 OTO FOR DIE300 MC 2 NO"/>
    <s v="25"/>
    <s v="0"/>
    <s v="UM3001"/>
    <d v="2014-03-12T00:00:00"/>
    <n v="656526.34"/>
    <n v="-194376.48"/>
    <n v="462149.86"/>
    <n v="0"/>
    <n v="0"/>
    <n v="-22661.33"/>
    <n v="0"/>
    <n v="439488.53"/>
    <n v="656526.34"/>
    <n v="-217037.81"/>
    <n v="0"/>
    <m/>
    <s v="UM01"/>
    <s v="INR"/>
    <n v="0"/>
    <n v="0"/>
    <n v="0"/>
    <n v="0"/>
    <n v="0"/>
  </r>
  <r>
    <s v="1603004047"/>
    <s v="3"/>
    <s v="16030040473"/>
    <s v="3000"/>
    <x v="2"/>
    <s v="NEW 450 OTO FOR DIE300 MC 2 NO"/>
    <s v="15"/>
    <s v="0"/>
    <s v="UM3001"/>
    <d v="2014-03-12T00:00:00"/>
    <n v="1148921.1000000001"/>
    <n v="-482386.86"/>
    <n v="666534.24"/>
    <n v="0"/>
    <n v="0"/>
    <n v="-68091.02"/>
    <n v="0"/>
    <n v="598443.22"/>
    <n v="1148921.1000000001"/>
    <n v="-550477.88"/>
    <n v="0"/>
    <m/>
    <s v="UM01"/>
    <s v="INR"/>
    <n v="0"/>
    <n v="0"/>
    <n v="0"/>
    <n v="0"/>
    <n v="0"/>
  </r>
  <r>
    <s v="1603004047"/>
    <s v="4"/>
    <s v="16030040474"/>
    <s v="3000"/>
    <x v="2"/>
    <s v="NEW 450 OTO FOR DIE300 MC 2 NO"/>
    <s v="10"/>
    <s v="0"/>
    <s v="UM3001"/>
    <d v="2014-03-12T00:00:00"/>
    <n v="1148921.1000000001"/>
    <n v="-672671.91"/>
    <n v="476249.19"/>
    <n v="0"/>
    <n v="0"/>
    <n v="-106154.96"/>
    <n v="0"/>
    <n v="370094.23"/>
    <n v="1148921.1000000001"/>
    <n v="-778826.87"/>
    <n v="0"/>
    <m/>
    <s v="UM01"/>
    <s v="INR"/>
    <n v="0"/>
    <n v="0"/>
    <n v="0"/>
    <n v="0"/>
    <n v="0"/>
  </r>
  <r>
    <s v="1603004048"/>
    <s v="1"/>
    <s v="16030040481"/>
    <s v="3000"/>
    <x v="2"/>
    <s v="NEW 36X315RH TUBULAR STRDG MC-"/>
    <s v="20"/>
    <s v="0"/>
    <s v="UM3001"/>
    <d v="2014-03-28T00:00:00"/>
    <n v="1868601.06"/>
    <n v="-631723.93000000005"/>
    <n v="1236877.1299999999"/>
    <n v="0"/>
    <n v="0"/>
    <n v="-81738.77"/>
    <n v="0"/>
    <n v="1155138.3600000001"/>
    <n v="1868601.06"/>
    <n v="-713462.7"/>
    <n v="0"/>
    <m/>
    <s v="UM01"/>
    <s v="INR"/>
    <n v="0"/>
    <n v="0"/>
    <n v="0"/>
    <n v="0"/>
    <n v="0"/>
  </r>
  <r>
    <s v="1603004048"/>
    <s v="2"/>
    <s v="16030040482"/>
    <s v="3000"/>
    <x v="2"/>
    <s v="NEW 36X315RH TUBULAR STRDG MC-"/>
    <s v="10"/>
    <s v="0"/>
    <s v="UM3001"/>
    <d v="2014-03-28T00:00:00"/>
    <n v="934300.53"/>
    <n v="-543208.21"/>
    <n v="391092.32"/>
    <n v="0"/>
    <n v="0"/>
    <n v="-86330.85"/>
    <n v="0"/>
    <n v="304761.46999999997"/>
    <n v="934300.53"/>
    <n v="-629539.06000000006"/>
    <n v="0"/>
    <m/>
    <s v="UM01"/>
    <s v="INR"/>
    <n v="0"/>
    <n v="0"/>
    <n v="0"/>
    <n v="0"/>
    <n v="0"/>
  </r>
  <r>
    <s v="1603004048"/>
    <s v="3"/>
    <s v="16030040483"/>
    <s v="3000"/>
    <x v="2"/>
    <s v="NEW 36X315RH TUBULAR STRDG MC-"/>
    <s v="20"/>
    <s v="0"/>
    <s v="UM3001"/>
    <d v="2014-03-28T00:00:00"/>
    <n v="13080207.41"/>
    <n v="-4422067.51"/>
    <n v="8658139.9000000004"/>
    <n v="0"/>
    <n v="0"/>
    <n v="-572171.42000000004"/>
    <n v="0"/>
    <n v="8085968.4800000004"/>
    <n v="13080207.41"/>
    <n v="-4994238.93"/>
    <n v="0"/>
    <m/>
    <s v="UM01"/>
    <s v="INR"/>
    <n v="0"/>
    <n v="0"/>
    <n v="0"/>
    <n v="0"/>
    <n v="0"/>
  </r>
  <r>
    <s v="1603004048"/>
    <s v="4"/>
    <s v="16030040484"/>
    <s v="3000"/>
    <x v="2"/>
    <s v="NEW 36X315RH TUBULAR STRDG MC-"/>
    <s v="15"/>
    <s v="0"/>
    <s v="UM3001"/>
    <d v="2014-03-28T00:00:00"/>
    <n v="934300.53"/>
    <n v="-388942.31"/>
    <n v="545358.22"/>
    <n v="0"/>
    <n v="0"/>
    <n v="-55472.35"/>
    <n v="0"/>
    <n v="489885.87"/>
    <n v="934300.53"/>
    <n v="-444414.66"/>
    <n v="0"/>
    <m/>
    <s v="UM01"/>
    <s v="INR"/>
    <n v="0"/>
    <n v="0"/>
    <n v="0"/>
    <n v="0"/>
    <n v="0"/>
  </r>
  <r>
    <s v="1603004048"/>
    <s v="5"/>
    <s v="16030040485"/>
    <s v="3000"/>
    <x v="2"/>
    <s v="NEW 36X315RH TUBULAR STRDG MC-"/>
    <s v="10"/>
    <s v="0"/>
    <s v="UM3001"/>
    <d v="2014-03-28T00:00:00"/>
    <n v="1868601.06"/>
    <n v="-1086416.45"/>
    <n v="782184.61"/>
    <n v="0"/>
    <n v="0"/>
    <n v="-172661.69"/>
    <n v="0"/>
    <n v="609522.92000000004"/>
    <n v="1868601.06"/>
    <n v="-1259078.1399999999"/>
    <n v="0"/>
    <m/>
    <s v="UM01"/>
    <s v="INR"/>
    <n v="0"/>
    <n v="0"/>
    <n v="0"/>
    <n v="0"/>
    <n v="0"/>
  </r>
  <r>
    <s v="1603004049"/>
    <s v="1"/>
    <s v="16030040491"/>
    <s v="3000"/>
    <x v="2"/>
    <s v="NEW 100T PRESTRETCHING LINE-EL"/>
    <s v="10"/>
    <s v="0"/>
    <s v="UM3001"/>
    <d v="2014-03-27T00:00:00"/>
    <n v="1352031.4"/>
    <n v="-786453.47"/>
    <n v="565577.93000000005"/>
    <n v="0"/>
    <n v="0"/>
    <n v="-124921.9"/>
    <n v="0"/>
    <n v="440656.03"/>
    <n v="1352031.4"/>
    <n v="-911375.37"/>
    <n v="0"/>
    <m/>
    <s v="UM01"/>
    <s v="INR"/>
    <n v="0"/>
    <n v="0"/>
    <n v="0"/>
    <n v="0"/>
    <n v="0"/>
  </r>
  <r>
    <s v="1603004049"/>
    <s v="2"/>
    <s v="16030040492"/>
    <s v="3000"/>
    <x v="2"/>
    <s v="NEW 100T PRESTRETCHING LINE-MA"/>
    <s v="15"/>
    <s v="0"/>
    <s v="UM3001"/>
    <d v="2014-03-27T00:00:00"/>
    <n v="12168282.619999999"/>
    <n v="-5067858.67"/>
    <n v="7100423.9500000002"/>
    <n v="0"/>
    <n v="0"/>
    <n v="-722434.02"/>
    <n v="0"/>
    <n v="6377989.9299999997"/>
    <n v="12168282.619999999"/>
    <n v="-5790292.6900000004"/>
    <n v="0"/>
    <m/>
    <s v="UM01"/>
    <s v="INR"/>
    <n v="0"/>
    <n v="0"/>
    <n v="0"/>
    <n v="0"/>
    <n v="0"/>
  </r>
  <r>
    <s v="1603004054"/>
    <s v="1"/>
    <s v="16030040541"/>
    <s v="3000"/>
    <x v="2"/>
    <s v="2ND IMP HARISON M500GA C/LATHE"/>
    <s v="10"/>
    <s v="0"/>
    <s v="UM3002"/>
    <d v="2014-02-15T00:00:00"/>
    <n v="139525.32999999999"/>
    <n v="-82563.64"/>
    <n v="56961.69"/>
    <n v="0"/>
    <n v="0"/>
    <n v="-12893.77"/>
    <n v="0"/>
    <n v="44067.92"/>
    <n v="139525.32999999999"/>
    <n v="-95457.41"/>
    <n v="0"/>
    <m/>
    <s v="UM01"/>
    <s v="INR"/>
    <n v="0"/>
    <n v="0"/>
    <n v="0"/>
    <n v="0"/>
    <n v="0"/>
  </r>
  <r>
    <s v="1603004054"/>
    <s v="2"/>
    <s v="16030040542"/>
    <s v="3000"/>
    <x v="2"/>
    <s v="2ND IMP HARISON M500GA C/LATHE"/>
    <s v="15"/>
    <s v="0"/>
    <s v="UM3002"/>
    <d v="2014-02-15T00:00:00"/>
    <n v="259118.48"/>
    <n v="-110192.17"/>
    <n v="148926.31"/>
    <n v="0"/>
    <n v="0"/>
    <n v="-15317.65"/>
    <n v="0"/>
    <n v="133608.66"/>
    <n v="259118.48"/>
    <n v="-125509.82"/>
    <n v="0"/>
    <m/>
    <s v="UM01"/>
    <s v="INR"/>
    <n v="0"/>
    <n v="0"/>
    <n v="0"/>
    <n v="0"/>
    <n v="0"/>
  </r>
  <r>
    <s v="1603004055"/>
    <s v="1"/>
    <s v="16030040551"/>
    <s v="3000"/>
    <x v="2"/>
    <s v="HARDINGE SUPER PRECISION LATHE"/>
    <s v="10"/>
    <s v="0"/>
    <s v="UM3002"/>
    <d v="2014-01-08T00:00:00"/>
    <n v="34310.78"/>
    <n v="-20628.03"/>
    <n v="13682.75"/>
    <n v="0"/>
    <n v="0"/>
    <n v="-3172.14"/>
    <n v="0"/>
    <n v="10510.61"/>
    <n v="34310.78"/>
    <n v="-23800.17"/>
    <n v="0"/>
    <m/>
    <s v="UM01"/>
    <s v="INR"/>
    <n v="0"/>
    <n v="0"/>
    <n v="0"/>
    <n v="0"/>
    <n v="0"/>
  </r>
  <r>
    <s v="1603004055"/>
    <s v="2"/>
    <s v="16030040552"/>
    <s v="3000"/>
    <x v="2"/>
    <s v="HARDINGE SUPER PRECISION LATHE"/>
    <s v="15"/>
    <s v="0"/>
    <s v="UM3002"/>
    <d v="2014-01-08T00:00:00"/>
    <n v="63720.02"/>
    <n v="-27618.51"/>
    <n v="36101.51"/>
    <n v="0"/>
    <n v="0"/>
    <n v="-3752.08"/>
    <n v="0"/>
    <n v="32349.43"/>
    <n v="63720.02"/>
    <n v="-31370.59"/>
    <n v="0"/>
    <m/>
    <s v="UM01"/>
    <s v="INR"/>
    <n v="0"/>
    <n v="0"/>
    <n v="0"/>
    <n v="0"/>
    <n v="0"/>
  </r>
  <r>
    <s v="1603004056"/>
    <s v="1"/>
    <s v="16030040561"/>
    <s v="3000"/>
    <x v="2"/>
    <s v="2ND/USED COMPRESSOR KOBELCO-EL"/>
    <s v="10"/>
    <s v="0"/>
    <s v="UM3002"/>
    <d v="2014-01-08T00:00:00"/>
    <n v="42505.7"/>
    <n v="-25554.93"/>
    <n v="16950.77"/>
    <n v="0"/>
    <n v="0"/>
    <n v="-3929.78"/>
    <n v="0"/>
    <n v="13020.99"/>
    <n v="42505.7"/>
    <n v="-29484.71"/>
    <n v="0"/>
    <m/>
    <s v="UM01"/>
    <s v="INR"/>
    <n v="0"/>
    <n v="0"/>
    <n v="0"/>
    <n v="0"/>
    <n v="0"/>
  </r>
  <r>
    <s v="1603004056"/>
    <s v="2"/>
    <s v="16030040562"/>
    <s v="3000"/>
    <x v="2"/>
    <s v="2ND/USED COMPRESSOR KOBELCO-MA"/>
    <s v="15"/>
    <s v="0"/>
    <s v="UM3002"/>
    <d v="2014-01-08T00:00:00"/>
    <n v="78939.16"/>
    <n v="-34215.019999999997"/>
    <n v="44724.14"/>
    <n v="0"/>
    <n v="0"/>
    <n v="-4648.24"/>
    <n v="0"/>
    <n v="40075.9"/>
    <n v="78939.16"/>
    <n v="-38863.26"/>
    <n v="0"/>
    <m/>
    <s v="UM01"/>
    <s v="INR"/>
    <n v="0"/>
    <n v="0"/>
    <n v="0"/>
    <n v="0"/>
    <n v="0"/>
  </r>
  <r>
    <s v="1603004057"/>
    <s v="1"/>
    <s v="16030040571"/>
    <s v="3000"/>
    <x v="2"/>
    <s v="2ND/USED CNC DRILL &amp; TAP CENTR"/>
    <s v="10"/>
    <s v="0"/>
    <s v="UM3002"/>
    <d v="2014-01-08T00:00:00"/>
    <n v="58575.26"/>
    <n v="-35216.14"/>
    <n v="23359.119999999999"/>
    <n v="0"/>
    <n v="0"/>
    <n v="-5415.45"/>
    <n v="0"/>
    <n v="17943.669999999998"/>
    <n v="58575.26"/>
    <n v="-40631.589999999997"/>
    <n v="0"/>
    <m/>
    <s v="UM01"/>
    <s v="INR"/>
    <n v="0"/>
    <n v="0"/>
    <n v="0"/>
    <n v="0"/>
    <n v="0"/>
  </r>
  <r>
    <s v="1603004057"/>
    <s v="2"/>
    <s v="16030040572"/>
    <s v="3000"/>
    <x v="2"/>
    <s v="2ND/USED CNC DRILL &amp; TAP CENTR"/>
    <s v="15"/>
    <s v="0"/>
    <s v="UM3002"/>
    <d v="2014-01-08T00:00:00"/>
    <n v="108782.62"/>
    <n v="-47150.239999999998"/>
    <n v="61632.38"/>
    <n v="0"/>
    <n v="0"/>
    <n v="-6405.54"/>
    <n v="0"/>
    <n v="55226.84"/>
    <n v="108782.62"/>
    <n v="-53555.78"/>
    <n v="0"/>
    <m/>
    <s v="UM01"/>
    <s v="INR"/>
    <n v="0"/>
    <n v="0"/>
    <n v="0"/>
    <n v="0"/>
    <n v="0"/>
  </r>
  <r>
    <s v="1603004058"/>
    <s v="1"/>
    <s v="16030040581"/>
    <s v="3000"/>
    <x v="2"/>
    <s v="2ND/USED BAND SAW MACHINE IMET"/>
    <s v="10"/>
    <s v="0"/>
    <s v="UM3002"/>
    <d v="2014-01-08T00:00:00"/>
    <n v="78676.06"/>
    <n v="-47300.97"/>
    <n v="31375.09"/>
    <n v="0"/>
    <n v="0"/>
    <n v="-7273.84"/>
    <n v="0"/>
    <n v="24101.25"/>
    <n v="78676.06"/>
    <n v="-54574.81"/>
    <n v="0"/>
    <m/>
    <s v="UM01"/>
    <s v="INR"/>
    <n v="0"/>
    <n v="0"/>
    <n v="0"/>
    <n v="0"/>
    <n v="0"/>
  </r>
  <r>
    <s v="1603004058"/>
    <s v="2"/>
    <s v="16030040582"/>
    <s v="3000"/>
    <x v="2"/>
    <s v="2ND/USED BAND SAW MACHINE IMET"/>
    <s v="15"/>
    <s v="0"/>
    <s v="UM3002"/>
    <d v="2014-01-08T00:00:00"/>
    <n v="146112.67000000001"/>
    <n v="-63330.42"/>
    <n v="82782.25"/>
    <n v="0"/>
    <n v="0"/>
    <n v="-8603.67"/>
    <n v="0"/>
    <n v="74178.58"/>
    <n v="146112.67000000001"/>
    <n v="-71934.09"/>
    <n v="0"/>
    <m/>
    <s v="UM01"/>
    <s v="INR"/>
    <n v="0"/>
    <n v="0"/>
    <n v="0"/>
    <n v="0"/>
    <n v="0"/>
  </r>
  <r>
    <s v="1603004059"/>
    <s v="1"/>
    <s v="16030040591"/>
    <s v="3000"/>
    <x v="2"/>
    <s v="&quot;&quot;&quot;2ND/USED LATHE MACHINE 38X336&quot;"/>
    <s v="10"/>
    <s v="0"/>
    <s v="UM3002"/>
    <d v="2014-03-08T00:00:00"/>
    <n v="630769"/>
    <n v="-369907"/>
    <n v="260862"/>
    <n v="0"/>
    <n v="0"/>
    <n v="-58289.06"/>
    <n v="0"/>
    <n v="202572.94"/>
    <n v="630769"/>
    <n v="-428196.06"/>
    <n v="0"/>
    <m/>
    <s v="UM01"/>
    <s v="INR"/>
    <n v="0"/>
    <n v="0"/>
    <n v="0"/>
    <n v="0"/>
    <n v="0"/>
  </r>
  <r>
    <s v="1603004059"/>
    <s v="2"/>
    <s v="16030040592"/>
    <s v="3000"/>
    <x v="2"/>
    <s v="&quot;&quot;&quot;2ND/USED LATHE MACHINE 38X336&quot;"/>
    <s v="15"/>
    <s v="0"/>
    <s v="UM3002"/>
    <d v="2014-03-08T00:00:00"/>
    <n v="1171428.1299999999"/>
    <n v="-492719.28"/>
    <n v="678708.85"/>
    <n v="0"/>
    <n v="0"/>
    <n v="-69411.27"/>
    <n v="0"/>
    <n v="609297.57999999996"/>
    <n v="1171428.1299999999"/>
    <n v="-562130.55000000005"/>
    <n v="0"/>
    <m/>
    <s v="UM01"/>
    <s v="INR"/>
    <n v="0"/>
    <n v="0"/>
    <n v="0"/>
    <n v="0"/>
    <n v="0"/>
  </r>
  <r>
    <s v="1603004060"/>
    <s v="1"/>
    <s v="16030040601"/>
    <s v="3000"/>
    <x v="2"/>
    <s v="2ND/USED PLANO MILLING MACHINE"/>
    <s v="10"/>
    <s v="0"/>
    <s v="UM3002"/>
    <d v="2014-03-08T00:00:00"/>
    <n v="267074.02"/>
    <n v="-156622.39000000001"/>
    <n v="110451.63"/>
    <n v="0"/>
    <n v="0"/>
    <n v="-24680.18"/>
    <n v="0"/>
    <n v="85771.45"/>
    <n v="267074.02"/>
    <n v="-181302.57"/>
    <n v="0"/>
    <m/>
    <s v="UM01"/>
    <s v="INR"/>
    <n v="0"/>
    <n v="0"/>
    <n v="0"/>
    <n v="0"/>
    <n v="0"/>
  </r>
  <r>
    <s v="1603004060"/>
    <s v="2"/>
    <s v="16030040602"/>
    <s v="3000"/>
    <x v="2"/>
    <s v="2ND/USED PLANO MILLING MACHINE"/>
    <s v="15"/>
    <s v="0"/>
    <s v="UM3002"/>
    <d v="2014-03-08T00:00:00"/>
    <n v="495994.62"/>
    <n v="-208622.37"/>
    <n v="287372.25"/>
    <n v="0"/>
    <n v="0"/>
    <n v="-29389.439999999999"/>
    <n v="0"/>
    <n v="257982.81"/>
    <n v="495994.62"/>
    <n v="-238011.81"/>
    <n v="0"/>
    <m/>
    <s v="UM01"/>
    <s v="INR"/>
    <n v="0"/>
    <n v="0"/>
    <n v="0"/>
    <n v="0"/>
    <n v="0"/>
  </r>
  <r>
    <s v="1603004061"/>
    <s v="1"/>
    <s v="16030040611"/>
    <s v="3000"/>
    <x v="2"/>
    <s v="2ND/USED VERTICAL LATHE SC22-E"/>
    <s v="10"/>
    <s v="0"/>
    <s v="UM3002"/>
    <d v="2014-03-22T00:00:00"/>
    <n v="2018027.48"/>
    <n v="-1176340.1200000001"/>
    <n v="841687.36"/>
    <n v="0"/>
    <n v="0"/>
    <n v="-186473.71"/>
    <n v="0"/>
    <n v="655213.65"/>
    <n v="2018027.48"/>
    <n v="-1362813.83"/>
    <n v="0"/>
    <m/>
    <s v="UM01"/>
    <s v="INR"/>
    <n v="0"/>
    <n v="0"/>
    <n v="0"/>
    <n v="0"/>
    <n v="0"/>
  </r>
  <r>
    <s v="1603004061"/>
    <s v="2"/>
    <s v="16030040612"/>
    <s v="3000"/>
    <x v="2"/>
    <s v="2ND/USED VERTICAL LATHE SC22-M"/>
    <s v="15"/>
    <s v="0"/>
    <s v="UM3002"/>
    <d v="2014-03-22T00:00:00"/>
    <n v="3747765.33"/>
    <n v="-1564923.55"/>
    <n v="2182841.7799999998"/>
    <n v="0"/>
    <n v="0"/>
    <n v="-222394.06"/>
    <n v="0"/>
    <n v="1960447.72"/>
    <n v="3747765.33"/>
    <n v="-1787317.61"/>
    <n v="0"/>
    <m/>
    <s v="UM01"/>
    <s v="INR"/>
    <n v="0"/>
    <n v="0"/>
    <n v="0"/>
    <n v="0"/>
    <n v="0"/>
  </r>
  <r>
    <s v="1603004062"/>
    <s v="1"/>
    <s v="16030040621"/>
    <s v="3000"/>
    <x v="2"/>
    <s v="2ND &amp; USED RADIAL ARM DRILL MC"/>
    <s v="10"/>
    <s v="0"/>
    <s v="UM3002"/>
    <d v="2014-01-08T00:00:00"/>
    <n v="19455.22"/>
    <n v="-11696.7"/>
    <n v="7758.52"/>
    <n v="0"/>
    <n v="0"/>
    <n v="-1798.69"/>
    <n v="0"/>
    <n v="5959.83"/>
    <n v="19455.22"/>
    <n v="-13495.39"/>
    <n v="0"/>
    <m/>
    <s v="UM01"/>
    <s v="INR"/>
    <n v="0"/>
    <n v="0"/>
    <n v="0"/>
    <n v="0"/>
    <n v="0"/>
  </r>
  <r>
    <s v="1603004062"/>
    <s v="2"/>
    <s v="16030040622"/>
    <s v="3000"/>
    <x v="2"/>
    <s v="2ND &amp; USED RADIAL ARM DRILL MC"/>
    <s v="15"/>
    <s v="0"/>
    <s v="UM3002"/>
    <d v="2014-01-08T00:00:00"/>
    <n v="36131.129999999997"/>
    <n v="-15660.51"/>
    <n v="20470.62"/>
    <n v="0"/>
    <n v="0"/>
    <n v="-2127.54"/>
    <n v="0"/>
    <n v="18343.080000000002"/>
    <n v="36131.129999999997"/>
    <n v="-17788.05"/>
    <n v="0"/>
    <m/>
    <s v="UM01"/>
    <s v="INR"/>
    <n v="0"/>
    <n v="0"/>
    <n v="0"/>
    <n v="0"/>
    <n v="0"/>
  </r>
  <r>
    <s v="1603004063"/>
    <s v="1"/>
    <s v="16030040631"/>
    <s v="3000"/>
    <x v="2"/>
    <s v="WIREMILL ROUGHING MC 24DLE4-MA"/>
    <s v="25"/>
    <s v="0"/>
    <s v="UM3001"/>
    <d v="2015-03-10T00:00:00"/>
    <n v="15166782.85"/>
    <n v="-2977184.63"/>
    <n v="12189598.220000001"/>
    <n v="0"/>
    <n v="0"/>
    <n v="-573290.68000000005"/>
    <n v="0"/>
    <n v="11616307.539999999"/>
    <n v="15166782.85"/>
    <n v="-3550475.31"/>
    <n v="0"/>
    <m/>
    <s v="UM01"/>
    <s v="INR"/>
    <n v="0"/>
    <n v="0"/>
    <n v="0"/>
    <n v="0"/>
    <n v="0"/>
  </r>
  <r>
    <s v="1603004063"/>
    <s v="2"/>
    <s v="16030040632"/>
    <s v="3000"/>
    <x v="2"/>
    <s v="WIREMILL ROUGHING MC 24DLE4-AT"/>
    <s v="10"/>
    <s v="0"/>
    <s v="UM3001"/>
    <d v="2015-03-10T00:00:00"/>
    <n v="892163.7"/>
    <n v="-429563.63"/>
    <n v="462600.07"/>
    <n v="0"/>
    <n v="0"/>
    <n v="-84618.43"/>
    <n v="0"/>
    <n v="377981.64"/>
    <n v="892163.7"/>
    <n v="-514182.06"/>
    <n v="0"/>
    <m/>
    <s v="UM01"/>
    <s v="INR"/>
    <n v="0"/>
    <n v="0"/>
    <n v="0"/>
    <n v="0"/>
    <n v="0"/>
  </r>
  <r>
    <s v="1603004063"/>
    <s v="3"/>
    <s v="16030040633"/>
    <s v="3000"/>
    <x v="2"/>
    <s v="WIREMILL ROUGHING MC 24DLE4-EL"/>
    <s v="10"/>
    <s v="0"/>
    <s v="UM3001"/>
    <d v="2015-03-10T00:00:00"/>
    <n v="892163.7"/>
    <n v="-429563.63"/>
    <n v="462600.07"/>
    <n v="0"/>
    <n v="0"/>
    <n v="-84618.43"/>
    <n v="0"/>
    <n v="377981.64"/>
    <n v="892163.7"/>
    <n v="-514182.06"/>
    <n v="0"/>
    <m/>
    <s v="UM01"/>
    <s v="INR"/>
    <n v="0"/>
    <n v="0"/>
    <n v="0"/>
    <n v="0"/>
    <n v="0"/>
  </r>
  <r>
    <s v="1603004063"/>
    <s v="4"/>
    <s v="16030040634"/>
    <s v="3000"/>
    <x v="2"/>
    <s v="WIREMILL ROUGHING MC 24DLE4-LT"/>
    <s v="20"/>
    <s v="0"/>
    <s v="UM3001"/>
    <d v="2015-03-10T00:00:00"/>
    <n v="892163.7"/>
    <n v="-217424.9"/>
    <n v="674738.8"/>
    <n v="0"/>
    <n v="0"/>
    <n v="-42178.19"/>
    <n v="0"/>
    <n v="632560.61"/>
    <n v="892163.7"/>
    <n v="-259603.09"/>
    <n v="0"/>
    <m/>
    <s v="UM01"/>
    <s v="INR"/>
    <n v="0"/>
    <n v="0"/>
    <n v="0"/>
    <n v="0"/>
    <n v="0"/>
  </r>
  <r>
    <s v="1603004064"/>
    <s v="1"/>
    <s v="16030040641"/>
    <s v="3000"/>
    <x v="2"/>
    <s v="FUMELESS ACID TANK FOR DSW FU-"/>
    <s v="25"/>
    <s v="0"/>
    <s v="UM3001"/>
    <d v="2015-02-12T00:00:00"/>
    <n v="4380328.79"/>
    <n v="-853797.47"/>
    <n v="3526531.32"/>
    <n v="0"/>
    <n v="0"/>
    <n v="-166470.34"/>
    <n v="0"/>
    <n v="3360060.98"/>
    <n v="4380328.79"/>
    <n v="-1020267.81"/>
    <n v="0"/>
    <m/>
    <s v="UM01"/>
    <s v="INR"/>
    <n v="0"/>
    <n v="0"/>
    <n v="0"/>
    <n v="0"/>
    <n v="0"/>
  </r>
  <r>
    <s v="1603004064"/>
    <s v="2"/>
    <s v="16030040642"/>
    <s v="3000"/>
    <x v="2"/>
    <s v="FUMELESS ACID TANK FOR DSW FU-"/>
    <s v="10"/>
    <s v="0"/>
    <s v="UM3001"/>
    <d v="2015-02-12T00:00:00"/>
    <n v="257666.4"/>
    <n v="-124635.56"/>
    <n v="133030.84"/>
    <n v="0"/>
    <n v="0"/>
    <n v="-24678.58"/>
    <n v="0"/>
    <n v="108352.26"/>
    <n v="257666.4"/>
    <n v="-149314.14000000001"/>
    <n v="0"/>
    <m/>
    <s v="UM01"/>
    <s v="INR"/>
    <n v="0"/>
    <n v="0"/>
    <n v="0"/>
    <n v="0"/>
    <n v="0"/>
  </r>
  <r>
    <s v="1603004064"/>
    <s v="3"/>
    <s v="16030040643"/>
    <s v="3000"/>
    <x v="2"/>
    <s v="FUMELESS ACID TANK FOR DSW FU-"/>
    <s v="10"/>
    <s v="0"/>
    <s v="UM3001"/>
    <d v="2015-02-12T00:00:00"/>
    <n v="257666.4"/>
    <n v="-124635.56"/>
    <n v="133030.84"/>
    <n v="0"/>
    <n v="0"/>
    <n v="-24678.58"/>
    <n v="0"/>
    <n v="108352.26"/>
    <n v="257666.4"/>
    <n v="-149314.14000000001"/>
    <n v="0"/>
    <m/>
    <s v="UM01"/>
    <s v="INR"/>
    <n v="0"/>
    <n v="0"/>
    <n v="0"/>
    <n v="0"/>
    <n v="0"/>
  </r>
  <r>
    <s v="1603004064"/>
    <s v="4"/>
    <s v="16030040644"/>
    <s v="3000"/>
    <x v="2"/>
    <s v="FUMELESS ACID TANK FOR DSW FU-"/>
    <s v="20"/>
    <s v="0"/>
    <s v="UM3001"/>
    <d v="2015-02-12T00:00:00"/>
    <n v="257666.4"/>
    <n v="-62552.21"/>
    <n v="195114.19"/>
    <n v="0"/>
    <n v="0"/>
    <n v="-12256.18"/>
    <n v="0"/>
    <n v="182858.01"/>
    <n v="257666.4"/>
    <n v="-74808.39"/>
    <n v="0"/>
    <m/>
    <s v="UM01"/>
    <s v="INR"/>
    <n v="0"/>
    <n v="0"/>
    <n v="0"/>
    <n v="0"/>
    <n v="0"/>
  </r>
  <r>
    <s v="1603004065"/>
    <s v="1"/>
    <s v="16030040651"/>
    <s v="3000"/>
    <x v="2"/>
    <s v="ROTOLAY TAKE UP M/C MODIFIC F3"/>
    <s v="10"/>
    <s v="0"/>
    <s v="UM3001"/>
    <d v="2015-01-15T00:00:00"/>
    <n v="106721.21"/>
    <n v="-52176.53"/>
    <n v="54544.68"/>
    <n v="0"/>
    <n v="0"/>
    <n v="-10269.379999999999"/>
    <n v="0"/>
    <n v="44275.3"/>
    <n v="106721.21"/>
    <n v="-62445.91"/>
    <n v="0"/>
    <m/>
    <s v="UM01"/>
    <s v="INR"/>
    <n v="0"/>
    <n v="0"/>
    <n v="0"/>
    <n v="0"/>
    <n v="0"/>
  </r>
  <r>
    <s v="1603004065"/>
    <s v="2"/>
    <s v="16030040652"/>
    <s v="3000"/>
    <x v="2"/>
    <s v="ROTOLAY TAKE UP M/C MODIFIC F3"/>
    <s v="10"/>
    <s v="0"/>
    <s v="UM3001"/>
    <d v="2015-01-15T00:00:00"/>
    <n v="106721.21"/>
    <n v="-52176.53"/>
    <n v="54544.68"/>
    <n v="0"/>
    <n v="0"/>
    <n v="-10269.379999999999"/>
    <n v="0"/>
    <n v="44275.3"/>
    <n v="106721.21"/>
    <n v="-62445.91"/>
    <n v="0"/>
    <m/>
    <s v="UM01"/>
    <s v="INR"/>
    <n v="0"/>
    <n v="0"/>
    <n v="0"/>
    <n v="0"/>
    <n v="0"/>
  </r>
  <r>
    <s v="1603004065"/>
    <s v="3"/>
    <s v="16030040653"/>
    <s v="3000"/>
    <x v="2"/>
    <s v="ROTOLAY TAKE UP M/C MODIFIC F3"/>
    <s v="20"/>
    <s v="0"/>
    <s v="UM3001"/>
    <d v="2015-01-15T00:00:00"/>
    <n v="106721.21"/>
    <n v="-26234.6"/>
    <n v="80486.61"/>
    <n v="0"/>
    <n v="0"/>
    <n v="-5080.5600000000004"/>
    <n v="0"/>
    <n v="75406.05"/>
    <n v="106721.21"/>
    <n v="-31315.16"/>
    <n v="0"/>
    <m/>
    <s v="UM01"/>
    <s v="INR"/>
    <n v="0"/>
    <n v="0"/>
    <n v="0"/>
    <n v="0"/>
    <n v="0"/>
  </r>
  <r>
    <s v="1603004065"/>
    <s v="4"/>
    <s v="16030040654"/>
    <s v="3000"/>
    <x v="2"/>
    <s v="ROTOLAY TAKE UP M/C MODIFIC F3"/>
    <s v="25"/>
    <s v="0"/>
    <s v="UM3001"/>
    <d v="2015-01-15T00:00:00"/>
    <n v="1814260.52"/>
    <n v="-358895"/>
    <n v="1455365.52"/>
    <n v="0"/>
    <n v="0"/>
    <n v="-68950.460000000006"/>
    <n v="0"/>
    <n v="1386415.06"/>
    <n v="1814260.52"/>
    <n v="-427845.46"/>
    <n v="0"/>
    <m/>
    <s v="UM01"/>
    <s v="INR"/>
    <n v="0"/>
    <n v="0"/>
    <n v="0"/>
    <n v="0"/>
    <n v="0"/>
  </r>
  <r>
    <s v="1603004066"/>
    <s v="1"/>
    <s v="16030040661"/>
    <s v="3000"/>
    <x v="2"/>
    <s v="FILTER PRESS-PHOSPHATE SYS L-4"/>
    <s v="25"/>
    <s v="0"/>
    <s v="UM3001"/>
    <d v="2015-03-03T00:00:00"/>
    <n v="3978169.74"/>
    <n v="-789002.33"/>
    <n v="3189167.41"/>
    <n v="0"/>
    <n v="0"/>
    <n v="-150109.26999999999"/>
    <n v="0"/>
    <n v="3039058.14"/>
    <n v="3978169.74"/>
    <n v="-939111.6"/>
    <n v="0"/>
    <m/>
    <s v="UM01"/>
    <s v="INR"/>
    <n v="0"/>
    <n v="0"/>
    <n v="0"/>
    <n v="0"/>
    <n v="0"/>
  </r>
  <r>
    <s v="1603004066"/>
    <s v="2"/>
    <s v="16030040662"/>
    <s v="3000"/>
    <x v="2"/>
    <s v="FILTER PRESS-PHOSPHATE SYS L-4"/>
    <s v="10"/>
    <s v="0"/>
    <s v="UM3001"/>
    <d v="2015-03-03T00:00:00"/>
    <n v="234009.98"/>
    <n v="-113173"/>
    <n v="120836.98"/>
    <n v="0"/>
    <n v="0"/>
    <n v="-22179.74"/>
    <n v="0"/>
    <n v="98657.24"/>
    <n v="234009.98"/>
    <n v="-135352.74"/>
    <n v="0"/>
    <m/>
    <s v="UM01"/>
    <s v="INR"/>
    <n v="0"/>
    <n v="0"/>
    <n v="0"/>
    <n v="0"/>
    <n v="0"/>
  </r>
  <r>
    <s v="1603004066"/>
    <s v="3"/>
    <s v="16030040663"/>
    <s v="3000"/>
    <x v="2"/>
    <s v="FILTER PRESS-PHOSPHATE SYS L-4"/>
    <s v="10"/>
    <s v="0"/>
    <s v="UM3001"/>
    <d v="2015-03-03T00:00:00"/>
    <n v="234009.98"/>
    <n v="-113173"/>
    <n v="120836.98"/>
    <n v="0"/>
    <n v="0"/>
    <n v="-22179.74"/>
    <n v="0"/>
    <n v="98657.24"/>
    <n v="234009.98"/>
    <n v="-135352.74"/>
    <n v="0"/>
    <m/>
    <s v="UM01"/>
    <s v="INR"/>
    <n v="0"/>
    <n v="0"/>
    <n v="0"/>
    <n v="0"/>
    <n v="0"/>
  </r>
  <r>
    <s v="1603004066"/>
    <s v="4"/>
    <s v="16030040664"/>
    <s v="3000"/>
    <x v="2"/>
    <s v="FILTER PRESS-PHOSPHATE SYS L-4"/>
    <s v="20"/>
    <s v="0"/>
    <s v="UM3001"/>
    <d v="2015-03-03T00:00:00"/>
    <n v="234009.98"/>
    <n v="-57498.73"/>
    <n v="176511.25"/>
    <n v="0"/>
    <n v="0"/>
    <n v="-11045.89"/>
    <n v="0"/>
    <n v="165465.35999999999"/>
    <n v="234009.98"/>
    <n v="-68544.62"/>
    <n v="0"/>
    <m/>
    <s v="UM01"/>
    <s v="INR"/>
    <n v="0"/>
    <n v="0"/>
    <n v="0"/>
    <n v="0"/>
    <n v="0"/>
  </r>
  <r>
    <s v="1603004067"/>
    <s v="1"/>
    <s v="16030040671"/>
    <s v="3000"/>
    <x v="2"/>
    <s v="FUB FURNACE II-ATNK"/>
    <s v="10"/>
    <s v="0"/>
    <s v="UM3001"/>
    <d v="2003-03-20T00:00:00"/>
    <n v="191423.24"/>
    <n v="-181852.08"/>
    <n v="9571.16"/>
    <n v="0"/>
    <n v="0"/>
    <n v="0"/>
    <n v="0"/>
    <n v="9571.16"/>
    <n v="191423.24"/>
    <n v="-181852.08"/>
    <n v="0"/>
    <m/>
    <s v="UM01"/>
    <s v="INR"/>
    <n v="0"/>
    <n v="0"/>
    <n v="0"/>
    <n v="0"/>
    <n v="0"/>
  </r>
  <r>
    <s v="1603004067"/>
    <s v="2"/>
    <s v="16030040672"/>
    <s v="3000"/>
    <x v="2"/>
    <s v="FUB FURNACE II-ELEC"/>
    <s v="10"/>
    <s v="0"/>
    <s v="UM3001"/>
    <d v="2003-03-20T00:00:00"/>
    <n v="191423.24"/>
    <n v="-181852.08"/>
    <n v="9571.16"/>
    <n v="0"/>
    <n v="0"/>
    <n v="0"/>
    <n v="0"/>
    <n v="9571.16"/>
    <n v="191423.24"/>
    <n v="-181852.08"/>
    <n v="0"/>
    <m/>
    <s v="UM01"/>
    <s v="INR"/>
    <n v="0"/>
    <n v="0"/>
    <n v="0"/>
    <n v="0"/>
    <n v="0"/>
  </r>
  <r>
    <s v="1603004067"/>
    <s v="3"/>
    <s v="16030040673"/>
    <s v="3000"/>
    <x v="2"/>
    <s v="FUB FURNACE II-LTNK"/>
    <s v="20"/>
    <s v="0"/>
    <s v="UM3001"/>
    <d v="2003-03-20T00:00:00"/>
    <n v="191423.24"/>
    <n v="-157411.67000000001"/>
    <n v="34011.57"/>
    <n v="0"/>
    <n v="0"/>
    <n v="-8237.07"/>
    <n v="0"/>
    <n v="25774.5"/>
    <n v="191423.24"/>
    <n v="-165648.74"/>
    <n v="0"/>
    <m/>
    <s v="UM01"/>
    <s v="INR"/>
    <n v="0"/>
    <n v="0"/>
    <n v="0"/>
    <n v="0"/>
    <n v="0"/>
  </r>
  <r>
    <s v="1603004067"/>
    <s v="4"/>
    <s v="16030040674"/>
    <s v="3000"/>
    <x v="2"/>
    <s v="FUB FURNACE II-MAIN"/>
    <s v="25"/>
    <s v="0"/>
    <s v="UM3001"/>
    <d v="2003-03-20T00:00:00"/>
    <n v="3254195.01"/>
    <n v="-2406009.9500000002"/>
    <n v="848185.06"/>
    <n v="0"/>
    <n v="0"/>
    <n v="-86037.99"/>
    <n v="0"/>
    <n v="762147.07"/>
    <n v="3254195.01"/>
    <n v="-2492047.94"/>
    <n v="0"/>
    <m/>
    <s v="UM01"/>
    <s v="INR"/>
    <n v="0"/>
    <n v="0"/>
    <n v="0"/>
    <n v="0"/>
    <n v="0"/>
  </r>
  <r>
    <s v="1603004068"/>
    <s v="1"/>
    <s v="16030040681"/>
    <s v="3000"/>
    <x v="2"/>
    <s v="F3 TEMPERATURE CONTROL INSTRUM"/>
    <s v="10"/>
    <s v="0"/>
    <s v="UM3001"/>
    <d v="2001-02-28T00:00:00"/>
    <n v="10323.030000000001"/>
    <n v="-9806.8799999999992"/>
    <n v="516.15"/>
    <n v="0"/>
    <n v="0"/>
    <n v="0"/>
    <n v="0"/>
    <n v="516.15"/>
    <n v="10323.030000000001"/>
    <n v="-9806.8799999999992"/>
    <n v="0"/>
    <m/>
    <s v="UM01"/>
    <s v="INR"/>
    <n v="0"/>
    <n v="0"/>
    <n v="0"/>
    <n v="0"/>
    <n v="0"/>
  </r>
  <r>
    <s v="1603004068"/>
    <s v="2"/>
    <s v="16030040682"/>
    <s v="3000"/>
    <x v="2"/>
    <s v="F3 TEMPERATURE CONTROL INSTRUM"/>
    <s v="10"/>
    <s v="0"/>
    <s v="UM3001"/>
    <d v="2001-02-28T00:00:00"/>
    <n v="10323.030000000001"/>
    <n v="-9806.8799999999992"/>
    <n v="516.15"/>
    <n v="0"/>
    <n v="0"/>
    <n v="0"/>
    <n v="0"/>
    <n v="516.15"/>
    <n v="10323.030000000001"/>
    <n v="-9806.8799999999992"/>
    <n v="0"/>
    <m/>
    <s v="UM01"/>
    <s v="INR"/>
    <n v="0"/>
    <n v="0"/>
    <n v="0"/>
    <n v="0"/>
    <n v="0"/>
  </r>
  <r>
    <s v="1603004068"/>
    <s v="3"/>
    <s v="16030040683"/>
    <s v="3000"/>
    <x v="2"/>
    <s v="F3 TEMPERATURE CONTROL INSTRUM"/>
    <s v="20"/>
    <s v="0"/>
    <s v="UM3001"/>
    <d v="2001-02-28T00:00:00"/>
    <n v="10323.030000000001"/>
    <n v="-9566.84"/>
    <n v="756.19"/>
    <n v="0"/>
    <n v="0"/>
    <n v="-240.04"/>
    <n v="0"/>
    <n v="516.15"/>
    <n v="10323.030000000001"/>
    <n v="-9806.8799999999992"/>
    <n v="0"/>
    <m/>
    <s v="UM01"/>
    <s v="INR"/>
    <n v="0"/>
    <n v="0"/>
    <n v="0"/>
    <n v="0"/>
    <n v="0"/>
  </r>
  <r>
    <s v="1603004068"/>
    <s v="4"/>
    <s v="16030040684"/>
    <s v="3000"/>
    <x v="2"/>
    <s v="F3 TEMPERATURE CONTROL INSTRUM"/>
    <s v="25"/>
    <s v="0"/>
    <s v="UM3001"/>
    <d v="2001-02-28T00:00:00"/>
    <n v="175491.44"/>
    <n v="-152397.48000000001"/>
    <n v="23093.96"/>
    <n v="0"/>
    <n v="0"/>
    <n v="-2421.9499999999998"/>
    <n v="0"/>
    <n v="20672.009999999998"/>
    <n v="175491.44"/>
    <n v="-154819.43"/>
    <n v="0"/>
    <m/>
    <s v="UM01"/>
    <s v="INR"/>
    <n v="0"/>
    <n v="0"/>
    <n v="0"/>
    <n v="0"/>
    <n v="0"/>
  </r>
  <r>
    <s v="1603004069"/>
    <s v="1"/>
    <s v="16030040691"/>
    <s v="3000"/>
    <x v="2"/>
    <s v="LANGTH EXTANTION OF DSW-ATNK"/>
    <s v="10"/>
    <s v="0"/>
    <s v="UM3001"/>
    <d v="2001-02-25T00:00:00"/>
    <n v="50511.96"/>
    <n v="-47986.36"/>
    <n v="2525.6"/>
    <n v="0"/>
    <n v="0"/>
    <n v="0"/>
    <n v="0"/>
    <n v="2525.6"/>
    <n v="50511.96"/>
    <n v="-47986.36"/>
    <n v="0"/>
    <m/>
    <s v="UM01"/>
    <s v="INR"/>
    <n v="0"/>
    <n v="0"/>
    <n v="0"/>
    <n v="0"/>
    <n v="0"/>
  </r>
  <r>
    <s v="1603004069"/>
    <s v="2"/>
    <s v="16030040692"/>
    <s v="3000"/>
    <x v="2"/>
    <s v="LANGTH EXTANTION OF DSW-LTNK"/>
    <s v="20"/>
    <s v="0"/>
    <s v="UM3001"/>
    <d v="2001-02-25T00:00:00"/>
    <n v="50511.96"/>
    <n v="-46827.91"/>
    <n v="3684.05"/>
    <n v="0"/>
    <n v="0"/>
    <n v="-1158.45"/>
    <n v="0"/>
    <n v="2525.6"/>
    <n v="50511.96"/>
    <n v="-47986.36"/>
    <n v="0"/>
    <m/>
    <s v="UM01"/>
    <s v="INR"/>
    <n v="0"/>
    <n v="0"/>
    <n v="0"/>
    <n v="0"/>
    <n v="0"/>
  </r>
  <r>
    <s v="1603004069"/>
    <s v="3"/>
    <s v="16030040693"/>
    <s v="3000"/>
    <x v="2"/>
    <s v="LANGTH EXTANTION OF DSW-MAIN"/>
    <s v="25"/>
    <s v="0"/>
    <s v="UM3001"/>
    <d v="2001-02-25T00:00:00"/>
    <n v="858703.35"/>
    <n v="-746150.26"/>
    <n v="112553.09"/>
    <n v="0"/>
    <n v="0"/>
    <n v="-11791.43"/>
    <n v="0"/>
    <n v="100761.66"/>
    <n v="858703.35"/>
    <n v="-757941.69"/>
    <n v="0"/>
    <m/>
    <s v="UM01"/>
    <s v="INR"/>
    <n v="0"/>
    <n v="0"/>
    <n v="0"/>
    <n v="0"/>
    <n v="0"/>
  </r>
  <r>
    <s v="1603004069"/>
    <s v="4"/>
    <s v="16030040694"/>
    <s v="3000"/>
    <x v="2"/>
    <s v="LANGTH EXTANTION OF DSW-ELEC"/>
    <s v="10"/>
    <s v="0"/>
    <s v="UM3001"/>
    <d v="2001-02-25T00:00:00"/>
    <n v="50511.96"/>
    <n v="-47986.36"/>
    <n v="2525.6"/>
    <n v="0"/>
    <n v="0"/>
    <n v="0"/>
    <n v="0"/>
    <n v="2525.6"/>
    <n v="50511.96"/>
    <n v="-47986.36"/>
    <n v="0"/>
    <m/>
    <s v="UM01"/>
    <s v="INR"/>
    <n v="0"/>
    <n v="0"/>
    <n v="0"/>
    <n v="0"/>
    <n v="0"/>
  </r>
  <r>
    <s v="1603004070"/>
    <s v="1"/>
    <s v="16030040701"/>
    <s v="3000"/>
    <x v="2"/>
    <s v="MODI.OF MS1 FUR.MECH.MATERIAL"/>
    <s v="25"/>
    <s v="0"/>
    <s v="UM3001"/>
    <d v="2001-03-28T00:00:00"/>
    <n v="3631824.36"/>
    <n v="-2972707.22"/>
    <n v="659117.14"/>
    <n v="0"/>
    <n v="0"/>
    <n v="-79733.279999999999"/>
    <n v="0"/>
    <n v="579383.86"/>
    <n v="3631824.36"/>
    <n v="-3052440.5"/>
    <n v="0"/>
    <m/>
    <s v="UM01"/>
    <s v="INR"/>
    <n v="0"/>
    <n v="0"/>
    <n v="0"/>
    <n v="0"/>
    <n v="0"/>
  </r>
  <r>
    <s v="1603004070"/>
    <s v="2"/>
    <s v="16030040702"/>
    <s v="3000"/>
    <x v="2"/>
    <s v="MODI.OF MS1 FUR.MECH.MAT-ELECT"/>
    <s v="10"/>
    <s v="0"/>
    <s v="UM3001"/>
    <d v="2001-03-28T00:00:00"/>
    <n v="213636.73"/>
    <n v="-202954.89"/>
    <n v="10681.84"/>
    <n v="0"/>
    <n v="0"/>
    <n v="0"/>
    <n v="0"/>
    <n v="10681.84"/>
    <n v="213636.73"/>
    <n v="-202954.89"/>
    <n v="0"/>
    <m/>
    <s v="UM01"/>
    <s v="INR"/>
    <n v="0"/>
    <n v="0"/>
    <n v="0"/>
    <n v="0"/>
    <n v="0"/>
  </r>
  <r>
    <s v="1603004070"/>
    <s v="3"/>
    <s v="16030040703"/>
    <s v="3000"/>
    <x v="2"/>
    <s v="MODI.OF MS1 FUR.MECH.MATERIAL"/>
    <s v="20"/>
    <s v="0"/>
    <s v="UM3001"/>
    <d v="2001-03-28T00:00:00"/>
    <n v="213636.73"/>
    <n v="-194442.15"/>
    <n v="19194.580000000002"/>
    <n v="0"/>
    <n v="0"/>
    <n v="-8512.74"/>
    <n v="0"/>
    <n v="10681.84"/>
    <n v="213636.73"/>
    <n v="-202954.89"/>
    <n v="0"/>
    <m/>
    <s v="UM01"/>
    <s v="INR"/>
    <n v="0"/>
    <n v="0"/>
    <n v="0"/>
    <n v="0"/>
    <n v="0"/>
  </r>
  <r>
    <s v="1603004070"/>
    <s v="4"/>
    <s v="16030040704"/>
    <s v="3000"/>
    <x v="2"/>
    <s v="MODI.OF MS1 FUR.MECH.MATERIAL"/>
    <s v="10"/>
    <s v="0"/>
    <s v="UM3001"/>
    <d v="2001-03-28T00:00:00"/>
    <n v="213636.73"/>
    <n v="-202954.89"/>
    <n v="10681.84"/>
    <n v="0"/>
    <n v="0"/>
    <n v="0"/>
    <n v="0"/>
    <n v="10681.84"/>
    <n v="213636.73"/>
    <n v="-202954.89"/>
    <n v="0"/>
    <m/>
    <s v="UM01"/>
    <s v="INR"/>
    <n v="0"/>
    <n v="0"/>
    <n v="0"/>
    <n v="0"/>
    <n v="0"/>
  </r>
  <r>
    <s v="1603004071"/>
    <s v="1"/>
    <s v="16030040711"/>
    <s v="3000"/>
    <x v="2"/>
    <s v="MODI.OF MS1 FUR.MECH.LABOUR-EL"/>
    <s v="10"/>
    <s v="0"/>
    <s v="UM3001"/>
    <d v="2001-03-28T00:00:00"/>
    <n v="31414.79"/>
    <n v="-29844.05"/>
    <n v="1570.74"/>
    <n v="0"/>
    <n v="0"/>
    <n v="0"/>
    <n v="0"/>
    <n v="1570.74"/>
    <n v="31414.79"/>
    <n v="-29844.05"/>
    <n v="0"/>
    <m/>
    <s v="UM01"/>
    <s v="INR"/>
    <n v="0"/>
    <n v="0"/>
    <n v="0"/>
    <n v="0"/>
    <n v="0"/>
  </r>
  <r>
    <s v="1603004071"/>
    <s v="2"/>
    <s v="16030040712"/>
    <s v="3000"/>
    <x v="2"/>
    <s v="MODI.OF MS1 FUR.MECH.LABOUR-AT"/>
    <s v="10"/>
    <s v="0"/>
    <s v="UM3001"/>
    <d v="2001-03-28T00:00:00"/>
    <n v="31414.79"/>
    <n v="-29844.05"/>
    <n v="1570.74"/>
    <n v="0"/>
    <n v="0"/>
    <n v="0"/>
    <n v="0"/>
    <n v="1570.74"/>
    <n v="31414.79"/>
    <n v="-29844.05"/>
    <n v="0"/>
    <m/>
    <s v="UM01"/>
    <s v="INR"/>
    <n v="0"/>
    <n v="0"/>
    <n v="0"/>
    <n v="0"/>
    <n v="0"/>
  </r>
  <r>
    <s v="1603004071"/>
    <s v="3"/>
    <s v="16030040713"/>
    <s v="3000"/>
    <x v="2"/>
    <s v="MODI.OF MS1 FUR.MECH.LABOUR-LT"/>
    <s v="20"/>
    <s v="0"/>
    <s v="UM3001"/>
    <d v="2001-03-28T00:00:00"/>
    <n v="31414.79"/>
    <n v="-28592.28"/>
    <n v="2822.51"/>
    <n v="0"/>
    <n v="0"/>
    <n v="-1251.77"/>
    <n v="0"/>
    <n v="1570.74"/>
    <n v="31414.79"/>
    <n v="-29844.05"/>
    <n v="0"/>
    <m/>
    <s v="UM01"/>
    <s v="INR"/>
    <n v="0"/>
    <n v="0"/>
    <n v="0"/>
    <n v="0"/>
    <n v="0"/>
  </r>
  <r>
    <s v="1603004071"/>
    <s v="4"/>
    <s v="16030040714"/>
    <s v="3000"/>
    <x v="2"/>
    <s v="MODI.OF MS1 FUR.MECH.LABOUR-MA"/>
    <s v="25"/>
    <s v="0"/>
    <s v="UM3001"/>
    <d v="2001-03-28T00:00:00"/>
    <n v="534051.49"/>
    <n v="-437129.82"/>
    <n v="96921.67"/>
    <n v="0"/>
    <n v="0"/>
    <n v="-11724.6"/>
    <n v="0"/>
    <n v="85197.07"/>
    <n v="534051.49"/>
    <n v="-448854.42"/>
    <n v="0"/>
    <m/>
    <s v="UM01"/>
    <s v="INR"/>
    <n v="0"/>
    <n v="0"/>
    <n v="0"/>
    <n v="0"/>
    <n v="0"/>
  </r>
  <r>
    <s v="1603004072"/>
    <s v="1"/>
    <s v="16030040721"/>
    <s v="3000"/>
    <x v="2"/>
    <s v="MODI.OF MS1 FUR.ELEC.MATERIAL-"/>
    <s v="10"/>
    <s v="0"/>
    <s v="UM3001"/>
    <d v="2001-03-28T00:00:00"/>
    <n v="719.62"/>
    <n v="-683.64"/>
    <n v="35.979999999999997"/>
    <n v="0"/>
    <n v="0"/>
    <n v="0"/>
    <n v="0"/>
    <n v="35.979999999999997"/>
    <n v="719.62"/>
    <n v="-683.64"/>
    <n v="0"/>
    <m/>
    <s v="UM01"/>
    <s v="INR"/>
    <n v="0"/>
    <n v="0"/>
    <n v="0"/>
    <n v="0"/>
    <n v="0"/>
  </r>
  <r>
    <s v="1603004072"/>
    <s v="2"/>
    <s v="16030040722"/>
    <s v="3000"/>
    <x v="2"/>
    <s v="MODI.OF MS1 FUR.ELEC.MATERIAL-"/>
    <s v="10"/>
    <s v="0"/>
    <s v="UM3001"/>
    <d v="2001-03-28T00:00:00"/>
    <n v="719.62"/>
    <n v="-683.64"/>
    <n v="35.979999999999997"/>
    <n v="0"/>
    <n v="0"/>
    <n v="0"/>
    <n v="0"/>
    <n v="35.979999999999997"/>
    <n v="719.62"/>
    <n v="-683.64"/>
    <n v="0"/>
    <m/>
    <s v="UM01"/>
    <s v="INR"/>
    <n v="0"/>
    <n v="0"/>
    <n v="0"/>
    <n v="0"/>
    <n v="0"/>
  </r>
  <r>
    <s v="1603004072"/>
    <s v="3"/>
    <s v="16030040723"/>
    <s v="3000"/>
    <x v="2"/>
    <s v="MODI.OF MS1 FUR.ELEC.MATERIAL-"/>
    <s v="20"/>
    <s v="0"/>
    <s v="UM3001"/>
    <d v="2001-03-28T00:00:00"/>
    <n v="719.62"/>
    <n v="-654.96"/>
    <n v="64.66"/>
    <n v="0"/>
    <n v="0"/>
    <n v="-28.68"/>
    <n v="0"/>
    <n v="35.979999999999997"/>
    <n v="719.62"/>
    <n v="-683.64"/>
    <n v="0"/>
    <m/>
    <s v="UM01"/>
    <s v="INR"/>
    <n v="0"/>
    <n v="0"/>
    <n v="0"/>
    <n v="0"/>
    <n v="0"/>
  </r>
  <r>
    <s v="1603004072"/>
    <s v="4"/>
    <s v="16030040724"/>
    <s v="3000"/>
    <x v="2"/>
    <s v="MODI.OF MS1 FUR.ELEC.MATERIAL-"/>
    <s v="25"/>
    <s v="0"/>
    <s v="UM3001"/>
    <d v="2001-03-28T00:00:00"/>
    <n v="12233.57"/>
    <n v="-10013.379999999999"/>
    <n v="2220.19"/>
    <n v="0"/>
    <n v="0"/>
    <n v="-268.58"/>
    <n v="0"/>
    <n v="1951.61"/>
    <n v="12233.57"/>
    <n v="-10281.959999999999"/>
    <n v="0"/>
    <m/>
    <s v="UM01"/>
    <s v="INR"/>
    <n v="0"/>
    <n v="0"/>
    <n v="0"/>
    <n v="0"/>
    <n v="0"/>
  </r>
  <r>
    <s v="1603004073"/>
    <s v="1"/>
    <s v="16030040731"/>
    <s v="3000"/>
    <x v="2"/>
    <s v="MODI.OF MS1 FUR.CIVIL MATERIAL"/>
    <s v="10"/>
    <s v="0"/>
    <s v="UM3001"/>
    <d v="2001-03-28T00:00:00"/>
    <n v="4425.7299999999996"/>
    <n v="-4204.4399999999996"/>
    <n v="221.29"/>
    <n v="0"/>
    <n v="0"/>
    <n v="0"/>
    <n v="0"/>
    <n v="221.29"/>
    <n v="4425.7299999999996"/>
    <n v="-4204.4399999999996"/>
    <n v="0"/>
    <m/>
    <s v="UM01"/>
    <s v="INR"/>
    <n v="0"/>
    <n v="0"/>
    <n v="0"/>
    <n v="0"/>
    <n v="0"/>
  </r>
  <r>
    <s v="1603004073"/>
    <s v="2"/>
    <s v="16030040732"/>
    <s v="3000"/>
    <x v="2"/>
    <s v="MODI.OF MS1 FUR.CIVIL MATERIAL"/>
    <s v="10"/>
    <s v="0"/>
    <s v="UM3001"/>
    <d v="2001-03-28T00:00:00"/>
    <n v="4425.7299999999996"/>
    <n v="-4204.4399999999996"/>
    <n v="221.29"/>
    <n v="0"/>
    <n v="0"/>
    <n v="0"/>
    <n v="0"/>
    <n v="221.29"/>
    <n v="4425.7299999999996"/>
    <n v="-4204.4399999999996"/>
    <n v="0"/>
    <m/>
    <s v="UM01"/>
    <s v="INR"/>
    <n v="0"/>
    <n v="0"/>
    <n v="0"/>
    <n v="0"/>
    <n v="0"/>
  </r>
  <r>
    <s v="1603004073"/>
    <s v="3"/>
    <s v="16030040733"/>
    <s v="3000"/>
    <x v="2"/>
    <s v="MODI.OF MS1 FUR.CIVIL MATERIAL"/>
    <s v="20"/>
    <s v="0"/>
    <s v="UM3001"/>
    <d v="2001-03-28T00:00:00"/>
    <n v="4425.7299999999996"/>
    <n v="-4028.09"/>
    <n v="397.64"/>
    <n v="0"/>
    <n v="0"/>
    <n v="-176.35"/>
    <n v="0"/>
    <n v="221.29"/>
    <n v="4425.7299999999996"/>
    <n v="-4204.4399999999996"/>
    <n v="0"/>
    <m/>
    <s v="UM01"/>
    <s v="INR"/>
    <n v="0"/>
    <n v="0"/>
    <n v="0"/>
    <n v="0"/>
    <n v="0"/>
  </r>
  <r>
    <s v="1603004073"/>
    <s v="4"/>
    <s v="16030040734"/>
    <s v="3000"/>
    <x v="2"/>
    <s v="MODI.OF MS1 FUR.CIVIL MATERIAL"/>
    <s v="25"/>
    <s v="0"/>
    <s v="UM3001"/>
    <d v="2001-03-28T00:00:00"/>
    <n v="75237.34"/>
    <n v="-61582.98"/>
    <n v="13654.36"/>
    <n v="0"/>
    <n v="0"/>
    <n v="-1651.77"/>
    <n v="0"/>
    <n v="12002.59"/>
    <n v="75237.34"/>
    <n v="-63234.75"/>
    <n v="0"/>
    <m/>
    <s v="UM01"/>
    <s v="INR"/>
    <n v="0"/>
    <n v="0"/>
    <n v="0"/>
    <n v="0"/>
    <n v="0"/>
  </r>
  <r>
    <s v="1603004074"/>
    <s v="1"/>
    <s v="16030040741"/>
    <s v="3000"/>
    <x v="2"/>
    <s v="MODI.MS1 FUR.CIVIL LAB. &amp; MISE"/>
    <s v="10"/>
    <s v="0"/>
    <s v="UM3001"/>
    <d v="2001-03-28T00:00:00"/>
    <n v="3029.69"/>
    <n v="-2878.21"/>
    <n v="151.47999999999999"/>
    <n v="0"/>
    <n v="0"/>
    <n v="0"/>
    <n v="0"/>
    <n v="151.47999999999999"/>
    <n v="3029.69"/>
    <n v="-2878.21"/>
    <n v="0"/>
    <m/>
    <s v="UM01"/>
    <s v="INR"/>
    <n v="0"/>
    <n v="0"/>
    <n v="0"/>
    <n v="0"/>
    <n v="0"/>
  </r>
  <r>
    <s v="1603004074"/>
    <s v="2"/>
    <s v="16030040742"/>
    <s v="3000"/>
    <x v="2"/>
    <s v="MODI.MS1 FUR.CIVIL LAB. &amp; MISE"/>
    <s v="20"/>
    <s v="0"/>
    <s v="UM3001"/>
    <d v="2001-03-28T00:00:00"/>
    <n v="3029.69"/>
    <n v="-2757.48"/>
    <n v="272.20999999999998"/>
    <n v="0"/>
    <n v="0"/>
    <n v="-120.73"/>
    <n v="0"/>
    <n v="151.47999999999999"/>
    <n v="3029.69"/>
    <n v="-2878.21"/>
    <n v="0"/>
    <m/>
    <s v="UM01"/>
    <s v="INR"/>
    <n v="0"/>
    <n v="0"/>
    <n v="0"/>
    <n v="0"/>
    <n v="0"/>
  </r>
  <r>
    <s v="1603004074"/>
    <s v="3"/>
    <s v="16030040743"/>
    <s v="3000"/>
    <x v="2"/>
    <s v="MODI.MS1 FUR.CIVIL LAB. &amp; MISE"/>
    <s v="10"/>
    <s v="0"/>
    <s v="UM3001"/>
    <d v="2001-03-28T00:00:00"/>
    <n v="3029.69"/>
    <n v="-2878.21"/>
    <n v="151.47999999999999"/>
    <n v="0"/>
    <n v="0"/>
    <n v="0"/>
    <n v="0"/>
    <n v="151.47999999999999"/>
    <n v="3029.69"/>
    <n v="-2878.21"/>
    <n v="0"/>
    <m/>
    <s v="UM01"/>
    <s v="INR"/>
    <n v="0"/>
    <n v="0"/>
    <n v="0"/>
    <n v="0"/>
    <n v="0"/>
  </r>
  <r>
    <s v="1603004074"/>
    <s v="4"/>
    <s v="16030040744"/>
    <s v="3000"/>
    <x v="2"/>
    <s v="MODI.MS1 FUR.CIVIL LAB. &amp; MISE"/>
    <s v="25"/>
    <s v="0"/>
    <s v="UM3001"/>
    <d v="2001-03-28T00:00:00"/>
    <n v="51504.76"/>
    <n v="-42157.49"/>
    <n v="9347.27"/>
    <n v="0"/>
    <n v="0"/>
    <n v="-1130.74"/>
    <n v="0"/>
    <n v="8216.5300000000007"/>
    <n v="51504.76"/>
    <n v="-43288.23"/>
    <n v="0"/>
    <m/>
    <s v="UM01"/>
    <s v="INR"/>
    <n v="0"/>
    <n v="0"/>
    <n v="0"/>
    <n v="0"/>
    <n v="0"/>
  </r>
  <r>
    <s v="1603004075"/>
    <s v="1"/>
    <s v="16030040751"/>
    <s v="3000"/>
    <x v="2"/>
    <s v="ARMCO FOR MS2MS3 ZINC TANK ME-"/>
    <s v="10"/>
    <s v="0"/>
    <s v="UM3001"/>
    <d v="2001-02-28T00:00:00"/>
    <n v="17441.310000000001"/>
    <n v="-16569.240000000002"/>
    <n v="872.07"/>
    <n v="0"/>
    <n v="0"/>
    <n v="0"/>
    <n v="0"/>
    <n v="872.07"/>
    <n v="17441.310000000001"/>
    <n v="-16569.240000000002"/>
    <n v="0"/>
    <m/>
    <s v="UM01"/>
    <s v="INR"/>
    <n v="0"/>
    <n v="0"/>
    <n v="0"/>
    <n v="0"/>
    <n v="0"/>
  </r>
  <r>
    <s v="1603004075"/>
    <s v="2"/>
    <s v="16030040752"/>
    <s v="3000"/>
    <x v="2"/>
    <s v="ARMCO FOR MS2MS3 ZINC TANK ME-"/>
    <s v="10"/>
    <s v="0"/>
    <s v="UM3001"/>
    <d v="2001-02-28T00:00:00"/>
    <n v="17441.310000000001"/>
    <n v="-16569.240000000002"/>
    <n v="872.07"/>
    <n v="0"/>
    <n v="0"/>
    <n v="0"/>
    <n v="0"/>
    <n v="872.07"/>
    <n v="17441.310000000001"/>
    <n v="-16569.240000000002"/>
    <n v="0"/>
    <m/>
    <s v="UM01"/>
    <s v="INR"/>
    <n v="0"/>
    <n v="0"/>
    <n v="0"/>
    <n v="0"/>
    <n v="0"/>
  </r>
  <r>
    <s v="1603004075"/>
    <s v="3"/>
    <s v="16030040753"/>
    <s v="3000"/>
    <x v="2"/>
    <s v="ARMCO FOR MS2MS3 ZINC TANK ME-"/>
    <s v="20"/>
    <s v="0"/>
    <s v="UM3001"/>
    <d v="2001-02-28T00:00:00"/>
    <n v="17441.310000000001"/>
    <n v="-16163.69"/>
    <n v="1277.6199999999999"/>
    <n v="0"/>
    <n v="0"/>
    <n v="-405.55"/>
    <n v="0"/>
    <n v="872.07"/>
    <n v="17441.310000000001"/>
    <n v="-16569.240000000002"/>
    <n v="0"/>
    <m/>
    <s v="UM01"/>
    <s v="INR"/>
    <n v="0"/>
    <n v="0"/>
    <n v="0"/>
    <n v="0"/>
    <n v="0"/>
  </r>
  <r>
    <s v="1603004075"/>
    <s v="4"/>
    <s v="16030040754"/>
    <s v="3000"/>
    <x v="2"/>
    <s v="ARMCO FOR MS2MS3 ZINC TANK ME-"/>
    <s v="25"/>
    <s v="0"/>
    <s v="UM3001"/>
    <d v="2001-02-28T00:00:00"/>
    <n v="296502.32"/>
    <n v="-257483.8"/>
    <n v="39018.519999999997"/>
    <n v="0"/>
    <n v="0"/>
    <n v="-4092.03"/>
    <n v="0"/>
    <n v="34926.49"/>
    <n v="296502.32"/>
    <n v="-261575.83"/>
    <n v="0"/>
    <m/>
    <s v="UM01"/>
    <s v="INR"/>
    <n v="0"/>
    <n v="0"/>
    <n v="0"/>
    <n v="0"/>
    <n v="0"/>
  </r>
  <r>
    <s v="1603004076"/>
    <s v="1"/>
    <s v="16030040761"/>
    <s v="3000"/>
    <x v="2"/>
    <s v="METLZG MC FOR W/D DRUM &amp; CAPST"/>
    <s v="15"/>
    <s v="0"/>
    <s v="UM3003"/>
    <d v="2009-03-25T00:00:00"/>
    <n v="935177.08"/>
    <n v="-781691.06"/>
    <n v="153486.01999999999"/>
    <n v="0"/>
    <n v="0"/>
    <n v="-26810.34"/>
    <n v="0"/>
    <n v="126675.68"/>
    <n v="935177.08"/>
    <n v="-808501.4"/>
    <n v="0"/>
    <m/>
    <s v="UM01"/>
    <s v="INR"/>
    <n v="0"/>
    <n v="0"/>
    <n v="0"/>
    <n v="0"/>
    <n v="0"/>
  </r>
  <r>
    <s v="1603004076"/>
    <s v="2"/>
    <s v="16030040762"/>
    <s v="3000"/>
    <x v="2"/>
    <s v="METLZG MC FOR W/D DRUM &amp; CAPST"/>
    <s v="10"/>
    <s v="0"/>
    <s v="UM3003"/>
    <d v="2009-03-25T00:00:00"/>
    <n v="503556.89"/>
    <n v="-478379.05"/>
    <n v="25177.84"/>
    <n v="0"/>
    <n v="0"/>
    <n v="0"/>
    <n v="0"/>
    <n v="25177.84"/>
    <n v="503556.89"/>
    <n v="-478379.05"/>
    <n v="0"/>
    <m/>
    <s v="UM01"/>
    <s v="INR"/>
    <n v="0"/>
    <n v="0"/>
    <n v="0"/>
    <n v="0"/>
    <n v="0"/>
  </r>
  <r>
    <s v="1603004077"/>
    <s v="1"/>
    <s v="16030040771"/>
    <s v="3000"/>
    <x v="2"/>
    <s v="WORKSHOP EQUIPMENT/GADGETS 2nd"/>
    <s v="15"/>
    <s v="0"/>
    <s v="UM3003"/>
    <d v="2009-03-13T00:00:00"/>
    <n v="707927.33"/>
    <n v="-593481.07999999996"/>
    <n v="114446.25"/>
    <n v="0"/>
    <n v="0"/>
    <n v="-20023.04"/>
    <n v="0"/>
    <n v="94423.21"/>
    <n v="707927.33"/>
    <n v="-613504.12"/>
    <n v="0"/>
    <m/>
    <s v="UM01"/>
    <s v="INR"/>
    <n v="0"/>
    <n v="0"/>
    <n v="0"/>
    <n v="0"/>
    <n v="0"/>
  </r>
  <r>
    <s v="1603004077"/>
    <s v="2"/>
    <s v="16030040772"/>
    <s v="3000"/>
    <x v="2"/>
    <s v="WORKSHOP EQUIPMENT/GADGETS 2nd"/>
    <s v="10"/>
    <s v="0"/>
    <s v="UM3003"/>
    <d v="2009-03-13T00:00:00"/>
    <n v="381191.64"/>
    <n v="-362132.06"/>
    <n v="19059.580000000002"/>
    <n v="0"/>
    <n v="0"/>
    <n v="0"/>
    <n v="0"/>
    <n v="19059.580000000002"/>
    <n v="381191.64"/>
    <n v="-362132.06"/>
    <n v="0"/>
    <m/>
    <s v="UM01"/>
    <s v="INR"/>
    <n v="0"/>
    <n v="0"/>
    <n v="0"/>
    <n v="0"/>
    <n v="0"/>
  </r>
  <r>
    <s v="1603004078"/>
    <s v="1"/>
    <s v="16030040781"/>
    <s v="3000"/>
    <x v="2"/>
    <s v="PLASMA CUTTING MACHINE 1NO"/>
    <s v="15"/>
    <s v="0"/>
    <s v="UM3003"/>
    <d v="2009-03-12T00:00:00"/>
    <n v="140963.28"/>
    <n v="-118201.11"/>
    <n v="22762.17"/>
    <n v="0"/>
    <n v="0"/>
    <n v="-3983.07"/>
    <n v="0"/>
    <n v="18779.099999999999"/>
    <n v="140963.28"/>
    <n v="-122184.18"/>
    <n v="0"/>
    <m/>
    <s v="UM01"/>
    <s v="INR"/>
    <n v="0"/>
    <n v="0"/>
    <n v="0"/>
    <n v="0"/>
    <n v="0"/>
  </r>
  <r>
    <s v="1603004078"/>
    <s v="2"/>
    <s v="16030040782"/>
    <s v="3000"/>
    <x v="2"/>
    <s v="PLASMA CUTTING MACHINE 1NO"/>
    <s v="10"/>
    <s v="0"/>
    <s v="UM3003"/>
    <d v="2009-03-12T00:00:00"/>
    <n v="75903.31"/>
    <n v="-72108.14"/>
    <n v="3795.17"/>
    <n v="0"/>
    <n v="0"/>
    <n v="0"/>
    <n v="0"/>
    <n v="3795.17"/>
    <n v="75903.31"/>
    <n v="-72108.14"/>
    <n v="0"/>
    <m/>
    <s v="UM01"/>
    <s v="INR"/>
    <n v="0"/>
    <n v="0"/>
    <n v="0"/>
    <n v="0"/>
    <n v="0"/>
  </r>
  <r>
    <s v="1603004079"/>
    <s v="1"/>
    <s v="16030040791"/>
    <s v="3000"/>
    <x v="2"/>
    <s v="ARC WELDING MACHINE 2 NO"/>
    <s v="15"/>
    <s v="0"/>
    <s v="UM3003"/>
    <d v="2009-03-11T00:00:00"/>
    <n v="73387.179999999993"/>
    <n v="-61554.35"/>
    <n v="11832.83"/>
    <n v="0"/>
    <n v="0"/>
    <n v="-2070.65"/>
    <n v="0"/>
    <n v="9762.18"/>
    <n v="73387.179999999993"/>
    <n v="-63625"/>
    <n v="0"/>
    <m/>
    <s v="UM01"/>
    <s v="INR"/>
    <n v="0"/>
    <n v="0"/>
    <n v="0"/>
    <n v="0"/>
    <n v="0"/>
  </r>
  <r>
    <s v="1603004079"/>
    <s v="2"/>
    <s v="16030040792"/>
    <s v="3000"/>
    <x v="2"/>
    <s v="ARC WELDING MACHINE 2 NO"/>
    <s v="10"/>
    <s v="0"/>
    <s v="UM3003"/>
    <d v="2009-03-11T00:00:00"/>
    <n v="39516.17"/>
    <n v="-37540.36"/>
    <n v="1975.81"/>
    <n v="0"/>
    <n v="0"/>
    <n v="0"/>
    <n v="0"/>
    <n v="1975.81"/>
    <n v="39516.17"/>
    <n v="-37540.36"/>
    <n v="0"/>
    <m/>
    <s v="UM01"/>
    <s v="INR"/>
    <n v="0"/>
    <n v="0"/>
    <n v="0"/>
    <n v="0"/>
    <n v="0"/>
  </r>
  <r>
    <s v="1603004080"/>
    <s v="1"/>
    <s v="16030040801"/>
    <s v="3000"/>
    <x v="2"/>
    <s v="&quot;ARCHDALE RADIAL DRILL 48&quot;&quot;&quot;"/>
    <s v="15"/>
    <s v="0"/>
    <s v="UM3003"/>
    <d v="2009-03-11T00:00:00"/>
    <n v="88863.16"/>
    <n v="-74535.009999999995"/>
    <n v="14328.15"/>
    <n v="0"/>
    <n v="0"/>
    <n v="-2507.31"/>
    <n v="0"/>
    <n v="11820.84"/>
    <n v="88863.16"/>
    <n v="-77042.320000000007"/>
    <n v="0"/>
    <m/>
    <s v="UM01"/>
    <s v="INR"/>
    <n v="0"/>
    <n v="0"/>
    <n v="0"/>
    <n v="0"/>
    <n v="0"/>
  </r>
  <r>
    <s v="1603004080"/>
    <s v="2"/>
    <s v="16030040802"/>
    <s v="3000"/>
    <x v="2"/>
    <s v="&quot;&quot;&quot;ARCHDALE RADIAL DRILL 48&quot;&quot;&quot;&quot;&quot;&quot;&quot;"/>
    <s v="10"/>
    <s v="0"/>
    <s v="UM3003"/>
    <d v="2009-03-11T00:00:00"/>
    <n v="47849.4"/>
    <n v="-45456.93"/>
    <n v="2392.4699999999998"/>
    <n v="0"/>
    <n v="0"/>
    <n v="0"/>
    <n v="0"/>
    <n v="2392.4699999999998"/>
    <n v="47849.4"/>
    <n v="-45456.93"/>
    <n v="0"/>
    <m/>
    <s v="UM01"/>
    <s v="INR"/>
    <n v="0"/>
    <n v="0"/>
    <n v="0"/>
    <n v="0"/>
    <n v="0"/>
  </r>
  <r>
    <s v="1603004081"/>
    <s v="1"/>
    <s v="16030040811"/>
    <s v="3000"/>
    <x v="2"/>
    <s v="ARCHDALE ELEVTNG RADIAL DRILL"/>
    <s v="15"/>
    <s v="0"/>
    <s v="UM3003"/>
    <d v="2009-03-09T00:00:00"/>
    <n v="147676.91"/>
    <n v="-123921.2"/>
    <n v="23755.71"/>
    <n v="0"/>
    <n v="0"/>
    <n v="-4158.4799999999996"/>
    <n v="0"/>
    <n v="19597.23"/>
    <n v="147676.91"/>
    <n v="-128079.67999999999"/>
    <n v="0"/>
    <m/>
    <s v="UM01"/>
    <s v="INR"/>
    <n v="0"/>
    <n v="0"/>
    <n v="0"/>
    <n v="0"/>
    <n v="0"/>
  </r>
  <r>
    <s v="1603004081"/>
    <s v="2"/>
    <s v="16030040812"/>
    <s v="3000"/>
    <x v="2"/>
    <s v="ARCHDALE ELEVTNG RADIAL DRILL"/>
    <s v="10"/>
    <s v="0"/>
    <s v="UM3003"/>
    <d v="2009-03-09T00:00:00"/>
    <n v="79518.33"/>
    <n v="-75542.41"/>
    <n v="3975.92"/>
    <n v="0"/>
    <n v="0"/>
    <n v="0"/>
    <n v="0"/>
    <n v="3975.92"/>
    <n v="79518.33"/>
    <n v="-75542.41"/>
    <n v="0"/>
    <m/>
    <s v="UM01"/>
    <s v="INR"/>
    <n v="0"/>
    <n v="0"/>
    <n v="0"/>
    <n v="0"/>
    <n v="0"/>
  </r>
  <r>
    <s v="1603004082"/>
    <s v="1"/>
    <s v="16030040821"/>
    <s v="3000"/>
    <x v="2"/>
    <s v="CSEPEL VERTICAL MILLING"/>
    <s v="15"/>
    <s v="0"/>
    <s v="UM3003"/>
    <d v="2009-03-15T00:00:00"/>
    <n v="219899.8"/>
    <n v="-184256.29"/>
    <n v="35643.51"/>
    <n v="0"/>
    <n v="0"/>
    <n v="-6234.73"/>
    <n v="0"/>
    <n v="29408.78"/>
    <n v="219899.8"/>
    <n v="-190491.02"/>
    <n v="0"/>
    <m/>
    <s v="UM01"/>
    <s v="INR"/>
    <n v="0"/>
    <n v="0"/>
    <n v="0"/>
    <n v="0"/>
    <n v="0"/>
  </r>
  <r>
    <s v="1603004082"/>
    <s v="2"/>
    <s v="16030040822"/>
    <s v="3000"/>
    <x v="2"/>
    <s v="CSEPEL VERTICAL MILLING"/>
    <s v="10"/>
    <s v="0"/>
    <s v="UM3003"/>
    <d v="2009-03-15T00:00:00"/>
    <n v="118407.58"/>
    <n v="-112487.2"/>
    <n v="5920.38"/>
    <n v="0"/>
    <n v="0"/>
    <n v="0"/>
    <n v="0"/>
    <n v="5920.38"/>
    <n v="118407.58"/>
    <n v="-112487.2"/>
    <n v="0"/>
    <m/>
    <s v="UM01"/>
    <s v="INR"/>
    <n v="0"/>
    <n v="0"/>
    <n v="0"/>
    <n v="0"/>
    <n v="0"/>
  </r>
  <r>
    <s v="1603004083"/>
    <s v="1"/>
    <s v="16030040831"/>
    <s v="3000"/>
    <x v="2"/>
    <s v="RETOS ORS VARNSDRF W930 BOR MC"/>
    <s v="15"/>
    <s v="0"/>
    <s v="UM3003"/>
    <d v="2009-03-24T00:00:00"/>
    <n v="1609452.1"/>
    <n v="-1345604.76"/>
    <n v="263847.34000000003"/>
    <n v="0"/>
    <n v="0"/>
    <n v="-46096.26"/>
    <n v="0"/>
    <n v="217751.08"/>
    <n v="1609452.1"/>
    <n v="-1391701.02"/>
    <n v="0"/>
    <m/>
    <s v="UM01"/>
    <s v="INR"/>
    <n v="0"/>
    <n v="0"/>
    <n v="0"/>
    <n v="0"/>
    <n v="0"/>
  </r>
  <r>
    <s v="1603004083"/>
    <s v="2"/>
    <s v="16030040832"/>
    <s v="3000"/>
    <x v="2"/>
    <s v="RETOS ORS VARNSDRF W930 BOR MC"/>
    <s v="10"/>
    <s v="0"/>
    <s v="UM3003"/>
    <d v="2009-03-24T00:00:00"/>
    <n v="866628.05"/>
    <n v="-823296.65"/>
    <n v="43331.4"/>
    <n v="0"/>
    <n v="0"/>
    <n v="0"/>
    <n v="0"/>
    <n v="43331.4"/>
    <n v="866628.05"/>
    <n v="-823296.65"/>
    <n v="0"/>
    <m/>
    <s v="UM01"/>
    <s v="INR"/>
    <n v="0"/>
    <n v="0"/>
    <n v="0"/>
    <n v="0"/>
    <n v="0"/>
  </r>
  <r>
    <s v="1603004084"/>
    <s v="1"/>
    <s v="16030040841"/>
    <s v="3000"/>
    <x v="2"/>
    <s v="ARCHDALE'6' ELEVATING ARM DRIL"/>
    <s v="15"/>
    <s v="0"/>
    <s v="UM3003"/>
    <d v="2009-03-18T00:00:00"/>
    <n v="102634.57"/>
    <n v="-85935.47"/>
    <n v="16699.099999999999"/>
    <n v="0"/>
    <n v="0"/>
    <n v="-2919.84"/>
    <n v="0"/>
    <n v="13779.26"/>
    <n v="102634.57"/>
    <n v="-88855.31"/>
    <n v="0"/>
    <m/>
    <s v="UM01"/>
    <s v="INR"/>
    <n v="0"/>
    <n v="0"/>
    <n v="0"/>
    <n v="0"/>
    <n v="0"/>
  </r>
  <r>
    <s v="1603004084"/>
    <s v="2"/>
    <s v="16030040842"/>
    <s v="3000"/>
    <x v="2"/>
    <s v="ARCHDALE'6' ELEVATING ARM DRIL"/>
    <s v="10"/>
    <s v="0"/>
    <s v="UM3003"/>
    <d v="2009-03-18T00:00:00"/>
    <n v="55264.77"/>
    <n v="-52501.53"/>
    <n v="2763.24"/>
    <n v="0"/>
    <n v="0"/>
    <n v="0"/>
    <n v="0"/>
    <n v="2763.24"/>
    <n v="55264.77"/>
    <n v="-52501.53"/>
    <n v="0"/>
    <m/>
    <s v="UM01"/>
    <s v="INR"/>
    <n v="0"/>
    <n v="0"/>
    <n v="0"/>
    <n v="0"/>
    <n v="0"/>
  </r>
  <r>
    <s v="1603004085"/>
    <s v="1"/>
    <s v="16030040851"/>
    <s v="3000"/>
    <x v="2"/>
    <s v="SWIFT LATHE"/>
    <s v="15"/>
    <s v="0"/>
    <s v="UM3003"/>
    <d v="2009-03-18T00:00:00"/>
    <n v="929935.69"/>
    <n v="-778631.07"/>
    <n v="151304.62"/>
    <n v="0"/>
    <n v="0"/>
    <n v="-26455.64"/>
    <n v="0"/>
    <n v="124848.98"/>
    <n v="929935.69"/>
    <n v="-805086.71"/>
    <n v="0"/>
    <m/>
    <s v="UM01"/>
    <s v="INR"/>
    <n v="0"/>
    <n v="0"/>
    <n v="0"/>
    <n v="0"/>
    <n v="0"/>
  </r>
  <r>
    <s v="1603004085"/>
    <s v="2"/>
    <s v="16030040852"/>
    <s v="3000"/>
    <x v="2"/>
    <s v="SWIFT LATHE"/>
    <s v="10"/>
    <s v="0"/>
    <s v="UM3003"/>
    <d v="2009-03-18T00:00:00"/>
    <n v="500734.6"/>
    <n v="-475697.87"/>
    <n v="25036.73"/>
    <n v="0"/>
    <n v="0"/>
    <n v="0"/>
    <n v="0"/>
    <n v="25036.73"/>
    <n v="500734.6"/>
    <n v="-475697.87"/>
    <n v="0"/>
    <m/>
    <s v="UM01"/>
    <s v="INR"/>
    <n v="0"/>
    <n v="0"/>
    <n v="0"/>
    <n v="0"/>
    <n v="0"/>
  </r>
  <r>
    <s v="1603004086"/>
    <s v="1"/>
    <s v="16030040861"/>
    <s v="3000"/>
    <x v="2"/>
    <s v="VERTICAL TURRET LATHE-MCRY SEC"/>
    <s v="15"/>
    <s v="0"/>
    <s v="UM3003"/>
    <d v="2009-03-27T00:00:00"/>
    <n v="2619948.98"/>
    <n v="-2188828.06"/>
    <n v="431120.92"/>
    <n v="0"/>
    <n v="0"/>
    <n v="-75288.710000000006"/>
    <n v="0"/>
    <n v="355832.21"/>
    <n v="2619948.98"/>
    <n v="-2264116.77"/>
    <n v="0"/>
    <m/>
    <s v="UM01"/>
    <s v="INR"/>
    <n v="0"/>
    <n v="0"/>
    <n v="0"/>
    <n v="0"/>
    <n v="0"/>
  </r>
  <r>
    <s v="1603004086"/>
    <s v="2"/>
    <s v="16030040862"/>
    <s v="3000"/>
    <x v="2"/>
    <s v="VERTICAL TURRET LATHE-MCRY SEC"/>
    <s v="10"/>
    <s v="0"/>
    <s v="UM3003"/>
    <d v="2009-03-27T00:00:00"/>
    <n v="1410741.76"/>
    <n v="-1340204.67"/>
    <n v="70537.09"/>
    <n v="0"/>
    <n v="0"/>
    <n v="0"/>
    <n v="0"/>
    <n v="70537.09"/>
    <n v="1410741.76"/>
    <n v="-1340204.67"/>
    <n v="0"/>
    <m/>
    <s v="UM01"/>
    <s v="INR"/>
    <n v="0"/>
    <n v="0"/>
    <n v="0"/>
    <n v="0"/>
    <n v="0"/>
  </r>
  <r>
    <s v="1603004087"/>
    <s v="1"/>
    <s v="16030040871"/>
    <s v="3000"/>
    <x v="2"/>
    <s v="COLCHESTER MASTIF CENTRE LATHE"/>
    <s v="15"/>
    <s v="0"/>
    <s v="UM3003"/>
    <d v="2010-03-25T00:00:00"/>
    <n v="204530.38"/>
    <n v="-155407.39000000001"/>
    <n v="49122.99"/>
    <n v="0"/>
    <n v="0"/>
    <n v="-7809.25"/>
    <n v="0"/>
    <n v="41313.74"/>
    <n v="204530.38"/>
    <n v="-163216.64000000001"/>
    <n v="0"/>
    <m/>
    <s v="UM01"/>
    <s v="INR"/>
    <n v="0"/>
    <n v="0"/>
    <n v="0"/>
    <n v="0"/>
    <n v="0"/>
  </r>
  <r>
    <s v="1603004087"/>
    <s v="2"/>
    <s v="16030040872"/>
    <s v="3000"/>
    <x v="2"/>
    <s v="COLCHESTER MASTIF CENTRE LATHE"/>
    <s v="10"/>
    <s v="0"/>
    <s v="UM3003"/>
    <d v="2010-03-25T00:00:00"/>
    <n v="110131.74"/>
    <n v="-104625.15"/>
    <n v="5506.59"/>
    <n v="0"/>
    <n v="0"/>
    <n v="0"/>
    <n v="0"/>
    <n v="5506.59"/>
    <n v="110131.74"/>
    <n v="-104625.15"/>
    <n v="0"/>
    <m/>
    <s v="UM01"/>
    <s v="INR"/>
    <n v="0"/>
    <n v="0"/>
    <n v="0"/>
    <n v="0"/>
    <n v="0"/>
  </r>
  <r>
    <s v="1603004088"/>
    <s v="1"/>
    <s v="16030040881"/>
    <s v="3000"/>
    <x v="2"/>
    <s v="HARRISON ALPHA CNC LATHE"/>
    <s v="15"/>
    <s v="0"/>
    <s v="UM3003"/>
    <d v="2010-03-25T00:00:00"/>
    <n v="375080.88"/>
    <n v="-284996"/>
    <n v="90084.88"/>
    <n v="0"/>
    <n v="0"/>
    <n v="-14321.1"/>
    <n v="0"/>
    <n v="75763.78"/>
    <n v="375080.88"/>
    <n v="-299317.09999999998"/>
    <n v="0"/>
    <m/>
    <s v="UM01"/>
    <s v="INR"/>
    <n v="0"/>
    <n v="0"/>
    <n v="0"/>
    <n v="0"/>
    <n v="0"/>
  </r>
  <r>
    <s v="1603004088"/>
    <s v="2"/>
    <s v="16030040882"/>
    <s v="3000"/>
    <x v="2"/>
    <s v="HARRISON ALPHA CNC LATHE"/>
    <s v="10"/>
    <s v="0"/>
    <s v="UM3003"/>
    <d v="2010-03-25T00:00:00"/>
    <n v="201966.63"/>
    <n v="-191868.3"/>
    <n v="10098.33"/>
    <n v="0"/>
    <n v="0"/>
    <n v="0"/>
    <n v="0"/>
    <n v="10098.33"/>
    <n v="201966.63"/>
    <n v="-191868.3"/>
    <n v="0"/>
    <m/>
    <s v="UM01"/>
    <s v="INR"/>
    <n v="0"/>
    <n v="0"/>
    <n v="0"/>
    <n v="0"/>
    <n v="0"/>
  </r>
  <r>
    <s v="1603004089"/>
    <s v="1"/>
    <s v="16030040891"/>
    <s v="3000"/>
    <x v="2"/>
    <s v="DEAN SMITH&amp;GRACE CNC LATHE"/>
    <s v="15"/>
    <s v="0"/>
    <s v="UM3003"/>
    <d v="2010-03-23T00:00:00"/>
    <n v="751794.53"/>
    <n v="-571552.75"/>
    <n v="180241.78"/>
    <n v="0"/>
    <n v="0"/>
    <n v="-28671.81"/>
    <n v="0"/>
    <n v="151569.97"/>
    <n v="751794.53"/>
    <n v="-600224.56000000006"/>
    <n v="0"/>
    <m/>
    <s v="UM01"/>
    <s v="INR"/>
    <n v="0"/>
    <n v="0"/>
    <n v="0"/>
    <n v="0"/>
    <n v="0"/>
  </r>
  <r>
    <s v="1603004089"/>
    <s v="2"/>
    <s v="16030040892"/>
    <s v="3000"/>
    <x v="2"/>
    <s v="DEAN SMITH&amp;GRACE CNC LATHE"/>
    <s v="10"/>
    <s v="0"/>
    <s v="UM3003"/>
    <d v="2010-03-23T00:00:00"/>
    <n v="404812.44"/>
    <n v="-384571.82"/>
    <n v="20240.62"/>
    <n v="0"/>
    <n v="0"/>
    <n v="0"/>
    <n v="0"/>
    <n v="20240.62"/>
    <n v="404812.44"/>
    <n v="-384571.82"/>
    <n v="0"/>
    <m/>
    <s v="UM01"/>
    <s v="INR"/>
    <n v="0"/>
    <n v="0"/>
    <n v="0"/>
    <n v="0"/>
    <n v="0"/>
  </r>
  <r>
    <s v="1603004090"/>
    <s v="1"/>
    <s v="16030040901"/>
    <s v="3000"/>
    <x v="2"/>
    <s v="HITACHI SEIKI CNC LATHE"/>
    <s v="15"/>
    <s v="0"/>
    <s v="UM3003"/>
    <d v="2010-03-22T00:00:00"/>
    <n v="505717.09"/>
    <n v="-384551.67999999999"/>
    <n v="121165.41"/>
    <n v="0"/>
    <n v="0"/>
    <n v="-19281.560000000001"/>
    <n v="0"/>
    <n v="101883.85"/>
    <n v="505717.09"/>
    <n v="-403833.24"/>
    <n v="0"/>
    <m/>
    <s v="UM01"/>
    <s v="INR"/>
    <n v="0"/>
    <n v="0"/>
    <n v="0"/>
    <n v="0"/>
    <n v="0"/>
  </r>
  <r>
    <s v="1603004090"/>
    <s v="2"/>
    <s v="16030040902"/>
    <s v="3000"/>
    <x v="2"/>
    <s v="HITACHI SEIKI CNC LATHE"/>
    <s v="10"/>
    <s v="0"/>
    <s v="UM3003"/>
    <d v="2010-03-22T00:00:00"/>
    <n v="272309.2"/>
    <n v="-258693.74"/>
    <n v="13615.46"/>
    <n v="0"/>
    <n v="0"/>
    <n v="0"/>
    <n v="0"/>
    <n v="13615.46"/>
    <n v="272309.2"/>
    <n v="-258693.74"/>
    <n v="0"/>
    <m/>
    <s v="UM01"/>
    <s v="INR"/>
    <n v="0"/>
    <n v="0"/>
    <n v="0"/>
    <n v="0"/>
    <n v="0"/>
  </r>
  <r>
    <s v="1603004091"/>
    <s v="1"/>
    <s v="16030040911"/>
    <s v="3000"/>
    <x v="2"/>
    <s v="DEAN SMITH CNC LATHE WITH CONV"/>
    <s v="15"/>
    <s v="0"/>
    <s v="UM3003"/>
    <d v="2010-03-26T00:00:00"/>
    <n v="1327191.79"/>
    <n v="-1008961.28"/>
    <n v="318230.51"/>
    <n v="0"/>
    <n v="0"/>
    <n v="-50540.34"/>
    <n v="0"/>
    <n v="267690.17"/>
    <n v="1327191.79"/>
    <n v="-1059501.6200000001"/>
    <n v="0"/>
    <m/>
    <s v="UM01"/>
    <s v="INR"/>
    <n v="0"/>
    <n v="0"/>
    <n v="0"/>
    <n v="0"/>
    <n v="0"/>
  </r>
  <r>
    <s v="1603004091"/>
    <s v="2"/>
    <s v="16030040912"/>
    <s v="3000"/>
    <x v="2"/>
    <s v="DEAN SMITH CNC LATHE WITH CONV"/>
    <s v="10"/>
    <s v="0"/>
    <s v="UM3003"/>
    <d v="2010-03-26T00:00:00"/>
    <n v="714641.74"/>
    <n v="-678909.65"/>
    <n v="35732.089999999997"/>
    <n v="0"/>
    <n v="0"/>
    <n v="0"/>
    <n v="0"/>
    <n v="35732.089999999997"/>
    <n v="714641.74"/>
    <n v="-678909.65"/>
    <n v="0"/>
    <m/>
    <s v="UM01"/>
    <s v="INR"/>
    <n v="0"/>
    <n v="0"/>
    <n v="0"/>
    <n v="0"/>
    <n v="0"/>
  </r>
  <r>
    <s v="1603004092"/>
    <s v="1"/>
    <s v="16030040921"/>
    <s v="3000"/>
    <x v="2"/>
    <s v="FPT ORIGIN01 CNC BED SWIVEL HD"/>
    <s v="15"/>
    <s v="0"/>
    <s v="UM3003"/>
    <d v="2010-03-26T00:00:00"/>
    <n v="761237.62"/>
    <n v="-578245.56999999995"/>
    <n v="182992.05"/>
    <n v="0"/>
    <n v="0"/>
    <n v="-29081.64"/>
    <n v="0"/>
    <n v="153910.41"/>
    <n v="761237.62"/>
    <n v="-607327.21"/>
    <n v="0"/>
    <m/>
    <s v="UM01"/>
    <s v="INR"/>
    <n v="0"/>
    <n v="0"/>
    <n v="0"/>
    <n v="0"/>
    <n v="0"/>
  </r>
  <r>
    <s v="1603004092"/>
    <s v="2"/>
    <s v="16030040922"/>
    <s v="3000"/>
    <x v="2"/>
    <s v="FPT ORIGIN01 CNC BED SWIVEL HD"/>
    <s v="10"/>
    <s v="0"/>
    <s v="UM3003"/>
    <d v="2010-03-26T00:00:00"/>
    <n v="409897.18"/>
    <n v="-389402.32"/>
    <n v="20494.86"/>
    <n v="0"/>
    <n v="0"/>
    <n v="0"/>
    <n v="0"/>
    <n v="20494.86"/>
    <n v="409897.18"/>
    <n v="-389402.32"/>
    <n v="0"/>
    <m/>
    <s v="UM01"/>
    <s v="INR"/>
    <n v="0"/>
    <n v="0"/>
    <n v="0"/>
    <n v="0"/>
    <n v="0"/>
  </r>
  <r>
    <s v="1603004093"/>
    <s v="1"/>
    <s v="16030040931"/>
    <s v="3000"/>
    <x v="2"/>
    <s v="OSO OLOMOUC FGV32 C 11 MILL MC"/>
    <s v="15"/>
    <s v="0"/>
    <s v="UM3003"/>
    <d v="2010-03-26T00:00:00"/>
    <n v="608628.9"/>
    <n v="-462322.09"/>
    <n v="146306.81"/>
    <n v="0"/>
    <n v="0"/>
    <n v="-23251.52"/>
    <n v="0"/>
    <n v="123055.29"/>
    <n v="608628.9"/>
    <n v="-485573.61"/>
    <n v="0"/>
    <m/>
    <s v="UM01"/>
    <s v="INR"/>
    <n v="0"/>
    <n v="0"/>
    <n v="0"/>
    <n v="0"/>
    <n v="0"/>
  </r>
  <r>
    <s v="1603004093"/>
    <s v="2"/>
    <s v="16030040932"/>
    <s v="3000"/>
    <x v="2"/>
    <s v="OSO OLOMOUC FGV32 C 11 MILL MC"/>
    <s v="10"/>
    <s v="0"/>
    <s v="UM3003"/>
    <d v="2010-03-26T00:00:00"/>
    <n v="327723.26"/>
    <n v="-311337.09999999998"/>
    <n v="16386.16"/>
    <n v="0"/>
    <n v="0"/>
    <n v="0"/>
    <n v="0"/>
    <n v="16386.16"/>
    <n v="327723.26"/>
    <n v="-311337.09999999998"/>
    <n v="0"/>
    <m/>
    <s v="UM01"/>
    <s v="INR"/>
    <n v="0"/>
    <n v="0"/>
    <n v="0"/>
    <n v="0"/>
    <n v="0"/>
  </r>
  <r>
    <s v="1603004094"/>
    <s v="1"/>
    <s v="16030040941"/>
    <s v="3000"/>
    <x v="2"/>
    <s v="FPT ORIGIN 01CNC BED MILL SWIV"/>
    <s v="15"/>
    <s v="0"/>
    <s v="UM3003"/>
    <d v="2010-03-15T00:00:00"/>
    <n v="677732.13"/>
    <n v="-516399.69"/>
    <n v="161332.44"/>
    <n v="0"/>
    <n v="0"/>
    <n v="-25728.83"/>
    <n v="0"/>
    <n v="135603.60999999999"/>
    <n v="677732.13"/>
    <n v="-542128.52"/>
    <n v="0"/>
    <m/>
    <s v="UM01"/>
    <s v="INR"/>
    <n v="0"/>
    <n v="0"/>
    <n v="0"/>
    <n v="0"/>
    <n v="0"/>
  </r>
  <r>
    <s v="1603004094"/>
    <s v="2"/>
    <s v="16030040942"/>
    <s v="3000"/>
    <x v="2"/>
    <s v="FPT ORIGIN 01CNC BED MILL SWIV"/>
    <s v="10"/>
    <s v="0"/>
    <s v="UM3003"/>
    <d v="2010-03-15T00:00:00"/>
    <n v="364932.69"/>
    <n v="-346686.06"/>
    <n v="18246.63"/>
    <n v="0"/>
    <n v="0"/>
    <n v="0"/>
    <n v="0"/>
    <n v="18246.63"/>
    <n v="364932.69"/>
    <n v="-346686.06"/>
    <n v="0"/>
    <m/>
    <s v="UM01"/>
    <s v="INR"/>
    <n v="0"/>
    <n v="0"/>
    <n v="0"/>
    <n v="0"/>
    <n v="0"/>
  </r>
  <r>
    <s v="1603004095"/>
    <s v="1"/>
    <s v="16030040951"/>
    <s v="3000"/>
    <x v="2"/>
    <s v="BAND SAW MACHINE"/>
    <s v="10"/>
    <s v="0"/>
    <s v="UM3003"/>
    <d v="2010-02-25T00:00:00"/>
    <n v="16774.919999999998"/>
    <n v="-15936.17"/>
    <n v="838.75"/>
    <n v="0"/>
    <n v="0"/>
    <n v="0"/>
    <n v="0"/>
    <n v="838.75"/>
    <n v="16774.919999999998"/>
    <n v="-15936.17"/>
    <n v="0"/>
    <m/>
    <s v="UM01"/>
    <s v="INR"/>
    <n v="0"/>
    <n v="0"/>
    <n v="0"/>
    <n v="0"/>
    <n v="0"/>
  </r>
  <r>
    <s v="1603004095"/>
    <s v="2"/>
    <s v="16030040952"/>
    <s v="3000"/>
    <x v="2"/>
    <s v="BAND SAW MACHINE"/>
    <s v="15"/>
    <s v="0"/>
    <s v="UM3003"/>
    <d v="2010-02-25T00:00:00"/>
    <n v="31153.41"/>
    <n v="-23856.28"/>
    <n v="7297.13"/>
    <n v="0"/>
    <n v="0"/>
    <n v="-1170.3399999999999"/>
    <n v="0"/>
    <n v="6126.79"/>
    <n v="31153.41"/>
    <n v="-25026.62"/>
    <n v="0"/>
    <m/>
    <s v="UM01"/>
    <s v="INR"/>
    <n v="0"/>
    <n v="0"/>
    <n v="0"/>
    <n v="0"/>
    <n v="0"/>
  </r>
  <r>
    <s v="1603004096"/>
    <s v="1"/>
    <s v="16030040961"/>
    <s v="3000"/>
    <x v="2"/>
    <s v="TITAN SC 1250 VERTCAL TURRET L"/>
    <s v="15"/>
    <s v="0"/>
    <s v="UM3003"/>
    <d v="2011-03-05T00:00:00"/>
    <n v="261260.86"/>
    <n v="-178834.53"/>
    <n v="82426.33"/>
    <n v="0"/>
    <n v="0"/>
    <n v="-11704.85"/>
    <n v="0"/>
    <n v="70721.48"/>
    <n v="261260.86"/>
    <n v="-190539.38"/>
    <n v="0"/>
    <m/>
    <s v="UM01"/>
    <s v="INR"/>
    <n v="0"/>
    <n v="0"/>
    <n v="0"/>
    <n v="0"/>
    <n v="0"/>
  </r>
  <r>
    <s v="1603004096"/>
    <s v="2"/>
    <s v="16030040962"/>
    <s v="3000"/>
    <x v="2"/>
    <s v="TITAN SC 1250 VERTCAL TURRET L"/>
    <s v="10"/>
    <s v="0"/>
    <s v="UM3003"/>
    <d v="2011-03-05T00:00:00"/>
    <n v="140678.92000000001"/>
    <n v="-122881.55"/>
    <n v="17797.37"/>
    <n v="0"/>
    <n v="0"/>
    <n v="-10763.42"/>
    <n v="0"/>
    <n v="7033.95"/>
    <n v="140678.92000000001"/>
    <n v="-133644.97"/>
    <n v="0"/>
    <m/>
    <s v="UM01"/>
    <s v="INR"/>
    <n v="0"/>
    <n v="0"/>
    <n v="0"/>
    <n v="0"/>
    <n v="0"/>
  </r>
  <r>
    <s v="1603004097"/>
    <s v="1"/>
    <s v="16030040971"/>
    <s v="3000"/>
    <x v="2"/>
    <s v="COLCHESTER MASTIF 1400 GAP BC"/>
    <s v="15"/>
    <s v="0"/>
    <s v="UM3003"/>
    <d v="2011-03-05T00:00:00"/>
    <n v="206371.13"/>
    <n v="-141262.21"/>
    <n v="65108.92"/>
    <n v="0"/>
    <n v="0"/>
    <n v="-9245.7099999999991"/>
    <n v="0"/>
    <n v="55863.21"/>
    <n v="206371.13"/>
    <n v="-150507.92000000001"/>
    <n v="0"/>
    <m/>
    <s v="UM01"/>
    <s v="INR"/>
    <n v="0"/>
    <n v="0"/>
    <n v="0"/>
    <n v="0"/>
    <n v="0"/>
  </r>
  <r>
    <s v="1603004097"/>
    <s v="2"/>
    <s v="16030040972"/>
    <s v="3000"/>
    <x v="2"/>
    <s v="COLCHESTER MASTIF 1400 GAP BC"/>
    <s v="10"/>
    <s v="0"/>
    <s v="UM3003"/>
    <d v="2011-03-05T00:00:00"/>
    <n v="111122.92"/>
    <n v="-97064.69"/>
    <n v="14058.23"/>
    <n v="0"/>
    <n v="0"/>
    <n v="-8502.08"/>
    <n v="0"/>
    <n v="5556.15"/>
    <n v="111122.92"/>
    <n v="-105566.77"/>
    <n v="0"/>
    <m/>
    <s v="UM01"/>
    <s v="INR"/>
    <n v="0"/>
    <n v="0"/>
    <n v="0"/>
    <n v="0"/>
    <n v="0"/>
  </r>
  <r>
    <s v="1603004098"/>
    <s v="1"/>
    <s v="16030040981"/>
    <s v="3000"/>
    <x v="2"/>
    <s v="MECOF CS88GS CNC BED MILL"/>
    <s v="15"/>
    <s v="0"/>
    <s v="UM3003"/>
    <d v="2011-03-05T00:00:00"/>
    <n v="134332.97"/>
    <n v="-91951.679999999993"/>
    <n v="42381.29"/>
    <n v="0"/>
    <n v="0"/>
    <n v="-6018.3"/>
    <n v="0"/>
    <n v="36362.99"/>
    <n v="134332.97"/>
    <n v="-97969.98"/>
    <n v="0"/>
    <m/>
    <s v="UM01"/>
    <s v="INR"/>
    <n v="0"/>
    <n v="0"/>
    <n v="0"/>
    <n v="0"/>
    <n v="0"/>
  </r>
  <r>
    <s v="1603004098"/>
    <s v="2"/>
    <s v="16030040982"/>
    <s v="3000"/>
    <x v="2"/>
    <s v="MECOF CS88GS CNC BED MILL"/>
    <s v="10"/>
    <s v="0"/>
    <s v="UM3003"/>
    <d v="2011-03-05T00:00:00"/>
    <n v="72333.14"/>
    <n v="-63182.23"/>
    <n v="9150.91"/>
    <n v="0"/>
    <n v="0"/>
    <n v="-5534.25"/>
    <n v="0"/>
    <n v="3616.66"/>
    <n v="72333.14"/>
    <n v="-68716.479999999996"/>
    <n v="0"/>
    <m/>
    <s v="UM01"/>
    <s v="INR"/>
    <n v="0"/>
    <n v="0"/>
    <n v="0"/>
    <n v="0"/>
    <n v="0"/>
  </r>
  <r>
    <s v="1603004099"/>
    <s v="1"/>
    <s v="16030040991"/>
    <s v="3000"/>
    <x v="2"/>
    <s v="HARDINGE AHC SUPER PRESN AUTO"/>
    <s v="15"/>
    <s v="0"/>
    <s v="UM3003"/>
    <d v="2011-03-03T00:00:00"/>
    <n v="887428.79"/>
    <n v="-607802.64"/>
    <n v="279626.15000000002"/>
    <n v="0"/>
    <n v="0"/>
    <n v="-39735.29"/>
    <n v="0"/>
    <n v="239890.86"/>
    <n v="887428.79"/>
    <n v="-647537.93000000005"/>
    <n v="0"/>
    <m/>
    <s v="UM01"/>
    <s v="INR"/>
    <n v="0"/>
    <n v="0"/>
    <n v="0"/>
    <n v="0"/>
    <n v="0"/>
  </r>
  <r>
    <s v="1603004099"/>
    <s v="2"/>
    <s v="16030040992"/>
    <s v="3000"/>
    <x v="2"/>
    <s v="HARDINGE AHC SUPER PRESN AUTO"/>
    <s v="10"/>
    <s v="0"/>
    <s v="UM3003"/>
    <d v="2011-03-03T00:00:00"/>
    <n v="477846.27"/>
    <n v="-417623.17"/>
    <n v="60223.1"/>
    <n v="0"/>
    <n v="0"/>
    <n v="-36330.79"/>
    <n v="0"/>
    <n v="23892.31"/>
    <n v="477846.27"/>
    <n v="-453953.96"/>
    <n v="0"/>
    <m/>
    <s v="UM01"/>
    <s v="INR"/>
    <n v="0"/>
    <n v="0"/>
    <n v="0"/>
    <n v="0"/>
    <n v="0"/>
  </r>
  <r>
    <s v="1603004100"/>
    <s v="1"/>
    <s v="16030041001"/>
    <s v="3000"/>
    <x v="2"/>
    <s v="RETRTG &amp; UPGRD-MECOF BED MILL"/>
    <s v="10"/>
    <s v="0"/>
    <s v="UM3003"/>
    <d v="2011-02-22T00:00:00"/>
    <n v="332019.78000000003"/>
    <n v="-290891.71000000002"/>
    <n v="41128.07"/>
    <n v="0"/>
    <n v="0"/>
    <n v="-24527.08"/>
    <n v="0"/>
    <n v="16600.990000000002"/>
    <n v="332019.78000000003"/>
    <n v="-315418.78999999998"/>
    <n v="0"/>
    <m/>
    <s v="UM01"/>
    <s v="INR"/>
    <n v="0"/>
    <n v="0"/>
    <n v="0"/>
    <n v="0"/>
    <n v="0"/>
  </r>
  <r>
    <s v="1603004100"/>
    <s v="2"/>
    <s v="16030041002"/>
    <s v="3000"/>
    <x v="2"/>
    <s v="RETRTG &amp; UPGRD-MECOF BED MILL"/>
    <s v="15"/>
    <s v="0"/>
    <s v="UM3003"/>
    <d v="2011-02-22T00:00:00"/>
    <n v="616608.16"/>
    <n v="-423583.85"/>
    <n v="193024.31"/>
    <n v="0"/>
    <n v="0"/>
    <n v="-27509.65"/>
    <n v="0"/>
    <n v="165514.66"/>
    <n v="616608.16"/>
    <n v="-451093.5"/>
    <n v="0"/>
    <m/>
    <s v="UM01"/>
    <s v="INR"/>
    <n v="0"/>
    <n v="0"/>
    <n v="0"/>
    <n v="0"/>
    <n v="0"/>
  </r>
  <r>
    <s v="1603004101"/>
    <s v="1"/>
    <s v="16030041011"/>
    <s v="3000"/>
    <x v="2"/>
    <s v="MAGNETIC DRILL MACHINE 1 NO."/>
    <s v="10"/>
    <s v="0"/>
    <s v="UM3003"/>
    <d v="2011-02-07T00:00:00"/>
    <n v="27309.119999999999"/>
    <n v="-24023.200000000001"/>
    <n v="3285.92"/>
    <n v="0"/>
    <n v="0"/>
    <n v="-1920.46"/>
    <n v="0"/>
    <n v="1365.46"/>
    <n v="27309.119999999999"/>
    <n v="-25943.66"/>
    <n v="0"/>
    <m/>
    <s v="UM01"/>
    <s v="INR"/>
    <n v="0"/>
    <n v="0"/>
    <n v="0"/>
    <n v="0"/>
    <n v="0"/>
  </r>
  <r>
    <s v="1603004101"/>
    <s v="2"/>
    <s v="16030041012"/>
    <s v="3000"/>
    <x v="2"/>
    <s v="MAGNETIC DRILL MACHINE 1 NO."/>
    <s v="15"/>
    <s v="0"/>
    <s v="UM3003"/>
    <d v="2011-02-07T00:00:00"/>
    <n v="50716.93"/>
    <n v="-35007.699999999997"/>
    <n v="15709.23"/>
    <n v="0"/>
    <n v="0"/>
    <n v="-2250.02"/>
    <n v="0"/>
    <n v="13459.21"/>
    <n v="50716.93"/>
    <n v="-37257.72"/>
    <n v="0"/>
    <m/>
    <s v="UM01"/>
    <s v="INR"/>
    <n v="0"/>
    <n v="0"/>
    <n v="0"/>
    <n v="0"/>
    <n v="0"/>
  </r>
  <r>
    <s v="1603004102"/>
    <s v="1"/>
    <s v="16030041021"/>
    <s v="3000"/>
    <x v="2"/>
    <s v="3NOS 2ND HAND FORK LIFT TRUCKS"/>
    <s v="10"/>
    <s v="0"/>
    <s v="UM3003"/>
    <d v="2011-02-21T00:00:00"/>
    <n v="118197.13"/>
    <n v="-103581.91"/>
    <n v="14615.22"/>
    <n v="0"/>
    <n v="0"/>
    <n v="-8705.36"/>
    <n v="0"/>
    <n v="5909.86"/>
    <n v="118197.13"/>
    <n v="-112287.27"/>
    <n v="0"/>
    <m/>
    <s v="UM01"/>
    <s v="INR"/>
    <n v="0"/>
    <n v="0"/>
    <n v="0"/>
    <n v="0"/>
    <n v="0"/>
  </r>
  <r>
    <s v="1603004102"/>
    <s v="2"/>
    <s v="16030041022"/>
    <s v="3000"/>
    <x v="2"/>
    <s v="3NOS 2ND HAND FORK LIFT TRUCKS"/>
    <s v="15"/>
    <s v="0"/>
    <s v="UM3003"/>
    <d v="2011-02-21T00:00:00"/>
    <n v="219508.96"/>
    <n v="-150830.41"/>
    <n v="68678.55"/>
    <n v="0"/>
    <n v="0"/>
    <n v="-9791.5499999999993"/>
    <n v="0"/>
    <n v="58887"/>
    <n v="219508.96"/>
    <n v="-160621.96"/>
    <n v="0"/>
    <m/>
    <s v="UM01"/>
    <s v="INR"/>
    <n v="0"/>
    <n v="0"/>
    <n v="0"/>
    <n v="0"/>
    <n v="0"/>
  </r>
  <r>
    <s v="1603004103"/>
    <s v="1"/>
    <s v="16030041031"/>
    <s v="3000"/>
    <x v="2"/>
    <s v="2NDVERTICAL MC CENTRE-YANG-1ST"/>
    <s v="10"/>
    <s v="0"/>
    <s v="UM3003"/>
    <d v="2011-02-23T00:00:00"/>
    <n v="392601.15"/>
    <n v="-343867.49"/>
    <n v="48733.66"/>
    <n v="0"/>
    <n v="0"/>
    <n v="-29103.599999999999"/>
    <n v="0"/>
    <n v="19630.060000000001"/>
    <n v="392601.15"/>
    <n v="-372971.09"/>
    <n v="0"/>
    <m/>
    <s v="UM01"/>
    <s v="INR"/>
    <n v="0"/>
    <n v="0"/>
    <n v="0"/>
    <n v="0"/>
    <n v="0"/>
  </r>
  <r>
    <s v="1603004103"/>
    <s v="2"/>
    <s v="16030041032"/>
    <s v="3000"/>
    <x v="2"/>
    <s v="2NDVERTICAL MC CENTRE-YANG-1ST"/>
    <s v="15"/>
    <s v="0"/>
    <s v="UM3003"/>
    <d v="2011-02-23T00:00:00"/>
    <n v="729116.43"/>
    <n v="-500662.5"/>
    <n v="228453.93"/>
    <n v="0"/>
    <n v="0"/>
    <n v="-32549.61"/>
    <n v="0"/>
    <n v="195904.32"/>
    <n v="729116.43"/>
    <n v="-533212.11"/>
    <n v="0"/>
    <m/>
    <s v="UM01"/>
    <s v="INR"/>
    <n v="0"/>
    <n v="0"/>
    <n v="0"/>
    <n v="0"/>
    <n v="0"/>
  </r>
  <r>
    <s v="1603004104"/>
    <s v="1"/>
    <s v="16030041041"/>
    <s v="3000"/>
    <x v="2"/>
    <s v="HORIZENTL BORING MC STANKO-1NO"/>
    <s v="10"/>
    <s v="0"/>
    <s v="UM3003"/>
    <d v="2011-02-23T00:00:00"/>
    <n v="413008.07"/>
    <n v="-361741.3"/>
    <n v="51266.77"/>
    <n v="0"/>
    <n v="0"/>
    <n v="-30616.37"/>
    <n v="0"/>
    <n v="20650.400000000001"/>
    <n v="413008.07"/>
    <n v="-392357.67"/>
    <n v="0"/>
    <m/>
    <s v="UM01"/>
    <s v="INR"/>
    <n v="0"/>
    <n v="0"/>
    <n v="0"/>
    <n v="0"/>
    <n v="0"/>
  </r>
  <r>
    <s v="1603004104"/>
    <s v="2"/>
    <s v="16030041042"/>
    <s v="3000"/>
    <x v="2"/>
    <s v="HORIZENTL BORING MC STANKO-1NO"/>
    <s v="15"/>
    <s v="0"/>
    <s v="UM3003"/>
    <d v="2011-02-23T00:00:00"/>
    <n v="767014.98"/>
    <n v="-526686.31000000006"/>
    <n v="240328.67"/>
    <n v="0"/>
    <n v="0"/>
    <n v="-34241.5"/>
    <n v="0"/>
    <n v="206087.17"/>
    <n v="767014.98"/>
    <n v="-560927.81000000006"/>
    <n v="0"/>
    <m/>
    <s v="UM01"/>
    <s v="INR"/>
    <n v="0"/>
    <n v="0"/>
    <n v="0"/>
    <n v="0"/>
    <n v="0"/>
  </r>
  <r>
    <s v="1603004105"/>
    <s v="1"/>
    <s v="16030041051"/>
    <s v="3000"/>
    <x v="2"/>
    <s v="HORIZENTL BORING MC KEARNS-1NO"/>
    <s v="10"/>
    <s v="0"/>
    <s v="UM3003"/>
    <d v="2011-02-20T00:00:00"/>
    <n v="255349.61"/>
    <n v="-223836.46"/>
    <n v="31513.15"/>
    <n v="0"/>
    <n v="0"/>
    <n v="-18745.669999999998"/>
    <n v="0"/>
    <n v="12767.48"/>
    <n v="255349.61"/>
    <n v="-242582.13"/>
    <n v="0"/>
    <m/>
    <s v="UM01"/>
    <s v="INR"/>
    <n v="0"/>
    <n v="0"/>
    <n v="0"/>
    <n v="0"/>
    <n v="0"/>
  </r>
  <r>
    <s v="1603004105"/>
    <s v="2"/>
    <s v="16030041052"/>
    <s v="3000"/>
    <x v="2"/>
    <s v="HORIZENTL BORING MC KEARNS-1NO"/>
    <s v="15"/>
    <s v="0"/>
    <s v="UM3003"/>
    <d v="2011-02-20T00:00:00"/>
    <n v="474220.7"/>
    <n v="-325957.77"/>
    <n v="148262.93"/>
    <n v="0"/>
    <n v="0"/>
    <n v="-21144.86"/>
    <n v="0"/>
    <n v="127118.07"/>
    <n v="474220.7"/>
    <n v="-347102.63"/>
    <n v="0"/>
    <m/>
    <s v="UM01"/>
    <s v="INR"/>
    <n v="0"/>
    <n v="0"/>
    <n v="0"/>
    <n v="0"/>
    <n v="0"/>
  </r>
  <r>
    <s v="1603004106"/>
    <s v="1"/>
    <s v="16030041061"/>
    <s v="3000"/>
    <x v="2"/>
    <s v="RADIAL DRILING MC-ARCHDALE-1NO"/>
    <s v="10"/>
    <s v="0"/>
    <s v="UM3003"/>
    <d v="2011-02-20T00:00:00"/>
    <n v="206319.57"/>
    <n v="-180857.3"/>
    <n v="25462.27"/>
    <n v="0"/>
    <n v="0"/>
    <n v="-15146.29"/>
    <n v="0"/>
    <n v="10315.98"/>
    <n v="206319.57"/>
    <n v="-196003.59"/>
    <n v="0"/>
    <m/>
    <s v="UM01"/>
    <s v="INR"/>
    <n v="0"/>
    <n v="0"/>
    <n v="0"/>
    <n v="0"/>
    <n v="0"/>
  </r>
  <r>
    <s v="1603004106"/>
    <s v="2"/>
    <s v="16030041062"/>
    <s v="3000"/>
    <x v="2"/>
    <s v="RADIAL DRILING MC-ARCHDALE-1NO"/>
    <s v="15"/>
    <s v="0"/>
    <s v="UM3003"/>
    <d v="2011-02-20T00:00:00"/>
    <n v="383164.91"/>
    <n v="-263370.14"/>
    <n v="119794.77"/>
    <n v="0"/>
    <n v="0"/>
    <n v="-17084.8"/>
    <n v="0"/>
    <n v="102709.97"/>
    <n v="383164.91"/>
    <n v="-280454.94"/>
    <n v="0"/>
    <m/>
    <s v="UM01"/>
    <s v="INR"/>
    <n v="0"/>
    <n v="0"/>
    <n v="0"/>
    <n v="0"/>
    <n v="0"/>
  </r>
  <r>
    <s v="1603004107"/>
    <s v="1"/>
    <s v="16030041071"/>
    <s v="3000"/>
    <x v="2"/>
    <s v="RETROFTG &amp; RECONG OF CNC M/C C"/>
    <s v="15"/>
    <s v="0"/>
    <s v="UM3003"/>
    <d v="2012-01-14T00:00:00"/>
    <n v="187045.41"/>
    <n v="-114686.55"/>
    <n v="72358.86"/>
    <n v="0"/>
    <n v="0"/>
    <n v="-9284.3799999999992"/>
    <n v="0"/>
    <n v="63074.48"/>
    <n v="187045.41"/>
    <n v="-123970.93"/>
    <n v="0"/>
    <m/>
    <s v="UM01"/>
    <s v="INR"/>
    <n v="0"/>
    <n v="0"/>
    <n v="0"/>
    <n v="0"/>
    <n v="0"/>
  </r>
  <r>
    <s v="1603004107"/>
    <s v="2"/>
    <s v="16030041072"/>
    <s v="3000"/>
    <x v="2"/>
    <s v="RETROFTG &amp; RECONG OF CNC M/C C"/>
    <s v="10"/>
    <s v="0"/>
    <s v="UM3003"/>
    <d v="2012-01-14T00:00:00"/>
    <n v="100716.76"/>
    <n v="-80168.88"/>
    <n v="20547.88"/>
    <n v="0"/>
    <n v="0"/>
    <n v="-8683.89"/>
    <n v="0"/>
    <n v="11863.99"/>
    <n v="100716.76"/>
    <n v="-88852.77"/>
    <n v="0"/>
    <m/>
    <s v="UM01"/>
    <s v="INR"/>
    <n v="0"/>
    <n v="0"/>
    <n v="0"/>
    <n v="0"/>
    <n v="0"/>
  </r>
  <r>
    <s v="1603004108"/>
    <s v="1"/>
    <s v="16030041081"/>
    <s v="3000"/>
    <x v="2"/>
    <s v="MITCHELL HEAVY DUTY LBC LATHE"/>
    <s v="10"/>
    <s v="0"/>
    <s v="UM3003"/>
    <d v="2012-03-15T00:00:00"/>
    <n v="352211.8"/>
    <n v="-274899.31"/>
    <n v="77312.490000000005"/>
    <n v="0"/>
    <n v="0"/>
    <n v="-30562.68"/>
    <n v="0"/>
    <n v="46749.81"/>
    <n v="352211.8"/>
    <n v="-305461.99"/>
    <n v="0"/>
    <m/>
    <s v="UM01"/>
    <s v="INR"/>
    <n v="0"/>
    <n v="0"/>
    <n v="0"/>
    <n v="0"/>
    <n v="0"/>
  </r>
  <r>
    <s v="1603004108"/>
    <s v="2"/>
    <s v="16030041082"/>
    <s v="3000"/>
    <x v="2"/>
    <s v="MITCHELL HEAVY DUTY LBC LATHE"/>
    <s v="15"/>
    <s v="0"/>
    <s v="UM3003"/>
    <d v="2012-03-15T00:00:00"/>
    <n v="654107.62"/>
    <n v="-391858.18"/>
    <n v="262249.44"/>
    <n v="0"/>
    <n v="0"/>
    <n v="-33011.660000000003"/>
    <n v="0"/>
    <n v="229237.78"/>
    <n v="654107.62"/>
    <n v="-424869.84"/>
    <n v="0"/>
    <m/>
    <s v="UM01"/>
    <s v="INR"/>
    <n v="0"/>
    <n v="0"/>
    <n v="0"/>
    <n v="0"/>
    <n v="0"/>
  </r>
  <r>
    <s v="1603004109"/>
    <s v="1"/>
    <s v="16030041091"/>
    <s v="3000"/>
    <x v="2"/>
    <s v="COLCHSTR'MASTIFF1400'GBC LATHE"/>
    <s v="10"/>
    <s v="0"/>
    <s v="UM3003"/>
    <d v="2012-02-12T00:00:00"/>
    <n v="96036.4"/>
    <n v="-75738.16"/>
    <n v="20298.240000000002"/>
    <n v="0"/>
    <n v="0"/>
    <n v="-8305.7199999999993"/>
    <n v="0"/>
    <n v="11992.52"/>
    <n v="96036.4"/>
    <n v="-84043.88"/>
    <n v="0"/>
    <m/>
    <s v="UM01"/>
    <s v="INR"/>
    <n v="0"/>
    <n v="0"/>
    <n v="0"/>
    <n v="0"/>
    <n v="0"/>
  </r>
  <r>
    <s v="1603004109"/>
    <s v="2"/>
    <s v="16030041092"/>
    <s v="3000"/>
    <x v="2"/>
    <s v="COLCHSTR'MASTIFF1400'GBC LATHE"/>
    <s v="15"/>
    <s v="0"/>
    <s v="UM3003"/>
    <d v="2012-02-12T00:00:00"/>
    <n v="178353.31"/>
    <n v="-108162.67"/>
    <n v="70190.64"/>
    <n v="0"/>
    <n v="0"/>
    <n v="-8924.43"/>
    <n v="0"/>
    <n v="61266.21"/>
    <n v="178353.31"/>
    <n v="-117087.1"/>
    <n v="0"/>
    <m/>
    <s v="UM01"/>
    <s v="INR"/>
    <n v="0"/>
    <n v="0"/>
    <n v="0"/>
    <n v="0"/>
    <n v="0"/>
  </r>
  <r>
    <s v="1603004110"/>
    <s v="1"/>
    <s v="16030041101"/>
    <s v="3000"/>
    <x v="2"/>
    <s v="MORI SEIKI'MH40'HORIZONTAL MC"/>
    <s v="10"/>
    <s v="0"/>
    <s v="UM3003"/>
    <d v="2012-03-13T00:00:00"/>
    <n v="781312.32"/>
    <n v="-610213.18999999994"/>
    <n v="171099.13"/>
    <n v="0"/>
    <n v="0"/>
    <n v="-67780.92"/>
    <n v="0"/>
    <n v="103318.21"/>
    <n v="781312.32"/>
    <n v="-677994.11"/>
    <n v="0"/>
    <m/>
    <s v="UM01"/>
    <s v="INR"/>
    <n v="0"/>
    <n v="0"/>
    <n v="0"/>
    <n v="0"/>
    <n v="0"/>
  </r>
  <r>
    <s v="1603004110"/>
    <s v="2"/>
    <s v="16030041102"/>
    <s v="3000"/>
    <x v="2"/>
    <s v="MORI SEIKI'MH40'HORIZONTAL MC"/>
    <s v="15"/>
    <s v="0"/>
    <s v="UM3003"/>
    <d v="2012-03-13T00:00:00"/>
    <n v="1451008.59"/>
    <n v="-869867.01"/>
    <n v="581141.57999999996"/>
    <n v="0"/>
    <n v="0"/>
    <n v="-73200.22"/>
    <n v="0"/>
    <n v="507941.36"/>
    <n v="1451008.59"/>
    <n v="-943067.23"/>
    <n v="0"/>
    <m/>
    <s v="UM01"/>
    <s v="INR"/>
    <n v="0"/>
    <n v="0"/>
    <n v="0"/>
    <n v="0"/>
    <n v="0"/>
  </r>
  <r>
    <s v="1603004111"/>
    <s v="1"/>
    <s v="16030041111"/>
    <s v="3000"/>
    <x v="2"/>
    <s v="MECOF'CS88GS'CNC BED 4000X1060"/>
    <s v="10"/>
    <s v="0"/>
    <s v="UM3003"/>
    <d v="2012-03-21T00:00:00"/>
    <n v="1582761.72"/>
    <n v="-1232936"/>
    <n v="349825.72"/>
    <n v="0"/>
    <n v="0"/>
    <n v="-137414.44"/>
    <n v="0"/>
    <n v="212411.28"/>
    <n v="1582761.72"/>
    <n v="-1370350.44"/>
    <n v="0"/>
    <m/>
    <s v="UM01"/>
    <s v="INR"/>
    <n v="0"/>
    <n v="0"/>
    <n v="0"/>
    <n v="0"/>
    <n v="0"/>
  </r>
  <r>
    <s v="1603004111"/>
    <s v="2"/>
    <s v="16030041112"/>
    <s v="3000"/>
    <x v="2"/>
    <s v="MECOF'CS88GS'CNC BED 4000X1060"/>
    <s v="15"/>
    <s v="0"/>
    <s v="UM3003"/>
    <d v="2012-03-21T00:00:00"/>
    <n v="2939414.63"/>
    <n v="-1756859.65"/>
    <n v="1182554.98"/>
    <n v="0"/>
    <n v="0"/>
    <n v="-148580.29"/>
    <n v="0"/>
    <n v="1033974.69"/>
    <n v="2939414.63"/>
    <n v="-1905439.94"/>
    <n v="0"/>
    <m/>
    <s v="UM01"/>
    <s v="INR"/>
    <n v="0"/>
    <n v="0"/>
    <n v="0"/>
    <n v="0"/>
    <n v="0"/>
  </r>
  <r>
    <s v="1603004112"/>
    <s v="1"/>
    <s v="16030041121"/>
    <s v="3000"/>
    <x v="2"/>
    <s v="GILLARDON'GB30V'BOX COLUM DRIL"/>
    <s v="10"/>
    <s v="0"/>
    <s v="UM3003"/>
    <d v="2012-02-15T00:00:00"/>
    <n v="176874.97"/>
    <n v="-139359.95000000001"/>
    <n v="37515.019999999997"/>
    <n v="0"/>
    <n v="0"/>
    <n v="-15299.73"/>
    <n v="0"/>
    <n v="22215.29"/>
    <n v="176874.97"/>
    <n v="-154659.68"/>
    <n v="0"/>
    <m/>
    <s v="UM01"/>
    <s v="INR"/>
    <n v="0"/>
    <n v="0"/>
    <n v="0"/>
    <n v="0"/>
    <n v="0"/>
  </r>
  <r>
    <s v="1603004112"/>
    <s v="2"/>
    <s v="16030041122"/>
    <s v="3000"/>
    <x v="2"/>
    <s v="GILLARDON'GB30V'BOX COLUM DRIL"/>
    <s v="15"/>
    <s v="0"/>
    <s v="UM3003"/>
    <d v="2012-02-15T00:00:00"/>
    <n v="328482.08"/>
    <n v="-198992.72"/>
    <n v="129489.36"/>
    <n v="0"/>
    <n v="0"/>
    <n v="-16448.310000000001"/>
    <n v="0"/>
    <n v="113041.05"/>
    <n v="328482.08"/>
    <n v="-215441.03"/>
    <n v="0"/>
    <m/>
    <s v="UM01"/>
    <s v="INR"/>
    <n v="0"/>
    <n v="0"/>
    <n v="0"/>
    <n v="0"/>
    <n v="0"/>
  </r>
  <r>
    <s v="1603004113"/>
    <s v="1"/>
    <s v="16030041131"/>
    <s v="3000"/>
    <x v="2"/>
    <s v="SCHAUDT'E550N 1000-2ND HAND-1N"/>
    <s v="10"/>
    <s v="0"/>
    <s v="UM3003"/>
    <d v="2012-02-25T00:00:00"/>
    <n v="302374.48"/>
    <n v="-237463.16"/>
    <n v="64911.32"/>
    <n v="0"/>
    <n v="0"/>
    <n v="-26187.75"/>
    <n v="0"/>
    <n v="38723.57"/>
    <n v="302374.48"/>
    <n v="-263650.90999999997"/>
    <n v="0"/>
    <m/>
    <s v="UM01"/>
    <s v="INR"/>
    <n v="0"/>
    <n v="0"/>
    <n v="0"/>
    <n v="0"/>
    <n v="0"/>
  </r>
  <r>
    <s v="1603004113"/>
    <s v="2"/>
    <s v="16030041132"/>
    <s v="3000"/>
    <x v="2"/>
    <s v="SCHAUDT'E550N 1000-2ND HAND-1N"/>
    <s v="15"/>
    <s v="0"/>
    <s v="UM3003"/>
    <d v="2012-02-25T00:00:00"/>
    <n v="561552.61"/>
    <n v="-338872"/>
    <n v="222680.61"/>
    <n v="0"/>
    <n v="0"/>
    <n v="-28197.73"/>
    <n v="0"/>
    <n v="194482.88"/>
    <n v="561552.61"/>
    <n v="-367069.73"/>
    <n v="0"/>
    <m/>
    <s v="UM01"/>
    <s v="INR"/>
    <n v="0"/>
    <n v="0"/>
    <n v="0"/>
    <n v="0"/>
    <n v="0"/>
  </r>
  <r>
    <s v="1603004114"/>
    <s v="1"/>
    <s v="16030041141"/>
    <s v="3000"/>
    <x v="2"/>
    <s v="MATSUURA RA-1 CNC-2ND HAND-1NO"/>
    <s v="10"/>
    <s v="0"/>
    <s v="UM3003"/>
    <d v="2012-02-11T00:00:00"/>
    <n v="44918.239999999998"/>
    <n v="-35435.870000000003"/>
    <n v="9482.3700000000008"/>
    <n v="0"/>
    <n v="0"/>
    <n v="-3884.28"/>
    <n v="0"/>
    <n v="5598.09"/>
    <n v="44918.239999999998"/>
    <n v="-39320.15"/>
    <n v="0"/>
    <m/>
    <s v="UM01"/>
    <s v="INR"/>
    <n v="0"/>
    <n v="0"/>
    <n v="0"/>
    <n v="0"/>
    <n v="0"/>
  </r>
  <r>
    <s v="1603004114"/>
    <s v="2"/>
    <s v="16030041142"/>
    <s v="3000"/>
    <x v="2"/>
    <s v="MATSUURA RA-1 CNC-2ND HAND-1NO"/>
    <s v="15"/>
    <s v="0"/>
    <s v="UM3003"/>
    <d v="2012-02-11T00:00:00"/>
    <n v="83419.58"/>
    <n v="-50609.96"/>
    <n v="32809.620000000003"/>
    <n v="0"/>
    <n v="0"/>
    <n v="-4172.8999999999996"/>
    <n v="0"/>
    <n v="28636.720000000001"/>
    <n v="83419.58"/>
    <n v="-54782.86"/>
    <n v="0"/>
    <m/>
    <s v="UM01"/>
    <s v="INR"/>
    <n v="0"/>
    <n v="0"/>
    <n v="0"/>
    <n v="0"/>
    <n v="0"/>
  </r>
  <r>
    <s v="1603004115"/>
    <s v="1"/>
    <s v="16030041151"/>
    <s v="3000"/>
    <x v="2"/>
    <s v="SKODA E20 ROTARY TABLE-2ND HAN"/>
    <s v="10"/>
    <s v="0"/>
    <s v="UM3003"/>
    <d v="2012-03-22T00:00:00"/>
    <n v="992803.7"/>
    <n v="-773115.36"/>
    <n v="219688.34"/>
    <n v="0"/>
    <n v="0"/>
    <n v="-86204.96"/>
    <n v="0"/>
    <n v="133483.38"/>
    <n v="992803.7"/>
    <n v="-859320.31999999995"/>
    <n v="0"/>
    <m/>
    <s v="UM01"/>
    <s v="INR"/>
    <n v="0"/>
    <n v="0"/>
    <n v="0"/>
    <n v="0"/>
    <n v="0"/>
  </r>
  <r>
    <s v="1603004115"/>
    <s v="2"/>
    <s v="16030041152"/>
    <s v="3000"/>
    <x v="2"/>
    <s v="SKODA E20 ROTARY TABLE-2ND HAN"/>
    <s v="15"/>
    <s v="0"/>
    <s v="UM3003"/>
    <d v="2012-03-22T00:00:00"/>
    <n v="1843778.29"/>
    <n v="-1101563.8500000001"/>
    <n v="742214.44"/>
    <n v="0"/>
    <n v="0"/>
    <n v="-93225.67"/>
    <n v="0"/>
    <n v="648988.77"/>
    <n v="1843778.29"/>
    <n v="-1194789.52"/>
    <n v="0"/>
    <m/>
    <s v="UM01"/>
    <s v="INR"/>
    <n v="0"/>
    <n v="0"/>
    <n v="0"/>
    <n v="0"/>
    <n v="0"/>
  </r>
  <r>
    <s v="1603004116"/>
    <s v="1"/>
    <s v="16030041161"/>
    <s v="3000"/>
    <x v="2"/>
    <s v="UNION WMW- 2ND HAND-1 NO"/>
    <s v="10"/>
    <s v="0"/>
    <s v="UM3003"/>
    <d v="2012-03-17T00:00:00"/>
    <n v="913645.8"/>
    <n v="-712653.59"/>
    <n v="200992.21"/>
    <n v="0"/>
    <n v="0"/>
    <n v="-79284.09"/>
    <n v="0"/>
    <n v="121708.12"/>
    <n v="913645.8"/>
    <n v="-791937.68"/>
    <n v="0"/>
    <m/>
    <s v="UM01"/>
    <s v="INR"/>
    <n v="0"/>
    <n v="0"/>
    <n v="0"/>
    <n v="0"/>
    <n v="0"/>
  </r>
  <r>
    <s v="1603004116"/>
    <s v="2"/>
    <s v="16030041162"/>
    <s v="3000"/>
    <x v="2"/>
    <s v="UNION WMW- 2ND HAND-1 NO"/>
    <s v="15"/>
    <s v="0"/>
    <s v="UM3003"/>
    <d v="2012-03-17T00:00:00"/>
    <n v="1696770.78"/>
    <n v="-1015671.73"/>
    <n v="681099.05"/>
    <n v="0"/>
    <n v="0"/>
    <n v="-85683.1"/>
    <n v="0"/>
    <n v="595415.94999999995"/>
    <n v="1696770.78"/>
    <n v="-1101354.83"/>
    <n v="0"/>
    <m/>
    <s v="UM01"/>
    <s v="INR"/>
    <n v="0"/>
    <n v="0"/>
    <n v="0"/>
    <n v="0"/>
    <n v="0"/>
  </r>
  <r>
    <s v="1603004117"/>
    <s v="1"/>
    <s v="16030041171"/>
    <s v="3000"/>
    <x v="2"/>
    <s v="DAEWOO PUMA 10HC-2ND HAND"/>
    <s v="10"/>
    <s v="0"/>
    <s v="UM3003"/>
    <d v="2012-03-19T00:00:00"/>
    <n v="335804.52"/>
    <n v="-261746.65"/>
    <n v="74057.87"/>
    <n v="0"/>
    <n v="0"/>
    <n v="-29152.98"/>
    <n v="0"/>
    <n v="44904.89"/>
    <n v="335804.52"/>
    <n v="-290899.63"/>
    <n v="0"/>
    <m/>
    <s v="UM01"/>
    <s v="INR"/>
    <n v="0"/>
    <n v="0"/>
    <n v="0"/>
    <n v="0"/>
    <n v="0"/>
  </r>
  <r>
    <s v="1603004117"/>
    <s v="2"/>
    <s v="16030041172"/>
    <s v="3000"/>
    <x v="2"/>
    <s v="DAEWOO PUMA 10HC-2ND HAND"/>
    <s v="15"/>
    <s v="0"/>
    <s v="UM3003"/>
    <d v="2012-03-19T00:00:00"/>
    <n v="623636.96"/>
    <n v="-373002.84"/>
    <n v="250634.12"/>
    <n v="0"/>
    <n v="0"/>
    <n v="-31510.65"/>
    <n v="0"/>
    <n v="219123.47"/>
    <n v="623636.96"/>
    <n v="-404513.49"/>
    <n v="0"/>
    <m/>
    <s v="UM01"/>
    <s v="INR"/>
    <n v="0"/>
    <n v="0"/>
    <n v="0"/>
    <n v="0"/>
    <n v="0"/>
  </r>
  <r>
    <s v="1603004118"/>
    <s v="1"/>
    <s v="16030041181"/>
    <s v="3000"/>
    <x v="2"/>
    <s v="DAEWOO PUMA 10HCCNC TURNING"/>
    <s v="10"/>
    <s v="0"/>
    <s v="UM3003"/>
    <d v="2012-03-19T00:00:00"/>
    <n v="349319.99"/>
    <n v="-272281.44"/>
    <n v="77038.55"/>
    <n v="0"/>
    <n v="0"/>
    <n v="-30326.33"/>
    <n v="0"/>
    <n v="46712.22"/>
    <n v="349319.99"/>
    <n v="-302607.77"/>
    <n v="0"/>
    <m/>
    <s v="UM01"/>
    <s v="INR"/>
    <n v="0"/>
    <n v="0"/>
    <n v="0"/>
    <n v="0"/>
    <n v="0"/>
  </r>
  <r>
    <s v="1603004118"/>
    <s v="2"/>
    <s v="16030041182"/>
    <s v="3000"/>
    <x v="2"/>
    <s v="DAEWOO PUMA 10HCCNC TURNING"/>
    <s v="15"/>
    <s v="0"/>
    <s v="UM3003"/>
    <d v="2012-03-19T00:00:00"/>
    <n v="648737.12"/>
    <n v="-388015.46"/>
    <n v="260721.66"/>
    <n v="0"/>
    <n v="0"/>
    <n v="-32778.9"/>
    <n v="0"/>
    <n v="227942.76"/>
    <n v="648737.12"/>
    <n v="-420794.36"/>
    <n v="0"/>
    <m/>
    <s v="UM01"/>
    <s v="INR"/>
    <n v="0"/>
    <n v="0"/>
    <n v="0"/>
    <n v="0"/>
    <n v="0"/>
  </r>
  <r>
    <s v="1603004119"/>
    <s v="1"/>
    <s v="16030041191"/>
    <s v="3000"/>
    <x v="2"/>
    <s v="TOS SN 710S CENTRE LATHE-1 NO"/>
    <s v="10"/>
    <s v="0"/>
    <s v="UM3003"/>
    <d v="2012-03-28T00:00:00"/>
    <n v="753881.65"/>
    <n v="-585892.81999999995"/>
    <n v="167988.83"/>
    <n v="0"/>
    <n v="0"/>
    <n v="-65506.31"/>
    <n v="0"/>
    <n v="102482.52"/>
    <n v="753881.65"/>
    <n v="-651399.13"/>
    <n v="0"/>
    <m/>
    <s v="UM01"/>
    <s v="INR"/>
    <n v="0"/>
    <n v="0"/>
    <n v="0"/>
    <n v="0"/>
    <n v="0"/>
  </r>
  <r>
    <s v="1603004119"/>
    <s v="2"/>
    <s v="16030041192"/>
    <s v="3000"/>
    <x v="2"/>
    <s v="TOS SN 710S CENTRE LATHE-1 NO"/>
    <s v="15"/>
    <s v="0"/>
    <s v="UM3003"/>
    <d v="2012-03-28T00:00:00"/>
    <n v="1400065.93"/>
    <n v="-834530.91"/>
    <n v="565535.02"/>
    <n v="0"/>
    <n v="0"/>
    <n v="-70901.25"/>
    <n v="0"/>
    <n v="494633.77"/>
    <n v="1400065.93"/>
    <n v="-905432.16"/>
    <n v="0"/>
    <m/>
    <s v="UM01"/>
    <s v="INR"/>
    <n v="0"/>
    <n v="0"/>
    <n v="0"/>
    <n v="0"/>
    <n v="0"/>
  </r>
  <r>
    <s v="1603004120"/>
    <s v="1"/>
    <s v="16030041201"/>
    <s v="3000"/>
    <x v="2"/>
    <s v="UNION BFP 125 HORIZONTAL FLOOR"/>
    <s v="10"/>
    <s v="0"/>
    <s v="UM3003"/>
    <d v="2012-03-28T00:00:00"/>
    <n v="1529514.53"/>
    <n v="-1188690"/>
    <n v="340824.53"/>
    <n v="0"/>
    <n v="0"/>
    <n v="-132902.63"/>
    <n v="0"/>
    <n v="207921.9"/>
    <n v="1529514.53"/>
    <n v="-1321592.6299999999"/>
    <n v="0"/>
    <m/>
    <s v="UM01"/>
    <s v="INR"/>
    <n v="0"/>
    <n v="0"/>
    <n v="0"/>
    <n v="0"/>
    <n v="0"/>
  </r>
  <r>
    <s v="1603004120"/>
    <s v="2"/>
    <s v="16030041202"/>
    <s v="3000"/>
    <x v="2"/>
    <s v="UNION BFP 125 HORIZONTAL FLOOR"/>
    <s v="15"/>
    <s v="0"/>
    <s v="UM3003"/>
    <d v="2012-03-28T00:00:00"/>
    <n v="2840526.98"/>
    <n v="-1693139.97"/>
    <n v="1147387.01"/>
    <n v="0"/>
    <n v="0"/>
    <n v="-143848.15"/>
    <n v="0"/>
    <n v="1003538.86"/>
    <n v="2840526.98"/>
    <n v="-1836988.12"/>
    <n v="0"/>
    <m/>
    <s v="UM01"/>
    <s v="INR"/>
    <n v="0"/>
    <n v="0"/>
    <n v="0"/>
    <n v="0"/>
    <n v="0"/>
  </r>
  <r>
    <s v="1603004121"/>
    <s v="1"/>
    <s v="16030041211"/>
    <s v="3000"/>
    <x v="2"/>
    <s v="REFORM AR 40/11 1 NO-2ND HAND"/>
    <s v="10"/>
    <s v="0"/>
    <s v="UM3003"/>
    <d v="2012-03-10T00:00:00"/>
    <n v="522960.46"/>
    <n v="-408842.48"/>
    <n v="114117.98"/>
    <n v="0"/>
    <n v="0"/>
    <n v="-45351.74"/>
    <n v="0"/>
    <n v="68766.240000000005"/>
    <n v="522960.46"/>
    <n v="-454194.22"/>
    <n v="0"/>
    <m/>
    <s v="UM01"/>
    <s v="INR"/>
    <n v="0"/>
    <n v="0"/>
    <n v="0"/>
    <n v="0"/>
    <n v="0"/>
  </r>
  <r>
    <s v="1603004121"/>
    <s v="2"/>
    <s v="16030041212"/>
    <s v="3000"/>
    <x v="2"/>
    <s v="REFORM AR 40/11 1 NO-2ND HAND"/>
    <s v="15"/>
    <s v="0"/>
    <s v="UM3003"/>
    <d v="2012-03-10T00:00:00"/>
    <n v="971212.29"/>
    <n v="-582935.05000000005"/>
    <n v="388277.24"/>
    <n v="0"/>
    <n v="0"/>
    <n v="-48952.46"/>
    <n v="0"/>
    <n v="339324.78"/>
    <n v="971212.29"/>
    <n v="-631887.51"/>
    <n v="0"/>
    <m/>
    <s v="UM01"/>
    <s v="INR"/>
    <n v="0"/>
    <n v="0"/>
    <n v="0"/>
    <n v="0"/>
    <n v="0"/>
  </r>
  <r>
    <s v="1603004122"/>
    <s v="1"/>
    <s v="16030041221"/>
    <s v="3000"/>
    <x v="2"/>
    <s v="ASQUITH NH B1 HORIZONTAL 1 NO"/>
    <s v="10"/>
    <s v="0"/>
    <s v="UM3003"/>
    <d v="2012-03-26T00:00:00"/>
    <n v="2876123.31"/>
    <n v="-2236718.96"/>
    <n v="639404.35"/>
    <n v="0"/>
    <n v="0"/>
    <n v="-249852.67"/>
    <n v="0"/>
    <n v="389551.68"/>
    <n v="2876123.31"/>
    <n v="-2486571.63"/>
    <n v="0"/>
    <m/>
    <s v="UM01"/>
    <s v="INR"/>
    <n v="0"/>
    <n v="0"/>
    <n v="0"/>
    <n v="0"/>
    <n v="0"/>
  </r>
  <r>
    <s v="1603004122"/>
    <s v="2"/>
    <s v="16030041222"/>
    <s v="3000"/>
    <x v="2"/>
    <s v="ASQUITH NH B1 HORIZONTAL 1 NO"/>
    <s v="15"/>
    <s v="0"/>
    <s v="UM3003"/>
    <d v="2012-03-26T00:00:00"/>
    <n v="5341371.8600000003"/>
    <n v="-3186045.03"/>
    <n v="2155326.83"/>
    <n v="0"/>
    <n v="0"/>
    <n v="-270386.13"/>
    <n v="0"/>
    <n v="1884940.7"/>
    <n v="5341371.8600000003"/>
    <n v="-3456431.16"/>
    <n v="0"/>
    <m/>
    <s v="UM01"/>
    <s v="INR"/>
    <n v="0"/>
    <n v="0"/>
    <n v="0"/>
    <n v="0"/>
    <n v="0"/>
  </r>
  <r>
    <s v="1603004123"/>
    <s v="1"/>
    <s v="16030041231"/>
    <s v="3000"/>
    <x v="2"/>
    <s v="UPGRAD OF DEAN SMITH LATHE"/>
    <s v="10"/>
    <s v="0"/>
    <s v="UM3003"/>
    <d v="2013-02-03T00:00:00"/>
    <n v="257131.41"/>
    <n v="-179023.73"/>
    <n v="78107.679999999993"/>
    <n v="0"/>
    <n v="0"/>
    <n v="-22944.75"/>
    <n v="0"/>
    <n v="55162.93"/>
    <n v="257131.41"/>
    <n v="-201968.48"/>
    <n v="0"/>
    <m/>
    <s v="UM01"/>
    <s v="INR"/>
    <n v="0"/>
    <n v="0"/>
    <n v="0"/>
    <n v="0"/>
    <n v="0"/>
  </r>
  <r>
    <s v="1603004123"/>
    <s v="2"/>
    <s v="16030041232"/>
    <s v="3000"/>
    <x v="2"/>
    <s v="UPGRAD OF DEAN SMITH LATHE"/>
    <s v="15"/>
    <s v="0"/>
    <s v="UM3003"/>
    <d v="2013-02-03T00:00:00"/>
    <n v="477529.75"/>
    <n v="-249542.68"/>
    <n v="227987.07"/>
    <n v="0"/>
    <n v="0"/>
    <n v="-26021.78"/>
    <n v="0"/>
    <n v="201965.29"/>
    <n v="477529.75"/>
    <n v="-275564.46000000002"/>
    <n v="0"/>
    <m/>
    <s v="UM01"/>
    <s v="INR"/>
    <n v="0"/>
    <n v="0"/>
    <n v="0"/>
    <n v="0"/>
    <n v="0"/>
  </r>
  <r>
    <s v="1603004124"/>
    <s v="1"/>
    <s v="16030041241"/>
    <s v="3000"/>
    <x v="2"/>
    <s v="UPGRAD MORISEIKI-HMC-MH-40"/>
    <s v="10"/>
    <s v="0"/>
    <s v="UM3003"/>
    <d v="2013-02-03T00:00:00"/>
    <n v="341002.53"/>
    <n v="-237417.68"/>
    <n v="103584.85"/>
    <n v="0"/>
    <n v="0"/>
    <n v="-30428.880000000001"/>
    <n v="0"/>
    <n v="73155.97"/>
    <n v="341002.53"/>
    <n v="-267846.56"/>
    <n v="0"/>
    <m/>
    <s v="UM01"/>
    <s v="INR"/>
    <n v="0"/>
    <n v="0"/>
    <n v="0"/>
    <n v="0"/>
    <n v="0"/>
  </r>
  <r>
    <s v="1603004124"/>
    <s v="2"/>
    <s v="16030041242"/>
    <s v="3000"/>
    <x v="2"/>
    <s v="UPGRAD MORISEIKI-HMC-MH-40"/>
    <s v="15"/>
    <s v="0"/>
    <s v="UM3003"/>
    <d v="2013-02-03T00:00:00"/>
    <n v="633290.42000000004"/>
    <n v="-330938.53999999998"/>
    <n v="302351.88"/>
    <n v="0"/>
    <n v="0"/>
    <n v="-34509.57"/>
    <n v="0"/>
    <n v="267842.31"/>
    <n v="633290.42000000004"/>
    <n v="-365448.11"/>
    <n v="0"/>
    <m/>
    <s v="UM01"/>
    <s v="INR"/>
    <n v="0"/>
    <n v="0"/>
    <n v="0"/>
    <n v="0"/>
    <n v="0"/>
  </r>
  <r>
    <s v="1603004125"/>
    <s v="1"/>
    <s v="16030041251"/>
    <s v="3000"/>
    <x v="2"/>
    <s v="CRISTEN '05/10/2008'PREN GRIND"/>
    <s v="10"/>
    <s v="0"/>
    <s v="UM3003"/>
    <d v="2013-01-12T00:00:00"/>
    <n v="28582.74"/>
    <n v="-20066"/>
    <n v="8516.74"/>
    <n v="0"/>
    <n v="0"/>
    <n v="-2546.23"/>
    <n v="0"/>
    <n v="5970.51"/>
    <n v="28582.74"/>
    <n v="-22612.23"/>
    <n v="0"/>
    <m/>
    <s v="UM01"/>
    <s v="INR"/>
    <n v="0"/>
    <n v="0"/>
    <n v="0"/>
    <n v="0"/>
    <n v="0"/>
  </r>
  <r>
    <s v="1603004125"/>
    <s v="2"/>
    <s v="16030041252"/>
    <s v="3000"/>
    <x v="2"/>
    <s v="CRISTEN '05/10/2008'PREN GRIND"/>
    <s v="15"/>
    <s v="0"/>
    <s v="UM3003"/>
    <d v="2013-01-12T00:00:00"/>
    <n v="53082.23"/>
    <n v="-28019.27"/>
    <n v="25062.959999999999"/>
    <n v="0"/>
    <n v="0"/>
    <n v="-2879"/>
    <n v="0"/>
    <n v="22183.96"/>
    <n v="53082.23"/>
    <n v="-30898.27"/>
    <n v="0"/>
    <m/>
    <s v="UM01"/>
    <s v="INR"/>
    <n v="0"/>
    <n v="0"/>
    <n v="0"/>
    <n v="0"/>
    <n v="0"/>
  </r>
  <r>
    <s v="1603004126"/>
    <s v="1"/>
    <s v="16030041261"/>
    <s v="3000"/>
    <x v="2"/>
    <s v="ELECTRL COST MCRY DN ASLY SHED"/>
    <s v="10"/>
    <s v="0"/>
    <s v="UM3003"/>
    <d v="2013-02-03T00:00:00"/>
    <n v="61371.35"/>
    <n v="-42458.52"/>
    <n v="18912.830000000002"/>
    <n v="0"/>
    <n v="0"/>
    <n v="-5571.44"/>
    <n v="0"/>
    <n v="13341.39"/>
    <n v="61371.35"/>
    <n v="-48029.96"/>
    <n v="0"/>
    <m/>
    <s v="UM01"/>
    <s v="INR"/>
    <n v="0"/>
    <n v="0"/>
    <n v="0"/>
    <n v="0"/>
    <n v="0"/>
  </r>
  <r>
    <s v="1603004126"/>
    <s v="2"/>
    <s v="16030041262"/>
    <s v="3000"/>
    <x v="2"/>
    <s v="ELECTRL COST MCRY DN ASLY SHED"/>
    <s v="15"/>
    <s v="0"/>
    <s v="UM3003"/>
    <d v="2013-02-03T00:00:00"/>
    <n v="113975.36"/>
    <n v="-58714.69"/>
    <n v="55260.67"/>
    <n v="0"/>
    <n v="0"/>
    <n v="-6318.58"/>
    <n v="0"/>
    <n v="48942.09"/>
    <n v="113975.36"/>
    <n v="-65033.27"/>
    <n v="0"/>
    <m/>
    <s v="UM01"/>
    <s v="INR"/>
    <n v="0"/>
    <n v="0"/>
    <n v="0"/>
    <n v="0"/>
    <n v="0"/>
  </r>
  <r>
    <s v="1603004127"/>
    <s v="1"/>
    <s v="16030041271"/>
    <s v="3000"/>
    <x v="2"/>
    <s v="UPGRADATION OF COOPER VTL MC"/>
    <s v="15"/>
    <s v="0"/>
    <s v="UM3003"/>
    <d v="2013-01-22T00:00:00"/>
    <n v="552439.86"/>
    <n v="-285954.73"/>
    <n v="266485.13"/>
    <n v="0"/>
    <n v="0"/>
    <n v="-30580.51"/>
    <n v="0"/>
    <n v="235904.62"/>
    <n v="552439.86"/>
    <n v="-316535.24"/>
    <n v="0"/>
    <m/>
    <s v="UM01"/>
    <s v="INR"/>
    <n v="0"/>
    <n v="0"/>
    <n v="0"/>
    <n v="0"/>
    <n v="0"/>
  </r>
  <r>
    <s v="1603004127"/>
    <s v="2"/>
    <s v="16030041272"/>
    <s v="3000"/>
    <x v="2"/>
    <s v="UPGRADATION OF COOPER VTL MC"/>
    <s v="10"/>
    <s v="0"/>
    <s v="UM3003"/>
    <d v="2013-01-22T00:00:00"/>
    <n v="297467.61"/>
    <n v="-206674.38"/>
    <n v="90793.23"/>
    <n v="0"/>
    <n v="0"/>
    <n v="-27008.52"/>
    <n v="0"/>
    <n v="63784.71"/>
    <n v="297467.61"/>
    <n v="-233682.9"/>
    <n v="0"/>
    <m/>
    <s v="UM01"/>
    <s v="INR"/>
    <n v="0"/>
    <n v="0"/>
    <n v="0"/>
    <n v="0"/>
    <n v="0"/>
  </r>
  <r>
    <s v="1603004128"/>
    <s v="1"/>
    <s v="16030041281"/>
    <s v="3000"/>
    <x v="2"/>
    <s v="UPGRADATION OF WMW BORING M/C"/>
    <s v="10"/>
    <s v="0"/>
    <s v="UM3003"/>
    <d v="2014-02-18T00:00:00"/>
    <n v="313052.59999999998"/>
    <n v="-185003.79"/>
    <n v="128048.81"/>
    <n v="0"/>
    <n v="0"/>
    <n v="-28931.32"/>
    <n v="0"/>
    <n v="99117.49"/>
    <n v="313052.59999999998"/>
    <n v="-213935.11"/>
    <n v="0"/>
    <m/>
    <s v="UM01"/>
    <s v="INR"/>
    <n v="0"/>
    <n v="0"/>
    <n v="0"/>
    <n v="0"/>
    <n v="0"/>
  </r>
  <r>
    <s v="1603004128"/>
    <s v="2"/>
    <s v="16030041282"/>
    <s v="3000"/>
    <x v="2"/>
    <s v="UPGRADATION OF WMW BORING M/C"/>
    <s v="15"/>
    <s v="0"/>
    <s v="UM3003"/>
    <d v="2014-02-18T00:00:00"/>
    <n v="581383.41"/>
    <n v="-246829.46"/>
    <n v="334553.95"/>
    <n v="0"/>
    <n v="0"/>
    <n v="-34382.339999999997"/>
    <n v="0"/>
    <n v="300171.61"/>
    <n v="581383.41"/>
    <n v="-281211.8"/>
    <n v="0"/>
    <m/>
    <s v="UM01"/>
    <s v="INR"/>
    <n v="0"/>
    <n v="0"/>
    <n v="0"/>
    <n v="0"/>
    <n v="0"/>
  </r>
  <r>
    <s v="1603004129"/>
    <s v="1"/>
    <s v="16030041291"/>
    <s v="3000"/>
    <x v="2"/>
    <s v="UPGRADN-ALPHA 400 CNC LATHE MC"/>
    <s v="10"/>
    <s v="0"/>
    <s v="UM3003"/>
    <d v="2014-01-10T00:00:00"/>
    <n v="209441.53"/>
    <n v="-125823.46"/>
    <n v="83618.070000000007"/>
    <n v="0"/>
    <n v="0"/>
    <n v="-19360.61"/>
    <n v="0"/>
    <n v="64257.46"/>
    <n v="209441.53"/>
    <n v="-145184.07"/>
    <n v="0"/>
    <m/>
    <s v="UM01"/>
    <s v="INR"/>
    <n v="0"/>
    <n v="0"/>
    <n v="0"/>
    <n v="0"/>
    <n v="0"/>
  </r>
  <r>
    <s v="1603004129"/>
    <s v="2"/>
    <s v="16030041292"/>
    <s v="3000"/>
    <x v="2"/>
    <s v="UPGRADN-ALPHA 400 CNC LATHE MC"/>
    <s v="15"/>
    <s v="0"/>
    <s v="UM3003"/>
    <d v="2014-01-10T00:00:00"/>
    <n v="388962.84"/>
    <n v="-168417.38"/>
    <n v="220545.46"/>
    <n v="0"/>
    <n v="0"/>
    <n v="-22909.03"/>
    <n v="0"/>
    <n v="197636.43"/>
    <n v="388962.84"/>
    <n v="-191326.41"/>
    <n v="0"/>
    <m/>
    <s v="UM01"/>
    <s v="INR"/>
    <n v="0"/>
    <n v="0"/>
    <n v="0"/>
    <n v="0"/>
    <n v="0"/>
  </r>
  <r>
    <s v="1603004130"/>
    <s v="1"/>
    <s v="16030041301"/>
    <s v="3000"/>
    <x v="2"/>
    <s v="UPGRADATION OF MATSUURA VMC MC"/>
    <s v="10"/>
    <s v="0"/>
    <s v="UM3003"/>
    <d v="2014-02-22T00:00:00"/>
    <n v="600809.57999999996"/>
    <n v="-354454.01"/>
    <n v="246355.57"/>
    <n v="0"/>
    <n v="0"/>
    <n v="-55523.92"/>
    <n v="0"/>
    <n v="190831.65"/>
    <n v="600809.57999999996"/>
    <n v="-409977.93"/>
    <n v="0"/>
    <m/>
    <s v="UM01"/>
    <s v="INR"/>
    <n v="0"/>
    <n v="0"/>
    <n v="0"/>
    <n v="0"/>
    <n v="0"/>
  </r>
  <r>
    <s v="1603004130"/>
    <s v="2"/>
    <s v="16030041302"/>
    <s v="3000"/>
    <x v="2"/>
    <s v="UPGRADATION OF MATSUURA VMC MC"/>
    <s v="15"/>
    <s v="0"/>
    <s v="UM3003"/>
    <d v="2014-02-22T00:00:00"/>
    <n v="1115789.22"/>
    <n v="-472720.34"/>
    <n v="643068.88"/>
    <n v="0"/>
    <n v="0"/>
    <n v="-66016.94"/>
    <n v="0"/>
    <n v="577051.93999999994"/>
    <n v="1115789.22"/>
    <n v="-538737.28"/>
    <n v="0"/>
    <m/>
    <s v="UM01"/>
    <s v="INR"/>
    <n v="0"/>
    <n v="0"/>
    <n v="0"/>
    <n v="0"/>
    <n v="0"/>
  </r>
  <r>
    <s v="1603004131"/>
    <s v="1"/>
    <s v="16030041311"/>
    <s v="3000"/>
    <x v="2"/>
    <s v="NEW POWER PACK-CNC BORING M/C"/>
    <s v="15"/>
    <s v="0"/>
    <s v="UM3003"/>
    <d v="2014-02-12T00:00:00"/>
    <n v="431808.67"/>
    <n v="-183903.56"/>
    <n v="247905.11"/>
    <n v="0"/>
    <n v="0"/>
    <n v="-25518.959999999999"/>
    <n v="0"/>
    <n v="222386.15"/>
    <n v="431808.67"/>
    <n v="-209422.52"/>
    <n v="0"/>
    <m/>
    <s v="UM01"/>
    <s v="INR"/>
    <n v="0"/>
    <n v="0"/>
    <n v="0"/>
    <n v="0"/>
    <n v="0"/>
  </r>
  <r>
    <s v="1603004131"/>
    <s v="2"/>
    <s v="16030041312"/>
    <s v="3000"/>
    <x v="2"/>
    <s v="NEW POWER PACK-CNC BORING M/C"/>
    <s v="10"/>
    <s v="0"/>
    <s v="UM3003"/>
    <d v="2014-02-12T00:00:00"/>
    <n v="232512.36"/>
    <n v="-137758.19"/>
    <n v="94754.17"/>
    <n v="0"/>
    <n v="0"/>
    <n v="-21488.61"/>
    <n v="0"/>
    <n v="73265.56"/>
    <n v="232512.36"/>
    <n v="-159246.79999999999"/>
    <n v="0"/>
    <m/>
    <s v="UM01"/>
    <s v="INR"/>
    <n v="0"/>
    <n v="0"/>
    <n v="0"/>
    <n v="0"/>
    <n v="0"/>
  </r>
  <r>
    <s v="1603004132"/>
    <s v="1"/>
    <s v="16030041321"/>
    <s v="3000"/>
    <x v="2"/>
    <s v="PUMA 01 LATHE MACHINE-RETROFIT"/>
    <s v="15"/>
    <s v="0"/>
    <s v="UM3003"/>
    <d v="2014-02-12T00:00:00"/>
    <n v="441375.66"/>
    <n v="-187978.05"/>
    <n v="253397.61"/>
    <n v="0"/>
    <n v="0"/>
    <n v="-26084.34"/>
    <n v="0"/>
    <n v="227313.27"/>
    <n v="441375.66"/>
    <n v="-214062.39"/>
    <n v="0"/>
    <m/>
    <s v="UM01"/>
    <s v="INR"/>
    <n v="0"/>
    <n v="0"/>
    <n v="0"/>
    <n v="0"/>
    <n v="0"/>
  </r>
  <r>
    <s v="1603004132"/>
    <s v="2"/>
    <s v="16030041322"/>
    <s v="3000"/>
    <x v="2"/>
    <s v="PUMA 01 LATHE MACHINE-RETROFIT"/>
    <s v="10"/>
    <s v="0"/>
    <s v="UM3003"/>
    <d v="2014-02-12T00:00:00"/>
    <n v="237663.81"/>
    <n v="-140810.31"/>
    <n v="96853.5"/>
    <n v="0"/>
    <n v="0"/>
    <n v="-21964.7"/>
    <n v="0"/>
    <n v="74888.800000000003"/>
    <n v="237663.81"/>
    <n v="-162775.01"/>
    <n v="0"/>
    <m/>
    <s v="UM01"/>
    <s v="INR"/>
    <n v="0"/>
    <n v="0"/>
    <n v="0"/>
    <n v="0"/>
    <n v="0"/>
  </r>
  <r>
    <s v="1603004133"/>
    <s v="1"/>
    <s v="16030041331"/>
    <s v="3000"/>
    <x v="2"/>
    <s v="12BB X 195 STRANDING MACHINE-F07229"/>
    <s v="20"/>
    <s v="0"/>
    <s v="UM3001"/>
    <d v="2016-06-15T00:00:00"/>
    <n v="1834769.54"/>
    <n v="-330698.34999999998"/>
    <n v="1504071.19"/>
    <n v="0"/>
    <n v="0"/>
    <n v="-87151.55"/>
    <n v="0"/>
    <n v="1416919.64"/>
    <n v="1834769.54"/>
    <n v="-417849.9"/>
    <n v="0"/>
    <m/>
    <s v="UM01"/>
    <s v="INR"/>
    <n v="0"/>
    <n v="0"/>
    <n v="0"/>
    <n v="0"/>
    <n v="0"/>
  </r>
  <r>
    <s v="1603004133"/>
    <s v="2"/>
    <s v="16030041332"/>
    <s v="3000"/>
    <x v="2"/>
    <s v="12BB X 195 STRANDING MACHINE-F07229"/>
    <s v="15"/>
    <s v="0"/>
    <s v="UM3001"/>
    <d v="2016-06-15T00:00:00"/>
    <n v="131054.97"/>
    <n v="-31495.09"/>
    <n v="99559.88"/>
    <n v="0"/>
    <n v="0"/>
    <n v="-8300.15"/>
    <n v="0"/>
    <n v="91259.73"/>
    <n v="131054.97"/>
    <n v="-39795.24"/>
    <n v="0"/>
    <m/>
    <s v="UM01"/>
    <s v="INR"/>
    <n v="0"/>
    <n v="0"/>
    <n v="0"/>
    <n v="0"/>
    <n v="0"/>
  </r>
  <r>
    <s v="1603004133"/>
    <s v="3"/>
    <s v="16030041333"/>
    <s v="3000"/>
    <x v="2"/>
    <s v="12BB X 195 STRANDING MACHINE-F07229"/>
    <s v="20"/>
    <s v="0"/>
    <s v="UM3001"/>
    <d v="2016-06-15T00:00:00"/>
    <n v="262109.93"/>
    <n v="-47242.62"/>
    <n v="214867.31"/>
    <n v="0"/>
    <n v="0"/>
    <n v="-12450.22"/>
    <n v="0"/>
    <n v="202417.09"/>
    <n v="262109.93"/>
    <n v="-59692.84"/>
    <n v="0"/>
    <m/>
    <s v="UM01"/>
    <s v="INR"/>
    <n v="0"/>
    <n v="0"/>
    <n v="0"/>
    <n v="0"/>
    <n v="0"/>
  </r>
  <r>
    <s v="1603004133"/>
    <s v="4"/>
    <s v="16030041334"/>
    <s v="3000"/>
    <x v="2"/>
    <s v="12BB X 195 STRANDING MACHINE-F07229"/>
    <s v="10"/>
    <s v="0"/>
    <s v="UM3001"/>
    <d v="2016-06-15T00:00:00"/>
    <n v="262109.93"/>
    <n v="-94485.23"/>
    <n v="167624.70000000001"/>
    <n v="0"/>
    <n v="0"/>
    <n v="-24900.45"/>
    <n v="0"/>
    <n v="142724.25"/>
    <n v="262109.93"/>
    <n v="-119385.68"/>
    <n v="0"/>
    <m/>
    <s v="UM01"/>
    <s v="INR"/>
    <n v="0"/>
    <n v="0"/>
    <n v="0"/>
    <n v="0"/>
    <n v="0"/>
  </r>
  <r>
    <s v="1603004133"/>
    <s v="5"/>
    <s v="16030041335"/>
    <s v="3000"/>
    <x v="2"/>
    <s v="12BB X 195 STRANDING MACHINE-F07229"/>
    <s v="10"/>
    <s v="0"/>
    <s v="UM3001"/>
    <d v="2016-06-15T00:00:00"/>
    <n v="131054.97"/>
    <n v="-47242.62"/>
    <n v="83812.350000000006"/>
    <n v="0"/>
    <n v="0"/>
    <n v="-12450.22"/>
    <n v="0"/>
    <n v="71362.13"/>
    <n v="131054.97"/>
    <n v="-59692.84"/>
    <n v="0"/>
    <m/>
    <s v="UM01"/>
    <s v="INR"/>
    <n v="0"/>
    <n v="0"/>
    <n v="0"/>
    <n v="0"/>
    <n v="0"/>
  </r>
  <r>
    <s v="1603004134"/>
    <s v="1"/>
    <s v="16030041341"/>
    <s v="3000"/>
    <x v="2"/>
    <s v="12BB X 250 STRANDING MACHINE-F08229"/>
    <s v="20"/>
    <s v="0"/>
    <s v="UM3001"/>
    <d v="2016-04-15T00:00:00"/>
    <n v="5978636.9100000001"/>
    <n v="-1125048.42"/>
    <n v="4853588.49"/>
    <n v="0"/>
    <n v="0"/>
    <n v="-283985.25"/>
    <n v="0"/>
    <n v="4569603.24"/>
    <n v="5978636.9100000001"/>
    <n v="-1409033.67"/>
    <n v="0"/>
    <m/>
    <s v="UM01"/>
    <s v="INR"/>
    <n v="0"/>
    <n v="0"/>
    <n v="0"/>
    <n v="0"/>
    <n v="0"/>
  </r>
  <r>
    <s v="1603004134"/>
    <s v="2"/>
    <s v="16030041342"/>
    <s v="3000"/>
    <x v="2"/>
    <s v="12BB X 250 STRANDING MACHINE-F08229"/>
    <s v="15"/>
    <s v="0"/>
    <s v="UM3001"/>
    <d v="2016-04-15T00:00:00"/>
    <n v="427045.49"/>
    <n v="-107147.47"/>
    <n v="319898.02"/>
    <n v="0"/>
    <n v="0"/>
    <n v="-27046.21"/>
    <n v="0"/>
    <n v="292851.81"/>
    <n v="427045.49"/>
    <n v="-134193.68"/>
    <n v="0"/>
    <m/>
    <s v="UM01"/>
    <s v="INR"/>
    <n v="0"/>
    <n v="0"/>
    <n v="0"/>
    <n v="0"/>
    <n v="0"/>
  </r>
  <r>
    <s v="1603004134"/>
    <s v="3"/>
    <s v="16030041343"/>
    <s v="3000"/>
    <x v="2"/>
    <s v="12BB X 250 STRANDING MACHINE-F08229"/>
    <s v="20"/>
    <s v="0"/>
    <s v="UM3001"/>
    <d v="2016-04-15T00:00:00"/>
    <n v="854090.99"/>
    <n v="-160721.20000000001"/>
    <n v="693369.79"/>
    <n v="0"/>
    <n v="0"/>
    <n v="-40569.32"/>
    <n v="0"/>
    <n v="652800.47"/>
    <n v="854090.99"/>
    <n v="-201290.52"/>
    <n v="0"/>
    <m/>
    <s v="UM01"/>
    <s v="INR"/>
    <n v="0"/>
    <n v="0"/>
    <n v="0"/>
    <n v="0"/>
    <n v="0"/>
  </r>
  <r>
    <s v="1603004134"/>
    <s v="4"/>
    <s v="16030041344"/>
    <s v="3000"/>
    <x v="2"/>
    <s v="12BB X 250 STRANDING MACHINE-F08229"/>
    <s v="10"/>
    <s v="0"/>
    <s v="UM3001"/>
    <d v="2016-04-15T00:00:00"/>
    <n v="854090.99"/>
    <n v="-321442.40000000002"/>
    <n v="532648.59"/>
    <n v="0"/>
    <n v="0"/>
    <n v="-81138.649999999994"/>
    <n v="0"/>
    <n v="451509.94"/>
    <n v="854090.99"/>
    <n v="-402581.05"/>
    <n v="0"/>
    <m/>
    <s v="UM01"/>
    <s v="INR"/>
    <n v="0"/>
    <n v="0"/>
    <n v="0"/>
    <n v="0"/>
    <n v="0"/>
  </r>
  <r>
    <s v="1603004134"/>
    <s v="5"/>
    <s v="16030041345"/>
    <s v="3000"/>
    <x v="2"/>
    <s v="12BB X 250 STRANDING MACHINE-F08229"/>
    <s v="10"/>
    <s v="0"/>
    <s v="UM3001"/>
    <d v="2016-04-15T00:00:00"/>
    <n v="427045.49"/>
    <n v="-160721.20000000001"/>
    <n v="266324.28999999998"/>
    <n v="0"/>
    <n v="0"/>
    <n v="-40569.32"/>
    <n v="0"/>
    <n v="225754.97"/>
    <n v="427045.49"/>
    <n v="-201290.52"/>
    <n v="0"/>
    <m/>
    <s v="UM01"/>
    <s v="INR"/>
    <n v="0"/>
    <n v="0"/>
    <n v="0"/>
    <n v="0"/>
    <n v="0"/>
  </r>
  <r>
    <s v="1603004135"/>
    <s v="1"/>
    <s v="16030041351"/>
    <s v="3000"/>
    <x v="2"/>
    <s v="800D STRANDING/CLOSING M/C-E17129"/>
    <s v="20"/>
    <s v="0"/>
    <s v="UM3001"/>
    <d v="2016-04-25T00:00:00"/>
    <n v="1055756.9099999999"/>
    <n v="-197296.37"/>
    <n v="858460.54"/>
    <n v="0"/>
    <n v="0"/>
    <n v="-50148.45"/>
    <n v="0"/>
    <n v="808312.09"/>
    <n v="1055756.9099999999"/>
    <n v="-247444.82"/>
    <n v="0"/>
    <m/>
    <s v="UM01"/>
    <s v="INR"/>
    <n v="0"/>
    <n v="0"/>
    <n v="0"/>
    <n v="0"/>
    <n v="0"/>
  </r>
  <r>
    <s v="1603004135"/>
    <s v="2"/>
    <s v="16030041352"/>
    <s v="3000"/>
    <x v="2"/>
    <s v="800D STRANDING/CLOSING M/C-E17129"/>
    <s v="15"/>
    <s v="0"/>
    <s v="UM3001"/>
    <d v="2016-04-25T00:00:00"/>
    <n v="75411.210000000006"/>
    <n v="-18790.12"/>
    <n v="56621.09"/>
    <n v="0"/>
    <n v="0"/>
    <n v="-4776.04"/>
    <n v="0"/>
    <n v="51845.05"/>
    <n v="75411.210000000006"/>
    <n v="-23566.16"/>
    <n v="0"/>
    <m/>
    <s v="UM01"/>
    <s v="INR"/>
    <n v="0"/>
    <n v="0"/>
    <n v="0"/>
    <n v="0"/>
    <n v="0"/>
  </r>
  <r>
    <s v="1603004135"/>
    <s v="3"/>
    <s v="16030041353"/>
    <s v="3000"/>
    <x v="2"/>
    <s v="800D STRANDING/CLOSING M/C-E17129"/>
    <s v="20"/>
    <s v="0"/>
    <s v="UM3001"/>
    <d v="2016-04-25T00:00:00"/>
    <n v="150822.42000000001"/>
    <n v="-28185.200000000001"/>
    <n v="122637.22"/>
    <n v="0"/>
    <n v="0"/>
    <n v="-7164.06"/>
    <n v="0"/>
    <n v="115473.16"/>
    <n v="150822.42000000001"/>
    <n v="-35349.26"/>
    <n v="0"/>
    <m/>
    <s v="UM01"/>
    <s v="INR"/>
    <n v="0"/>
    <n v="0"/>
    <n v="0"/>
    <n v="0"/>
    <n v="0"/>
  </r>
  <r>
    <s v="1603004135"/>
    <s v="4"/>
    <s v="16030041354"/>
    <s v="3000"/>
    <x v="2"/>
    <s v="800D STRANDING/CLOSING M/C-E17129"/>
    <s v="10"/>
    <s v="0"/>
    <s v="UM3001"/>
    <d v="2016-04-25T00:00:00"/>
    <n v="150822.42000000001"/>
    <n v="-56370.400000000001"/>
    <n v="94452.02"/>
    <n v="0"/>
    <n v="0"/>
    <n v="-14328.13"/>
    <n v="0"/>
    <n v="80123.89"/>
    <n v="150822.42000000001"/>
    <n v="-70698.53"/>
    <n v="0"/>
    <m/>
    <s v="UM01"/>
    <s v="INR"/>
    <n v="0"/>
    <n v="0"/>
    <n v="0"/>
    <n v="0"/>
    <n v="0"/>
  </r>
  <r>
    <s v="1603004135"/>
    <s v="5"/>
    <s v="16030041355"/>
    <s v="3000"/>
    <x v="2"/>
    <s v="800D STRANDING/CLOSING M/C-E17129"/>
    <s v="10"/>
    <s v="0"/>
    <s v="UM3001"/>
    <d v="2016-04-25T00:00:00"/>
    <n v="75411.210000000006"/>
    <n v="-28185.200000000001"/>
    <n v="47226.01"/>
    <n v="0"/>
    <n v="0"/>
    <n v="-7164.06"/>
    <n v="0"/>
    <n v="40061.949999999997"/>
    <n v="75411.210000000006"/>
    <n v="-35349.26"/>
    <n v="0"/>
    <m/>
    <s v="UM01"/>
    <s v="INR"/>
    <n v="0"/>
    <n v="0"/>
    <n v="0"/>
    <n v="0"/>
    <n v="0"/>
  </r>
  <r>
    <s v="1603004136"/>
    <s v="1"/>
    <s v="16030041361"/>
    <s v="3000"/>
    <x v="2"/>
    <s v="GALFAN TANK FOR MS 3 FURNACE-F17135"/>
    <s v="20"/>
    <s v="0"/>
    <s v="UM3001"/>
    <d v="2016-05-31T00:00:00"/>
    <n v="41411.25"/>
    <n v="-7544.78"/>
    <n v="33866.47"/>
    <n v="0"/>
    <n v="0"/>
    <n v="-1967.04"/>
    <n v="0"/>
    <n v="31899.43"/>
    <n v="41411.25"/>
    <n v="-9511.82"/>
    <n v="0"/>
    <m/>
    <s v="UM01"/>
    <s v="INR"/>
    <n v="0"/>
    <n v="0"/>
    <n v="0"/>
    <n v="0"/>
    <n v="0"/>
  </r>
  <r>
    <s v="1603004136"/>
    <s v="2"/>
    <s v="16030041362"/>
    <s v="3000"/>
    <x v="2"/>
    <s v="GALFAN TANK FOR MS 3 FURNACE-F17135"/>
    <s v="10"/>
    <s v="0"/>
    <s v="UM3001"/>
    <d v="2016-05-31T00:00:00"/>
    <n v="41411.25"/>
    <n v="-15089.58"/>
    <n v="26321.67"/>
    <n v="0"/>
    <n v="0"/>
    <n v="-3934.07"/>
    <n v="0"/>
    <n v="22387.599999999999"/>
    <n v="41411.25"/>
    <n v="-19023.650000000001"/>
    <n v="0"/>
    <m/>
    <s v="UM01"/>
    <s v="INR"/>
    <n v="0"/>
    <n v="0"/>
    <n v="0"/>
    <n v="0"/>
    <n v="0"/>
  </r>
  <r>
    <s v="1603004136"/>
    <s v="3"/>
    <s v="16030041363"/>
    <s v="3000"/>
    <x v="2"/>
    <s v="GALFAN TANK FOR MS 3 FURNACE-F17135"/>
    <s v="25"/>
    <s v="0"/>
    <s v="UM3001"/>
    <d v="2016-05-31T00:00:00"/>
    <n v="703991.25"/>
    <n v="-102609.15"/>
    <n v="601382.1"/>
    <n v="0"/>
    <n v="0"/>
    <n v="-26751.67"/>
    <n v="0"/>
    <n v="574630.43000000005"/>
    <n v="703991.25"/>
    <n v="-129360.82"/>
    <n v="0"/>
    <m/>
    <s v="UM01"/>
    <s v="INR"/>
    <n v="0"/>
    <n v="0"/>
    <n v="0"/>
    <n v="0"/>
    <n v="0"/>
  </r>
  <r>
    <s v="1603004136"/>
    <s v="4"/>
    <s v="16030041364"/>
    <s v="3000"/>
    <x v="2"/>
    <s v="GALFAN TANK FOR MS 3 FURNACE-F17135"/>
    <s v="10"/>
    <s v="0"/>
    <s v="UM3001"/>
    <d v="2016-05-31T00:00:00"/>
    <n v="41411.25"/>
    <n v="-15089.58"/>
    <n v="26321.67"/>
    <n v="0"/>
    <n v="0"/>
    <n v="-3934.07"/>
    <n v="0"/>
    <n v="22387.599999999999"/>
    <n v="41411.25"/>
    <n v="-19023.650000000001"/>
    <n v="0"/>
    <m/>
    <s v="UM01"/>
    <s v="INR"/>
    <n v="0"/>
    <n v="0"/>
    <n v="0"/>
    <n v="0"/>
    <n v="0"/>
  </r>
  <r>
    <s v="1603004137"/>
    <s v="1"/>
    <s v="16030041371"/>
    <s v="3000"/>
    <x v="2"/>
    <s v="MODI-DRIVE CAPSTAN/CRANDLE ROT-E23129"/>
    <s v="20"/>
    <s v="0"/>
    <s v="UM3001"/>
    <d v="2016-04-25T00:00:00"/>
    <n v="1340029.43"/>
    <n v="-250420.3"/>
    <n v="1089609.1299999999"/>
    <n v="0"/>
    <n v="0"/>
    <n v="-63651.4"/>
    <n v="0"/>
    <n v="1025957.73"/>
    <n v="1340029.43"/>
    <n v="-314071.7"/>
    <n v="0"/>
    <m/>
    <s v="UM01"/>
    <s v="INR"/>
    <n v="0"/>
    <n v="0"/>
    <n v="0"/>
    <n v="0"/>
    <n v="0"/>
  </r>
  <r>
    <s v="1603004137"/>
    <s v="2"/>
    <s v="16030041372"/>
    <s v="3000"/>
    <x v="2"/>
    <s v="MODI-DRIVE CAPSTAN/CRANDLE ROT-E23129"/>
    <s v="15"/>
    <s v="0"/>
    <s v="UM3001"/>
    <d v="2016-04-25T00:00:00"/>
    <n v="95716.39"/>
    <n v="-23849.56"/>
    <n v="71866.83"/>
    <n v="0"/>
    <n v="0"/>
    <n v="-6062.04"/>
    <n v="0"/>
    <n v="65804.789999999994"/>
    <n v="95716.39"/>
    <n v="-29911.599999999999"/>
    <n v="0"/>
    <m/>
    <s v="UM01"/>
    <s v="INR"/>
    <n v="0"/>
    <n v="0"/>
    <n v="0"/>
    <n v="0"/>
    <n v="0"/>
  </r>
  <r>
    <s v="1603004137"/>
    <s v="3"/>
    <s v="16030041373"/>
    <s v="3000"/>
    <x v="2"/>
    <s v="MODI-DRIVE CAPSTAN/CRANDLE ROT-E23129"/>
    <s v="20"/>
    <s v="0"/>
    <s v="UM3001"/>
    <d v="2016-04-25T00:00:00"/>
    <n v="191432.78"/>
    <n v="-35774.339999999997"/>
    <n v="155658.44"/>
    <n v="0"/>
    <n v="0"/>
    <n v="-9093.06"/>
    <n v="0"/>
    <n v="146565.38"/>
    <n v="191432.78"/>
    <n v="-44867.4"/>
    <n v="0"/>
    <m/>
    <s v="UM01"/>
    <s v="INR"/>
    <n v="0"/>
    <n v="0"/>
    <n v="0"/>
    <n v="0"/>
    <n v="0"/>
  </r>
  <r>
    <s v="1603004137"/>
    <s v="4"/>
    <s v="16030041374"/>
    <s v="3000"/>
    <x v="2"/>
    <s v="MODI-DRIVE CAPSTAN/CRANDLE ROT-E23129"/>
    <s v="10"/>
    <s v="0"/>
    <s v="UM3001"/>
    <d v="2016-04-25T00:00:00"/>
    <n v="191432.78"/>
    <n v="-71548.649999999994"/>
    <n v="119884.13"/>
    <n v="0"/>
    <n v="0"/>
    <n v="-18186.12"/>
    <n v="0"/>
    <n v="101698.01"/>
    <n v="191432.78"/>
    <n v="-89734.77"/>
    <n v="0"/>
    <m/>
    <s v="UM01"/>
    <s v="INR"/>
    <n v="0"/>
    <n v="0"/>
    <n v="0"/>
    <n v="0"/>
    <n v="0"/>
  </r>
  <r>
    <s v="1603004137"/>
    <s v="5"/>
    <s v="16030041375"/>
    <s v="3000"/>
    <x v="2"/>
    <s v="MODI-DRIVE CAPSTAN/CRANDLE ROT-E23129"/>
    <s v="10"/>
    <s v="0"/>
    <s v="UM3001"/>
    <d v="2016-04-25T00:00:00"/>
    <n v="95716.39"/>
    <n v="-35774.339999999997"/>
    <n v="59942.05"/>
    <n v="0"/>
    <n v="0"/>
    <n v="-9093.06"/>
    <n v="0"/>
    <n v="50848.99"/>
    <n v="95716.39"/>
    <n v="-44867.4"/>
    <n v="0"/>
    <m/>
    <s v="UM01"/>
    <s v="INR"/>
    <n v="0"/>
    <n v="0"/>
    <n v="0"/>
    <n v="0"/>
    <n v="0"/>
  </r>
  <r>
    <s v="1603004138"/>
    <s v="0"/>
    <s v="16030041380"/>
    <s v="3000"/>
    <x v="2"/>
    <s v="DELL LCD LED MONITOR 18&quot; 1 NO"/>
    <s v="3"/>
    <s v="0"/>
    <s v="UM3002"/>
    <d v="2016-10-26T00:00:00"/>
    <n v="5460"/>
    <n v="-5187"/>
    <n v="273"/>
    <n v="0"/>
    <n v="0"/>
    <n v="0"/>
    <n v="0"/>
    <n v="273"/>
    <n v="5460"/>
    <n v="-5187"/>
    <n v="0"/>
    <m/>
    <s v="UM01"/>
    <s v="INR"/>
    <n v="0"/>
    <n v="0"/>
    <n v="0"/>
    <n v="0"/>
    <n v="0"/>
  </r>
  <r>
    <s v="1603004139"/>
    <s v="0"/>
    <s v="16030041390"/>
    <s v="3000"/>
    <x v="2"/>
    <s v="DELL LCD LED MONITOR 18&quot; 1 NO"/>
    <s v="3"/>
    <s v="0"/>
    <s v="UM3002"/>
    <d v="2016-10-26T00:00:00"/>
    <n v="5460"/>
    <n v="-5187"/>
    <n v="273"/>
    <n v="0"/>
    <n v="0"/>
    <n v="0"/>
    <n v="0"/>
    <n v="273"/>
    <n v="5460"/>
    <n v="-5187"/>
    <n v="0"/>
    <m/>
    <s v="UM01"/>
    <s v="INR"/>
    <n v="0"/>
    <n v="0"/>
    <n v="0"/>
    <n v="0"/>
    <n v="0"/>
  </r>
  <r>
    <s v="1603004140"/>
    <s v="0"/>
    <s v="16030041400"/>
    <s v="3000"/>
    <x v="2"/>
    <s v="LASER JET PRINTER HP 1020+"/>
    <s v="3"/>
    <s v="0"/>
    <s v="UM3001"/>
    <d v="2016-10-22T00:00:00"/>
    <n v="51030"/>
    <n v="-48478.5"/>
    <n v="2551.5"/>
    <n v="0"/>
    <n v="0"/>
    <n v="0"/>
    <n v="0"/>
    <n v="2551.5"/>
    <n v="51030"/>
    <n v="-48478.5"/>
    <n v="0"/>
    <m/>
    <s v="UM01"/>
    <s v="INR"/>
    <n v="0"/>
    <n v="0"/>
    <n v="0"/>
    <n v="0"/>
    <n v="0"/>
  </r>
  <r>
    <s v="1603004403"/>
    <s v="0"/>
    <s v="16030044030"/>
    <s v="3000"/>
    <x v="2"/>
    <s v="PLANETARY GEAR MOTOR 4065:1"/>
    <s v="10"/>
    <s v="0"/>
    <s v="UM3001"/>
    <d v="2008-04-16T00:00:00"/>
    <n v="346515.28"/>
    <n v="-329189.52"/>
    <n v="17325.759999999998"/>
    <n v="0"/>
    <n v="0"/>
    <n v="0"/>
    <n v="0"/>
    <n v="17325.759999999998"/>
    <n v="346515.28"/>
    <n v="-329189.52"/>
    <n v="0"/>
    <m/>
    <s v="UM01"/>
    <s v="INR"/>
    <n v="0"/>
    <n v="0"/>
    <n v="0"/>
    <n v="0"/>
    <n v="0"/>
  </r>
  <r>
    <s v="1603004404"/>
    <s v="0"/>
    <s v="16030044040"/>
    <s v="3000"/>
    <x v="2"/>
    <s v="&quot;WORM GEAR BOX 14&quot;&quot;CNTR,20:1 SU&quot;"/>
    <s v="0"/>
    <s v="0"/>
    <s v="UM3001"/>
    <d v="2005-01-03T00:00:00"/>
    <n v="161688.97"/>
    <n v="-153604.51999999999"/>
    <n v="8084.45"/>
    <n v="0"/>
    <n v="0"/>
    <n v="0"/>
    <n v="0"/>
    <n v="8084.45"/>
    <n v="161688.97"/>
    <n v="-153604.51999999999"/>
    <n v="0"/>
    <m/>
    <s v="UM01"/>
    <s v="INR"/>
    <n v="0"/>
    <n v="0"/>
    <n v="0"/>
    <n v="0"/>
    <n v="0"/>
  </r>
  <r>
    <s v="1603004405"/>
    <s v="0"/>
    <s v="16030044050"/>
    <s v="3000"/>
    <x v="2"/>
    <s v="&quot;PLANETARY GEAR BOX FOR CARTER,&quot;"/>
    <s v="10"/>
    <s v="0"/>
    <s v="UM3001"/>
    <d v="2008-04-18T00:00:00"/>
    <n v="207044.31"/>
    <n v="-196692.09"/>
    <n v="10352.219999999999"/>
    <n v="0"/>
    <n v="0"/>
    <n v="0"/>
    <n v="0"/>
    <n v="10352.219999999999"/>
    <n v="207044.31"/>
    <n v="-196692.09"/>
    <n v="0"/>
    <m/>
    <s v="UM01"/>
    <s v="INR"/>
    <n v="0"/>
    <n v="0"/>
    <n v="0"/>
    <n v="0"/>
    <n v="0"/>
  </r>
  <r>
    <s v="1603004406"/>
    <s v="0"/>
    <s v="16030044060"/>
    <s v="3000"/>
    <x v="2"/>
    <s v="&quot;GREAVES WORM G/BOX U-1400,10:1&quot;"/>
    <s v="10"/>
    <s v="0"/>
    <s v="UM3001"/>
    <d v="2008-02-16T00:00:00"/>
    <n v="313515.44"/>
    <n v="-297839.67"/>
    <n v="15675.77"/>
    <n v="0"/>
    <n v="0"/>
    <n v="0"/>
    <n v="0"/>
    <n v="15675.77"/>
    <n v="313515.44"/>
    <n v="-297839.67"/>
    <n v="0"/>
    <m/>
    <s v="UM01"/>
    <s v="INR"/>
    <n v="0"/>
    <n v="0"/>
    <n v="0"/>
    <n v="0"/>
    <n v="0"/>
  </r>
  <r>
    <s v="1603004407"/>
    <s v="0"/>
    <s v="16030044070"/>
    <s v="3000"/>
    <x v="2"/>
    <s v="PLANETARY GEAR BOX SIZE-1330"/>
    <s v="10"/>
    <s v="0"/>
    <s v="UM3001"/>
    <d v="2010-07-12T00:00:00"/>
    <n v="167566.54"/>
    <n v="-154742.51"/>
    <n v="12824.03"/>
    <n v="0"/>
    <n v="0"/>
    <n v="-4445.7"/>
    <n v="0"/>
    <n v="8378.33"/>
    <n v="167566.54"/>
    <n v="-159188.21"/>
    <n v="0"/>
    <m/>
    <s v="UM01"/>
    <s v="INR"/>
    <n v="0"/>
    <n v="0"/>
    <n v="0"/>
    <n v="0"/>
    <n v="0"/>
  </r>
  <r>
    <s v="1603004408"/>
    <s v="0"/>
    <s v="16030044080"/>
    <s v="3000"/>
    <x v="2"/>
    <s v="WORM GEARBOX U1700 RATIO:60:1"/>
    <s v="0"/>
    <s v="0"/>
    <s v="UM3001"/>
    <d v="2004-12-17T00:00:00"/>
    <n v="423843.84000000003"/>
    <n v="-402651.65"/>
    <n v="21192.19"/>
    <n v="0"/>
    <n v="0"/>
    <n v="0"/>
    <n v="0"/>
    <n v="21192.19"/>
    <n v="423843.84000000003"/>
    <n v="-402651.65"/>
    <n v="0"/>
    <m/>
    <s v="UM01"/>
    <s v="INR"/>
    <n v="0"/>
    <n v="0"/>
    <n v="0"/>
    <n v="0"/>
    <n v="0"/>
  </r>
  <r>
    <s v="1603004409"/>
    <s v="0"/>
    <s v="16030044090"/>
    <s v="3000"/>
    <x v="2"/>
    <s v="HYD.POWER PACK FOR 60BB NEW T/"/>
    <s v="10"/>
    <s v="0"/>
    <s v="UM3001"/>
    <d v="2010-04-23T00:00:00"/>
    <n v="167901.56"/>
    <n v="-158545.72"/>
    <n v="9355.84"/>
    <n v="0"/>
    <n v="0"/>
    <n v="-960.76"/>
    <n v="0"/>
    <n v="8395.08"/>
    <n v="167901.56"/>
    <n v="-159506.48000000001"/>
    <n v="0"/>
    <m/>
    <s v="UM01"/>
    <s v="INR"/>
    <n v="0"/>
    <n v="0"/>
    <n v="0"/>
    <n v="0"/>
    <n v="0"/>
  </r>
  <r>
    <s v="1603004410"/>
    <s v="0"/>
    <s v="16030044100"/>
    <s v="3000"/>
    <x v="2"/>
    <s v="&quot;AC MOTOR 75KW:315S,415V,985RPM&quot;"/>
    <s v="0"/>
    <s v="0"/>
    <s v="UM3001"/>
    <d v="2000-04-23T00:00:00"/>
    <n v="211115.36"/>
    <n v="-200559.59"/>
    <n v="10555.77"/>
    <n v="0"/>
    <n v="0"/>
    <n v="0"/>
    <n v="0"/>
    <n v="10555.77"/>
    <n v="211115.36"/>
    <n v="-200559.59"/>
    <n v="0"/>
    <m/>
    <s v="UM01"/>
    <s v="INR"/>
    <n v="0"/>
    <n v="0"/>
    <n v="0"/>
    <n v="0"/>
    <n v="0"/>
  </r>
  <r>
    <s v="1603004411"/>
    <s v="0"/>
    <s v="16030044110"/>
    <s v="3000"/>
    <x v="2"/>
    <s v="SMS TEFC SQ CAGE IND.MOTOR 90K"/>
    <s v="10"/>
    <s v="0"/>
    <s v="UM3001"/>
    <d v="2007-11-03T00:00:00"/>
    <n v="231750.96"/>
    <n v="-220163.41"/>
    <n v="11587.55"/>
    <n v="0"/>
    <n v="0"/>
    <n v="0"/>
    <n v="0"/>
    <n v="11587.55"/>
    <n v="231750.96"/>
    <n v="-220163.41"/>
    <n v="0"/>
    <m/>
    <s v="UM01"/>
    <s v="INR"/>
    <n v="0"/>
    <n v="0"/>
    <n v="0"/>
    <n v="0"/>
    <n v="0"/>
  </r>
  <r>
    <s v="1603004412"/>
    <s v="0"/>
    <s v="16030044120"/>
    <s v="3000"/>
    <x v="2"/>
    <s v="TEFC SQ CAGE INDN MOTOR 132 KW"/>
    <s v="10"/>
    <s v="0"/>
    <s v="UM3001"/>
    <d v="2016-03-29T00:00:00"/>
    <n v="994182.33"/>
    <n v="-378410.4"/>
    <n v="615771.93000000005"/>
    <n v="0"/>
    <n v="0"/>
    <n v="-94473.22"/>
    <n v="0"/>
    <n v="521298.71"/>
    <n v="994182.33"/>
    <n v="-472883.62"/>
    <n v="0"/>
    <m/>
    <s v="UM01"/>
    <s v="INR"/>
    <n v="0"/>
    <n v="0"/>
    <n v="0"/>
    <n v="0"/>
    <n v="0"/>
  </r>
  <r>
    <s v="1603004413"/>
    <s v="0"/>
    <s v="16030044130"/>
    <s v="3000"/>
    <x v="2"/>
    <s v="TEFC SQ CAGE INDN MOTOR 55 KW"/>
    <s v="10"/>
    <s v="0"/>
    <s v="UM3001"/>
    <d v="2016-03-29T00:00:00"/>
    <n v="801390.61"/>
    <n v="-305029.08"/>
    <n v="496361.53"/>
    <n v="0"/>
    <n v="0"/>
    <n v="-76152.990000000005"/>
    <n v="0"/>
    <n v="420208.54"/>
    <n v="801390.61"/>
    <n v="-381182.07"/>
    <n v="0"/>
    <m/>
    <s v="UM01"/>
    <s v="INR"/>
    <n v="0"/>
    <n v="0"/>
    <n v="0"/>
    <n v="0"/>
    <n v="0"/>
  </r>
  <r>
    <s v="1603004414"/>
    <s v="0"/>
    <s v="16030044140"/>
    <s v="3000"/>
    <x v="2"/>
    <s v="ASYNCHRONOUS SERVO MOTOR 28KW"/>
    <s v="10"/>
    <s v="0"/>
    <s v="UM3001"/>
    <d v="2014-04-13T00:00:00"/>
    <n v="202474.76"/>
    <n v="-114778.22"/>
    <n v="87696.54"/>
    <n v="0"/>
    <n v="0"/>
    <n v="-19235.099999999999"/>
    <n v="0"/>
    <n v="68461.440000000002"/>
    <n v="202474.76"/>
    <n v="-134013.32"/>
    <n v="0"/>
    <m/>
    <s v="UM01"/>
    <s v="INR"/>
    <n v="0"/>
    <n v="0"/>
    <n v="0"/>
    <n v="0"/>
    <n v="0"/>
  </r>
  <r>
    <s v="1603004415"/>
    <s v="0"/>
    <s v="16030044150"/>
    <s v="3000"/>
    <x v="2"/>
    <s v="&quot;AC S/R INDN MOTOR 55KW,1450RPM&quot;"/>
    <s v="10"/>
    <s v="0"/>
    <s v="UM3001"/>
    <d v="2015-04-08T00:00:00"/>
    <n v="168220.95"/>
    <n v="-79617.89"/>
    <n v="88603.06"/>
    <n v="0"/>
    <n v="0"/>
    <n v="-15985.85"/>
    <n v="0"/>
    <n v="72617.210000000006"/>
    <n v="168220.95"/>
    <n v="-95603.74"/>
    <n v="0"/>
    <m/>
    <s v="UM01"/>
    <s v="INR"/>
    <n v="0"/>
    <n v="0"/>
    <n v="0"/>
    <n v="0"/>
    <n v="0"/>
  </r>
  <r>
    <s v="1603004416"/>
    <s v="0"/>
    <s v="16030044160"/>
    <s v="3000"/>
    <x v="2"/>
    <s v="26 KW AC FLYING SHEAR MOTOR /"/>
    <s v="10"/>
    <s v="0"/>
    <s v="UM3001"/>
    <d v="2007-01-08T00:00:00"/>
    <n v="581976.31999999995"/>
    <n v="-552877.5"/>
    <n v="29098.82"/>
    <n v="0"/>
    <n v="0"/>
    <n v="0"/>
    <n v="0"/>
    <n v="29098.82"/>
    <n v="581976.31999999995"/>
    <n v="-552877.5"/>
    <n v="0"/>
    <m/>
    <s v="UM01"/>
    <s v="INR"/>
    <n v="0"/>
    <n v="0"/>
    <n v="0"/>
    <n v="0"/>
    <n v="0"/>
  </r>
  <r>
    <s v="1603004417"/>
    <s v="0"/>
    <s v="16030044170"/>
    <s v="3000"/>
    <x v="2"/>
    <s v="SMS AC ASYNC SERVO MOTOR 60KW"/>
    <s v="10"/>
    <s v="0"/>
    <s v="UM3001"/>
    <d v="2013-07-25T00:00:00"/>
    <n v="296551.21999999997"/>
    <n v="-188330.34"/>
    <n v="108220.88"/>
    <n v="0"/>
    <n v="0"/>
    <n v="-28172.37"/>
    <n v="0"/>
    <n v="80048.509999999995"/>
    <n v="296551.21999999997"/>
    <n v="-216502.71"/>
    <n v="0"/>
    <m/>
    <s v="UM01"/>
    <s v="INR"/>
    <n v="0"/>
    <n v="0"/>
    <n v="0"/>
    <n v="0"/>
    <n v="0"/>
  </r>
  <r>
    <s v="1603004418"/>
    <s v="0"/>
    <s v="16030044180"/>
    <s v="3000"/>
    <x v="2"/>
    <s v="GE DC MOTOR 18.5 KW"/>
    <s v="10"/>
    <s v="0"/>
    <s v="UM3001"/>
    <d v="2015-11-21T00:00:00"/>
    <n v="150307.5"/>
    <n v="-62257.95"/>
    <n v="88049.55"/>
    <n v="0"/>
    <n v="0"/>
    <n v="-14283.27"/>
    <n v="0"/>
    <n v="73766.28"/>
    <n v="150307.5"/>
    <n v="-76541.22"/>
    <n v="0"/>
    <m/>
    <s v="UM01"/>
    <s v="INR"/>
    <n v="0"/>
    <n v="0"/>
    <n v="0"/>
    <n v="0"/>
    <n v="0"/>
  </r>
  <r>
    <s v="1603004419"/>
    <s v="0"/>
    <s v="16030044190"/>
    <s v="3000"/>
    <x v="2"/>
    <s v="&quot;DC SHUNT MOTOR 208KW,1660-2650&quot;"/>
    <s v="10"/>
    <s v="0"/>
    <s v="UM3001"/>
    <d v="2015-04-29T00:00:00"/>
    <n v="407559"/>
    <n v="-190667.13"/>
    <n v="216891.87"/>
    <n v="0"/>
    <n v="0"/>
    <n v="-38729.800000000003"/>
    <n v="0"/>
    <n v="178162.07"/>
    <n v="407559"/>
    <n v="-229396.93"/>
    <n v="0"/>
    <m/>
    <s v="UM01"/>
    <s v="INR"/>
    <n v="0"/>
    <n v="0"/>
    <n v="0"/>
    <n v="0"/>
    <n v="0"/>
  </r>
  <r>
    <s v="1603004420"/>
    <s v="0"/>
    <s v="16030044200"/>
    <s v="3000"/>
    <x v="2"/>
    <s v="SINAMICS S120-INDIVISUAL DRIVE"/>
    <s v="10"/>
    <s v="0"/>
    <s v="UM3001"/>
    <d v="2012-06-26T00:00:00"/>
    <n v="514899.06"/>
    <n v="-379798.01"/>
    <n v="135101.04999999999"/>
    <n v="0"/>
    <n v="0"/>
    <n v="-48915.41"/>
    <n v="0"/>
    <n v="86185.64"/>
    <n v="514899.06"/>
    <n v="-428713.42"/>
    <n v="0"/>
    <m/>
    <s v="UM01"/>
    <s v="INR"/>
    <n v="0"/>
    <n v="0"/>
    <n v="0"/>
    <n v="0"/>
    <n v="0"/>
  </r>
  <r>
    <s v="1603004421"/>
    <s v="0"/>
    <s v="16030044210"/>
    <s v="3000"/>
    <x v="2"/>
    <s v="&quot;SSD DC DRIVE 500A 590+,4Q&quot;"/>
    <s v="10"/>
    <s v="0"/>
    <s v="UM3001"/>
    <d v="2012-09-29T00:00:00"/>
    <n v="301629.24"/>
    <n v="-215028.6"/>
    <n v="86600.639999999999"/>
    <n v="0"/>
    <n v="0"/>
    <n v="-28654.78"/>
    <n v="0"/>
    <n v="57945.86"/>
    <n v="301629.24"/>
    <n v="-243683.38"/>
    <n v="0"/>
    <m/>
    <s v="UM01"/>
    <s v="INR"/>
    <n v="0"/>
    <n v="0"/>
    <n v="0"/>
    <n v="0"/>
    <n v="0"/>
  </r>
  <r>
    <s v="1603004422"/>
    <s v="0"/>
    <s v="16030044220"/>
    <s v="3000"/>
    <x v="2"/>
    <s v="MOTOR SIEMENS PT.-1622503080"/>
    <s v="10"/>
    <s v="0"/>
    <s v="UM3001"/>
    <d v="2015-09-06T00:00:00"/>
    <n v="485234.4"/>
    <n v="-210585.47"/>
    <n v="274648.93"/>
    <n v="0"/>
    <n v="0"/>
    <n v="-46110.66"/>
    <n v="0"/>
    <n v="228538.27"/>
    <n v="485234.4"/>
    <n v="-256696.13"/>
    <n v="0"/>
    <m/>
    <s v="UM01"/>
    <s v="INR"/>
    <n v="0"/>
    <n v="0"/>
    <n v="0"/>
    <n v="0"/>
    <n v="0"/>
  </r>
  <r>
    <s v="1603004423"/>
    <s v="0"/>
    <s v="16030044230"/>
    <s v="3000"/>
    <x v="2"/>
    <s v="WORM GEAR SCHNECKENRADIA TZ KO"/>
    <s v="0"/>
    <s v="0"/>
    <s v="UM3001"/>
    <d v="2000-04-23T00:00:00"/>
    <n v="670579.54"/>
    <n v="-637050.56000000006"/>
    <n v="33528.980000000003"/>
    <n v="0"/>
    <n v="0"/>
    <n v="0"/>
    <n v="0"/>
    <n v="33528.980000000003"/>
    <n v="670579.54"/>
    <n v="-637050.56000000006"/>
    <n v="0"/>
    <m/>
    <s v="UM01"/>
    <s v="INR"/>
    <n v="0"/>
    <n v="0"/>
    <n v="0"/>
    <n v="0"/>
    <n v="0"/>
  </r>
  <r>
    <s v="1603004424"/>
    <s v="0"/>
    <s v="16030044240"/>
    <s v="3000"/>
    <x v="2"/>
    <s v="SMS SQ IND MOTOR 50 KW"/>
    <s v="10"/>
    <s v="0"/>
    <s v="UM3001"/>
    <d v="2011-09-26T00:00:00"/>
    <n v="287908.78000000003"/>
    <n v="-232898.48"/>
    <n v="55010.3"/>
    <n v="0"/>
    <n v="0"/>
    <n v="-27351.34"/>
    <n v="0"/>
    <n v="27658.959999999999"/>
    <n v="287908.78000000003"/>
    <n v="-260249.82"/>
    <n v="0"/>
    <m/>
    <s v="UM01"/>
    <s v="INR"/>
    <n v="0"/>
    <n v="0"/>
    <n v="0"/>
    <n v="0"/>
    <n v="0"/>
  </r>
  <r>
    <s v="1603004425"/>
    <s v="0"/>
    <s v="16030044250"/>
    <s v="3000"/>
    <x v="2"/>
    <s v="FNR BOARD 4007.4;CODE-78040074"/>
    <s v="10"/>
    <s v="0"/>
    <s v="UM3001"/>
    <d v="2014-02-25T00:00:00"/>
    <n v="116760.66"/>
    <n v="-67617.210000000006"/>
    <n v="49143.45"/>
    <n v="0"/>
    <n v="0"/>
    <n v="-11092.27"/>
    <n v="0"/>
    <n v="38051.18"/>
    <n v="116760.66"/>
    <n v="-78709.48"/>
    <n v="0"/>
    <m/>
    <s v="UM01"/>
    <s v="INR"/>
    <n v="0"/>
    <n v="0"/>
    <n v="0"/>
    <n v="0"/>
    <n v="0"/>
  </r>
  <r>
    <s v="1603004426"/>
    <s v="0"/>
    <s v="16030044260"/>
    <s v="3000"/>
    <x v="2"/>
    <s v="OPERATOR PANEL PROFACE"/>
    <s v="10"/>
    <s v="0"/>
    <s v="UM3001"/>
    <d v="2014-02-25T00:00:00"/>
    <n v="269620.83"/>
    <n v="-156140.01"/>
    <n v="113480.82"/>
    <n v="0"/>
    <n v="0"/>
    <n v="-25613.98"/>
    <n v="0"/>
    <n v="87866.84"/>
    <n v="269620.83"/>
    <n v="-181753.99"/>
    <n v="0"/>
    <m/>
    <s v="UM01"/>
    <s v="INR"/>
    <n v="0"/>
    <n v="0"/>
    <n v="0"/>
    <n v="0"/>
    <n v="0"/>
  </r>
  <r>
    <s v="1603004427"/>
    <s v="0"/>
    <s v="16030044270"/>
    <s v="3000"/>
    <x v="2"/>
    <s v="&quot;COOPER SPLIT BEARING 26.1/2&quot;&quot;&quot;"/>
    <s v="8"/>
    <s v="0"/>
    <s v="UM3001"/>
    <d v="2008-12-09T00:00:00"/>
    <n v="521142.12"/>
    <n v="-495085.01"/>
    <n v="26057.11"/>
    <n v="0"/>
    <n v="0"/>
    <n v="0"/>
    <n v="0"/>
    <n v="26057.11"/>
    <n v="521142.12"/>
    <n v="-495085.01"/>
    <n v="0"/>
    <m/>
    <s v="UM01"/>
    <s v="INR"/>
    <n v="0"/>
    <n v="0"/>
    <n v="0"/>
    <n v="0"/>
    <n v="0"/>
  </r>
  <r>
    <s v="1603004428"/>
    <s v="0"/>
    <s v="16030044280"/>
    <s v="3000"/>
    <x v="2"/>
    <s v="&quot;RADIAL PISTON PUMP,MDL-0514-R1&quot;"/>
    <s v="10"/>
    <s v="0"/>
    <s v="UM3001"/>
    <d v="2012-09-11T00:00:00"/>
    <n v="578270.71999999997"/>
    <n v="-414952.81"/>
    <n v="163317.91"/>
    <n v="0"/>
    <n v="0"/>
    <n v="-54935.72"/>
    <n v="0"/>
    <n v="108382.19"/>
    <n v="578270.71999999997"/>
    <n v="-469888.53"/>
    <n v="0"/>
    <m/>
    <s v="UM01"/>
    <s v="INR"/>
    <n v="0"/>
    <n v="0"/>
    <n v="0"/>
    <n v="0"/>
    <n v="0"/>
  </r>
  <r>
    <s v="1603004680"/>
    <s v="1"/>
    <s v="16030046801"/>
    <s v="3000"/>
    <x v="2"/>
    <s v="REPL FINH HEAD WITH COILER-18F-Main Mc"/>
    <s v="20"/>
    <s v="0"/>
    <s v="UM3001"/>
    <d v="2017-03-31T00:00:00"/>
    <n v="417400.11"/>
    <n v="-66432.37"/>
    <n v="350967.74"/>
    <n v="0"/>
    <n v="0"/>
    <n v="-19826.509999999998"/>
    <n v="0"/>
    <n v="331141.23"/>
    <n v="417400.11"/>
    <n v="-86258.880000000005"/>
    <n v="0"/>
    <m/>
    <s v="UM01"/>
    <s v="INR"/>
    <n v="0"/>
    <n v="0"/>
    <n v="0"/>
    <n v="0"/>
    <n v="0"/>
  </r>
  <r>
    <s v="1603004680"/>
    <s v="2"/>
    <s v="16030046802"/>
    <s v="3000"/>
    <x v="2"/>
    <s v="REPL FINH HEAD WITH COILER-18F-Motors"/>
    <s v="15"/>
    <s v="0"/>
    <s v="UM3001"/>
    <d v="2017-03-31T00:00:00"/>
    <n v="29814.3"/>
    <n v="-6326.9"/>
    <n v="23487.4"/>
    <n v="0"/>
    <n v="0"/>
    <n v="-1888.24"/>
    <n v="0"/>
    <n v="21599.16"/>
    <n v="29814.3"/>
    <n v="-8215.14"/>
    <n v="0"/>
    <m/>
    <s v="UM01"/>
    <s v="INR"/>
    <n v="0"/>
    <n v="0"/>
    <n v="0"/>
    <n v="0"/>
    <n v="0"/>
  </r>
  <r>
    <s v="1603004680"/>
    <s v="3"/>
    <s v="16030046803"/>
    <s v="3000"/>
    <x v="2"/>
    <s v="REPL FINH HEAD WITH COILER-18F- Capstan"/>
    <s v="20"/>
    <s v="0"/>
    <s v="UM3001"/>
    <d v="2017-03-31T00:00:00"/>
    <n v="59628.59"/>
    <n v="-9490.34"/>
    <n v="50138.25"/>
    <n v="0"/>
    <n v="0"/>
    <n v="-2832.36"/>
    <n v="0"/>
    <n v="47305.89"/>
    <n v="59628.59"/>
    <n v="-12322.7"/>
    <n v="0"/>
    <m/>
    <s v="UM01"/>
    <s v="INR"/>
    <n v="0"/>
    <n v="0"/>
    <n v="0"/>
    <n v="0"/>
    <n v="0"/>
  </r>
  <r>
    <s v="1603004680"/>
    <s v="4"/>
    <s v="16030046804"/>
    <s v="3000"/>
    <x v="2"/>
    <s v="REPL FINH HEAD WITH COILER-18F-Elec.Cont"/>
    <s v="10"/>
    <s v="0"/>
    <s v="UM3001"/>
    <d v="2017-03-31T00:00:00"/>
    <n v="59628.59"/>
    <n v="-18980.689999999999"/>
    <n v="40647.9"/>
    <n v="0"/>
    <n v="0"/>
    <n v="-5664.71"/>
    <n v="0"/>
    <n v="34983.19"/>
    <n v="59628.59"/>
    <n v="-24645.4"/>
    <n v="0"/>
    <m/>
    <s v="UM01"/>
    <s v="INR"/>
    <n v="0"/>
    <n v="0"/>
    <n v="0"/>
    <n v="0"/>
    <n v="0"/>
  </r>
  <r>
    <s v="1603004680"/>
    <s v="5"/>
    <s v="16030046805"/>
    <s v="3000"/>
    <x v="2"/>
    <s v="REPL FINH HEAD WITH COILER-18F- Mc Guard"/>
    <s v="10"/>
    <s v="0"/>
    <s v="UM3001"/>
    <d v="2017-03-31T00:00:00"/>
    <n v="29814.28"/>
    <n v="-9490.34"/>
    <n v="20323.939999999999"/>
    <n v="0"/>
    <n v="0"/>
    <n v="-2832.36"/>
    <n v="0"/>
    <n v="17491.580000000002"/>
    <n v="29814.28"/>
    <n v="-12322.7"/>
    <n v="0"/>
    <m/>
    <s v="UM01"/>
    <s v="INR"/>
    <n v="0"/>
    <n v="0"/>
    <n v="0"/>
    <n v="0"/>
    <n v="0"/>
  </r>
  <r>
    <s v="1603004681"/>
    <s v="0"/>
    <s v="16030046810"/>
    <s v="3000"/>
    <x v="2"/>
    <s v="WORM SET 14&quot; CTRS,2/49,IT-5"/>
    <s v="5"/>
    <s v="0"/>
    <s v="UM3001"/>
    <d v="2017-03-31T00:00:00"/>
    <n v="117300"/>
    <n v="-66922.06"/>
    <n v="50377.94"/>
    <n v="0"/>
    <n v="0"/>
    <n v="-22287"/>
    <n v="0"/>
    <n v="28090.94"/>
    <n v="117300"/>
    <n v="-89209.06"/>
    <n v="0"/>
    <m/>
    <s v="UM01"/>
    <s v="INR"/>
    <n v="0"/>
    <n v="0"/>
    <n v="0"/>
    <n v="0"/>
    <n v="0"/>
  </r>
  <r>
    <s v="1603004682"/>
    <s v="0"/>
    <s v="16030046820"/>
    <s v="3000"/>
    <x v="2"/>
    <s v="SPINDLE ( FOR 500T PSB )"/>
    <s v="5"/>
    <s v="0"/>
    <s v="UM3001"/>
    <d v="2017-03-31T00:00:00"/>
    <n v="145860"/>
    <n v="-83216.13"/>
    <n v="62643.87"/>
    <n v="0"/>
    <n v="0"/>
    <n v="-27713.4"/>
    <n v="0"/>
    <n v="34930.47"/>
    <n v="145860"/>
    <n v="-110929.53"/>
    <n v="0"/>
    <m/>
    <s v="UM01"/>
    <s v="INR"/>
    <n v="0"/>
    <n v="0"/>
    <n v="0"/>
    <n v="0"/>
    <n v="0"/>
  </r>
  <r>
    <s v="1603004683"/>
    <s v="0"/>
    <s v="16030046830"/>
    <s v="3000"/>
    <x v="2"/>
    <s v="WORM,AND WORM WHEEL,RATIO50:1,GREAVES,"/>
    <s v="5"/>
    <s v="0"/>
    <s v="UM3001"/>
    <d v="2017-03-31T00:00:00"/>
    <n v="300900"/>
    <n v="-171669.63"/>
    <n v="129230.37"/>
    <n v="0"/>
    <n v="0"/>
    <n v="-57171"/>
    <n v="0"/>
    <n v="72059.37"/>
    <n v="300900"/>
    <n v="-228840.63"/>
    <n v="0"/>
    <m/>
    <s v="UM01"/>
    <s v="INR"/>
    <n v="0"/>
    <n v="0"/>
    <n v="0"/>
    <n v="0"/>
    <n v="0"/>
  </r>
  <r>
    <s v="1603004811"/>
    <s v="0"/>
    <s v="16030048110"/>
    <s v="3000"/>
    <x v="2"/>
    <s v="SINAMICS BASIC LINE MODULE 560"/>
    <s v="4"/>
    <s v="0"/>
    <s v="UM3001"/>
    <d v="2017-09-01T00:00:00"/>
    <n v="500000"/>
    <n v="-306472.59999999998"/>
    <n v="193527.4"/>
    <n v="0"/>
    <n v="0"/>
    <n v="-118750"/>
    <n v="0"/>
    <n v="74777.399999999994"/>
    <n v="500000"/>
    <n v="-425222.6"/>
    <n v="0"/>
    <m/>
    <s v="UM01"/>
    <s v="INR"/>
    <n v="0"/>
    <n v="0"/>
    <n v="0"/>
    <n v="0"/>
    <n v="0"/>
  </r>
  <r>
    <s v="1603004812"/>
    <s v="0"/>
    <s v="16030048120"/>
    <s v="3000"/>
    <x v="2"/>
    <s v="VALVE,CONTROL,MOD 4SEC,PART-A402488"/>
    <s v="10"/>
    <s v="0"/>
    <s v="UM3001"/>
    <d v="2017-09-01T00:00:00"/>
    <n v="233750"/>
    <n v="-57310.38"/>
    <n v="176439.62"/>
    <n v="0"/>
    <n v="0"/>
    <n v="-22206.25"/>
    <n v="0"/>
    <n v="154233.37"/>
    <n v="233750"/>
    <n v="-79516.63"/>
    <n v="0"/>
    <m/>
    <s v="UM01"/>
    <s v="INR"/>
    <n v="0"/>
    <n v="0"/>
    <n v="0"/>
    <n v="0"/>
    <n v="0"/>
  </r>
  <r>
    <s v="1603004813"/>
    <s v="0"/>
    <s v="16030048130"/>
    <s v="3000"/>
    <x v="2"/>
    <s v="DRIVE GEAR BOX ASSLY,RH ROTATION,HB"/>
    <s v="5"/>
    <s v="0"/>
    <s v="UM3001"/>
    <d v="2017-09-01T00:00:00"/>
    <n v="771781.11"/>
    <n v="-378447.62"/>
    <n v="393333.49"/>
    <n v="0"/>
    <n v="0"/>
    <n v="-146638.41"/>
    <n v="0"/>
    <n v="246695.08"/>
    <n v="771781.11"/>
    <n v="-525086.03"/>
    <n v="0"/>
    <m/>
    <s v="UM01"/>
    <s v="INR"/>
    <n v="0"/>
    <n v="0"/>
    <n v="0"/>
    <n v="0"/>
    <n v="0"/>
  </r>
  <r>
    <s v="1603004891"/>
    <s v="0"/>
    <s v="16030048910"/>
    <s v="3000"/>
    <x v="2"/>
    <s v="Store &amp; Spare 2001-2011"/>
    <s v="5"/>
    <s v="0"/>
    <s v="UM3001"/>
    <d v="2017-12-31T00:00:00"/>
    <n v="4595246.51"/>
    <n v="-4595246.51"/>
    <n v="0"/>
    <n v="0"/>
    <n v="0"/>
    <n v="0"/>
    <n v="0"/>
    <n v="0"/>
    <n v="4595246.51"/>
    <n v="-4595246.51"/>
    <n v="0"/>
    <m/>
    <s v="UM01"/>
    <s v="INR"/>
    <n v="0"/>
    <n v="0"/>
    <n v="0"/>
    <n v="0"/>
    <n v="0"/>
  </r>
  <r>
    <s v="1603004892"/>
    <s v="0"/>
    <s v="16030048920"/>
    <s v="3000"/>
    <x v="2"/>
    <s v="Store &amp; Spare 2012"/>
    <s v="5"/>
    <s v="0"/>
    <s v="UM3001"/>
    <d v="2017-12-31T00:00:00"/>
    <n v="1384764.67"/>
    <n v="-1384764.67"/>
    <n v="0"/>
    <n v="0"/>
    <n v="0"/>
    <n v="0"/>
    <n v="0"/>
    <n v="0"/>
    <n v="1384764.67"/>
    <n v="-1384764.67"/>
    <n v="0"/>
    <m/>
    <s v="UM01"/>
    <s v="INR"/>
    <n v="0"/>
    <n v="0"/>
    <n v="0"/>
    <n v="0"/>
    <n v="0"/>
  </r>
  <r>
    <s v="1603004893"/>
    <s v="0"/>
    <s v="16030048930"/>
    <s v="3000"/>
    <x v="2"/>
    <s v="Store &amp; Spare till 19th Mar 2013"/>
    <s v="5"/>
    <s v="0"/>
    <s v="UM3005"/>
    <d v="2017-12-31T00:00:00"/>
    <n v="3547979"/>
    <n v="-3370580.05"/>
    <n v="177398.95"/>
    <n v="0"/>
    <n v="0"/>
    <n v="0"/>
    <n v="0"/>
    <n v="177398.95"/>
    <n v="3547979"/>
    <n v="-3370580.05"/>
    <n v="0"/>
    <m/>
    <s v="UM01"/>
    <s v="INR"/>
    <n v="0"/>
    <n v="0"/>
    <n v="0"/>
    <n v="0"/>
    <n v="0"/>
  </r>
  <r>
    <s v="1603004894"/>
    <s v="0"/>
    <s v="16030048940"/>
    <s v="3000"/>
    <x v="2"/>
    <s v="TRANSFORMER,POTNL,LASCPT &amp; CT PANEL"/>
    <s v="5"/>
    <s v="0"/>
    <s v="UM3005"/>
    <d v="2017-12-31T00:00:00"/>
    <n v="109593"/>
    <n v="-104113.35"/>
    <n v="5479.65"/>
    <n v="0"/>
    <n v="0"/>
    <n v="0"/>
    <n v="0"/>
    <n v="5479.65"/>
    <n v="109593"/>
    <n v="-104113.35"/>
    <n v="0"/>
    <m/>
    <s v="UM01"/>
    <s v="INR"/>
    <n v="0"/>
    <n v="0"/>
    <n v="0"/>
    <n v="0"/>
    <n v="0"/>
  </r>
  <r>
    <s v="1603004895"/>
    <s v="0"/>
    <s v="16030048950"/>
    <s v="3000"/>
    <x v="2"/>
    <s v="DIODE,PWR,EXCITER"/>
    <s v="5"/>
    <s v="0"/>
    <s v="UM3005"/>
    <d v="2017-12-31T00:00:00"/>
    <n v="174060"/>
    <n v="-165357"/>
    <n v="8703"/>
    <n v="0"/>
    <n v="0"/>
    <n v="0"/>
    <n v="0"/>
    <n v="8703"/>
    <n v="174060"/>
    <n v="-165357"/>
    <n v="0"/>
    <m/>
    <s v="UM01"/>
    <s v="INR"/>
    <n v="0"/>
    <n v="0"/>
    <n v="0"/>
    <n v="0"/>
    <n v="0"/>
  </r>
  <r>
    <s v="1603004896"/>
    <s v="0"/>
    <s v="16030048960"/>
    <s v="3000"/>
    <x v="2"/>
    <s v="CYLINDER,REGULTNG POWR,6X16IN,4KG/CM2,3."/>
    <s v="5"/>
    <s v="0"/>
    <s v="UM3005"/>
    <d v="2017-12-31T00:00:00"/>
    <n v="318602"/>
    <n v="-302671.90000000002"/>
    <n v="15930.1"/>
    <n v="0"/>
    <n v="0"/>
    <n v="0"/>
    <n v="0"/>
    <n v="15930.1"/>
    <n v="318602"/>
    <n v="-302671.90000000002"/>
    <n v="0"/>
    <m/>
    <s v="UM01"/>
    <s v="INR"/>
    <n v="0"/>
    <n v="0"/>
    <n v="0"/>
    <n v="0"/>
    <n v="0"/>
  </r>
  <r>
    <s v="1603004897"/>
    <s v="0"/>
    <s v="16030048970"/>
    <s v="3000"/>
    <x v="2"/>
    <s v="BEARING,BALL,ENCRCLD,54208/316053,FAG/PH"/>
    <s v="5"/>
    <s v="0"/>
    <s v="UM3001"/>
    <d v="2017-12-31T00:00:00"/>
    <n v="193503.55"/>
    <n v="-183828.37"/>
    <n v="9675.18"/>
    <n v="0"/>
    <n v="0"/>
    <n v="0"/>
    <n v="0"/>
    <n v="9675.18"/>
    <n v="193503.55"/>
    <n v="-183828.37"/>
    <n v="0"/>
    <m/>
    <s v="UM01"/>
    <s v="INR"/>
    <n v="0"/>
    <n v="0"/>
    <n v="0"/>
    <n v="0"/>
    <n v="0"/>
  </r>
  <r>
    <s v="1603004898"/>
    <s v="0"/>
    <s v="16030048980"/>
    <s v="3000"/>
    <x v="2"/>
    <s v="DISC,CNCL,25 UGS,PIV GEAR BOX"/>
    <s v="5"/>
    <s v="0"/>
    <s v="UM3001"/>
    <d v="2017-12-31T00:00:00"/>
    <n v="323374.68"/>
    <n v="-307205.95"/>
    <n v="16168.73"/>
    <n v="0"/>
    <n v="0"/>
    <n v="0"/>
    <n v="0"/>
    <n v="16168.73"/>
    <n v="323374.68"/>
    <n v="-307205.95"/>
    <n v="0"/>
    <m/>
    <s v="UM01"/>
    <s v="INR"/>
    <n v="0"/>
    <n v="0"/>
    <n v="0"/>
    <n v="0"/>
    <n v="0"/>
  </r>
  <r>
    <s v="1603004899"/>
    <s v="0"/>
    <s v="16030048990"/>
    <s v="3000"/>
    <x v="2"/>
    <s v="BEARING,BALL,618/603M,630MM,780MM,69MM"/>
    <s v="5"/>
    <s v="0"/>
    <s v="UM3001"/>
    <d v="2017-12-31T00:00:00"/>
    <n v="442989.79"/>
    <n v="-420840.3"/>
    <n v="22149.49"/>
    <n v="0"/>
    <n v="0"/>
    <n v="0"/>
    <n v="0"/>
    <n v="22149.49"/>
    <n v="442989.79"/>
    <n v="-420840.3"/>
    <n v="0"/>
    <m/>
    <s v="UM01"/>
    <s v="INR"/>
    <n v="0"/>
    <n v="0"/>
    <n v="0"/>
    <n v="0"/>
    <n v="0"/>
  </r>
  <r>
    <s v="1603004900"/>
    <s v="0"/>
    <s v="16030049000"/>
    <s v="3000"/>
    <x v="2"/>
    <s v="RELAY,PTC,VOLT,SUB STA,VAMP-55"/>
    <s v="5"/>
    <s v="0"/>
    <s v="UM3001"/>
    <d v="2017-12-31T00:00:00"/>
    <n v="135817.51999999999"/>
    <n v="-129026.64"/>
    <n v="6790.88"/>
    <n v="0"/>
    <n v="0"/>
    <n v="0"/>
    <n v="0"/>
    <n v="6790.88"/>
    <n v="135817.51999999999"/>
    <n v="-129026.64"/>
    <n v="0"/>
    <m/>
    <s v="UM01"/>
    <s v="INR"/>
    <n v="0"/>
    <n v="0"/>
    <n v="0"/>
    <n v="0"/>
    <n v="0"/>
  </r>
  <r>
    <s v="1603004901"/>
    <s v="0"/>
    <s v="16030049010"/>
    <s v="3000"/>
    <x v="2"/>
    <s v="AB POWERFLEX DC DRIVE 4Q 73A"/>
    <s v="5"/>
    <s v="0"/>
    <s v="UM3001"/>
    <d v="2017-12-31T00:00:00"/>
    <n v="283289.98"/>
    <n v="-269125.48"/>
    <n v="14164.5"/>
    <n v="0"/>
    <n v="0"/>
    <n v="0"/>
    <n v="0"/>
    <n v="14164.5"/>
    <n v="283289.98"/>
    <n v="-269125.48"/>
    <n v="0"/>
    <m/>
    <s v="UM01"/>
    <s v="INR"/>
    <n v="0"/>
    <n v="0"/>
    <n v="0"/>
    <n v="0"/>
    <n v="0"/>
  </r>
  <r>
    <s v="1603004902"/>
    <s v="0"/>
    <s v="16030049020"/>
    <s v="3000"/>
    <x v="2"/>
    <s v="STARTER,SFTSTR,90KW/195A/3P/50/60HZ,200T"/>
    <s v="5"/>
    <s v="0"/>
    <s v="UM3005"/>
    <d v="2017-12-31T00:00:00"/>
    <n v="139590"/>
    <n v="-132610.5"/>
    <n v="6979.5"/>
    <n v="0"/>
    <n v="0"/>
    <n v="0"/>
    <n v="0"/>
    <n v="6979.5"/>
    <n v="139590"/>
    <n v="-132610.5"/>
    <n v="0"/>
    <m/>
    <s v="UM01"/>
    <s v="INR"/>
    <n v="0"/>
    <n v="0"/>
    <n v="0"/>
    <n v="0"/>
    <n v="0"/>
  </r>
  <r>
    <s v="1603004903"/>
    <s v="0"/>
    <s v="16030049030"/>
    <s v="3000"/>
    <x v="2"/>
    <s v="MOTOR,SQ CG,1485RPM,190.5A,110KW,3PH,VD3"/>
    <s v="5"/>
    <s v="0"/>
    <s v="UM3005"/>
    <d v="2017-12-31T00:00:00"/>
    <n v="208643"/>
    <n v="-198210.85"/>
    <n v="10432.15"/>
    <n v="0"/>
    <n v="0"/>
    <n v="0"/>
    <n v="0"/>
    <n v="10432.15"/>
    <n v="208643"/>
    <n v="-198210.85"/>
    <n v="0"/>
    <m/>
    <s v="UM01"/>
    <s v="INR"/>
    <n v="0"/>
    <n v="0"/>
    <n v="0"/>
    <n v="0"/>
    <n v="0"/>
  </r>
  <r>
    <s v="1603004904"/>
    <s v="0"/>
    <s v="16030049040"/>
    <s v="3000"/>
    <x v="2"/>
    <s v="BEARING,BALL,DEEP GRV,61892M,SGL"/>
    <s v="5"/>
    <s v="0"/>
    <s v="UM3001"/>
    <d v="2017-12-31T00:00:00"/>
    <n v="206489.4"/>
    <n v="-196164.93"/>
    <n v="10324.469999999999"/>
    <n v="0"/>
    <n v="0"/>
    <n v="0"/>
    <n v="0"/>
    <n v="10324.469999999999"/>
    <n v="206489.4"/>
    <n v="-196164.93"/>
    <n v="0"/>
    <m/>
    <s v="UM01"/>
    <s v="INR"/>
    <n v="0"/>
    <n v="0"/>
    <n v="0"/>
    <n v="0"/>
    <n v="0"/>
  </r>
  <r>
    <s v="1603004905"/>
    <s v="0"/>
    <s v="16030049050"/>
    <s v="3000"/>
    <x v="2"/>
    <s v="HIGH SPEED COUPLING"/>
    <s v="5"/>
    <s v="0"/>
    <s v="UM3005"/>
    <d v="2017-12-31T00:00:00"/>
    <n v="519947"/>
    <n v="-493949.65"/>
    <n v="25997.35"/>
    <n v="0"/>
    <n v="0"/>
    <n v="0"/>
    <n v="0"/>
    <n v="25997.35"/>
    <n v="519947"/>
    <n v="-493949.65"/>
    <n v="0"/>
    <m/>
    <s v="UM01"/>
    <s v="INR"/>
    <n v="0"/>
    <n v="0"/>
    <n v="0"/>
    <n v="0"/>
    <n v="0"/>
  </r>
  <r>
    <s v="1603004906"/>
    <s v="0"/>
    <s v="16030049060"/>
    <s v="3000"/>
    <x v="2"/>
    <s v="CPC - II,9907-1200,8901-457 (CPC - I),WO"/>
    <s v="5"/>
    <s v="0"/>
    <s v="UM3005"/>
    <d v="2017-12-31T00:00:00"/>
    <n v="607541"/>
    <n v="-577163.94999999995"/>
    <n v="30377.05"/>
    <n v="0"/>
    <n v="0"/>
    <n v="0"/>
    <n v="0"/>
    <n v="30377.05"/>
    <n v="607541"/>
    <n v="-577163.94999999995"/>
    <n v="0"/>
    <m/>
    <s v="UM01"/>
    <s v="INR"/>
    <n v="0"/>
    <n v="0"/>
    <n v="0"/>
    <n v="0"/>
    <n v="0"/>
  </r>
  <r>
    <s v="1603004907"/>
    <s v="0"/>
    <s v="16030049070"/>
    <s v="3000"/>
    <x v="2"/>
    <s v="CONTROLLER,505CONTROL,9907-1183,WOODWARD"/>
    <s v="5"/>
    <s v="0"/>
    <s v="UM3005"/>
    <d v="2017-12-31T00:00:00"/>
    <n v="847794"/>
    <n v="-805404.3"/>
    <n v="42389.7"/>
    <n v="0"/>
    <n v="0"/>
    <n v="0"/>
    <n v="0"/>
    <n v="42389.7"/>
    <n v="847794"/>
    <n v="-805404.3"/>
    <n v="0"/>
    <m/>
    <s v="UM01"/>
    <s v="INR"/>
    <n v="0"/>
    <n v="0"/>
    <n v="0"/>
    <n v="0"/>
    <n v="0"/>
  </r>
  <r>
    <s v="1603004908"/>
    <s v="0"/>
    <s v="16030049080"/>
    <s v="3000"/>
    <x v="2"/>
    <s v="GEAR,SPUR,36571B9734A,MAIN DRIVE GEAR BO"/>
    <s v="5"/>
    <s v="0"/>
    <s v="UM3001"/>
    <d v="2017-12-31T00:00:00"/>
    <n v="130144.77"/>
    <n v="-123637.53"/>
    <n v="6507.24"/>
    <n v="0"/>
    <n v="0"/>
    <n v="0"/>
    <n v="0"/>
    <n v="6507.24"/>
    <n v="130144.77"/>
    <n v="-123637.53"/>
    <n v="0"/>
    <m/>
    <s v="UM01"/>
    <s v="INR"/>
    <n v="0"/>
    <n v="0"/>
    <n v="0"/>
    <n v="0"/>
    <n v="0"/>
  </r>
  <r>
    <s v="1603004909"/>
    <s v="0"/>
    <s v="16030049090"/>
    <s v="3000"/>
    <x v="2"/>
    <s v="MOTOR,GER,ALTERNATING CURRENT SQUIRREL C"/>
    <s v="5"/>
    <s v="0"/>
    <s v="UM3001"/>
    <d v="2017-12-31T00:00:00"/>
    <n v="123054.77"/>
    <n v="-113313.54"/>
    <n v="9741.23"/>
    <n v="0"/>
    <n v="0"/>
    <n v="-3588.49"/>
    <n v="0"/>
    <n v="6152.74"/>
    <n v="123054.77"/>
    <n v="-116902.03"/>
    <n v="0"/>
    <m/>
    <s v="UM01"/>
    <s v="INR"/>
    <n v="0"/>
    <n v="0"/>
    <n v="0"/>
    <n v="0"/>
    <n v="0"/>
  </r>
  <r>
    <s v="1603004910"/>
    <s v="0"/>
    <s v="16030049100"/>
    <s v="3000"/>
    <x v="2"/>
    <s v="AB PLC HMI AUTOMATION SYSTEM"/>
    <s v="5"/>
    <s v="0"/>
    <s v="UM3001"/>
    <d v="2017-12-31T00:00:00"/>
    <n v="135000"/>
    <n v="-120887.77"/>
    <n v="14112.23"/>
    <n v="0"/>
    <n v="0"/>
    <n v="-7362.23"/>
    <n v="0"/>
    <n v="6750"/>
    <n v="135000"/>
    <n v="-128250"/>
    <n v="0"/>
    <m/>
    <s v="UM01"/>
    <s v="INR"/>
    <n v="0"/>
    <n v="0"/>
    <n v="0"/>
    <n v="0"/>
    <n v="0"/>
  </r>
  <r>
    <s v="1603004911"/>
    <s v="0"/>
    <s v="16030049110"/>
    <s v="3000"/>
    <x v="2"/>
    <s v="PULLER,JAW,HYD,OMAR STAR,CK11 IN B,20TON"/>
    <s v="5"/>
    <s v="0"/>
    <s v="UM3005"/>
    <d v="2017-12-31T00:00:00"/>
    <n v="104390"/>
    <n v="-83764.38"/>
    <n v="20625.62"/>
    <n v="0"/>
    <n v="0"/>
    <n v="-15406.12"/>
    <n v="0"/>
    <n v="5219.5"/>
    <n v="104390"/>
    <n v="-99170.5"/>
    <n v="0"/>
    <m/>
    <s v="UM01"/>
    <s v="INR"/>
    <n v="0"/>
    <n v="0"/>
    <n v="0"/>
    <n v="0"/>
    <n v="0"/>
  </r>
  <r>
    <s v="1603004912"/>
    <s v="0"/>
    <s v="16030049120"/>
    <s v="3000"/>
    <x v="2"/>
    <s v="SCADA,EMS"/>
    <s v="5"/>
    <s v="0"/>
    <s v="UM3001"/>
    <d v="2017-12-31T00:00:00"/>
    <n v="201841.5"/>
    <n v="-160803.14000000001"/>
    <n v="41038.36"/>
    <n v="0"/>
    <n v="0"/>
    <n v="-30946.28"/>
    <n v="0"/>
    <n v="10092.08"/>
    <n v="201841.5"/>
    <n v="-191749.42"/>
    <n v="0"/>
    <m/>
    <s v="UM01"/>
    <s v="INR"/>
    <n v="0"/>
    <n v="0"/>
    <n v="0"/>
    <n v="0"/>
    <n v="0"/>
  </r>
  <r>
    <s v="1603004913"/>
    <s v="0"/>
    <s v="16030049130"/>
    <s v="3000"/>
    <x v="2"/>
    <s v="SIEMENS HMI TP177B IN/DP-6"/>
    <s v="5"/>
    <s v="0"/>
    <s v="UM3001"/>
    <d v="2017-12-31T00:00:00"/>
    <n v="100771.92"/>
    <n v="-76456.28"/>
    <n v="24315.64"/>
    <n v="0"/>
    <n v="0"/>
    <n v="-19277.04"/>
    <n v="0"/>
    <n v="5038.6000000000004"/>
    <n v="100771.92"/>
    <n v="-95733.32"/>
    <n v="0"/>
    <m/>
    <s v="UM01"/>
    <s v="INR"/>
    <n v="0"/>
    <n v="0"/>
    <n v="0"/>
    <n v="0"/>
    <n v="0"/>
  </r>
  <r>
    <s v="1603004914"/>
    <s v="0"/>
    <s v="16030049140"/>
    <s v="3000"/>
    <x v="2"/>
    <s v="BEARING,BALL,61888"/>
    <s v="5"/>
    <s v="0"/>
    <s v="UM3001"/>
    <d v="2017-12-31T00:00:00"/>
    <n v="111690"/>
    <n v="-78479.839999999997"/>
    <n v="33210.160000000003"/>
    <n v="0"/>
    <n v="0"/>
    <n v="-27625.66"/>
    <n v="0"/>
    <n v="5584.5"/>
    <n v="111690"/>
    <n v="-106105.5"/>
    <n v="0"/>
    <m/>
    <s v="UM01"/>
    <s v="INR"/>
    <n v="0"/>
    <n v="0"/>
    <n v="0"/>
    <n v="0"/>
    <n v="0"/>
  </r>
  <r>
    <s v="1603004915"/>
    <s v="0"/>
    <s v="16030049150"/>
    <s v="3000"/>
    <x v="2"/>
    <s v="ROLL,PITNG,DPC15223,DPM-150,DPC-15223,D"/>
    <s v="5"/>
    <s v="0"/>
    <s v="UM3001"/>
    <d v="2017-12-31T00:00:00"/>
    <n v="129540"/>
    <n v="-86576.45"/>
    <n v="42963.55"/>
    <n v="0"/>
    <n v="0"/>
    <n v="-36486.550000000003"/>
    <n v="0"/>
    <n v="6477"/>
    <n v="129540"/>
    <n v="-123063"/>
    <n v="0"/>
    <m/>
    <s v="UM01"/>
    <s v="INR"/>
    <n v="0"/>
    <n v="0"/>
    <n v="0"/>
    <n v="0"/>
    <n v="0"/>
  </r>
  <r>
    <s v="1603004916"/>
    <s v="0"/>
    <s v="16030049160"/>
    <s v="3000"/>
    <x v="2"/>
    <s v="BEARING,RLR,ENCIRCLD CYL,531636"/>
    <s v="5"/>
    <s v="0"/>
    <s v="UM3001"/>
    <d v="2017-12-31T00:00:00"/>
    <n v="147554.20000000001"/>
    <n v="-86922.13"/>
    <n v="60632.07"/>
    <n v="0"/>
    <n v="0"/>
    <n v="-38643.82"/>
    <n v="0"/>
    <n v="21988.25"/>
    <n v="147554.20000000001"/>
    <n v="-125565.95"/>
    <n v="0"/>
    <m/>
    <s v="UM01"/>
    <s v="INR"/>
    <n v="0"/>
    <n v="0"/>
    <n v="0"/>
    <n v="0"/>
    <n v="0"/>
  </r>
  <r>
    <s v="1603004917"/>
    <s v="0"/>
    <s v="16030049170"/>
    <s v="3000"/>
    <x v="2"/>
    <s v="BEARING,RLR,04B1708EX/400E1708BX,BUSSMAN"/>
    <s v="5"/>
    <s v="0"/>
    <s v="UM3001"/>
    <d v="2017-12-31T00:00:00"/>
    <n v="373651"/>
    <n v="-220112.61"/>
    <n v="153538.39000000001"/>
    <n v="0"/>
    <n v="0"/>
    <n v="-97857.62"/>
    <n v="0"/>
    <n v="55680.77"/>
    <n v="373651"/>
    <n v="-317970.23"/>
    <n v="0"/>
    <m/>
    <s v="UM01"/>
    <s v="INR"/>
    <n v="0"/>
    <n v="0"/>
    <n v="0"/>
    <n v="0"/>
    <n v="0"/>
  </r>
  <r>
    <s v="1603004946"/>
    <s v="0"/>
    <s v="16030049460"/>
    <s v="3000"/>
    <x v="2"/>
    <s v="CAP,INDCTR,10X10X1MM,M.F,78/50,COMPLETE"/>
    <s v="5"/>
    <s v="0"/>
    <s v="UM3001"/>
    <d v="2017-12-31T00:00:00"/>
    <n v="884066.53"/>
    <n v="-377823.39"/>
    <n v="506243.14"/>
    <n v="0"/>
    <n v="0"/>
    <n v="-167972.64"/>
    <n v="0"/>
    <n v="338270.5"/>
    <n v="884066.53"/>
    <n v="-545796.03"/>
    <n v="0"/>
    <m/>
    <s v="UM01"/>
    <s v="INR"/>
    <n v="0"/>
    <n v="0"/>
    <n v="0"/>
    <n v="0"/>
    <n v="0"/>
  </r>
  <r>
    <s v="1603004947"/>
    <s v="0"/>
    <s v="16030049470"/>
    <s v="3000"/>
    <x v="2"/>
    <s v="NEW SCREW ELEMENT FOR GA-55 COMPRESSOR"/>
    <s v="5"/>
    <s v="0"/>
    <s v="UM3001"/>
    <d v="2017-12-31T00:00:00"/>
    <n v="799680"/>
    <n v="-341759.13"/>
    <n v="457920.87"/>
    <n v="0"/>
    <n v="0"/>
    <n v="-151939.20000000001"/>
    <n v="0"/>
    <n v="305981.67"/>
    <n v="799680"/>
    <n v="-493698.33"/>
    <n v="0"/>
    <m/>
    <s v="UM01"/>
    <s v="INR"/>
    <n v="0"/>
    <n v="0"/>
    <n v="0"/>
    <n v="0"/>
    <n v="0"/>
  </r>
  <r>
    <s v="1603004948"/>
    <s v="0"/>
    <s v="16030049480"/>
    <s v="3000"/>
    <x v="2"/>
    <s v="ENGINE,DSL,SIMPSON,MH-17976,WITH HIGH PO"/>
    <s v="5"/>
    <s v="0"/>
    <s v="UM3001"/>
    <d v="2017-12-31T00:00:00"/>
    <n v="134750.5"/>
    <n v="-57588.3"/>
    <n v="77162.2"/>
    <n v="0"/>
    <n v="0"/>
    <n v="-25602.59"/>
    <n v="0"/>
    <n v="51559.61"/>
    <n v="134750.5"/>
    <n v="-83190.89"/>
    <n v="0"/>
    <m/>
    <s v="UM01"/>
    <s v="INR"/>
    <n v="0"/>
    <n v="0"/>
    <n v="0"/>
    <n v="0"/>
    <n v="0"/>
  </r>
  <r>
    <s v="1603004949"/>
    <s v="0"/>
    <s v="16030049490"/>
    <s v="3000"/>
    <x v="2"/>
    <s v="SIEMENS,MOTOR,GA-37 PACK,ATLAS COPCO"/>
    <s v="5"/>
    <s v="0"/>
    <s v="UM3001"/>
    <d v="2017-12-31T00:00:00"/>
    <n v="406651"/>
    <n v="-173790.38"/>
    <n v="232860.62"/>
    <n v="0"/>
    <n v="0"/>
    <n v="-77263.69"/>
    <n v="0"/>
    <n v="155596.93"/>
    <n v="406651"/>
    <n v="-251054.07"/>
    <n v="0"/>
    <m/>
    <s v="UM01"/>
    <s v="INR"/>
    <n v="0"/>
    <n v="0"/>
    <n v="0"/>
    <n v="0"/>
    <n v="0"/>
  </r>
  <r>
    <s v="1603004950"/>
    <s v="0"/>
    <s v="16030049500"/>
    <s v="3000"/>
    <x v="2"/>
    <s v="NEW SCREW ELEMENT FOR GA 37+ COMPRESSOR"/>
    <s v="5"/>
    <s v="0"/>
    <s v="UM3001"/>
    <d v="2017-12-31T00:00:00"/>
    <n v="302820"/>
    <n v="-129416.14"/>
    <n v="173403.86"/>
    <n v="0"/>
    <n v="0"/>
    <n v="-57535.8"/>
    <n v="0"/>
    <n v="115868.06"/>
    <n v="302820"/>
    <n v="-186951.94"/>
    <n v="0"/>
    <m/>
    <s v="UM01"/>
    <s v="INR"/>
    <n v="0"/>
    <n v="0"/>
    <n v="0"/>
    <n v="0"/>
    <n v="0"/>
  </r>
  <r>
    <s v="1603004978"/>
    <s v="0"/>
    <s v="16030049780"/>
    <s v="3000"/>
    <x v="2"/>
    <s v="PROC OF 3 TON FORKLIFT FOR WIRE DISPATCH"/>
    <s v="15"/>
    <s v="0"/>
    <s v="UM3001"/>
    <d v="2018-03-01T00:00:00"/>
    <n v="756000"/>
    <n v="-99826.52"/>
    <n v="656173.48"/>
    <n v="0"/>
    <n v="0"/>
    <n v="-47880"/>
    <n v="0"/>
    <n v="608293.48"/>
    <n v="756000"/>
    <n v="-147706.51999999999"/>
    <n v="0"/>
    <m/>
    <s v="UM01"/>
    <s v="INR"/>
    <n v="0"/>
    <n v="0"/>
    <n v="0"/>
    <n v="0"/>
    <n v="0"/>
  </r>
  <r>
    <s v="1603004979"/>
    <s v="0"/>
    <s v="16030049790"/>
    <s v="3000"/>
    <x v="2"/>
    <s v="PROC OF 3 TON FORKLIFT FOR WIRE DISPATCH"/>
    <s v="15"/>
    <s v="0"/>
    <s v="UM3001"/>
    <d v="2018-03-01T00:00:00"/>
    <n v="736000"/>
    <n v="-97185.600000000006"/>
    <n v="638814.4"/>
    <n v="0"/>
    <n v="0"/>
    <n v="-46613.33"/>
    <n v="0"/>
    <n v="592201.06999999995"/>
    <n v="736000"/>
    <n v="-143798.93"/>
    <n v="0"/>
    <m/>
    <s v="UM01"/>
    <s v="INR"/>
    <n v="0"/>
    <n v="0"/>
    <n v="0"/>
    <n v="0"/>
    <n v="0"/>
  </r>
  <r>
    <s v="1603004980"/>
    <s v="0"/>
    <s v="16030049800"/>
    <s v="3000"/>
    <x v="2"/>
    <s v="PROC OF 3 TON FORKLIFT FOR MAT. CONTROL"/>
    <s v="15"/>
    <s v="0"/>
    <s v="UM3001"/>
    <d v="2018-03-01T00:00:00"/>
    <n v="736000"/>
    <n v="-97185.600000000006"/>
    <n v="638814.4"/>
    <n v="0"/>
    <n v="0"/>
    <n v="-46613.33"/>
    <n v="0"/>
    <n v="592201.06999999995"/>
    <n v="736000"/>
    <n v="-143798.93"/>
    <n v="0"/>
    <m/>
    <s v="UM01"/>
    <s v="INR"/>
    <n v="0"/>
    <n v="0"/>
    <n v="0"/>
    <n v="0"/>
    <n v="0"/>
  </r>
  <r>
    <s v="1603004981"/>
    <s v="0"/>
    <s v="16030049810"/>
    <s v="3000"/>
    <x v="2"/>
    <s v="PROC OF 3 TON FORKLIFT FOR MAT. CONTROL"/>
    <s v="15"/>
    <s v="0"/>
    <s v="UM3001"/>
    <d v="2018-03-01T00:00:00"/>
    <n v="736000"/>
    <n v="-97185.600000000006"/>
    <n v="638814.4"/>
    <n v="0"/>
    <n v="0"/>
    <n v="-46613.33"/>
    <n v="0"/>
    <n v="592201.06999999995"/>
    <n v="736000"/>
    <n v="-143798.93"/>
    <n v="0"/>
    <m/>
    <s v="UM01"/>
    <s v="INR"/>
    <n v="0"/>
    <n v="0"/>
    <n v="0"/>
    <n v="0"/>
    <n v="0"/>
  </r>
  <r>
    <s v="1603004982"/>
    <s v="0"/>
    <s v="16030049820"/>
    <s v="3000"/>
    <x v="2"/>
    <s v="PROC OF 5 TON FORKLIFT FOR ROPE PACKING"/>
    <s v="15"/>
    <s v="0"/>
    <s v="UM3001"/>
    <d v="2018-03-01T00:00:00"/>
    <n v="1236000"/>
    <n v="-163208.44"/>
    <n v="1072791.56"/>
    <n v="0"/>
    <n v="0"/>
    <n v="-78280"/>
    <n v="0"/>
    <n v="994511.56"/>
    <n v="1236000"/>
    <n v="-241488.44"/>
    <n v="0"/>
    <m/>
    <s v="UM01"/>
    <s v="INR"/>
    <n v="0"/>
    <n v="0"/>
    <n v="0"/>
    <n v="0"/>
    <n v="0"/>
  </r>
  <r>
    <s v="1603004983"/>
    <s v="0"/>
    <s v="16030049830"/>
    <s v="3000"/>
    <x v="2"/>
    <s v="PROC OF 3 TON FORKLIFT FOR MAT. CONTROL"/>
    <s v="15"/>
    <s v="0"/>
    <s v="UM3001"/>
    <d v="2018-03-01T00:00:00"/>
    <n v="736000"/>
    <n v="-97185.600000000006"/>
    <n v="638814.4"/>
    <n v="0"/>
    <n v="0"/>
    <n v="-46613.33"/>
    <n v="0"/>
    <n v="592201.06999999995"/>
    <n v="736000"/>
    <n v="-143798.93"/>
    <n v="0"/>
    <m/>
    <s v="UM01"/>
    <s v="INR"/>
    <n v="0"/>
    <n v="0"/>
    <n v="0"/>
    <n v="0"/>
    <n v="0"/>
  </r>
  <r>
    <s v="1603004984"/>
    <s v="0"/>
    <s v="16030049840"/>
    <s v="3000"/>
    <x v="2"/>
    <s v="DRIVE,PARKER,590P-53316520-P00-U4V0,165A"/>
    <s v="5"/>
    <s v="0"/>
    <s v="UM3001"/>
    <d v="2018-03-31T00:00:00"/>
    <n v="392000"/>
    <n v="-153245.15"/>
    <n v="238754.85"/>
    <n v="0"/>
    <n v="0"/>
    <n v="-74480"/>
    <n v="0"/>
    <n v="164274.85"/>
    <n v="392000"/>
    <n v="-227725.15"/>
    <n v="0"/>
    <m/>
    <s v="UM01"/>
    <s v="INR"/>
    <n v="0"/>
    <n v="0"/>
    <n v="0"/>
    <n v="0"/>
    <n v="0"/>
  </r>
  <r>
    <s v="1603004985"/>
    <s v="0"/>
    <s v="16030049850"/>
    <s v="3000"/>
    <x v="2"/>
    <s v="GEAR,WORM,04030C4034,CTR DST:14IN,RATIO:"/>
    <s v="10"/>
    <s v="0"/>
    <s v="UM3001"/>
    <d v="2018-03-31T00:00:00"/>
    <n v="155500"/>
    <n v="-32337.61"/>
    <n v="123162.39"/>
    <n v="0"/>
    <n v="0"/>
    <n v="-14772.5"/>
    <n v="0"/>
    <n v="108389.89"/>
    <n v="155500"/>
    <n v="-47110.11"/>
    <n v="0"/>
    <m/>
    <s v="UM01"/>
    <s v="INR"/>
    <n v="0"/>
    <n v="0"/>
    <n v="0"/>
    <n v="0"/>
    <n v="0"/>
  </r>
  <r>
    <s v="1603004986"/>
    <s v="0"/>
    <s v="16030049860"/>
    <s v="3000"/>
    <x v="2"/>
    <s v="SPINDLE,MTR,4010,HI SPEEDT,O.674.0830,MO"/>
    <s v="10"/>
    <s v="0"/>
    <s v="UM3001"/>
    <d v="2018-03-31T00:00:00"/>
    <n v="169501"/>
    <n v="-32778.71"/>
    <n v="136722.29"/>
    <n v="0"/>
    <n v="0"/>
    <n v="-16102.59"/>
    <n v="0"/>
    <n v="120619.7"/>
    <n v="169501"/>
    <n v="-48881.3"/>
    <n v="0"/>
    <m/>
    <s v="UM01"/>
    <s v="INR"/>
    <n v="0"/>
    <n v="0"/>
    <n v="0"/>
    <n v="0"/>
    <n v="0"/>
  </r>
  <r>
    <s v="1603004987"/>
    <s v="0"/>
    <s v="16030049870"/>
    <s v="3000"/>
    <x v="2"/>
    <s v="MICROPROCESSOR CONTROL V20"/>
    <s v="10"/>
    <s v="0"/>
    <s v="UM3001"/>
    <d v="2018-03-31T00:00:00"/>
    <n v="290402.03000000003"/>
    <n v="-56385.73"/>
    <n v="234016.3"/>
    <n v="0"/>
    <n v="0"/>
    <n v="-27588.19"/>
    <n v="0"/>
    <n v="206428.11"/>
    <n v="290402.03000000003"/>
    <n v="-83973.92"/>
    <n v="0"/>
    <m/>
    <s v="UM01"/>
    <s v="INR"/>
    <n v="0"/>
    <n v="0"/>
    <n v="0"/>
    <n v="0"/>
    <n v="0"/>
  </r>
  <r>
    <s v="1603004988"/>
    <s v="0"/>
    <s v="16030049880"/>
    <s v="3000"/>
    <x v="2"/>
    <s v="GEAR BOX RATIO - 18.34:1 , CD - 490MM"/>
    <s v="10"/>
    <s v="0"/>
    <s v="UM3001"/>
    <d v="2018-03-31T00:00:00"/>
    <n v="160500"/>
    <n v="-32500.15"/>
    <n v="127999.85"/>
    <n v="0"/>
    <n v="0"/>
    <n v="-15247.5"/>
    <n v="0"/>
    <n v="112752.35"/>
    <n v="160500"/>
    <n v="-47747.65"/>
    <n v="0"/>
    <m/>
    <s v="UM01"/>
    <s v="INR"/>
    <n v="0"/>
    <n v="0"/>
    <n v="0"/>
    <n v="0"/>
    <n v="0"/>
  </r>
  <r>
    <s v="1603004989"/>
    <s v="0"/>
    <s v="16030049890"/>
    <s v="3000"/>
    <x v="2"/>
    <s v="AIR COOLED CONDENSER 8.5TR,AC OUTDR UNIT"/>
    <s v="5"/>
    <s v="0"/>
    <s v="UM3001"/>
    <d v="2018-03-31T00:00:00"/>
    <n v="406700"/>
    <n v="-165343.04999999999"/>
    <n v="241356.95"/>
    <n v="0"/>
    <n v="0"/>
    <n v="-77273"/>
    <n v="0"/>
    <n v="164083.95000000001"/>
    <n v="406700"/>
    <n v="-242616.05"/>
    <n v="0"/>
    <m/>
    <s v="UM01"/>
    <s v="INR"/>
    <n v="0"/>
    <n v="0"/>
    <n v="0"/>
    <n v="0"/>
    <n v="0"/>
  </r>
  <r>
    <s v="1603004990"/>
    <s v="0"/>
    <s v="16030049900"/>
    <s v="3000"/>
    <x v="2"/>
    <s v="POWER DISTRIBUTION PANEL-2000A ,MDO,ACB"/>
    <s v="15"/>
    <s v="0"/>
    <s v="UM3001"/>
    <d v="2018-03-31T00:00:00"/>
    <n v="535000"/>
    <n v="-75657.3"/>
    <n v="459342.7"/>
    <n v="0"/>
    <n v="0"/>
    <n v="-33883.33"/>
    <n v="0"/>
    <n v="425459.37"/>
    <n v="535000"/>
    <n v="-109540.63"/>
    <n v="0"/>
    <m/>
    <s v="UM01"/>
    <s v="INR"/>
    <n v="0"/>
    <n v="0"/>
    <n v="0"/>
    <n v="0"/>
    <n v="0"/>
  </r>
  <r>
    <s v="1603004991"/>
    <s v="0"/>
    <s v="16030049910"/>
    <s v="3000"/>
    <x v="2"/>
    <s v="POWER DISTRIBUTION PANEL-4000A INCOMING"/>
    <s v="15"/>
    <s v="0"/>
    <s v="UM3001"/>
    <d v="2018-03-31T00:00:00"/>
    <n v="1620000"/>
    <n v="-229093.15"/>
    <n v="1390906.85"/>
    <n v="0"/>
    <n v="0"/>
    <n v="-102600"/>
    <n v="0"/>
    <n v="1288306.8500000001"/>
    <n v="1620000"/>
    <n v="-331693.15000000002"/>
    <n v="0"/>
    <m/>
    <s v="UM01"/>
    <s v="INR"/>
    <n v="0"/>
    <n v="0"/>
    <n v="0"/>
    <n v="0"/>
    <n v="0"/>
  </r>
  <r>
    <s v="1603004992"/>
    <s v="0"/>
    <s v="16030049920"/>
    <s v="3000"/>
    <x v="2"/>
    <s v="POWER DISTRIBUTN PANEL,4000A,3P,75KA,MDO"/>
    <s v="15"/>
    <s v="0"/>
    <s v="UM3001"/>
    <d v="2018-03-31T00:00:00"/>
    <n v="400000"/>
    <n v="-56566.2"/>
    <n v="343433.8"/>
    <n v="0"/>
    <n v="0"/>
    <n v="-25333.33"/>
    <n v="0"/>
    <n v="318100.46999999997"/>
    <n v="400000"/>
    <n v="-81899.53"/>
    <n v="0"/>
    <m/>
    <s v="UM01"/>
    <s v="INR"/>
    <n v="0"/>
    <n v="0"/>
    <n v="0"/>
    <n v="0"/>
    <n v="0"/>
  </r>
  <r>
    <s v="1603004993"/>
    <s v="0"/>
    <s v="16030049930"/>
    <s v="3000"/>
    <x v="2"/>
    <s v="PROBE SPECTROTEST-CCD TXC02/TXC25/TXC03"/>
    <s v="5"/>
    <s v="0"/>
    <s v="UM3001"/>
    <d v="2018-03-31T00:00:00"/>
    <n v="524499.26"/>
    <n v="-199855.77"/>
    <n v="324643.49"/>
    <n v="0"/>
    <n v="0"/>
    <n v="-99654.86"/>
    <n v="0"/>
    <n v="224988.63"/>
    <n v="524499.26"/>
    <n v="-299510.63"/>
    <n v="0"/>
    <m/>
    <s v="UM01"/>
    <s v="INR"/>
    <n v="0"/>
    <n v="0"/>
    <n v="0"/>
    <n v="0"/>
    <n v="0"/>
  </r>
  <r>
    <s v="1603004994"/>
    <s v="0"/>
    <s v="16030049940"/>
    <s v="3000"/>
    <x v="2"/>
    <s v="PRE MACHINED CONNECTING TUBE FOR 21N"/>
    <s v="10"/>
    <s v="0"/>
    <s v="UM3001"/>
    <d v="2018-03-31T00:00:00"/>
    <n v="238800"/>
    <n v="-45620.61"/>
    <n v="193179.39"/>
    <n v="0"/>
    <n v="0"/>
    <n v="-22686"/>
    <n v="0"/>
    <n v="170493.39"/>
    <n v="238800"/>
    <n v="-68306.61"/>
    <n v="0"/>
    <m/>
    <s v="UM01"/>
    <s v="INR"/>
    <n v="0"/>
    <n v="0"/>
    <n v="0"/>
    <n v="0"/>
    <n v="0"/>
  </r>
  <r>
    <s v="1603004995"/>
    <s v="0"/>
    <s v="16030049950"/>
    <s v="3000"/>
    <x v="2"/>
    <s v="CELL ASSEMBLY WITH &quot;O&quot;RING"/>
    <s v="7"/>
    <s v="0"/>
    <s v="UM3005"/>
    <d v="2018-03-31T00:00:00"/>
    <n v="123896.43"/>
    <n v="-36116.660000000003"/>
    <n v="87779.77"/>
    <n v="0"/>
    <n v="0"/>
    <n v="-16814.52"/>
    <n v="0"/>
    <n v="70965.25"/>
    <n v="123896.43"/>
    <n v="-52931.18"/>
    <n v="0"/>
    <m/>
    <s v="UM01"/>
    <s v="INR"/>
    <n v="0"/>
    <n v="0"/>
    <n v="0"/>
    <n v="0"/>
    <n v="0"/>
  </r>
  <r>
    <s v="1603005131"/>
    <s v="0"/>
    <s v="16030051310"/>
    <s v="3000"/>
    <x v="2"/>
    <s v="Microscope for Crack width Measurement"/>
    <s v="10"/>
    <s v="0"/>
    <s v="UM3004"/>
    <d v="2018-07-11T00:00:00"/>
    <n v="18525"/>
    <n v="-3032.77"/>
    <n v="15492.23"/>
    <n v="0"/>
    <n v="0"/>
    <n v="-1759.88"/>
    <n v="0"/>
    <n v="13732.35"/>
    <n v="18525"/>
    <n v="-4792.6499999999996"/>
    <n v="0"/>
    <m/>
    <s v="UM01"/>
    <s v="INR"/>
    <n v="0"/>
    <n v="0"/>
    <n v="0"/>
    <n v="0"/>
    <n v="0"/>
  </r>
  <r>
    <s v="1603005148"/>
    <s v="0"/>
    <s v="16030051480"/>
    <s v="3000"/>
    <x v="2"/>
    <s v="BEARING,RLR,04B1808EX/400E1808BXGM,BUSSM"/>
    <s v="5"/>
    <s v="0"/>
    <s v="UM3001"/>
    <d v="2018-06-30T00:00:00"/>
    <n v="442722.85"/>
    <n v="-147493.42000000001"/>
    <n v="295229.43"/>
    <n v="0"/>
    <n v="0"/>
    <n v="-84117.34"/>
    <n v="0"/>
    <n v="211112.09"/>
    <n v="442722.85"/>
    <n v="-231610.76"/>
    <n v="0"/>
    <m/>
    <s v="UM01"/>
    <s v="INR"/>
    <n v="0"/>
    <n v="0"/>
    <n v="0"/>
    <n v="0"/>
    <n v="0"/>
  </r>
  <r>
    <s v="1603005149"/>
    <s v="0"/>
    <s v="16030051490"/>
    <s v="3000"/>
    <x v="2"/>
    <s v="BOX,COIL,INDU HTR,MEGATHERM,200KW,PCPIND"/>
    <s v="5"/>
    <s v="0"/>
    <s v="UM3001"/>
    <d v="2018-06-30T00:00:00"/>
    <n v="168300"/>
    <n v="-56069.26"/>
    <n v="112230.74"/>
    <n v="0"/>
    <n v="0"/>
    <n v="-31977"/>
    <n v="0"/>
    <n v="80253.740000000005"/>
    <n v="168300"/>
    <n v="-88046.26"/>
    <n v="0"/>
    <m/>
    <s v="UM01"/>
    <s v="INR"/>
    <n v="0"/>
    <n v="0"/>
    <n v="0"/>
    <n v="0"/>
    <n v="0"/>
  </r>
  <r>
    <s v="1603005150"/>
    <s v="0"/>
    <s v="16030051500"/>
    <s v="3000"/>
    <x v="2"/>
    <s v="DRIVE,VRBL SPD,PARKER,590P/0070/500/0011"/>
    <s v="5"/>
    <s v="0"/>
    <s v="UM3001"/>
    <d v="2018-06-30T00:00:00"/>
    <n v="162000"/>
    <n v="-53970.41"/>
    <n v="108029.59"/>
    <n v="0"/>
    <n v="0"/>
    <n v="-30780"/>
    <n v="0"/>
    <n v="77249.59"/>
    <n v="162000"/>
    <n v="-84750.41"/>
    <n v="0"/>
    <m/>
    <s v="UM01"/>
    <s v="INR"/>
    <n v="0"/>
    <n v="0"/>
    <n v="0"/>
    <n v="0"/>
    <n v="0"/>
  </r>
  <r>
    <s v="1603005151"/>
    <s v="0"/>
    <s v="16030051510"/>
    <s v="3000"/>
    <x v="2"/>
    <s v="MOTOR,DC,93KW,1500RPM,FOOT,SHUNT,FR-KLDC"/>
    <s v="5"/>
    <s v="0"/>
    <s v="UM3001"/>
    <d v="2018-06-30T00:00:00"/>
    <n v="319700"/>
    <n v="-106508.27"/>
    <n v="213191.73"/>
    <n v="0"/>
    <n v="0"/>
    <n v="-60743"/>
    <n v="0"/>
    <n v="152448.73000000001"/>
    <n v="319700"/>
    <n v="-167251.26999999999"/>
    <n v="0"/>
    <m/>
    <s v="UM01"/>
    <s v="INR"/>
    <n v="0"/>
    <n v="0"/>
    <n v="0"/>
    <n v="0"/>
    <n v="0"/>
  </r>
  <r>
    <s v="1603005152"/>
    <s v="0"/>
    <s v="16030051520"/>
    <s v="3000"/>
    <x v="2"/>
    <s v="PUMP,CENGL,KSB,SYT-80-200,ETA NORM"/>
    <s v="5"/>
    <s v="0"/>
    <s v="UM3001"/>
    <d v="2018-06-30T00:00:00"/>
    <n v="157650.29999999999"/>
    <n v="-52521.31"/>
    <n v="105128.99"/>
    <n v="0"/>
    <n v="0"/>
    <n v="-29953.55"/>
    <n v="0"/>
    <n v="75175.44"/>
    <n v="157650.29999999999"/>
    <n v="-82474.86"/>
    <n v="0"/>
    <m/>
    <s v="UM01"/>
    <s v="INR"/>
    <n v="0"/>
    <n v="0"/>
    <n v="0"/>
    <n v="0"/>
    <n v="0"/>
  </r>
  <r>
    <s v="1603005153"/>
    <s v="0"/>
    <s v="16030051530"/>
    <s v="3000"/>
    <x v="2"/>
    <s v="PUMP,FUEL,DOOSAN,D-30-S5,A333142,INJCION"/>
    <s v="5"/>
    <s v="0"/>
    <s v="UM3001"/>
    <d v="2018-06-30T00:00:00"/>
    <n v="120894"/>
    <n v="-40275.919999999998"/>
    <n v="80618.080000000002"/>
    <n v="0"/>
    <n v="0"/>
    <n v="-22969.86"/>
    <n v="0"/>
    <n v="57648.22"/>
    <n v="120894"/>
    <n v="-63245.78"/>
    <n v="0"/>
    <m/>
    <s v="UM01"/>
    <s v="INR"/>
    <n v="0"/>
    <n v="0"/>
    <n v="0"/>
    <n v="0"/>
    <n v="0"/>
  </r>
  <r>
    <s v="1603005154"/>
    <s v="0"/>
    <s v="16030051540"/>
    <s v="3000"/>
    <x v="2"/>
    <s v="CAPSTAN DRIVING PINION 40T,1SET=2NO"/>
    <s v="8"/>
    <s v="0"/>
    <s v="UM3001"/>
    <d v="2018-06-30T00:00:00"/>
    <n v="205000"/>
    <n v="-42684.93"/>
    <n v="162315.07"/>
    <n v="0"/>
    <n v="0"/>
    <n v="-24343.75"/>
    <n v="0"/>
    <n v="137971.32"/>
    <n v="205000"/>
    <n v="-67028.679999999993"/>
    <n v="0"/>
    <m/>
    <s v="UM01"/>
    <s v="INR"/>
    <n v="0"/>
    <n v="0"/>
    <n v="0"/>
    <n v="0"/>
    <n v="0"/>
  </r>
  <r>
    <s v="1603005155"/>
    <s v="0"/>
    <s v="16030051550"/>
    <s v="3000"/>
    <x v="2"/>
    <s v="PRE MC MS WELD TUBE ID798XOD862X3510"/>
    <s v="5"/>
    <s v="0"/>
    <s v="UM3001"/>
    <d v="2018-06-30T00:00:00"/>
    <n v="204500"/>
    <n v="-68129.320000000007"/>
    <n v="136370.68"/>
    <n v="0"/>
    <n v="0"/>
    <n v="-38855"/>
    <n v="0"/>
    <n v="97515.68"/>
    <n v="204500"/>
    <n v="-106984.32000000001"/>
    <n v="0"/>
    <m/>
    <s v="UM01"/>
    <s v="INR"/>
    <n v="0"/>
    <n v="0"/>
    <n v="0"/>
    <n v="0"/>
    <n v="0"/>
  </r>
  <r>
    <s v="1603005195"/>
    <s v="0"/>
    <s v="16030051950"/>
    <s v="3000"/>
    <x v="2"/>
    <s v="ZINC TANK,FUR-LE4,5000X1200X750 MM"/>
    <s v="15"/>
    <s v="0"/>
    <s v="UM3001"/>
    <d v="2018-09-30T00:00:00"/>
    <n v="765000"/>
    <n v="-72741.37"/>
    <n v="692258.63"/>
    <n v="0"/>
    <n v="0"/>
    <n v="-48450"/>
    <n v="0"/>
    <n v="643808.63"/>
    <n v="765000"/>
    <n v="-121191.37"/>
    <n v="0"/>
    <m/>
    <s v="UM01"/>
    <s v="INR"/>
    <n v="0"/>
    <n v="0"/>
    <n v="0"/>
    <n v="0"/>
    <n v="0"/>
  </r>
  <r>
    <s v="1603005196"/>
    <s v="0"/>
    <s v="16030051960"/>
    <s v="3000"/>
    <x v="2"/>
    <s v="ZINC TANK,8000 X 1450 X 1200 X 50 MM"/>
    <s v="15"/>
    <s v="0"/>
    <s v="UM3001"/>
    <d v="2018-09-30T00:00:00"/>
    <n v="1585000"/>
    <n v="-150712.51"/>
    <n v="1434287.49"/>
    <n v="0"/>
    <n v="0"/>
    <n v="-100383.33"/>
    <n v="0"/>
    <n v="1333904.1599999999"/>
    <n v="1585000"/>
    <n v="-251095.84"/>
    <n v="0"/>
    <m/>
    <s v="UM01"/>
    <s v="INR"/>
    <n v="0"/>
    <n v="0"/>
    <n v="0"/>
    <n v="0"/>
    <n v="0"/>
  </r>
  <r>
    <s v="1603005197"/>
    <s v="0"/>
    <s v="16030051970"/>
    <s v="3000"/>
    <x v="2"/>
    <s v="Store &amp; Spare Q2 2018"/>
    <s v="5"/>
    <s v="0"/>
    <s v="UM3001"/>
    <d v="2018-09-30T00:00:00"/>
    <n v="7938857.4100000001"/>
    <n v="-2264640.64"/>
    <n v="5674216.7699999996"/>
    <n v="0"/>
    <n v="0"/>
    <n v="-1508382.91"/>
    <n v="0"/>
    <n v="4165833.86"/>
    <n v="7938857.4100000001"/>
    <n v="-3773023.55"/>
    <n v="0"/>
    <m/>
    <s v="UM01"/>
    <s v="INR"/>
    <n v="0"/>
    <n v="0"/>
    <n v="0"/>
    <n v="0"/>
    <n v="0"/>
  </r>
  <r>
    <s v="1603005198"/>
    <s v="0"/>
    <s v="16030051980"/>
    <s v="3000"/>
    <x v="2"/>
    <s v="Store &amp; Spare Q2 2018-life3"/>
    <s v="3"/>
    <s v="0"/>
    <s v="UM3001"/>
    <d v="2018-09-30T00:00:00"/>
    <n v="1071832.1299999999"/>
    <n v="-509585.21"/>
    <n v="562246.92000000004"/>
    <n v="0"/>
    <n v="0"/>
    <n v="-339413.51"/>
    <n v="0"/>
    <n v="222833.41"/>
    <n v="1071832.1299999999"/>
    <n v="-848998.72"/>
    <n v="0"/>
    <m/>
    <s v="UM01"/>
    <s v="INR"/>
    <n v="0"/>
    <n v="0"/>
    <n v="0"/>
    <n v="0"/>
    <n v="0"/>
  </r>
  <r>
    <s v="1603005241"/>
    <s v="1"/>
    <s v="16030052411"/>
    <s v="3000"/>
    <x v="2"/>
    <s v="FLAW DETCTR INTROS DIA6-64 MM,IT-12-006E"/>
    <s v="15"/>
    <s v="0"/>
    <s v="UM3001"/>
    <d v="2018-12-31T00:00:00"/>
    <n v="3175433.43"/>
    <n v="-251250.73"/>
    <n v="2924182.7"/>
    <n v="0"/>
    <n v="0"/>
    <n v="-201110.78"/>
    <n v="0"/>
    <n v="2723071.92"/>
    <n v="3175433.43"/>
    <n v="-452361.51"/>
    <n v="0"/>
    <m/>
    <s v="UM01"/>
    <s v="INR"/>
    <n v="0"/>
    <n v="0"/>
    <n v="0"/>
    <n v="0"/>
    <n v="0"/>
  </r>
  <r>
    <s v="1603005241"/>
    <s v="2"/>
    <s v="16030052412"/>
    <s v="3000"/>
    <x v="2"/>
    <s v="BASIC UNIT BU-16,IT-12-113E,D LOGR 16 MB"/>
    <s v="15"/>
    <s v="0"/>
    <s v="UM3001"/>
    <d v="2018-12-31T00:00:00"/>
    <n v="503687.85"/>
    <n v="-39853.440000000002"/>
    <n v="463834.41"/>
    <n v="0"/>
    <n v="0"/>
    <n v="-31900.23"/>
    <n v="0"/>
    <n v="431934.18"/>
    <n v="503687.85"/>
    <n v="-71753.67"/>
    <n v="0"/>
    <m/>
    <s v="UM01"/>
    <s v="INR"/>
    <n v="0"/>
    <n v="0"/>
    <n v="0"/>
    <n v="0"/>
    <n v="0"/>
  </r>
  <r>
    <s v="1603005241"/>
    <s v="3"/>
    <s v="16030052413"/>
    <s v="3000"/>
    <x v="2"/>
    <s v="PLASTIC SLEEVES,MH 6-24F,ITEM NO 12-311E"/>
    <s v="15"/>
    <s v="0"/>
    <s v="UM3001"/>
    <d v="2018-12-31T00:00:00"/>
    <n v="47264.57"/>
    <n v="-3739.72"/>
    <n v="43524.85"/>
    <n v="0"/>
    <n v="0"/>
    <n v="-2993.42"/>
    <n v="0"/>
    <n v="40531.43"/>
    <n v="47264.57"/>
    <n v="-6733.14"/>
    <n v="0"/>
    <m/>
    <s v="UM01"/>
    <s v="INR"/>
    <n v="0"/>
    <n v="0"/>
    <n v="0"/>
    <n v="0"/>
    <n v="0"/>
  </r>
  <r>
    <s v="1603005241"/>
    <s v="4"/>
    <s v="16030052414"/>
    <s v="3000"/>
    <x v="2"/>
    <s v="PLASTIC SLEEVES,MH 24-64,ITEM NO 12-314E"/>
    <s v="15"/>
    <s v="0"/>
    <s v="UM3001"/>
    <d v="2018-12-31T00:00:00"/>
    <n v="64007.54"/>
    <n v="-5064.49"/>
    <n v="58943.05"/>
    <n v="0"/>
    <n v="0"/>
    <n v="-4053.81"/>
    <n v="0"/>
    <n v="54889.24"/>
    <n v="64007.54"/>
    <n v="-9118.2999999999993"/>
    <n v="0"/>
    <m/>
    <s v="UM01"/>
    <s v="INR"/>
    <n v="0"/>
    <n v="0"/>
    <n v="0"/>
    <n v="0"/>
    <n v="0"/>
  </r>
  <r>
    <s v="1603005242"/>
    <s v="0"/>
    <s v="16030052420"/>
    <s v="3000"/>
    <x v="2"/>
    <s v="Store &amp; Spare Q3"/>
    <s v="8"/>
    <s v="0"/>
    <s v="UM3001"/>
    <d v="2018-12-31T00:00:00"/>
    <n v="356000"/>
    <n v="-52814.79"/>
    <n v="303185.21000000002"/>
    <n v="0"/>
    <n v="0"/>
    <n v="-42275"/>
    <n v="0"/>
    <n v="260910.21"/>
    <n v="356000"/>
    <n v="-95089.79"/>
    <n v="0"/>
    <m/>
    <s v="UM01"/>
    <s v="INR"/>
    <n v="0"/>
    <n v="0"/>
    <n v="0"/>
    <n v="0"/>
    <n v="0"/>
  </r>
  <r>
    <s v="1603005243"/>
    <s v="0"/>
    <s v="16030052430"/>
    <s v="3000"/>
    <x v="2"/>
    <s v="Store &amp; Spare Q3"/>
    <s v="5"/>
    <s v="0"/>
    <s v="UM3001"/>
    <d v="2018-12-31T00:00:00"/>
    <n v="115000"/>
    <n v="-27297.53"/>
    <n v="87702.47"/>
    <n v="0"/>
    <n v="0"/>
    <n v="-21850"/>
    <n v="0"/>
    <n v="65852.47"/>
    <n v="115000"/>
    <n v="-49147.53"/>
    <n v="0"/>
    <m/>
    <s v="UM01"/>
    <s v="INR"/>
    <n v="0"/>
    <n v="0"/>
    <n v="0"/>
    <n v="0"/>
    <n v="0"/>
  </r>
  <r>
    <s v="1603005244"/>
    <s v="0"/>
    <s v="16030052440"/>
    <s v="3000"/>
    <x v="2"/>
    <s v="Store &amp; Spare Q3 2018-19"/>
    <s v="5"/>
    <s v="0"/>
    <s v="UM3001"/>
    <d v="2018-12-31T00:00:00"/>
    <n v="305500"/>
    <n v="-72516.490000000005"/>
    <n v="232983.51"/>
    <n v="0"/>
    <n v="0"/>
    <n v="-58045"/>
    <n v="0"/>
    <n v="174938.51"/>
    <n v="305500"/>
    <n v="-130561.49"/>
    <n v="0"/>
    <m/>
    <s v="UM01"/>
    <s v="INR"/>
    <n v="0"/>
    <n v="0"/>
    <n v="0"/>
    <n v="0"/>
    <n v="0"/>
  </r>
  <r>
    <s v="1603005245"/>
    <s v="0"/>
    <s v="16030052450"/>
    <s v="3000"/>
    <x v="2"/>
    <s v="Store &amp; Spare Q3 2018-19"/>
    <s v="5"/>
    <s v="0"/>
    <s v="UM3001"/>
    <d v="2018-12-31T00:00:00"/>
    <n v="172126.07999999999"/>
    <n v="-40857.550000000003"/>
    <n v="131268.53"/>
    <n v="0"/>
    <n v="0"/>
    <n v="-32703.95"/>
    <n v="0"/>
    <n v="98564.58"/>
    <n v="172126.07999999999"/>
    <n v="-73561.5"/>
    <n v="0"/>
    <m/>
    <s v="UM01"/>
    <s v="INR"/>
    <n v="0"/>
    <n v="0"/>
    <n v="0"/>
    <n v="0"/>
    <n v="0"/>
  </r>
  <r>
    <s v="1603005246"/>
    <s v="0"/>
    <s v="16030052460"/>
    <s v="3000"/>
    <x v="2"/>
    <s v="Store &amp; Spare Q3 2018-19"/>
    <s v="5"/>
    <s v="0"/>
    <s v="UM3001"/>
    <d v="2018-12-31T00:00:00"/>
    <n v="411999.71"/>
    <n v="-97796.31"/>
    <n v="314203.40000000002"/>
    <n v="0"/>
    <n v="0"/>
    <n v="-78279.94"/>
    <n v="0"/>
    <n v="235923.46"/>
    <n v="411999.71"/>
    <n v="-176076.25"/>
    <n v="0"/>
    <m/>
    <s v="UM01"/>
    <s v="INR"/>
    <n v="0"/>
    <n v="0"/>
    <n v="0"/>
    <n v="0"/>
    <n v="0"/>
  </r>
  <r>
    <s v="1603005247"/>
    <s v="0"/>
    <s v="16030052470"/>
    <s v="3000"/>
    <x v="2"/>
    <s v="Store &amp; Spare Q3 2018-19"/>
    <s v="5"/>
    <s v="0"/>
    <s v="UM3001"/>
    <d v="2018-12-31T00:00:00"/>
    <n v="115818.3"/>
    <n v="-27491.78"/>
    <n v="88326.52"/>
    <n v="0"/>
    <n v="0"/>
    <n v="-22005.47"/>
    <n v="0"/>
    <n v="66321.05"/>
    <n v="115818.3"/>
    <n v="-49497.25"/>
    <n v="0"/>
    <m/>
    <s v="UM01"/>
    <s v="INR"/>
    <n v="0"/>
    <n v="0"/>
    <n v="0"/>
    <n v="0"/>
    <n v="0"/>
  </r>
  <r>
    <s v="1603005248"/>
    <s v="0"/>
    <s v="16030052480"/>
    <s v="3000"/>
    <x v="2"/>
    <s v="Store &amp; Spare Q3 2018-19"/>
    <s v="5"/>
    <s v="0"/>
    <s v="UM3001"/>
    <d v="2018-12-31T00:00:00"/>
    <n v="134500"/>
    <n v="-31926.25"/>
    <n v="102573.75"/>
    <n v="0"/>
    <n v="0"/>
    <n v="-25555"/>
    <n v="0"/>
    <n v="77018.75"/>
    <n v="134500"/>
    <n v="-57481.25"/>
    <n v="0"/>
    <m/>
    <s v="UM01"/>
    <s v="INR"/>
    <n v="0"/>
    <n v="0"/>
    <n v="0"/>
    <n v="0"/>
    <n v="0"/>
  </r>
  <r>
    <s v="1603005249"/>
    <s v="0"/>
    <s v="16030052490"/>
    <s v="3000"/>
    <x v="2"/>
    <s v="Store &amp; Spare Q3 2018-19"/>
    <s v="5"/>
    <s v="0"/>
    <s v="UM3001"/>
    <d v="2018-12-31T00:00:00"/>
    <n v="125000"/>
    <n v="-29671.23"/>
    <n v="95328.77"/>
    <n v="0"/>
    <n v="0"/>
    <n v="-23750"/>
    <n v="0"/>
    <n v="71578.77"/>
    <n v="125000"/>
    <n v="-53421.23"/>
    <n v="0"/>
    <m/>
    <s v="UM01"/>
    <s v="INR"/>
    <n v="0"/>
    <n v="0"/>
    <n v="0"/>
    <n v="0"/>
    <n v="0"/>
  </r>
  <r>
    <s v="1603005250"/>
    <s v="0"/>
    <s v="16030052500"/>
    <s v="3000"/>
    <x v="2"/>
    <s v="Store &amp; Spare Q3 2018-19"/>
    <s v="5"/>
    <s v="0"/>
    <s v="UM3001"/>
    <d v="2018-12-31T00:00:00"/>
    <n v="440600"/>
    <n v="-104585.16"/>
    <n v="336014.84"/>
    <n v="0"/>
    <n v="0"/>
    <n v="-83714"/>
    <n v="0"/>
    <n v="252300.84"/>
    <n v="440600"/>
    <n v="-188299.16"/>
    <n v="0"/>
    <m/>
    <s v="UM01"/>
    <s v="INR"/>
    <n v="0"/>
    <n v="0"/>
    <n v="0"/>
    <n v="0"/>
    <n v="0"/>
  </r>
  <r>
    <s v="1603005255"/>
    <s v="0"/>
    <s v="16030052550"/>
    <s v="3000"/>
    <x v="2"/>
    <s v="ZInc Tank RC-011606-01-03"/>
    <s v="15"/>
    <s v="0"/>
    <s v="UM3001"/>
    <d v="2019-01-31T00:00:00"/>
    <n v="819220"/>
    <n v="-60412.800000000003"/>
    <n v="758807.2"/>
    <n v="0"/>
    <n v="0"/>
    <n v="-51883.93"/>
    <n v="0"/>
    <n v="706923.27"/>
    <n v="819220"/>
    <n v="-112296.73"/>
    <n v="0"/>
    <m/>
    <s v="UM01"/>
    <s v="INR"/>
    <n v="0"/>
    <n v="0"/>
    <n v="0"/>
    <n v="0"/>
    <n v="0"/>
  </r>
  <r>
    <s v="1603005274"/>
    <s v="0"/>
    <s v="16030052740"/>
    <s v="3000"/>
    <x v="2"/>
    <s v="Shop Floor Scrubbing machine for WWR"/>
    <s v="2"/>
    <s v="0"/>
    <s v="UM3001"/>
    <d v="2019-04-18T00:00:00"/>
    <n v="140000"/>
    <n v="-8454.82"/>
    <n v="131545.18"/>
    <n v="0"/>
    <n v="0"/>
    <n v="-119314.94"/>
    <n v="0"/>
    <n v="12230.24"/>
    <n v="140000"/>
    <n v="-127769.76"/>
    <n v="0"/>
    <m/>
    <s v="UM01"/>
    <s v="INR"/>
    <n v="0"/>
    <n v="0"/>
    <n v="0"/>
    <n v="0"/>
    <n v="0"/>
  </r>
  <r>
    <s v="1603005284"/>
    <s v="0"/>
    <s v="16030052840"/>
    <s v="3000"/>
    <x v="2"/>
    <s v="SS Capitalised in Q4 18-19 having usefull UM3001"/>
    <s v="5"/>
    <s v="0"/>
    <s v="UM3001"/>
    <d v="2019-03-31T00:00:00"/>
    <n v="3497457.88"/>
    <n v="-666337.59"/>
    <n v="2831120.29"/>
    <n v="0"/>
    <n v="0"/>
    <n v="-664517"/>
    <n v="0"/>
    <n v="2166603.29"/>
    <n v="3497457.88"/>
    <n v="-1330854.5900000001"/>
    <n v="0"/>
    <m/>
    <s v="UM01"/>
    <s v="INR"/>
    <n v="0"/>
    <n v="0"/>
    <n v="0"/>
    <n v="0"/>
    <n v="0"/>
  </r>
  <r>
    <s v="1603005285"/>
    <s v="0"/>
    <s v="16030052850"/>
    <s v="3000"/>
    <x v="2"/>
    <s v="SS Capitalised-Q4 18-19 having usefull UM3001 8Yer"/>
    <s v="8"/>
    <s v="0"/>
    <s v="UM3001"/>
    <d v="2019-03-31T00:00:00"/>
    <n v="356000"/>
    <n v="-42390.82"/>
    <n v="313609.18"/>
    <n v="0"/>
    <n v="0"/>
    <n v="-42275"/>
    <n v="0"/>
    <n v="271334.18"/>
    <n v="356000"/>
    <n v="-84665.82"/>
    <n v="0"/>
    <m/>
    <s v="UM01"/>
    <s v="INR"/>
    <n v="0"/>
    <n v="0"/>
    <n v="0"/>
    <n v="0"/>
    <n v="0"/>
  </r>
  <r>
    <s v="1603005286"/>
    <s v="0"/>
    <s v="16030052860"/>
    <s v="3000"/>
    <x v="2"/>
    <s v="SS Capitalised-Q4 18-19 havin usefull UM3001 10Yer"/>
    <s v="10"/>
    <s v="0"/>
    <s v="UM3001"/>
    <d v="2019-03-31T00:00:00"/>
    <n v="608700"/>
    <n v="-57984.93"/>
    <n v="550715.06999999995"/>
    <n v="0"/>
    <n v="0"/>
    <n v="-57826.5"/>
    <n v="0"/>
    <n v="492888.57"/>
    <n v="608700"/>
    <n v="-115811.43"/>
    <n v="0"/>
    <m/>
    <s v="UM01"/>
    <s v="INR"/>
    <n v="0"/>
    <n v="0"/>
    <n v="0"/>
    <n v="0"/>
    <n v="0"/>
  </r>
  <r>
    <s v="1603005287"/>
    <s v="0"/>
    <s v="16030052870"/>
    <s v="3000"/>
    <x v="2"/>
    <s v="SS Capitalised-Q4 18-19 havin usefull UM3002 10Yer"/>
    <s v="10"/>
    <s v="0"/>
    <s v="UM3002"/>
    <d v="2019-03-31T00:00:00"/>
    <n v="918400"/>
    <n v="-87487.039999999994"/>
    <n v="830912.96"/>
    <n v="0"/>
    <n v="0"/>
    <n v="-87248"/>
    <n v="0"/>
    <n v="743664.96"/>
    <n v="918400"/>
    <n v="-174735.04"/>
    <n v="0"/>
    <m/>
    <s v="UM01"/>
    <s v="INR"/>
    <n v="0"/>
    <n v="0"/>
    <n v="0"/>
    <n v="0"/>
    <n v="0"/>
  </r>
  <r>
    <s v="1603005288"/>
    <s v="0"/>
    <s v="16030052880"/>
    <s v="3000"/>
    <x v="2"/>
    <s v="SS Capitalised-Q4 18-19 having usefull UM3005-5yrs"/>
    <s v="5"/>
    <s v="0"/>
    <s v="UM3005"/>
    <d v="2019-03-31T00:00:00"/>
    <n v="478251"/>
    <n v="-91116.64"/>
    <n v="387134.36"/>
    <n v="0"/>
    <n v="0"/>
    <n v="-90867.69"/>
    <n v="0"/>
    <n v="296266.67"/>
    <n v="478251"/>
    <n v="-181984.33"/>
    <n v="0"/>
    <m/>
    <s v="UM01"/>
    <s v="INR"/>
    <n v="0"/>
    <n v="0"/>
    <n v="0"/>
    <n v="0"/>
    <n v="0"/>
  </r>
  <r>
    <s v="1603005289"/>
    <s v="0"/>
    <s v="16030052890"/>
    <s v="3000"/>
    <x v="2"/>
    <s v="SS Capitalised-Q4 18-19 having usefull UM3005-8yrs"/>
    <s v="8"/>
    <s v="0"/>
    <s v="UM3005"/>
    <d v="2019-03-31T00:00:00"/>
    <n v="585977.82999999996"/>
    <n v="-69775.509999999995"/>
    <n v="516202.32"/>
    <n v="0"/>
    <n v="0"/>
    <n v="-69584.87"/>
    <n v="0"/>
    <n v="446617.45"/>
    <n v="585977.82999999996"/>
    <n v="-139360.38"/>
    <n v="0"/>
    <m/>
    <s v="UM01"/>
    <s v="INR"/>
    <n v="0"/>
    <n v="0"/>
    <n v="0"/>
    <n v="0"/>
    <n v="0"/>
  </r>
  <r>
    <s v="1603005290"/>
    <s v="0"/>
    <s v="16030052900"/>
    <s v="3000"/>
    <x v="2"/>
    <s v="SS Capitalised-Q4 18-19 havin usefull UM3005-10yrs"/>
    <s v="10"/>
    <s v="0"/>
    <s v="UM3005"/>
    <d v="2019-03-31T00:00:00"/>
    <n v="303370"/>
    <n v="-28899.11"/>
    <n v="274470.89"/>
    <n v="0"/>
    <n v="0"/>
    <n v="-28820.15"/>
    <n v="0"/>
    <n v="245650.74"/>
    <n v="303370"/>
    <n v="-57719.26"/>
    <n v="0"/>
    <m/>
    <s v="UM01"/>
    <s v="INR"/>
    <n v="0"/>
    <n v="0"/>
    <n v="0"/>
    <n v="0"/>
    <n v="0"/>
  </r>
  <r>
    <s v="1603005291"/>
    <s v="0"/>
    <s v="16030052910"/>
    <s v="3000"/>
    <x v="2"/>
    <s v="Ac for Machinery"/>
    <s v="15"/>
    <s v="0"/>
    <s v="UM3001"/>
    <d v="2020-01-07T00:00:00"/>
    <n v="122500"/>
    <n v="-1801.8"/>
    <n v="120698.2"/>
    <n v="0"/>
    <n v="0"/>
    <n v="-7758.67"/>
    <n v="0"/>
    <n v="112939.53"/>
    <n v="122500"/>
    <n v="-9560.4699999999993"/>
    <n v="0"/>
    <m/>
    <s v="UM01"/>
    <s v="INR"/>
    <n v="0"/>
    <n v="0"/>
    <n v="0"/>
    <n v="0"/>
    <n v="0"/>
  </r>
  <r>
    <s v="1603005294"/>
    <s v="0"/>
    <s v="16030052940"/>
    <s v="3000"/>
    <x v="2"/>
    <s v="Store Spare Q1 2019-20-Life 8Yrs"/>
    <s v="2"/>
    <s v="0"/>
    <s v="UM3001"/>
    <d v="2019-06-30T00:00:00"/>
    <n v="116296.25"/>
    <n v="-10414.23"/>
    <n v="105882.02"/>
    <n v="0"/>
    <n v="0"/>
    <n v="-80450.509999999995"/>
    <n v="0"/>
    <n v="25431.51"/>
    <n v="116296.25"/>
    <n v="-90864.74"/>
    <n v="0"/>
    <m/>
    <s v="UM01"/>
    <s v="INR"/>
    <n v="0"/>
    <n v="0"/>
    <n v="0"/>
    <n v="0"/>
    <n v="0"/>
  </r>
  <r>
    <s v="1603005295"/>
    <s v="0"/>
    <s v="16030052950"/>
    <s v="3000"/>
    <x v="2"/>
    <s v="Store Spare Q1 2019-20-life 5yers"/>
    <s v="2"/>
    <s v="0"/>
    <s v="UM3001"/>
    <d v="2019-06-30T00:00:00"/>
    <n v="4996735.04"/>
    <n v="-715925.65"/>
    <n v="4280809.3899999997"/>
    <n v="0"/>
    <n v="0"/>
    <n v="-3240759.94"/>
    <n v="0"/>
    <n v="1040049.45"/>
    <n v="4996735.04"/>
    <n v="-3956685.59"/>
    <n v="0"/>
    <m/>
    <s v="UM01"/>
    <s v="INR"/>
    <n v="0"/>
    <n v="0"/>
    <n v="0"/>
    <n v="0"/>
    <n v="0"/>
  </r>
  <r>
    <s v="1603005301"/>
    <s v="0"/>
    <s v="16030053010"/>
    <s v="3000"/>
    <x v="2"/>
    <s v="Store &amp; Spare Cap Q2 2019-20 Life 5yers"/>
    <s v="2"/>
    <s v="0"/>
    <s v="UM3001"/>
    <d v="2019-09-30T00:00:00"/>
    <n v="5573292.8799999999"/>
    <n v="-532356.06000000006"/>
    <n v="5040936.82"/>
    <n v="0"/>
    <n v="0"/>
    <n v="-3183570.23"/>
    <n v="0"/>
    <n v="1857366.59"/>
    <n v="5573292.8799999999"/>
    <n v="-3715926.29"/>
    <n v="0"/>
    <m/>
    <s v="UM01"/>
    <s v="INR"/>
    <n v="0"/>
    <n v="0"/>
    <n v="0"/>
    <n v="0"/>
    <n v="0"/>
  </r>
  <r>
    <s v="1603005302"/>
    <s v="0"/>
    <s v="16030053020"/>
    <s v="3000"/>
    <x v="2"/>
    <s v="Store &amp; Spare Cap Q2 2019-20 Life 10 Years"/>
    <s v="2"/>
    <s v="0"/>
    <s v="UM3001"/>
    <d v="2019-09-30T00:00:00"/>
    <n v="149000"/>
    <n v="-7116.17"/>
    <n v="141883.82999999999"/>
    <n v="0"/>
    <n v="0"/>
    <n v="-89868.77"/>
    <n v="0"/>
    <n v="52015.06"/>
    <n v="149000"/>
    <n v="-96984.94"/>
    <n v="0"/>
    <m/>
    <s v="UM01"/>
    <s v="INR"/>
    <n v="0"/>
    <n v="0"/>
    <n v="0"/>
    <n v="0"/>
    <n v="0"/>
  </r>
  <r>
    <s v="1603005303"/>
    <s v="0"/>
    <s v="16030053030"/>
    <s v="3000"/>
    <x v="2"/>
    <s v="RC-051901 - PRO/INST-2*10/12.5 MVA, 132/33 KV PWR"/>
    <s v="25"/>
    <s v="0"/>
    <s v="UM3005"/>
    <d v="2019-09-30T00:00:00"/>
    <n v="9520828"/>
    <n v="-181884.23"/>
    <n v="9338943.7699999996"/>
    <n v="0"/>
    <n v="0"/>
    <n v="-361811.81"/>
    <n v="0"/>
    <n v="8977131.9600000009"/>
    <n v="9520828"/>
    <n v="-543696.04"/>
    <n v="0"/>
    <m/>
    <s v="UM01"/>
    <s v="INR"/>
    <n v="0"/>
    <n v="0"/>
    <n v="0"/>
    <n v="0"/>
    <n v="0"/>
  </r>
  <r>
    <s v="1603005304"/>
    <s v="0"/>
    <s v="16030053040"/>
    <s v="3000"/>
    <x v="2"/>
    <s v="RC-011802Capstan Drive Standardization Of 12BBX560"/>
    <s v="10"/>
    <s v="0"/>
    <s v="UM3001"/>
    <d v="2019-09-30T00:00:00"/>
    <n v="680195.61"/>
    <n v="-32485.85"/>
    <n v="647709.76"/>
    <n v="0"/>
    <n v="0"/>
    <n v="-64627.96"/>
    <n v="0"/>
    <n v="583081.80000000005"/>
    <n v="680195.61"/>
    <n v="-97113.81"/>
    <n v="0"/>
    <m/>
    <s v="UM01"/>
    <s v="INR"/>
    <n v="0"/>
    <n v="0"/>
    <n v="0"/>
    <n v="0"/>
    <n v="0"/>
  </r>
  <r>
    <s v="1603005305"/>
    <s v="0"/>
    <s v="16030053050"/>
    <s v="3000"/>
    <x v="2"/>
    <s v="Store &amp; Spare Cap Q2 2019-20 Life 8 Years"/>
    <s v="2"/>
    <s v="0"/>
    <s v="UM3001"/>
    <d v="2019-09-30T00:00:00"/>
    <n v="1484800.02"/>
    <n v="-88641.75"/>
    <n v="1396158.27"/>
    <n v="0"/>
    <n v="0"/>
    <n v="-883699.94"/>
    <n v="0"/>
    <n v="512458.33"/>
    <n v="1484800.02"/>
    <n v="-972341.69"/>
    <n v="0"/>
    <m/>
    <s v="UM01"/>
    <s v="INR"/>
    <n v="0"/>
    <n v="0"/>
    <n v="0"/>
    <n v="0"/>
    <n v="0"/>
  </r>
  <r>
    <s v="1603005313"/>
    <s v="0"/>
    <s v="16030053130"/>
    <s v="3000"/>
    <x v="2"/>
    <s v="Store &amp; Spare Nov 2019-Life 5Yers"/>
    <s v="2"/>
    <s v="0"/>
    <s v="UM3001"/>
    <d v="2019-12-01T00:00:00"/>
    <n v="3056225.45"/>
    <n v="-193560.95"/>
    <n v="2862664.5"/>
    <n v="0"/>
    <n v="0"/>
    <n v="-1626803.34"/>
    <n v="0"/>
    <n v="1235861.1599999999"/>
    <n v="3056225.45"/>
    <n v="-1820364.29"/>
    <n v="0"/>
    <m/>
    <s v="UM01"/>
    <s v="INR"/>
    <n v="0"/>
    <n v="0"/>
    <n v="0"/>
    <n v="0"/>
    <n v="0"/>
  </r>
  <r>
    <s v="1603005314"/>
    <s v="0"/>
    <s v="16030053140"/>
    <s v="3000"/>
    <x v="2"/>
    <s v="Store &amp; Spare Dec 2019-life-5yers"/>
    <s v="2"/>
    <s v="0"/>
    <s v="UM3001"/>
    <d v="2019-12-31T00:00:00"/>
    <n v="3343918.08"/>
    <n v="-159704.07"/>
    <n v="3184214.01"/>
    <n v="0"/>
    <n v="0"/>
    <n v="-1726037.01"/>
    <n v="0"/>
    <n v="1458177"/>
    <n v="3343918.08"/>
    <n v="-1885741.08"/>
    <n v="0"/>
    <m/>
    <s v="UM01"/>
    <s v="INR"/>
    <n v="0"/>
    <n v="0"/>
    <n v="0"/>
    <n v="0"/>
    <n v="0"/>
  </r>
  <r>
    <s v="1603005315"/>
    <s v="0"/>
    <s v="16030053150"/>
    <s v="3000"/>
    <x v="2"/>
    <s v="Store &amp; Spare Dec 2019-Life 8Yers"/>
    <s v="2"/>
    <s v="0"/>
    <s v="UM3001"/>
    <d v="2019-12-31T00:00:00"/>
    <n v="3416811.82"/>
    <n v="-101990.9"/>
    <n v="3314820.92"/>
    <n v="0"/>
    <n v="0"/>
    <n v="-1798672.13"/>
    <n v="0"/>
    <n v="1516148.79"/>
    <n v="3416811.82"/>
    <n v="-1900663.03"/>
    <n v="0"/>
    <m/>
    <s v="UM01"/>
    <s v="INR"/>
    <n v="0"/>
    <n v="0"/>
    <n v="0"/>
    <n v="0"/>
    <n v="0"/>
  </r>
  <r>
    <s v="1603005316"/>
    <s v="0"/>
    <s v="16030053160"/>
    <s v="3000"/>
    <x v="2"/>
    <s v="Store &amp; Spare Dec 2019-Life 10Yers"/>
    <s v="2"/>
    <s v="0"/>
    <s v="UM3001"/>
    <d v="2019-12-31T00:00:00"/>
    <n v="1273089.1200000001"/>
    <n v="-30401.09"/>
    <n v="1242688.03"/>
    <n v="0"/>
    <n v="0"/>
    <n v="-674525.48"/>
    <n v="0"/>
    <n v="568162.55000000005"/>
    <n v="1273089.1200000001"/>
    <n v="-704926.57"/>
    <n v="0"/>
    <m/>
    <s v="UM01"/>
    <s v="INR"/>
    <n v="0"/>
    <n v="0"/>
    <n v="0"/>
    <n v="0"/>
    <n v="0"/>
  </r>
  <r>
    <s v="1603005322"/>
    <s v="0"/>
    <s v="16030053220"/>
    <s v="3000"/>
    <x v="2"/>
    <s v="ATLAS COPCO COMPR PT - 8973198261 GA55"/>
    <s v="2"/>
    <s v="0"/>
    <s v="UM3001"/>
    <d v="2019-12-31T00:00:00"/>
    <n v="906920"/>
    <n v="-21657.05"/>
    <n v="885262.95"/>
    <n v="0"/>
    <n v="0"/>
    <n v="-480516.75"/>
    <n v="0"/>
    <n v="404746.2"/>
    <n v="906920"/>
    <n v="-502173.8"/>
    <n v="0"/>
    <m/>
    <s v="UM01"/>
    <s v="INR"/>
    <n v="0"/>
    <n v="0"/>
    <n v="0"/>
    <n v="0"/>
    <n v="0"/>
  </r>
  <r>
    <s v="1603005323"/>
    <s v="0"/>
    <s v="16030053230"/>
    <s v="3000"/>
    <x v="2"/>
    <s v="AIR DRYER F230 SUITABLE FOR COMPRESSOR G"/>
    <s v="2"/>
    <s v="0"/>
    <s v="UM3001"/>
    <d v="2019-12-31T00:00:00"/>
    <n v="291510"/>
    <n v="-6961.2"/>
    <n v="284548.8"/>
    <n v="0"/>
    <n v="0"/>
    <n v="-154451.81"/>
    <n v="0"/>
    <n v="130096.99"/>
    <n v="291510"/>
    <n v="-161413.01"/>
    <n v="0"/>
    <m/>
    <s v="UM01"/>
    <s v="INR"/>
    <n v="0"/>
    <n v="0"/>
    <n v="0"/>
    <n v="0"/>
    <n v="0"/>
  </r>
  <r>
    <s v="1603005324"/>
    <s v="0"/>
    <s v="16030053240"/>
    <s v="3000"/>
    <x v="2"/>
    <s v="175KW SSMF HEATING PWR SUPPLY UNIT-LRPC-1"/>
    <s v="15"/>
    <s v="0"/>
    <s v="UM3001"/>
    <d v="2020-01-01T00:00:00"/>
    <n v="3312085"/>
    <n v="-52154.78"/>
    <n v="3259930.22"/>
    <n v="0"/>
    <n v="0"/>
    <n v="-209775.07"/>
    <n v="0"/>
    <n v="3050155.15"/>
    <n v="3312085"/>
    <n v="-261929.85"/>
    <n v="0"/>
    <m/>
    <s v="UM01"/>
    <s v="INR"/>
    <n v="0"/>
    <n v="0"/>
    <n v="0"/>
    <n v="0"/>
    <n v="0"/>
  </r>
  <r>
    <s v="1603005325"/>
    <s v="0"/>
    <s v="16030053250"/>
    <s v="3000"/>
    <x v="2"/>
    <s v="SPARES FOR 100 TON PS LINE"/>
    <s v="2"/>
    <s v="0"/>
    <s v="UM3001"/>
    <d v="2020-01-31T00:00:00"/>
    <n v="537788.22"/>
    <n v="-5676.65"/>
    <n v="532111.56999999995"/>
    <n v="0"/>
    <n v="0"/>
    <n v="-275644.38"/>
    <n v="0"/>
    <n v="256467.19"/>
    <n v="537788.22"/>
    <n v="-281321.03000000003"/>
    <n v="0"/>
    <m/>
    <s v="UM01"/>
    <s v="INR"/>
    <n v="0"/>
    <n v="0"/>
    <n v="0"/>
    <n v="0"/>
    <n v="0"/>
  </r>
  <r>
    <s v="1603005326"/>
    <s v="0"/>
    <s v="16030053260"/>
    <s v="3000"/>
    <x v="2"/>
    <s v="COMBUSTION AIR BLOWER,34000 cfh X 35&quot; WC-130010506"/>
    <s v="2"/>
    <s v="0"/>
    <s v="UM3001"/>
    <d v="2020-02-01T00:00:00"/>
    <n v="124345.5"/>
    <n v="-3873.06"/>
    <n v="120472.44"/>
    <n v="0"/>
    <n v="0"/>
    <n v="-62243.48"/>
    <n v="0"/>
    <n v="58228.959999999999"/>
    <n v="124345.5"/>
    <n v="-66116.539999999994"/>
    <n v="0"/>
    <m/>
    <s v="UM01"/>
    <s v="INR"/>
    <n v="0"/>
    <n v="0"/>
    <n v="0"/>
    <n v="0"/>
    <n v="0"/>
  </r>
  <r>
    <s v="1603005327"/>
    <s v="0"/>
    <s v="16030053270"/>
    <s v="3000"/>
    <x v="2"/>
    <s v="ECLIPSE BURNER MODEL TJ0050 WITH BLOCK -1300108747"/>
    <s v="2"/>
    <s v="0"/>
    <s v="UM3001"/>
    <d v="2020-02-01T00:00:00"/>
    <n v="154755"/>
    <n v="-4820.24"/>
    <n v="149934.76"/>
    <n v="0"/>
    <n v="0"/>
    <n v="-77465.539999999994"/>
    <n v="0"/>
    <n v="72469.22"/>
    <n v="154755"/>
    <n v="-82285.78"/>
    <n v="0"/>
    <m/>
    <s v="UM01"/>
    <s v="INR"/>
    <n v="0"/>
    <n v="0"/>
    <n v="0"/>
    <n v="0"/>
    <n v="0"/>
  </r>
  <r>
    <s v="1603005328"/>
    <s v="0"/>
    <s v="16030053280"/>
    <s v="3000"/>
    <x v="2"/>
    <s v="ECLIPSE BURNER MODEL TJ0100 WITH BLOCK -1300108748"/>
    <s v="2"/>
    <s v="0"/>
    <s v="UM3001"/>
    <d v="2020-02-01T00:00:00"/>
    <n v="172710"/>
    <n v="-5379.49"/>
    <n v="167330.51"/>
    <n v="0"/>
    <n v="0"/>
    <n v="-86453.25"/>
    <n v="0"/>
    <n v="80877.259999999995"/>
    <n v="172710"/>
    <n v="-91832.74"/>
    <n v="0"/>
    <m/>
    <s v="UM01"/>
    <s v="INR"/>
    <n v="0"/>
    <n v="0"/>
    <n v="0"/>
    <n v="0"/>
    <n v="0"/>
  </r>
  <r>
    <s v="1603005329"/>
    <s v="0"/>
    <s v="16030053290"/>
    <s v="3000"/>
    <x v="2"/>
    <s v="REFRIGERANT AIR DRYER F230, 488 CFM-1300109017"/>
    <s v="2"/>
    <s v="0"/>
    <s v="UM3001"/>
    <d v="2020-02-01T00:00:00"/>
    <n v="291510"/>
    <n v="-5674.89"/>
    <n v="285835.11"/>
    <n v="0"/>
    <n v="0"/>
    <n v="-147775.76"/>
    <n v="0"/>
    <n v="138059.35"/>
    <n v="291510"/>
    <n v="-153450.65"/>
    <n v="0"/>
    <m/>
    <s v="UM01"/>
    <s v="INR"/>
    <n v="0"/>
    <n v="0"/>
    <n v="0"/>
    <n v="0"/>
    <n v="0"/>
  </r>
  <r>
    <s v="1603005330"/>
    <s v="0"/>
    <s v="16030053300"/>
    <s v="3000"/>
    <x v="2"/>
    <s v="IGBT TRANSISTOR MODULE FZ1600R12KF4-1300110058"/>
    <s v="2"/>
    <s v="0"/>
    <s v="UM3001"/>
    <d v="2020-02-01T00:00:00"/>
    <n v="662000"/>
    <n v="-20619.669999999998"/>
    <n v="641380.32999999996"/>
    <n v="0"/>
    <n v="0"/>
    <n v="-331376.59999999998"/>
    <n v="0"/>
    <n v="310003.73"/>
    <n v="662000"/>
    <n v="-351996.27"/>
    <n v="0"/>
    <m/>
    <s v="UM01"/>
    <s v="INR"/>
    <n v="0"/>
    <n v="0"/>
    <n v="0"/>
    <n v="0"/>
    <n v="0"/>
  </r>
  <r>
    <s v="1603005331"/>
    <s v="0"/>
    <s v="16030053310"/>
    <s v="3000"/>
    <x v="2"/>
    <s v="FT VIEW SE SOFTWARE 15 DISPLAY WITH-1300110473"/>
    <s v="2"/>
    <s v="0"/>
    <s v="UM3001"/>
    <d v="2020-02-01T00:00:00"/>
    <n v="215000"/>
    <n v="-3348.36"/>
    <n v="211651.64"/>
    <n v="0"/>
    <n v="0"/>
    <n v="-109446.42"/>
    <n v="0"/>
    <n v="102205.22"/>
    <n v="215000"/>
    <n v="-112794.78"/>
    <n v="0"/>
    <m/>
    <s v="UM01"/>
    <s v="INR"/>
    <n v="0"/>
    <n v="0"/>
    <n v="0"/>
    <n v="0"/>
    <n v="0"/>
  </r>
  <r>
    <s v="1603005332"/>
    <s v="0"/>
    <s v="16030053320"/>
    <s v="3000"/>
    <x v="2"/>
    <s v="ELECTRO- HYDRAULIC CUTTER, KTR 19, KRENN-130011073"/>
    <s v="2"/>
    <s v="0"/>
    <s v="UM3001"/>
    <d v="2020-02-01T00:00:00"/>
    <n v="281530.61"/>
    <n v="-8768.99"/>
    <n v="272761.62"/>
    <n v="0"/>
    <n v="0"/>
    <n v="-140925.46"/>
    <n v="0"/>
    <n v="131836.16"/>
    <n v="281530.61"/>
    <n v="-149694.45000000001"/>
    <n v="0"/>
    <m/>
    <s v="UM01"/>
    <s v="INR"/>
    <n v="0"/>
    <n v="0"/>
    <n v="0"/>
    <n v="0"/>
    <n v="0"/>
  </r>
  <r>
    <s v="1603005333"/>
    <s v="0"/>
    <s v="16030053330"/>
    <s v="3000"/>
    <x v="2"/>
    <s v="ELECTROMAGNETIC SHUNT BRAKE SMH400,BCH-1300110881"/>
    <s v="2"/>
    <s v="0"/>
    <s v="UM3001"/>
    <d v="2020-02-01T00:00:00"/>
    <n v="133812"/>
    <n v="-1389.3"/>
    <n v="132422.70000000001"/>
    <n v="0"/>
    <n v="0"/>
    <n v="-68495.850000000006"/>
    <n v="0"/>
    <n v="63926.85"/>
    <n v="133812"/>
    <n v="-69885.149999999994"/>
    <n v="0"/>
    <m/>
    <s v="UM01"/>
    <s v="INR"/>
    <n v="0"/>
    <n v="0"/>
    <n v="0"/>
    <n v="0"/>
    <n v="0"/>
  </r>
  <r>
    <s v="1603005334"/>
    <s v="0"/>
    <s v="16030053340"/>
    <s v="3000"/>
    <x v="2"/>
    <s v="GROUND WATER LEVEL MONITORING SYSTEMS-1100014260"/>
    <s v="2"/>
    <s v="0"/>
    <s v="UM3005"/>
    <d v="2020-02-01T00:00:00"/>
    <n v="175000"/>
    <n v="-2725.41"/>
    <n v="172274.59"/>
    <n v="0"/>
    <n v="0"/>
    <n v="-89084.29"/>
    <n v="0"/>
    <n v="83190.3"/>
    <n v="175000"/>
    <n v="-91809.7"/>
    <n v="0"/>
    <m/>
    <s v="UM01"/>
    <s v="INR"/>
    <n v="0"/>
    <n v="0"/>
    <n v="0"/>
    <n v="0"/>
    <n v="0"/>
  </r>
  <r>
    <s v="1603005335"/>
    <s v="0"/>
    <s v="16030053350"/>
    <s v="3000"/>
    <x v="2"/>
    <s v="DSS PUMP CENTRIFUGAL TYPE-1300100798"/>
    <s v="2"/>
    <s v="0"/>
    <s v="UM3005"/>
    <d v="2020-02-01T00:00:00"/>
    <n v="145934.48000000001"/>
    <n v="-4545.5"/>
    <n v="141388.98000000001"/>
    <n v="0"/>
    <n v="0"/>
    <n v="-73050.259999999995"/>
    <n v="0"/>
    <n v="68338.720000000001"/>
    <n v="145934.48000000001"/>
    <n v="-77595.759999999995"/>
    <n v="0"/>
    <m/>
    <s v="UM01"/>
    <s v="INR"/>
    <n v="0"/>
    <n v="0"/>
    <n v="0"/>
    <n v="0"/>
    <n v="0"/>
  </r>
  <r>
    <s v="1603005336"/>
    <s v="0"/>
    <s v="16030053360"/>
    <s v="3000"/>
    <x v="2"/>
    <s v="AC SERVO MOTOR,TYPE:HF303BS,Mitsubishi-1300110754"/>
    <s v="2"/>
    <s v="0"/>
    <s v="UM3001"/>
    <d v="2020-02-01T00:00:00"/>
    <n v="179685"/>
    <n v="-5596.75"/>
    <n v="174088.25"/>
    <n v="0"/>
    <n v="0"/>
    <n v="-89944.72"/>
    <n v="0"/>
    <n v="84143.53"/>
    <n v="179685"/>
    <n v="-95541.47"/>
    <n v="0"/>
    <m/>
    <s v="UM01"/>
    <s v="INR"/>
    <n v="0"/>
    <n v="0"/>
    <n v="0"/>
    <n v="0"/>
    <n v="0"/>
  </r>
  <r>
    <s v="1603005337"/>
    <s v="0"/>
    <s v="16030053370"/>
    <s v="3000"/>
    <x v="2"/>
    <s v="INST OF 3MVA 33/415 V POWER TRANS-RC-011704"/>
    <s v="25"/>
    <s v="0"/>
    <s v="UM3001"/>
    <d v="2020-02-27T00:00:00"/>
    <n v="9794032.5700000003"/>
    <n v="-57622.45"/>
    <n v="9736410.1199999992"/>
    <n v="0"/>
    <n v="0"/>
    <n v="-371251.63"/>
    <n v="0"/>
    <n v="9365158.4900000002"/>
    <n v="9794032.5700000003"/>
    <n v="-428874.08"/>
    <n v="0"/>
    <m/>
    <s v="UM01"/>
    <s v="INR"/>
    <n v="0"/>
    <n v="0"/>
    <n v="0"/>
    <n v="0"/>
    <n v="0"/>
  </r>
  <r>
    <s v="1603005338"/>
    <s v="0"/>
    <s v="16030053380"/>
    <s v="3000"/>
    <x v="2"/>
    <s v="INST OF CROSSHEAD,BARREL &amp; SCREW-RC-011610"/>
    <s v="15"/>
    <s v="0"/>
    <s v="UM3001"/>
    <d v="2020-02-27T00:00:00"/>
    <n v="4368500"/>
    <n v="-25701.74"/>
    <n v="4342798.26"/>
    <n v="0"/>
    <n v="0"/>
    <n v="-276676.39"/>
    <n v="0"/>
    <n v="4066121.87"/>
    <n v="4368500"/>
    <n v="-302378.13"/>
    <n v="0"/>
    <m/>
    <s v="UM01"/>
    <s v="INR"/>
    <n v="0"/>
    <n v="0"/>
    <n v="0"/>
    <n v="0"/>
    <n v="0"/>
  </r>
  <r>
    <s v="1603005341"/>
    <s v="0"/>
    <s v="16030053410"/>
    <s v="3000"/>
    <x v="2"/>
    <s v="1300023874 BEARING,RLR,ENCIRCLD CYL,315836"/>
    <s v="2"/>
    <s v="0"/>
    <s v="UM3001"/>
    <d v="2020-02-28T00:00:00"/>
    <n v="135597.95000000001"/>
    <n v="-2322.9499999999998"/>
    <n v="133275"/>
    <n v="0"/>
    <n v="0"/>
    <n v="-66242.05"/>
    <n v="0"/>
    <n v="67032.95"/>
    <n v="135597.95000000001"/>
    <n v="-68565"/>
    <n v="0"/>
    <m/>
    <s v="UM01"/>
    <s v="INR"/>
    <n v="0"/>
    <n v="0"/>
    <n v="0"/>
    <n v="0"/>
    <n v="0"/>
  </r>
  <r>
    <s v="1603005342"/>
    <s v="0"/>
    <s v="16030053420"/>
    <s v="3000"/>
    <x v="2"/>
    <s v="MAIN PCB (P/N# 804320)-1300109312"/>
    <s v="2"/>
    <s v="0"/>
    <s v="UM3005"/>
    <d v="2020-03-01T00:00:00"/>
    <n v="154812"/>
    <n v="-6228.43"/>
    <n v="148583.57"/>
    <n v="0"/>
    <n v="0"/>
    <n v="-73544.61"/>
    <n v="0"/>
    <n v="75038.960000000006"/>
    <n v="154812"/>
    <n v="-79773.039999999994"/>
    <n v="0"/>
    <m/>
    <s v="UM01"/>
    <s v="INR"/>
    <n v="0"/>
    <n v="0"/>
    <n v="0"/>
    <n v="0"/>
    <n v="0"/>
  </r>
  <r>
    <s v="1603005343"/>
    <s v="0"/>
    <s v="16030053430"/>
    <s v="3000"/>
    <x v="2"/>
    <s v="DETECTOR PCB (P/N# 804319)-1300109313"/>
    <s v="2"/>
    <s v="0"/>
    <s v="UM3005"/>
    <d v="2020-03-01T00:00:00"/>
    <n v="103208"/>
    <n v="-4152.29"/>
    <n v="99055.71"/>
    <n v="0"/>
    <n v="0"/>
    <n v="-49029.74"/>
    <n v="0"/>
    <n v="50025.97"/>
    <n v="103208"/>
    <n v="-53182.03"/>
    <n v="0"/>
    <m/>
    <s v="UM01"/>
    <s v="INR"/>
    <n v="0"/>
    <n v="0"/>
    <n v="0"/>
    <n v="0"/>
    <n v="0"/>
  </r>
  <r>
    <s v="1603005344"/>
    <s v="0"/>
    <s v="16030053440"/>
    <s v="3000"/>
    <x v="2"/>
    <s v="GEARED MOTOR 7.5KW,FOOT MOUNTD-1300086141"/>
    <s v="2"/>
    <s v="0"/>
    <s v="UM3001"/>
    <d v="2020-03-01T00:00:00"/>
    <n v="124058.6"/>
    <n v="-2495.58"/>
    <n v="121563.02"/>
    <n v="0"/>
    <n v="0"/>
    <n v="-60238.1"/>
    <n v="0"/>
    <n v="61324.92"/>
    <n v="124058.6"/>
    <n v="-62733.68"/>
    <n v="0"/>
    <m/>
    <s v="UM01"/>
    <s v="INR"/>
    <n v="0"/>
    <n v="0"/>
    <n v="0"/>
    <n v="0"/>
    <n v="0"/>
  </r>
  <r>
    <s v="1603005345"/>
    <s v="0"/>
    <s v="16030053450"/>
    <s v="3000"/>
    <x v="2"/>
    <s v="FLYARM MTR,1.5KW,IMB5, 1LA7096-4AA11-Z- 1300109039"/>
    <s v="2"/>
    <s v="0"/>
    <s v="UM3001"/>
    <d v="2020-03-01T00:00:00"/>
    <n v="148367.85999999999"/>
    <n v="-2984.59"/>
    <n v="145383.26999999999"/>
    <n v="0"/>
    <n v="0"/>
    <n v="-72041.75"/>
    <n v="0"/>
    <n v="73341.52"/>
    <n v="148367.85999999999"/>
    <n v="-75026.34"/>
    <n v="0"/>
    <m/>
    <s v="UM01"/>
    <s v="INR"/>
    <n v="0"/>
    <n v="0"/>
    <n v="0"/>
    <n v="0"/>
    <n v="0"/>
  </r>
  <r>
    <s v="1603005346"/>
    <s v="0"/>
    <s v="16030053460"/>
    <s v="3000"/>
    <x v="2"/>
    <s v="SIEMENS 132KW MTR ENCODER,LINDE LINDE-1300109123"/>
    <s v="2"/>
    <s v="0"/>
    <s v="UM3001"/>
    <d v="2020-03-01T00:00:00"/>
    <n v="253489.09"/>
    <n v="-5099.22"/>
    <n v="248389.87"/>
    <n v="0"/>
    <n v="0"/>
    <n v="-123084.59"/>
    <n v="0"/>
    <n v="125305.28"/>
    <n v="253489.09"/>
    <n v="-128183.81"/>
    <n v="0"/>
    <m/>
    <s v="UM01"/>
    <s v="INR"/>
    <n v="0"/>
    <n v="0"/>
    <n v="0"/>
    <n v="0"/>
    <n v="0"/>
  </r>
  <r>
    <s v="1603005347"/>
    <s v="0"/>
    <s v="16030053470"/>
    <s v="3000"/>
    <x v="2"/>
    <s v="BEARING,RLR,ENCIRCLD CYL,315836-1300023874"/>
    <s v="2"/>
    <s v="0"/>
    <s v="UM3001"/>
    <d v="2020-03-01T00:00:00"/>
    <n v="166805.95000000001"/>
    <n v="-2684.39"/>
    <n v="164121.56"/>
    <n v="0"/>
    <n v="0"/>
    <n v="-81345.009999999995"/>
    <n v="0"/>
    <n v="82776.55"/>
    <n v="166805.95000000001"/>
    <n v="-84029.4"/>
    <n v="0"/>
    <m/>
    <s v="UM01"/>
    <s v="INR"/>
    <n v="0"/>
    <n v="0"/>
    <n v="0"/>
    <n v="0"/>
    <n v="0"/>
  </r>
  <r>
    <s v="1603005348"/>
    <s v="0"/>
    <s v="16030053480"/>
    <s v="3000"/>
    <x v="2"/>
    <s v="IMPELLER,FAN,H/A CRCLTN-1300033911"/>
    <s v="2"/>
    <s v="0"/>
    <s v="UM3001"/>
    <d v="2020-03-01T00:00:00"/>
    <n v="305500"/>
    <n v="-4916.38"/>
    <n v="300583.62"/>
    <n v="0"/>
    <n v="0"/>
    <n v="-148980.9"/>
    <n v="0"/>
    <n v="151602.72"/>
    <n v="305500"/>
    <n v="-153897.28"/>
    <n v="0"/>
    <m/>
    <s v="UM01"/>
    <s v="INR"/>
    <n v="0"/>
    <n v="0"/>
    <n v="0"/>
    <n v="0"/>
    <n v="0"/>
  </r>
  <r>
    <s v="1603005349"/>
    <s v="0"/>
    <s v="16030053490"/>
    <s v="3000"/>
    <x v="2"/>
    <s v="PUMP,CENGL,HPR,45LPM,400BAR,HP,REXROTH-1300039026"/>
    <s v="2"/>
    <s v="0"/>
    <s v="UM3001"/>
    <d v="2020-03-01T00:00:00"/>
    <n v="117000"/>
    <n v="-1882.87"/>
    <n v="115117.13"/>
    <n v="0"/>
    <n v="0"/>
    <n v="-57056.51"/>
    <n v="0"/>
    <n v="58060.62"/>
    <n v="117000"/>
    <n v="-58939.38"/>
    <n v="0"/>
    <m/>
    <s v="UM01"/>
    <s v="INR"/>
    <n v="0"/>
    <n v="0"/>
    <n v="0"/>
    <n v="0"/>
    <n v="0"/>
  </r>
  <r>
    <s v="1603005350"/>
    <s v="0"/>
    <s v="16030053500"/>
    <s v="3000"/>
    <x v="2"/>
    <s v="WORM SET 14&quot; CTRS,2/49,IT-5-1300083723"/>
    <s v="2"/>
    <s v="0"/>
    <s v="UM3001"/>
    <d v="2020-03-01T00:00:00"/>
    <n v="147300"/>
    <n v="-2370.48"/>
    <n v="144929.51999999999"/>
    <n v="0"/>
    <n v="0"/>
    <n v="-71832.69"/>
    <n v="0"/>
    <n v="73096.83"/>
    <n v="147300"/>
    <n v="-74203.17"/>
    <n v="0"/>
    <m/>
    <s v="UM01"/>
    <s v="INR"/>
    <n v="0"/>
    <n v="0"/>
    <n v="0"/>
    <n v="0"/>
    <n v="0"/>
  </r>
  <r>
    <s v="1603005351"/>
    <s v="0"/>
    <s v="16030053510"/>
    <s v="3000"/>
    <x v="2"/>
    <s v="DRIVE,SIEMENS,90KW,6SL3210-1PE32-1UL0-1300097572"/>
    <s v="2"/>
    <s v="0"/>
    <s v="UM3001"/>
    <d v="2020-03-01T00:00:00"/>
    <n v="265000"/>
    <n v="-4264.62"/>
    <n v="260735.38"/>
    <n v="0"/>
    <n v="0"/>
    <n v="-129230.56"/>
    <n v="0"/>
    <n v="131504.82"/>
    <n v="265000"/>
    <n v="-133495.18"/>
    <n v="0"/>
    <m/>
    <s v="UM01"/>
    <s v="INR"/>
    <n v="0"/>
    <n v="0"/>
    <n v="0"/>
    <n v="0"/>
    <n v="0"/>
  </r>
  <r>
    <s v="1603005352"/>
    <s v="0"/>
    <s v="16030053520"/>
    <s v="3000"/>
    <x v="2"/>
    <s v="DRIVESIEMENSG120,37/45kW,6SL32101PE288UL1300102909"/>
    <s v="2"/>
    <s v="0"/>
    <s v="UM3001"/>
    <d v="2020-03-01T00:00:00"/>
    <n v="155000"/>
    <n v="-2494.4"/>
    <n v="152505.60000000001"/>
    <n v="0"/>
    <n v="0"/>
    <n v="-75587.69"/>
    <n v="0"/>
    <n v="76917.91"/>
    <n v="155000"/>
    <n v="-78082.09"/>
    <n v="0"/>
    <m/>
    <s v="UM01"/>
    <s v="INR"/>
    <n v="0"/>
    <n v="0"/>
    <n v="0"/>
    <n v="0"/>
    <n v="0"/>
  </r>
  <r>
    <s v="1603005353"/>
    <s v="0"/>
    <s v="16030053530"/>
    <s v="3000"/>
    <x v="2"/>
    <s v="WORM GEAR BOX,TYPE V800,RATIO-15:1-1300103764"/>
    <s v="2"/>
    <s v="0"/>
    <s v="UM3001"/>
    <d v="2020-03-01T00:00:00"/>
    <n v="146203.20000000001"/>
    <n v="-2352.83"/>
    <n v="143850.37"/>
    <n v="0"/>
    <n v="0"/>
    <n v="-71297.820000000007"/>
    <n v="0"/>
    <n v="72552.55"/>
    <n v="146203.20000000001"/>
    <n v="-73650.649999999994"/>
    <n v="0"/>
    <m/>
    <s v="UM01"/>
    <s v="INR"/>
    <n v="0"/>
    <n v="0"/>
    <n v="0"/>
    <n v="0"/>
    <n v="0"/>
  </r>
  <r>
    <s v="1603005354"/>
    <s v="0"/>
    <s v="16030053540"/>
    <s v="3000"/>
    <x v="2"/>
    <s v="ECLIPSE BURNER MODEL TJ0100 WITH BLOCK-1300108748"/>
    <s v="2"/>
    <s v="0"/>
    <s v="UM3001"/>
    <d v="2020-03-01T00:00:00"/>
    <n v="172710"/>
    <n v="-2779.4"/>
    <n v="169930.6"/>
    <n v="0"/>
    <n v="0"/>
    <n v="-84224.19"/>
    <n v="0"/>
    <n v="85706.41"/>
    <n v="172710"/>
    <n v="-87003.59"/>
    <n v="0"/>
    <m/>
    <s v="UM01"/>
    <s v="INR"/>
    <n v="0"/>
    <n v="0"/>
    <n v="0"/>
    <n v="0"/>
    <n v="0"/>
  </r>
  <r>
    <s v="1603005355"/>
    <s v="0"/>
    <s v="16030053550"/>
    <s v="3000"/>
    <x v="2"/>
    <s v="PISTON PUMP,A3H56-FR01-KK-10,YUKEN-1300109237"/>
    <s v="2"/>
    <s v="0"/>
    <s v="UM3001"/>
    <d v="2020-03-01T00:00:00"/>
    <n v="139600"/>
    <n v="-2246.5700000000002"/>
    <n v="137353.43"/>
    <n v="0"/>
    <n v="0"/>
    <n v="-68077.69"/>
    <n v="0"/>
    <n v="69275.740000000005"/>
    <n v="139600"/>
    <n v="-70324.259999999995"/>
    <n v="0"/>
    <m/>
    <s v="UM01"/>
    <s v="INR"/>
    <n v="0"/>
    <n v="0"/>
    <n v="0"/>
    <n v="0"/>
    <n v="0"/>
  </r>
  <r>
    <s v="1603005356"/>
    <s v="0"/>
    <s v="16030053560"/>
    <s v="3000"/>
    <x v="2"/>
    <s v="37 KW AC SQ MOTOR, FRAME-ND250M,67A,B3-1300109280"/>
    <s v="2"/>
    <s v="0"/>
    <s v="UM3001"/>
    <d v="2020-03-01T00:00:00"/>
    <n v="115570"/>
    <n v="-1859.86"/>
    <n v="113710.14"/>
    <n v="0"/>
    <n v="0"/>
    <n v="-56359.15"/>
    <n v="0"/>
    <n v="57350.99"/>
    <n v="115570"/>
    <n v="-58219.01"/>
    <n v="0"/>
    <m/>
    <s v="UM01"/>
    <s v="INR"/>
    <n v="0"/>
    <n v="0"/>
    <n v="0"/>
    <n v="0"/>
    <n v="0"/>
  </r>
  <r>
    <s v="1603005357"/>
    <s v="0"/>
    <s v="16030053570"/>
    <s v="3000"/>
    <x v="2"/>
    <s v="CIRCUIT BREAKER MASTERPACT NW40H1-4000A-1300111086"/>
    <s v="2"/>
    <s v="0"/>
    <s v="UM3001"/>
    <d v="2020-03-01T00:00:00"/>
    <n v="260000"/>
    <n v="-4184.1499999999996"/>
    <n v="255815.85"/>
    <n v="0"/>
    <n v="0"/>
    <n v="-126792.25"/>
    <n v="0"/>
    <n v="129023.6"/>
    <n v="260000"/>
    <n v="-130976.4"/>
    <n v="0"/>
    <m/>
    <s v="UM01"/>
    <s v="INR"/>
    <n v="0"/>
    <n v="0"/>
    <n v="0"/>
    <n v="0"/>
    <n v="0"/>
  </r>
  <r>
    <s v="1603005358"/>
    <s v="0"/>
    <s v="16030053580"/>
    <s v="3000"/>
    <x v="2"/>
    <s v="COMPLETE SET OF HIGHSPEED SHAFT BEARINGS1300106824"/>
    <s v="2"/>
    <s v="0"/>
    <s v="UM3001"/>
    <d v="2020-03-01T00:00:00"/>
    <n v="845625"/>
    <n v="-13608.56"/>
    <n v="832016.44"/>
    <n v="0"/>
    <n v="0"/>
    <n v="-412379.61"/>
    <n v="0"/>
    <n v="419636.83"/>
    <n v="845625"/>
    <n v="-425988.17"/>
    <n v="0"/>
    <m/>
    <s v="UM01"/>
    <s v="INR"/>
    <n v="0"/>
    <n v="0"/>
    <n v="0"/>
    <n v="0"/>
    <n v="0"/>
  </r>
  <r>
    <s v="1603005359"/>
    <s v="0"/>
    <s v="16030053590"/>
    <s v="3000"/>
    <x v="2"/>
    <s v="ZIRCONIA O2 ANALYSER (PROBE+ CONVERTER)-1300110065"/>
    <s v="2"/>
    <s v="0"/>
    <s v="UM3005"/>
    <d v="2020-03-01T00:00:00"/>
    <n v="275541.3"/>
    <n v="-4434.26"/>
    <n v="271107.03999999998"/>
    <n v="0"/>
    <n v="0"/>
    <n v="-134371.16"/>
    <n v="0"/>
    <n v="136735.88"/>
    <n v="275541.3"/>
    <n v="-138805.42000000001"/>
    <n v="0"/>
    <m/>
    <s v="UM01"/>
    <s v="INR"/>
    <n v="0"/>
    <n v="0"/>
    <n v="0"/>
    <n v="0"/>
    <n v="0"/>
  </r>
  <r>
    <s v="1603005360"/>
    <s v="0"/>
    <s v="16030053600"/>
    <s v="3000"/>
    <x v="2"/>
    <s v="MECH0010013,PART-1.1,BEVELGEARSET36TGBOX1300110509"/>
    <s v="2"/>
    <s v="0"/>
    <s v="UM3005"/>
    <d v="2020-03-01T00:00:00"/>
    <n v="193556.25"/>
    <n v="-3114.88"/>
    <n v="190441.37"/>
    <n v="0"/>
    <n v="0"/>
    <n v="-94390.13"/>
    <n v="0"/>
    <n v="96051.24"/>
    <n v="193556.25"/>
    <n v="-97505.01"/>
    <n v="0"/>
    <m/>
    <s v="UM01"/>
    <s v="INR"/>
    <n v="0"/>
    <n v="0"/>
    <n v="0"/>
    <n v="0"/>
    <n v="0"/>
  </r>
  <r>
    <s v="1603005361"/>
    <s v="0"/>
    <s v="16030053610"/>
    <s v="3000"/>
    <x v="2"/>
    <s v="20&quot; CRS WORM &amp; WORM WHEEL ,3/70 ,SDC10681300103806"/>
    <s v="2"/>
    <s v="0"/>
    <s v="UM3001"/>
    <d v="2020-03-01T00:00:00"/>
    <n v="380000"/>
    <n v="-5096.08"/>
    <n v="374903.92"/>
    <n v="0"/>
    <n v="0"/>
    <n v="-185843.96"/>
    <n v="0"/>
    <n v="189059.96"/>
    <n v="380000"/>
    <n v="-190940.04"/>
    <n v="0"/>
    <m/>
    <s v="UM01"/>
    <s v="INR"/>
    <n v="0"/>
    <n v="0"/>
    <n v="0"/>
    <n v="0"/>
    <n v="0"/>
  </r>
  <r>
    <s v="1603005362"/>
    <s v="0"/>
    <s v="16030053620"/>
    <s v="3000"/>
    <x v="2"/>
    <s v="CAP,INDCTR,10X10X1MM,M.F,78/50,COMPLETE-1300027365"/>
    <s v="2"/>
    <s v="0"/>
    <s v="UM3001"/>
    <d v="2020-03-01T00:00:00"/>
    <n v="1027911.49"/>
    <n v="-10338.799999999999"/>
    <n v="1017572.69"/>
    <n v="0"/>
    <n v="0"/>
    <n v="-504513.09"/>
    <n v="0"/>
    <n v="513059.6"/>
    <n v="1027911.49"/>
    <n v="-514851.89"/>
    <n v="0"/>
    <m/>
    <s v="UM01"/>
    <s v="INR"/>
    <n v="0"/>
    <n v="0"/>
    <n v="0"/>
    <n v="0"/>
    <n v="0"/>
  </r>
  <r>
    <s v="1603005363"/>
    <s v="0"/>
    <s v="16030053630"/>
    <s v="3000"/>
    <x v="2"/>
    <s v="SMM,SIEMENS,60A,6SL3120-1TE26-0AA3-1300101156"/>
    <s v="2"/>
    <s v="0"/>
    <s v="UM3001"/>
    <d v="2020-03-01T00:00:00"/>
    <n v="229800"/>
    <n v="-2311.34"/>
    <n v="227488.66"/>
    <n v="0"/>
    <n v="0"/>
    <n v="-112789"/>
    <n v="0"/>
    <n v="114699.66"/>
    <n v="229800"/>
    <n v="-115100.34"/>
    <n v="0"/>
    <m/>
    <s v="UM01"/>
    <s v="INR"/>
    <n v="0"/>
    <n v="0"/>
    <n v="0"/>
    <n v="0"/>
    <n v="0"/>
  </r>
  <r>
    <s v="1603005364"/>
    <s v="0"/>
    <s v="16030053640"/>
    <s v="3000"/>
    <x v="2"/>
    <s v="CONTROL CARD 585.CF FOR ORDER NO 109161-130010902"/>
    <s v="2"/>
    <s v="0"/>
    <s v="UM3001"/>
    <d v="2020-03-01T00:00:00"/>
    <n v="205477.43"/>
    <n v="-2066.6999999999998"/>
    <n v="203410.73"/>
    <n v="0"/>
    <n v="0"/>
    <n v="-100851.15"/>
    <n v="0"/>
    <n v="102559.58"/>
    <n v="205477.43"/>
    <n v="-102917.85"/>
    <n v="0"/>
    <m/>
    <s v="UM01"/>
    <s v="INR"/>
    <n v="0"/>
    <n v="0"/>
    <n v="0"/>
    <n v="0"/>
    <n v="0"/>
  </r>
  <r>
    <s v="1603005365"/>
    <s v="0"/>
    <s v="16030053650"/>
    <s v="3000"/>
    <x v="2"/>
    <s v="SYNC CARD 505.L1 FOR ORDER NO 109161-1300109023"/>
    <s v="2"/>
    <s v="0"/>
    <s v="UM3001"/>
    <d v="2020-03-01T00:00:00"/>
    <n v="107614"/>
    <n v="-1082.3900000000001"/>
    <n v="106531.61"/>
    <n v="0"/>
    <n v="0"/>
    <n v="-52818.43"/>
    <n v="0"/>
    <n v="53713.18"/>
    <n v="107614"/>
    <n v="-53900.82"/>
    <n v="0"/>
    <m/>
    <s v="UM01"/>
    <s v="INR"/>
    <n v="0"/>
    <n v="0"/>
    <n v="0"/>
    <n v="0"/>
    <n v="0"/>
  </r>
  <r>
    <s v="1603005366"/>
    <s v="0"/>
    <s v="16030053660"/>
    <s v="3000"/>
    <x v="2"/>
    <s v="SINAMICS BRAKING MODULE CHASIS UNIT GX-1300109131"/>
    <s v="2"/>
    <s v="0"/>
    <s v="UM3001"/>
    <d v="2020-03-01T00:00:00"/>
    <n v="176383.15"/>
    <n v="-1774.07"/>
    <n v="174609.08"/>
    <n v="0"/>
    <n v="0"/>
    <n v="-86571.27"/>
    <n v="0"/>
    <n v="88037.81"/>
    <n v="176383.15"/>
    <n v="-88345.34"/>
    <n v="0"/>
    <m/>
    <s v="UM01"/>
    <s v="INR"/>
    <n v="0"/>
    <n v="0"/>
    <n v="0"/>
    <n v="0"/>
    <n v="0"/>
  </r>
  <r>
    <s v="1603005367"/>
    <s v="0"/>
    <s v="16030053670"/>
    <s v="3000"/>
    <x v="2"/>
    <s v="ONLOAD CHANGEOVER(OPEN EXECTN)3150AMPS-1300107650"/>
    <s v="2"/>
    <s v="0"/>
    <s v="UM3001"/>
    <d v="2020-03-01T00:00:00"/>
    <n v="152533.9"/>
    <n v="-1227.3599999999999"/>
    <n v="151306.54"/>
    <n v="0"/>
    <n v="0"/>
    <n v="-75025.95"/>
    <n v="0"/>
    <n v="76280.59"/>
    <n v="152533.9"/>
    <n v="-76253.31"/>
    <n v="0"/>
    <m/>
    <s v="UM01"/>
    <s v="INR"/>
    <n v="0"/>
    <n v="0"/>
    <n v="0"/>
    <n v="0"/>
    <n v="0"/>
  </r>
  <r>
    <s v="1603005368"/>
    <s v="0"/>
    <s v="16030053680"/>
    <s v="3000"/>
    <x v="2"/>
    <s v="BSS17 HMI PROGRAM FOR V100626-1300109676"/>
    <s v="2"/>
    <s v="0"/>
    <s v="UM3001"/>
    <d v="2020-03-01T00:00:00"/>
    <n v="402055.93"/>
    <n v="-3235.12"/>
    <n v="398820.81"/>
    <n v="0"/>
    <n v="0"/>
    <n v="-197756.9"/>
    <n v="0"/>
    <n v="201063.91"/>
    <n v="402055.93"/>
    <n v="-200992.02"/>
    <n v="0"/>
    <m/>
    <s v="UM01"/>
    <s v="INR"/>
    <n v="0"/>
    <n v="0"/>
    <n v="0"/>
    <n v="0"/>
    <n v="0"/>
  </r>
  <r>
    <s v="1603005371"/>
    <s v="0"/>
    <s v="16030053710"/>
    <s v="3000"/>
    <x v="2"/>
    <s v="BEARING,RLR,ENCRCLD,316197P6-1300023876"/>
    <s v="2"/>
    <s v="0"/>
    <s v="UM3001"/>
    <d v="2020-03-01T00:00:00"/>
    <n v="228507.89"/>
    <n v="-3677.35"/>
    <n v="224830.54"/>
    <n v="0"/>
    <n v="0"/>
    <n v="-111434.73"/>
    <n v="0"/>
    <n v="113395.81"/>
    <n v="228507.89"/>
    <n v="-115112.08"/>
    <n v="0"/>
    <m/>
    <s v="UM01"/>
    <s v="INR"/>
    <n v="0"/>
    <n v="0"/>
    <n v="0"/>
    <n v="0"/>
    <n v="0"/>
  </r>
  <r>
    <s v="1603005372"/>
    <s v="0"/>
    <s v="16030053720"/>
    <s v="3000"/>
    <x v="2"/>
    <s v="BEARING,RLR,23156E1,FAG-1300023919"/>
    <s v="2"/>
    <s v="0"/>
    <s v="UM3001"/>
    <d v="2020-03-01T00:00:00"/>
    <n v="155000"/>
    <n v="-2494.4"/>
    <n v="152505.60000000001"/>
    <n v="0"/>
    <n v="0"/>
    <n v="-75587.69"/>
    <n v="0"/>
    <n v="76917.91"/>
    <n v="155000"/>
    <n v="-78082.09"/>
    <n v="0"/>
    <m/>
    <s v="UM01"/>
    <s v="INR"/>
    <n v="0"/>
    <n v="0"/>
    <n v="0"/>
    <n v="0"/>
    <n v="0"/>
  </r>
  <r>
    <s v="1603005373"/>
    <s v="0"/>
    <s v="16030053730"/>
    <s v="3000"/>
    <x v="2"/>
    <s v="BEARING,SPLIT,04E600BR/400E600BR,6IN,BR-1300024303"/>
    <s v="2"/>
    <s v="0"/>
    <s v="UM3001"/>
    <d v="2020-03-01T00:00:00"/>
    <n v="183175.85"/>
    <n v="-1842.39"/>
    <n v="181333.46"/>
    <n v="0"/>
    <n v="0"/>
    <n v="-89905.23"/>
    <n v="0"/>
    <n v="91428.23"/>
    <n v="183175.85"/>
    <n v="-91747.62"/>
    <n v="0"/>
    <m/>
    <s v="UM01"/>
    <s v="INR"/>
    <n v="0"/>
    <n v="0"/>
    <n v="0"/>
    <n v="0"/>
    <n v="0"/>
  </r>
  <r>
    <s v="1603005374"/>
    <s v="0"/>
    <s v="16030053740"/>
    <s v="3000"/>
    <x v="2"/>
    <s v="CAPSTAN,6B66B,6 X 16 IN-1300027436"/>
    <s v="2"/>
    <s v="0"/>
    <s v="UM3001"/>
    <d v="2020-03-01T00:00:00"/>
    <n v="207500"/>
    <n v="-3339.28"/>
    <n v="204160.72"/>
    <n v="0"/>
    <n v="0"/>
    <n v="-101189.97"/>
    <n v="0"/>
    <n v="102970.75"/>
    <n v="207500"/>
    <n v="-104529.25"/>
    <n v="0"/>
    <m/>
    <s v="UM01"/>
    <s v="INR"/>
    <n v="0"/>
    <n v="0"/>
    <n v="0"/>
    <n v="0"/>
    <n v="0"/>
  </r>
  <r>
    <s v="1603005375"/>
    <s v="0"/>
    <s v="16030053750"/>
    <s v="3000"/>
    <x v="2"/>
    <s v="COIL,INDUTN,LRPC,600 KW-1300028486"/>
    <s v="2"/>
    <s v="0"/>
    <s v="UM3001"/>
    <d v="2020-03-01T00:00:00"/>
    <n v="245400"/>
    <n v="-3949.2"/>
    <n v="241450.8"/>
    <n v="0"/>
    <n v="0"/>
    <n v="-119672.38"/>
    <n v="0"/>
    <n v="121778.42"/>
    <n v="245400"/>
    <n v="-123621.58"/>
    <n v="0"/>
    <m/>
    <s v="UM01"/>
    <s v="INR"/>
    <n v="0"/>
    <n v="0"/>
    <n v="0"/>
    <n v="0"/>
    <n v="0"/>
  </r>
  <r>
    <s v="1603005376"/>
    <s v="0"/>
    <s v="16030053760"/>
    <s v="3000"/>
    <x v="2"/>
    <s v="MODULE,SINGLE MOT,SINAMICS,6SL3120-TE31-1300035211"/>
    <s v="2"/>
    <s v="0"/>
    <s v="UM3001"/>
    <d v="2020-03-01T00:00:00"/>
    <n v="325818.84999999998"/>
    <n v="-5243.37"/>
    <n v="320575.48"/>
    <n v="0"/>
    <n v="0"/>
    <n v="-158889.64000000001"/>
    <n v="0"/>
    <n v="161685.84"/>
    <n v="325818.84999999998"/>
    <n v="-164133.01"/>
    <n v="0"/>
    <m/>
    <s v="UM01"/>
    <s v="INR"/>
    <n v="0"/>
    <n v="0"/>
    <n v="0"/>
    <n v="0"/>
    <n v="0"/>
  </r>
  <r>
    <s v="1603005377"/>
    <s v="0"/>
    <s v="16030053770"/>
    <s v="3000"/>
    <x v="2"/>
    <s v="MOTOR,SQ CG,990RPM,415VAC,35.1KW,3PHHOR-1300035479"/>
    <s v="2"/>
    <s v="0"/>
    <s v="UM3001"/>
    <d v="2020-03-01T00:00:00"/>
    <n v="102300"/>
    <n v="-1646.3"/>
    <n v="100653.7"/>
    <n v="0"/>
    <n v="0"/>
    <n v="-49887.88"/>
    <n v="0"/>
    <n v="50765.82"/>
    <n v="102300"/>
    <n v="-51534.18"/>
    <n v="0"/>
    <m/>
    <s v="UM01"/>
    <s v="INR"/>
    <n v="0"/>
    <n v="0"/>
    <n v="0"/>
    <n v="0"/>
    <n v="0"/>
  </r>
  <r>
    <s v="1603005378"/>
    <s v="0"/>
    <s v="16030053780"/>
    <s v="3000"/>
    <x v="2"/>
    <s v="3KW BLOWER FOR PFL/M-1300109575"/>
    <s v="2"/>
    <s v="0"/>
    <s v="UM3001"/>
    <d v="2020-03-01T00:00:00"/>
    <n v="114291.69"/>
    <n v="-1839.28"/>
    <n v="112452.41"/>
    <n v="0"/>
    <n v="0"/>
    <n v="-55735.78"/>
    <n v="0"/>
    <n v="56716.63"/>
    <n v="114291.69"/>
    <n v="-57575.06"/>
    <n v="0"/>
    <m/>
    <s v="UM01"/>
    <s v="INR"/>
    <n v="0"/>
    <n v="0"/>
    <n v="0"/>
    <n v="0"/>
    <n v="0"/>
  </r>
  <r>
    <s v="1603005379"/>
    <s v="0"/>
    <s v="16030053790"/>
    <s v="3000"/>
    <x v="2"/>
    <s v="GEAR BOX ELECONTYPE-SBN125,RATIO-7.10/1-1300102658"/>
    <s v="2"/>
    <s v="0"/>
    <s v="UM3001"/>
    <d v="2020-03-01T00:00:00"/>
    <n v="182649"/>
    <n v="-2939.35"/>
    <n v="179709.65"/>
    <n v="0"/>
    <n v="0"/>
    <n v="-89071.07"/>
    <n v="0"/>
    <n v="90638.58"/>
    <n v="182649"/>
    <n v="-92010.42"/>
    <n v="0"/>
    <m/>
    <s v="UM01"/>
    <s v="INR"/>
    <n v="0"/>
    <n v="0"/>
    <n v="0"/>
    <n v="0"/>
    <n v="0"/>
  </r>
  <r>
    <s v="1603005380"/>
    <s v="0"/>
    <s v="16030053800"/>
    <s v="3000"/>
    <x v="2"/>
    <s v="ASSEMBLY,INDUCTION COIL,2IN-1300022312"/>
    <s v="2"/>
    <s v="0"/>
    <s v="UM3001"/>
    <d v="2020-03-31T00:00:00"/>
    <n v="168740"/>
    <n v="-87.6"/>
    <n v="168652.4"/>
    <n v="0"/>
    <n v="0"/>
    <n v="-80217.59"/>
    <n v="0"/>
    <n v="88434.81"/>
    <n v="168740"/>
    <n v="-80305.19"/>
    <n v="0"/>
    <m/>
    <s v="UM01"/>
    <s v="INR"/>
    <n v="0"/>
    <n v="0"/>
    <n v="0"/>
    <n v="0"/>
    <n v="0"/>
  </r>
  <r>
    <s v="1603005381"/>
    <s v="0"/>
    <s v="16030053810"/>
    <s v="3000"/>
    <x v="2"/>
    <s v="EEI TOUCH  PANEL,PRODUCTCODE 90EEICSC00-1300110299"/>
    <s v="2"/>
    <s v="0"/>
    <s v="UM3001"/>
    <d v="2020-03-31T00:00:00"/>
    <n v="558122.27"/>
    <n v="-289.74"/>
    <n v="557832.53"/>
    <n v="0"/>
    <n v="0"/>
    <n v="-265326.67"/>
    <n v="0"/>
    <n v="292505.86"/>
    <n v="558122.27"/>
    <n v="-265616.40999999997"/>
    <n v="0"/>
    <m/>
    <s v="UM01"/>
    <s v="INR"/>
    <n v="0"/>
    <n v="0"/>
    <n v="0"/>
    <n v="0"/>
    <n v="0"/>
  </r>
  <r>
    <s v="1603005382"/>
    <s v="0"/>
    <s v="16030053820"/>
    <s v="3000"/>
    <x v="2"/>
    <s v="portable DG SET 3 KVA."/>
    <s v="15"/>
    <s v="0"/>
    <s v="UM3001"/>
    <d v="2020-06-11T00:00:00"/>
    <n v="0"/>
    <n v="0"/>
    <n v="0"/>
    <n v="89000"/>
    <n v="0"/>
    <n v="-4540.22"/>
    <n v="0"/>
    <n v="84459.78"/>
    <n v="89000"/>
    <n v="-4540.22"/>
    <n v="0"/>
    <m/>
    <s v="UM01"/>
    <s v="INR"/>
    <n v="0"/>
    <n v="0"/>
    <n v="0"/>
    <n v="0"/>
    <n v="0"/>
  </r>
  <r>
    <s v="1603005386"/>
    <s v="0"/>
    <s v="16030053860"/>
    <s v="3000"/>
    <x v="2"/>
    <s v="INFRA DEV FOR OILING &amp; PACKING OF WIRE-RC-011601"/>
    <s v="10"/>
    <s v="0"/>
    <s v="UM3001"/>
    <d v="2020-06-01T00:00:00"/>
    <n v="0"/>
    <n v="0"/>
    <n v="0"/>
    <n v="0"/>
    <n v="0"/>
    <n v="-5967.08"/>
    <n v="0"/>
    <n v="69447.83"/>
    <n v="75414.91"/>
    <n v="-5967.08"/>
    <n v="75414.91"/>
    <m/>
    <s v="UM01"/>
    <s v="INR"/>
    <n v="0"/>
    <n v="0"/>
    <n v="0"/>
    <n v="0"/>
    <n v="0"/>
  </r>
  <r>
    <s v="1603005391"/>
    <s v="0"/>
    <s v="16030053910"/>
    <s v="3000"/>
    <x v="2"/>
    <s v="DRIVE,VRBL SPD,ALLN BRADLEY,20F11NC037A-1300029944"/>
    <s v="3"/>
    <s v="0"/>
    <s v="UM3001"/>
    <d v="2020-06-30T00:00:00"/>
    <n v="0"/>
    <n v="0"/>
    <n v="0"/>
    <n v="117900"/>
    <n v="0"/>
    <n v="-28129.11"/>
    <n v="0"/>
    <n v="89770.89"/>
    <n v="117900"/>
    <n v="-28129.11"/>
    <n v="0"/>
    <m/>
    <s v="UM01"/>
    <s v="INR"/>
    <n v="0"/>
    <n v="0"/>
    <n v="0"/>
    <n v="0"/>
    <n v="0"/>
  </r>
  <r>
    <s v="1603005392"/>
    <s v="0"/>
    <s v="16030053920"/>
    <s v="3000"/>
    <x v="2"/>
    <s v="DRIVE,VRBL SPD,ALLEN BRADLEY,PF753/2-1300029970"/>
    <s v="3"/>
    <s v="0"/>
    <s v="UM3001"/>
    <d v="2020-06-30T00:00:00"/>
    <n v="0"/>
    <n v="0"/>
    <n v="0"/>
    <n v="496000"/>
    <n v="0"/>
    <n v="-118337.9"/>
    <n v="0"/>
    <n v="377662.1"/>
    <n v="496000"/>
    <n v="-118337.9"/>
    <n v="0"/>
    <m/>
    <s v="UM01"/>
    <s v="INR"/>
    <n v="0"/>
    <n v="0"/>
    <n v="0"/>
    <n v="0"/>
    <n v="0"/>
  </r>
  <r>
    <s v="1603005393"/>
    <s v="0"/>
    <s v="16030053930"/>
    <s v="3000"/>
    <x v="2"/>
    <s v="SET,HOLDER,ELECTRIC BUTT WELDING M/C-1300042001"/>
    <s v="2"/>
    <s v="0"/>
    <s v="UM3001"/>
    <d v="2020-06-30T00:00:00"/>
    <n v="0"/>
    <n v="0"/>
    <n v="0"/>
    <n v="129993.35"/>
    <n v="0"/>
    <n v="-46521.59"/>
    <n v="0"/>
    <n v="83471.759999999995"/>
    <n v="129993.35"/>
    <n v="-46521.59"/>
    <n v="0"/>
    <m/>
    <s v="UM01"/>
    <s v="INR"/>
    <n v="0"/>
    <n v="0"/>
    <n v="0"/>
    <n v="0"/>
    <n v="0"/>
  </r>
  <r>
    <s v="1603005394"/>
    <s v="0"/>
    <s v="16030053940"/>
    <s v="3000"/>
    <x v="2"/>
    <s v="SET,HOLDER,ELECTRIC BUTT WELDING MACHINE-130004200"/>
    <s v="2"/>
    <s v="0"/>
    <s v="UM3001"/>
    <d v="2020-06-30T00:00:00"/>
    <n v="0"/>
    <n v="0"/>
    <n v="0"/>
    <n v="129992.56"/>
    <n v="0"/>
    <n v="-46521.31"/>
    <n v="0"/>
    <n v="83471.25"/>
    <n v="129992.56"/>
    <n v="-46521.31"/>
    <n v="0"/>
    <m/>
    <s v="UM01"/>
    <s v="INR"/>
    <n v="0"/>
    <n v="0"/>
    <n v="0"/>
    <n v="0"/>
    <n v="0"/>
  </r>
  <r>
    <s v="1603005395"/>
    <s v="0"/>
    <s v="16030053950"/>
    <s v="3000"/>
    <x v="2"/>
    <s v="GRINDING SPINDLE DIM- FAV40D.X-1300095786"/>
    <s v="5"/>
    <s v="0"/>
    <s v="UM3001"/>
    <d v="2020-06-30T00:00:00"/>
    <n v="0"/>
    <n v="0"/>
    <n v="0"/>
    <n v="130500"/>
    <n v="0"/>
    <n v="-18681.16"/>
    <n v="0"/>
    <n v="111818.84"/>
    <n v="130500"/>
    <n v="-18681.16"/>
    <n v="0"/>
    <m/>
    <s v="UM01"/>
    <s v="INR"/>
    <n v="0"/>
    <n v="0"/>
    <n v="0"/>
    <n v="0"/>
    <n v="0"/>
  </r>
  <r>
    <s v="1603005396"/>
    <s v="0"/>
    <s v="16030053960"/>
    <s v="3000"/>
    <x v="2"/>
    <s v="DRIVE VARIABLE SPEED,90 KW ,PF753 -1300099883"/>
    <s v="3"/>
    <s v="0"/>
    <s v="UM3001"/>
    <d v="2020-06-30T00:00:00"/>
    <n v="0"/>
    <n v="0"/>
    <n v="0"/>
    <n v="418900"/>
    <n v="0"/>
    <n v="-99943.039999999994"/>
    <n v="0"/>
    <n v="318956.96000000002"/>
    <n v="418900"/>
    <n v="-99943.039999999994"/>
    <n v="0"/>
    <m/>
    <s v="UM01"/>
    <s v="INR"/>
    <n v="0"/>
    <n v="0"/>
    <n v="0"/>
    <n v="0"/>
    <n v="0"/>
  </r>
  <r>
    <s v="1603005397"/>
    <s v="0"/>
    <s v="16030053970"/>
    <s v="3000"/>
    <x v="2"/>
    <s v="BLOWER ASSEMBLY OF ATHDI-10 FD FAN ASSLY-130010902"/>
    <s v="6"/>
    <s v="0"/>
    <s v="UM3001"/>
    <d v="2020-06-30T00:00:00"/>
    <n v="0"/>
    <n v="0"/>
    <n v="0"/>
    <n v="121476.39"/>
    <n v="0"/>
    <n v="-14491.19"/>
    <n v="0"/>
    <n v="106985.2"/>
    <n v="121476.39"/>
    <n v="-14491.19"/>
    <n v="0"/>
    <m/>
    <s v="UM01"/>
    <s v="INR"/>
    <n v="0"/>
    <n v="0"/>
    <n v="0"/>
    <n v="0"/>
    <n v="0"/>
  </r>
  <r>
    <s v="1603005398"/>
    <s v="0"/>
    <s v="16030053980"/>
    <s v="3000"/>
    <x v="2"/>
    <s v="ELECTRO- HYDRAULIC CUTTER, KTR 19, KRENN-130011073"/>
    <s v="2"/>
    <s v="0"/>
    <s v="UM3001"/>
    <d v="2020-06-30T00:00:00"/>
    <n v="0"/>
    <n v="0"/>
    <n v="0"/>
    <n v="285996.26"/>
    <n v="0"/>
    <n v="-102351.41"/>
    <n v="0"/>
    <n v="183644.85"/>
    <n v="285996.26"/>
    <n v="-102351.41"/>
    <n v="0"/>
    <m/>
    <s v="UM01"/>
    <s v="INR"/>
    <n v="0"/>
    <n v="0"/>
    <n v="0"/>
    <n v="0"/>
    <n v="0"/>
  </r>
  <r>
    <s v="1603005399"/>
    <s v="0"/>
    <s v="16030053990"/>
    <s v="3000"/>
    <x v="2"/>
    <s v="LIFTING HYD. CYLINDER FOR 40TON HTU-1300104392"/>
    <s v="5"/>
    <s v="0"/>
    <s v="UM3005"/>
    <d v="2020-06-30T00:00:00"/>
    <n v="0"/>
    <n v="0"/>
    <n v="0"/>
    <n v="133200"/>
    <n v="0"/>
    <n v="-19067.669999999998"/>
    <n v="0"/>
    <n v="114132.33"/>
    <n v="133200"/>
    <n v="-19067.669999999998"/>
    <n v="0"/>
    <m/>
    <s v="UM01"/>
    <s v="INR"/>
    <n v="0"/>
    <n v="0"/>
    <n v="0"/>
    <n v="0"/>
    <n v="0"/>
  </r>
  <r>
    <s v="1603005400"/>
    <s v="0"/>
    <s v="16030054000"/>
    <s v="3000"/>
    <x v="2"/>
    <s v="ALTERNATOR  CACW HEAT EXCHANGER TUBE BUN-130010529"/>
    <s v="8"/>
    <s v="0"/>
    <s v="UM3005"/>
    <d v="2020-06-30T00:00:00"/>
    <n v="0"/>
    <n v="0"/>
    <n v="0"/>
    <n v="651600"/>
    <n v="0"/>
    <n v="-58298.12"/>
    <n v="0"/>
    <n v="593301.88"/>
    <n v="651600"/>
    <n v="-58298.12"/>
    <n v="0"/>
    <m/>
    <s v="UM01"/>
    <s v="INR"/>
    <n v="0"/>
    <n v="0"/>
    <n v="0"/>
    <n v="0"/>
    <n v="0"/>
  </r>
  <r>
    <s v="1603005406"/>
    <s v="0"/>
    <s v="16030054060"/>
    <s v="3000"/>
    <x v="2"/>
    <s v="DRIVE,PARKER,590P-53316520-P00-U4V0,165A"/>
    <s v="6"/>
    <s v="0"/>
    <s v="UM3001"/>
    <d v="2020-08-01T00:00:00"/>
    <n v="0"/>
    <n v="0"/>
    <n v="0"/>
    <n v="410000"/>
    <n v="0"/>
    <n v="-43218.5"/>
    <n v="0"/>
    <n v="366781.5"/>
    <n v="410000"/>
    <n v="-43218.5"/>
    <n v="0"/>
    <m/>
    <s v="UM01"/>
    <s v="INR"/>
    <n v="0"/>
    <n v="0"/>
    <n v="0"/>
    <n v="0"/>
    <n v="0"/>
  </r>
  <r>
    <s v="1603005407"/>
    <s v="0"/>
    <s v="16030054070"/>
    <s v="3000"/>
    <x v="2"/>
    <s v="WORM GEAR SET,NAW,8&quot; CD,RATIO:8:41"/>
    <s v="4"/>
    <s v="0"/>
    <s v="UM3001"/>
    <d v="2020-08-01T00:00:00"/>
    <n v="0"/>
    <n v="0"/>
    <n v="0"/>
    <n v="136800"/>
    <n v="0"/>
    <n v="-21630.33"/>
    <n v="0"/>
    <n v="115169.67"/>
    <n v="136800"/>
    <n v="-21630.33"/>
    <n v="0"/>
    <m/>
    <s v="UM01"/>
    <s v="INR"/>
    <n v="0"/>
    <n v="0"/>
    <n v="0"/>
    <n v="0"/>
    <n v="0"/>
  </r>
  <r>
    <s v="1603005408"/>
    <s v="0"/>
    <s v="16030054080"/>
    <s v="3000"/>
    <x v="2"/>
    <s v="SHAFT,HLW,14D1609B,BOBBIN MACHINE,EQPT"/>
    <s v="6"/>
    <s v="0"/>
    <s v="UM3001"/>
    <d v="2020-08-01T00:00:00"/>
    <n v="0"/>
    <n v="0"/>
    <n v="0"/>
    <n v="220000"/>
    <n v="0"/>
    <n v="-23190.41"/>
    <n v="0"/>
    <n v="196809.59"/>
    <n v="220000"/>
    <n v="-23190.41"/>
    <n v="0"/>
    <m/>
    <s v="UM01"/>
    <s v="INR"/>
    <n v="0"/>
    <n v="0"/>
    <n v="0"/>
    <n v="0"/>
    <n v="0"/>
  </r>
  <r>
    <s v="1603005409"/>
    <s v="0"/>
    <s v="16030054090"/>
    <s v="3000"/>
    <x v="2"/>
    <s v="AIR COOLED CONDENSER 8.5TR,AC OUTDR UNIT"/>
    <s v="5"/>
    <s v="0"/>
    <s v="UM3001"/>
    <d v="2020-08-01T00:00:00"/>
    <n v="0"/>
    <n v="0"/>
    <n v="0"/>
    <n v="203350"/>
    <n v="0"/>
    <n v="-25722.38"/>
    <n v="0"/>
    <n v="177627.62"/>
    <n v="203350"/>
    <n v="-25722.38"/>
    <n v="0"/>
    <m/>
    <s v="UM01"/>
    <s v="INR"/>
    <n v="0"/>
    <n v="0"/>
    <n v="0"/>
    <n v="0"/>
    <n v="0"/>
  </r>
  <r>
    <s v="1603005410"/>
    <s v="0"/>
    <s v="16030054100"/>
    <s v="3000"/>
    <x v="2"/>
    <s v="CYLIN ROLLER BRG-(950IDX1150 ODX90 WIDE)"/>
    <s v="10"/>
    <s v="0"/>
    <s v="UM3001"/>
    <d v="2020-08-01T00:00:00"/>
    <n v="0"/>
    <n v="0"/>
    <n v="0"/>
    <n v="736374.45"/>
    <n v="0"/>
    <n v="-46573.16"/>
    <n v="0"/>
    <n v="689801.29"/>
    <n v="736374.45"/>
    <n v="-46573.16"/>
    <n v="0"/>
    <m/>
    <s v="UM01"/>
    <s v="INR"/>
    <n v="0"/>
    <n v="0"/>
    <n v="0"/>
    <n v="0"/>
    <n v="0"/>
  </r>
  <r>
    <s v="1603005411"/>
    <s v="0"/>
    <s v="16030054110"/>
    <s v="3000"/>
    <x v="2"/>
    <s v="MOTORISED GREASE PUMP, MTG4-10LVL-FPPS"/>
    <s v="5"/>
    <s v="0"/>
    <s v="UM3001"/>
    <d v="2020-08-01T00:00:00"/>
    <n v="0"/>
    <n v="0"/>
    <n v="0"/>
    <n v="251808"/>
    <n v="0"/>
    <n v="-31851.99"/>
    <n v="0"/>
    <n v="219956.01"/>
    <n v="251808"/>
    <n v="-31851.99"/>
    <n v="0"/>
    <m/>
    <s v="UM01"/>
    <s v="INR"/>
    <n v="0"/>
    <n v="0"/>
    <n v="0"/>
    <n v="0"/>
    <n v="0"/>
  </r>
  <r>
    <s v="1603005412"/>
    <s v="0"/>
    <s v="16030054120"/>
    <s v="3000"/>
    <x v="2"/>
    <s v="PROGRESSIVE GREASE DISTRIBUTOR,DROPSA"/>
    <s v="3"/>
    <s v="0"/>
    <s v="UM3001"/>
    <d v="2020-08-01T00:00:00"/>
    <n v="0"/>
    <n v="0"/>
    <n v="0"/>
    <n v="101892"/>
    <n v="0"/>
    <n v="-21481.07"/>
    <n v="0"/>
    <n v="80410.929999999993"/>
    <n v="101892"/>
    <n v="-21481.07"/>
    <n v="0"/>
    <m/>
    <s v="UM01"/>
    <s v="INR"/>
    <n v="0"/>
    <n v="0"/>
    <n v="0"/>
    <n v="0"/>
    <n v="0"/>
  </r>
  <r>
    <s v="1603005413"/>
    <s v="0"/>
    <s v="16030054130"/>
    <s v="3000"/>
    <x v="2"/>
    <s v="SINAMICS POWER MOD 240; 6SL32240BE240UA0"/>
    <s v="6"/>
    <s v="0"/>
    <s v="UM3001"/>
    <d v="2020-08-01T00:00:00"/>
    <n v="0"/>
    <n v="0"/>
    <n v="0"/>
    <n v="198000"/>
    <n v="0"/>
    <n v="-20871.37"/>
    <n v="0"/>
    <n v="177128.63"/>
    <n v="198000"/>
    <n v="-20871.37"/>
    <n v="0"/>
    <m/>
    <s v="UM01"/>
    <s v="INR"/>
    <n v="0"/>
    <n v="0"/>
    <n v="0"/>
    <n v="0"/>
    <n v="0"/>
  </r>
  <r>
    <s v="1603005414"/>
    <s v="0"/>
    <s v="16030054140"/>
    <s v="3000"/>
    <x v="2"/>
    <s v="SINAMICS MOTOR MODULE,OUT:400V,260A,"/>
    <s v="5"/>
    <s v="0"/>
    <s v="UM3001"/>
    <d v="2020-08-01T00:00:00"/>
    <n v="0"/>
    <n v="0"/>
    <n v="0"/>
    <n v="595000"/>
    <n v="0"/>
    <n v="-75263.42"/>
    <n v="0"/>
    <n v="519736.58"/>
    <n v="595000"/>
    <n v="-75263.42"/>
    <n v="0"/>
    <m/>
    <s v="UM01"/>
    <s v="INR"/>
    <n v="0"/>
    <n v="0"/>
    <n v="0"/>
    <n v="0"/>
    <n v="0"/>
  </r>
  <r>
    <s v="1603005415"/>
    <s v="0"/>
    <s v="16030054150"/>
    <s v="3000"/>
    <x v="2"/>
    <s v="PROP. RELIEF VALVE,EHBG-06-H-S-50,YUKEN"/>
    <s v="10"/>
    <s v="0"/>
    <s v="UM3001"/>
    <d v="2020-08-01T00:00:00"/>
    <n v="0"/>
    <n v="0"/>
    <n v="0"/>
    <n v="107190"/>
    <n v="0"/>
    <n v="-6779.4"/>
    <n v="0"/>
    <n v="100410.6"/>
    <n v="107190"/>
    <n v="-6779.4"/>
    <n v="0"/>
    <m/>
    <s v="UM01"/>
    <s v="INR"/>
    <n v="0"/>
    <n v="0"/>
    <n v="0"/>
    <n v="0"/>
    <n v="0"/>
  </r>
  <r>
    <s v="1603005416"/>
    <s v="0"/>
    <s v="16030054160"/>
    <s v="3000"/>
    <x v="2"/>
    <s v="POWER MAX 45,INVERTOR BASE PORTABLE CVT"/>
    <s v="7"/>
    <s v="0"/>
    <s v="UM3001"/>
    <d v="2020-08-01T00:00:00"/>
    <n v="0"/>
    <n v="0"/>
    <n v="0"/>
    <n v="212000"/>
    <n v="0"/>
    <n v="-19154.68"/>
    <n v="0"/>
    <n v="192845.32"/>
    <n v="212000"/>
    <n v="-19154.68"/>
    <n v="0"/>
    <m/>
    <s v="UM01"/>
    <s v="INR"/>
    <n v="0"/>
    <n v="0"/>
    <n v="0"/>
    <n v="0"/>
    <n v="0"/>
  </r>
  <r>
    <s v="1603005417"/>
    <s v="0"/>
    <s v="16030054170"/>
    <s v="3000"/>
    <x v="2"/>
    <s v="WORM &amp; WORM WHEEL,IT-2, 3\44,CD 8&quot;,,NAW,"/>
    <s v="5"/>
    <s v="0"/>
    <s v="UM3001"/>
    <d v="2020-08-01T00:00:00"/>
    <n v="0"/>
    <n v="0"/>
    <n v="0"/>
    <n v="136800"/>
    <n v="0"/>
    <n v="-17304.259999999998"/>
    <n v="0"/>
    <n v="119495.74"/>
    <n v="136800"/>
    <n v="-17304.259999999998"/>
    <n v="0"/>
    <m/>
    <s v="UM01"/>
    <s v="INR"/>
    <n v="0"/>
    <n v="0"/>
    <n v="0"/>
    <n v="0"/>
    <n v="0"/>
  </r>
  <r>
    <s v="1603005418"/>
    <s v="0"/>
    <s v="16030054180"/>
    <s v="3000"/>
    <x v="2"/>
    <s v="CONDENSER,BLUE,STAR,CHILLER,LCAS3-036"/>
    <s v="5"/>
    <s v="0"/>
    <s v="UM3001"/>
    <d v="2020-08-01T00:00:00"/>
    <n v="0"/>
    <n v="0"/>
    <n v="0"/>
    <n v="218700"/>
    <n v="0"/>
    <n v="-27664.05"/>
    <n v="0"/>
    <n v="191035.95"/>
    <n v="218700"/>
    <n v="-27664.05"/>
    <n v="0"/>
    <m/>
    <s v="UM01"/>
    <s v="INR"/>
    <n v="0"/>
    <n v="0"/>
    <n v="0"/>
    <n v="0"/>
    <n v="0"/>
  </r>
  <r>
    <s v="1603005419"/>
    <s v="0"/>
    <s v="16030054190"/>
    <s v="3000"/>
    <x v="2"/>
    <s v="800 DIA, 5-GR CAPSTAN, DRG. SMD64821"/>
    <s v="5"/>
    <s v="0"/>
    <s v="UM3001"/>
    <d v="2020-08-01T00:00:00"/>
    <n v="0"/>
    <n v="0"/>
    <n v="0"/>
    <n v="105000"/>
    <n v="0"/>
    <n v="-13281.78"/>
    <n v="0"/>
    <n v="91718.22"/>
    <n v="105000"/>
    <n v="-13281.78"/>
    <n v="0"/>
    <m/>
    <s v="UM01"/>
    <s v="INR"/>
    <n v="0"/>
    <n v="0"/>
    <n v="0"/>
    <n v="0"/>
    <n v="0"/>
  </r>
  <r>
    <s v="1603005420"/>
    <s v="0"/>
    <s v="16030054200"/>
    <s v="3000"/>
    <x v="2"/>
    <s v="800 DIA, 5-GR CAPSTAN, DRG. SMD64822"/>
    <s v="5"/>
    <s v="0"/>
    <s v="UM3001"/>
    <d v="2020-08-01T00:00:00"/>
    <n v="0"/>
    <n v="0"/>
    <n v="0"/>
    <n v="105000"/>
    <n v="0"/>
    <n v="-13281.78"/>
    <n v="0"/>
    <n v="91718.22"/>
    <n v="105000"/>
    <n v="-13281.78"/>
    <n v="0"/>
    <m/>
    <s v="UM01"/>
    <s v="INR"/>
    <n v="0"/>
    <n v="0"/>
    <n v="0"/>
    <n v="0"/>
    <n v="0"/>
  </r>
  <r>
    <s v="1603005421"/>
    <s v="0"/>
    <s v="16030054210"/>
    <s v="3000"/>
    <x v="2"/>
    <s v="ANCHOR BLOCK FOR MOUNTING OF LOAD CELL"/>
    <s v="3"/>
    <s v="0"/>
    <s v="UM3001"/>
    <d v="2020-08-01T00:00:00"/>
    <n v="0"/>
    <n v="0"/>
    <n v="0"/>
    <n v="200000"/>
    <n v="0"/>
    <n v="-42164.38"/>
    <n v="0"/>
    <n v="157835.62"/>
    <n v="200000"/>
    <n v="-42164.38"/>
    <n v="0"/>
    <m/>
    <s v="UM01"/>
    <s v="INR"/>
    <n v="0"/>
    <n v="0"/>
    <n v="0"/>
    <n v="0"/>
    <n v="0"/>
  </r>
  <r>
    <s v="1603005422"/>
    <s v="0"/>
    <s v="16030054220"/>
    <s v="3000"/>
    <x v="2"/>
    <s v="WELDING MACHINE 20KVA, STRECKER-GERMANY"/>
    <s v="10"/>
    <s v="0"/>
    <s v="UM3001"/>
    <d v="2020-08-01T00:00:00"/>
    <n v="0"/>
    <n v="0"/>
    <n v="0"/>
    <n v="4338566.67"/>
    <n v="0"/>
    <n v="-274399.48"/>
    <n v="0"/>
    <n v="4064167.19"/>
    <n v="4338566.67"/>
    <n v="-274399.48"/>
    <n v="0"/>
    <m/>
    <s v="UM01"/>
    <s v="INR"/>
    <n v="0"/>
    <n v="0"/>
    <n v="0"/>
    <n v="0"/>
    <n v="0"/>
  </r>
  <r>
    <s v="1603005423"/>
    <s v="0"/>
    <s v="16030054230"/>
    <s v="3000"/>
    <x v="2"/>
    <s v="ACB,EP MVS CB 1000A,50KA,4P,EDO,240VAC,E"/>
    <s v="10"/>
    <s v="0"/>
    <s v="UM3001"/>
    <d v="2020-08-01T00:00:00"/>
    <n v="0"/>
    <n v="0"/>
    <n v="0"/>
    <n v="173580"/>
    <n v="0"/>
    <n v="-10978.34"/>
    <n v="0"/>
    <n v="162601.66"/>
    <n v="173580"/>
    <n v="-10978.34"/>
    <n v="0"/>
    <m/>
    <s v="UM01"/>
    <s v="INR"/>
    <n v="0"/>
    <n v="0"/>
    <n v="0"/>
    <n v="0"/>
    <n v="0"/>
  </r>
  <r>
    <s v="1603005424"/>
    <s v="0"/>
    <s v="16030054240"/>
    <s v="3000"/>
    <x v="2"/>
    <s v="&quot;LINK PLATE&quot;, DRAWING NO.115/C/3981 A"/>
    <s v="3"/>
    <s v="0"/>
    <s v="UM3001"/>
    <d v="2020-08-01T00:00:00"/>
    <n v="0"/>
    <n v="0"/>
    <n v="0"/>
    <n v="199000"/>
    <n v="0"/>
    <n v="-41953.56"/>
    <n v="0"/>
    <n v="157046.44"/>
    <n v="199000"/>
    <n v="-41953.56"/>
    <n v="0"/>
    <m/>
    <s v="UM01"/>
    <s v="INR"/>
    <n v="0"/>
    <n v="0"/>
    <n v="0"/>
    <n v="0"/>
    <n v="0"/>
  </r>
  <r>
    <s v="1603005428"/>
    <s v="0"/>
    <s v="16030054280"/>
    <s v="3000"/>
    <x v="2"/>
    <s v="DRIVE,DC,PARKER 590P 4Q 270A"/>
    <s v="15"/>
    <s v="0"/>
    <s v="UM3001"/>
    <d v="2020-09-01T00:00:00"/>
    <n v="0"/>
    <n v="0"/>
    <n v="0"/>
    <n v="369536"/>
    <n v="0"/>
    <n v="-13593.53"/>
    <n v="0"/>
    <n v="355942.47"/>
    <n v="369536"/>
    <n v="-13593.53"/>
    <n v="0"/>
    <m/>
    <s v="UM01"/>
    <s v="INR"/>
    <n v="0"/>
    <n v="0"/>
    <n v="0"/>
    <n v="0"/>
    <n v="0"/>
  </r>
  <r>
    <s v="1603005429"/>
    <s v="0"/>
    <s v="16030054290"/>
    <s v="3000"/>
    <x v="2"/>
    <s v="MOTOR,GER,24V,12W,600RPM,15:1,IP21,ENGEL"/>
    <s v="15"/>
    <s v="0"/>
    <s v="UM3001"/>
    <d v="2020-09-01T00:00:00"/>
    <n v="0"/>
    <n v="0"/>
    <n v="0"/>
    <n v="101391.71"/>
    <n v="0"/>
    <n v="-3729.73"/>
    <n v="0"/>
    <n v="97661.98"/>
    <n v="101391.71"/>
    <n v="-3729.73"/>
    <n v="0"/>
    <m/>
    <s v="UM01"/>
    <s v="INR"/>
    <n v="0"/>
    <n v="0"/>
    <n v="0"/>
    <n v="0"/>
    <n v="0"/>
  </r>
  <r>
    <s v="1603005430"/>
    <s v="0"/>
    <s v="16030054300"/>
    <s v="3000"/>
    <x v="2"/>
    <s v="CAPSTAN DIA 950 , 7 GROOVE,44217D003659"/>
    <s v="5"/>
    <s v="0"/>
    <s v="UM3001"/>
    <d v="2020-09-01T00:00:00"/>
    <n v="0"/>
    <n v="0"/>
    <n v="0"/>
    <n v="120000"/>
    <n v="0"/>
    <n v="-13242.74"/>
    <n v="0"/>
    <n v="106757.26"/>
    <n v="120000"/>
    <n v="-13242.74"/>
    <n v="0"/>
    <m/>
    <s v="UM01"/>
    <s v="INR"/>
    <n v="0"/>
    <n v="0"/>
    <n v="0"/>
    <n v="0"/>
    <n v="0"/>
  </r>
  <r>
    <s v="1603005431"/>
    <s v="0"/>
    <s v="16030054310"/>
    <s v="3000"/>
    <x v="2"/>
    <s v="SINGLE MOTOR MODULE 6SL3120-1TE28-5AA3"/>
    <s v="5"/>
    <s v="0"/>
    <s v="UM3001"/>
    <d v="2020-09-01T00:00:00"/>
    <n v="0"/>
    <n v="0"/>
    <n v="0"/>
    <n v="282000"/>
    <n v="0"/>
    <n v="-31120.44"/>
    <n v="0"/>
    <n v="250879.56"/>
    <n v="282000"/>
    <n v="-31120.44"/>
    <n v="0"/>
    <m/>
    <s v="UM01"/>
    <s v="INR"/>
    <n v="0"/>
    <n v="0"/>
    <n v="0"/>
    <n v="0"/>
    <n v="0"/>
  </r>
  <r>
    <s v="1603005432"/>
    <s v="0"/>
    <s v="16030054320"/>
    <s v="3000"/>
    <x v="2"/>
    <s v="SINGLE MOTOR MODULE,6SL3120-1TE24-5AA3"/>
    <s v="5"/>
    <s v="0"/>
    <s v="UM3001"/>
    <d v="2020-09-01T00:00:00"/>
    <n v="0"/>
    <n v="0"/>
    <n v="0"/>
    <n v="174000"/>
    <n v="0"/>
    <n v="-19201.97"/>
    <n v="0"/>
    <n v="154798.03"/>
    <n v="174000"/>
    <n v="-19201.97"/>
    <n v="0"/>
    <m/>
    <s v="UM01"/>
    <s v="INR"/>
    <n v="0"/>
    <n v="0"/>
    <n v="0"/>
    <n v="0"/>
    <n v="0"/>
  </r>
  <r>
    <s v="1603005433"/>
    <s v="0"/>
    <s v="16030054330"/>
    <s v="3000"/>
    <x v="2"/>
    <s v="POWER MODULE 240, 6SL3210-1PE34-8CL0"/>
    <s v="5"/>
    <s v="0"/>
    <s v="UM3001"/>
    <d v="2020-09-01T00:00:00"/>
    <n v="0"/>
    <n v="0"/>
    <n v="0"/>
    <n v="441000"/>
    <n v="0"/>
    <n v="-48667.07"/>
    <n v="0"/>
    <n v="392332.93"/>
    <n v="441000"/>
    <n v="-48667.07"/>
    <n v="0"/>
    <m/>
    <s v="UM01"/>
    <s v="INR"/>
    <n v="0"/>
    <n v="0"/>
    <n v="0"/>
    <n v="0"/>
    <n v="0"/>
  </r>
  <r>
    <s v="1603005434"/>
    <s v="0"/>
    <s v="16030054340"/>
    <s v="3000"/>
    <x v="2"/>
    <s v="GROOVED CAPSTAN--CHINA MC,508 17C 004940"/>
    <s v="5"/>
    <s v="0"/>
    <s v="UM3001"/>
    <d v="2020-09-01T00:00:00"/>
    <n v="0"/>
    <n v="0"/>
    <n v="0"/>
    <n v="120000"/>
    <n v="0"/>
    <n v="-13242.74"/>
    <n v="0"/>
    <n v="106757.26"/>
    <n v="120000"/>
    <n v="-13242.74"/>
    <n v="0"/>
    <m/>
    <s v="UM01"/>
    <s v="INR"/>
    <n v="0"/>
    <n v="0"/>
    <n v="0"/>
    <n v="0"/>
    <n v="0"/>
  </r>
  <r>
    <s v="1603005435"/>
    <s v="0"/>
    <s v="16030054350"/>
    <s v="3000"/>
    <x v="2"/>
    <s v="POWER SUPPLY CARD OF INVERTER SIMOVERT V"/>
    <s v="10"/>
    <s v="0"/>
    <s v="UM3001"/>
    <d v="2020-09-01T00:00:00"/>
    <n v="0"/>
    <n v="0"/>
    <n v="0"/>
    <n v="135000"/>
    <n v="0"/>
    <n v="-7449.04"/>
    <n v="0"/>
    <n v="127550.96"/>
    <n v="135000"/>
    <n v="-7449.04"/>
    <n v="0"/>
    <m/>
    <s v="UM01"/>
    <s v="INR"/>
    <n v="0"/>
    <n v="0"/>
    <n v="0"/>
    <n v="0"/>
    <n v="0"/>
  </r>
  <r>
    <s v="1603005436"/>
    <s v="0"/>
    <s v="16030054360"/>
    <s v="3000"/>
    <x v="2"/>
    <s v="SINAMICS REPLACEMNT FAN,6SL33620AG000AA1"/>
    <s v="5"/>
    <s v="0"/>
    <s v="UM3001"/>
    <d v="2020-09-01T00:00:00"/>
    <n v="0"/>
    <n v="0"/>
    <n v="0"/>
    <n v="157000"/>
    <n v="0"/>
    <n v="-17325.919999999998"/>
    <n v="0"/>
    <n v="139674.07999999999"/>
    <n v="157000"/>
    <n v="-17325.919999999998"/>
    <n v="0"/>
    <m/>
    <s v="UM01"/>
    <s v="INR"/>
    <n v="0"/>
    <n v="0"/>
    <n v="0"/>
    <n v="0"/>
    <n v="0"/>
  </r>
  <r>
    <s v="1603005437"/>
    <s v="0"/>
    <s v="16030054370"/>
    <s v="3000"/>
    <x v="2"/>
    <s v="SINAMICS REPLACEMNT FAN,6SL33620AF000AA1"/>
    <s v="5"/>
    <s v="0"/>
    <s v="UM3001"/>
    <d v="2020-09-01T00:00:00"/>
    <n v="0"/>
    <n v="0"/>
    <n v="0"/>
    <n v="162000"/>
    <n v="0"/>
    <n v="-17877.7"/>
    <n v="0"/>
    <n v="144122.29999999999"/>
    <n v="162000"/>
    <n v="-17877.7"/>
    <n v="0"/>
    <m/>
    <s v="UM01"/>
    <s v="INR"/>
    <n v="0"/>
    <n v="0"/>
    <n v="0"/>
    <n v="0"/>
    <n v="0"/>
  </r>
  <r>
    <s v="1603005438"/>
    <s v="0"/>
    <s v="16030054380"/>
    <s v="3000"/>
    <x v="2"/>
    <s v="FAN OF S120 132KWDRIVE,230V,50HZ,3120RPM"/>
    <s v="5"/>
    <s v="0"/>
    <s v="UM3001"/>
    <d v="2020-09-01T00:00:00"/>
    <n v="0"/>
    <n v="0"/>
    <n v="0"/>
    <n v="135000"/>
    <n v="0"/>
    <n v="-14898.08"/>
    <n v="0"/>
    <n v="120101.92"/>
    <n v="135000"/>
    <n v="-14898.08"/>
    <n v="0"/>
    <m/>
    <s v="UM01"/>
    <s v="INR"/>
    <n v="0"/>
    <n v="0"/>
    <n v="0"/>
    <n v="0"/>
    <n v="0"/>
  </r>
  <r>
    <s v="1603005439"/>
    <s v="0"/>
    <s v="16030054390"/>
    <s v="3000"/>
    <x v="2"/>
    <s v="SET OF MOTOR BEARINGS, 401897.0 , KAESER"/>
    <s v="5"/>
    <s v="0"/>
    <s v="UM3001"/>
    <d v="2020-09-01T00:00:00"/>
    <n v="0"/>
    <n v="0"/>
    <n v="0"/>
    <n v="106345.16"/>
    <n v="0"/>
    <n v="-11735.84"/>
    <n v="0"/>
    <n v="94609.32"/>
    <n v="106345.16"/>
    <n v="-11735.84"/>
    <n v="0"/>
    <m/>
    <s v="UM01"/>
    <s v="INR"/>
    <n v="0"/>
    <n v="0"/>
    <n v="0"/>
    <n v="0"/>
    <n v="0"/>
  </r>
  <r>
    <s v="1603005440"/>
    <s v="0"/>
    <s v="16030054400"/>
    <s v="3000"/>
    <x v="2"/>
    <s v="ROLLING CASSETTE PRO 8331 ,ITEM# 2000770"/>
    <s v="5"/>
    <s v="0"/>
    <s v="UM3001"/>
    <d v="2020-09-01T00:00:00"/>
    <n v="0"/>
    <n v="0"/>
    <n v="0"/>
    <n v="439083.28"/>
    <n v="0"/>
    <n v="-48455.54"/>
    <n v="0"/>
    <n v="390627.74"/>
    <n v="439083.28"/>
    <n v="-48455.54"/>
    <n v="0"/>
    <m/>
    <s v="UM01"/>
    <s v="INR"/>
    <n v="0"/>
    <n v="0"/>
    <n v="0"/>
    <n v="0"/>
    <n v="0"/>
  </r>
  <r>
    <s v="1603005441"/>
    <s v="0"/>
    <s v="16030054410"/>
    <s v="3000"/>
    <x v="2"/>
    <s v="WORM SHAFT &amp;WHEEL 49/5 CD 12&quot; 41 C004976"/>
    <s v="5"/>
    <s v="0"/>
    <s v="UM3001"/>
    <d v="2020-09-01T00:00:00"/>
    <n v="0"/>
    <n v="0"/>
    <n v="0"/>
    <n v="300300"/>
    <n v="0"/>
    <n v="-33139.96"/>
    <n v="0"/>
    <n v="267160.03999999998"/>
    <n v="300300"/>
    <n v="-33139.96"/>
    <n v="0"/>
    <m/>
    <s v="UM01"/>
    <s v="INR"/>
    <n v="0"/>
    <n v="0"/>
    <n v="0"/>
    <n v="0"/>
    <n v="0"/>
  </r>
  <r>
    <s v="1603005442"/>
    <s v="0"/>
    <s v="16030054420"/>
    <s v="3000"/>
    <x v="2"/>
    <s v="CAPSTAN DIA 950 , 7 GROOVE,44217D003659"/>
    <s v="5"/>
    <s v="0"/>
    <s v="UM3001"/>
    <d v="2020-09-01T00:00:00"/>
    <n v="0"/>
    <n v="0"/>
    <n v="0"/>
    <n v="66000"/>
    <n v="0"/>
    <n v="-7283.51"/>
    <n v="0"/>
    <n v="58716.49"/>
    <n v="66000"/>
    <n v="-7283.51"/>
    <n v="0"/>
    <m/>
    <s v="UM01"/>
    <s v="INR"/>
    <n v="0"/>
    <n v="0"/>
    <n v="0"/>
    <n v="0"/>
    <n v="0"/>
  </r>
  <r>
    <s v="1603005445"/>
    <s v="0"/>
    <s v="16030054450"/>
    <s v="3000"/>
    <x v="2"/>
    <s v="1300030292-ENGINE,DSL,SIMPSON,MH-17976,WITH HIGH P"/>
    <s v="4"/>
    <s v="0"/>
    <s v="UM3001"/>
    <d v="2020-09-30T00:00:00"/>
    <n v="0"/>
    <n v="0"/>
    <n v="0"/>
    <n v="147050"/>
    <n v="0"/>
    <n v="-17510.03"/>
    <n v="0"/>
    <n v="129539.97"/>
    <n v="147050"/>
    <n v="-17510.03"/>
    <n v="0"/>
    <m/>
    <s v="UM01"/>
    <s v="INR"/>
    <n v="0"/>
    <n v="0"/>
    <n v="0"/>
    <n v="0"/>
    <n v="0"/>
  </r>
  <r>
    <s v="1603005446"/>
    <s v="0"/>
    <s v="16030054460"/>
    <s v="3000"/>
    <x v="2"/>
    <s v="1300110317-6SL3350-6TK00-0EA0*SPARE PART* SINAMICS"/>
    <s v="5"/>
    <s v="0"/>
    <s v="UM3001"/>
    <d v="2020-09-30T00:00:00"/>
    <n v="0"/>
    <n v="0"/>
    <n v="0"/>
    <n v="345533"/>
    <n v="0"/>
    <n v="-32915.57"/>
    <n v="0"/>
    <n v="312617.43"/>
    <n v="345533"/>
    <n v="-32915.57"/>
    <n v="0"/>
    <m/>
    <s v="UM01"/>
    <s v="INR"/>
    <n v="0"/>
    <n v="0"/>
    <n v="0"/>
    <n v="0"/>
    <n v="0"/>
  </r>
  <r>
    <s v="1603005447"/>
    <s v="0"/>
    <s v="16030054470"/>
    <s v="3000"/>
    <x v="2"/>
    <s v="1300111020-IQ2S 250/500/1000 PYROMETER &amp; BRACKET"/>
    <s v="4"/>
    <s v="0"/>
    <s v="UM3001"/>
    <d v="2020-09-30T00:00:00"/>
    <n v="0"/>
    <n v="0"/>
    <n v="0"/>
    <n v="160000"/>
    <n v="0"/>
    <n v="-19052.05"/>
    <n v="0"/>
    <n v="140947.95000000001"/>
    <n v="160000"/>
    <n v="-19052.05"/>
    <n v="0"/>
    <m/>
    <s v="UM01"/>
    <s v="INR"/>
    <n v="0"/>
    <n v="0"/>
    <n v="0"/>
    <n v="0"/>
    <n v="0"/>
  </r>
  <r>
    <s v="1603005448"/>
    <s v="0"/>
    <s v="16030054480"/>
    <s v="3000"/>
    <x v="2"/>
    <s v="1300111726-ASSY INDUCTION COIL FOR LRPC1"/>
    <s v="5"/>
    <s v="0"/>
    <s v="UM3001"/>
    <d v="2020-09-30T00:00:00"/>
    <n v="0"/>
    <n v="0"/>
    <n v="0"/>
    <n v="149050"/>
    <n v="0"/>
    <n v="-14198.54"/>
    <n v="0"/>
    <n v="134851.46"/>
    <n v="149050"/>
    <n v="-14198.54"/>
    <n v="0"/>
    <m/>
    <s v="UM01"/>
    <s v="INR"/>
    <n v="0"/>
    <n v="0"/>
    <n v="0"/>
    <n v="0"/>
    <n v="0"/>
  </r>
  <r>
    <s v="1603005449"/>
    <s v="0"/>
    <s v="16030054490"/>
    <s v="3000"/>
    <x v="2"/>
    <s v="1300111830-GRW VT PUMP WITH MOTOR,GRVT-6112/2,26KW"/>
    <s v="5"/>
    <s v="0"/>
    <s v="UM3001"/>
    <d v="2020-09-30T00:00:00"/>
    <n v="0"/>
    <n v="0"/>
    <n v="0"/>
    <n v="262200"/>
    <n v="0"/>
    <n v="-24977.24"/>
    <n v="0"/>
    <n v="237222.76"/>
    <n v="262200"/>
    <n v="-24977.24"/>
    <n v="0"/>
    <m/>
    <s v="UM01"/>
    <s v="INR"/>
    <n v="0"/>
    <n v="0"/>
    <n v="0"/>
    <n v="0"/>
    <n v="0"/>
  </r>
  <r>
    <s v="1603005450"/>
    <s v="0"/>
    <s v="16030054500"/>
    <s v="3000"/>
    <x v="2"/>
    <s v="1300112157-33KV HT OUTDOOR BUSBAR JUNCTN BOX PANEL"/>
    <s v="10"/>
    <s v="0"/>
    <s v="UM3001"/>
    <d v="2020-09-30T00:00:00"/>
    <n v="0"/>
    <n v="0"/>
    <n v="0"/>
    <n v="310000"/>
    <n v="0"/>
    <n v="-14765.34"/>
    <n v="0"/>
    <n v="295234.65999999997"/>
    <n v="310000"/>
    <n v="-14765.34"/>
    <n v="0"/>
    <m/>
    <s v="UM01"/>
    <s v="INR"/>
    <n v="0"/>
    <n v="0"/>
    <n v="0"/>
    <n v="0"/>
    <n v="0"/>
  </r>
  <r>
    <s v="1603005451"/>
    <s v="0"/>
    <s v="16030054510"/>
    <s v="3000"/>
    <x v="2"/>
    <s v="1300112265-PULLEY BRACKET,500T P/S M/C,115C001505B"/>
    <s v="10"/>
    <s v="0"/>
    <s v="UM3001"/>
    <d v="2020-09-30T00:00:00"/>
    <n v="0"/>
    <n v="0"/>
    <n v="0"/>
    <n v="100000"/>
    <n v="0"/>
    <n v="-4763.01"/>
    <n v="0"/>
    <n v="95236.99"/>
    <n v="100000"/>
    <n v="-4763.01"/>
    <n v="0"/>
    <m/>
    <s v="UM01"/>
    <s v="INR"/>
    <n v="0"/>
    <n v="0"/>
    <n v="0"/>
    <n v="0"/>
    <n v="0"/>
  </r>
  <r>
    <s v="1603005452"/>
    <s v="0"/>
    <s v="16030054520"/>
    <s v="3000"/>
    <x v="2"/>
    <s v="1300112812-PROOF LOAD BRACKET, DRG NO. 115 C 00499"/>
    <s v="15"/>
    <s v="0"/>
    <s v="UM3001"/>
    <d v="2020-09-30T00:00:00"/>
    <n v="0"/>
    <n v="0"/>
    <n v="0"/>
    <n v="225000"/>
    <n v="0"/>
    <n v="-7144.52"/>
    <n v="0"/>
    <n v="217855.48"/>
    <n v="225000"/>
    <n v="-7144.52"/>
    <n v="0"/>
    <m/>
    <s v="UM01"/>
    <s v="INR"/>
    <n v="0"/>
    <n v="0"/>
    <n v="0"/>
    <n v="0"/>
    <n v="0"/>
  </r>
  <r>
    <s v="1603005453"/>
    <s v="0"/>
    <s v="16030054530"/>
    <s v="3000"/>
    <x v="2"/>
    <s v="1300110214-BOILER DRUM GAUGE GLASS,W.PR-78 KG/CM²,"/>
    <s v="5"/>
    <s v="0"/>
    <s v="UM3005"/>
    <d v="2020-09-30T00:00:00"/>
    <n v="0"/>
    <n v="0"/>
    <n v="0"/>
    <n v="239295.5"/>
    <n v="0"/>
    <n v="-22795.35"/>
    <n v="0"/>
    <n v="216500.15"/>
    <n v="239295.5"/>
    <n v="-22795.35"/>
    <n v="0"/>
    <m/>
    <s v="UM01"/>
    <s v="INR"/>
    <n v="0"/>
    <n v="0"/>
    <n v="0"/>
    <n v="0"/>
    <n v="0"/>
  </r>
  <r>
    <s v="1603005455"/>
    <s v="0"/>
    <s v="16030054550"/>
    <s v="3000"/>
    <x v="2"/>
    <s v="BLANK,HYLM,42013A7741-1300025015"/>
    <s v="2"/>
    <s v="0"/>
    <s v="UM3001"/>
    <d v="2020-11-01T00:00:00"/>
    <n v="0"/>
    <n v="0"/>
    <n v="0"/>
    <n v="149247"/>
    <n v="0"/>
    <n v="-29328.06"/>
    <n v="0"/>
    <n v="119918.94"/>
    <n v="149247"/>
    <n v="-29328.06"/>
    <n v="0"/>
    <m/>
    <s v="UM01"/>
    <s v="INR"/>
    <n v="0"/>
    <n v="0"/>
    <n v="0"/>
    <n v="0"/>
    <n v="0"/>
  </r>
  <r>
    <s v="1603005456"/>
    <s v="0"/>
    <s v="16030054560"/>
    <s v="3000"/>
    <x v="2"/>
    <s v="DRIVE,PARKER,590P-53316520-P00-U4V0,165A-130002990"/>
    <s v="2"/>
    <s v="0"/>
    <s v="UM3001"/>
    <d v="2020-11-01T00:00:00"/>
    <n v="0"/>
    <n v="0"/>
    <n v="0"/>
    <n v="177235"/>
    <n v="0"/>
    <n v="-34827.89"/>
    <n v="0"/>
    <n v="142407.10999999999"/>
    <n v="177235"/>
    <n v="-34827.89"/>
    <n v="0"/>
    <m/>
    <s v="UM01"/>
    <s v="INR"/>
    <n v="0"/>
    <n v="0"/>
    <n v="0"/>
    <n v="0"/>
    <n v="0"/>
  </r>
  <r>
    <s v="1603005457"/>
    <s v="0"/>
    <s v="16030054570"/>
    <s v="3000"/>
    <x v="2"/>
    <s v="DRIVE,VRBLSPD,PARKER,590P/0070/500/0011-1300029978"/>
    <s v="2"/>
    <s v="0"/>
    <s v="UM3001"/>
    <d v="2020-11-01T00:00:00"/>
    <n v="0"/>
    <n v="0"/>
    <n v="0"/>
    <n v="154202"/>
    <n v="0"/>
    <n v="-30301.75"/>
    <n v="0"/>
    <n v="123900.25"/>
    <n v="154202"/>
    <n v="-30301.75"/>
    <n v="0"/>
    <m/>
    <s v="UM01"/>
    <s v="INR"/>
    <n v="0"/>
    <n v="0"/>
    <n v="0"/>
    <n v="0"/>
    <n v="0"/>
  </r>
  <r>
    <s v="1603005458"/>
    <s v="0"/>
    <s v="16030054580"/>
    <s v="3000"/>
    <x v="2"/>
    <s v="DRIVE,VRBLSPD,590P-53235010-P00-U4V0,SS-1300029996"/>
    <s v="2"/>
    <s v="0"/>
    <s v="UM3001"/>
    <d v="2020-11-01T00:00:00"/>
    <n v="0"/>
    <n v="0"/>
    <n v="0"/>
    <n v="266370"/>
    <n v="0"/>
    <n v="-52343.53"/>
    <n v="0"/>
    <n v="214026.47"/>
    <n v="266370"/>
    <n v="-52343.53"/>
    <n v="0"/>
    <m/>
    <s v="UM01"/>
    <s v="INR"/>
    <n v="0"/>
    <n v="0"/>
    <n v="0"/>
    <n v="0"/>
    <n v="0"/>
  </r>
  <r>
    <s v="1603005459"/>
    <s v="0"/>
    <s v="16030054590"/>
    <s v="3000"/>
    <x v="2"/>
    <s v="MOTORDC,93KW,1500RPM,FOOT,SHUNT,FR-KLDC-1300035251"/>
    <s v="5"/>
    <s v="0"/>
    <s v="UM3001"/>
    <d v="2020-11-01T00:00:00"/>
    <n v="0"/>
    <n v="0"/>
    <n v="0"/>
    <n v="430376"/>
    <n v="0"/>
    <n v="-33828.730000000003"/>
    <n v="0"/>
    <n v="396547.27"/>
    <n v="430376"/>
    <n v="-33828.730000000003"/>
    <n v="0"/>
    <m/>
    <s v="UM01"/>
    <s v="INR"/>
    <n v="0"/>
    <n v="0"/>
    <n v="0"/>
    <n v="0"/>
    <n v="0"/>
  </r>
  <r>
    <s v="1603005460"/>
    <s v="0"/>
    <s v="16030054600"/>
    <s v="3000"/>
    <x v="2"/>
    <s v="SPDP SLIPRING INDN MOTOR 37 KW-1300086134"/>
    <s v="5"/>
    <s v="0"/>
    <s v="UM3001"/>
    <d v="2020-11-01T00:00:00"/>
    <n v="0"/>
    <n v="0"/>
    <n v="0"/>
    <n v="236136"/>
    <n v="0"/>
    <n v="-18560.939999999999"/>
    <n v="0"/>
    <n v="217575.06"/>
    <n v="236136"/>
    <n v="-18560.939999999999"/>
    <n v="0"/>
    <m/>
    <s v="UM01"/>
    <s v="INR"/>
    <n v="0"/>
    <n v="0"/>
    <n v="0"/>
    <n v="0"/>
    <n v="0"/>
  </r>
  <r>
    <s v="1603005461"/>
    <s v="0"/>
    <s v="16030054610"/>
    <s v="3000"/>
    <x v="2"/>
    <s v="SINGLE MOTOR MODULE, 6SL3120-1TE31-3AA3-1300098466"/>
    <s v="5"/>
    <s v="0"/>
    <s v="UM3001"/>
    <d v="2020-11-01T00:00:00"/>
    <n v="0"/>
    <n v="0"/>
    <n v="0"/>
    <n v="365000"/>
    <n v="0"/>
    <n v="-28690"/>
    <n v="0"/>
    <n v="336310"/>
    <n v="365000"/>
    <n v="-28690"/>
    <n v="0"/>
    <m/>
    <s v="UM01"/>
    <s v="INR"/>
    <n v="0"/>
    <n v="0"/>
    <n v="0"/>
    <n v="0"/>
    <n v="0"/>
  </r>
  <r>
    <s v="1603005462"/>
    <s v="0"/>
    <s v="16030054620"/>
    <s v="3000"/>
    <x v="2"/>
    <s v="56KWDC MOTOR,1500RPM,440V,KLDC 160LX,S1-1300105993"/>
    <s v="5"/>
    <s v="0"/>
    <s v="UM3001"/>
    <d v="2020-11-01T00:00:00"/>
    <n v="0"/>
    <n v="0"/>
    <n v="0"/>
    <n v="197347.92"/>
    <n v="0"/>
    <n v="-15512.09"/>
    <n v="0"/>
    <n v="181835.83"/>
    <n v="197347.92"/>
    <n v="-15512.09"/>
    <n v="0"/>
    <m/>
    <s v="UM01"/>
    <s v="INR"/>
    <n v="0"/>
    <n v="0"/>
    <n v="0"/>
    <n v="0"/>
    <n v="0"/>
  </r>
  <r>
    <s v="1603005463"/>
    <s v="0"/>
    <s v="16030054630"/>
    <s v="3000"/>
    <x v="2"/>
    <s v="ACB,RATING2000A,3P,65KA,EDO,NW20H13PED-1300112192"/>
    <s v="5"/>
    <s v="0"/>
    <s v="UM3001"/>
    <d v="2020-11-01T00:00:00"/>
    <n v="0"/>
    <n v="0"/>
    <n v="0"/>
    <n v="250000"/>
    <n v="0"/>
    <n v="-19650.68"/>
    <n v="0"/>
    <n v="230349.32"/>
    <n v="250000"/>
    <n v="-19650.68"/>
    <n v="0"/>
    <m/>
    <s v="UM01"/>
    <s v="INR"/>
    <n v="0"/>
    <n v="0"/>
    <n v="0"/>
    <n v="0"/>
    <n v="0"/>
  </r>
  <r>
    <s v="1603005464"/>
    <s v="0"/>
    <s v="16030054640"/>
    <s v="3000"/>
    <x v="2"/>
    <s v="PROOF LOAD BRACKET,DRG NO. 115 C 004991-1300112812"/>
    <s v="15"/>
    <s v="0"/>
    <s v="UM3001"/>
    <d v="2020-11-01T00:00:00"/>
    <n v="0"/>
    <n v="0"/>
    <n v="0"/>
    <n v="225000"/>
    <n v="0"/>
    <n v="-5895.21"/>
    <n v="0"/>
    <n v="219104.79"/>
    <n v="225000"/>
    <n v="-5895.21"/>
    <n v="0"/>
    <m/>
    <s v="UM01"/>
    <s v="INR"/>
    <n v="0"/>
    <n v="0"/>
    <n v="0"/>
    <n v="0"/>
    <n v="0"/>
  </r>
  <r>
    <s v="1603005468"/>
    <s v="0"/>
    <s v="16030054680"/>
    <s v="3000"/>
    <x v="2"/>
    <s v="AB 55KW AC DRIVE,20F11NC104AA0NNNNN,1300029945"/>
    <s v="5"/>
    <s v="0"/>
    <s v="UM3001"/>
    <d v="2020-12-01T00:00:00"/>
    <n v="0"/>
    <n v="0"/>
    <n v="0"/>
    <n v="295000"/>
    <n v="0"/>
    <n v="-18580.96"/>
    <n v="0"/>
    <n v="276419.03999999998"/>
    <n v="295000"/>
    <n v="-18580.96"/>
    <n v="0"/>
    <m/>
    <s v="UM01"/>
    <s v="INR"/>
    <n v="0"/>
    <n v="0"/>
    <n v="0"/>
    <n v="0"/>
    <n v="0"/>
  </r>
  <r>
    <s v="1603005469"/>
    <s v="0"/>
    <s v="16030054690"/>
    <s v="3000"/>
    <x v="2"/>
    <s v="ROLLER,UNDER500X250X135MM,GESADUR,PSA21,1300040637"/>
    <s v="4"/>
    <s v="0"/>
    <s v="UM3001"/>
    <d v="2020-12-01T00:00:00"/>
    <n v="0"/>
    <n v="0"/>
    <n v="0"/>
    <n v="1200085.4099999999"/>
    <n v="0"/>
    <n v="-94486.18"/>
    <n v="0"/>
    <n v="1105599.23"/>
    <n v="1200085.4099999999"/>
    <n v="-94486.18"/>
    <n v="0"/>
    <m/>
    <s v="UM01"/>
    <s v="INR"/>
    <n v="0"/>
    <n v="0"/>
    <n v="0"/>
    <n v="0"/>
    <n v="0"/>
  </r>
  <r>
    <s v="1603005470"/>
    <s v="0"/>
    <s v="16030054700"/>
    <s v="3000"/>
    <x v="2"/>
    <s v="BEARING 61976 / MA / C4 SKF,1300085591"/>
    <s v="5"/>
    <s v="0"/>
    <s v="UM3001"/>
    <d v="2020-12-01T00:00:00"/>
    <n v="0"/>
    <n v="0"/>
    <n v="0"/>
    <n v="186065.1"/>
    <n v="0"/>
    <n v="-11719.55"/>
    <n v="0"/>
    <n v="174345.55"/>
    <n v="186065.1"/>
    <n v="-11719.55"/>
    <n v="0"/>
    <m/>
    <s v="UM01"/>
    <s v="INR"/>
    <n v="0"/>
    <n v="0"/>
    <n v="0"/>
    <n v="0"/>
    <n v="0"/>
  </r>
  <r>
    <s v="1603005471"/>
    <s v="0"/>
    <s v="16030054710"/>
    <s v="3000"/>
    <x v="2"/>
    <s v="FNR MOTOR IE2 , 2.2 KW WITH FNR GEARBOX,1300106650"/>
    <s v="5"/>
    <s v="0"/>
    <s v="UM3001"/>
    <d v="2020-12-01T00:00:00"/>
    <n v="0"/>
    <n v="0"/>
    <n v="0"/>
    <n v="446130.51"/>
    <n v="0"/>
    <n v="-28100.11"/>
    <n v="0"/>
    <n v="418030.4"/>
    <n v="446130.51"/>
    <n v="-28100.11"/>
    <n v="0"/>
    <m/>
    <s v="UM01"/>
    <s v="INR"/>
    <n v="0"/>
    <n v="0"/>
    <n v="0"/>
    <n v="0"/>
    <n v="0"/>
  </r>
  <r>
    <s v="1603005472"/>
    <s v="0"/>
    <s v="16030054720"/>
    <s v="3000"/>
    <x v="2"/>
    <s v="LOAD CELL,TYPE C6A,1MN/2MV,HBM,1300106729"/>
    <s v="5"/>
    <s v="0"/>
    <s v="UM3001"/>
    <d v="2020-12-01T00:00:00"/>
    <n v="0"/>
    <n v="0"/>
    <n v="0"/>
    <n v="307047.06"/>
    <n v="0"/>
    <n v="-19339.759999999998"/>
    <n v="0"/>
    <n v="287707.3"/>
    <n v="307047.06"/>
    <n v="-19339.759999999998"/>
    <n v="0"/>
    <m/>
    <s v="UM01"/>
    <s v="INR"/>
    <n v="0"/>
    <n v="0"/>
    <n v="0"/>
    <n v="0"/>
    <n v="0"/>
  </r>
  <r>
    <s v="1603005473"/>
    <s v="0"/>
    <s v="16030054730"/>
    <s v="3000"/>
    <x v="2"/>
    <s v="COOLER FORGA55 COMPRESSOR,PT-1622319000,1300109015"/>
    <s v="5"/>
    <s v="0"/>
    <s v="UM3001"/>
    <d v="2020-12-01T00:00:00"/>
    <n v="0"/>
    <n v="0"/>
    <n v="0"/>
    <n v="180442.85"/>
    <n v="0"/>
    <n v="-11365.43"/>
    <n v="0"/>
    <n v="169077.42"/>
    <n v="180442.85"/>
    <n v="-11365.43"/>
    <n v="0"/>
    <m/>
    <s v="UM01"/>
    <s v="INR"/>
    <n v="0"/>
    <n v="0"/>
    <n v="0"/>
    <n v="0"/>
    <n v="0"/>
  </r>
  <r>
    <s v="1603005474"/>
    <s v="0"/>
    <s v="16030054740"/>
    <s v="3000"/>
    <x v="2"/>
    <s v="GEAR SET Z. 53-16 (H=130) , 8L1200909,1300109018"/>
    <s v="6"/>
    <s v="0"/>
    <s v="UM3001"/>
    <d v="2020-12-01T00:00:00"/>
    <n v="0"/>
    <n v="0"/>
    <n v="0"/>
    <n v="601559.63"/>
    <n v="0"/>
    <n v="-31575.01"/>
    <n v="0"/>
    <n v="569984.62"/>
    <n v="601559.63"/>
    <n v="-31575.01"/>
    <n v="0"/>
    <m/>
    <s v="UM01"/>
    <s v="INR"/>
    <n v="0"/>
    <n v="0"/>
    <n v="0"/>
    <n v="0"/>
    <n v="0"/>
  </r>
  <r>
    <s v="1603005475"/>
    <s v="0"/>
    <s v="16030054750"/>
    <s v="3000"/>
    <x v="2"/>
    <s v="GLEASON GEAR SET Z.46/15 , 8S7600902,1300109019"/>
    <s v="6"/>
    <s v="0"/>
    <s v="UM3001"/>
    <d v="2020-12-01T00:00:00"/>
    <n v="0"/>
    <n v="0"/>
    <n v="0"/>
    <n v="459048.28"/>
    <n v="0"/>
    <n v="-24094.799999999999"/>
    <n v="0"/>
    <n v="434953.48"/>
    <n v="459048.28"/>
    <n v="-24094.799999999999"/>
    <n v="0"/>
    <m/>
    <s v="UM01"/>
    <s v="INR"/>
    <n v="0"/>
    <n v="0"/>
    <n v="0"/>
    <n v="0"/>
    <n v="0"/>
  </r>
  <r>
    <s v="1603005476"/>
    <s v="0"/>
    <s v="16030054760"/>
    <s v="3000"/>
    <x v="2"/>
    <s v="DYNAMOMETER , XN112-2000-2R , V100626,1300109021"/>
    <s v="5"/>
    <s v="0"/>
    <s v="UM3001"/>
    <d v="2020-12-01T00:00:00"/>
    <n v="0"/>
    <n v="0"/>
    <n v="0"/>
    <n v="120030.98"/>
    <n v="0"/>
    <n v="-7560.31"/>
    <n v="0"/>
    <n v="112470.67"/>
    <n v="120030.98"/>
    <n v="-7560.31"/>
    <n v="0"/>
    <m/>
    <s v="UM01"/>
    <s v="INR"/>
    <n v="0"/>
    <n v="0"/>
    <n v="0"/>
    <n v="0"/>
    <n v="0"/>
  </r>
  <r>
    <s v="1603005477"/>
    <s v="0"/>
    <s v="16030054770"/>
    <s v="3000"/>
    <x v="2"/>
    <s v="SIEMENS MOTOR BRAKE,TYPE: 2LM8100-7NA80,1300110054"/>
    <s v="3"/>
    <s v="0"/>
    <s v="UM3001"/>
    <d v="2020-12-01T00:00:00"/>
    <n v="0"/>
    <n v="0"/>
    <n v="0"/>
    <n v="121090.12"/>
    <n v="0"/>
    <n v="-12711.7"/>
    <n v="0"/>
    <n v="108378.42"/>
    <n v="121090.12"/>
    <n v="-12711.7"/>
    <n v="0"/>
    <m/>
    <s v="UM01"/>
    <s v="INR"/>
    <n v="0"/>
    <n v="0"/>
    <n v="0"/>
    <n v="0"/>
    <n v="0"/>
  </r>
  <r>
    <s v="1603005478"/>
    <s v="0"/>
    <s v="16030054780"/>
    <s v="3000"/>
    <x v="2"/>
    <s v="720KVA ESTEROIL 0.415/0.480KV TRNSFRMER,1300110476"/>
    <s v="10"/>
    <s v="0"/>
    <s v="UM3001"/>
    <d v="2020-12-01T00:00:00"/>
    <n v="0"/>
    <n v="0"/>
    <n v="0"/>
    <n v="1020000"/>
    <n v="0"/>
    <n v="-32123.01"/>
    <n v="0"/>
    <n v="987876.99"/>
    <n v="1020000"/>
    <n v="-32123.01"/>
    <n v="0"/>
    <m/>
    <s v="UM01"/>
    <s v="INR"/>
    <n v="0"/>
    <n v="0"/>
    <n v="0"/>
    <n v="0"/>
    <n v="0"/>
  </r>
  <r>
    <s v="1603005479"/>
    <s v="0"/>
    <s v="16030054790"/>
    <s v="3000"/>
    <x v="2"/>
    <s v="PROGRAMMING SHOFTWARE FOR ABB ACS-850,1300111332"/>
    <s v="5"/>
    <s v="0"/>
    <s v="UM3001"/>
    <d v="2020-12-01T00:00:00"/>
    <n v="0"/>
    <n v="0"/>
    <n v="0"/>
    <n v="130000"/>
    <n v="0"/>
    <n v="-8188.22"/>
    <n v="0"/>
    <n v="121811.78"/>
    <n v="130000"/>
    <n v="-8188.22"/>
    <n v="0"/>
    <m/>
    <s v="UM01"/>
    <s v="INR"/>
    <n v="0"/>
    <n v="0"/>
    <n v="0"/>
    <n v="0"/>
    <n v="0"/>
  </r>
  <r>
    <s v="1603005480"/>
    <s v="0"/>
    <s v="16030054800"/>
    <s v="3000"/>
    <x v="2"/>
    <s v="MASTER-SLAVE MOVING MESSAGE LED DISPLAY,1300111466"/>
    <s v="2"/>
    <s v="0"/>
    <s v="UM3001"/>
    <d v="2020-12-01T00:00:00"/>
    <n v="0"/>
    <n v="0"/>
    <n v="0"/>
    <n v="116090"/>
    <n v="0"/>
    <n v="-18280.2"/>
    <n v="0"/>
    <n v="97809.8"/>
    <n v="116090"/>
    <n v="-18280.2"/>
    <n v="0"/>
    <m/>
    <s v="UM01"/>
    <s v="INR"/>
    <n v="0"/>
    <n v="0"/>
    <n v="0"/>
    <n v="0"/>
    <n v="0"/>
  </r>
  <r>
    <s v="1603005481"/>
    <s v="0"/>
    <s v="16030054810"/>
    <s v="3000"/>
    <x v="2"/>
    <s v="ROLLER R6X26 MOC: GESADUR 47213B10332A,1300111555"/>
    <s v="8"/>
    <s v="0"/>
    <s v="UM3001"/>
    <d v="2020-12-01T00:00:00"/>
    <n v="0"/>
    <n v="0"/>
    <n v="0"/>
    <n v="1041099.46"/>
    <n v="0"/>
    <n v="-40984.379999999997"/>
    <n v="0"/>
    <n v="1000115.08"/>
    <n v="1041099.46"/>
    <n v="-40984.379999999997"/>
    <n v="0"/>
    <m/>
    <s v="UM01"/>
    <s v="INR"/>
    <n v="0"/>
    <n v="0"/>
    <n v="0"/>
    <n v="0"/>
    <n v="0"/>
  </r>
  <r>
    <s v="1603005482"/>
    <s v="0"/>
    <s v="16030054820"/>
    <s v="3000"/>
    <x v="2"/>
    <s v="LOAD AMPLIFIER(INDICATOR)WIGA LOAD CELL,1300111575"/>
    <s v="2"/>
    <s v="0"/>
    <s v="UM3001"/>
    <d v="2020-12-01T00:00:00"/>
    <n v="0"/>
    <n v="0"/>
    <n v="0"/>
    <n v="292715.15999999997"/>
    <n v="0"/>
    <n v="-46092.61"/>
    <n v="0"/>
    <n v="246622.55"/>
    <n v="292715.15999999997"/>
    <n v="-46092.61"/>
    <n v="0"/>
    <m/>
    <s v="UM01"/>
    <s v="INR"/>
    <n v="0"/>
    <n v="0"/>
    <n v="0"/>
    <n v="0"/>
    <n v="0"/>
  </r>
  <r>
    <s v="1603005483"/>
    <s v="0"/>
    <s v="16030054830"/>
    <s v="3000"/>
    <x v="2"/>
    <s v="ROLLER R12X26 Ø645X Ø50X190 MOC GESADUR,1300111920"/>
    <s v="8"/>
    <s v="0"/>
    <s v="UM3001"/>
    <d v="2020-12-01T00:00:00"/>
    <n v="0"/>
    <n v="0"/>
    <n v="0"/>
    <n v="1005823.25"/>
    <n v="0"/>
    <n v="-39595.68"/>
    <n v="0"/>
    <n v="966227.57"/>
    <n v="1005823.25"/>
    <n v="-39595.68"/>
    <n v="0"/>
    <m/>
    <s v="UM01"/>
    <s v="INR"/>
    <n v="0"/>
    <n v="0"/>
    <n v="0"/>
    <n v="0"/>
    <n v="0"/>
  </r>
  <r>
    <s v="1603005484"/>
    <s v="0"/>
    <s v="16030054840"/>
    <s v="3000"/>
    <x v="2"/>
    <s v="COMB FOR 12.70 mm FOR LRPC - 2/3,1300111956"/>
    <s v="4"/>
    <s v="0"/>
    <s v="UM3001"/>
    <d v="2020-12-01T00:00:00"/>
    <n v="0"/>
    <n v="0"/>
    <n v="0"/>
    <n v="175755.85"/>
    <n v="0"/>
    <n v="-13837.77"/>
    <n v="0"/>
    <n v="161918.07999999999"/>
    <n v="175755.85"/>
    <n v="-13837.77"/>
    <n v="0"/>
    <m/>
    <s v="UM01"/>
    <s v="INR"/>
    <n v="0"/>
    <n v="0"/>
    <n v="0"/>
    <n v="0"/>
    <n v="0"/>
  </r>
  <r>
    <s v="1603005485"/>
    <s v="0"/>
    <s v="16030054850"/>
    <s v="3000"/>
    <x v="2"/>
    <s v="COMB FOR 15.20 mm FOR LRPC - 2/3,1300111957"/>
    <s v="4"/>
    <s v="0"/>
    <s v="UM3001"/>
    <d v="2020-12-01T00:00:00"/>
    <n v="0"/>
    <n v="0"/>
    <n v="0"/>
    <n v="175754.09"/>
    <n v="0"/>
    <n v="-13837.63"/>
    <n v="0"/>
    <n v="161916.46"/>
    <n v="175754.09"/>
    <n v="-13837.63"/>
    <n v="0"/>
    <m/>
    <s v="UM01"/>
    <s v="INR"/>
    <n v="0"/>
    <n v="0"/>
    <n v="0"/>
    <n v="0"/>
    <n v="0"/>
  </r>
  <r>
    <s v="1603005486"/>
    <s v="0"/>
    <s v="16030054860"/>
    <s v="3000"/>
    <x v="2"/>
    <s v="220 V/125 AH VRLA BATTERY BANK, 107 NOS,1300111635"/>
    <s v="3"/>
    <s v="0"/>
    <s v="UM3005"/>
    <d v="2020-12-01T00:00:00"/>
    <n v="0"/>
    <n v="0"/>
    <n v="0"/>
    <n v="224700"/>
    <n v="0"/>
    <n v="-23588.37"/>
    <n v="0"/>
    <n v="201111.63"/>
    <n v="224700"/>
    <n v="-23588.37"/>
    <n v="0"/>
    <m/>
    <s v="UM01"/>
    <s v="INR"/>
    <n v="0"/>
    <n v="0"/>
    <n v="0"/>
    <n v="0"/>
    <n v="0"/>
  </r>
  <r>
    <s v="1603005491"/>
    <s v="0"/>
    <s v="16030054910"/>
    <s v="3000"/>
    <x v="2"/>
    <s v="CAPSTAN,FLAT,950MM,44217D3063B-1300027442"/>
    <s v="2"/>
    <s v="0"/>
    <s v="UM3001"/>
    <d v="2020-12-31T00:00:00"/>
    <n v="0"/>
    <n v="0"/>
    <n v="0"/>
    <n v="120000"/>
    <n v="0"/>
    <n v="-14210.96"/>
    <n v="0"/>
    <n v="105789.04"/>
    <n v="120000"/>
    <n v="-14210.96"/>
    <n v="0"/>
    <m/>
    <s v="UM01"/>
    <s v="INR"/>
    <n v="0"/>
    <n v="0"/>
    <n v="0"/>
    <n v="0"/>
    <n v="0"/>
  </r>
  <r>
    <s v="1603005492"/>
    <s v="0"/>
    <s v="16030054920"/>
    <s v="3000"/>
    <x v="2"/>
    <s v="ELECTRIC ROPE HOIST 2T CAPACITY-1300095751"/>
    <s v="5"/>
    <s v="0"/>
    <s v="UM3001"/>
    <d v="2020-12-31T00:00:00"/>
    <n v="0"/>
    <n v="0"/>
    <n v="0"/>
    <n v="217000"/>
    <n v="0"/>
    <n v="-10279.26"/>
    <n v="0"/>
    <n v="206720.74"/>
    <n v="217000"/>
    <n v="-10279.26"/>
    <n v="0"/>
    <m/>
    <s v="UM01"/>
    <s v="INR"/>
    <n v="0"/>
    <n v="0"/>
    <n v="0"/>
    <n v="0"/>
    <n v="0"/>
  </r>
  <r>
    <s v="1603005493"/>
    <s v="0"/>
    <s v="16030054930"/>
    <s v="3000"/>
    <x v="2"/>
    <s v="DIE HOLDER,2000T M/C,HT BOLT,226C4723A,-1300111276"/>
    <s v="5"/>
    <s v="0"/>
    <s v="UM3001"/>
    <d v="2020-12-31T00:00:00"/>
    <n v="0"/>
    <n v="0"/>
    <n v="0"/>
    <n v="107800"/>
    <n v="0"/>
    <n v="-5106.47"/>
    <n v="0"/>
    <n v="102693.53"/>
    <n v="107800"/>
    <n v="-5106.47"/>
    <n v="0"/>
    <m/>
    <s v="UM01"/>
    <s v="INR"/>
    <n v="0"/>
    <n v="0"/>
    <n v="0"/>
    <n v="0"/>
    <n v="0"/>
  </r>
  <r>
    <s v="1603005494"/>
    <s v="0"/>
    <s v="16030054940"/>
    <s v="3000"/>
    <x v="2"/>
    <s v="COOLING TOWER MATERIALS -1300111398"/>
    <s v="2"/>
    <s v="0"/>
    <s v="UM3001"/>
    <d v="2020-12-31T00:00:00"/>
    <n v="0"/>
    <n v="0"/>
    <n v="0"/>
    <n v="172511"/>
    <n v="0"/>
    <n v="-20429.560000000001"/>
    <n v="0"/>
    <n v="152081.44"/>
    <n v="172511"/>
    <n v="-20429.560000000001"/>
    <n v="0"/>
    <m/>
    <s v="UM01"/>
    <s v="INR"/>
    <n v="0"/>
    <n v="0"/>
    <n v="0"/>
    <n v="0"/>
    <n v="0"/>
  </r>
  <r>
    <s v="1603005495"/>
    <s v="0"/>
    <s v="16030054950"/>
    <s v="3000"/>
    <x v="2"/>
    <s v="VERTICAL DIE POLISHINGMACHINE 0.7 TO 15-1300111890"/>
    <s v="2"/>
    <s v="0"/>
    <s v="UM3001"/>
    <d v="2020-12-31T00:00:00"/>
    <n v="0"/>
    <n v="0"/>
    <n v="0"/>
    <n v="530400"/>
    <n v="0"/>
    <n v="-62812.44"/>
    <n v="0"/>
    <n v="467587.56"/>
    <n v="530400"/>
    <n v="-62812.44"/>
    <n v="0"/>
    <m/>
    <s v="UM01"/>
    <s v="INR"/>
    <n v="0"/>
    <n v="0"/>
    <n v="0"/>
    <n v="0"/>
    <n v="0"/>
  </r>
  <r>
    <s v="1603005496"/>
    <s v="0"/>
    <s v="16030054960"/>
    <s v="3000"/>
    <x v="2"/>
    <s v="PLC SYSTEM HARDWARE COMPRISING OF-1300112077"/>
    <s v="5"/>
    <s v="0"/>
    <s v="UM3001"/>
    <d v="2020-12-31T00:00:00"/>
    <n v="0"/>
    <n v="0"/>
    <n v="0"/>
    <n v="250000"/>
    <n v="0"/>
    <n v="-11842.47"/>
    <n v="0"/>
    <n v="238157.53"/>
    <n v="250000"/>
    <n v="-11842.47"/>
    <n v="0"/>
    <m/>
    <s v="UM01"/>
    <s v="INR"/>
    <n v="0"/>
    <n v="0"/>
    <n v="0"/>
    <n v="0"/>
    <n v="0"/>
  </r>
  <r>
    <s v="1603005502"/>
    <s v="0"/>
    <s v="16030055020"/>
    <s v="3000"/>
    <x v="2"/>
    <s v="1300029903-DRIVE,PARKER,590P-53316520-P00-U4V0,165"/>
    <s v="5"/>
    <s v="0"/>
    <s v="UM3001"/>
    <d v="2021-02-01T00:00:00"/>
    <n v="0"/>
    <n v="0"/>
    <n v="0"/>
    <n v="168000"/>
    <n v="0"/>
    <n v="-5159.67"/>
    <n v="0"/>
    <n v="162840.32999999999"/>
    <n v="168000"/>
    <n v="-5159.67"/>
    <n v="0"/>
    <m/>
    <s v="UM01"/>
    <s v="INR"/>
    <n v="0"/>
    <n v="0"/>
    <n v="0"/>
    <n v="0"/>
    <n v="0"/>
  </r>
  <r>
    <s v="1603005503"/>
    <s v="0"/>
    <s v="16030055030"/>
    <s v="3000"/>
    <x v="2"/>
    <s v="1300029978-DRIVE,VRBL SPD,PARKER,590P/0070/500/001"/>
    <s v="5"/>
    <s v="0"/>
    <s v="UM3001"/>
    <d v="2021-02-01T00:00:00"/>
    <n v="0"/>
    <n v="0"/>
    <n v="0"/>
    <n v="292000"/>
    <n v="0"/>
    <n v="-8968"/>
    <n v="0"/>
    <n v="283032"/>
    <n v="292000"/>
    <n v="-8968"/>
    <n v="0"/>
    <m/>
    <s v="UM01"/>
    <s v="INR"/>
    <n v="0"/>
    <n v="0"/>
    <n v="0"/>
    <n v="0"/>
    <n v="0"/>
  </r>
  <r>
    <s v="1603005504"/>
    <s v="0"/>
    <s v="16030055040"/>
    <s v="3000"/>
    <x v="2"/>
    <s v="1300035330-MOTOR,SL RG,1450RPM,55KW,3PH,440VAC,AC"/>
    <s v="5"/>
    <s v="0"/>
    <s v="UM3001"/>
    <d v="2021-02-01T00:00:00"/>
    <n v="0"/>
    <n v="0"/>
    <n v="0"/>
    <n v="202530"/>
    <n v="0"/>
    <n v="-6220.17"/>
    <n v="0"/>
    <n v="196309.83"/>
    <n v="202530"/>
    <n v="-6220.17"/>
    <n v="0"/>
    <m/>
    <s v="UM01"/>
    <s v="INR"/>
    <n v="0"/>
    <n v="0"/>
    <n v="0"/>
    <n v="0"/>
    <n v="0"/>
  </r>
  <r>
    <s v="1603005505"/>
    <s v="0"/>
    <s v="16030055050"/>
    <s v="3000"/>
    <x v="2"/>
    <s v="1300044689-SPINDLE,MTR,4010,HI SPEEDT,O.674.0830,M"/>
    <s v="3"/>
    <s v="0"/>
    <s v="UM3001"/>
    <d v="2021-02-01T00:00:00"/>
    <n v="0"/>
    <n v="0"/>
    <n v="0"/>
    <n v="264912.45"/>
    <n v="0"/>
    <n v="-13560.13"/>
    <n v="0"/>
    <n v="251352.32000000001"/>
    <n v="264912.45"/>
    <n v="-13560.13"/>
    <n v="0"/>
    <m/>
    <s v="UM01"/>
    <s v="INR"/>
    <n v="0"/>
    <n v="0"/>
    <n v="0"/>
    <n v="0"/>
    <n v="0"/>
  </r>
  <r>
    <s v="1603005506"/>
    <s v="0"/>
    <s v="16030055060"/>
    <s v="3000"/>
    <x v="2"/>
    <s v="1300085591-BEARING 61976 / MA / C4 SKF"/>
    <s v="4"/>
    <s v="0"/>
    <s v="UM3001"/>
    <d v="2021-02-01T00:00:00"/>
    <n v="0"/>
    <n v="0"/>
    <n v="0"/>
    <n v="186065.1"/>
    <n v="0"/>
    <n v="-7143.12"/>
    <n v="0"/>
    <n v="178921.98"/>
    <n v="186065.1"/>
    <n v="-7143.12"/>
    <n v="0"/>
    <m/>
    <s v="UM01"/>
    <s v="INR"/>
    <n v="0"/>
    <n v="0"/>
    <n v="0"/>
    <n v="0"/>
    <n v="0"/>
  </r>
  <r>
    <s v="1603005507"/>
    <s v="0"/>
    <s v="16030055070"/>
    <s v="3000"/>
    <x v="2"/>
    <s v="1300087379-DRAWING DIE TABLE WITH GRIPPIN"/>
    <s v="2"/>
    <s v="0"/>
    <s v="UM3001"/>
    <d v="2021-02-01T00:00:00"/>
    <n v="0"/>
    <n v="0"/>
    <n v="0"/>
    <n v="197854.07999999999"/>
    <n v="0"/>
    <n v="-15191.4"/>
    <n v="0"/>
    <n v="182662.68"/>
    <n v="197854.07999999999"/>
    <n v="-15191.4"/>
    <n v="0"/>
    <m/>
    <s v="UM01"/>
    <s v="INR"/>
    <n v="0"/>
    <n v="0"/>
    <n v="0"/>
    <n v="0"/>
    <n v="0"/>
  </r>
  <r>
    <s v="1603005508"/>
    <s v="0"/>
    <s v="16030055080"/>
    <s v="3000"/>
    <x v="2"/>
    <s v="1300092724-CARRIAGE ASSEMBLY FOR TRANSPORTWAGON PH"/>
    <s v="4"/>
    <s v="0"/>
    <s v="UM3001"/>
    <d v="2021-02-01T00:00:00"/>
    <n v="0"/>
    <n v="0"/>
    <n v="0"/>
    <n v="291300"/>
    <n v="0"/>
    <n v="-11183.13"/>
    <n v="0"/>
    <n v="280116.87"/>
    <n v="291300"/>
    <n v="-11183.13"/>
    <n v="0"/>
    <m/>
    <s v="UM01"/>
    <s v="INR"/>
    <n v="0"/>
    <n v="0"/>
    <n v="0"/>
    <n v="0"/>
    <n v="0"/>
  </r>
  <r>
    <s v="1603005509"/>
    <s v="0"/>
    <s v="16030055090"/>
    <s v="3000"/>
    <x v="2"/>
    <s v="1300097654-AIR COOLED CONDENSER 8.5TR,AC OUTDR UNI"/>
    <s v="10"/>
    <s v="0"/>
    <s v="UM3001"/>
    <d v="2021-02-01T00:00:00"/>
    <n v="0"/>
    <n v="0"/>
    <n v="0"/>
    <n v="203350"/>
    <n v="0"/>
    <n v="-3122.68"/>
    <n v="0"/>
    <n v="200227.32"/>
    <n v="203350"/>
    <n v="-3122.68"/>
    <n v="0"/>
    <m/>
    <s v="UM01"/>
    <s v="INR"/>
    <n v="0"/>
    <n v="0"/>
    <n v="0"/>
    <n v="0"/>
    <n v="0"/>
  </r>
  <r>
    <s v="1603005510"/>
    <s v="0"/>
    <s v="16030055100"/>
    <s v="3000"/>
    <x v="2"/>
    <s v="1300111779-VACUUM CONTACTOR,820A,110V,3TF69440CF7"/>
    <s v="6"/>
    <s v="0"/>
    <s v="UM3001"/>
    <d v="2021-02-01T00:00:00"/>
    <n v="0"/>
    <n v="0"/>
    <n v="0"/>
    <n v="163670"/>
    <n v="0"/>
    <n v="-4188.91"/>
    <n v="0"/>
    <n v="159481.09"/>
    <n v="163670"/>
    <n v="-4188.91"/>
    <n v="0"/>
    <m/>
    <s v="UM01"/>
    <s v="INR"/>
    <n v="0"/>
    <n v="0"/>
    <n v="0"/>
    <n v="0"/>
    <n v="0"/>
  </r>
  <r>
    <s v="1603005511"/>
    <s v="0"/>
    <s v="16030055110"/>
    <s v="3000"/>
    <x v="2"/>
    <s v="1300112128-STATIC FREQUENCY. CONVERTER ,TYPE - 441"/>
    <s v="3"/>
    <s v="0"/>
    <s v="UM3001"/>
    <d v="2021-02-01T00:00:00"/>
    <n v="0"/>
    <n v="0"/>
    <n v="0"/>
    <n v="203954.23"/>
    <n v="0"/>
    <n v="-10439.85"/>
    <n v="0"/>
    <n v="193514.38"/>
    <n v="203954.23"/>
    <n v="-10439.85"/>
    <n v="0"/>
    <m/>
    <s v="UM01"/>
    <s v="INR"/>
    <n v="0"/>
    <n v="0"/>
    <n v="0"/>
    <n v="0"/>
    <n v="0"/>
  </r>
  <r>
    <s v="1603005512"/>
    <s v="0"/>
    <s v="16030055120"/>
    <s v="3000"/>
    <x v="2"/>
    <s v="1300112901-EEI CARD BOARD TYPE A24.1"/>
    <s v="6"/>
    <s v="0"/>
    <s v="UM3001"/>
    <d v="2021-02-01T00:00:00"/>
    <n v="0"/>
    <n v="0"/>
    <n v="0"/>
    <n v="130247.71"/>
    <n v="0"/>
    <n v="-3333.51"/>
    <n v="0"/>
    <n v="126914.2"/>
    <n v="130247.71"/>
    <n v="-3333.51"/>
    <n v="0"/>
    <m/>
    <s v="UM01"/>
    <s v="INR"/>
    <n v="0"/>
    <n v="0"/>
    <n v="0"/>
    <n v="0"/>
    <n v="0"/>
  </r>
  <r>
    <s v="1603005513"/>
    <s v="0"/>
    <s v="16030055130"/>
    <s v="3000"/>
    <x v="2"/>
    <s v="1300113269-CIRCUIT_BREAKER,AIR,ACB-4000A,TYPE:CNCS"/>
    <s v="10"/>
    <s v="0"/>
    <s v="UM3001"/>
    <d v="2021-02-01T00:00:00"/>
    <n v="0"/>
    <n v="0"/>
    <n v="0"/>
    <n v="372300"/>
    <n v="0"/>
    <n v="-5717.1"/>
    <n v="0"/>
    <n v="366582.9"/>
    <n v="372300"/>
    <n v="-5717.1"/>
    <n v="0"/>
    <m/>
    <s v="UM01"/>
    <s v="INR"/>
    <n v="0"/>
    <n v="0"/>
    <n v="0"/>
    <n v="0"/>
    <n v="0"/>
  </r>
  <r>
    <s v="1603005514"/>
    <s v="0"/>
    <s v="16030055140"/>
    <s v="3000"/>
    <x v="2"/>
    <s v="1300113623-YUKEN PROP DCVALVE ELDFG-01-EH-10-3C2-X"/>
    <s v="3"/>
    <s v="0"/>
    <s v="UM3001"/>
    <d v="2021-02-01T00:00:00"/>
    <n v="0"/>
    <n v="0"/>
    <n v="0"/>
    <n v="142780"/>
    <n v="0"/>
    <n v="-7308.51"/>
    <n v="0"/>
    <n v="135471.49"/>
    <n v="142780"/>
    <n v="-7308.51"/>
    <n v="0"/>
    <m/>
    <s v="UM01"/>
    <s v="INR"/>
    <n v="0"/>
    <n v="0"/>
    <n v="0"/>
    <n v="0"/>
    <n v="0"/>
  </r>
  <r>
    <s v="1603005515"/>
    <s v="0"/>
    <s v="16030055150"/>
    <s v="3000"/>
    <x v="2"/>
    <s v="1800001762-W/C SCREW COMPRESSOR,250KW,1546CFM"/>
    <s v="10"/>
    <s v="0"/>
    <s v="UM3001"/>
    <d v="2021-02-01T00:00:00"/>
    <n v="0"/>
    <n v="0"/>
    <n v="0"/>
    <n v="3185700"/>
    <n v="0"/>
    <n v="-48920.13"/>
    <n v="0"/>
    <n v="3136779.87"/>
    <n v="3185700"/>
    <n v="-48920.13"/>
    <n v="0"/>
    <m/>
    <s v="UM01"/>
    <s v="INR"/>
    <n v="0"/>
    <n v="0"/>
    <n v="0"/>
    <n v="0"/>
    <n v="0"/>
  </r>
  <r>
    <s v="1603005518"/>
    <s v="0"/>
    <s v="16030055180"/>
    <s v="3000"/>
    <x v="2"/>
    <s v="SIEMENS OP KTP700 6AV2123-2GA03-0AX0,DP-1300033088"/>
    <s v="15"/>
    <s v="0"/>
    <s v="UM3001"/>
    <d v="2021-02-28T00:00:00"/>
    <n v="0"/>
    <n v="0"/>
    <n v="0"/>
    <n v="498032.35"/>
    <n v="0"/>
    <n v="-2765.33"/>
    <n v="0"/>
    <n v="495267.02"/>
    <n v="498032.35"/>
    <n v="-2765.33"/>
    <n v="0"/>
    <m/>
    <s v="UM01"/>
    <s v="INR"/>
    <n v="0"/>
    <n v="0"/>
    <n v="0"/>
    <n v="0"/>
    <n v="0"/>
  </r>
  <r>
    <s v="1603005519"/>
    <s v="0"/>
    <s v="16030055190"/>
    <s v="3000"/>
    <x v="2"/>
    <s v="PUMP,FUEL,DOOSAN,D-30-S5,A333142,INJCION-130003906"/>
    <s v="5"/>
    <s v="0"/>
    <s v="UM3001"/>
    <d v="2021-02-28T00:00:00"/>
    <n v="0"/>
    <n v="0"/>
    <n v="0"/>
    <n v="130007.5"/>
    <n v="0"/>
    <n v="-2165.6"/>
    <n v="0"/>
    <n v="127841.9"/>
    <n v="130007.5"/>
    <n v="-2165.6"/>
    <n v="0"/>
    <m/>
    <s v="UM01"/>
    <s v="INR"/>
    <n v="0"/>
    <n v="0"/>
    <n v="0"/>
    <n v="0"/>
    <n v="0"/>
  </r>
  <r>
    <s v="1603005520"/>
    <s v="0"/>
    <s v="16030055200"/>
    <s v="3000"/>
    <x v="2"/>
    <s v="INDEF MAKE 5T HOIST,WRH-II-NP-202-1300102461"/>
    <s v="6"/>
    <s v="0"/>
    <s v="UM3001"/>
    <d v="2021-02-28T00:00:00"/>
    <n v="0"/>
    <n v="0"/>
    <n v="0"/>
    <n v="296104.15999999997"/>
    <n v="0"/>
    <n v="-4110.3"/>
    <n v="0"/>
    <n v="291993.86"/>
    <n v="296104.15999999997"/>
    <n v="-4110.3"/>
    <n v="0"/>
    <m/>
    <s v="UM01"/>
    <s v="INR"/>
    <n v="0"/>
    <n v="0"/>
    <n v="0"/>
    <n v="0"/>
    <n v="0"/>
  </r>
  <r>
    <s v="1603005521"/>
    <s v="0"/>
    <s v="16030055210"/>
    <s v="3000"/>
    <x v="2"/>
    <s v="HYDRAULIC CYLINDER D100X160 , BSS17-0621-130010511"/>
    <s v="8"/>
    <s v="0"/>
    <s v="UM3001"/>
    <d v="2021-02-28T00:00:00"/>
    <n v="0"/>
    <n v="0"/>
    <n v="0"/>
    <n v="334912.31"/>
    <n v="0"/>
    <n v="-3486.76"/>
    <n v="0"/>
    <n v="331425.55"/>
    <n v="334912.31"/>
    <n v="-3486.76"/>
    <n v="0"/>
    <m/>
    <s v="UM01"/>
    <s v="INR"/>
    <n v="0"/>
    <n v="0"/>
    <n v="0"/>
    <n v="0"/>
    <n v="0"/>
  </r>
  <r>
    <s v="1603005522"/>
    <s v="0"/>
    <s v="16030055220"/>
    <s v="3000"/>
    <x v="2"/>
    <s v="HYDRAULIC CYLINDER D63 X 22 , BSS17-0616-130010511"/>
    <s v="5"/>
    <s v="0"/>
    <s v="UM3001"/>
    <d v="2021-02-28T00:00:00"/>
    <n v="0"/>
    <n v="0"/>
    <n v="0"/>
    <n v="129144.87"/>
    <n v="0"/>
    <n v="-2151.2399999999998"/>
    <n v="0"/>
    <n v="126993.63"/>
    <n v="129144.87"/>
    <n v="-2151.2399999999998"/>
    <n v="0"/>
    <m/>
    <s v="UM01"/>
    <s v="INR"/>
    <n v="0"/>
    <n v="0"/>
    <n v="0"/>
    <n v="0"/>
    <n v="0"/>
  </r>
  <r>
    <s v="1603005523"/>
    <s v="0"/>
    <s v="16030055230"/>
    <s v="3000"/>
    <x v="2"/>
    <s v="BRAKE SORIMA SPX-N3, MFL CODE-BU112-2127-130010511"/>
    <s v="3"/>
    <s v="0"/>
    <s v="UM3001"/>
    <d v="2021-02-28T00:00:00"/>
    <n v="0"/>
    <n v="0"/>
    <n v="0"/>
    <n v="139857.75"/>
    <n v="0"/>
    <n v="-3882.81"/>
    <n v="0"/>
    <n v="135974.94"/>
    <n v="139857.75"/>
    <n v="-3882.81"/>
    <n v="0"/>
    <m/>
    <s v="UM01"/>
    <s v="INR"/>
    <n v="0"/>
    <n v="0"/>
    <n v="0"/>
    <n v="0"/>
    <n v="0"/>
  </r>
  <r>
    <s v="1603005524"/>
    <s v="0"/>
    <s v="16030055240"/>
    <s v="3000"/>
    <x v="2"/>
    <s v="BALL SCREW IPIRANGA 16.3220, BU112-2250A-130010512"/>
    <s v="3"/>
    <s v="0"/>
    <s v="UM3001"/>
    <d v="2021-02-28T00:00:00"/>
    <n v="0"/>
    <n v="0"/>
    <n v="0"/>
    <n v="133076.1"/>
    <n v="0"/>
    <n v="-3694.53"/>
    <n v="0"/>
    <n v="129381.57"/>
    <n v="133076.1"/>
    <n v="-3694.53"/>
    <n v="0"/>
    <m/>
    <s v="UM01"/>
    <s v="INR"/>
    <n v="0"/>
    <n v="0"/>
    <n v="0"/>
    <n v="0"/>
    <n v="0"/>
  </r>
  <r>
    <s v="1603005525"/>
    <s v="0"/>
    <s v="16030055250"/>
    <s v="3000"/>
    <x v="2"/>
    <s v="NUT TIPE 163220 , MFL CODE-3638,20163220-130010512"/>
    <s v="3"/>
    <s v="0"/>
    <s v="UM3001"/>
    <d v="2021-02-28T00:00:00"/>
    <n v="0"/>
    <n v="0"/>
    <n v="0"/>
    <n v="123902.55"/>
    <n v="0"/>
    <n v="-3439.85"/>
    <n v="0"/>
    <n v="120462.7"/>
    <n v="123902.55"/>
    <n v="-3439.85"/>
    <n v="0"/>
    <m/>
    <s v="UM01"/>
    <s v="INR"/>
    <n v="0"/>
    <n v="0"/>
    <n v="0"/>
    <n v="0"/>
    <n v="0"/>
  </r>
  <r>
    <s v="1603005526"/>
    <s v="0"/>
    <s v="16030055260"/>
    <s v="3000"/>
    <x v="2"/>
    <s v="GAS AIR MIXER MM0250M FIB-1300109868"/>
    <s v="8"/>
    <s v="0"/>
    <s v="UM3001"/>
    <d v="2021-02-28T00:00:00"/>
    <n v="0"/>
    <n v="0"/>
    <n v="0"/>
    <n v="264317.75"/>
    <n v="0"/>
    <n v="-2751.8"/>
    <n v="0"/>
    <n v="261565.95"/>
    <n v="264317.75"/>
    <n v="-2751.8"/>
    <n v="0"/>
    <m/>
    <s v="UM01"/>
    <s v="INR"/>
    <n v="0"/>
    <n v="0"/>
    <n v="0"/>
    <n v="0"/>
    <n v="0"/>
  </r>
  <r>
    <s v="1603005527"/>
    <s v="0"/>
    <s v="16030055270"/>
    <s v="3000"/>
    <x v="2"/>
    <s v="KEPRO MAKE ELECTRICAL WIRE ROPE HOIST 5T-130011135"/>
    <s v="5"/>
    <s v="0"/>
    <s v="UM3001"/>
    <d v="2021-02-28T00:00:00"/>
    <n v="0"/>
    <n v="0"/>
    <n v="0"/>
    <n v="219450"/>
    <n v="0"/>
    <n v="-3655.5"/>
    <n v="0"/>
    <n v="215794.5"/>
    <n v="219450"/>
    <n v="-3655.5"/>
    <n v="0"/>
    <m/>
    <s v="UM01"/>
    <s v="INR"/>
    <n v="0"/>
    <n v="0"/>
    <n v="0"/>
    <n v="0"/>
    <n v="0"/>
  </r>
  <r>
    <s v="1603005528"/>
    <s v="0"/>
    <s v="16030055280"/>
    <s v="3000"/>
    <x v="2"/>
    <s v="SLV MACHG 600KN PWR GRIP, INSTRON MACHIN-130011327"/>
    <s v="4"/>
    <s v="0"/>
    <s v="UM3001"/>
    <d v="2021-02-28T00:00:00"/>
    <n v="0"/>
    <n v="0"/>
    <n v="0"/>
    <n v="441212.13"/>
    <n v="0"/>
    <n v="-9186.8799999999992"/>
    <n v="0"/>
    <n v="432025.25"/>
    <n v="441212.13"/>
    <n v="-9186.8799999999992"/>
    <n v="0"/>
    <m/>
    <s v="UM01"/>
    <s v="INR"/>
    <n v="0"/>
    <n v="0"/>
    <n v="0"/>
    <n v="0"/>
    <n v="0"/>
  </r>
  <r>
    <s v="1603005529"/>
    <s v="0"/>
    <s v="16030055290"/>
    <s v="3000"/>
    <x v="2"/>
    <s v="ROD MACHG HYD 600KN PWR GRIP, INSTRON-1300113271"/>
    <s v="4"/>
    <s v="0"/>
    <s v="UM3001"/>
    <d v="2021-02-28T00:00:00"/>
    <n v="0"/>
    <n v="0"/>
    <n v="0"/>
    <n v="407558.23"/>
    <n v="0"/>
    <n v="-8486.14"/>
    <n v="0"/>
    <n v="399072.09"/>
    <n v="407558.23"/>
    <n v="-8486.14"/>
    <n v="0"/>
    <m/>
    <s v="UM01"/>
    <s v="INR"/>
    <n v="0"/>
    <n v="0"/>
    <n v="0"/>
    <n v="0"/>
    <n v="0"/>
  </r>
  <r>
    <s v="1603005530"/>
    <s v="0"/>
    <s v="16030055300"/>
    <s v="3000"/>
    <x v="2"/>
    <s v="PISTON MACHG 600KN PWR GRIP, INSTRON-1300113272"/>
    <s v="3"/>
    <s v="0"/>
    <s v="UM3001"/>
    <d v="2021-02-28T00:00:00"/>
    <n v="0"/>
    <n v="0"/>
    <n v="0"/>
    <n v="293908.01"/>
    <n v="0"/>
    <n v="-8159.64"/>
    <n v="0"/>
    <n v="285748.37"/>
    <n v="293908.01"/>
    <n v="-8159.64"/>
    <n v="0"/>
    <m/>
    <s v="UM01"/>
    <s v="INR"/>
    <n v="0"/>
    <n v="0"/>
    <n v="0"/>
    <n v="0"/>
    <n v="0"/>
  </r>
  <r>
    <s v="1603005531"/>
    <s v="0"/>
    <s v="16030055310"/>
    <s v="3000"/>
    <x v="2"/>
    <s v="GEAR BOX-BC-1,SHANTI,TYPE-FU7,RATIO-25:1-130011071"/>
    <s v="10"/>
    <s v="0"/>
    <s v="UM3005"/>
    <d v="2021-02-28T00:00:00"/>
    <n v="0"/>
    <n v="0"/>
    <n v="0"/>
    <n v="203526.39999999999"/>
    <n v="0"/>
    <n v="-1695.12"/>
    <n v="0"/>
    <n v="201831.28"/>
    <n v="203526.39999999999"/>
    <n v="-1695.12"/>
    <n v="0"/>
    <m/>
    <s v="UM01"/>
    <s v="INR"/>
    <n v="0"/>
    <n v="0"/>
    <n v="0"/>
    <n v="0"/>
    <n v="0"/>
  </r>
  <r>
    <s v="1603005532"/>
    <s v="0"/>
    <s v="16030055320"/>
    <s v="3000"/>
    <x v="2"/>
    <s v="GEAR BOX-BC-2,SHANTI,TYPE-FU8,RATIO-25:1-130011071"/>
    <s v="10"/>
    <s v="0"/>
    <s v="UM3005"/>
    <d v="2021-02-28T00:00:00"/>
    <n v="0"/>
    <n v="0"/>
    <n v="0"/>
    <n v="245230.3"/>
    <n v="0"/>
    <n v="-2042.47"/>
    <n v="0"/>
    <n v="243187.83"/>
    <n v="245230.3"/>
    <n v="-2042.47"/>
    <n v="0"/>
    <m/>
    <s v="UM01"/>
    <s v="INR"/>
    <n v="0"/>
    <n v="0"/>
    <n v="0"/>
    <n v="0"/>
    <n v="0"/>
  </r>
  <r>
    <s v="1603005533"/>
    <s v="0"/>
    <s v="16030055330"/>
    <s v="3000"/>
    <x v="2"/>
    <s v="COMPLETE LIFTING FRAME WITH ALL PIN&amp;BUSH-130011317"/>
    <s v="4"/>
    <s v="0"/>
    <s v="UM3005"/>
    <d v="2021-02-28T00:00:00"/>
    <n v="0"/>
    <n v="0"/>
    <n v="0"/>
    <n v="130950"/>
    <n v="0"/>
    <n v="-2726.63"/>
    <n v="0"/>
    <n v="128223.37"/>
    <n v="130950"/>
    <n v="-2726.63"/>
    <n v="0"/>
    <m/>
    <s v="UM01"/>
    <s v="INR"/>
    <n v="0"/>
    <n v="0"/>
    <n v="0"/>
    <n v="0"/>
    <n v="0"/>
  </r>
  <r>
    <s v="1603005534"/>
    <s v="0"/>
    <s v="16030055340"/>
    <s v="3000"/>
    <x v="2"/>
    <s v="PROCURMENT &amp; INSTL OF 3 NOS ZINC TANKS-RC-011606"/>
    <s v="7"/>
    <s v="0"/>
    <s v="UM3001"/>
    <d v="2021-03-25T00:00:00"/>
    <n v="0"/>
    <n v="0"/>
    <n v="0"/>
    <n v="89456.67"/>
    <n v="0"/>
    <n v="-2849.71"/>
    <n v="0"/>
    <n v="1092038.8500000001"/>
    <n v="1094888.56"/>
    <n v="-2849.71"/>
    <n v="1005431.89"/>
    <m/>
    <s v="UM01"/>
    <s v="INR"/>
    <n v="0"/>
    <n v="0"/>
    <n v="0"/>
    <n v="0"/>
    <n v="0"/>
  </r>
  <r>
    <s v="1603005536"/>
    <s v="0"/>
    <s v="16030055360"/>
    <s v="3000"/>
    <x v="2"/>
    <s v="INST OF INTAKE WATER FLOW MEASURMENT SYS-RC-011701"/>
    <s v="5"/>
    <s v="0"/>
    <s v="UM3001"/>
    <d v="2021-03-25T00:00:00"/>
    <n v="0"/>
    <n v="0"/>
    <n v="0"/>
    <n v="1340396.76"/>
    <n v="0"/>
    <n v="-9287.86"/>
    <n v="0"/>
    <n v="2539634.2400000002"/>
    <n v="2548922.1"/>
    <n v="-9287.86"/>
    <n v="1208525.3400000001"/>
    <m/>
    <s v="UM01"/>
    <s v="INR"/>
    <n v="0"/>
    <n v="0"/>
    <n v="0"/>
    <n v="0"/>
    <n v="0"/>
  </r>
  <r>
    <s v="1603005537"/>
    <s v="0"/>
    <s v="16030055370"/>
    <s v="3000"/>
    <x v="2"/>
    <s v="REPLACEMENT OF CHIMNEY OF PH - 2 (3 NOS)-RC-011801"/>
    <s v="7"/>
    <s v="0"/>
    <s v="UM3001"/>
    <d v="2021-03-25T00:00:00"/>
    <n v="0"/>
    <n v="0"/>
    <n v="0"/>
    <n v="2185004.67"/>
    <n v="0"/>
    <n v="-10704.95"/>
    <n v="0"/>
    <n v="4102249.72"/>
    <n v="4112954.67"/>
    <n v="-10704.95"/>
    <n v="1927950"/>
    <m/>
    <s v="UM01"/>
    <s v="INR"/>
    <n v="0"/>
    <n v="0"/>
    <n v="0"/>
    <n v="0"/>
    <n v="0"/>
  </r>
  <r>
    <s v="1603005538"/>
    <s v="0"/>
    <s v="16030055380"/>
    <s v="3000"/>
    <x v="2"/>
    <s v="PROC/INST-CONV HEAT EXC-HOT WATER GEN-RC-011804"/>
    <s v="7"/>
    <s v="0"/>
    <s v="UM3001"/>
    <d v="2021-03-25T00:00:00"/>
    <n v="0"/>
    <n v="0"/>
    <n v="0"/>
    <n v="383593.46"/>
    <n v="0"/>
    <n v="-5534.71"/>
    <n v="0"/>
    <n v="2120958.73"/>
    <n v="2126493.44"/>
    <n v="-5534.71"/>
    <n v="1742899.98"/>
    <m/>
    <s v="UM01"/>
    <s v="INR"/>
    <n v="0"/>
    <n v="0"/>
    <n v="0"/>
    <n v="0"/>
    <n v="0"/>
  </r>
  <r>
    <s v="1603005539"/>
    <s v="0"/>
    <s v="16030055390"/>
    <s v="3000"/>
    <x v="2"/>
    <s v="PROC OF REFRIGRATED AIR DRYER-RC-011902"/>
    <s v="7"/>
    <s v="0"/>
    <s v="UM3001"/>
    <d v="2021-03-25T00:00:00"/>
    <n v="0"/>
    <n v="0"/>
    <n v="0"/>
    <n v="1156318.03"/>
    <n v="0"/>
    <n v="-3009.6"/>
    <n v="0"/>
    <n v="1153308.43"/>
    <n v="1156318.03"/>
    <n v="-3009.6"/>
    <n v="0"/>
    <m/>
    <s v="UM01"/>
    <s v="INR"/>
    <n v="0"/>
    <n v="0"/>
    <n v="0"/>
    <n v="0"/>
    <n v="0"/>
  </r>
  <r>
    <s v="1603005542"/>
    <s v="0"/>
    <s v="16030055420"/>
    <s v="3000"/>
    <x v="2"/>
    <s v="BEARING,SPLIT,04B1308EX/400E1308BX,13-1/-130002429"/>
    <s v="5"/>
    <s v="0"/>
    <s v="UM3001"/>
    <d v="2021-03-31T00:00:00"/>
    <n v="0"/>
    <n v="0"/>
    <n v="0"/>
    <n v="315839.28000000003"/>
    <n v="0"/>
    <n v="-164.41"/>
    <n v="0"/>
    <n v="315674.87"/>
    <n v="315839.28000000003"/>
    <n v="-164.41"/>
    <n v="0"/>
    <m/>
    <s v="UM01"/>
    <s v="INR"/>
    <n v="0"/>
    <n v="0"/>
    <n v="0"/>
    <n v="0"/>
    <n v="0"/>
  </r>
  <r>
    <s v="1603005543"/>
    <s v="0"/>
    <s v="16030055430"/>
    <s v="3000"/>
    <x v="2"/>
    <s v="GEAR,SPUR,PSB210729,100TSUN GEAR ASSEMB-1300032291"/>
    <s v="5"/>
    <s v="0"/>
    <s v="UM3001"/>
    <d v="2021-03-31T00:00:00"/>
    <n v="0"/>
    <n v="0"/>
    <n v="0"/>
    <n v="103000"/>
    <n v="0"/>
    <n v="-53.62"/>
    <n v="0"/>
    <n v="102946.38"/>
    <n v="103000"/>
    <n v="-53.62"/>
    <n v="0"/>
    <m/>
    <s v="UM01"/>
    <s v="INR"/>
    <n v="0"/>
    <n v="0"/>
    <n v="0"/>
    <n v="0"/>
    <n v="0"/>
  </r>
  <r>
    <s v="1603005544"/>
    <s v="0"/>
    <s v="16030055440"/>
    <s v="3000"/>
    <x v="2"/>
    <s v="GEARED MOTOR 7.5KW,FOOT MOUNTD-1300086141"/>
    <s v="2"/>
    <s v="0"/>
    <s v="UM3001"/>
    <d v="2021-03-31T00:00:00"/>
    <n v="0"/>
    <n v="0"/>
    <n v="0"/>
    <n v="158013"/>
    <n v="0"/>
    <n v="-205.63"/>
    <n v="0"/>
    <n v="157807.37"/>
    <n v="158013"/>
    <n v="-205.63"/>
    <n v="0"/>
    <m/>
    <s v="UM01"/>
    <s v="INR"/>
    <n v="0"/>
    <n v="0"/>
    <n v="0"/>
    <n v="0"/>
    <n v="0"/>
  </r>
  <r>
    <s v="1603005545"/>
    <s v="0"/>
    <s v="16030055450"/>
    <s v="3000"/>
    <x v="2"/>
    <s v="AC SQ MOTOR , 60KW, RPM -1484, 415V,AMP-1300107440"/>
    <s v="5"/>
    <s v="0"/>
    <s v="UM3001"/>
    <d v="2021-03-31T00:00:00"/>
    <n v="0"/>
    <n v="0"/>
    <n v="0"/>
    <n v="450000"/>
    <n v="0"/>
    <n v="-234.25"/>
    <n v="0"/>
    <n v="449765.75"/>
    <n v="450000"/>
    <n v="-234.25"/>
    <n v="0"/>
    <m/>
    <s v="UM01"/>
    <s v="INR"/>
    <n v="0"/>
    <n v="0"/>
    <n v="0"/>
    <n v="0"/>
    <n v="0"/>
  </r>
  <r>
    <s v="1603005546"/>
    <s v="0"/>
    <s v="16030055460"/>
    <s v="3000"/>
    <x v="2"/>
    <s v="A5E36717813 IGD1 260A/400V (J2S305032, A-130011031"/>
    <s v="2"/>
    <s v="0"/>
    <s v="UM3001"/>
    <d v="2021-03-31T00:00:00"/>
    <n v="0"/>
    <n v="0"/>
    <n v="0"/>
    <n v="170900"/>
    <n v="0"/>
    <n v="-222.4"/>
    <n v="0"/>
    <n v="170677.6"/>
    <n v="170900"/>
    <n v="-222.4"/>
    <n v="0"/>
    <m/>
    <s v="UM01"/>
    <s v="INR"/>
    <n v="0"/>
    <n v="0"/>
    <n v="0"/>
    <n v="0"/>
    <n v="0"/>
  </r>
  <r>
    <s v="1603005547"/>
    <s v="0"/>
    <s v="16030055470"/>
    <s v="3000"/>
    <x v="2"/>
    <s v="COOLING TOWER MATERIALS-1300111398"/>
    <s v="2"/>
    <s v="0"/>
    <s v="UM3001"/>
    <d v="2021-03-31T00:00:00"/>
    <n v="0"/>
    <n v="0"/>
    <n v="0"/>
    <n v="183071.56"/>
    <n v="0"/>
    <n v="-238.24"/>
    <n v="0"/>
    <n v="182833.32"/>
    <n v="183071.56"/>
    <n v="-238.24"/>
    <n v="0"/>
    <m/>
    <s v="UM01"/>
    <s v="INR"/>
    <n v="0"/>
    <n v="0"/>
    <n v="0"/>
    <n v="0"/>
    <n v="0"/>
  </r>
  <r>
    <s v="1603005548"/>
    <s v="0"/>
    <s v="16030055480"/>
    <s v="3000"/>
    <x v="2"/>
    <s v="CLOSING DIE SADDLE ASSLY SMD 500470 R1-1300111581"/>
    <s v="5"/>
    <s v="0"/>
    <s v="UM3001"/>
    <d v="2021-03-31T00:00:00"/>
    <n v="0"/>
    <n v="0"/>
    <n v="0"/>
    <n v="190000"/>
    <n v="0"/>
    <n v="-98.9"/>
    <n v="0"/>
    <n v="189901.1"/>
    <n v="190000"/>
    <n v="-98.9"/>
    <n v="0"/>
    <m/>
    <s v="UM01"/>
    <s v="INR"/>
    <n v="0"/>
    <n v="0"/>
    <n v="0"/>
    <n v="0"/>
    <n v="0"/>
  </r>
  <r>
    <s v="1603005549"/>
    <s v="0"/>
    <s v="16030055490"/>
    <s v="3000"/>
    <x v="2"/>
    <s v="BACK PULLCAPSTAN,351BPC4420C-1300111735"/>
    <s v="5"/>
    <s v="0"/>
    <s v="UM3001"/>
    <d v="2021-03-31T00:00:00"/>
    <n v="0"/>
    <n v="0"/>
    <n v="0"/>
    <n v="325000"/>
    <n v="0"/>
    <n v="-169.18"/>
    <n v="0"/>
    <n v="324830.82"/>
    <n v="325000"/>
    <n v="-169.18"/>
    <n v="0"/>
    <m/>
    <s v="UM01"/>
    <s v="INR"/>
    <n v="0"/>
    <n v="0"/>
    <n v="0"/>
    <n v="0"/>
    <n v="0"/>
  </r>
  <r>
    <s v="1603005550"/>
    <s v="0"/>
    <s v="16030055500"/>
    <s v="3000"/>
    <x v="2"/>
    <s v="BACKPULL CAPSTAN  ADOPTER,351BPD003520A-1300111736"/>
    <s v="5"/>
    <s v="0"/>
    <s v="UM3001"/>
    <d v="2021-03-31T00:00:00"/>
    <n v="0"/>
    <n v="0"/>
    <n v="0"/>
    <n v="200000"/>
    <n v="0"/>
    <n v="-104.11"/>
    <n v="0"/>
    <n v="199895.89"/>
    <n v="200000"/>
    <n v="-104.11"/>
    <n v="0"/>
    <m/>
    <s v="UM01"/>
    <s v="INR"/>
    <n v="0"/>
    <n v="0"/>
    <n v="0"/>
    <n v="0"/>
    <n v="0"/>
  </r>
  <r>
    <s v="1603005551"/>
    <s v="0"/>
    <s v="16030055510"/>
    <s v="3000"/>
    <x v="2"/>
    <s v="HYDRAULIC BAR CUTTER HBC-816, OGURA &amp; CO-130011292"/>
    <s v="2"/>
    <s v="0"/>
    <s v="UM3001"/>
    <d v="2021-03-31T00:00:00"/>
    <n v="0"/>
    <n v="0"/>
    <n v="0"/>
    <n v="478036.41"/>
    <n v="0"/>
    <n v="-622.1"/>
    <n v="0"/>
    <n v="477414.31"/>
    <n v="478036.41"/>
    <n v="-622.1"/>
    <n v="0"/>
    <m/>
    <s v="UM01"/>
    <s v="INR"/>
    <n v="0"/>
    <n v="0"/>
    <n v="0"/>
    <n v="0"/>
    <n v="0"/>
  </r>
  <r>
    <s v="1603005552"/>
    <s v="0"/>
    <s v="16030055520"/>
    <s v="3000"/>
    <x v="2"/>
    <s v="ACSQ MOTOR. 90KW, FR: 280,1480RPM, LENZE-130011323"/>
    <s v="5"/>
    <s v="0"/>
    <s v="UM3001"/>
    <d v="2021-03-31T00:00:00"/>
    <n v="0"/>
    <n v="0"/>
    <n v="0"/>
    <n v="203336"/>
    <n v="0"/>
    <n v="-105.85"/>
    <n v="0"/>
    <n v="203230.15"/>
    <n v="203336"/>
    <n v="-105.85"/>
    <n v="0"/>
    <m/>
    <s v="UM01"/>
    <s v="INR"/>
    <n v="0"/>
    <n v="0"/>
    <n v="0"/>
    <n v="0"/>
    <n v="0"/>
  </r>
  <r>
    <s v="1603005553"/>
    <s v="0"/>
    <s v="16030055530"/>
    <s v="3000"/>
    <x v="2"/>
    <s v="SAFETY BLOCK COMPLETE SET MAKE : SIEMENS-130010887"/>
    <s v="10"/>
    <s v="0"/>
    <s v="UM3005"/>
    <d v="2021-03-31T00:00:00"/>
    <n v="0"/>
    <n v="0"/>
    <n v="0"/>
    <n v="969000"/>
    <n v="0"/>
    <n v="-252.21"/>
    <n v="0"/>
    <n v="968747.79"/>
    <n v="969000"/>
    <n v="-252.21"/>
    <n v="0"/>
    <m/>
    <s v="UM01"/>
    <s v="INR"/>
    <n v="0"/>
    <n v="0"/>
    <n v="0"/>
    <n v="0"/>
    <n v="0"/>
  </r>
  <r>
    <s v="1603005554"/>
    <s v="0"/>
    <s v="16030055540"/>
    <s v="3000"/>
    <x v="2"/>
    <s v="COMPLETE SET OF LOW SPEED SIDE BEARINGS-1300113283"/>
    <s v="10"/>
    <s v="0"/>
    <s v="UM3005"/>
    <d v="2021-03-31T00:00:00"/>
    <n v="0"/>
    <n v="0"/>
    <n v="0"/>
    <n v="748250"/>
    <n v="0"/>
    <n v="-194.75"/>
    <n v="0"/>
    <n v="748055.25"/>
    <n v="748250"/>
    <n v="-194.75"/>
    <n v="0"/>
    <m/>
    <s v="UM01"/>
    <s v="INR"/>
    <n v="0"/>
    <n v="0"/>
    <n v="0"/>
    <n v="0"/>
    <n v="0"/>
  </r>
  <r>
    <s v="1603005555"/>
    <s v="0"/>
    <s v="16030055550"/>
    <s v="3000"/>
    <x v="2"/>
    <s v="GEAR BOX,PINION SHAFT,TYP DOUBLE HELICAL-130011373"/>
    <s v="10"/>
    <s v="0"/>
    <s v="UM3005"/>
    <d v="2021-03-31T00:00:00"/>
    <n v="0"/>
    <n v="0"/>
    <n v="0"/>
    <n v="1197200"/>
    <n v="0"/>
    <n v="-311.60000000000002"/>
    <n v="0"/>
    <n v="1196888.3999999999"/>
    <n v="1197200"/>
    <n v="-311.60000000000002"/>
    <n v="0"/>
    <m/>
    <s v="UM01"/>
    <s v="INR"/>
    <n v="0"/>
    <n v="0"/>
    <n v="0"/>
    <n v="0"/>
    <n v="0"/>
  </r>
  <r>
    <s v="1603005556"/>
    <s v="0"/>
    <s v="16030055560"/>
    <s v="3000"/>
    <x v="2"/>
    <s v="FRONT END UPGRADATION OF DCS-RC-051907"/>
    <s v="7"/>
    <s v="0"/>
    <s v="UM3005"/>
    <d v="2021-03-31T00:00:00"/>
    <n v="0"/>
    <n v="0"/>
    <n v="0"/>
    <n v="6740413.4400000004"/>
    <n v="0"/>
    <n v="-2506.2199999999998"/>
    <n v="0"/>
    <n v="6737907.2199999997"/>
    <n v="6740413.4400000004"/>
    <n v="-2506.2199999999998"/>
    <n v="0"/>
    <m/>
    <s v="UM01"/>
    <s v="INR"/>
    <n v="0"/>
    <n v="0"/>
    <n v="0"/>
    <n v="0"/>
    <n v="0"/>
  </r>
  <r>
    <s v="1603005557"/>
    <s v="0"/>
    <s v="16030055570"/>
    <s v="3000"/>
    <x v="2"/>
    <s v="EQUIP OF NABL LAB-REQ OF STD IS7025:2017-RC-051910"/>
    <s v="10"/>
    <s v="0"/>
    <s v="UM3005"/>
    <d v="2021-03-31T00:00:00"/>
    <n v="0"/>
    <n v="0"/>
    <n v="0"/>
    <n v="886048.9"/>
    <n v="0"/>
    <n v="-321.99"/>
    <n v="0"/>
    <n v="1236793.9099999999"/>
    <n v="1237115.8999999999"/>
    <n v="-321.99"/>
    <n v="351067"/>
    <m/>
    <s v="UM01"/>
    <s v="INR"/>
    <n v="0"/>
    <n v="0"/>
    <n v="0"/>
    <n v="0"/>
    <n v="0"/>
  </r>
  <r>
    <s v="1604000268"/>
    <s v="0"/>
    <s v="16040002680"/>
    <s v="4000"/>
    <x v="3"/>
    <s v="1.5 KVA UPS OFFLINE 8 NO"/>
    <s v="0"/>
    <s v="0"/>
    <s v="UM3001"/>
    <d v="2005-01-01T00:00:00"/>
    <n v="50000"/>
    <n v="-47500"/>
    <n v="2500"/>
    <n v="0"/>
    <n v="0"/>
    <n v="0"/>
    <n v="0"/>
    <n v="2500"/>
    <n v="50000"/>
    <n v="-47500"/>
    <n v="0"/>
    <m/>
    <s v="UM01"/>
    <s v="INR"/>
    <n v="0"/>
    <n v="0"/>
    <n v="0"/>
    <n v="0"/>
    <n v="0"/>
  </r>
  <r>
    <s v="1604000269"/>
    <s v="0"/>
    <s v="16040002690"/>
    <s v="4000"/>
    <x v="3"/>
    <s v="1.5 TON A.C. MAKE: SYMPHONY"/>
    <s v="0"/>
    <s v="0"/>
    <s v="UM3001"/>
    <d v="2005-01-01T00:00:00"/>
    <n v="25900"/>
    <n v="-24605"/>
    <n v="1295"/>
    <n v="0"/>
    <n v="0"/>
    <n v="0"/>
    <n v="0"/>
    <n v="1295"/>
    <n v="25900"/>
    <n v="-24605"/>
    <n v="0"/>
    <m/>
    <s v="UM01"/>
    <s v="INR"/>
    <n v="0"/>
    <n v="0"/>
    <n v="0"/>
    <n v="0"/>
    <n v="0"/>
  </r>
  <r>
    <s v="1604000270"/>
    <s v="0"/>
    <s v="16040002700"/>
    <s v="4000"/>
    <x v="3"/>
    <s v="100 KVA ROSHNI UPS"/>
    <s v="0"/>
    <s v="0"/>
    <s v="UM3001"/>
    <d v="2005-01-01T00:00:00"/>
    <n v="10945"/>
    <n v="-10397.75"/>
    <n v="547.25"/>
    <n v="0"/>
    <n v="0"/>
    <n v="0"/>
    <n v="0"/>
    <n v="547.25"/>
    <n v="10945"/>
    <n v="-10397.75"/>
    <n v="0"/>
    <m/>
    <s v="UM01"/>
    <s v="INR"/>
    <n v="0"/>
    <n v="0"/>
    <n v="0"/>
    <n v="0"/>
    <n v="0"/>
  </r>
  <r>
    <s v="1604000271"/>
    <s v="0"/>
    <s v="16040002710"/>
    <s v="4000"/>
    <x v="3"/>
    <s v="1000 KVA NEW TRANSFORMER"/>
    <s v="0"/>
    <s v="0"/>
    <s v="UM3001"/>
    <d v="2005-01-01T00:00:00"/>
    <n v="16649.330000000002"/>
    <n v="-15914.95"/>
    <n v="734.38"/>
    <n v="0"/>
    <n v="0"/>
    <n v="0"/>
    <n v="0"/>
    <n v="734.38"/>
    <n v="16649.330000000002"/>
    <n v="-15914.95"/>
    <n v="0"/>
    <m/>
    <s v="UM01"/>
    <s v="INR"/>
    <n v="0"/>
    <n v="0"/>
    <n v="0"/>
    <n v="0"/>
    <n v="0"/>
  </r>
  <r>
    <s v="1604000272"/>
    <s v="0"/>
    <s v="16040002720"/>
    <s v="4000"/>
    <x v="3"/>
    <s v="1000 KVA TRANSFORMER"/>
    <s v="0"/>
    <s v="0"/>
    <s v="UM3001"/>
    <d v="2000-08-01T00:00:00"/>
    <n v="565350"/>
    <n v="-540413.35"/>
    <n v="24936.65"/>
    <n v="0"/>
    <n v="0"/>
    <n v="0"/>
    <n v="0"/>
    <n v="24936.65"/>
    <n v="565350"/>
    <n v="-540413.35"/>
    <n v="0"/>
    <m/>
    <s v="UM01"/>
    <s v="INR"/>
    <n v="0"/>
    <n v="0"/>
    <n v="0"/>
    <n v="0"/>
    <n v="0"/>
  </r>
  <r>
    <s v="1604000273"/>
    <s v="0"/>
    <s v="16040002730"/>
    <s v="4000"/>
    <x v="3"/>
    <s v="1000 KVA TRANSFORMER"/>
    <s v="0"/>
    <s v="0"/>
    <s v="UM3001"/>
    <d v="2000-08-01T00:00:00"/>
    <n v="451367.98"/>
    <n v="-431458.89"/>
    <n v="19909.09"/>
    <n v="0"/>
    <n v="0"/>
    <n v="0"/>
    <n v="0"/>
    <n v="19909.09"/>
    <n v="451367.98"/>
    <n v="-431458.89"/>
    <n v="0"/>
    <m/>
    <s v="UM01"/>
    <s v="INR"/>
    <n v="0"/>
    <n v="0"/>
    <n v="0"/>
    <n v="0"/>
    <n v="0"/>
  </r>
  <r>
    <s v="1604000274"/>
    <s v="0"/>
    <s v="16040002740"/>
    <s v="4000"/>
    <x v="3"/>
    <s v="1000KV TRNSFORMER B29177"/>
    <s v="0"/>
    <s v="0"/>
    <s v="UM3001"/>
    <d v="2005-01-01T00:00:00"/>
    <n v="666320.32999999996"/>
    <n v="-636930.05000000005"/>
    <n v="29390.28"/>
    <n v="0"/>
    <n v="0"/>
    <n v="0"/>
    <n v="0"/>
    <n v="29390.28"/>
    <n v="666320.32999999996"/>
    <n v="-636930.05000000005"/>
    <n v="0"/>
    <m/>
    <s v="UM01"/>
    <s v="INR"/>
    <n v="0"/>
    <n v="0"/>
    <n v="0"/>
    <n v="0"/>
    <n v="0"/>
  </r>
  <r>
    <s v="1604000275"/>
    <s v="0"/>
    <s v="16040002750"/>
    <s v="4000"/>
    <x v="3"/>
    <s v="22 KW LD 180M MOTOR"/>
    <s v="0"/>
    <s v="0"/>
    <s v="UM3001"/>
    <d v="2000-08-01T00:00:00"/>
    <n v="28615.66"/>
    <n v="-27353.46"/>
    <n v="1262.2"/>
    <n v="0"/>
    <n v="0"/>
    <n v="0"/>
    <n v="0"/>
    <n v="1262.2"/>
    <n v="28615.66"/>
    <n v="-27353.46"/>
    <n v="0"/>
    <m/>
    <s v="UM01"/>
    <s v="INR"/>
    <n v="0"/>
    <n v="0"/>
    <n v="0"/>
    <n v="0"/>
    <n v="0"/>
  </r>
  <r>
    <s v="1604000276"/>
    <s v="0"/>
    <s v="16040002760"/>
    <s v="4000"/>
    <x v="3"/>
    <s v="22 KW LD 180M MOTOR"/>
    <s v="0"/>
    <s v="0"/>
    <s v="UM3001"/>
    <d v="2000-08-01T00:00:00"/>
    <n v="28615.66"/>
    <n v="-27353.46"/>
    <n v="1262.2"/>
    <n v="0"/>
    <n v="0"/>
    <n v="0"/>
    <n v="0"/>
    <n v="1262.2"/>
    <n v="28615.66"/>
    <n v="-27353.46"/>
    <n v="0"/>
    <m/>
    <s v="UM01"/>
    <s v="INR"/>
    <n v="0"/>
    <n v="0"/>
    <n v="0"/>
    <n v="0"/>
    <n v="0"/>
  </r>
  <r>
    <s v="1604000277"/>
    <s v="0"/>
    <s v="16040002770"/>
    <s v="4000"/>
    <x v="3"/>
    <s v="22 KW LD 180M MOTOR"/>
    <s v="0"/>
    <s v="0"/>
    <s v="UM3001"/>
    <d v="2000-08-01T00:00:00"/>
    <n v="28615.68"/>
    <n v="-27353.48"/>
    <n v="1262.2"/>
    <n v="0"/>
    <n v="0"/>
    <n v="0"/>
    <n v="0"/>
    <n v="1262.2"/>
    <n v="28615.68"/>
    <n v="-27353.48"/>
    <n v="0"/>
    <m/>
    <s v="UM01"/>
    <s v="INR"/>
    <n v="0"/>
    <n v="0"/>
    <n v="0"/>
    <n v="0"/>
    <n v="0"/>
  </r>
  <r>
    <s v="1604000278"/>
    <s v="0"/>
    <s v="16040002780"/>
    <s v="4000"/>
    <x v="3"/>
    <s v="22 KW VARIABLE FREQ.DIGITAL AC"/>
    <s v="10"/>
    <s v="0"/>
    <s v="UM3001"/>
    <d v="2005-01-01T00:00:00"/>
    <n v="151874.06"/>
    <n v="-144280.35999999999"/>
    <n v="7593.7"/>
    <n v="0"/>
    <n v="0"/>
    <n v="0"/>
    <n v="0"/>
    <n v="7593.7"/>
    <n v="151874.06"/>
    <n v="-144280.35999999999"/>
    <n v="0"/>
    <m/>
    <s v="UM01"/>
    <s v="INR"/>
    <n v="0"/>
    <n v="0"/>
    <n v="0"/>
    <n v="0"/>
    <n v="0"/>
  </r>
  <r>
    <s v="1604000279"/>
    <s v="0"/>
    <s v="16040002790"/>
    <s v="4000"/>
    <x v="3"/>
    <s v="22KW 3000 RPM MOTOR"/>
    <s v="0"/>
    <s v="0"/>
    <s v="UM3001"/>
    <d v="2000-08-01T00:00:00"/>
    <n v="34775.67"/>
    <n v="-33241.769999999997"/>
    <n v="1533.9"/>
    <n v="0"/>
    <n v="0"/>
    <n v="0"/>
    <n v="0"/>
    <n v="1533.9"/>
    <n v="34775.67"/>
    <n v="-33241.769999999997"/>
    <n v="0"/>
    <m/>
    <s v="UM01"/>
    <s v="INR"/>
    <n v="0"/>
    <n v="0"/>
    <n v="0"/>
    <n v="0"/>
    <n v="0"/>
  </r>
  <r>
    <s v="1604000280"/>
    <s v="0"/>
    <s v="16040002800"/>
    <s v="4000"/>
    <x v="3"/>
    <s v="2x18 W PL LIGHT FITTING"/>
    <s v="0"/>
    <s v="0"/>
    <s v="UM3001"/>
    <d v="2006-09-21T00:00:00"/>
    <n v="61951.68"/>
    <n v="-58854.09"/>
    <n v="3097.59"/>
    <n v="0"/>
    <n v="0"/>
    <n v="0"/>
    <n v="0"/>
    <n v="3097.59"/>
    <n v="61951.68"/>
    <n v="-58854.09"/>
    <n v="0"/>
    <m/>
    <s v="UM01"/>
    <s v="INR"/>
    <n v="0"/>
    <n v="0"/>
    <n v="0"/>
    <n v="0"/>
    <n v="0"/>
  </r>
  <r>
    <s v="1604000281"/>
    <s v="0"/>
    <s v="16040002810"/>
    <s v="4000"/>
    <x v="3"/>
    <s v="300 KVAR AUTO.P COR CONT PANEL"/>
    <s v="0"/>
    <s v="0"/>
    <s v="UM3001"/>
    <d v="2005-01-01T00:00:00"/>
    <n v="514800"/>
    <n v="-489060"/>
    <n v="25740"/>
    <n v="0"/>
    <n v="0"/>
    <n v="0"/>
    <n v="0"/>
    <n v="25740"/>
    <n v="514800"/>
    <n v="-489060"/>
    <n v="0"/>
    <m/>
    <s v="UM01"/>
    <s v="INR"/>
    <n v="0"/>
    <n v="0"/>
    <n v="0"/>
    <n v="0"/>
    <n v="0"/>
  </r>
  <r>
    <s v="1604000282"/>
    <s v="0"/>
    <s v="16040002820"/>
    <s v="4000"/>
    <x v="3"/>
    <s v="33 KV -400A TRIPLE POLE"/>
    <s v="0"/>
    <s v="0"/>
    <s v="UM3001"/>
    <d v="2000-08-01T00:00:00"/>
    <n v="122426"/>
    <n v="-117025.99"/>
    <n v="5400.01"/>
    <n v="0"/>
    <n v="0"/>
    <n v="0"/>
    <n v="0"/>
    <n v="5400.01"/>
    <n v="122426"/>
    <n v="-117025.99"/>
    <n v="0"/>
    <m/>
    <s v="UM01"/>
    <s v="INR"/>
    <n v="0"/>
    <n v="0"/>
    <n v="0"/>
    <n v="0"/>
    <n v="0"/>
  </r>
  <r>
    <s v="1604000283"/>
    <s v="0"/>
    <s v="16040002830"/>
    <s v="4000"/>
    <x v="3"/>
    <s v="33 KV CT -( SET OF 3)"/>
    <s v="0"/>
    <s v="0"/>
    <s v="UM3001"/>
    <d v="2005-01-01T00:00:00"/>
    <n v="190672"/>
    <n v="-182261.77"/>
    <n v="8410.23"/>
    <n v="0"/>
    <n v="0"/>
    <n v="0"/>
    <n v="0"/>
    <n v="8410.23"/>
    <n v="190672"/>
    <n v="-182261.77"/>
    <n v="0"/>
    <m/>
    <s v="UM01"/>
    <s v="INR"/>
    <n v="0"/>
    <n v="0"/>
    <n v="0"/>
    <n v="0"/>
    <n v="0"/>
  </r>
  <r>
    <s v="1604000284"/>
    <s v="0"/>
    <s v="16040002840"/>
    <s v="4000"/>
    <x v="3"/>
    <s v="33 KV CURRENT TRANSFORMER"/>
    <s v="0"/>
    <s v="0"/>
    <s v="UM3001"/>
    <d v="2000-08-01T00:00:00"/>
    <n v="182693"/>
    <n v="-174634.71"/>
    <n v="8058.29"/>
    <n v="0"/>
    <n v="0"/>
    <n v="0"/>
    <n v="0"/>
    <n v="8058.29"/>
    <n v="182693"/>
    <n v="-174634.71"/>
    <n v="0"/>
    <m/>
    <s v="UM01"/>
    <s v="INR"/>
    <n v="0"/>
    <n v="0"/>
    <n v="0"/>
    <n v="0"/>
    <n v="0"/>
  </r>
  <r>
    <s v="1604000285"/>
    <s v="0"/>
    <s v="16040002850"/>
    <s v="4000"/>
    <x v="3"/>
    <s v="33 KV OIL COOL SINGLE PHASE PT"/>
    <s v="10"/>
    <s v="0"/>
    <s v="UM3001"/>
    <d v="2005-01-01T00:00:00"/>
    <n v="54174"/>
    <n v="-51465.3"/>
    <n v="2708.7"/>
    <n v="0"/>
    <n v="0"/>
    <n v="0"/>
    <n v="0"/>
    <n v="2708.7"/>
    <n v="54174"/>
    <n v="-51465.3"/>
    <n v="0"/>
    <m/>
    <s v="UM01"/>
    <s v="INR"/>
    <n v="0"/>
    <n v="0"/>
    <n v="0"/>
    <n v="0"/>
    <n v="0"/>
  </r>
  <r>
    <s v="1604000286"/>
    <s v="0"/>
    <s v="16040002860"/>
    <s v="4000"/>
    <x v="3"/>
    <s v="33 KV OIL COOLED DUAL CORE"/>
    <s v="10"/>
    <s v="0"/>
    <s v="UM3001"/>
    <d v="2005-01-01T00:00:00"/>
    <n v="62902"/>
    <n v="-59756.9"/>
    <n v="3145.1"/>
    <n v="0"/>
    <n v="0"/>
    <n v="0"/>
    <n v="0"/>
    <n v="3145.1"/>
    <n v="62902"/>
    <n v="-59756.9"/>
    <n v="0"/>
    <m/>
    <s v="UM01"/>
    <s v="INR"/>
    <n v="0"/>
    <n v="0"/>
    <n v="0"/>
    <n v="0"/>
    <n v="0"/>
  </r>
  <r>
    <s v="1604000287"/>
    <s v="0"/>
    <s v="16040002870"/>
    <s v="4000"/>
    <x v="3"/>
    <s v="33 KV TRANSFORMER"/>
    <s v="0"/>
    <s v="0"/>
    <s v="UM3001"/>
    <d v="2000-08-01T00:00:00"/>
    <n v="92845"/>
    <n v="-88749.75"/>
    <n v="4095.25"/>
    <n v="0"/>
    <n v="0"/>
    <n v="0"/>
    <n v="0"/>
    <n v="4095.25"/>
    <n v="92845"/>
    <n v="-88749.75"/>
    <n v="0"/>
    <m/>
    <s v="UM01"/>
    <s v="INR"/>
    <n v="0"/>
    <n v="0"/>
    <n v="0"/>
    <n v="0"/>
    <n v="0"/>
  </r>
  <r>
    <s v="1604000288"/>
    <s v="0"/>
    <s v="16040002880"/>
    <s v="4000"/>
    <x v="3"/>
    <s v="33 KV TRANSFORMER"/>
    <s v="0"/>
    <s v="0"/>
    <s v="UM3001"/>
    <d v="2000-08-01T00:00:00"/>
    <n v="91346"/>
    <n v="-87316.88"/>
    <n v="4029.12"/>
    <n v="0"/>
    <n v="0"/>
    <n v="0"/>
    <n v="0"/>
    <n v="4029.12"/>
    <n v="91346"/>
    <n v="-87316.88"/>
    <n v="0"/>
    <m/>
    <s v="UM01"/>
    <s v="INR"/>
    <n v="0"/>
    <n v="0"/>
    <n v="0"/>
    <n v="0"/>
    <n v="0"/>
  </r>
  <r>
    <s v="1604000289"/>
    <s v="0"/>
    <s v="16040002890"/>
    <s v="4000"/>
    <x v="3"/>
    <s v="33KV 630A 25KA VACCUM CIR BRKR"/>
    <s v="10"/>
    <s v="0"/>
    <s v="UM3001"/>
    <d v="2005-01-01T00:00:00"/>
    <n v="275887"/>
    <n v="-262092.65"/>
    <n v="13794.35"/>
    <n v="0"/>
    <n v="0"/>
    <n v="0"/>
    <n v="0"/>
    <n v="13794.35"/>
    <n v="275887"/>
    <n v="-262092.65"/>
    <n v="0"/>
    <m/>
    <s v="UM01"/>
    <s v="INR"/>
    <n v="0"/>
    <n v="0"/>
    <n v="0"/>
    <n v="0"/>
    <n v="0"/>
  </r>
  <r>
    <s v="1604000290"/>
    <s v="0"/>
    <s v="16040002900"/>
    <s v="4000"/>
    <x v="3"/>
    <s v="33KV SUPERVISORY CONTROL PANEL"/>
    <s v="10"/>
    <s v="0"/>
    <s v="UM3001"/>
    <d v="2005-01-01T00:00:00"/>
    <n v="484123"/>
    <n v="-459916.85"/>
    <n v="24206.15"/>
    <n v="0"/>
    <n v="0"/>
    <n v="0"/>
    <n v="0"/>
    <n v="24206.15"/>
    <n v="484123"/>
    <n v="-459916.85"/>
    <n v="0"/>
    <m/>
    <s v="UM01"/>
    <s v="INR"/>
    <n v="0"/>
    <n v="0"/>
    <n v="0"/>
    <n v="0"/>
    <n v="0"/>
  </r>
  <r>
    <s v="1604000291"/>
    <s v="0"/>
    <s v="16040002910"/>
    <s v="4000"/>
    <x v="3"/>
    <s v="4x16 COPPER ARMORED CABLE"/>
    <s v="0"/>
    <s v="0"/>
    <s v="UM3001"/>
    <d v="2006-09-21T00:00:00"/>
    <n v="47412"/>
    <n v="-45041.4"/>
    <n v="2370.6"/>
    <n v="0"/>
    <n v="0"/>
    <n v="0"/>
    <n v="0"/>
    <n v="2370.6"/>
    <n v="47412"/>
    <n v="-45041.4"/>
    <n v="0"/>
    <m/>
    <s v="UM01"/>
    <s v="INR"/>
    <n v="0"/>
    <n v="0"/>
    <n v="0"/>
    <n v="0"/>
    <n v="0"/>
  </r>
  <r>
    <s v="1604000292"/>
    <s v="0"/>
    <s v="16040002920"/>
    <s v="4000"/>
    <x v="3"/>
    <s v="75 KVA-ENERGY SAVING DEVICE"/>
    <s v="10"/>
    <s v="0"/>
    <s v="UM3001"/>
    <d v="2005-01-01T00:00:00"/>
    <n v="153764.01999999999"/>
    <n v="-146075.82"/>
    <n v="7688.2"/>
    <n v="0"/>
    <n v="0"/>
    <n v="0"/>
    <n v="0"/>
    <n v="7688.2"/>
    <n v="153764.01999999999"/>
    <n v="-146075.82"/>
    <n v="0"/>
    <m/>
    <s v="UM01"/>
    <s v="INR"/>
    <n v="0"/>
    <n v="0"/>
    <n v="0"/>
    <n v="0"/>
    <n v="0"/>
  </r>
  <r>
    <s v="1604000293"/>
    <s v="0"/>
    <s v="16040002930"/>
    <s v="4000"/>
    <x v="3"/>
    <s v="A C 2.0 TON CAP.WITH GRILL"/>
    <s v="0"/>
    <s v="0"/>
    <s v="UM3001"/>
    <d v="2005-01-01T00:00:00"/>
    <n v="39827"/>
    <n v="-37835.65"/>
    <n v="1991.35"/>
    <n v="0"/>
    <n v="0"/>
    <n v="0"/>
    <n v="0"/>
    <n v="1991.35"/>
    <n v="39827"/>
    <n v="-37835.65"/>
    <n v="0"/>
    <m/>
    <s v="UM01"/>
    <s v="INR"/>
    <n v="0"/>
    <n v="0"/>
    <n v="0"/>
    <n v="0"/>
    <n v="0"/>
  </r>
  <r>
    <s v="1604000294"/>
    <s v="0"/>
    <s v="16040002940"/>
    <s v="4000"/>
    <x v="3"/>
    <s v="A C 1.5 TON MODEL 150 &amp; 176"/>
    <s v="0"/>
    <s v="0"/>
    <s v="UM3001"/>
    <d v="2005-01-01T00:00:00"/>
    <n v="51800"/>
    <n v="-49210"/>
    <n v="2590"/>
    <n v="0"/>
    <n v="0"/>
    <n v="0"/>
    <n v="0"/>
    <n v="2590"/>
    <n v="51800"/>
    <n v="-49210"/>
    <n v="0"/>
    <m/>
    <s v="UM01"/>
    <s v="INR"/>
    <n v="0"/>
    <n v="0"/>
    <n v="0"/>
    <n v="0"/>
    <n v="0"/>
  </r>
  <r>
    <s v="1604000295"/>
    <s v="0"/>
    <s v="16040002950"/>
    <s v="4000"/>
    <x v="3"/>
    <s v="A C 2.0 TON MODEL 600002"/>
    <s v="0"/>
    <s v="0"/>
    <s v="UM3001"/>
    <d v="2005-01-01T00:00:00"/>
    <n v="29900"/>
    <n v="-28405"/>
    <n v="1495"/>
    <n v="0"/>
    <n v="0"/>
    <n v="0"/>
    <n v="0"/>
    <n v="1495"/>
    <n v="29900"/>
    <n v="-28405"/>
    <n v="0"/>
    <m/>
    <s v="UM01"/>
    <s v="INR"/>
    <n v="0"/>
    <n v="0"/>
    <n v="0"/>
    <n v="0"/>
    <n v="0"/>
  </r>
  <r>
    <s v="1604000296"/>
    <s v="0"/>
    <s v="16040002960"/>
    <s v="4000"/>
    <x v="3"/>
    <s v="AC INSTAL CHARG 4.0 TON TR A/C"/>
    <s v="5"/>
    <s v="0"/>
    <s v="UM3001"/>
    <d v="2005-01-01T00:00:00"/>
    <n v="12000"/>
    <n v="-11400"/>
    <n v="600"/>
    <n v="0"/>
    <n v="0"/>
    <n v="0"/>
    <n v="0"/>
    <n v="600"/>
    <n v="12000"/>
    <n v="-11400"/>
    <n v="0"/>
    <m/>
    <s v="UM01"/>
    <s v="INR"/>
    <n v="0"/>
    <n v="0"/>
    <n v="0"/>
    <n v="0"/>
    <n v="0"/>
  </r>
  <r>
    <s v="1604000297"/>
    <s v="0"/>
    <s v="16040002970"/>
    <s v="4000"/>
    <x v="3"/>
    <s v="AIR CIRCUIT BREAKER"/>
    <s v="0"/>
    <s v="0"/>
    <s v="UM3001"/>
    <d v="2000-08-01T00:00:00"/>
    <n v="25797"/>
    <n v="-24659.14"/>
    <n v="1137.8599999999999"/>
    <n v="0"/>
    <n v="0"/>
    <n v="0"/>
    <n v="0"/>
    <n v="1137.8599999999999"/>
    <n v="25797"/>
    <n v="-24659.14"/>
    <n v="0"/>
    <m/>
    <s v="UM01"/>
    <s v="INR"/>
    <n v="0"/>
    <n v="0"/>
    <n v="0"/>
    <n v="0"/>
    <n v="0"/>
  </r>
  <r>
    <s v="1604000298"/>
    <s v="0"/>
    <s v="16040002980"/>
    <s v="4000"/>
    <x v="3"/>
    <s v="AIR CONDITIONER"/>
    <s v="0"/>
    <s v="0"/>
    <s v="UM3001"/>
    <d v="2005-01-01T00:00:00"/>
    <n v="50377.67"/>
    <n v="-48155.59"/>
    <n v="2222.08"/>
    <n v="0"/>
    <n v="0"/>
    <n v="0"/>
    <n v="0"/>
    <n v="2222.08"/>
    <n v="50377.67"/>
    <n v="-48155.59"/>
    <n v="0"/>
    <m/>
    <s v="UM01"/>
    <s v="INR"/>
    <n v="0"/>
    <n v="0"/>
    <n v="0"/>
    <n v="0"/>
    <n v="0"/>
  </r>
  <r>
    <s v="1604000299"/>
    <s v="0"/>
    <s v="16040002990"/>
    <s v="4000"/>
    <x v="3"/>
    <s v="AIR CONDITIONER [SPLIT]"/>
    <s v="5"/>
    <s v="0"/>
    <s v="UM3001"/>
    <d v="2005-01-01T00:00:00"/>
    <n v="27000"/>
    <n v="-25650"/>
    <n v="1350"/>
    <n v="0"/>
    <n v="0"/>
    <n v="0"/>
    <n v="0"/>
    <n v="1350"/>
    <n v="27000"/>
    <n v="-25650"/>
    <n v="0"/>
    <m/>
    <s v="UM01"/>
    <s v="INR"/>
    <n v="0"/>
    <n v="0"/>
    <n v="0"/>
    <n v="0"/>
    <n v="0"/>
  </r>
  <r>
    <s v="1604000300"/>
    <s v="0"/>
    <s v="16040003000"/>
    <s v="4000"/>
    <x v="3"/>
    <s v="AIR DRYER MOD CAW-65 CAP 650"/>
    <s v="0"/>
    <s v="0"/>
    <s v="UM3001"/>
    <d v="2005-01-01T00:00:00"/>
    <n v="266667"/>
    <n v="-253333.65"/>
    <n v="13333.35"/>
    <n v="0"/>
    <n v="0"/>
    <n v="0"/>
    <n v="0"/>
    <n v="13333.35"/>
    <n v="266667"/>
    <n v="-253333.65"/>
    <n v="0"/>
    <m/>
    <s v="UM01"/>
    <s v="INR"/>
    <n v="0"/>
    <n v="0"/>
    <n v="0"/>
    <n v="0"/>
    <n v="0"/>
  </r>
  <r>
    <s v="1604000301"/>
    <s v="0"/>
    <s v="16040003010"/>
    <s v="4000"/>
    <x v="3"/>
    <s v="ALPINE 1.5 TON A/C"/>
    <s v="0"/>
    <s v="0"/>
    <s v="UM3001"/>
    <d v="2005-01-01T00:00:00"/>
    <n v="30285.02"/>
    <n v="-28949.200000000001"/>
    <n v="1335.82"/>
    <n v="0"/>
    <n v="0"/>
    <n v="0"/>
    <n v="0"/>
    <n v="1335.82"/>
    <n v="30285.02"/>
    <n v="-28949.200000000001"/>
    <n v="0"/>
    <m/>
    <s v="UM01"/>
    <s v="INR"/>
    <n v="0"/>
    <n v="0"/>
    <n v="0"/>
    <n v="0"/>
    <n v="0"/>
  </r>
  <r>
    <s v="1604000302"/>
    <s v="0"/>
    <s v="16040003020"/>
    <s v="4000"/>
    <x v="3"/>
    <s v="ALPINE 1.5 TON A/C"/>
    <s v="0"/>
    <s v="0"/>
    <s v="UM3001"/>
    <d v="2005-01-01T00:00:00"/>
    <n v="30285.02"/>
    <n v="-28949.200000000001"/>
    <n v="1335.82"/>
    <n v="0"/>
    <n v="0"/>
    <n v="0"/>
    <n v="0"/>
    <n v="1335.82"/>
    <n v="30285.02"/>
    <n v="-28949.200000000001"/>
    <n v="0"/>
    <m/>
    <s v="UM01"/>
    <s v="INR"/>
    <n v="0"/>
    <n v="0"/>
    <n v="0"/>
    <n v="0"/>
    <n v="0"/>
  </r>
  <r>
    <s v="1604000303"/>
    <s v="0"/>
    <s v="16040003030"/>
    <s v="4000"/>
    <x v="3"/>
    <s v="ALPINE 1.5 TON A/C"/>
    <s v="0"/>
    <s v="0"/>
    <s v="UM3001"/>
    <d v="2005-01-01T00:00:00"/>
    <n v="30285.02"/>
    <n v="-28949.200000000001"/>
    <n v="1335.82"/>
    <n v="0"/>
    <n v="0"/>
    <n v="0"/>
    <n v="0"/>
    <n v="1335.82"/>
    <n v="30285.02"/>
    <n v="-28949.200000000001"/>
    <n v="0"/>
    <m/>
    <s v="UM01"/>
    <s v="INR"/>
    <n v="0"/>
    <n v="0"/>
    <n v="0"/>
    <n v="0"/>
    <n v="0"/>
  </r>
  <r>
    <s v="1604000304"/>
    <s v="0"/>
    <s v="16040003040"/>
    <s v="4000"/>
    <x v="3"/>
    <s v="AMTREX A/C INST"/>
    <s v="0"/>
    <s v="0"/>
    <s v="UM3001"/>
    <d v="2005-01-01T00:00:00"/>
    <n v="6050"/>
    <n v="-5747.5"/>
    <n v="302.5"/>
    <n v="0"/>
    <n v="0"/>
    <n v="0"/>
    <n v="0"/>
    <n v="302.5"/>
    <n v="6050"/>
    <n v="-5747.5"/>
    <n v="0"/>
    <m/>
    <s v="UM01"/>
    <s v="INR"/>
    <n v="0"/>
    <n v="0"/>
    <n v="0"/>
    <n v="0"/>
    <n v="0"/>
  </r>
  <r>
    <s v="1604000305"/>
    <s v="0"/>
    <s v="16040003050"/>
    <s v="4000"/>
    <x v="3"/>
    <s v="AMTREX H AC-0.75 TON-97031045"/>
    <s v="0"/>
    <s v="0"/>
    <s v="UM3001"/>
    <d v="2005-01-01T00:00:00"/>
    <n v="18317.13"/>
    <n v="-17401.27"/>
    <n v="915.86"/>
    <n v="0"/>
    <n v="0"/>
    <n v="0"/>
    <n v="0"/>
    <n v="915.86"/>
    <n v="18317.13"/>
    <n v="-17401.27"/>
    <n v="0"/>
    <m/>
    <s v="UM01"/>
    <s v="INR"/>
    <n v="0"/>
    <n v="0"/>
    <n v="0"/>
    <n v="0"/>
    <n v="0"/>
  </r>
  <r>
    <s v="1604000306"/>
    <s v="0"/>
    <s v="16040003060"/>
    <s v="4000"/>
    <x v="3"/>
    <s v="AMTREX MULTISPLIT AC 3 TON 3NO"/>
    <s v="0"/>
    <s v="0"/>
    <s v="UM3001"/>
    <d v="2005-01-01T00:00:00"/>
    <n v="73790.16"/>
    <n v="-70100.649999999994"/>
    <n v="3689.51"/>
    <n v="0"/>
    <n v="0"/>
    <n v="0"/>
    <n v="0"/>
    <n v="3689.51"/>
    <n v="73790.16"/>
    <n v="-70100.649999999994"/>
    <n v="0"/>
    <m/>
    <s v="UM01"/>
    <s v="INR"/>
    <n v="0"/>
    <n v="0"/>
    <n v="0"/>
    <n v="0"/>
    <n v="0"/>
  </r>
  <r>
    <s v="1604000307"/>
    <s v="0"/>
    <s v="16040003070"/>
    <s v="4000"/>
    <x v="3"/>
    <s v="AMTREX SHIZ WIN A/C-1.5TON 3NO"/>
    <s v="0"/>
    <s v="0"/>
    <s v="UM3001"/>
    <d v="2005-01-01T00:00:00"/>
    <n v="80723.78"/>
    <n v="-76687.59"/>
    <n v="4036.19"/>
    <n v="0"/>
    <n v="0"/>
    <n v="0"/>
    <n v="0"/>
    <n v="4036.19"/>
    <n v="80723.78"/>
    <n v="-76687.59"/>
    <n v="0"/>
    <m/>
    <s v="UM01"/>
    <s v="INR"/>
    <n v="0"/>
    <n v="0"/>
    <n v="0"/>
    <n v="0"/>
    <n v="0"/>
  </r>
  <r>
    <s v="1604000308"/>
    <s v="0"/>
    <s v="16040003080"/>
    <s v="4000"/>
    <x v="3"/>
    <s v="AMTREX SHIZ WIN AC-1 TON 2 NO"/>
    <s v="0"/>
    <s v="0"/>
    <s v="UM3001"/>
    <d v="2005-01-01T00:00:00"/>
    <n v="44918.93"/>
    <n v="-42672.98"/>
    <n v="2245.9499999999998"/>
    <n v="0"/>
    <n v="0"/>
    <n v="0"/>
    <n v="0"/>
    <n v="2245.9499999999998"/>
    <n v="44918.93"/>
    <n v="-42672.98"/>
    <n v="0"/>
    <m/>
    <s v="UM01"/>
    <s v="INR"/>
    <n v="0"/>
    <n v="0"/>
    <n v="0"/>
    <n v="0"/>
    <n v="0"/>
  </r>
  <r>
    <s v="1604000309"/>
    <s v="0"/>
    <s v="16040003090"/>
    <s v="4000"/>
    <x v="3"/>
    <s v="ANAGRAM SYSTEMS"/>
    <s v="10"/>
    <s v="0"/>
    <s v="UM3001"/>
    <d v="2005-01-01T00:00:00"/>
    <n v="301431"/>
    <n v="-286359.45"/>
    <n v="15071.55"/>
    <n v="0"/>
    <n v="0"/>
    <n v="0"/>
    <n v="0"/>
    <n v="15071.55"/>
    <n v="301431"/>
    <n v="-286359.45"/>
    <n v="0"/>
    <m/>
    <s v="UM01"/>
    <s v="INR"/>
    <n v="0"/>
    <n v="0"/>
    <n v="0"/>
    <n v="0"/>
    <n v="0"/>
  </r>
  <r>
    <s v="1604000310"/>
    <s v="0"/>
    <s v="16040003100"/>
    <s v="4000"/>
    <x v="3"/>
    <s v="APEC PANEL -CABLE CONNECTION"/>
    <s v="0"/>
    <s v="0"/>
    <s v="UM3001"/>
    <d v="2005-01-01T00:00:00"/>
    <n v="7866"/>
    <n v="-7472.7"/>
    <n v="393.3"/>
    <n v="0"/>
    <n v="0"/>
    <n v="0"/>
    <n v="0"/>
    <n v="393.3"/>
    <n v="7866"/>
    <n v="-7472.7"/>
    <n v="0"/>
    <m/>
    <s v="UM01"/>
    <s v="INR"/>
    <n v="0"/>
    <n v="0"/>
    <n v="0"/>
    <n v="0"/>
    <n v="0"/>
  </r>
  <r>
    <s v="1604000311"/>
    <s v="0"/>
    <s v="16040003110"/>
    <s v="4000"/>
    <x v="3"/>
    <s v="AUTO SERVO STABILIZER"/>
    <s v="0"/>
    <s v="0"/>
    <s v="UM3001"/>
    <d v="2005-01-01T00:00:00"/>
    <n v="61053.33"/>
    <n v="-58360.37"/>
    <n v="2692.96"/>
    <n v="0"/>
    <n v="0"/>
    <n v="0"/>
    <n v="0"/>
    <n v="2692.96"/>
    <n v="61053.33"/>
    <n v="-58360.37"/>
    <n v="0"/>
    <m/>
    <s v="UM01"/>
    <s v="INR"/>
    <n v="0"/>
    <n v="0"/>
    <n v="0"/>
    <n v="0"/>
    <n v="0"/>
  </r>
  <r>
    <s v="1604000312"/>
    <s v="0"/>
    <s v="16040003120"/>
    <s v="4000"/>
    <x v="3"/>
    <s v="AUX.SWITCH BOARD"/>
    <s v="0"/>
    <s v="0"/>
    <s v="UM3001"/>
    <d v="2000-08-01T00:00:00"/>
    <n v="31925"/>
    <n v="-30516.83"/>
    <n v="1408.17"/>
    <n v="0"/>
    <n v="0"/>
    <n v="0"/>
    <n v="0"/>
    <n v="1408.17"/>
    <n v="31925"/>
    <n v="-30516.83"/>
    <n v="0"/>
    <m/>
    <s v="UM01"/>
    <s v="INR"/>
    <n v="0"/>
    <n v="0"/>
    <n v="0"/>
    <n v="0"/>
    <n v="0"/>
  </r>
  <r>
    <s v="1604000313"/>
    <s v="0"/>
    <s v="16040003130"/>
    <s v="4000"/>
    <x v="3"/>
    <s v="AVERYKEY 3"/>
    <s v="0"/>
    <s v="0"/>
    <s v="UM3001"/>
    <d v="2005-01-01T00:00:00"/>
    <n v="28649"/>
    <n v="-27385.34"/>
    <n v="1263.6600000000001"/>
    <n v="0"/>
    <n v="0"/>
    <n v="0"/>
    <n v="0"/>
    <n v="1263.6600000000001"/>
    <n v="28649"/>
    <n v="-27385.34"/>
    <n v="0"/>
    <m/>
    <s v="UM01"/>
    <s v="INR"/>
    <n v="0"/>
    <n v="0"/>
    <n v="0"/>
    <n v="0"/>
    <n v="0"/>
  </r>
  <r>
    <s v="1604000314"/>
    <s v="0"/>
    <s v="16040003140"/>
    <s v="4000"/>
    <x v="3"/>
    <s v="BOUNDRY WALL SLABS"/>
    <s v="0"/>
    <s v="0"/>
    <s v="UM3001"/>
    <d v="2000-08-01T00:00:00"/>
    <n v="47534"/>
    <n v="-45437.35"/>
    <n v="2096.65"/>
    <n v="0"/>
    <n v="0"/>
    <n v="0"/>
    <n v="0"/>
    <n v="2096.65"/>
    <n v="47534"/>
    <n v="-45437.35"/>
    <n v="0"/>
    <m/>
    <s v="UM01"/>
    <s v="INR"/>
    <n v="0"/>
    <n v="0"/>
    <n v="0"/>
    <n v="0"/>
    <n v="0"/>
  </r>
  <r>
    <s v="1604000315"/>
    <s v="0"/>
    <s v="16040003150"/>
    <s v="4000"/>
    <x v="3"/>
    <s v="CABELING &amp; ELECTRICAL WORK"/>
    <s v="0"/>
    <s v="0"/>
    <s v="UM3001"/>
    <d v="2005-01-01T00:00:00"/>
    <n v="36975"/>
    <n v="-35126.25"/>
    <n v="1848.75"/>
    <n v="0"/>
    <n v="0"/>
    <n v="0"/>
    <n v="0"/>
    <n v="1848.75"/>
    <n v="36975"/>
    <n v="-35126.25"/>
    <n v="0"/>
    <m/>
    <s v="UM01"/>
    <s v="INR"/>
    <n v="0"/>
    <n v="0"/>
    <n v="0"/>
    <n v="0"/>
    <n v="0"/>
  </r>
  <r>
    <s v="1604000316"/>
    <s v="0"/>
    <s v="16040003160"/>
    <s v="4000"/>
    <x v="3"/>
    <s v="CABLE LAYING"/>
    <s v="0"/>
    <s v="0"/>
    <s v="UM3001"/>
    <d v="2005-01-01T00:00:00"/>
    <n v="47055.67"/>
    <n v="-44980.12"/>
    <n v="2075.5500000000002"/>
    <n v="0"/>
    <n v="0"/>
    <n v="0"/>
    <n v="0"/>
    <n v="2075.5500000000002"/>
    <n v="47055.67"/>
    <n v="-44980.12"/>
    <n v="0"/>
    <m/>
    <s v="UM01"/>
    <s v="INR"/>
    <n v="0"/>
    <n v="0"/>
    <n v="0"/>
    <n v="0"/>
    <n v="0"/>
  </r>
  <r>
    <s v="1604000317"/>
    <s v="0"/>
    <s v="16040003170"/>
    <s v="4000"/>
    <x v="3"/>
    <s v="CABLE LAYING"/>
    <s v="0"/>
    <s v="0"/>
    <s v="UM3001"/>
    <d v="2005-01-01T00:00:00"/>
    <n v="6200"/>
    <n v="-5890"/>
    <n v="310"/>
    <n v="0"/>
    <n v="0"/>
    <n v="0"/>
    <n v="0"/>
    <n v="310"/>
    <n v="6200"/>
    <n v="-5890"/>
    <n v="0"/>
    <m/>
    <s v="UM01"/>
    <s v="INR"/>
    <n v="0"/>
    <n v="0"/>
    <n v="0"/>
    <n v="0"/>
    <n v="0"/>
  </r>
  <r>
    <s v="1604000318"/>
    <s v="0"/>
    <s v="16040003180"/>
    <s v="4000"/>
    <x v="3"/>
    <s v="CABLE LAYING"/>
    <s v="0"/>
    <s v="0"/>
    <s v="UM3001"/>
    <d v="2005-01-01T00:00:00"/>
    <n v="5715"/>
    <n v="-5429.25"/>
    <n v="285.75"/>
    <n v="0"/>
    <n v="0"/>
    <n v="0"/>
    <n v="0"/>
    <n v="285.75"/>
    <n v="5715"/>
    <n v="-5429.25"/>
    <n v="0"/>
    <m/>
    <s v="UM01"/>
    <s v="INR"/>
    <n v="0"/>
    <n v="0"/>
    <n v="0"/>
    <n v="0"/>
    <n v="0"/>
  </r>
  <r>
    <s v="1604000319"/>
    <s v="0"/>
    <s v="16040003190"/>
    <s v="4000"/>
    <x v="3"/>
    <s v="CABLE LAYING"/>
    <s v="0"/>
    <s v="0"/>
    <s v="UM3001"/>
    <d v="2005-01-01T00:00:00"/>
    <n v="18961.810000000001"/>
    <n v="-18125.43"/>
    <n v="836.38"/>
    <n v="0"/>
    <n v="0"/>
    <n v="0"/>
    <n v="0"/>
    <n v="836.38"/>
    <n v="18961.810000000001"/>
    <n v="-18125.43"/>
    <n v="0"/>
    <m/>
    <s v="UM01"/>
    <s v="INR"/>
    <n v="0"/>
    <n v="0"/>
    <n v="0"/>
    <n v="0"/>
    <n v="0"/>
  </r>
  <r>
    <s v="1604000320"/>
    <s v="0"/>
    <s v="16040003200"/>
    <s v="4000"/>
    <x v="3"/>
    <s v="CABLE LAYING"/>
    <s v="0"/>
    <s v="0"/>
    <s v="UM3001"/>
    <d v="2005-01-01T00:00:00"/>
    <n v="40079.75"/>
    <n v="-38075.760000000002"/>
    <n v="2003.99"/>
    <n v="0"/>
    <n v="0"/>
    <n v="0"/>
    <n v="0"/>
    <n v="2003.99"/>
    <n v="40079.75"/>
    <n v="-38075.760000000002"/>
    <n v="0"/>
    <m/>
    <s v="UM01"/>
    <s v="INR"/>
    <n v="0"/>
    <n v="0"/>
    <n v="0"/>
    <n v="0"/>
    <n v="0"/>
  </r>
  <r>
    <s v="1604000321"/>
    <s v="0"/>
    <s v="16040003210"/>
    <s v="4000"/>
    <x v="3"/>
    <s v="CABLE LAYING"/>
    <s v="0"/>
    <s v="0"/>
    <s v="UM3001"/>
    <d v="2005-01-01T00:00:00"/>
    <n v="46100"/>
    <n v="-43795"/>
    <n v="2305"/>
    <n v="0"/>
    <n v="0"/>
    <n v="0"/>
    <n v="0"/>
    <n v="2305"/>
    <n v="46100"/>
    <n v="-43795"/>
    <n v="0"/>
    <m/>
    <s v="UM01"/>
    <s v="INR"/>
    <n v="0"/>
    <n v="0"/>
    <n v="0"/>
    <n v="0"/>
    <n v="0"/>
  </r>
  <r>
    <s v="1604000322"/>
    <s v="0"/>
    <s v="16040003220"/>
    <s v="4000"/>
    <x v="3"/>
    <s v="CABLE LAYING &amp;TERMINATION"/>
    <s v="0"/>
    <s v="0"/>
    <s v="UM3001"/>
    <d v="2005-01-01T00:00:00"/>
    <n v="12528.57"/>
    <n v="-11975.95"/>
    <n v="552.62"/>
    <n v="0"/>
    <n v="0"/>
    <n v="0"/>
    <n v="0"/>
    <n v="552.62"/>
    <n v="12528.57"/>
    <n v="-11975.95"/>
    <n v="0"/>
    <m/>
    <s v="UM01"/>
    <s v="INR"/>
    <n v="0"/>
    <n v="0"/>
    <n v="0"/>
    <n v="0"/>
    <n v="0"/>
  </r>
  <r>
    <s v="1604000323"/>
    <s v="0"/>
    <s v="16040003230"/>
    <s v="4000"/>
    <x v="3"/>
    <s v="CABLE LAYING &amp;TERMINATION"/>
    <s v="0"/>
    <s v="0"/>
    <s v="UM3001"/>
    <d v="2005-01-01T00:00:00"/>
    <n v="14594.72"/>
    <n v="-13950.97"/>
    <n v="643.75"/>
    <n v="0"/>
    <n v="0"/>
    <n v="0"/>
    <n v="0"/>
    <n v="643.75"/>
    <n v="14594.72"/>
    <n v="-13950.97"/>
    <n v="0"/>
    <m/>
    <s v="UM01"/>
    <s v="INR"/>
    <n v="0"/>
    <n v="0"/>
    <n v="0"/>
    <n v="0"/>
    <n v="0"/>
  </r>
  <r>
    <s v="1604000324"/>
    <s v="0"/>
    <s v="16040003240"/>
    <s v="4000"/>
    <x v="3"/>
    <s v="CABLE LAYING &amp;TERMINATION"/>
    <s v="0"/>
    <s v="0"/>
    <s v="UM3001"/>
    <d v="2005-01-01T00:00:00"/>
    <n v="17855.54"/>
    <n v="-17067.96"/>
    <n v="787.58"/>
    <n v="0"/>
    <n v="0"/>
    <n v="0"/>
    <n v="0"/>
    <n v="787.58"/>
    <n v="17855.54"/>
    <n v="-17067.96"/>
    <n v="0"/>
    <m/>
    <s v="UM01"/>
    <s v="INR"/>
    <n v="0"/>
    <n v="0"/>
    <n v="0"/>
    <n v="0"/>
    <n v="0"/>
  </r>
  <r>
    <s v="1604000325"/>
    <s v="0"/>
    <s v="16040003250"/>
    <s v="4000"/>
    <x v="3"/>
    <s v="CABLE LAYING DT5 (CEECO)"/>
    <s v="0"/>
    <s v="0"/>
    <s v="UM3001"/>
    <d v="2005-01-01T00:00:00"/>
    <n v="19186.27"/>
    <n v="-18339.990000000002"/>
    <n v="846.28"/>
    <n v="0"/>
    <n v="0"/>
    <n v="0"/>
    <n v="0"/>
    <n v="846.28"/>
    <n v="19186.27"/>
    <n v="-18339.990000000002"/>
    <n v="0"/>
    <m/>
    <s v="UM01"/>
    <s v="INR"/>
    <n v="0"/>
    <n v="0"/>
    <n v="0"/>
    <n v="0"/>
    <n v="0"/>
  </r>
  <r>
    <s v="1604000326"/>
    <s v="0"/>
    <s v="16040003260"/>
    <s v="4000"/>
    <x v="3"/>
    <s v="CABLE LAYING POWER CABLE"/>
    <s v="0"/>
    <s v="0"/>
    <s v="UM3001"/>
    <d v="2005-01-01T00:00:00"/>
    <n v="28242.33"/>
    <n v="-26996.6"/>
    <n v="1245.73"/>
    <n v="0"/>
    <n v="0"/>
    <n v="0"/>
    <n v="0"/>
    <n v="1245.73"/>
    <n v="28242.33"/>
    <n v="-26996.6"/>
    <n v="0"/>
    <m/>
    <s v="UM01"/>
    <s v="INR"/>
    <n v="0"/>
    <n v="0"/>
    <n v="0"/>
    <n v="0"/>
    <n v="0"/>
  </r>
  <r>
    <s v="1604000327"/>
    <s v="0"/>
    <s v="16040003270"/>
    <s v="4000"/>
    <x v="3"/>
    <s v="CABLE LAYING PROJECT WORK"/>
    <s v="0"/>
    <s v="0"/>
    <s v="UM3001"/>
    <d v="2005-01-01T00:00:00"/>
    <n v="15182.26"/>
    <n v="-14512.59"/>
    <n v="669.67"/>
    <n v="0"/>
    <n v="0"/>
    <n v="0"/>
    <n v="0"/>
    <n v="669.67"/>
    <n v="15182.26"/>
    <n v="-14512.59"/>
    <n v="0"/>
    <m/>
    <s v="UM01"/>
    <s v="INR"/>
    <n v="0"/>
    <n v="0"/>
    <n v="0"/>
    <n v="0"/>
    <n v="0"/>
  </r>
  <r>
    <s v="1604000328"/>
    <s v="0"/>
    <s v="16040003280"/>
    <s v="4000"/>
    <x v="3"/>
    <s v="CABLE LAYING RBD-2"/>
    <s v="0"/>
    <s v="0"/>
    <s v="UM3001"/>
    <d v="2005-01-01T00:00:00"/>
    <n v="18084.62"/>
    <n v="-17286.939999999999"/>
    <n v="797.68"/>
    <n v="0"/>
    <n v="0"/>
    <n v="0"/>
    <n v="0"/>
    <n v="797.68"/>
    <n v="18084.62"/>
    <n v="-17286.939999999999"/>
    <n v="0"/>
    <m/>
    <s v="UM01"/>
    <s v="INR"/>
    <n v="0"/>
    <n v="0"/>
    <n v="0"/>
    <n v="0"/>
    <n v="0"/>
  </r>
  <r>
    <s v="1604000329"/>
    <s v="0"/>
    <s v="16040003290"/>
    <s v="4000"/>
    <x v="3"/>
    <s v="CABLE LAYING WORK"/>
    <s v="0"/>
    <s v="0"/>
    <s v="UM3001"/>
    <d v="2005-01-01T00:00:00"/>
    <n v="838305"/>
    <n v="-796389.75"/>
    <n v="41915.25"/>
    <n v="0"/>
    <n v="0"/>
    <n v="0"/>
    <n v="0"/>
    <n v="41915.25"/>
    <n v="838305"/>
    <n v="-796389.75"/>
    <n v="0"/>
    <m/>
    <s v="UM01"/>
    <s v="INR"/>
    <n v="0"/>
    <n v="0"/>
    <n v="0"/>
    <n v="0"/>
    <n v="0"/>
  </r>
  <r>
    <s v="1604000330"/>
    <s v="0"/>
    <s v="16040003300"/>
    <s v="4000"/>
    <x v="3"/>
    <s v="CABLE LAYING WORK"/>
    <s v="0"/>
    <s v="0"/>
    <s v="UM3001"/>
    <d v="2005-01-01T00:00:00"/>
    <n v="63707"/>
    <n v="-60521.65"/>
    <n v="3185.35"/>
    <n v="0"/>
    <n v="0"/>
    <n v="0"/>
    <n v="0"/>
    <n v="3185.35"/>
    <n v="63707"/>
    <n v="-60521.65"/>
    <n v="0"/>
    <m/>
    <s v="UM01"/>
    <s v="INR"/>
    <n v="0"/>
    <n v="0"/>
    <n v="0"/>
    <n v="0"/>
    <n v="0"/>
  </r>
  <r>
    <s v="1604000331"/>
    <s v="0"/>
    <s v="16040003310"/>
    <s v="4000"/>
    <x v="3"/>
    <s v="CABLE LAYING WORK"/>
    <s v="0"/>
    <s v="0"/>
    <s v="UM3001"/>
    <d v="2005-01-01T00:00:00"/>
    <n v="10971"/>
    <n v="-10422.450000000001"/>
    <n v="548.54999999999995"/>
    <n v="0"/>
    <n v="0"/>
    <n v="0"/>
    <n v="0"/>
    <n v="548.54999999999995"/>
    <n v="10971"/>
    <n v="-10422.450000000001"/>
    <n v="0"/>
    <m/>
    <s v="UM01"/>
    <s v="INR"/>
    <n v="0"/>
    <n v="0"/>
    <n v="0"/>
    <n v="0"/>
    <n v="0"/>
  </r>
  <r>
    <s v="1604000332"/>
    <s v="0"/>
    <s v="16040003320"/>
    <s v="4000"/>
    <x v="3"/>
    <s v="CABLE LAYING WORK"/>
    <s v="0"/>
    <s v="0"/>
    <s v="UM3001"/>
    <d v="2005-01-01T00:00:00"/>
    <n v="398202"/>
    <n v="-378291.9"/>
    <n v="19910.099999999999"/>
    <n v="0"/>
    <n v="0"/>
    <n v="0"/>
    <n v="0"/>
    <n v="19910.099999999999"/>
    <n v="398202"/>
    <n v="-378291.9"/>
    <n v="0"/>
    <m/>
    <s v="UM01"/>
    <s v="INR"/>
    <n v="0"/>
    <n v="0"/>
    <n v="0"/>
    <n v="0"/>
    <n v="0"/>
  </r>
  <r>
    <s v="1604000333"/>
    <s v="0"/>
    <s v="16040003330"/>
    <s v="4000"/>
    <x v="3"/>
    <s v="CABLE LAYING WORK"/>
    <s v="0"/>
    <s v="0"/>
    <s v="UM3001"/>
    <d v="2005-01-01T00:00:00"/>
    <n v="7079"/>
    <n v="-6725.05"/>
    <n v="353.95"/>
    <n v="0"/>
    <n v="0"/>
    <n v="0"/>
    <n v="0"/>
    <n v="353.95"/>
    <n v="7079"/>
    <n v="-6725.05"/>
    <n v="0"/>
    <m/>
    <s v="UM01"/>
    <s v="INR"/>
    <n v="0"/>
    <n v="0"/>
    <n v="0"/>
    <n v="0"/>
    <n v="0"/>
  </r>
  <r>
    <s v="1604000334"/>
    <s v="0"/>
    <s v="16040003340"/>
    <s v="4000"/>
    <x v="3"/>
    <s v="CABLE LAYING WORK"/>
    <s v="0"/>
    <s v="0"/>
    <s v="UM3001"/>
    <d v="2005-01-01T00:00:00"/>
    <n v="1874406.16"/>
    <n v="-1791729.22"/>
    <n v="82676.94"/>
    <n v="0"/>
    <n v="0"/>
    <n v="0"/>
    <n v="0"/>
    <n v="82676.94"/>
    <n v="1874406.16"/>
    <n v="-1791729.22"/>
    <n v="0"/>
    <m/>
    <s v="UM01"/>
    <s v="INR"/>
    <n v="0"/>
    <n v="0"/>
    <n v="0"/>
    <n v="0"/>
    <n v="0"/>
  </r>
  <r>
    <s v="1604000335"/>
    <s v="0"/>
    <s v="16040003350"/>
    <s v="4000"/>
    <x v="3"/>
    <s v="CABLE LAYING WORK"/>
    <s v="0"/>
    <s v="0"/>
    <s v="UM3001"/>
    <d v="2005-01-01T00:00:00"/>
    <n v="944350"/>
    <n v="-897132.5"/>
    <n v="47217.5"/>
    <n v="0"/>
    <n v="0"/>
    <n v="0"/>
    <n v="0"/>
    <n v="47217.5"/>
    <n v="944350"/>
    <n v="-897132.5"/>
    <n v="0"/>
    <m/>
    <s v="UM01"/>
    <s v="INR"/>
    <n v="0"/>
    <n v="0"/>
    <n v="0"/>
    <n v="0"/>
    <n v="0"/>
  </r>
  <r>
    <s v="1604000336"/>
    <s v="0"/>
    <s v="16040003360"/>
    <s v="4000"/>
    <x v="3"/>
    <s v="CABLE LAYING WORK"/>
    <s v="0"/>
    <s v="0"/>
    <s v="UM3001"/>
    <d v="2005-01-01T00:00:00"/>
    <n v="465482"/>
    <n v="-442207.9"/>
    <n v="23274.1"/>
    <n v="0"/>
    <n v="0"/>
    <n v="0"/>
    <n v="0"/>
    <n v="23274.1"/>
    <n v="465482"/>
    <n v="-442207.9"/>
    <n v="0"/>
    <m/>
    <s v="UM01"/>
    <s v="INR"/>
    <n v="0"/>
    <n v="0"/>
    <n v="0"/>
    <n v="0"/>
    <n v="0"/>
  </r>
  <r>
    <s v="1604000337"/>
    <s v="0"/>
    <s v="16040003370"/>
    <s v="4000"/>
    <x v="3"/>
    <s v="CABLE LAYING WORK"/>
    <s v="0"/>
    <s v="0"/>
    <s v="UM3001"/>
    <d v="2005-01-01T00:00:00"/>
    <n v="800415"/>
    <n v="-760394.25"/>
    <n v="40020.75"/>
    <n v="0"/>
    <n v="0"/>
    <n v="0"/>
    <n v="0"/>
    <n v="40020.75"/>
    <n v="800415"/>
    <n v="-760394.25"/>
    <n v="0"/>
    <m/>
    <s v="UM01"/>
    <s v="INR"/>
    <n v="0"/>
    <n v="0"/>
    <n v="0"/>
    <n v="0"/>
    <n v="0"/>
  </r>
  <r>
    <s v="1604000338"/>
    <s v="0"/>
    <s v="16040003380"/>
    <s v="4000"/>
    <x v="3"/>
    <s v="CABLELAYING ARMOURING M/C"/>
    <s v="0"/>
    <s v="0"/>
    <s v="UM3001"/>
    <d v="2005-01-01T00:00:00"/>
    <n v="13749.05"/>
    <n v="-13142.6"/>
    <n v="606.45000000000005"/>
    <n v="0"/>
    <n v="0"/>
    <n v="0"/>
    <n v="0"/>
    <n v="606.45000000000005"/>
    <n v="13749.05"/>
    <n v="-13142.6"/>
    <n v="0"/>
    <m/>
    <s v="UM01"/>
    <s v="INR"/>
    <n v="0"/>
    <n v="0"/>
    <n v="0"/>
    <n v="0"/>
    <n v="0"/>
  </r>
  <r>
    <s v="1604000339"/>
    <s v="0"/>
    <s v="16040003390"/>
    <s v="4000"/>
    <x v="3"/>
    <s v="CABLES"/>
    <s v="0"/>
    <s v="0"/>
    <s v="UM3001"/>
    <d v="2000-08-01T00:00:00"/>
    <n v="4099102"/>
    <n v="-3918297.44"/>
    <n v="180804.56"/>
    <n v="0"/>
    <n v="0"/>
    <n v="0"/>
    <n v="0"/>
    <n v="180804.56"/>
    <n v="4099102"/>
    <n v="-3918297.44"/>
    <n v="0"/>
    <m/>
    <s v="UM01"/>
    <s v="INR"/>
    <n v="0"/>
    <n v="0"/>
    <n v="0"/>
    <n v="0"/>
    <n v="0"/>
  </r>
  <r>
    <s v="1604000340"/>
    <s v="0"/>
    <s v="16040003400"/>
    <s v="4000"/>
    <x v="3"/>
    <s v="CABLES -EDP TO FACTORY"/>
    <s v="10"/>
    <s v="0"/>
    <s v="UM3001"/>
    <d v="2005-01-01T00:00:00"/>
    <n v="5312979.28"/>
    <n v="-5047330.32"/>
    <n v="265648.96000000002"/>
    <n v="0"/>
    <n v="0"/>
    <n v="0"/>
    <n v="0"/>
    <n v="265648.96000000002"/>
    <n v="5312979.28"/>
    <n v="-5047330.32"/>
    <n v="0"/>
    <m/>
    <s v="UM01"/>
    <s v="INR"/>
    <n v="0"/>
    <n v="0"/>
    <n v="0"/>
    <n v="0"/>
    <n v="0"/>
  </r>
  <r>
    <s v="1604000341"/>
    <s v="0"/>
    <s v="16040003410"/>
    <s v="4000"/>
    <x v="3"/>
    <s v="CIRCUIT BREAKER 1000 AMPS"/>
    <s v="0"/>
    <s v="0"/>
    <s v="UM3001"/>
    <d v="2000-08-01T00:00:00"/>
    <n v="192933"/>
    <n v="-184423.04000000001"/>
    <n v="8509.9599999999991"/>
    <n v="0"/>
    <n v="0"/>
    <n v="0"/>
    <n v="0"/>
    <n v="8509.9599999999991"/>
    <n v="192933"/>
    <n v="-184423.04000000001"/>
    <n v="0"/>
    <m/>
    <s v="UM01"/>
    <s v="INR"/>
    <n v="0"/>
    <n v="0"/>
    <n v="0"/>
    <n v="0"/>
    <n v="0"/>
  </r>
  <r>
    <s v="1604000342"/>
    <s v="0"/>
    <s v="16040003420"/>
    <s v="4000"/>
    <x v="3"/>
    <s v="COMPREESOR ROOM.- ELCT."/>
    <s v="0"/>
    <s v="0"/>
    <s v="UM3001"/>
    <d v="2005-01-01T00:00:00"/>
    <n v="6402"/>
    <n v="-6119.62"/>
    <n v="282.38"/>
    <n v="0"/>
    <n v="0"/>
    <n v="0"/>
    <n v="0"/>
    <n v="282.38"/>
    <n v="6402"/>
    <n v="-6119.62"/>
    <n v="0"/>
    <m/>
    <s v="UM01"/>
    <s v="INR"/>
    <n v="0"/>
    <n v="0"/>
    <n v="0"/>
    <n v="0"/>
    <n v="0"/>
  </r>
  <r>
    <s v="1604000343"/>
    <s v="0"/>
    <s v="16040003430"/>
    <s v="4000"/>
    <x v="3"/>
    <s v="CONTROL PANEL"/>
    <s v="0"/>
    <s v="0"/>
    <s v="UM3001"/>
    <d v="2000-08-01T00:00:00"/>
    <n v="119879"/>
    <n v="-114591.34"/>
    <n v="5287.66"/>
    <n v="0"/>
    <n v="0"/>
    <n v="0"/>
    <n v="0"/>
    <n v="5287.66"/>
    <n v="119879"/>
    <n v="-114591.34"/>
    <n v="0"/>
    <m/>
    <s v="UM01"/>
    <s v="INR"/>
    <n v="0"/>
    <n v="0"/>
    <n v="0"/>
    <n v="0"/>
    <n v="0"/>
  </r>
  <r>
    <s v="1604000344"/>
    <s v="0"/>
    <s v="16040003440"/>
    <s v="4000"/>
    <x v="3"/>
    <s v="CONTROL PANEL -D.G.SET"/>
    <s v="0"/>
    <s v="0"/>
    <s v="UM3002"/>
    <d v="2000-08-01T00:00:00"/>
    <n v="36848"/>
    <n v="-35222.69"/>
    <n v="1625.31"/>
    <n v="0"/>
    <n v="0"/>
    <n v="0"/>
    <n v="0"/>
    <n v="1625.31"/>
    <n v="36848"/>
    <n v="-35222.69"/>
    <n v="0"/>
    <m/>
    <s v="UM01"/>
    <s v="INR"/>
    <n v="0"/>
    <n v="0"/>
    <n v="0"/>
    <n v="0"/>
    <n v="0"/>
  </r>
  <r>
    <s v="1604000345"/>
    <s v="0"/>
    <s v="16040003450"/>
    <s v="4000"/>
    <x v="3"/>
    <s v="CONTROL PANELS"/>
    <s v="0"/>
    <s v="0"/>
    <s v="UM3001"/>
    <d v="2000-08-01T00:00:00"/>
    <n v="66106"/>
    <n v="-63190.17"/>
    <n v="2915.83"/>
    <n v="0"/>
    <n v="0"/>
    <n v="0"/>
    <n v="0"/>
    <n v="2915.83"/>
    <n v="66106"/>
    <n v="-63190.17"/>
    <n v="0"/>
    <m/>
    <s v="UM01"/>
    <s v="INR"/>
    <n v="0"/>
    <n v="0"/>
    <n v="0"/>
    <n v="0"/>
    <n v="0"/>
  </r>
  <r>
    <s v="1604000346"/>
    <s v="0"/>
    <s v="16040003460"/>
    <s v="4000"/>
    <x v="3"/>
    <s v="CONVERTING 11KV TO 33K TRANSFO"/>
    <s v="0"/>
    <s v="0"/>
    <s v="UM3001"/>
    <d v="1974-01-01T00:00:00"/>
    <n v="734006.85"/>
    <n v="-697306.51"/>
    <n v="36700.339999999997"/>
    <n v="0"/>
    <n v="0"/>
    <n v="0"/>
    <n v="0"/>
    <n v="36700.339999999997"/>
    <n v="734006.85"/>
    <n v="-697306.51"/>
    <n v="0"/>
    <m/>
    <s v="UM01"/>
    <s v="INR"/>
    <n v="0"/>
    <n v="0"/>
    <n v="0"/>
    <n v="0"/>
    <n v="0"/>
  </r>
  <r>
    <s v="1604000347"/>
    <s v="0"/>
    <s v="16040003470"/>
    <s v="4000"/>
    <x v="3"/>
    <s v="CRSTAL -4500"/>
    <s v="0"/>
    <s v="0"/>
    <s v="UM3001"/>
    <d v="2005-01-01T00:00:00"/>
    <n v="29055"/>
    <n v="-27773.43"/>
    <n v="1281.57"/>
    <n v="0"/>
    <n v="0"/>
    <n v="0"/>
    <n v="0"/>
    <n v="1281.57"/>
    <n v="29055"/>
    <n v="-27773.43"/>
    <n v="0"/>
    <m/>
    <s v="UM01"/>
    <s v="INR"/>
    <n v="0"/>
    <n v="0"/>
    <n v="0"/>
    <n v="0"/>
    <n v="0"/>
  </r>
  <r>
    <s v="1604000348"/>
    <s v="0"/>
    <s v="16040003480"/>
    <s v="4000"/>
    <x v="3"/>
    <s v="D.C TONG TESTER"/>
    <s v="0"/>
    <s v="0"/>
    <s v="UM3001"/>
    <d v="2000-08-01T00:00:00"/>
    <n v="12215"/>
    <n v="-11676.21"/>
    <n v="538.79"/>
    <n v="0"/>
    <n v="0"/>
    <n v="0"/>
    <n v="0"/>
    <n v="538.79"/>
    <n v="12215"/>
    <n v="-11676.21"/>
    <n v="0"/>
    <m/>
    <s v="UM01"/>
    <s v="INR"/>
    <n v="0"/>
    <n v="0"/>
    <n v="0"/>
    <n v="0"/>
    <n v="0"/>
  </r>
  <r>
    <s v="1604000349"/>
    <s v="0"/>
    <s v="16040003490"/>
    <s v="4000"/>
    <x v="3"/>
    <s v="DATA CABLE CAT - 5"/>
    <s v="0"/>
    <s v="0"/>
    <s v="UM3001"/>
    <d v="2006-09-21T00:00:00"/>
    <n v="72856.44"/>
    <n v="-69213.61"/>
    <n v="3642.83"/>
    <n v="0"/>
    <n v="0"/>
    <n v="0"/>
    <n v="0"/>
    <n v="3642.83"/>
    <n v="72856.44"/>
    <n v="-69213.61"/>
    <n v="0"/>
    <m/>
    <s v="UM01"/>
    <s v="INR"/>
    <n v="0"/>
    <n v="0"/>
    <n v="0"/>
    <n v="0"/>
    <n v="0"/>
  </r>
  <r>
    <s v="1604000350"/>
    <s v="0"/>
    <s v="16040003500"/>
    <s v="4000"/>
    <x v="3"/>
    <s v="DESPATCH YARD LIGHTING"/>
    <s v="0"/>
    <s v="0"/>
    <s v="UM3001"/>
    <d v="2005-01-01T00:00:00"/>
    <n v="58000.33"/>
    <n v="-55442.03"/>
    <n v="2558.3000000000002"/>
    <n v="0"/>
    <n v="0"/>
    <n v="0"/>
    <n v="0"/>
    <n v="2558.3000000000002"/>
    <n v="58000.33"/>
    <n v="-55442.03"/>
    <n v="0"/>
    <m/>
    <s v="UM01"/>
    <s v="INR"/>
    <n v="0"/>
    <n v="0"/>
    <n v="0"/>
    <n v="0"/>
    <n v="0"/>
  </r>
  <r>
    <s v="1604000351"/>
    <s v="0"/>
    <s v="16040003510"/>
    <s v="4000"/>
    <x v="3"/>
    <s v="DISPLAY BOARD FILTER DRYER ETC"/>
    <s v="0"/>
    <s v="0"/>
    <s v="UM3001"/>
    <d v="2005-01-01T00:00:00"/>
    <n v="56000"/>
    <n v="-53200"/>
    <n v="2800"/>
    <n v="0"/>
    <n v="0"/>
    <n v="0"/>
    <n v="0"/>
    <n v="2800"/>
    <n v="56000"/>
    <n v="-53200"/>
    <n v="0"/>
    <m/>
    <s v="UM01"/>
    <s v="INR"/>
    <n v="0"/>
    <n v="0"/>
    <n v="0"/>
    <n v="0"/>
    <n v="0"/>
  </r>
  <r>
    <s v="1604000352"/>
    <s v="0"/>
    <s v="16040003520"/>
    <s v="4000"/>
    <x v="3"/>
    <s v="Dist Box Heater Control Panel"/>
    <s v="0"/>
    <s v="0"/>
    <s v="UM3001"/>
    <d v="2005-01-01T00:00:00"/>
    <n v="38491"/>
    <n v="-36566.449999999997"/>
    <n v="1924.55"/>
    <n v="0"/>
    <n v="0"/>
    <n v="0"/>
    <n v="0"/>
    <n v="1924.55"/>
    <n v="38491"/>
    <n v="-36566.449999999997"/>
    <n v="0"/>
    <m/>
    <s v="UM01"/>
    <s v="INR"/>
    <n v="0"/>
    <n v="0"/>
    <n v="0"/>
    <n v="0"/>
    <n v="0"/>
  </r>
  <r>
    <s v="1604000353"/>
    <s v="0"/>
    <s v="16040003530"/>
    <s v="4000"/>
    <x v="3"/>
    <s v="DISTRIBUTION BOARD"/>
    <s v="0"/>
    <s v="0"/>
    <s v="UM3001"/>
    <d v="2000-08-01T00:00:00"/>
    <n v="121097"/>
    <n v="-115755.61"/>
    <n v="5341.39"/>
    <n v="0"/>
    <n v="0"/>
    <n v="0"/>
    <n v="0"/>
    <n v="5341.39"/>
    <n v="121097"/>
    <n v="-115755.61"/>
    <n v="0"/>
    <m/>
    <s v="UM01"/>
    <s v="INR"/>
    <n v="0"/>
    <n v="0"/>
    <n v="0"/>
    <n v="0"/>
    <n v="0"/>
  </r>
  <r>
    <s v="1604000354"/>
    <s v="0"/>
    <s v="16040003540"/>
    <s v="4000"/>
    <x v="3"/>
    <s v="DISTRIBUTION BOARD"/>
    <s v="0"/>
    <s v="0"/>
    <s v="UM3001"/>
    <d v="2000-08-01T00:00:00"/>
    <n v="121097"/>
    <n v="-115755.61"/>
    <n v="5341.39"/>
    <n v="0"/>
    <n v="0"/>
    <n v="0"/>
    <n v="0"/>
    <n v="5341.39"/>
    <n v="121097"/>
    <n v="-115755.61"/>
    <n v="0"/>
    <m/>
    <s v="UM01"/>
    <s v="INR"/>
    <n v="0"/>
    <n v="0"/>
    <n v="0"/>
    <n v="0"/>
    <n v="0"/>
  </r>
  <r>
    <s v="1604000355"/>
    <s v="0"/>
    <s v="16040003550"/>
    <s v="4000"/>
    <x v="3"/>
    <s v="DISTRIBUTION BOARD"/>
    <s v="0"/>
    <s v="0"/>
    <s v="UM3001"/>
    <d v="2005-01-01T00:00:00"/>
    <n v="32329.33"/>
    <n v="-30903.33"/>
    <n v="1426"/>
    <n v="0"/>
    <n v="0"/>
    <n v="0"/>
    <n v="0"/>
    <n v="1426"/>
    <n v="32329.33"/>
    <n v="-30903.33"/>
    <n v="0"/>
    <m/>
    <s v="UM01"/>
    <s v="INR"/>
    <n v="0"/>
    <n v="0"/>
    <n v="0"/>
    <n v="0"/>
    <n v="0"/>
  </r>
  <r>
    <s v="1604000356"/>
    <s v="0"/>
    <s v="16040003560"/>
    <s v="4000"/>
    <x v="3"/>
    <s v="DISTRIBUTION BOARD"/>
    <s v="0"/>
    <s v="0"/>
    <s v="UM3001"/>
    <d v="2000-08-01T00:00:00"/>
    <n v="12249"/>
    <n v="-11708.71"/>
    <n v="540.29"/>
    <n v="0"/>
    <n v="0"/>
    <n v="0"/>
    <n v="0"/>
    <n v="540.29"/>
    <n v="12249"/>
    <n v="-11708.71"/>
    <n v="0"/>
    <m/>
    <s v="UM01"/>
    <s v="INR"/>
    <n v="0"/>
    <n v="0"/>
    <n v="0"/>
    <n v="0"/>
    <n v="0"/>
  </r>
  <r>
    <s v="1604000357"/>
    <s v="0"/>
    <s v="16040003570"/>
    <s v="4000"/>
    <x v="3"/>
    <s v="DISTRIBUTION BOARDS"/>
    <s v="0"/>
    <s v="0"/>
    <s v="UM3001"/>
    <d v="2000-08-01T00:00:00"/>
    <n v="65992"/>
    <n v="-63081.2"/>
    <n v="2910.8"/>
    <n v="0"/>
    <n v="0"/>
    <n v="0"/>
    <n v="0"/>
    <n v="2910.8"/>
    <n v="65992"/>
    <n v="-63081.2"/>
    <n v="0"/>
    <m/>
    <s v="UM01"/>
    <s v="INR"/>
    <n v="0"/>
    <n v="0"/>
    <n v="0"/>
    <n v="0"/>
    <n v="0"/>
  </r>
  <r>
    <s v="1604000358"/>
    <s v="0"/>
    <s v="16040003580"/>
    <s v="4000"/>
    <x v="3"/>
    <s v="DISTRIBUTION BOARDS"/>
    <s v="0"/>
    <s v="0"/>
    <s v="UM3001"/>
    <d v="2000-08-01T00:00:00"/>
    <n v="202837"/>
    <n v="-193890.2"/>
    <n v="8946.7999999999993"/>
    <n v="0"/>
    <n v="0"/>
    <n v="0"/>
    <n v="0"/>
    <n v="8946.7999999999993"/>
    <n v="202837"/>
    <n v="-193890.2"/>
    <n v="0"/>
    <m/>
    <s v="UM01"/>
    <s v="INR"/>
    <n v="0"/>
    <n v="0"/>
    <n v="0"/>
    <n v="0"/>
    <n v="0"/>
  </r>
  <r>
    <s v="1604000359"/>
    <s v="0"/>
    <s v="16040003590"/>
    <s v="4000"/>
    <x v="3"/>
    <s v="DOMESRIC POINT (15 AMPS)"/>
    <s v="0"/>
    <s v="0"/>
    <s v="UM3001"/>
    <d v="2006-09-21T00:00:00"/>
    <n v="5795.08"/>
    <n v="-5505.32"/>
    <n v="289.76"/>
    <n v="0"/>
    <n v="0"/>
    <n v="0"/>
    <n v="0"/>
    <n v="289.76"/>
    <n v="5795.08"/>
    <n v="-5505.32"/>
    <n v="0"/>
    <m/>
    <s v="UM01"/>
    <s v="INR"/>
    <n v="0"/>
    <n v="0"/>
    <n v="0"/>
    <n v="0"/>
    <n v="0"/>
  </r>
  <r>
    <s v="1604000360"/>
    <s v="0"/>
    <s v="16040003600"/>
    <s v="4000"/>
    <x v="3"/>
    <s v="DOMESTIC CIRCUIT"/>
    <s v="0"/>
    <s v="0"/>
    <s v="UM3001"/>
    <d v="2006-09-21T00:00:00"/>
    <n v="25444.44"/>
    <n v="-24172.21"/>
    <n v="1272.23"/>
    <n v="0"/>
    <n v="0"/>
    <n v="0"/>
    <n v="0"/>
    <n v="1272.23"/>
    <n v="25444.44"/>
    <n v="-24172.21"/>
    <n v="0"/>
    <m/>
    <s v="UM01"/>
    <s v="INR"/>
    <n v="0"/>
    <n v="0"/>
    <n v="0"/>
    <n v="0"/>
    <n v="0"/>
  </r>
  <r>
    <s v="1604000361"/>
    <s v="0"/>
    <s v="16040003610"/>
    <s v="4000"/>
    <x v="3"/>
    <s v="DOSAMATIC PUMP : MODEL EX-02"/>
    <s v="0"/>
    <s v="0"/>
    <s v="UM3001"/>
    <d v="2005-01-01T00:00:00"/>
    <n v="11443"/>
    <n v="-10870.85"/>
    <n v="572.15"/>
    <n v="0"/>
    <n v="0"/>
    <n v="0"/>
    <n v="0"/>
    <n v="572.15"/>
    <n v="11443"/>
    <n v="-10870.85"/>
    <n v="0"/>
    <m/>
    <s v="UM01"/>
    <s v="INR"/>
    <n v="0"/>
    <n v="0"/>
    <n v="0"/>
    <n v="0"/>
    <n v="0"/>
  </r>
  <r>
    <s v="1604000362"/>
    <s v="0"/>
    <s v="16040003620"/>
    <s v="4000"/>
    <x v="3"/>
    <s v="EARTHING SYSTEMS YARD"/>
    <s v="0"/>
    <s v="0"/>
    <s v="UM3001"/>
    <d v="2000-08-01T00:00:00"/>
    <n v="34359"/>
    <n v="-32843.47"/>
    <n v="1515.53"/>
    <n v="0"/>
    <n v="0"/>
    <n v="0"/>
    <n v="0"/>
    <n v="1515.53"/>
    <n v="34359"/>
    <n v="-32843.47"/>
    <n v="0"/>
    <m/>
    <s v="UM01"/>
    <s v="INR"/>
    <n v="0"/>
    <n v="0"/>
    <n v="0"/>
    <n v="0"/>
    <n v="0"/>
  </r>
  <r>
    <s v="1604000363"/>
    <s v="0"/>
    <s v="16040003630"/>
    <s v="4000"/>
    <x v="3"/>
    <s v="EARTHING WORK"/>
    <s v="0"/>
    <s v="0"/>
    <s v="UM3001"/>
    <d v="2005-01-01T00:00:00"/>
    <n v="32259.33"/>
    <n v="-30836.42"/>
    <n v="1422.91"/>
    <n v="0"/>
    <n v="0"/>
    <n v="0"/>
    <n v="0"/>
    <n v="1422.91"/>
    <n v="32259.33"/>
    <n v="-30836.42"/>
    <n v="0"/>
    <m/>
    <s v="UM01"/>
    <s v="INR"/>
    <n v="0"/>
    <n v="0"/>
    <n v="0"/>
    <n v="0"/>
    <n v="0"/>
  </r>
  <r>
    <s v="1604000364"/>
    <s v="0"/>
    <s v="16040003640"/>
    <s v="4000"/>
    <x v="3"/>
    <s v="EE MAKE 6 WAY RELAY"/>
    <s v="0"/>
    <s v="0"/>
    <s v="UM3001"/>
    <d v="2000-08-01T00:00:00"/>
    <n v="8184"/>
    <n v="-7823.02"/>
    <n v="360.98"/>
    <n v="0"/>
    <n v="0"/>
    <n v="0"/>
    <n v="0"/>
    <n v="360.98"/>
    <n v="8184"/>
    <n v="-7823.02"/>
    <n v="0"/>
    <m/>
    <s v="UM01"/>
    <s v="INR"/>
    <n v="0"/>
    <n v="0"/>
    <n v="0"/>
    <n v="0"/>
    <n v="0"/>
  </r>
  <r>
    <s v="1604000365"/>
    <s v="0"/>
    <s v="16040003650"/>
    <s v="4000"/>
    <x v="3"/>
    <s v="ELEC SOLDERING UNITS STRECKER"/>
    <s v="0"/>
    <s v="0"/>
    <s v="UM3001"/>
    <d v="2005-01-01T00:00:00"/>
    <n v="203292.36"/>
    <n v="-193127.74"/>
    <n v="10164.620000000001"/>
    <n v="0"/>
    <n v="0"/>
    <n v="0"/>
    <n v="0"/>
    <n v="10164.620000000001"/>
    <n v="203292.36"/>
    <n v="-193127.74"/>
    <n v="0"/>
    <m/>
    <s v="UM01"/>
    <s v="INR"/>
    <n v="0"/>
    <n v="0"/>
    <n v="0"/>
    <n v="0"/>
    <n v="0"/>
  </r>
  <r>
    <s v="1604000366"/>
    <s v="0"/>
    <s v="16040003660"/>
    <s v="4000"/>
    <x v="3"/>
    <s v="ELEC. INSTLN. IN CDC BUILDING"/>
    <s v="0"/>
    <s v="0"/>
    <s v="UM3001"/>
    <d v="1991-02-20T00:00:00"/>
    <n v="98222.31"/>
    <n v="-93311.19"/>
    <n v="4911.12"/>
    <n v="0"/>
    <n v="0"/>
    <n v="0"/>
    <n v="0"/>
    <n v="4911.12"/>
    <n v="98222.31"/>
    <n v="-93311.19"/>
    <n v="0"/>
    <m/>
    <s v="UM01"/>
    <s v="INR"/>
    <n v="0"/>
    <n v="0"/>
    <n v="0"/>
    <n v="0"/>
    <n v="0"/>
  </r>
  <r>
    <s v="1604000367"/>
    <s v="0"/>
    <s v="16040003670"/>
    <s v="4000"/>
    <x v="3"/>
    <s v="ELEC. INSTLN. IN HRBC SHED &amp; O"/>
    <s v="0"/>
    <s v="0"/>
    <s v="UM3001"/>
    <d v="1991-03-26T00:00:00"/>
    <n v="585393.09"/>
    <n v="-556123.43000000005"/>
    <n v="29269.66"/>
    <n v="0"/>
    <n v="0"/>
    <n v="0"/>
    <n v="0"/>
    <n v="29269.66"/>
    <n v="585393.09"/>
    <n v="-556123.43000000005"/>
    <n v="0"/>
    <m/>
    <s v="UM01"/>
    <s v="INR"/>
    <n v="0"/>
    <n v="0"/>
    <n v="0"/>
    <n v="0"/>
    <n v="0"/>
  </r>
  <r>
    <s v="1604000368"/>
    <s v="0"/>
    <s v="16040003680"/>
    <s v="4000"/>
    <x v="3"/>
    <s v="ELECRICAL WIRING"/>
    <s v="0"/>
    <s v="0"/>
    <s v="UM3001"/>
    <d v="2000-08-01T00:00:00"/>
    <n v="93158"/>
    <n v="-89048.95"/>
    <n v="4109.05"/>
    <n v="0"/>
    <n v="0"/>
    <n v="0"/>
    <n v="0"/>
    <n v="4109.05"/>
    <n v="93158"/>
    <n v="-89048.95"/>
    <n v="0"/>
    <m/>
    <s v="UM01"/>
    <s v="INR"/>
    <n v="0"/>
    <n v="0"/>
    <n v="0"/>
    <n v="0"/>
    <n v="0"/>
  </r>
  <r>
    <s v="1604000369"/>
    <s v="0"/>
    <s v="16040003690"/>
    <s v="4000"/>
    <x v="3"/>
    <s v="ELECT.MOTOR CHECKER"/>
    <s v="0"/>
    <s v="0"/>
    <s v="UM3001"/>
    <d v="2005-01-01T00:00:00"/>
    <n v="11329"/>
    <n v="-10829.29"/>
    <n v="499.71"/>
    <n v="0"/>
    <n v="0"/>
    <n v="0"/>
    <n v="0"/>
    <n v="499.71"/>
    <n v="11329"/>
    <n v="-10829.29"/>
    <n v="0"/>
    <m/>
    <s v="UM01"/>
    <s v="INR"/>
    <n v="0"/>
    <n v="0"/>
    <n v="0"/>
    <n v="0"/>
    <n v="0"/>
  </r>
  <r>
    <s v="1604000370"/>
    <s v="0"/>
    <s v="16040003700"/>
    <s v="4000"/>
    <x v="3"/>
    <s v="ELECT.WIRE BUTT WELDING M/C"/>
    <s v="0"/>
    <s v="0"/>
    <s v="UM3001"/>
    <d v="2005-01-01T00:00:00"/>
    <n v="211354.63"/>
    <n v="-200786.9"/>
    <n v="10567.73"/>
    <n v="0"/>
    <n v="0"/>
    <n v="0"/>
    <n v="0"/>
    <n v="10567.73"/>
    <n v="211354.63"/>
    <n v="-200786.9"/>
    <n v="0"/>
    <m/>
    <s v="UM01"/>
    <s v="INR"/>
    <n v="0"/>
    <n v="0"/>
    <n v="0"/>
    <n v="0"/>
    <n v="0"/>
  </r>
  <r>
    <s v="1604000371"/>
    <s v="0"/>
    <s v="16040003710"/>
    <s v="4000"/>
    <x v="3"/>
    <s v="ELECT.WIRING"/>
    <s v="0"/>
    <s v="0"/>
    <s v="UM3001"/>
    <d v="2005-01-01T00:00:00"/>
    <n v="199023"/>
    <n v="-190244.43"/>
    <n v="8778.57"/>
    <n v="0"/>
    <n v="0"/>
    <n v="0"/>
    <n v="0"/>
    <n v="8778.57"/>
    <n v="199023"/>
    <n v="-190244.43"/>
    <n v="0"/>
    <m/>
    <s v="UM01"/>
    <s v="INR"/>
    <n v="0"/>
    <n v="0"/>
    <n v="0"/>
    <n v="0"/>
    <n v="0"/>
  </r>
  <r>
    <s v="1604000372"/>
    <s v="0"/>
    <s v="16040003720"/>
    <s v="4000"/>
    <x v="3"/>
    <s v="ELECTRICAL CONTROL PANEL"/>
    <s v="0"/>
    <s v="0"/>
    <s v="UM3001"/>
    <d v="2005-01-01T00:00:00"/>
    <n v="942015.67"/>
    <n v="-900464.93"/>
    <n v="41550.74"/>
    <n v="0"/>
    <n v="0"/>
    <n v="0"/>
    <n v="0"/>
    <n v="41550.74"/>
    <n v="942015.67"/>
    <n v="-900464.93"/>
    <n v="0"/>
    <m/>
    <s v="UM01"/>
    <s v="INR"/>
    <n v="0"/>
    <n v="0"/>
    <n v="0"/>
    <n v="0"/>
    <n v="0"/>
  </r>
  <r>
    <s v="1604000373"/>
    <s v="0"/>
    <s v="16040003730"/>
    <s v="4000"/>
    <x v="3"/>
    <s v="ELECTRICAL INSTALLATION-EOU"/>
    <s v="0"/>
    <s v="0"/>
    <s v="UM3001"/>
    <d v="1986-04-01T00:00:00"/>
    <n v="636328.74"/>
    <n v="-604512.30000000005"/>
    <n v="31816.44"/>
    <n v="0"/>
    <n v="0"/>
    <n v="0"/>
    <n v="0"/>
    <n v="31816.44"/>
    <n v="636328.74"/>
    <n v="-604512.30000000005"/>
    <n v="0"/>
    <m/>
    <s v="UM01"/>
    <s v="INR"/>
    <n v="0"/>
    <n v="0"/>
    <n v="0"/>
    <n v="0"/>
    <n v="0"/>
  </r>
  <r>
    <s v="1604000374"/>
    <s v="0"/>
    <s v="16040003740"/>
    <s v="4000"/>
    <x v="3"/>
    <s v="ELECTRICAL INSTALLATION-EOU"/>
    <s v="0"/>
    <s v="0"/>
    <s v="UM3001"/>
    <d v="1987-12-23T00:00:00"/>
    <n v="70161.36"/>
    <n v="-66653.289999999994"/>
    <n v="3508.07"/>
    <n v="0"/>
    <n v="0"/>
    <n v="0"/>
    <n v="0"/>
    <n v="3508.07"/>
    <n v="70161.36"/>
    <n v="-66653.289999999994"/>
    <n v="0"/>
    <m/>
    <s v="UM01"/>
    <s v="INR"/>
    <n v="0"/>
    <n v="0"/>
    <n v="0"/>
    <n v="0"/>
    <n v="0"/>
  </r>
  <r>
    <s v="1604000375"/>
    <s v="0"/>
    <s v="16040003750"/>
    <s v="4000"/>
    <x v="3"/>
    <s v="ELECTRICAL INSTALLATIONS- PRES"/>
    <s v="0"/>
    <s v="0"/>
    <s v="UM3001"/>
    <d v="1985-04-01T00:00:00"/>
    <n v="505422.79"/>
    <n v="-480151.65"/>
    <n v="25271.14"/>
    <n v="0"/>
    <n v="0"/>
    <n v="0"/>
    <n v="0"/>
    <n v="25271.14"/>
    <n v="505422.79"/>
    <n v="-480151.65"/>
    <n v="0"/>
    <m/>
    <s v="UM01"/>
    <s v="INR"/>
    <n v="0"/>
    <n v="0"/>
    <n v="0"/>
    <n v="0"/>
    <n v="0"/>
  </r>
  <r>
    <s v="1604000376"/>
    <s v="0"/>
    <s v="16040003760"/>
    <s v="4000"/>
    <x v="3"/>
    <s v="ELECTRICAL WIRING"/>
    <s v="0"/>
    <s v="0"/>
    <s v="UM3001"/>
    <d v="2005-01-01T00:00:00"/>
    <n v="11845"/>
    <n v="-11322.53"/>
    <n v="522.47"/>
    <n v="0"/>
    <n v="0"/>
    <n v="0"/>
    <n v="0"/>
    <n v="522.47"/>
    <n v="11845"/>
    <n v="-11322.53"/>
    <n v="0"/>
    <m/>
    <s v="UM01"/>
    <s v="INR"/>
    <n v="0"/>
    <n v="0"/>
    <n v="0"/>
    <n v="0"/>
    <n v="0"/>
  </r>
  <r>
    <s v="1604000377"/>
    <s v="0"/>
    <s v="16040003770"/>
    <s v="4000"/>
    <x v="3"/>
    <s v="ELECTRICAL WIRING -FAN"/>
    <s v="0"/>
    <s v="0"/>
    <s v="UM3001"/>
    <d v="2000-08-01T00:00:00"/>
    <n v="53110"/>
    <n v="-50767.4"/>
    <n v="2342.6"/>
    <n v="0"/>
    <n v="0"/>
    <n v="0"/>
    <n v="0"/>
    <n v="2342.6"/>
    <n v="53110"/>
    <n v="-50767.4"/>
    <n v="0"/>
    <m/>
    <s v="UM01"/>
    <s v="INR"/>
    <n v="0"/>
    <n v="0"/>
    <n v="0"/>
    <n v="0"/>
    <n v="0"/>
  </r>
  <r>
    <s v="1604000378"/>
    <s v="0"/>
    <s v="16040003780"/>
    <s v="4000"/>
    <x v="3"/>
    <s v="ELECTRICAL WORK"/>
    <s v="0"/>
    <s v="0"/>
    <s v="UM3001"/>
    <d v="2005-01-01T00:00:00"/>
    <n v="49695.27"/>
    <n v="-47298.97"/>
    <n v="2396.3000000000002"/>
    <n v="0"/>
    <n v="0"/>
    <n v="0"/>
    <n v="0"/>
    <n v="2396.3000000000002"/>
    <n v="49695.27"/>
    <n v="-47298.97"/>
    <n v="0"/>
    <m/>
    <s v="UM01"/>
    <s v="INR"/>
    <n v="0"/>
    <n v="0"/>
    <n v="0"/>
    <n v="0"/>
    <n v="0"/>
  </r>
  <r>
    <s v="1604000379"/>
    <s v="0"/>
    <s v="16040003790"/>
    <s v="4000"/>
    <x v="3"/>
    <s v="ELECTRICAL WORK"/>
    <s v="0"/>
    <s v="0"/>
    <s v="UM3001"/>
    <d v="2005-01-01T00:00:00"/>
    <n v="60458.87"/>
    <n v="-57792.12"/>
    <n v="2666.75"/>
    <n v="0"/>
    <n v="0"/>
    <n v="0"/>
    <n v="0"/>
    <n v="2666.75"/>
    <n v="60458.87"/>
    <n v="-57792.12"/>
    <n v="0"/>
    <m/>
    <s v="UM01"/>
    <s v="INR"/>
    <n v="0"/>
    <n v="0"/>
    <n v="0"/>
    <n v="0"/>
    <n v="0"/>
  </r>
  <r>
    <s v="1604000380"/>
    <s v="0"/>
    <s v="16040003800"/>
    <s v="4000"/>
    <x v="3"/>
    <s v="ELECTRIFICATION PUMPHOUSE"/>
    <s v="0"/>
    <s v="0"/>
    <s v="UM3001"/>
    <d v="2005-01-01T00:00:00"/>
    <n v="9804.33"/>
    <n v="-9371.8700000000008"/>
    <n v="432.46"/>
    <n v="0"/>
    <n v="0"/>
    <n v="0"/>
    <n v="0"/>
    <n v="432.46"/>
    <n v="9804.33"/>
    <n v="-9371.8700000000008"/>
    <n v="0"/>
    <m/>
    <s v="UM01"/>
    <s v="INR"/>
    <n v="0"/>
    <n v="0"/>
    <n v="0"/>
    <n v="0"/>
    <n v="0"/>
  </r>
  <r>
    <s v="1604000381"/>
    <s v="0"/>
    <s v="16040003810"/>
    <s v="4000"/>
    <x v="3"/>
    <s v="ENGLISH ELECTRIC"/>
    <s v="0"/>
    <s v="0"/>
    <s v="UM3001"/>
    <d v="2005-01-01T00:00:00"/>
    <n v="6154.72"/>
    <n v="-5846.98"/>
    <n v="307.74"/>
    <n v="0"/>
    <n v="0"/>
    <n v="0"/>
    <n v="0"/>
    <n v="307.74"/>
    <n v="6154.72"/>
    <n v="-5846.98"/>
    <n v="0"/>
    <m/>
    <s v="UM01"/>
    <s v="INR"/>
    <n v="0"/>
    <n v="0"/>
    <n v="0"/>
    <n v="0"/>
    <n v="0"/>
  </r>
  <r>
    <s v="1604000382"/>
    <s v="0"/>
    <s v="16040003820"/>
    <s v="4000"/>
    <x v="3"/>
    <s v="ENGLISH ELECTRIC (R)"/>
    <s v="0"/>
    <s v="0"/>
    <s v="UM3001"/>
    <d v="2005-01-01T00:00:00"/>
    <n v="7277.6"/>
    <n v="-6913.72"/>
    <n v="363.88"/>
    <n v="0"/>
    <n v="0"/>
    <n v="0"/>
    <n v="0"/>
    <n v="363.88"/>
    <n v="7277.6"/>
    <n v="-6913.72"/>
    <n v="0"/>
    <m/>
    <s v="UM01"/>
    <s v="INR"/>
    <n v="0"/>
    <n v="0"/>
    <n v="0"/>
    <n v="0"/>
    <n v="0"/>
  </r>
  <r>
    <s v="1604000383"/>
    <s v="0"/>
    <s v="16040003830"/>
    <s v="4000"/>
    <x v="3"/>
    <s v="ERECTION &amp; ENGG.CHARGES"/>
    <s v="0"/>
    <s v="0"/>
    <s v="UM3001"/>
    <d v="2000-08-01T00:00:00"/>
    <n v="450217"/>
    <n v="-430358.68"/>
    <n v="19858.32"/>
    <n v="0"/>
    <n v="0"/>
    <n v="0"/>
    <n v="0"/>
    <n v="19858.32"/>
    <n v="450217"/>
    <n v="-430358.68"/>
    <n v="0"/>
    <m/>
    <s v="UM01"/>
    <s v="INR"/>
    <n v="0"/>
    <n v="0"/>
    <n v="0"/>
    <n v="0"/>
    <n v="0"/>
  </r>
  <r>
    <s v="1604000384"/>
    <s v="0"/>
    <s v="16040003840"/>
    <s v="4000"/>
    <x v="3"/>
    <s v="ERECTION -ELECT.EQUIPMENT"/>
    <s v="0"/>
    <s v="0"/>
    <s v="UM3001"/>
    <d v="2000-08-01T00:00:00"/>
    <n v="37044"/>
    <n v="-35410.04"/>
    <n v="1633.96"/>
    <n v="0"/>
    <n v="0"/>
    <n v="0"/>
    <n v="0"/>
    <n v="1633.96"/>
    <n v="37044"/>
    <n v="-35410.04"/>
    <n v="0"/>
    <m/>
    <s v="UM01"/>
    <s v="INR"/>
    <n v="0"/>
    <n v="0"/>
    <n v="0"/>
    <n v="0"/>
    <n v="0"/>
  </r>
  <r>
    <s v="1604000385"/>
    <s v="0"/>
    <s v="16040003850"/>
    <s v="4000"/>
    <x v="3"/>
    <s v="ERECTION ELECTRICAL INST."/>
    <s v="0"/>
    <s v="0"/>
    <s v="UM3001"/>
    <d v="2000-08-01T00:00:00"/>
    <n v="45479"/>
    <n v="-43473"/>
    <n v="2006"/>
    <n v="0"/>
    <n v="0"/>
    <n v="0"/>
    <n v="0"/>
    <n v="2006"/>
    <n v="45479"/>
    <n v="-43473"/>
    <n v="0"/>
    <m/>
    <s v="UM01"/>
    <s v="INR"/>
    <n v="0"/>
    <n v="0"/>
    <n v="0"/>
    <n v="0"/>
    <n v="0"/>
  </r>
  <r>
    <s v="1604000386"/>
    <s v="0"/>
    <s v="16040003860"/>
    <s v="4000"/>
    <x v="3"/>
    <s v="ERECTION -ELECTRICAL WORK"/>
    <s v="0"/>
    <s v="0"/>
    <s v="UM3001"/>
    <d v="2000-08-01T00:00:00"/>
    <n v="75298"/>
    <n v="-71976.72"/>
    <n v="3321.28"/>
    <n v="0"/>
    <n v="0"/>
    <n v="0"/>
    <n v="0"/>
    <n v="3321.28"/>
    <n v="75298"/>
    <n v="-71976.72"/>
    <n v="0"/>
    <m/>
    <s v="UM01"/>
    <s v="INR"/>
    <n v="0"/>
    <n v="0"/>
    <n v="0"/>
    <n v="0"/>
    <n v="0"/>
  </r>
  <r>
    <s v="1604000387"/>
    <s v="0"/>
    <s v="16040003870"/>
    <s v="4000"/>
    <x v="3"/>
    <s v="ERECTION-MISC.ITEMS"/>
    <s v="0"/>
    <s v="0"/>
    <s v="UM3001"/>
    <d v="2000-08-01T00:00:00"/>
    <n v="42033.33"/>
    <n v="-40179.31"/>
    <n v="1854.02"/>
    <n v="0"/>
    <n v="0"/>
    <n v="0"/>
    <n v="0"/>
    <n v="1854.02"/>
    <n v="42033.33"/>
    <n v="-40179.31"/>
    <n v="0"/>
    <m/>
    <s v="UM01"/>
    <s v="INR"/>
    <n v="0"/>
    <n v="0"/>
    <n v="0"/>
    <n v="0"/>
    <n v="0"/>
  </r>
  <r>
    <s v="1604000388"/>
    <s v="0"/>
    <s v="16040003880"/>
    <s v="4000"/>
    <x v="3"/>
    <s v="EXTENSION ACB SECTION"/>
    <s v="0"/>
    <s v="0"/>
    <s v="UM3001"/>
    <d v="2005-01-01T00:00:00"/>
    <n v="451442"/>
    <n v="-431529.64"/>
    <n v="19912.36"/>
    <n v="0"/>
    <n v="0"/>
    <n v="0"/>
    <n v="0"/>
    <n v="19912.36"/>
    <n v="451442"/>
    <n v="-431529.64"/>
    <n v="0"/>
    <m/>
    <s v="UM01"/>
    <s v="INR"/>
    <n v="0"/>
    <n v="0"/>
    <n v="0"/>
    <n v="0"/>
    <n v="0"/>
  </r>
  <r>
    <s v="1604000389"/>
    <s v="0"/>
    <s v="16040003890"/>
    <s v="4000"/>
    <x v="3"/>
    <s v="FABRICATION &amp; ELECTRICAL WORKS"/>
    <s v="0"/>
    <s v="0"/>
    <s v="UM3001"/>
    <d v="2005-01-01T00:00:00"/>
    <n v="5390"/>
    <n v="-5120.5"/>
    <n v="269.5"/>
    <n v="0"/>
    <n v="0"/>
    <n v="0"/>
    <n v="0"/>
    <n v="269.5"/>
    <n v="5390"/>
    <n v="-5120.5"/>
    <n v="0"/>
    <m/>
    <s v="UM01"/>
    <s v="INR"/>
    <n v="0"/>
    <n v="0"/>
    <n v="0"/>
    <n v="0"/>
    <n v="0"/>
  </r>
  <r>
    <s v="1604000390"/>
    <s v="0"/>
    <s v="16040003900"/>
    <s v="4000"/>
    <x v="3"/>
    <s v="FABRICATION &amp; ELECTRICAL WORKS"/>
    <s v="0"/>
    <s v="0"/>
    <s v="UM3001"/>
    <d v="2005-01-01T00:00:00"/>
    <n v="17622"/>
    <n v="-16740.900000000001"/>
    <n v="881.1"/>
    <n v="0"/>
    <n v="0"/>
    <n v="0"/>
    <n v="0"/>
    <n v="881.1"/>
    <n v="17622"/>
    <n v="-16740.900000000001"/>
    <n v="0"/>
    <m/>
    <s v="UM01"/>
    <s v="INR"/>
    <n v="0"/>
    <n v="0"/>
    <n v="0"/>
    <n v="0"/>
    <n v="0"/>
  </r>
  <r>
    <s v="1604000391"/>
    <s v="0"/>
    <s v="16040003910"/>
    <s v="4000"/>
    <x v="3"/>
    <s v="FABRICATION &amp; ELECTRICAL WORKS"/>
    <s v="0"/>
    <s v="0"/>
    <s v="UM3001"/>
    <d v="2005-01-01T00:00:00"/>
    <n v="21420"/>
    <n v="-20349"/>
    <n v="1071"/>
    <n v="0"/>
    <n v="0"/>
    <n v="0"/>
    <n v="0"/>
    <n v="1071"/>
    <n v="21420"/>
    <n v="-20349"/>
    <n v="0"/>
    <m/>
    <s v="UM01"/>
    <s v="INR"/>
    <n v="0"/>
    <n v="0"/>
    <n v="0"/>
    <n v="0"/>
    <n v="0"/>
  </r>
  <r>
    <s v="1604000392"/>
    <s v="0"/>
    <s v="16040003920"/>
    <s v="4000"/>
    <x v="3"/>
    <s v="FABRICATION &amp; ELECTRICAL WORKS"/>
    <s v="0"/>
    <s v="0"/>
    <s v="UM3001"/>
    <d v="2005-01-01T00:00:00"/>
    <n v="6644"/>
    <n v="-6311.8"/>
    <n v="332.2"/>
    <n v="0"/>
    <n v="0"/>
    <n v="0"/>
    <n v="0"/>
    <n v="332.2"/>
    <n v="6644"/>
    <n v="-6311.8"/>
    <n v="0"/>
    <m/>
    <s v="UM01"/>
    <s v="INR"/>
    <n v="0"/>
    <n v="0"/>
    <n v="0"/>
    <n v="0"/>
    <n v="0"/>
  </r>
  <r>
    <s v="1604000393"/>
    <s v="0"/>
    <s v="16040003930"/>
    <s v="4000"/>
    <x v="3"/>
    <s v="FABRICATION &amp; ELECTRICAL WORKS"/>
    <s v="0"/>
    <s v="0"/>
    <s v="UM3001"/>
    <d v="2005-01-01T00:00:00"/>
    <n v="29768"/>
    <n v="-28279.599999999999"/>
    <n v="1488.4"/>
    <n v="0"/>
    <n v="0"/>
    <n v="0"/>
    <n v="0"/>
    <n v="1488.4"/>
    <n v="29768"/>
    <n v="-28279.599999999999"/>
    <n v="0"/>
    <m/>
    <s v="UM01"/>
    <s v="INR"/>
    <n v="0"/>
    <n v="0"/>
    <n v="0"/>
    <n v="0"/>
    <n v="0"/>
  </r>
  <r>
    <s v="1604000394"/>
    <s v="0"/>
    <s v="16040003940"/>
    <s v="4000"/>
    <x v="3"/>
    <s v="FABRICATION &amp; ELECTRICAL WORKS"/>
    <s v="0"/>
    <s v="0"/>
    <s v="UM3001"/>
    <d v="2005-01-01T00:00:00"/>
    <n v="6700"/>
    <n v="-6365"/>
    <n v="335"/>
    <n v="0"/>
    <n v="0"/>
    <n v="0"/>
    <n v="0"/>
    <n v="335"/>
    <n v="6700"/>
    <n v="-6365"/>
    <n v="0"/>
    <m/>
    <s v="UM01"/>
    <s v="INR"/>
    <n v="0"/>
    <n v="0"/>
    <n v="0"/>
    <n v="0"/>
    <n v="0"/>
  </r>
  <r>
    <s v="1604000395"/>
    <s v="0"/>
    <s v="16040003950"/>
    <s v="4000"/>
    <x v="3"/>
    <s v="FABRICATION &amp; ELECTRICAL WORKS"/>
    <s v="0"/>
    <s v="0"/>
    <s v="UM3001"/>
    <d v="2005-01-01T00:00:00"/>
    <n v="17239"/>
    <n v="-16377.05"/>
    <n v="861.95"/>
    <n v="0"/>
    <n v="0"/>
    <n v="0"/>
    <n v="0"/>
    <n v="861.95"/>
    <n v="17239"/>
    <n v="-16377.05"/>
    <n v="0"/>
    <m/>
    <s v="UM01"/>
    <s v="INR"/>
    <n v="0"/>
    <n v="0"/>
    <n v="0"/>
    <n v="0"/>
    <n v="0"/>
  </r>
  <r>
    <s v="1604000396"/>
    <s v="0"/>
    <s v="16040003960"/>
    <s v="4000"/>
    <x v="3"/>
    <s v="FABRICATION &amp; ELECTRICAL WORKS"/>
    <s v="0"/>
    <s v="0"/>
    <s v="UM3001"/>
    <d v="2005-01-01T00:00:00"/>
    <n v="17325"/>
    <n v="-16458.75"/>
    <n v="866.25"/>
    <n v="0"/>
    <n v="0"/>
    <n v="0"/>
    <n v="0"/>
    <n v="866.25"/>
    <n v="17325"/>
    <n v="-16458.75"/>
    <n v="0"/>
    <m/>
    <s v="UM01"/>
    <s v="INR"/>
    <n v="0"/>
    <n v="0"/>
    <n v="0"/>
    <n v="0"/>
    <n v="0"/>
  </r>
  <r>
    <s v="1604000397"/>
    <s v="0"/>
    <s v="16040003970"/>
    <s v="4000"/>
    <x v="3"/>
    <s v="FABRICATION &amp; ELECTRICAL WORKS"/>
    <s v="0"/>
    <s v="0"/>
    <s v="UM3001"/>
    <d v="2005-01-01T00:00:00"/>
    <n v="35175"/>
    <n v="-33416.25"/>
    <n v="1758.75"/>
    <n v="0"/>
    <n v="0"/>
    <n v="0"/>
    <n v="0"/>
    <n v="1758.75"/>
    <n v="35175"/>
    <n v="-33416.25"/>
    <n v="0"/>
    <m/>
    <s v="UM01"/>
    <s v="INR"/>
    <n v="0"/>
    <n v="0"/>
    <n v="0"/>
    <n v="0"/>
    <n v="0"/>
  </r>
  <r>
    <s v="1604000398"/>
    <s v="0"/>
    <s v="16040003980"/>
    <s v="4000"/>
    <x v="3"/>
    <s v="FABRICATION-CONTROL PANEL"/>
    <s v="0"/>
    <s v="0"/>
    <s v="UM3001"/>
    <d v="2000-08-01T00:00:00"/>
    <n v="37812"/>
    <n v="-36144.17"/>
    <n v="1667.83"/>
    <n v="0"/>
    <n v="0"/>
    <n v="0"/>
    <n v="0"/>
    <n v="1667.83"/>
    <n v="37812"/>
    <n v="-36144.17"/>
    <n v="0"/>
    <m/>
    <s v="UM01"/>
    <s v="INR"/>
    <n v="0"/>
    <n v="0"/>
    <n v="0"/>
    <n v="0"/>
    <n v="0"/>
  </r>
  <r>
    <s v="1604000399"/>
    <s v="0"/>
    <s v="16040003990"/>
    <s v="4000"/>
    <x v="3"/>
    <s v="FABRICATION-JUNCTION BOX"/>
    <s v="0"/>
    <s v="0"/>
    <s v="UM3001"/>
    <d v="2000-08-01T00:00:00"/>
    <n v="20361"/>
    <n v="-19462.91"/>
    <n v="898.09"/>
    <n v="0"/>
    <n v="0"/>
    <n v="0"/>
    <n v="0"/>
    <n v="898.09"/>
    <n v="20361"/>
    <n v="-19462.91"/>
    <n v="0"/>
    <m/>
    <s v="UM01"/>
    <s v="INR"/>
    <n v="0"/>
    <n v="0"/>
    <n v="0"/>
    <n v="0"/>
    <n v="0"/>
  </r>
  <r>
    <s v="1604000400"/>
    <s v="0"/>
    <s v="16040004000"/>
    <s v="4000"/>
    <x v="3"/>
    <s v="FOUNDATION BOLTS"/>
    <s v="0"/>
    <s v="0"/>
    <s v="UM3001"/>
    <d v="2005-01-01T00:00:00"/>
    <n v="6886"/>
    <n v="-6541.7"/>
    <n v="344.3"/>
    <n v="0"/>
    <n v="0"/>
    <n v="0"/>
    <n v="0"/>
    <n v="344.3"/>
    <n v="6886"/>
    <n v="-6541.7"/>
    <n v="0"/>
    <m/>
    <s v="UM01"/>
    <s v="INR"/>
    <n v="0"/>
    <n v="0"/>
    <n v="0"/>
    <n v="0"/>
    <n v="0"/>
  </r>
  <r>
    <s v="1604000401"/>
    <s v="0"/>
    <s v="16040004010"/>
    <s v="4000"/>
    <x v="3"/>
    <s v="GALVANISED SUPPORT BRACKET"/>
    <s v="10"/>
    <s v="0"/>
    <s v="UM3001"/>
    <d v="2005-01-01T00:00:00"/>
    <n v="5016"/>
    <n v="-4765.2"/>
    <n v="250.8"/>
    <n v="0"/>
    <n v="0"/>
    <n v="0"/>
    <n v="0"/>
    <n v="250.8"/>
    <n v="5016"/>
    <n v="-4765.2"/>
    <n v="0"/>
    <m/>
    <s v="UM01"/>
    <s v="INR"/>
    <n v="0"/>
    <n v="0"/>
    <n v="0"/>
    <n v="0"/>
    <n v="0"/>
  </r>
  <r>
    <s v="1604000402"/>
    <s v="0"/>
    <s v="16040004020"/>
    <s v="4000"/>
    <x v="3"/>
    <s v="GE-ESQUARE OHP WITH LAMP"/>
    <s v="0"/>
    <s v="0"/>
    <s v="UM3001"/>
    <d v="2005-01-01T00:00:00"/>
    <n v="131549"/>
    <n v="-125746.59"/>
    <n v="5802.41"/>
    <n v="0"/>
    <n v="0"/>
    <n v="0"/>
    <n v="0"/>
    <n v="5802.41"/>
    <n v="131549"/>
    <n v="-125746.59"/>
    <n v="0"/>
    <m/>
    <s v="UM01"/>
    <s v="INR"/>
    <n v="0"/>
    <n v="0"/>
    <n v="0"/>
    <n v="0"/>
    <n v="0"/>
  </r>
  <r>
    <s v="1604000403"/>
    <s v="0"/>
    <s v="16040004030"/>
    <s v="4000"/>
    <x v="3"/>
    <s v="GUARD ON LINE UPS 5 KVA"/>
    <s v="0"/>
    <s v="0"/>
    <s v="UM3001"/>
    <d v="2005-01-01T00:00:00"/>
    <n v="106383"/>
    <n v="-101690.62"/>
    <n v="4692.38"/>
    <n v="0"/>
    <n v="0"/>
    <n v="0"/>
    <n v="0"/>
    <n v="4692.38"/>
    <n v="106383"/>
    <n v="-101690.62"/>
    <n v="0"/>
    <m/>
    <s v="UM01"/>
    <s v="INR"/>
    <n v="0"/>
    <n v="0"/>
    <n v="0"/>
    <n v="0"/>
    <n v="0"/>
  </r>
  <r>
    <s v="1604000404"/>
    <s v="0"/>
    <s v="16040004040"/>
    <s v="4000"/>
    <x v="3"/>
    <s v="HALOGEN LAMPS"/>
    <s v="0"/>
    <s v="0"/>
    <s v="UM3001"/>
    <d v="2006-09-21T00:00:00"/>
    <n v="17911.2"/>
    <n v="-17015.64"/>
    <n v="895.56"/>
    <n v="0"/>
    <n v="0"/>
    <n v="0"/>
    <n v="0"/>
    <n v="895.56"/>
    <n v="17911.2"/>
    <n v="-17015.64"/>
    <n v="0"/>
    <m/>
    <s v="UM01"/>
    <s v="INR"/>
    <n v="0"/>
    <n v="0"/>
    <n v="0"/>
    <n v="0"/>
    <n v="0"/>
  </r>
  <r>
    <s v="1604000405"/>
    <s v="0"/>
    <s v="16040004050"/>
    <s v="4000"/>
    <x v="3"/>
    <s v="IEMT RELAY"/>
    <s v="0"/>
    <s v="0"/>
    <s v="UM3001"/>
    <d v="2000-08-01T00:00:00"/>
    <n v="22945"/>
    <n v="-21932.93"/>
    <n v="1012.07"/>
    <n v="0"/>
    <n v="0"/>
    <n v="0"/>
    <n v="0"/>
    <n v="1012.07"/>
    <n v="22945"/>
    <n v="-21932.93"/>
    <n v="0"/>
    <m/>
    <s v="UM01"/>
    <s v="INR"/>
    <n v="0"/>
    <n v="0"/>
    <n v="0"/>
    <n v="0"/>
    <n v="0"/>
  </r>
  <r>
    <s v="1604000406"/>
    <s v="0"/>
    <s v="16040004060"/>
    <s v="4000"/>
    <x v="3"/>
    <s v="INCOMER 630A AMMETER"/>
    <s v="0"/>
    <s v="0"/>
    <s v="UM3001"/>
    <d v="2005-01-01T00:00:00"/>
    <n v="395775"/>
    <n v="-378318.02"/>
    <n v="17456.98"/>
    <n v="0"/>
    <n v="0"/>
    <n v="0"/>
    <n v="0"/>
    <n v="17456.98"/>
    <n v="395775"/>
    <n v="-378318.02"/>
    <n v="0"/>
    <m/>
    <s v="UM01"/>
    <s v="INR"/>
    <n v="0"/>
    <n v="0"/>
    <n v="0"/>
    <n v="0"/>
    <n v="0"/>
  </r>
  <r>
    <s v="1604000407"/>
    <s v="0"/>
    <s v="16040004070"/>
    <s v="4000"/>
    <x v="3"/>
    <s v="IND. LUM.FOR 2 X 40W TUBE"/>
    <s v="0"/>
    <s v="0"/>
    <s v="UM3001"/>
    <d v="2005-01-01T00:00:00"/>
    <n v="20910"/>
    <n v="-19864.5"/>
    <n v="1045.5"/>
    <n v="0"/>
    <n v="0"/>
    <n v="0"/>
    <n v="0"/>
    <n v="1045.5"/>
    <n v="20910"/>
    <n v="-19864.5"/>
    <n v="0"/>
    <m/>
    <s v="UM01"/>
    <s v="INR"/>
    <n v="0"/>
    <n v="0"/>
    <n v="0"/>
    <n v="0"/>
    <n v="0"/>
  </r>
  <r>
    <s v="1604000408"/>
    <s v="0"/>
    <s v="16040004080"/>
    <s v="4000"/>
    <x v="3"/>
    <s v="Installation of Control Panel"/>
    <s v="0"/>
    <s v="0"/>
    <s v="UM3001"/>
    <d v="2005-01-01T00:00:00"/>
    <n v="175000"/>
    <n v="-166250"/>
    <n v="8750"/>
    <n v="0"/>
    <n v="0"/>
    <n v="0"/>
    <n v="0"/>
    <n v="8750"/>
    <n v="175000"/>
    <n v="-166250"/>
    <n v="0"/>
    <m/>
    <s v="UM01"/>
    <s v="INR"/>
    <n v="0"/>
    <n v="0"/>
    <n v="0"/>
    <n v="0"/>
    <n v="0"/>
  </r>
  <r>
    <s v="1604000409"/>
    <s v="0"/>
    <s v="16040004090"/>
    <s v="4000"/>
    <x v="3"/>
    <s v="INSTALLATION OF IMVA-11000/415"/>
    <s v="0"/>
    <s v="0"/>
    <s v="UM3001"/>
    <d v="1978-01-01T00:00:00"/>
    <n v="256818.39"/>
    <n v="-243977.47"/>
    <n v="12840.92"/>
    <n v="0"/>
    <n v="0"/>
    <n v="0"/>
    <n v="0"/>
    <n v="12840.92"/>
    <n v="256818.39"/>
    <n v="-243977.47"/>
    <n v="0"/>
    <m/>
    <s v="UM01"/>
    <s v="INR"/>
    <n v="0"/>
    <n v="0"/>
    <n v="0"/>
    <n v="0"/>
    <n v="0"/>
  </r>
  <r>
    <s v="1604000410"/>
    <s v="0"/>
    <s v="16040004100"/>
    <s v="4000"/>
    <x v="3"/>
    <s v="INSTRUMENT -FAN TYPE"/>
    <s v="0"/>
    <s v="0"/>
    <s v="UM3001"/>
    <d v="2005-01-01T00:00:00"/>
    <n v="7635.5"/>
    <n v="-7298.71"/>
    <n v="336.79"/>
    <n v="0"/>
    <n v="0"/>
    <n v="0"/>
    <n v="0"/>
    <n v="336.79"/>
    <n v="7635.5"/>
    <n v="-7298.71"/>
    <n v="0"/>
    <m/>
    <s v="UM01"/>
    <s v="INR"/>
    <n v="0"/>
    <n v="0"/>
    <n v="0"/>
    <n v="0"/>
    <n v="0"/>
  </r>
  <r>
    <s v="1604000411"/>
    <s v="0"/>
    <s v="16040004110"/>
    <s v="4000"/>
    <x v="3"/>
    <s v="INSTRUMENT -FAN TYPE"/>
    <s v="0"/>
    <s v="0"/>
    <s v="UM3001"/>
    <d v="2005-01-01T00:00:00"/>
    <n v="7635.5"/>
    <n v="-7298.71"/>
    <n v="336.79"/>
    <n v="0"/>
    <n v="0"/>
    <n v="0"/>
    <n v="0"/>
    <n v="336.79"/>
    <n v="7635.5"/>
    <n v="-7298.71"/>
    <n v="0"/>
    <m/>
    <s v="UM01"/>
    <s v="INR"/>
    <n v="0"/>
    <n v="0"/>
    <n v="0"/>
    <n v="0"/>
    <n v="0"/>
  </r>
  <r>
    <s v="1604000412"/>
    <s v="0"/>
    <s v="16040004120"/>
    <s v="4000"/>
    <x v="3"/>
    <s v="KEC MAKE MOTOR -11 KW"/>
    <s v="0"/>
    <s v="0"/>
    <s v="UM3001"/>
    <d v="2000-08-01T00:00:00"/>
    <n v="15923"/>
    <n v="-15220.66"/>
    <n v="702.34"/>
    <n v="0"/>
    <n v="0"/>
    <n v="0"/>
    <n v="0"/>
    <n v="702.34"/>
    <n v="15923"/>
    <n v="-15220.66"/>
    <n v="0"/>
    <m/>
    <s v="UM01"/>
    <s v="INR"/>
    <n v="0"/>
    <n v="0"/>
    <n v="0"/>
    <n v="0"/>
    <n v="0"/>
  </r>
  <r>
    <s v="1604000413"/>
    <s v="0"/>
    <s v="16040004130"/>
    <s v="4000"/>
    <x v="3"/>
    <s v="KEC MAKE MOTOR -11 KW"/>
    <s v="0"/>
    <s v="0"/>
    <s v="UM3001"/>
    <d v="2000-08-01T00:00:00"/>
    <n v="15923"/>
    <n v="-15220.66"/>
    <n v="702.34"/>
    <n v="0"/>
    <n v="0"/>
    <n v="0"/>
    <n v="0"/>
    <n v="702.34"/>
    <n v="15923"/>
    <n v="-15220.66"/>
    <n v="0"/>
    <m/>
    <s v="UM01"/>
    <s v="INR"/>
    <n v="0"/>
    <n v="0"/>
    <n v="0"/>
    <n v="0"/>
    <n v="0"/>
  </r>
  <r>
    <s v="1604000414"/>
    <s v="0"/>
    <s v="16040004140"/>
    <s v="4000"/>
    <x v="3"/>
    <s v="KEC MAKE MOTOR -11 KW"/>
    <s v="0"/>
    <s v="0"/>
    <s v="UM3001"/>
    <d v="2000-08-01T00:00:00"/>
    <n v="15923"/>
    <n v="-15220.66"/>
    <n v="702.34"/>
    <n v="0"/>
    <n v="0"/>
    <n v="0"/>
    <n v="0"/>
    <n v="702.34"/>
    <n v="15923"/>
    <n v="-15220.66"/>
    <n v="0"/>
    <m/>
    <s v="UM01"/>
    <s v="INR"/>
    <n v="0"/>
    <n v="0"/>
    <n v="0"/>
    <n v="0"/>
    <n v="0"/>
  </r>
  <r>
    <s v="1604000415"/>
    <s v="0"/>
    <s v="16040004150"/>
    <s v="4000"/>
    <x v="3"/>
    <s v="KEC MAKE MOTOR -15 KW"/>
    <s v="0"/>
    <s v="0"/>
    <s v="UM3001"/>
    <d v="2000-08-01T00:00:00"/>
    <n v="18249"/>
    <n v="-17444.060000000001"/>
    <n v="804.94"/>
    <n v="0"/>
    <n v="0"/>
    <n v="0"/>
    <n v="0"/>
    <n v="804.94"/>
    <n v="18249"/>
    <n v="-17444.060000000001"/>
    <n v="0"/>
    <m/>
    <s v="UM01"/>
    <s v="INR"/>
    <n v="0"/>
    <n v="0"/>
    <n v="0"/>
    <n v="0"/>
    <n v="0"/>
  </r>
  <r>
    <s v="1604000416"/>
    <s v="0"/>
    <s v="16040004160"/>
    <s v="4000"/>
    <x v="3"/>
    <s v="KEC MAKE MOTOR -15 KW"/>
    <s v="0"/>
    <s v="0"/>
    <s v="UM3001"/>
    <d v="2000-08-01T00:00:00"/>
    <n v="18249"/>
    <n v="-17444.060000000001"/>
    <n v="804.94"/>
    <n v="0"/>
    <n v="0"/>
    <n v="0"/>
    <n v="0"/>
    <n v="804.94"/>
    <n v="18249"/>
    <n v="-17444.060000000001"/>
    <n v="0"/>
    <m/>
    <s v="UM01"/>
    <s v="INR"/>
    <n v="0"/>
    <n v="0"/>
    <n v="0"/>
    <n v="0"/>
    <n v="0"/>
  </r>
  <r>
    <s v="1604000417"/>
    <s v="0"/>
    <s v="16040004170"/>
    <s v="4000"/>
    <x v="3"/>
    <s v="KEC MAKE MOTOR -15 KW"/>
    <s v="0"/>
    <s v="0"/>
    <s v="UM3001"/>
    <d v="2000-08-01T00:00:00"/>
    <n v="18249"/>
    <n v="-17444.060000000001"/>
    <n v="804.94"/>
    <n v="0"/>
    <n v="0"/>
    <n v="0"/>
    <n v="0"/>
    <n v="804.94"/>
    <n v="18249"/>
    <n v="-17444.060000000001"/>
    <n v="0"/>
    <m/>
    <s v="UM01"/>
    <s v="INR"/>
    <n v="0"/>
    <n v="0"/>
    <n v="0"/>
    <n v="0"/>
    <n v="0"/>
  </r>
  <r>
    <s v="1604000418"/>
    <s v="0"/>
    <s v="16040004180"/>
    <s v="4000"/>
    <x v="3"/>
    <s v="KSB MAKE SUBMERSIVE PUMP"/>
    <s v="0"/>
    <s v="0"/>
    <s v="UM3001"/>
    <d v="2005-01-01T00:00:00"/>
    <n v="32184"/>
    <n v="-30764.42"/>
    <n v="1419.58"/>
    <n v="0"/>
    <n v="0"/>
    <n v="0"/>
    <n v="0"/>
    <n v="1419.58"/>
    <n v="32184"/>
    <n v="-30764.42"/>
    <n v="0"/>
    <m/>
    <s v="UM01"/>
    <s v="INR"/>
    <n v="0"/>
    <n v="0"/>
    <n v="0"/>
    <n v="0"/>
    <n v="0"/>
  </r>
  <r>
    <s v="1604000419"/>
    <s v="0"/>
    <s v="16040004190"/>
    <s v="4000"/>
    <x v="3"/>
    <s v="KSB SUB PUMP -SL.NO 741104419"/>
    <s v="0"/>
    <s v="0"/>
    <s v="UM3001"/>
    <d v="2005-01-01T00:00:00"/>
    <n v="8639"/>
    <n v="-8207.0499999999993"/>
    <n v="431.95"/>
    <n v="0"/>
    <n v="0"/>
    <n v="0"/>
    <n v="0"/>
    <n v="431.95"/>
    <n v="8639"/>
    <n v="-8207.0499999999993"/>
    <n v="0"/>
    <m/>
    <s v="UM01"/>
    <s v="INR"/>
    <n v="0"/>
    <n v="0"/>
    <n v="0"/>
    <n v="0"/>
    <n v="0"/>
  </r>
  <r>
    <s v="1604000420"/>
    <s v="0"/>
    <s v="16040004200"/>
    <s v="4000"/>
    <x v="3"/>
    <s v="LAYING OF DATA CABLE"/>
    <s v="0"/>
    <s v="0"/>
    <s v="UM3001"/>
    <d v="2005-01-01T00:00:00"/>
    <n v="14958"/>
    <n v="-14210.1"/>
    <n v="747.9"/>
    <n v="0"/>
    <n v="0"/>
    <n v="0"/>
    <n v="0"/>
    <n v="747.9"/>
    <n v="14958"/>
    <n v="-14210.1"/>
    <n v="0"/>
    <m/>
    <s v="UM01"/>
    <s v="INR"/>
    <n v="0"/>
    <n v="0"/>
    <n v="0"/>
    <n v="0"/>
    <n v="0"/>
  </r>
  <r>
    <s v="1604000421"/>
    <s v="0"/>
    <s v="16040004210"/>
    <s v="4000"/>
    <x v="3"/>
    <s v="LEISTER TRIAC HOTAIR TOOL"/>
    <s v="0"/>
    <s v="0"/>
    <s v="UM3001"/>
    <d v="2005-01-01T00:00:00"/>
    <n v="34435.74"/>
    <n v="-32916.83"/>
    <n v="1518.91"/>
    <n v="0"/>
    <n v="0"/>
    <n v="0"/>
    <n v="0"/>
    <n v="1518.91"/>
    <n v="34435.74"/>
    <n v="-32916.83"/>
    <n v="0"/>
    <m/>
    <s v="UM01"/>
    <s v="INR"/>
    <n v="0"/>
    <n v="0"/>
    <n v="0"/>
    <n v="0"/>
    <n v="0"/>
  </r>
  <r>
    <s v="1604000422"/>
    <s v="0"/>
    <s v="16040004220"/>
    <s v="4000"/>
    <x v="3"/>
    <s v="LIGHT &amp; LIGHT FITTING"/>
    <s v="0"/>
    <s v="0"/>
    <s v="UM3001"/>
    <d v="2005-01-01T00:00:00"/>
    <n v="84179"/>
    <n v="-80466.009999999995"/>
    <n v="3712.99"/>
    <n v="0"/>
    <n v="0"/>
    <n v="0"/>
    <n v="0"/>
    <n v="3712.99"/>
    <n v="84179"/>
    <n v="-80466.009999999995"/>
    <n v="0"/>
    <m/>
    <s v="UM01"/>
    <s v="INR"/>
    <n v="0"/>
    <n v="0"/>
    <n v="0"/>
    <n v="0"/>
    <n v="0"/>
  </r>
  <r>
    <s v="1604000423"/>
    <s v="0"/>
    <s v="16040004230"/>
    <s v="4000"/>
    <x v="3"/>
    <s v="LIGHT CONNECTION"/>
    <s v="0"/>
    <s v="0"/>
    <s v="UM3001"/>
    <d v="2005-01-01T00:00:00"/>
    <n v="53560.58"/>
    <n v="-51198.1"/>
    <n v="2362.48"/>
    <n v="0"/>
    <n v="0"/>
    <n v="0"/>
    <n v="0"/>
    <n v="2362.48"/>
    <n v="53560.58"/>
    <n v="-51198.1"/>
    <n v="0"/>
    <m/>
    <s v="UM01"/>
    <s v="INR"/>
    <n v="0"/>
    <n v="0"/>
    <n v="0"/>
    <n v="0"/>
    <n v="0"/>
  </r>
  <r>
    <s v="1604000424"/>
    <s v="0"/>
    <s v="16040004240"/>
    <s v="4000"/>
    <x v="3"/>
    <s v="LIGHT FITTING"/>
    <s v="0"/>
    <s v="0"/>
    <s v="UM3001"/>
    <d v="2005-01-01T00:00:00"/>
    <n v="50161.16"/>
    <n v="-47948.63"/>
    <n v="2212.5300000000002"/>
    <n v="0"/>
    <n v="0"/>
    <n v="0"/>
    <n v="0"/>
    <n v="2212.5300000000002"/>
    <n v="50161.16"/>
    <n v="-47948.63"/>
    <n v="0"/>
    <m/>
    <s v="UM01"/>
    <s v="INR"/>
    <n v="0"/>
    <n v="0"/>
    <n v="0"/>
    <n v="0"/>
    <n v="0"/>
  </r>
  <r>
    <s v="1604000425"/>
    <s v="0"/>
    <s v="16040004250"/>
    <s v="4000"/>
    <x v="3"/>
    <s v="LIGHT FITTINGS"/>
    <s v="0"/>
    <s v="0"/>
    <s v="UM3001"/>
    <d v="2005-01-01T00:00:00"/>
    <n v="42794.17"/>
    <n v="-40906.589999999997"/>
    <n v="1887.58"/>
    <n v="0"/>
    <n v="0"/>
    <n v="0"/>
    <n v="0"/>
    <n v="1887.58"/>
    <n v="42794.17"/>
    <n v="-40906.589999999997"/>
    <n v="0"/>
    <m/>
    <s v="UM01"/>
    <s v="INR"/>
    <n v="0"/>
    <n v="0"/>
    <n v="0"/>
    <n v="0"/>
    <n v="0"/>
  </r>
  <r>
    <s v="1604000426"/>
    <s v="0"/>
    <s v="16040004260"/>
    <s v="4000"/>
    <x v="3"/>
    <s v="LIGHTING CHANGEOVER PANEL"/>
    <s v="0"/>
    <s v="0"/>
    <s v="UM3001"/>
    <d v="2005-01-01T00:00:00"/>
    <n v="100701.85"/>
    <n v="-95666.76"/>
    <n v="5035.09"/>
    <n v="0"/>
    <n v="0"/>
    <n v="0"/>
    <n v="0"/>
    <n v="5035.09"/>
    <n v="100701.85"/>
    <n v="-95666.76"/>
    <n v="0"/>
    <m/>
    <s v="UM01"/>
    <s v="INR"/>
    <n v="0"/>
    <n v="0"/>
    <n v="0"/>
    <n v="0"/>
    <n v="0"/>
  </r>
  <r>
    <s v="1604000427"/>
    <s v="0"/>
    <s v="16040004270"/>
    <s v="4000"/>
    <x v="3"/>
    <s v="LIGHTING CIRCUIT"/>
    <s v="0"/>
    <s v="0"/>
    <s v="UM3001"/>
    <d v="2006-09-21T00:00:00"/>
    <n v="28025.48"/>
    <n v="-26624.2"/>
    <n v="1401.28"/>
    <n v="0"/>
    <n v="0"/>
    <n v="0"/>
    <n v="0"/>
    <n v="1401.28"/>
    <n v="28025.48"/>
    <n v="-26624.2"/>
    <n v="0"/>
    <m/>
    <s v="UM01"/>
    <s v="INR"/>
    <n v="0"/>
    <n v="0"/>
    <n v="0"/>
    <n v="0"/>
    <n v="0"/>
  </r>
  <r>
    <s v="1604000428"/>
    <s v="0"/>
    <s v="16040004280"/>
    <s v="4000"/>
    <x v="3"/>
    <s v="LIGHTING NETWORK"/>
    <s v="0"/>
    <s v="0"/>
    <s v="UM3001"/>
    <d v="2005-01-01T00:00:00"/>
    <n v="44387.6"/>
    <n v="-42168.22"/>
    <n v="2219.38"/>
    <n v="0"/>
    <n v="0"/>
    <n v="0"/>
    <n v="0"/>
    <n v="2219.38"/>
    <n v="44387.6"/>
    <n v="-42168.22"/>
    <n v="0"/>
    <m/>
    <s v="UM01"/>
    <s v="INR"/>
    <n v="0"/>
    <n v="0"/>
    <n v="0"/>
    <n v="0"/>
    <n v="0"/>
  </r>
  <r>
    <s v="1604000429"/>
    <s v="0"/>
    <s v="16040004290"/>
    <s v="4000"/>
    <x v="3"/>
    <s v="LIGHTING PIONT ( 5 APMS)"/>
    <s v="0"/>
    <s v="0"/>
    <s v="UM3001"/>
    <d v="2006-09-21T00:00:00"/>
    <n v="105360"/>
    <n v="-100092"/>
    <n v="5268"/>
    <n v="0"/>
    <n v="0"/>
    <n v="0"/>
    <n v="0"/>
    <n v="5268"/>
    <n v="105360"/>
    <n v="-100092"/>
    <n v="0"/>
    <m/>
    <s v="UM01"/>
    <s v="INR"/>
    <n v="0"/>
    <n v="0"/>
    <n v="0"/>
    <n v="0"/>
    <n v="0"/>
  </r>
  <r>
    <s v="1604000430"/>
    <s v="0"/>
    <s v="16040004300"/>
    <s v="4000"/>
    <x v="3"/>
    <s v="LIGHTING SWITCHBOARD PANEL"/>
    <s v="0"/>
    <s v="0"/>
    <s v="UM3001"/>
    <d v="2005-01-01T00:00:00"/>
    <n v="57081.26"/>
    <n v="-54227.199999999997"/>
    <n v="2854.06"/>
    <n v="0"/>
    <n v="0"/>
    <n v="0"/>
    <n v="0"/>
    <n v="2854.06"/>
    <n v="57081.26"/>
    <n v="-54227.199999999997"/>
    <n v="0"/>
    <m/>
    <s v="UM01"/>
    <s v="INR"/>
    <n v="0"/>
    <n v="0"/>
    <n v="0"/>
    <n v="0"/>
    <n v="0"/>
  </r>
  <r>
    <s v="1604000431"/>
    <s v="0"/>
    <s v="16040004310"/>
    <s v="4000"/>
    <x v="3"/>
    <s v="LIGHTNING ARRESTOR"/>
    <s v="0"/>
    <s v="0"/>
    <s v="UM3001"/>
    <d v="2005-01-01T00:00:00"/>
    <n v="88861.67"/>
    <n v="-84942.12"/>
    <n v="3919.55"/>
    <n v="0"/>
    <n v="0"/>
    <n v="0"/>
    <n v="0"/>
    <n v="3919.55"/>
    <n v="88861.67"/>
    <n v="-84942.12"/>
    <n v="0"/>
    <m/>
    <s v="UM01"/>
    <s v="INR"/>
    <n v="0"/>
    <n v="0"/>
    <n v="0"/>
    <n v="0"/>
    <n v="0"/>
  </r>
  <r>
    <s v="1604000432"/>
    <s v="0"/>
    <s v="16040004320"/>
    <s v="4000"/>
    <x v="3"/>
    <s v="LIGHTNING ARRESTOR"/>
    <s v="0"/>
    <s v="0"/>
    <s v="UM3001"/>
    <d v="2005-01-01T00:00:00"/>
    <n v="114403"/>
    <n v="-109356.87"/>
    <n v="5046.13"/>
    <n v="0"/>
    <n v="0"/>
    <n v="0"/>
    <n v="0"/>
    <n v="5046.13"/>
    <n v="114403"/>
    <n v="-109356.87"/>
    <n v="0"/>
    <m/>
    <s v="UM01"/>
    <s v="INR"/>
    <n v="0"/>
    <n v="0"/>
    <n v="0"/>
    <n v="0"/>
    <n v="0"/>
  </r>
  <r>
    <s v="1604000433"/>
    <s v="0"/>
    <s v="16040004330"/>
    <s v="4000"/>
    <x v="3"/>
    <s v="LIGHTNING ARRESTOR"/>
    <s v="0"/>
    <s v="0"/>
    <s v="UM3001"/>
    <d v="2000-08-01T00:00:00"/>
    <n v="91857"/>
    <n v="-87805.33"/>
    <n v="4051.67"/>
    <n v="0"/>
    <n v="0"/>
    <n v="0"/>
    <n v="0"/>
    <n v="4051.67"/>
    <n v="91857"/>
    <n v="-87805.33"/>
    <n v="0"/>
    <m/>
    <s v="UM01"/>
    <s v="INR"/>
    <n v="0"/>
    <n v="0"/>
    <n v="0"/>
    <n v="0"/>
    <n v="0"/>
  </r>
  <r>
    <s v="1604000434"/>
    <s v="0"/>
    <s v="16040004340"/>
    <s v="4000"/>
    <x v="3"/>
    <s v="LT CAPACITOR-RATING 375"/>
    <s v="0"/>
    <s v="0"/>
    <s v="UM3001"/>
    <d v="2000-08-01T00:00:00"/>
    <n v="222389"/>
    <n v="-212579.78"/>
    <n v="9809.2199999999993"/>
    <n v="0"/>
    <n v="0"/>
    <n v="0"/>
    <n v="0"/>
    <n v="9809.2199999999993"/>
    <n v="222389"/>
    <n v="-212579.78"/>
    <n v="0"/>
    <m/>
    <s v="UM01"/>
    <s v="INR"/>
    <n v="0"/>
    <n v="0"/>
    <n v="0"/>
    <n v="0"/>
    <n v="0"/>
  </r>
  <r>
    <s v="1604000435"/>
    <s v="0"/>
    <s v="16040004350"/>
    <s v="4000"/>
    <x v="3"/>
    <s v="M.G.UNITS 2.2 KW 100 RPM"/>
    <s v="0"/>
    <s v="0"/>
    <s v="UM3001"/>
    <d v="2000-08-01T00:00:00"/>
    <n v="16050"/>
    <n v="-15342.05"/>
    <n v="707.95"/>
    <n v="0"/>
    <n v="0"/>
    <n v="0"/>
    <n v="0"/>
    <n v="707.95"/>
    <n v="16050"/>
    <n v="-15342.05"/>
    <n v="0"/>
    <m/>
    <s v="UM01"/>
    <s v="INR"/>
    <n v="0"/>
    <n v="0"/>
    <n v="0"/>
    <n v="0"/>
    <n v="0"/>
  </r>
  <r>
    <s v="1604000436"/>
    <s v="0"/>
    <s v="16040004360"/>
    <s v="4000"/>
    <x v="3"/>
    <s v="M.S.ANGLE 50 x 50 x 6 MM"/>
    <s v="0"/>
    <s v="0"/>
    <s v="UM3001"/>
    <d v="2005-01-01T00:00:00"/>
    <n v="83157"/>
    <n v="-78999.149999999994"/>
    <n v="4157.8500000000004"/>
    <n v="0"/>
    <n v="0"/>
    <n v="0"/>
    <n v="0"/>
    <n v="4157.8500000000004"/>
    <n v="83157"/>
    <n v="-78999.149999999994"/>
    <n v="0"/>
    <m/>
    <s v="UM01"/>
    <s v="INR"/>
    <n v="0"/>
    <n v="0"/>
    <n v="0"/>
    <n v="0"/>
    <n v="0"/>
  </r>
  <r>
    <s v="1604000437"/>
    <s v="0"/>
    <s v="16040004370"/>
    <s v="4000"/>
    <x v="3"/>
    <s v="M.S.CHANNEL 150 X 75 MM"/>
    <s v="0"/>
    <s v="0"/>
    <s v="UM3001"/>
    <d v="2005-01-01T00:00:00"/>
    <n v="205650"/>
    <n v="-195367.5"/>
    <n v="10282.5"/>
    <n v="0"/>
    <n v="0"/>
    <n v="0"/>
    <n v="0"/>
    <n v="10282.5"/>
    <n v="205650"/>
    <n v="-195367.5"/>
    <n v="0"/>
    <m/>
    <s v="UM01"/>
    <s v="INR"/>
    <n v="0"/>
    <n v="0"/>
    <n v="0"/>
    <n v="0"/>
    <n v="0"/>
  </r>
  <r>
    <s v="1604000438"/>
    <s v="0"/>
    <s v="16040004380"/>
    <s v="4000"/>
    <x v="3"/>
    <s v="M.S.CHANNEL 50 X 50 X 6MM"/>
    <s v="0"/>
    <s v="0"/>
    <s v="UM3001"/>
    <d v="2005-01-01T00:00:00"/>
    <n v="65395"/>
    <n v="-62125.25"/>
    <n v="3269.75"/>
    <n v="0"/>
    <n v="0"/>
    <n v="0"/>
    <n v="0"/>
    <n v="3269.75"/>
    <n v="65395"/>
    <n v="-62125.25"/>
    <n v="0"/>
    <m/>
    <s v="UM01"/>
    <s v="INR"/>
    <n v="0"/>
    <n v="0"/>
    <n v="0"/>
    <n v="0"/>
    <n v="0"/>
  </r>
  <r>
    <s v="1604000439"/>
    <s v="0"/>
    <s v="16040004390"/>
    <s v="4000"/>
    <x v="3"/>
    <s v="M.S.CHANNEL 75 X 75 X 6MM"/>
    <s v="0"/>
    <s v="0"/>
    <s v="UM3001"/>
    <d v="2005-01-01T00:00:00"/>
    <n v="147822"/>
    <n v="-140430.9"/>
    <n v="7391.1"/>
    <n v="0"/>
    <n v="0"/>
    <n v="0"/>
    <n v="0"/>
    <n v="7391.1"/>
    <n v="147822"/>
    <n v="-140430.9"/>
    <n v="0"/>
    <m/>
    <s v="UM01"/>
    <s v="INR"/>
    <n v="0"/>
    <n v="0"/>
    <n v="0"/>
    <n v="0"/>
    <n v="0"/>
  </r>
  <r>
    <s v="1604000440"/>
    <s v="0"/>
    <s v="16040004400"/>
    <s v="4000"/>
    <x v="3"/>
    <s v="M.S.CHANNEL 90 X 90 X 6MM"/>
    <s v="0"/>
    <s v="0"/>
    <s v="UM3001"/>
    <d v="2005-01-01T00:00:00"/>
    <n v="73206"/>
    <n v="-69545.7"/>
    <n v="3660.3"/>
    <n v="0"/>
    <n v="0"/>
    <n v="0"/>
    <n v="0"/>
    <n v="3660.3"/>
    <n v="73206"/>
    <n v="-69545.7"/>
    <n v="0"/>
    <m/>
    <s v="UM01"/>
    <s v="INR"/>
    <n v="0"/>
    <n v="0"/>
    <n v="0"/>
    <n v="0"/>
    <n v="0"/>
  </r>
  <r>
    <s v="1604000441"/>
    <s v="0"/>
    <s v="16040004410"/>
    <s v="4000"/>
    <x v="3"/>
    <s v="M.S.PLATE 12 MM"/>
    <s v="0"/>
    <s v="0"/>
    <s v="UM3001"/>
    <d v="2005-01-01T00:00:00"/>
    <n v="71570"/>
    <n v="-67991.5"/>
    <n v="3578.5"/>
    <n v="0"/>
    <n v="0"/>
    <n v="0"/>
    <n v="0"/>
    <n v="3578.5"/>
    <n v="71570"/>
    <n v="-67991.5"/>
    <n v="0"/>
    <m/>
    <s v="UM01"/>
    <s v="INR"/>
    <n v="0"/>
    <n v="0"/>
    <n v="0"/>
    <n v="0"/>
    <n v="0"/>
  </r>
  <r>
    <s v="1604000442"/>
    <s v="0"/>
    <s v="16040004420"/>
    <s v="4000"/>
    <x v="3"/>
    <s v="M.S.PLATE 25 MM"/>
    <s v="0"/>
    <s v="0"/>
    <s v="UM3001"/>
    <d v="2005-01-01T00:00:00"/>
    <n v="67660"/>
    <n v="-64277"/>
    <n v="3383"/>
    <n v="0"/>
    <n v="0"/>
    <n v="0"/>
    <n v="0"/>
    <n v="3383"/>
    <n v="67660"/>
    <n v="-64277"/>
    <n v="0"/>
    <m/>
    <s v="UM01"/>
    <s v="INR"/>
    <n v="0"/>
    <n v="0"/>
    <n v="0"/>
    <n v="0"/>
    <n v="0"/>
  </r>
  <r>
    <s v="1604000443"/>
    <s v="0"/>
    <s v="16040004430"/>
    <s v="4000"/>
    <x v="3"/>
    <s v="M.S.PLATE 6 MM"/>
    <s v="0"/>
    <s v="0"/>
    <s v="UM3001"/>
    <d v="2005-01-01T00:00:00"/>
    <n v="117078"/>
    <n v="-111224.1"/>
    <n v="5853.9"/>
    <n v="0"/>
    <n v="0"/>
    <n v="0"/>
    <n v="0"/>
    <n v="5853.9"/>
    <n v="117078"/>
    <n v="-111224.1"/>
    <n v="0"/>
    <m/>
    <s v="UM01"/>
    <s v="INR"/>
    <n v="0"/>
    <n v="0"/>
    <n v="0"/>
    <n v="0"/>
    <n v="0"/>
  </r>
  <r>
    <s v="1604000444"/>
    <s v="0"/>
    <s v="16040004440"/>
    <s v="4000"/>
    <x v="3"/>
    <s v="M.S.PLATE TRANSFORMER"/>
    <s v="0"/>
    <s v="0"/>
    <s v="UM3001"/>
    <d v="2005-01-01T00:00:00"/>
    <n v="13748.33"/>
    <n v="-13141.91"/>
    <n v="606.41999999999996"/>
    <n v="0"/>
    <n v="0"/>
    <n v="0"/>
    <n v="0"/>
    <n v="606.41999999999996"/>
    <n v="13748.33"/>
    <n v="-13141.91"/>
    <n v="0"/>
    <m/>
    <s v="UM01"/>
    <s v="INR"/>
    <n v="0"/>
    <n v="0"/>
    <n v="0"/>
    <n v="0"/>
    <n v="0"/>
  </r>
  <r>
    <s v="1604000445"/>
    <s v="0"/>
    <s v="16040004450"/>
    <s v="4000"/>
    <x v="3"/>
    <s v="MAIN D/B"/>
    <s v="0"/>
    <s v="0"/>
    <s v="UM3001"/>
    <d v="2006-09-21T00:00:00"/>
    <n v="31608"/>
    <n v="-30027.599999999999"/>
    <n v="1580.4"/>
    <n v="0"/>
    <n v="0"/>
    <n v="0"/>
    <n v="0"/>
    <n v="1580.4"/>
    <n v="31608"/>
    <n v="-30027.599999999999"/>
    <n v="0"/>
    <m/>
    <s v="UM01"/>
    <s v="INR"/>
    <n v="0"/>
    <n v="0"/>
    <n v="0"/>
    <n v="0"/>
    <n v="0"/>
  </r>
  <r>
    <s v="1604000446"/>
    <s v="0"/>
    <s v="16040004460"/>
    <s v="4000"/>
    <x v="3"/>
    <s v="MAIN LT SWITCH"/>
    <s v="0"/>
    <s v="0"/>
    <s v="UM3001"/>
    <d v="2000-08-01T00:00:00"/>
    <n v="23017"/>
    <n v="-22001.759999999998"/>
    <n v="1015.24"/>
    <n v="0"/>
    <n v="0"/>
    <n v="0"/>
    <n v="0"/>
    <n v="1015.24"/>
    <n v="23017"/>
    <n v="-22001.759999999998"/>
    <n v="0"/>
    <m/>
    <s v="UM01"/>
    <s v="INR"/>
    <n v="0"/>
    <n v="0"/>
    <n v="0"/>
    <n v="0"/>
    <n v="0"/>
  </r>
  <r>
    <s v="1604000447"/>
    <s v="0"/>
    <s v="16040004470"/>
    <s v="4000"/>
    <x v="3"/>
    <s v="MAIN LT SWITCH BOARD"/>
    <s v="0"/>
    <s v="0"/>
    <s v="UM3001"/>
    <d v="2000-08-01T00:00:00"/>
    <n v="1997428"/>
    <n v="-1909324.78"/>
    <n v="88103.22"/>
    <n v="0"/>
    <n v="0"/>
    <n v="0"/>
    <n v="0"/>
    <n v="88103.22"/>
    <n v="1997428"/>
    <n v="-1909324.78"/>
    <n v="0"/>
    <m/>
    <s v="UM01"/>
    <s v="INR"/>
    <n v="0"/>
    <n v="0"/>
    <n v="0"/>
    <n v="0"/>
    <n v="0"/>
  </r>
  <r>
    <s v="1604000448"/>
    <s v="0"/>
    <s v="16040004480"/>
    <s v="4000"/>
    <x v="3"/>
    <s v="MAIN LT SWITCHBOARD"/>
    <s v="0"/>
    <s v="0"/>
    <s v="UM3001"/>
    <d v="2000-08-01T00:00:00"/>
    <n v="238906.67"/>
    <n v="-228368.89"/>
    <n v="10537.78"/>
    <n v="0"/>
    <n v="0"/>
    <n v="0"/>
    <n v="0"/>
    <n v="10537.78"/>
    <n v="238906.67"/>
    <n v="-228368.89"/>
    <n v="0"/>
    <m/>
    <s v="UM01"/>
    <s v="INR"/>
    <n v="0"/>
    <n v="0"/>
    <n v="0"/>
    <n v="0"/>
    <n v="0"/>
  </r>
  <r>
    <s v="1604000449"/>
    <s v="0"/>
    <s v="16040004490"/>
    <s v="4000"/>
    <x v="3"/>
    <s v="MAXX MAKE ONLINE UPS 2.0 KVA"/>
    <s v="0"/>
    <s v="0"/>
    <s v="UM3001"/>
    <d v="2005-01-01T00:00:00"/>
    <n v="43730"/>
    <n v="-41543.5"/>
    <n v="2186.5"/>
    <n v="0"/>
    <n v="0"/>
    <n v="0"/>
    <n v="0"/>
    <n v="2186.5"/>
    <n v="43730"/>
    <n v="-41543.5"/>
    <n v="0"/>
    <m/>
    <s v="UM01"/>
    <s v="INR"/>
    <n v="0"/>
    <n v="0"/>
    <n v="0"/>
    <n v="0"/>
    <n v="0"/>
  </r>
  <r>
    <s v="1604000450"/>
    <s v="0"/>
    <s v="16040004500"/>
    <s v="4000"/>
    <x v="3"/>
    <s v="MAXX UPS SYSTEM 2.0 KVA"/>
    <s v="0"/>
    <s v="0"/>
    <s v="UM3001"/>
    <d v="2005-01-01T00:00:00"/>
    <n v="60781"/>
    <n v="-58100.04"/>
    <n v="2680.96"/>
    <n v="0"/>
    <n v="0"/>
    <n v="0"/>
    <n v="0"/>
    <n v="2680.96"/>
    <n v="60781"/>
    <n v="-58100.04"/>
    <n v="0"/>
    <m/>
    <s v="UM01"/>
    <s v="INR"/>
    <n v="0"/>
    <n v="0"/>
    <n v="0"/>
    <n v="0"/>
    <n v="0"/>
  </r>
  <r>
    <s v="1604000451"/>
    <s v="0"/>
    <s v="16040004510"/>
    <s v="4000"/>
    <x v="3"/>
    <s v="MIDAS MARKETING SERVICES PVT"/>
    <s v="10"/>
    <s v="0"/>
    <s v="UM3001"/>
    <d v="2005-01-01T00:00:00"/>
    <n v="14550"/>
    <n v="-13822.5"/>
    <n v="727.5"/>
    <n v="0"/>
    <n v="0"/>
    <n v="0"/>
    <n v="0"/>
    <n v="727.5"/>
    <n v="14550"/>
    <n v="-13822.5"/>
    <n v="0"/>
    <m/>
    <s v="UM01"/>
    <s v="INR"/>
    <n v="0"/>
    <n v="0"/>
    <n v="0"/>
    <n v="0"/>
    <n v="0"/>
  </r>
  <r>
    <s v="1604000452"/>
    <s v="0"/>
    <s v="16040004520"/>
    <s v="4000"/>
    <x v="3"/>
    <s v="MIROLTA"/>
    <s v="0"/>
    <s v="0"/>
    <s v="UM3001"/>
    <d v="2006-09-21T00:00:00"/>
    <n v="1422.36"/>
    <n v="-1351.24"/>
    <n v="71.12"/>
    <n v="0"/>
    <n v="0"/>
    <n v="0"/>
    <n v="0"/>
    <n v="71.12"/>
    <n v="1422.36"/>
    <n v="-1351.24"/>
    <n v="0"/>
    <m/>
    <s v="UM01"/>
    <s v="INR"/>
    <n v="0"/>
    <n v="0"/>
    <n v="0"/>
    <n v="0"/>
    <n v="0"/>
  </r>
  <r>
    <s v="1604000453"/>
    <s v="0"/>
    <s v="16040004530"/>
    <s v="4000"/>
    <x v="3"/>
    <s v="MS ANGLE 100 X 50 MM"/>
    <s v="0"/>
    <s v="0"/>
    <s v="UM3001"/>
    <d v="2005-01-01T00:00:00"/>
    <n v="133067"/>
    <n v="-126413.65"/>
    <n v="6653.35"/>
    <n v="0"/>
    <n v="0"/>
    <n v="0"/>
    <n v="0"/>
    <n v="6653.35"/>
    <n v="133067"/>
    <n v="-126413.65"/>
    <n v="0"/>
    <m/>
    <s v="UM01"/>
    <s v="INR"/>
    <n v="0"/>
    <n v="0"/>
    <n v="0"/>
    <n v="0"/>
    <n v="0"/>
  </r>
  <r>
    <s v="1604000454"/>
    <s v="0"/>
    <s v="16040004540"/>
    <s v="4000"/>
    <x v="3"/>
    <s v="MS ANGLE 150 X 75 MM"/>
    <s v="0"/>
    <s v="0"/>
    <s v="UM3001"/>
    <d v="2005-01-01T00:00:00"/>
    <n v="30000"/>
    <n v="-28500"/>
    <n v="1500"/>
    <n v="0"/>
    <n v="0"/>
    <n v="0"/>
    <n v="0"/>
    <n v="1500"/>
    <n v="30000"/>
    <n v="-28500"/>
    <n v="0"/>
    <m/>
    <s v="UM01"/>
    <s v="INR"/>
    <n v="0"/>
    <n v="0"/>
    <n v="0"/>
    <n v="0"/>
    <n v="0"/>
  </r>
  <r>
    <s v="1604000455"/>
    <s v="0"/>
    <s v="16040004550"/>
    <s v="4000"/>
    <x v="3"/>
    <s v="NEON SIGN"/>
    <s v="10"/>
    <s v="0"/>
    <s v="UM3001"/>
    <d v="2005-01-01T00:00:00"/>
    <n v="80305"/>
    <n v="-76289.75"/>
    <n v="4015.25"/>
    <n v="0"/>
    <n v="0"/>
    <n v="0"/>
    <n v="0"/>
    <n v="4015.25"/>
    <n v="80305"/>
    <n v="-76289.75"/>
    <n v="0"/>
    <m/>
    <s v="UM01"/>
    <s v="INR"/>
    <n v="0"/>
    <n v="0"/>
    <n v="0"/>
    <n v="0"/>
    <n v="0"/>
  </r>
  <r>
    <s v="1604000456"/>
    <s v="0"/>
    <s v="16040004560"/>
    <s v="4000"/>
    <x v="3"/>
    <s v="NEW STORES-ELCTRIFICATION"/>
    <s v="0"/>
    <s v="0"/>
    <s v="UM3002"/>
    <d v="2005-01-01T00:00:00"/>
    <n v="52524"/>
    <n v="-50207.25"/>
    <n v="2316.75"/>
    <n v="0"/>
    <n v="0"/>
    <n v="0"/>
    <n v="0"/>
    <n v="2316.75"/>
    <n v="52524"/>
    <n v="-50207.25"/>
    <n v="0"/>
    <m/>
    <s v="UM01"/>
    <s v="INR"/>
    <n v="0"/>
    <n v="0"/>
    <n v="0"/>
    <n v="0"/>
    <n v="0"/>
  </r>
  <r>
    <s v="1604000457"/>
    <s v="0"/>
    <s v="16040004570"/>
    <s v="4000"/>
    <x v="3"/>
    <s v="OUTDOOR TYPE BUSBARS"/>
    <s v="0"/>
    <s v="0"/>
    <s v="UM3002"/>
    <d v="2000-08-01T00:00:00"/>
    <n v="135100"/>
    <n v="-129140.96"/>
    <n v="5959.04"/>
    <n v="0"/>
    <n v="0"/>
    <n v="0"/>
    <n v="0"/>
    <n v="5959.04"/>
    <n v="135100"/>
    <n v="-129140.96"/>
    <n v="0"/>
    <m/>
    <s v="UM01"/>
    <s v="INR"/>
    <n v="0"/>
    <n v="0"/>
    <n v="0"/>
    <n v="0"/>
    <n v="0"/>
  </r>
  <r>
    <s v="1604000458"/>
    <s v="0"/>
    <s v="16040004580"/>
    <s v="4000"/>
    <x v="3"/>
    <s v="PANEL COOLING UNIT"/>
    <s v="0"/>
    <s v="0"/>
    <s v="UM3002"/>
    <d v="2005-01-01T00:00:00"/>
    <n v="642255.34"/>
    <n v="-613926.52"/>
    <n v="28328.82"/>
    <n v="0"/>
    <n v="0"/>
    <n v="0"/>
    <n v="0"/>
    <n v="28328.82"/>
    <n v="642255.34"/>
    <n v="-613926.52"/>
    <n v="0"/>
    <m/>
    <s v="UM01"/>
    <s v="INR"/>
    <n v="0"/>
    <n v="0"/>
    <n v="0"/>
    <n v="0"/>
    <n v="0"/>
  </r>
  <r>
    <s v="1604000459"/>
    <s v="0"/>
    <s v="16040004590"/>
    <s v="4000"/>
    <x v="3"/>
    <s v="PANEL COOLING UNIT"/>
    <s v="0"/>
    <s v="0"/>
    <s v="UM3002"/>
    <d v="2005-01-01T00:00:00"/>
    <n v="321454.65999999997"/>
    <n v="-307275.83"/>
    <n v="14178.83"/>
    <n v="0"/>
    <n v="0"/>
    <n v="0"/>
    <n v="0"/>
    <n v="14178.83"/>
    <n v="321454.65999999997"/>
    <n v="-307275.83"/>
    <n v="0"/>
    <m/>
    <s v="UM01"/>
    <s v="INR"/>
    <n v="0"/>
    <n v="0"/>
    <n v="0"/>
    <n v="0"/>
    <n v="0"/>
  </r>
  <r>
    <s v="1604000460"/>
    <s v="0"/>
    <s v="16040004600"/>
    <s v="4000"/>
    <x v="3"/>
    <s v="PCC FOR SUBSTATION"/>
    <s v="0"/>
    <s v="0"/>
    <s v="UM3001"/>
    <d v="2005-01-01T00:00:00"/>
    <n v="1521915"/>
    <n v="-1454785.86"/>
    <n v="67129.14"/>
    <n v="0"/>
    <n v="0"/>
    <n v="0"/>
    <n v="0"/>
    <n v="67129.14"/>
    <n v="1521915"/>
    <n v="-1454785.86"/>
    <n v="0"/>
    <m/>
    <s v="UM01"/>
    <s v="INR"/>
    <n v="0"/>
    <n v="0"/>
    <n v="0"/>
    <n v="0"/>
    <n v="0"/>
  </r>
  <r>
    <s v="1604000461"/>
    <s v="0"/>
    <s v="16040004610"/>
    <s v="4000"/>
    <x v="3"/>
    <s v="PICTURE LIGHT"/>
    <s v="0"/>
    <s v="0"/>
    <s v="UM3001"/>
    <d v="2006-09-21T00:00:00"/>
    <n v="6321.6"/>
    <n v="-6005.52"/>
    <n v="316.08"/>
    <n v="0"/>
    <n v="0"/>
    <n v="0"/>
    <n v="0"/>
    <n v="316.08"/>
    <n v="6321.6"/>
    <n v="-6005.52"/>
    <n v="0"/>
    <m/>
    <s v="UM01"/>
    <s v="INR"/>
    <n v="0"/>
    <n v="0"/>
    <n v="0"/>
    <n v="0"/>
    <n v="0"/>
  </r>
  <r>
    <s v="1604000462"/>
    <s v="0"/>
    <s v="16040004620"/>
    <s v="4000"/>
    <x v="3"/>
    <s v="PLATES CHEQUERED 6 MM"/>
    <s v="0"/>
    <s v="0"/>
    <s v="UM3001"/>
    <d v="2005-01-01T00:00:00"/>
    <n v="138010"/>
    <n v="-131109.5"/>
    <n v="6900.5"/>
    <n v="0"/>
    <n v="0"/>
    <n v="0"/>
    <n v="0"/>
    <n v="6900.5"/>
    <n v="138010"/>
    <n v="-131109.5"/>
    <n v="0"/>
    <m/>
    <s v="UM01"/>
    <s v="INR"/>
    <n v="0"/>
    <n v="0"/>
    <n v="0"/>
    <n v="0"/>
    <n v="0"/>
  </r>
  <r>
    <s v="1604000463"/>
    <s v="0"/>
    <s v="16040004630"/>
    <s v="4000"/>
    <x v="3"/>
    <s v="PLC TRAINER SIEMENS 100U"/>
    <s v="0"/>
    <s v="0"/>
    <s v="UM3001"/>
    <d v="2005-01-01T00:00:00"/>
    <n v="207878"/>
    <n v="-197484.1"/>
    <n v="10393.9"/>
    <n v="0"/>
    <n v="0"/>
    <n v="0"/>
    <n v="0"/>
    <n v="10393.9"/>
    <n v="207878"/>
    <n v="-197484.1"/>
    <n v="0"/>
    <m/>
    <s v="UM01"/>
    <s v="INR"/>
    <n v="0"/>
    <n v="0"/>
    <n v="0"/>
    <n v="0"/>
    <n v="0"/>
  </r>
  <r>
    <s v="1604000464"/>
    <s v="0"/>
    <s v="16040004640"/>
    <s v="4000"/>
    <x v="3"/>
    <s v="POWER CONTROLL PANEL"/>
    <s v="0"/>
    <s v="0"/>
    <s v="UM3001"/>
    <d v="2005-01-01T00:00:00"/>
    <n v="14024.33"/>
    <n v="-13405.74"/>
    <n v="618.59"/>
    <n v="0"/>
    <n v="0"/>
    <n v="0"/>
    <n v="0"/>
    <n v="618.59"/>
    <n v="14024.33"/>
    <n v="-13405.74"/>
    <n v="0"/>
    <m/>
    <s v="UM01"/>
    <s v="INR"/>
    <n v="0"/>
    <n v="0"/>
    <n v="0"/>
    <n v="0"/>
    <n v="0"/>
  </r>
  <r>
    <s v="1604000465"/>
    <s v="0"/>
    <s v="16040004650"/>
    <s v="4000"/>
    <x v="3"/>
    <s v="POWER DISTRIBUTION BOARD"/>
    <s v="0"/>
    <s v="0"/>
    <s v="UM3001"/>
    <d v="2005-01-01T00:00:00"/>
    <n v="251473"/>
    <n v="-240380.95"/>
    <n v="11092.05"/>
    <n v="0"/>
    <n v="0"/>
    <n v="0"/>
    <n v="0"/>
    <n v="11092.05"/>
    <n v="251473"/>
    <n v="-240380.95"/>
    <n v="0"/>
    <m/>
    <s v="UM01"/>
    <s v="INR"/>
    <n v="0"/>
    <n v="0"/>
    <n v="0"/>
    <n v="0"/>
    <n v="0"/>
  </r>
  <r>
    <s v="1604000466"/>
    <s v="0"/>
    <s v="16040004660"/>
    <s v="4000"/>
    <x v="3"/>
    <s v="POWER MEDIA HOME 4xKET"/>
    <s v="0"/>
    <s v="0"/>
    <s v="UM3001"/>
    <d v="2005-01-01T00:00:00"/>
    <n v="28649"/>
    <n v="-27385.34"/>
    <n v="1263.6600000000001"/>
    <n v="0"/>
    <n v="0"/>
    <n v="0"/>
    <n v="0"/>
    <n v="1263.6600000000001"/>
    <n v="28649"/>
    <n v="-27385.34"/>
    <n v="0"/>
    <m/>
    <s v="UM01"/>
    <s v="INR"/>
    <n v="0"/>
    <n v="0"/>
    <n v="0"/>
    <n v="0"/>
    <n v="0"/>
  </r>
  <r>
    <s v="1604000467"/>
    <s v="0"/>
    <s v="16040004670"/>
    <s v="4000"/>
    <x v="3"/>
    <s v="PRE DECADE CAPACITER"/>
    <s v="0"/>
    <s v="0"/>
    <s v="UM3001"/>
    <d v="2005-01-01T00:00:00"/>
    <n v="556440.32999999996"/>
    <n v="-531896.67000000004"/>
    <n v="24543.66"/>
    <n v="0"/>
    <n v="0"/>
    <n v="0"/>
    <n v="0"/>
    <n v="24543.66"/>
    <n v="556440.32999999996"/>
    <n v="-531896.67000000004"/>
    <n v="0"/>
    <m/>
    <s v="UM01"/>
    <s v="INR"/>
    <n v="0"/>
    <n v="0"/>
    <n v="0"/>
    <n v="0"/>
    <n v="0"/>
  </r>
  <r>
    <s v="1604000468"/>
    <s v="0"/>
    <s v="16040004680"/>
    <s v="4000"/>
    <x v="3"/>
    <s v="RESISTER"/>
    <s v="0"/>
    <s v="0"/>
    <s v="UM3001"/>
    <d v="2005-01-01T00:00:00"/>
    <n v="96414"/>
    <n v="-92161.34"/>
    <n v="4252.66"/>
    <n v="0"/>
    <n v="0"/>
    <n v="0"/>
    <n v="0"/>
    <n v="4252.66"/>
    <n v="96414"/>
    <n v="-92161.34"/>
    <n v="0"/>
    <m/>
    <s v="UM01"/>
    <s v="INR"/>
    <n v="0"/>
    <n v="0"/>
    <n v="0"/>
    <n v="0"/>
    <n v="0"/>
  </r>
  <r>
    <s v="1604000469"/>
    <s v="0"/>
    <s v="16040004690"/>
    <s v="4000"/>
    <x v="3"/>
    <s v="RITTAL INDL.COLLING UNITS"/>
    <s v="0"/>
    <s v="0"/>
    <s v="UM3001"/>
    <d v="2005-01-01T00:00:00"/>
    <n v="181502"/>
    <n v="-172426.9"/>
    <n v="9075.1"/>
    <n v="0"/>
    <n v="0"/>
    <n v="0"/>
    <n v="0"/>
    <n v="9075.1"/>
    <n v="181502"/>
    <n v="-172426.9"/>
    <n v="0"/>
    <m/>
    <s v="UM01"/>
    <s v="INR"/>
    <n v="0"/>
    <n v="0"/>
    <n v="0"/>
    <n v="0"/>
    <n v="0"/>
  </r>
  <r>
    <s v="1604000470"/>
    <s v="0"/>
    <s v="16040004700"/>
    <s v="4000"/>
    <x v="3"/>
    <s v="RITTAL INDL.COLLING UNITS-FAN"/>
    <s v="0"/>
    <s v="0"/>
    <s v="UM3001"/>
    <d v="2005-01-01T00:00:00"/>
    <n v="87583"/>
    <n v="-83203.850000000006"/>
    <n v="4379.1499999999996"/>
    <n v="0"/>
    <n v="0"/>
    <n v="0"/>
    <n v="0"/>
    <n v="4379.1499999999996"/>
    <n v="87583"/>
    <n v="-83203.850000000006"/>
    <n v="0"/>
    <m/>
    <s v="UM01"/>
    <s v="INR"/>
    <n v="0"/>
    <n v="0"/>
    <n v="0"/>
    <n v="0"/>
    <n v="0"/>
  </r>
  <r>
    <s v="1604000471"/>
    <s v="0"/>
    <s v="16040004710"/>
    <s v="4000"/>
    <x v="3"/>
    <s v="RMP MAKE CROMPTON MOTOR"/>
    <s v="0"/>
    <s v="0"/>
    <s v="UM3001"/>
    <d v="2005-01-01T00:00:00"/>
    <n v="10461.799999999999"/>
    <n v="-10000.35"/>
    <n v="461.45"/>
    <n v="0"/>
    <n v="0"/>
    <n v="0"/>
    <n v="0"/>
    <n v="461.45"/>
    <n v="10461.799999999999"/>
    <n v="-10000.35"/>
    <n v="0"/>
    <m/>
    <s v="UM01"/>
    <s v="INR"/>
    <n v="0"/>
    <n v="0"/>
    <n v="0"/>
    <n v="0"/>
    <n v="0"/>
  </r>
  <r>
    <s v="1604000472"/>
    <s v="0"/>
    <s v="16040004720"/>
    <s v="4000"/>
    <x v="3"/>
    <s v="ROTARY TYPE NUMERATOR"/>
    <s v="0"/>
    <s v="0"/>
    <s v="UM3001"/>
    <d v="2005-01-01T00:00:00"/>
    <n v="9338.33"/>
    <n v="-8926.43"/>
    <n v="411.9"/>
    <n v="0"/>
    <n v="0"/>
    <n v="0"/>
    <n v="0"/>
    <n v="411.9"/>
    <n v="9338.33"/>
    <n v="-8926.43"/>
    <n v="0"/>
    <m/>
    <s v="UM01"/>
    <s v="INR"/>
    <n v="0"/>
    <n v="0"/>
    <n v="0"/>
    <n v="0"/>
    <n v="0"/>
  </r>
  <r>
    <s v="1604000473"/>
    <s v="0"/>
    <s v="16040004730"/>
    <s v="4000"/>
    <x v="3"/>
    <s v="SERVICE CHARGES -ENGINEER"/>
    <s v="10"/>
    <s v="0"/>
    <s v="UM3001"/>
    <d v="2005-01-01T00:00:00"/>
    <n v="29945"/>
    <n v="-28447.75"/>
    <n v="1497.25"/>
    <n v="0"/>
    <n v="0"/>
    <n v="0"/>
    <n v="0"/>
    <n v="1497.25"/>
    <n v="29945"/>
    <n v="-28447.75"/>
    <n v="0"/>
    <m/>
    <s v="UM01"/>
    <s v="INR"/>
    <n v="0"/>
    <n v="0"/>
    <n v="0"/>
    <n v="0"/>
    <n v="0"/>
  </r>
  <r>
    <s v="1604000474"/>
    <s v="0"/>
    <s v="16040004740"/>
    <s v="4000"/>
    <x v="3"/>
    <s v="SERVO STAB MAKE-LOGI 2 KVA"/>
    <s v="0"/>
    <s v="0"/>
    <s v="UM3001"/>
    <d v="2005-01-01T00:00:00"/>
    <n v="37752.5"/>
    <n v="-35864.870000000003"/>
    <n v="1887.63"/>
    <n v="0"/>
    <n v="0"/>
    <n v="0"/>
    <n v="0"/>
    <n v="1887.63"/>
    <n v="37752.5"/>
    <n v="-35864.870000000003"/>
    <n v="0"/>
    <m/>
    <s v="UM01"/>
    <s v="INR"/>
    <n v="0"/>
    <n v="0"/>
    <n v="0"/>
    <n v="0"/>
    <n v="0"/>
  </r>
  <r>
    <s v="1604000475"/>
    <s v="0"/>
    <s v="16040004750"/>
    <s v="4000"/>
    <x v="3"/>
    <s v="SHRI HAREKRISHN FABRICATION &amp;"/>
    <s v="10"/>
    <s v="0"/>
    <s v="UM3001"/>
    <d v="2005-01-01T00:00:00"/>
    <n v="5300"/>
    <n v="-5035"/>
    <n v="265"/>
    <n v="0"/>
    <n v="0"/>
    <n v="0"/>
    <n v="0"/>
    <n v="265"/>
    <n v="5300"/>
    <n v="-5035"/>
    <n v="0"/>
    <m/>
    <s v="UM01"/>
    <s v="INR"/>
    <n v="0"/>
    <n v="0"/>
    <n v="0"/>
    <n v="0"/>
    <n v="0"/>
  </r>
  <r>
    <s v="1604000476"/>
    <s v="0"/>
    <s v="16040004760"/>
    <s v="4000"/>
    <x v="3"/>
    <s v="SIEMENS A.B CONTACTOR"/>
    <s v="0"/>
    <s v="0"/>
    <s v="UM3001"/>
    <d v="2000-08-01T00:00:00"/>
    <n v="10919"/>
    <n v="-10437.370000000001"/>
    <n v="481.63"/>
    <n v="0"/>
    <n v="0"/>
    <n v="0"/>
    <n v="0"/>
    <n v="481.63"/>
    <n v="10919"/>
    <n v="-10437.370000000001"/>
    <n v="0"/>
    <m/>
    <s v="UM01"/>
    <s v="INR"/>
    <n v="0"/>
    <n v="0"/>
    <n v="0"/>
    <n v="0"/>
    <n v="0"/>
  </r>
  <r>
    <s v="1604000477"/>
    <s v="0"/>
    <s v="16040004770"/>
    <s v="4000"/>
    <x v="3"/>
    <s v="SINGLE PATTIB TUBE LIGHT"/>
    <s v="0"/>
    <s v="0"/>
    <s v="UM3001"/>
    <d v="2006-09-21T00:00:00"/>
    <n v="9482.4"/>
    <n v="-9008.2800000000007"/>
    <n v="474.12"/>
    <n v="0"/>
    <n v="0"/>
    <n v="0"/>
    <n v="0"/>
    <n v="474.12"/>
    <n v="9482.4"/>
    <n v="-9008.2800000000007"/>
    <n v="0"/>
    <m/>
    <s v="UM01"/>
    <s v="INR"/>
    <n v="0"/>
    <n v="0"/>
    <n v="0"/>
    <n v="0"/>
    <n v="0"/>
  </r>
  <r>
    <s v="1604000478"/>
    <s v="0"/>
    <s v="16040004780"/>
    <s v="4000"/>
    <x v="3"/>
    <s v="SINGLE STAGE COMPRESSURE"/>
    <s v="0"/>
    <s v="0"/>
    <s v="UM3001"/>
    <d v="2005-01-01T00:00:00"/>
    <n v="35109.75"/>
    <n v="-33561.120000000003"/>
    <n v="1548.63"/>
    <n v="0"/>
    <n v="0"/>
    <n v="0"/>
    <n v="0"/>
    <n v="1548.63"/>
    <n v="35109.75"/>
    <n v="-33561.120000000003"/>
    <n v="0"/>
    <m/>
    <s v="UM01"/>
    <s v="INR"/>
    <n v="0"/>
    <n v="0"/>
    <n v="0"/>
    <n v="0"/>
    <n v="0"/>
  </r>
  <r>
    <s v="1604000479"/>
    <s v="0"/>
    <s v="16040004790"/>
    <s v="4000"/>
    <x v="3"/>
    <s v="SOLAR POWER GENERATINGSYS"/>
    <s v="0"/>
    <s v="0"/>
    <s v="UM3001"/>
    <d v="2005-01-01T00:00:00"/>
    <n v="40382.67"/>
    <n v="-38601.449999999997"/>
    <n v="1781.22"/>
    <n v="0"/>
    <n v="0"/>
    <n v="0"/>
    <n v="0"/>
    <n v="1781.22"/>
    <n v="40382.67"/>
    <n v="-38601.449999999997"/>
    <n v="0"/>
    <m/>
    <s v="UM01"/>
    <s v="INR"/>
    <n v="0"/>
    <n v="0"/>
    <n v="0"/>
    <n v="0"/>
    <n v="0"/>
  </r>
  <r>
    <s v="1604000480"/>
    <s v="0"/>
    <s v="16040004800"/>
    <s v="4000"/>
    <x v="3"/>
    <s v="SPEAKER WIRING"/>
    <s v="0"/>
    <s v="0"/>
    <s v="UM3001"/>
    <d v="2006-09-21T00:00:00"/>
    <n v="18174.599999999999"/>
    <n v="-17265.87"/>
    <n v="908.73"/>
    <n v="0"/>
    <n v="0"/>
    <n v="0"/>
    <n v="0"/>
    <n v="908.73"/>
    <n v="18174.599999999999"/>
    <n v="-17265.87"/>
    <n v="0"/>
    <m/>
    <s v="UM01"/>
    <s v="INR"/>
    <n v="0"/>
    <n v="0"/>
    <n v="0"/>
    <n v="0"/>
    <n v="0"/>
  </r>
  <r>
    <s v="1604000481"/>
    <s v="0"/>
    <s v="16040004810"/>
    <s v="4000"/>
    <x v="3"/>
    <s v="SPEAKERS"/>
    <s v="0"/>
    <s v="0"/>
    <s v="UM3001"/>
    <d v="2006-09-21T00:00:00"/>
    <n v="17700.48"/>
    <n v="-16815.45"/>
    <n v="885.03"/>
    <n v="0"/>
    <n v="0"/>
    <n v="0"/>
    <n v="0"/>
    <n v="885.03"/>
    <n v="17700.48"/>
    <n v="-16815.45"/>
    <n v="0"/>
    <m/>
    <s v="UM01"/>
    <s v="INR"/>
    <n v="0"/>
    <n v="0"/>
    <n v="0"/>
    <n v="0"/>
    <n v="0"/>
  </r>
  <r>
    <s v="1604000482"/>
    <s v="0"/>
    <s v="16040004820"/>
    <s v="4000"/>
    <x v="3"/>
    <s v="SPLIT AC 4TON SLNO OD-2AKO-10"/>
    <s v="0"/>
    <s v="0"/>
    <s v="UM3001"/>
    <d v="2005-01-01T00:00:00"/>
    <n v="80750"/>
    <n v="-76712.5"/>
    <n v="4037.5"/>
    <n v="0"/>
    <n v="0"/>
    <n v="0"/>
    <n v="0"/>
    <n v="4037.5"/>
    <n v="80750"/>
    <n v="-76712.5"/>
    <n v="0"/>
    <m/>
    <s v="UM01"/>
    <s v="INR"/>
    <n v="0"/>
    <n v="0"/>
    <n v="0"/>
    <n v="0"/>
    <n v="0"/>
  </r>
  <r>
    <s v="1604000483"/>
    <s v="0"/>
    <s v="16040004830"/>
    <s v="4000"/>
    <x v="3"/>
    <s v="SPLIT AC 4TON SLNO OD-2AKO-10"/>
    <s v="0"/>
    <s v="0"/>
    <s v="UM3001"/>
    <d v="2005-01-01T00:00:00"/>
    <n v="80750"/>
    <n v="-76712.5"/>
    <n v="4037.5"/>
    <n v="0"/>
    <n v="0"/>
    <n v="0"/>
    <n v="0"/>
    <n v="4037.5"/>
    <n v="80750"/>
    <n v="-76712.5"/>
    <n v="0"/>
    <m/>
    <s v="UM01"/>
    <s v="INR"/>
    <n v="0"/>
    <n v="0"/>
    <n v="0"/>
    <n v="0"/>
    <n v="0"/>
  </r>
  <r>
    <s v="1604000484"/>
    <s v="0"/>
    <s v="16040004840"/>
    <s v="4000"/>
    <x v="3"/>
    <s v="SPLIT AIR-CONDITIONER 3 TON"/>
    <s v="5"/>
    <s v="0"/>
    <s v="UM3001"/>
    <d v="2005-01-01T00:00:00"/>
    <n v="124560"/>
    <n v="-118332"/>
    <n v="6228"/>
    <n v="0"/>
    <n v="0"/>
    <n v="0"/>
    <n v="0"/>
    <n v="6228"/>
    <n v="124560"/>
    <n v="-118332"/>
    <n v="0"/>
    <m/>
    <s v="UM01"/>
    <s v="INR"/>
    <n v="0"/>
    <n v="0"/>
    <n v="0"/>
    <n v="0"/>
    <n v="0"/>
  </r>
  <r>
    <s v="1604000485"/>
    <s v="0"/>
    <s v="16040004850"/>
    <s v="4000"/>
    <x v="3"/>
    <s v="ST.MORTIZ 1.5 TR ROOM A/C 1 NO"/>
    <s v="5"/>
    <s v="0"/>
    <s v="UM3001"/>
    <d v="2005-01-01T00:00:00"/>
    <n v="26050"/>
    <n v="-24747.5"/>
    <n v="1302.5"/>
    <n v="0"/>
    <n v="0"/>
    <n v="0"/>
    <n v="0"/>
    <n v="1302.5"/>
    <n v="26050"/>
    <n v="-24747.5"/>
    <n v="0"/>
    <m/>
    <s v="UM01"/>
    <s v="INR"/>
    <n v="0"/>
    <n v="0"/>
    <n v="0"/>
    <n v="0"/>
    <n v="0"/>
  </r>
  <r>
    <s v="1604000486"/>
    <s v="0"/>
    <s v="16040004860"/>
    <s v="4000"/>
    <x v="3"/>
    <s v="ST.MORTIZ 2.0 TR ROOM A/C 2 NO"/>
    <s v="10"/>
    <s v="0"/>
    <s v="UM3001"/>
    <d v="2005-01-01T00:00:00"/>
    <n v="65538.899999999994"/>
    <n v="-62261.95"/>
    <n v="3276.95"/>
    <n v="0"/>
    <n v="0"/>
    <n v="0"/>
    <n v="0"/>
    <n v="3276.95"/>
    <n v="65538.899999999994"/>
    <n v="-62261.95"/>
    <n v="0"/>
    <m/>
    <s v="UM01"/>
    <s v="INR"/>
    <n v="0"/>
    <n v="0"/>
    <n v="0"/>
    <n v="0"/>
    <n v="0"/>
  </r>
  <r>
    <s v="1604000487"/>
    <s v="0"/>
    <s v="16040004870"/>
    <s v="4000"/>
    <x v="3"/>
    <s v="ST.MORTZ 1.5 TR ROOM MODEL-51"/>
    <s v="0"/>
    <s v="0"/>
    <s v="UM3001"/>
    <d v="2005-01-01T00:00:00"/>
    <n v="26387"/>
    <n v="-25067.65"/>
    <n v="1319.35"/>
    <n v="0"/>
    <n v="0"/>
    <n v="0"/>
    <n v="0"/>
    <n v="1319.35"/>
    <n v="26387"/>
    <n v="-25067.65"/>
    <n v="0"/>
    <m/>
    <s v="UM01"/>
    <s v="INR"/>
    <n v="0"/>
    <n v="0"/>
    <n v="0"/>
    <n v="0"/>
    <n v="0"/>
  </r>
  <r>
    <s v="1604000488"/>
    <s v="0"/>
    <s v="16040004880"/>
    <s v="4000"/>
    <x v="3"/>
    <s v="ST.MORTZ 1.5 TR ROOM MODEL-51"/>
    <s v="0"/>
    <s v="0"/>
    <s v="UM3001"/>
    <d v="2005-01-01T00:00:00"/>
    <n v="26387"/>
    <n v="-25067.65"/>
    <n v="1319.35"/>
    <n v="0"/>
    <n v="0"/>
    <n v="0"/>
    <n v="0"/>
    <n v="1319.35"/>
    <n v="26387"/>
    <n v="-25067.65"/>
    <n v="0"/>
    <m/>
    <s v="UM01"/>
    <s v="INR"/>
    <n v="0"/>
    <n v="0"/>
    <n v="0"/>
    <n v="0"/>
    <n v="0"/>
  </r>
  <r>
    <s v="1604000489"/>
    <s v="0"/>
    <s v="16040004890"/>
    <s v="4000"/>
    <x v="3"/>
    <s v="ST.MORTZ 2.0 TR ROOM MODEL 51"/>
    <s v="10"/>
    <s v="0"/>
    <s v="UM3001"/>
    <d v="2005-01-01T00:00:00"/>
    <n v="32769"/>
    <n v="-31130.55"/>
    <n v="1638.45"/>
    <n v="0"/>
    <n v="0"/>
    <n v="0"/>
    <n v="0"/>
    <n v="1638.45"/>
    <n v="32769"/>
    <n v="-31130.55"/>
    <n v="0"/>
    <m/>
    <s v="UM01"/>
    <s v="INR"/>
    <n v="0"/>
    <n v="0"/>
    <n v="0"/>
    <n v="0"/>
    <n v="0"/>
  </r>
  <r>
    <s v="1604000490"/>
    <s v="0"/>
    <s v="16040004900"/>
    <s v="4000"/>
    <x v="3"/>
    <s v="STORE CONSUPTION"/>
    <s v="0"/>
    <s v="0"/>
    <s v="UM3001"/>
    <d v="2000-08-01T00:00:00"/>
    <n v="72043.33"/>
    <n v="-68865.62"/>
    <n v="3177.71"/>
    <n v="0"/>
    <n v="0"/>
    <n v="0"/>
    <n v="0"/>
    <n v="3177.71"/>
    <n v="72043.33"/>
    <n v="-68865.62"/>
    <n v="0"/>
    <m/>
    <s v="UM01"/>
    <s v="INR"/>
    <n v="0"/>
    <n v="0"/>
    <n v="0"/>
    <n v="0"/>
    <n v="0"/>
  </r>
  <r>
    <s v="1604000491"/>
    <s v="0"/>
    <s v="16040004910"/>
    <s v="4000"/>
    <x v="3"/>
    <s v="STORES -ELECTRIFICATION"/>
    <s v="0"/>
    <s v="0"/>
    <s v="UM3001"/>
    <d v="2005-01-01T00:00:00"/>
    <n v="11469.83"/>
    <n v="-10963.91"/>
    <n v="505.92"/>
    <n v="0"/>
    <n v="0"/>
    <n v="0"/>
    <n v="0"/>
    <n v="505.92"/>
    <n v="11469.83"/>
    <n v="-10963.91"/>
    <n v="0"/>
    <m/>
    <s v="UM01"/>
    <s v="INR"/>
    <n v="0"/>
    <n v="0"/>
    <n v="0"/>
    <n v="0"/>
    <n v="0"/>
  </r>
  <r>
    <s v="1604000492"/>
    <s v="0"/>
    <s v="16040004920"/>
    <s v="4000"/>
    <x v="3"/>
    <s v="STORES OFFICE-CONCEALED WIRING"/>
    <s v="0"/>
    <s v="0"/>
    <s v="UM3001"/>
    <d v="2005-01-01T00:00:00"/>
    <n v="6125"/>
    <n v="-5818.75"/>
    <n v="306.25"/>
    <n v="0"/>
    <n v="0"/>
    <n v="0"/>
    <n v="0"/>
    <n v="306.25"/>
    <n v="6125"/>
    <n v="-5818.75"/>
    <n v="0"/>
    <m/>
    <s v="UM01"/>
    <s v="INR"/>
    <n v="0"/>
    <n v="0"/>
    <n v="0"/>
    <n v="0"/>
    <n v="0"/>
  </r>
  <r>
    <s v="1604000493"/>
    <s v="0"/>
    <s v="16040004930"/>
    <s v="4000"/>
    <x v="3"/>
    <s v="SUB LT SWITCH BOARD"/>
    <s v="0"/>
    <s v="0"/>
    <s v="UM3001"/>
    <d v="2000-08-01T00:00:00"/>
    <n v="550541"/>
    <n v="-526257.55000000005"/>
    <n v="24283.45"/>
    <n v="0"/>
    <n v="0"/>
    <n v="0"/>
    <n v="0"/>
    <n v="24283.45"/>
    <n v="550541"/>
    <n v="-526257.55000000005"/>
    <n v="0"/>
    <m/>
    <s v="UM01"/>
    <s v="INR"/>
    <n v="0"/>
    <n v="0"/>
    <n v="0"/>
    <n v="0"/>
    <n v="0"/>
  </r>
  <r>
    <s v="1604000494"/>
    <s v="0"/>
    <s v="16040004940"/>
    <s v="4000"/>
    <x v="3"/>
    <s v="SUB-STATION"/>
    <s v="0"/>
    <s v="0"/>
    <s v="UM3001"/>
    <d v="2000-08-01T00:00:00"/>
    <n v="2448772"/>
    <n v="-2340760.75"/>
    <n v="108011.25"/>
    <n v="0"/>
    <n v="0"/>
    <n v="0"/>
    <n v="0"/>
    <n v="108011.25"/>
    <n v="2448772"/>
    <n v="-2340760.75"/>
    <n v="0"/>
    <m/>
    <s v="UM01"/>
    <s v="INR"/>
    <n v="0"/>
    <n v="0"/>
    <n v="0"/>
    <n v="0"/>
    <n v="0"/>
  </r>
  <r>
    <s v="1604000495"/>
    <s v="0"/>
    <s v="16040004950"/>
    <s v="4000"/>
    <x v="3"/>
    <s v="SUBSTATION SWITCH YARD"/>
    <s v="0"/>
    <s v="0"/>
    <s v="UM3001"/>
    <d v="2005-01-01T00:00:00"/>
    <n v="65510.67"/>
    <n v="-62621.1"/>
    <n v="2889.57"/>
    <n v="0"/>
    <n v="0"/>
    <n v="0"/>
    <n v="0"/>
    <n v="2889.57"/>
    <n v="65510.67"/>
    <n v="-62621.1"/>
    <n v="0"/>
    <m/>
    <s v="UM01"/>
    <s v="INR"/>
    <n v="0"/>
    <n v="0"/>
    <n v="0"/>
    <n v="0"/>
    <n v="0"/>
  </r>
  <r>
    <s v="1604000496"/>
    <s v="0"/>
    <s v="16040004960"/>
    <s v="4000"/>
    <x v="3"/>
    <s v="SUPERVISORY PANEL"/>
    <s v="0"/>
    <s v="0"/>
    <s v="UM3001"/>
    <d v="2005-01-01T00:00:00"/>
    <n v="254266.33"/>
    <n v="-243051.06"/>
    <n v="11215.27"/>
    <n v="0"/>
    <n v="0"/>
    <n v="0"/>
    <n v="0"/>
    <n v="11215.27"/>
    <n v="254266.33"/>
    <n v="-243051.06"/>
    <n v="0"/>
    <m/>
    <s v="UM01"/>
    <s v="INR"/>
    <n v="0"/>
    <n v="0"/>
    <n v="0"/>
    <n v="0"/>
    <n v="0"/>
  </r>
  <r>
    <s v="1604000497"/>
    <s v="0"/>
    <s v="16040004970"/>
    <s v="4000"/>
    <x v="3"/>
    <s v="TATALIEBERT MODEL UGXT 100 RT"/>
    <s v="0"/>
    <s v="0"/>
    <s v="UM3001"/>
    <d v="2005-01-01T00:00:00"/>
    <n v="40758"/>
    <n v="-38720.1"/>
    <n v="2037.9"/>
    <n v="0"/>
    <n v="0"/>
    <n v="0"/>
    <n v="0"/>
    <n v="2037.9"/>
    <n v="40758"/>
    <n v="-38720.1"/>
    <n v="0"/>
    <m/>
    <s v="UM01"/>
    <s v="INR"/>
    <n v="0"/>
    <n v="0"/>
    <n v="0"/>
    <n v="0"/>
    <n v="0"/>
  </r>
  <r>
    <s v="1604000498"/>
    <s v="0"/>
    <s v="16040004980"/>
    <s v="4000"/>
    <x v="3"/>
    <s v="THYRISTOR DRIVE PANEL"/>
    <s v="0"/>
    <s v="0"/>
    <s v="UM3001"/>
    <d v="2005-01-01T00:00:00"/>
    <n v="140946.09"/>
    <n v="-133898.79"/>
    <n v="7047.3"/>
    <n v="0"/>
    <n v="0"/>
    <n v="0"/>
    <n v="0"/>
    <n v="7047.3"/>
    <n v="140946.09"/>
    <n v="-133898.79"/>
    <n v="0"/>
    <m/>
    <s v="UM01"/>
    <s v="INR"/>
    <n v="0"/>
    <n v="0"/>
    <n v="0"/>
    <n v="0"/>
    <n v="0"/>
  </r>
  <r>
    <s v="1604000499"/>
    <s v="0"/>
    <s v="16040004990"/>
    <s v="4000"/>
    <x v="3"/>
    <s v="TRINITY INTERNATIONAL INC."/>
    <s v="10"/>
    <s v="0"/>
    <s v="UM3001"/>
    <d v="2005-01-01T00:00:00"/>
    <n v="35000"/>
    <n v="-33250"/>
    <n v="1750"/>
    <n v="0"/>
    <n v="0"/>
    <n v="0"/>
    <n v="0"/>
    <n v="1750"/>
    <n v="35000"/>
    <n v="-33250"/>
    <n v="0"/>
    <m/>
    <s v="UM01"/>
    <s v="INR"/>
    <n v="0"/>
    <n v="0"/>
    <n v="0"/>
    <n v="0"/>
    <n v="0"/>
  </r>
  <r>
    <s v="1604000500"/>
    <s v="0"/>
    <s v="16040005000"/>
    <s v="4000"/>
    <x v="3"/>
    <s v="TRIPLE POLE INSULATOR"/>
    <s v="0"/>
    <s v="0"/>
    <s v="UM3001"/>
    <d v="2000-08-01T00:00:00"/>
    <n v="12676.33"/>
    <n v="-12117.2"/>
    <n v="559.13"/>
    <n v="0"/>
    <n v="0"/>
    <n v="0"/>
    <n v="0"/>
    <n v="559.13"/>
    <n v="12676.33"/>
    <n v="-12117.2"/>
    <n v="0"/>
    <m/>
    <s v="UM01"/>
    <s v="INR"/>
    <n v="0"/>
    <n v="0"/>
    <n v="0"/>
    <n v="0"/>
    <n v="0"/>
  </r>
  <r>
    <s v="1604000501"/>
    <s v="0"/>
    <s v="16040005010"/>
    <s v="4000"/>
    <x v="3"/>
    <s v="UPS"/>
    <s v="0"/>
    <s v="0"/>
    <s v="UM3001"/>
    <d v="2005-01-01T00:00:00"/>
    <n v="36742"/>
    <n v="-34904.9"/>
    <n v="1837.1"/>
    <n v="0"/>
    <n v="0"/>
    <n v="0"/>
    <n v="0"/>
    <n v="1837.1"/>
    <n v="36742"/>
    <n v="-34904.9"/>
    <n v="0"/>
    <m/>
    <s v="UM01"/>
    <s v="INR"/>
    <n v="0"/>
    <n v="0"/>
    <n v="0"/>
    <n v="0"/>
    <n v="0"/>
  </r>
  <r>
    <s v="1604000502"/>
    <s v="0"/>
    <s v="16040005020"/>
    <s v="4000"/>
    <x v="3"/>
    <s v="WINDOW AIR-CONDITIONER"/>
    <s v="0"/>
    <s v="0"/>
    <s v="UM3001"/>
    <d v="2005-01-01T00:00:00"/>
    <n v="15552"/>
    <n v="-15552"/>
    <n v="0"/>
    <n v="0"/>
    <n v="0"/>
    <n v="0"/>
    <n v="0"/>
    <n v="0"/>
    <n v="15552"/>
    <n v="-15552"/>
    <n v="0"/>
    <m/>
    <s v="UM01"/>
    <s v="INR"/>
    <n v="0"/>
    <n v="0"/>
    <n v="0"/>
    <n v="0"/>
    <n v="0"/>
  </r>
  <r>
    <s v="1604000503"/>
    <s v="0"/>
    <s v="16040005030"/>
    <s v="4000"/>
    <x v="3"/>
    <s v="WINDOW AIR-CONDITIONER"/>
    <s v="0"/>
    <s v="0"/>
    <s v="UM3001"/>
    <d v="2005-01-01T00:00:00"/>
    <n v="15552"/>
    <n v="-15552"/>
    <n v="0"/>
    <n v="0"/>
    <n v="0"/>
    <n v="0"/>
    <n v="0"/>
    <n v="0"/>
    <n v="15552"/>
    <n v="-15552"/>
    <n v="0"/>
    <m/>
    <s v="UM01"/>
    <s v="INR"/>
    <n v="0"/>
    <n v="0"/>
    <n v="0"/>
    <n v="0"/>
    <n v="0"/>
  </r>
  <r>
    <s v="1604000504"/>
    <s v="0"/>
    <s v="16040005040"/>
    <s v="4000"/>
    <x v="3"/>
    <s v="VOICE CABLE"/>
    <s v="0"/>
    <s v="0"/>
    <s v="UM3001"/>
    <d v="2006-09-21T00:00:00"/>
    <n v="72856.44"/>
    <n v="-69213.61"/>
    <n v="3642.83"/>
    <n v="0"/>
    <n v="0"/>
    <n v="0"/>
    <n v="0"/>
    <n v="3642.83"/>
    <n v="72856.44"/>
    <n v="-69213.61"/>
    <n v="0"/>
    <m/>
    <s v="UM01"/>
    <s v="INR"/>
    <n v="0"/>
    <n v="0"/>
    <n v="0"/>
    <n v="0"/>
    <n v="0"/>
  </r>
  <r>
    <s v="1604000505"/>
    <s v="0"/>
    <s v="16040005050"/>
    <s v="4000"/>
    <x v="3"/>
    <s v="WINDOW AIR-CONDITIONER"/>
    <s v="0"/>
    <s v="0"/>
    <s v="UM3001"/>
    <d v="2005-01-01T00:00:00"/>
    <n v="20686"/>
    <n v="-20686"/>
    <n v="0"/>
    <n v="0"/>
    <n v="0"/>
    <n v="0"/>
    <n v="0"/>
    <n v="0"/>
    <n v="20686"/>
    <n v="-20686"/>
    <n v="0"/>
    <m/>
    <s v="UM01"/>
    <s v="INR"/>
    <n v="0"/>
    <n v="0"/>
    <n v="0"/>
    <n v="0"/>
    <n v="0"/>
  </r>
  <r>
    <s v="1604000506"/>
    <s v="0"/>
    <s v="16040005060"/>
    <s v="4000"/>
    <x v="3"/>
    <s v="VOLTAS 1.5 TON A/C"/>
    <s v="0"/>
    <s v="0"/>
    <s v="UM3001"/>
    <d v="2005-01-01T00:00:00"/>
    <n v="34241.129999999997"/>
    <n v="-32730.81"/>
    <n v="1510.32"/>
    <n v="0"/>
    <n v="0"/>
    <n v="0"/>
    <n v="0"/>
    <n v="1510.32"/>
    <n v="34241.129999999997"/>
    <n v="-32730.81"/>
    <n v="0"/>
    <m/>
    <s v="UM01"/>
    <s v="INR"/>
    <n v="0"/>
    <n v="0"/>
    <n v="0"/>
    <n v="0"/>
    <n v="0"/>
  </r>
  <r>
    <s v="1604000507"/>
    <s v="0"/>
    <s v="16040005070"/>
    <s v="4000"/>
    <x v="3"/>
    <s v="VOLTAS AIR-CONDITIONER"/>
    <s v="0"/>
    <s v="0"/>
    <s v="UM3001"/>
    <d v="2005-01-01T00:00:00"/>
    <n v="61036"/>
    <n v="-58343.8"/>
    <n v="2692.2"/>
    <n v="0"/>
    <n v="0"/>
    <n v="0"/>
    <n v="0"/>
    <n v="2692.2"/>
    <n v="61036"/>
    <n v="-58343.8"/>
    <n v="0"/>
    <m/>
    <s v="UM01"/>
    <s v="INR"/>
    <n v="0"/>
    <n v="0"/>
    <n v="0"/>
    <n v="0"/>
    <n v="0"/>
  </r>
  <r>
    <s v="1604000508"/>
    <s v="0"/>
    <s v="16040005080"/>
    <s v="4000"/>
    <x v="3"/>
    <s v="VOLTAS AIR-CONDITIONER"/>
    <s v="0"/>
    <s v="0"/>
    <s v="UM3001"/>
    <d v="2005-01-01T00:00:00"/>
    <n v="61036"/>
    <n v="-58343.8"/>
    <n v="2692.2"/>
    <n v="0"/>
    <n v="0"/>
    <n v="0"/>
    <n v="0"/>
    <n v="2692.2"/>
    <n v="61036"/>
    <n v="-58343.8"/>
    <n v="0"/>
    <m/>
    <s v="UM01"/>
    <s v="INR"/>
    <n v="0"/>
    <n v="0"/>
    <n v="0"/>
    <n v="0"/>
    <n v="0"/>
  </r>
  <r>
    <s v="1604000509"/>
    <s v="0"/>
    <s v="16040005090"/>
    <s v="4000"/>
    <x v="3"/>
    <s v="VOLUME CONTROL REGULATORS"/>
    <s v="0"/>
    <s v="0"/>
    <s v="UM3001"/>
    <d v="2006-09-21T00:00:00"/>
    <n v="13907.52"/>
    <n v="-13212.14"/>
    <n v="695.38"/>
    <n v="0"/>
    <n v="0"/>
    <n v="0"/>
    <n v="0"/>
    <n v="695.38"/>
    <n v="13907.52"/>
    <n v="-13212.14"/>
    <n v="0"/>
    <m/>
    <s v="UM01"/>
    <s v="INR"/>
    <n v="0"/>
    <n v="0"/>
    <n v="0"/>
    <n v="0"/>
    <n v="0"/>
  </r>
  <r>
    <s v="1604000510"/>
    <s v="0"/>
    <s v="16040005100"/>
    <s v="4000"/>
    <x v="3"/>
    <s v="WELDING TRANSFORMER"/>
    <s v="0"/>
    <s v="0"/>
    <s v="UM3001"/>
    <d v="2005-01-01T00:00:00"/>
    <n v="31370.87"/>
    <n v="-29987.15"/>
    <n v="1383.72"/>
    <n v="0"/>
    <n v="0"/>
    <n v="0"/>
    <n v="0"/>
    <n v="1383.72"/>
    <n v="31370.87"/>
    <n v="-29987.15"/>
    <n v="0"/>
    <m/>
    <s v="UM01"/>
    <s v="INR"/>
    <n v="0"/>
    <n v="0"/>
    <n v="0"/>
    <n v="0"/>
    <n v="0"/>
  </r>
  <r>
    <s v="1604000511"/>
    <s v="0"/>
    <s v="16040005110"/>
    <s v="4000"/>
    <x v="3"/>
    <s v="BATTERY CHARGER"/>
    <s v="0"/>
    <s v="0"/>
    <s v="UM3001"/>
    <d v="2000-08-01T00:00:00"/>
    <n v="42546"/>
    <n v="-42546"/>
    <n v="0"/>
    <n v="0"/>
    <n v="0"/>
    <n v="0"/>
    <n v="0"/>
    <n v="0"/>
    <n v="42546"/>
    <n v="-42546"/>
    <n v="0"/>
    <m/>
    <s v="UM01"/>
    <s v="INR"/>
    <n v="0"/>
    <n v="0"/>
    <n v="0"/>
    <n v="0"/>
    <n v="0"/>
  </r>
  <r>
    <s v="1604000512"/>
    <s v="0"/>
    <s v="16040005120"/>
    <s v="4000"/>
    <x v="3"/>
    <s v="WIRE DRAWING M/C(22J&amp;24E)ELEC."/>
    <s v="0"/>
    <s v="0"/>
    <s v="UM3001"/>
    <d v="2002-01-15T00:00:00"/>
    <n v="1077366.71"/>
    <n v="-1023498.37"/>
    <n v="53868.34"/>
    <n v="0"/>
    <n v="0"/>
    <n v="0"/>
    <n v="0"/>
    <n v="53868.34"/>
    <n v="1077366.71"/>
    <n v="-1023498.37"/>
    <n v="0"/>
    <m/>
    <s v="UM01"/>
    <s v="INR"/>
    <n v="0"/>
    <n v="0"/>
    <n v="0"/>
    <n v="0"/>
    <n v="0"/>
  </r>
  <r>
    <s v="1604000513"/>
    <s v="0"/>
    <s v="16040005130"/>
    <s v="4000"/>
    <x v="3"/>
    <s v="WIRE GUIDE -LUXTRON HEAD"/>
    <s v="0"/>
    <s v="0"/>
    <s v="UM3001"/>
    <d v="2005-01-01T00:00:00"/>
    <n v="782542"/>
    <n v="-748025.37"/>
    <n v="34516.629999999997"/>
    <n v="0"/>
    <n v="0"/>
    <n v="0"/>
    <n v="0"/>
    <n v="34516.629999999997"/>
    <n v="782542"/>
    <n v="-748025.37"/>
    <n v="0"/>
    <m/>
    <s v="UM01"/>
    <s v="INR"/>
    <n v="0"/>
    <n v="0"/>
    <n v="0"/>
    <n v="0"/>
    <n v="0"/>
  </r>
  <r>
    <s v="1604000514"/>
    <s v="0"/>
    <s v="16040005140"/>
    <s v="4000"/>
    <x v="3"/>
    <s v="&quot;FUSE UNITS,STARTERS&quot;"/>
    <s v="0"/>
    <s v="0"/>
    <s v="UM3001"/>
    <d v="2000-08-01T00:00:00"/>
    <n v="420974"/>
    <n v="-420974"/>
    <n v="0"/>
    <n v="0"/>
    <n v="0"/>
    <n v="0"/>
    <n v="0"/>
    <n v="0"/>
    <n v="420974"/>
    <n v="-420974"/>
    <n v="0"/>
    <m/>
    <s v="UM01"/>
    <s v="INR"/>
    <n v="0"/>
    <n v="0"/>
    <n v="0"/>
    <n v="0"/>
    <n v="0"/>
  </r>
  <r>
    <s v="1604000515"/>
    <s v="0"/>
    <s v="16040005150"/>
    <s v="4000"/>
    <x v="3"/>
    <s v="REVALUATION ON ELEC. INSTN"/>
    <s v="0"/>
    <s v="0"/>
    <s v="UM3001"/>
    <d v="1997-04-04T00:00:00"/>
    <n v="24097970.210000001"/>
    <n v="-24097970.210000001"/>
    <n v="0"/>
    <n v="0"/>
    <n v="0"/>
    <n v="0"/>
    <n v="0"/>
    <n v="0"/>
    <n v="24097970.210000001"/>
    <n v="-24097970.210000001"/>
    <n v="0"/>
    <m/>
    <s v="UM01"/>
    <s v="INR"/>
    <n v="0"/>
    <n v="0"/>
    <n v="0"/>
    <n v="0"/>
    <n v="0"/>
  </r>
  <r>
    <s v="1604000516"/>
    <s v="0"/>
    <s v="16040005160"/>
    <s v="4000"/>
    <x v="3"/>
    <s v="CPP-SYN-JSEB-CONTROL SCHEME SG"/>
    <s v="35"/>
    <s v="0"/>
    <s v="UM3005"/>
    <d v="2015-02-06T00:00:00"/>
    <n v="11913773.68"/>
    <n v="-1663413.55"/>
    <n v="10250360.130000001"/>
    <n v="0"/>
    <n v="0"/>
    <n v="-323417.32"/>
    <n v="0"/>
    <n v="9926942.8100000005"/>
    <n v="11913773.68"/>
    <n v="-1986830.87"/>
    <n v="0"/>
    <m/>
    <s v="UM01"/>
    <s v="INR"/>
    <n v="0"/>
    <n v="0"/>
    <n v="0"/>
    <n v="0"/>
    <n v="0"/>
  </r>
  <r>
    <s v="1604000517"/>
    <s v="0"/>
    <s v="16040005170"/>
    <s v="4000"/>
    <x v="3"/>
    <s v="INTEGRATED LOAD MANAGEMENT SYS"/>
    <s v="40"/>
    <s v="0"/>
    <s v="UM3005"/>
    <d v="2015-02-06T00:00:00"/>
    <n v="5291009.3899999997"/>
    <n v="-646861.18000000005"/>
    <n v="4644148.21"/>
    <n v="0"/>
    <n v="0"/>
    <n v="-125662.54"/>
    <n v="0"/>
    <n v="4518485.67"/>
    <n v="5291009.3899999997"/>
    <n v="-772523.72"/>
    <n v="0"/>
    <m/>
    <s v="UM01"/>
    <s v="INR"/>
    <n v="0"/>
    <n v="0"/>
    <n v="0"/>
    <n v="0"/>
    <n v="0"/>
  </r>
  <r>
    <s v="1604000518"/>
    <s v="0"/>
    <s v="16040005180"/>
    <s v="4000"/>
    <x v="3"/>
    <s v="Electrical 33KV Line"/>
    <s v="40"/>
    <s v="0"/>
    <s v="UM3005"/>
    <d v="2012-03-31T00:00:00"/>
    <n v="4517967"/>
    <n v="-1216642.26"/>
    <n v="3301324.74"/>
    <n v="0"/>
    <n v="0"/>
    <n v="-96115.3"/>
    <n v="0"/>
    <n v="3205209.44"/>
    <n v="4517967"/>
    <n v="-1312757.56"/>
    <n v="0"/>
    <m/>
    <s v="UM01"/>
    <s v="INR"/>
    <n v="0"/>
    <n v="0"/>
    <n v="0"/>
    <n v="0"/>
    <n v="0"/>
  </r>
  <r>
    <s v="1604000519"/>
    <s v="0"/>
    <s v="16040005190"/>
    <s v="4000"/>
    <x v="3"/>
    <s v="ELECTRICAL SUBSTATION"/>
    <s v="35"/>
    <s v="0"/>
    <s v="UM3005"/>
    <d v="2012-03-31T00:00:00"/>
    <n v="2772171.92"/>
    <n v="-800021.85"/>
    <n v="1972150.07"/>
    <n v="0"/>
    <n v="0"/>
    <n v="-67915.83"/>
    <n v="0"/>
    <n v="1904234.24"/>
    <n v="2772171.92"/>
    <n v="-867937.68"/>
    <n v="0"/>
    <m/>
    <s v="UM01"/>
    <s v="INR"/>
    <n v="0"/>
    <n v="0"/>
    <n v="0"/>
    <n v="0"/>
    <n v="0"/>
  </r>
  <r>
    <s v="1604000520"/>
    <s v="0"/>
    <s v="16040005200"/>
    <s v="4000"/>
    <x v="3"/>
    <s v="Electricals Equipments &amp; Panel"/>
    <s v="35"/>
    <s v="0"/>
    <s v="UM3005"/>
    <d v="2012-03-31T00:00:00"/>
    <n v="105134786.01000001"/>
    <n v="-30340876.199999999"/>
    <n v="74793909.810000002"/>
    <n v="0"/>
    <n v="0"/>
    <n v="-2575712.12"/>
    <n v="0"/>
    <n v="72218197.689999998"/>
    <n v="105134786.01000001"/>
    <n v="-32916588.32"/>
    <n v="0"/>
    <m/>
    <s v="UM01"/>
    <s v="INR"/>
    <n v="0"/>
    <n v="0"/>
    <n v="0"/>
    <n v="0"/>
    <n v="0"/>
  </r>
  <r>
    <s v="1604000521"/>
    <s v="0"/>
    <s v="16040005210"/>
    <s v="4000"/>
    <x v="3"/>
    <s v="TRANSFORMER YARD(ST)"/>
    <s v="36"/>
    <s v="0"/>
    <s v="UM3005"/>
    <d v="2012-03-31T00:00:00"/>
    <n v="1698869.45"/>
    <n v="-485074.13"/>
    <n v="1213795.32"/>
    <n v="0"/>
    <n v="0"/>
    <n v="-40320.080000000002"/>
    <n v="0"/>
    <n v="1173475.24"/>
    <n v="1698869.45"/>
    <n v="-525394.21"/>
    <n v="0"/>
    <m/>
    <s v="UM01"/>
    <s v="INR"/>
    <n v="0"/>
    <n v="0"/>
    <n v="0"/>
    <n v="0"/>
    <n v="0"/>
  </r>
  <r>
    <s v="1604000522"/>
    <s v="0"/>
    <s v="16040005220"/>
    <s v="4000"/>
    <x v="3"/>
    <s v="ELECTRICAL (CONSULTANCY)"/>
    <s v="40"/>
    <s v="0"/>
    <s v="UM3005"/>
    <d v="2014-04-25T00:00:00"/>
    <n v="2325734"/>
    <n v="-327851.43"/>
    <n v="1997882.57"/>
    <n v="0"/>
    <n v="0"/>
    <n v="-55234.239999999998"/>
    <n v="0"/>
    <n v="1942648.33"/>
    <n v="2325734"/>
    <n v="-383085.67"/>
    <n v="0"/>
    <m/>
    <s v="UM01"/>
    <s v="INR"/>
    <n v="0"/>
    <n v="0"/>
    <n v="0"/>
    <n v="0"/>
    <n v="0"/>
  </r>
  <r>
    <s v="1604000523"/>
    <s v="0"/>
    <s v="16040005230"/>
    <s v="4000"/>
    <x v="3"/>
    <s v="SUB STATION-ELECTRICAL"/>
    <s v="40"/>
    <s v="0"/>
    <s v="UM3005"/>
    <d v="2014-04-25T00:00:00"/>
    <n v="38770399.509999998"/>
    <n v="-5465329.1500000004"/>
    <n v="33305070.359999999"/>
    <n v="0"/>
    <n v="0"/>
    <n v="-920764.91"/>
    <n v="0"/>
    <n v="32384305.449999999"/>
    <n v="38770399.509999998"/>
    <n v="-6386094.0599999996"/>
    <n v="0"/>
    <m/>
    <s v="UM01"/>
    <s v="INR"/>
    <n v="0"/>
    <n v="0"/>
    <n v="0"/>
    <n v="0"/>
    <n v="0"/>
  </r>
  <r>
    <s v="1605001037"/>
    <s v="0"/>
    <s v="16050010370"/>
    <s v="5000"/>
    <x v="4"/>
    <s v="&quot;&quot;&quot;1/3&quot;&quot;&quot;&quot; B/W CCD CAMERA WITH 03&quot;"/>
    <s v="0"/>
    <s v="0"/>
    <s v="UM3001"/>
    <d v="2006-01-13T00:00:00"/>
    <n v="7500"/>
    <n v="-7125"/>
    <n v="375"/>
    <n v="0"/>
    <n v="0"/>
    <n v="0"/>
    <n v="0"/>
    <n v="375"/>
    <n v="7500"/>
    <n v="-7125"/>
    <n v="0"/>
    <m/>
    <s v="UM01"/>
    <s v="INR"/>
    <n v="0"/>
    <n v="0"/>
    <n v="0"/>
    <n v="0"/>
    <n v="0"/>
  </r>
  <r>
    <s v="1605001040"/>
    <s v="0"/>
    <s v="16050010400"/>
    <s v="5000"/>
    <x v="4"/>
    <s v="&quot;&quot;&quot;BLOWER WALL FAN 24&quot;&quot;&quot;&quot; &quot;&quot;&quot;"/>
    <s v="5"/>
    <s v="0"/>
    <s v="UM3001"/>
    <d v="2005-05-25T00:00:00"/>
    <n v="8544.5300000000007"/>
    <n v="-8117.3"/>
    <n v="427.23"/>
    <n v="0"/>
    <n v="0"/>
    <n v="0"/>
    <n v="0"/>
    <n v="427.23"/>
    <n v="8544.5300000000007"/>
    <n v="-8117.3"/>
    <n v="0"/>
    <m/>
    <s v="UM01"/>
    <s v="INR"/>
    <n v="0"/>
    <n v="0"/>
    <n v="0"/>
    <n v="0"/>
    <n v="0"/>
  </r>
  <r>
    <s v="1605001041"/>
    <s v="0"/>
    <s v="16050010410"/>
    <s v="5000"/>
    <x v="4"/>
    <s v="&quot;&quot;&quot;CABIN FAN 9&quot;&quot;&quot;&quot;&quot;&quot;&quot;"/>
    <s v="0"/>
    <s v="0"/>
    <s v="UM3001"/>
    <d v="2006-05-27T00:00:00"/>
    <n v="3098.25"/>
    <n v="-2943.33"/>
    <n v="154.91999999999999"/>
    <n v="0"/>
    <n v="0"/>
    <n v="0"/>
    <n v="0"/>
    <n v="154.91999999999999"/>
    <n v="3098.25"/>
    <n v="-2943.33"/>
    <n v="0"/>
    <m/>
    <s v="UM01"/>
    <s v="INR"/>
    <n v="0"/>
    <n v="0"/>
    <n v="0"/>
    <n v="0"/>
    <n v="0"/>
  </r>
  <r>
    <s v="1605001042"/>
    <s v="0"/>
    <s v="16050010420"/>
    <s v="5000"/>
    <x v="4"/>
    <s v="&quot;&quot;&quot;CROMPTON EXHUST FAN 12&quot;&quot;&quot;&quot;&quot;&quot;&quot;"/>
    <s v="0"/>
    <s v="0"/>
    <s v="UM3001"/>
    <d v="2005-05-25T00:00:00"/>
    <n v="4851.68"/>
    <n v="-4609.09"/>
    <n v="242.59"/>
    <n v="0"/>
    <n v="0"/>
    <n v="0"/>
    <n v="0"/>
    <n v="242.59"/>
    <n v="4851.68"/>
    <n v="-4609.09"/>
    <n v="0"/>
    <m/>
    <s v="UM01"/>
    <s v="INR"/>
    <n v="0"/>
    <n v="0"/>
    <n v="0"/>
    <n v="0"/>
    <n v="0"/>
  </r>
  <r>
    <s v="1605001043"/>
    <s v="0"/>
    <s v="16050010430"/>
    <s v="5000"/>
    <x v="4"/>
    <s v="&quot;&quot;&quot;CROMPTON 12&quot;&quot;&quot;&quot; TRAS AIR EXHOST&quot;"/>
    <s v="0"/>
    <s v="0"/>
    <s v="UM3001"/>
    <d v="2006-05-19T00:00:00"/>
    <n v="4705.29"/>
    <n v="-4470.0200000000004"/>
    <n v="235.27"/>
    <n v="0"/>
    <n v="0"/>
    <n v="0"/>
    <n v="0"/>
    <n v="235.27"/>
    <n v="4705.29"/>
    <n v="-4470.0200000000004"/>
    <n v="0"/>
    <m/>
    <s v="UM01"/>
    <s v="INR"/>
    <n v="0"/>
    <n v="0"/>
    <n v="0"/>
    <n v="0"/>
    <n v="0"/>
  </r>
  <r>
    <s v="1605001044"/>
    <s v="0"/>
    <s v="16050010440"/>
    <s v="5000"/>
    <x v="4"/>
    <s v="&quot;&quot;&quot;CROMPTON 12&quot;&quot;&quot;&quot; TRAS AIR EXHOST&quot;"/>
    <s v="0"/>
    <s v="0"/>
    <s v="UM3001"/>
    <d v="2006-05-27T00:00:00"/>
    <n v="3528.96"/>
    <n v="-3352.51"/>
    <n v="176.45"/>
    <n v="0"/>
    <n v="0"/>
    <n v="0"/>
    <n v="0"/>
    <n v="176.45"/>
    <n v="3528.96"/>
    <n v="-3352.51"/>
    <n v="0"/>
    <m/>
    <s v="UM01"/>
    <s v="INR"/>
    <n v="0"/>
    <n v="0"/>
    <n v="0"/>
    <n v="0"/>
    <n v="0"/>
  </r>
  <r>
    <s v="1605001045"/>
    <s v="0"/>
    <s v="16050010450"/>
    <s v="5000"/>
    <x v="4"/>
    <s v="&quot;&quot;&quot;CROMPTON 400 MM SWEEING SDX F&quot;"/>
    <s v="0"/>
    <s v="0"/>
    <s v="UM3001"/>
    <d v="2005-03-16T00:00:00"/>
    <n v="1823.85"/>
    <n v="-1732.65"/>
    <n v="91.2"/>
    <n v="0"/>
    <n v="0"/>
    <n v="0"/>
    <n v="0"/>
    <n v="91.2"/>
    <n v="1823.85"/>
    <n v="-1732.65"/>
    <n v="0"/>
    <m/>
    <s v="UM01"/>
    <s v="INR"/>
    <n v="0"/>
    <n v="0"/>
    <n v="0"/>
    <n v="0"/>
    <n v="0"/>
  </r>
  <r>
    <s v="1605001046"/>
    <s v="0"/>
    <s v="16050010460"/>
    <s v="5000"/>
    <x v="4"/>
    <s v="&quot;&quot;&quot;CROMPTON 48&quot;&quot;&quot;&quot; COMPLETE SET&quot;&quot;&quot;"/>
    <s v="0"/>
    <s v="0"/>
    <s v="UM3001"/>
    <d v="2006-05-19T00:00:00"/>
    <n v="5099.0600000000004"/>
    <n v="-4844.1000000000004"/>
    <n v="254.96"/>
    <n v="0"/>
    <n v="0"/>
    <n v="0"/>
    <n v="0"/>
    <n v="254.96"/>
    <n v="5099.0600000000004"/>
    <n v="-4844.1000000000004"/>
    <n v="0"/>
    <m/>
    <s v="UM01"/>
    <s v="INR"/>
    <n v="0"/>
    <n v="0"/>
    <n v="0"/>
    <n v="0"/>
    <n v="0"/>
  </r>
  <r>
    <s v="1605001047"/>
    <s v="0"/>
    <s v="16050010470"/>
    <s v="5000"/>
    <x v="4"/>
    <s v="&quot;&quot;&quot;CROMPTON EXHUST FAN 12&quot;&quot;&quot;&quot;&quot;&quot;&quot;"/>
    <s v="0"/>
    <s v="0"/>
    <s v="UM3001"/>
    <d v="2005-11-02T00:00:00"/>
    <n v="4852"/>
    <n v="-4609.3999999999996"/>
    <n v="242.6"/>
    <n v="0"/>
    <n v="0"/>
    <n v="0"/>
    <n v="0"/>
    <n v="242.6"/>
    <n v="4852"/>
    <n v="-4609.3999999999996"/>
    <n v="0"/>
    <m/>
    <s v="UM01"/>
    <s v="INR"/>
    <n v="0"/>
    <n v="0"/>
    <n v="0"/>
    <n v="0"/>
    <n v="0"/>
  </r>
  <r>
    <s v="1605001048"/>
    <s v="0"/>
    <s v="16050010480"/>
    <s v="5000"/>
    <x v="4"/>
    <s v="&quot;&quot;&quot;CROMPTON EXHUST FAN 18&quot;&quot;&quot;&quot;&quot;&quot;&quot;"/>
    <s v="0"/>
    <s v="0"/>
    <s v="UM3001"/>
    <d v="2005-05-25T00:00:00"/>
    <n v="5704.4"/>
    <n v="-5419.18"/>
    <n v="285.22000000000003"/>
    <n v="0"/>
    <n v="0"/>
    <n v="0"/>
    <n v="0"/>
    <n v="285.22000000000003"/>
    <n v="5704.4"/>
    <n v="-5419.18"/>
    <n v="0"/>
    <m/>
    <s v="UM01"/>
    <s v="INR"/>
    <n v="0"/>
    <n v="0"/>
    <n v="0"/>
    <n v="0"/>
    <n v="0"/>
  </r>
  <r>
    <s v="1605001049"/>
    <s v="0"/>
    <s v="16050010490"/>
    <s v="5000"/>
    <x v="4"/>
    <s v="&quot;&quot;&quot;CROMPTON EXHUST FAN 18&quot;&quot;&quot;&quot;&quot;&quot;&quot;"/>
    <s v="0"/>
    <s v="0"/>
    <s v="UM3001"/>
    <d v="2005-11-02T00:00:00"/>
    <n v="5704"/>
    <n v="-5418.8"/>
    <n v="285.2"/>
    <n v="0"/>
    <n v="0"/>
    <n v="0"/>
    <n v="0"/>
    <n v="285.2"/>
    <n v="5704"/>
    <n v="-5418.8"/>
    <n v="0"/>
    <m/>
    <s v="UM01"/>
    <s v="INR"/>
    <n v="0"/>
    <n v="0"/>
    <n v="0"/>
    <n v="0"/>
    <n v="0"/>
  </r>
  <r>
    <s v="1605001050"/>
    <s v="0"/>
    <s v="16050010500"/>
    <s v="5000"/>
    <x v="4"/>
    <s v="&quot;&quot;&quot;CROMPTON GREES EXHUST FAN 18&quot;&quot;&quot;"/>
    <s v="0"/>
    <s v="0"/>
    <s v="UM3001"/>
    <d v="2005-11-21T00:00:00"/>
    <n v="8556"/>
    <n v="-8128.2"/>
    <n v="427.8"/>
    <n v="0"/>
    <n v="0"/>
    <n v="0"/>
    <n v="0"/>
    <n v="427.8"/>
    <n v="8556"/>
    <n v="-8128.2"/>
    <n v="0"/>
    <m/>
    <s v="UM01"/>
    <s v="INR"/>
    <n v="0"/>
    <n v="0"/>
    <n v="0"/>
    <n v="0"/>
    <n v="0"/>
  </r>
  <r>
    <s v="1605001051"/>
    <s v="0"/>
    <s v="16050010510"/>
    <s v="5000"/>
    <x v="4"/>
    <s v="&quot;&quot;&quot;CROMPTON GREES EXHUST FAN 18&quot;&quot;&quot;"/>
    <s v="0"/>
    <s v="0"/>
    <s v="UM3001"/>
    <d v="2006-02-03T00:00:00"/>
    <n v="28522"/>
    <n v="-27095.9"/>
    <n v="1426.1"/>
    <n v="0"/>
    <n v="0"/>
    <n v="0"/>
    <n v="0"/>
    <n v="1426.1"/>
    <n v="28522"/>
    <n v="-27095.9"/>
    <n v="0"/>
    <m/>
    <s v="UM01"/>
    <s v="INR"/>
    <n v="0"/>
    <n v="0"/>
    <n v="0"/>
    <n v="0"/>
    <n v="0"/>
  </r>
  <r>
    <s v="1605001052"/>
    <s v="0"/>
    <s v="16050010520"/>
    <s v="5000"/>
    <x v="4"/>
    <s v="&quot;&quot;&quot;CROMPTON HEAVY DUTY EXHUST FA&quot;"/>
    <s v="0"/>
    <s v="0"/>
    <s v="UM3001"/>
    <d v="2005-06-07T00:00:00"/>
    <n v="28552"/>
    <n v="-27124.400000000001"/>
    <n v="1427.6"/>
    <n v="0"/>
    <n v="0"/>
    <n v="0"/>
    <n v="0"/>
    <n v="1427.6"/>
    <n v="28552"/>
    <n v="-27124.400000000001"/>
    <n v="0"/>
    <m/>
    <s v="UM01"/>
    <s v="INR"/>
    <n v="0"/>
    <n v="0"/>
    <n v="0"/>
    <n v="0"/>
    <n v="0"/>
  </r>
  <r>
    <s v="1605001053"/>
    <s v="0"/>
    <s v="16050010530"/>
    <s v="5000"/>
    <x v="4"/>
    <s v="&quot;&quot;&quot;CROMPTON HEAVY DUTY EXHUST FA&quot;"/>
    <s v="0"/>
    <s v="0"/>
    <s v="UM3001"/>
    <d v="2005-05-25T00:00:00"/>
    <n v="19539.04"/>
    <n v="-18562.080000000002"/>
    <n v="976.96"/>
    <n v="0"/>
    <n v="0"/>
    <n v="0"/>
    <n v="0"/>
    <n v="976.96"/>
    <n v="19539.04"/>
    <n v="-18562.080000000002"/>
    <n v="0"/>
    <m/>
    <s v="UM01"/>
    <s v="INR"/>
    <n v="0"/>
    <n v="0"/>
    <n v="0"/>
    <n v="0"/>
    <n v="0"/>
  </r>
  <r>
    <s v="1605001054"/>
    <s v="0"/>
    <s v="16050010540"/>
    <s v="5000"/>
    <x v="4"/>
    <s v="&quot;&quot;&quot;CROMPTON HEAVY DUTY EXHUST FA&quot;"/>
    <s v="0"/>
    <s v="0"/>
    <s v="UM3001"/>
    <d v="2005-06-07T00:00:00"/>
    <n v="10556.08"/>
    <n v="-10028.27"/>
    <n v="527.80999999999995"/>
    <n v="0"/>
    <n v="0"/>
    <n v="0"/>
    <n v="0"/>
    <n v="527.80999999999995"/>
    <n v="10556.08"/>
    <n v="-10028.27"/>
    <n v="0"/>
    <m/>
    <s v="UM01"/>
    <s v="INR"/>
    <n v="0"/>
    <n v="0"/>
    <n v="0"/>
    <n v="0"/>
    <n v="0"/>
  </r>
  <r>
    <s v="1605001055"/>
    <s v="0"/>
    <s v="16050010550"/>
    <s v="5000"/>
    <x v="4"/>
    <s v="&quot;&quot;&quot;CROMPTON WALL FAN 16&quot;&quot;&quot;&quot; &quot;&quot;&quot;"/>
    <s v="0"/>
    <s v="0"/>
    <s v="UM3001"/>
    <d v="2005-07-18T00:00:00"/>
    <n v="4509.2"/>
    <n v="-4283.74"/>
    <n v="225.46"/>
    <n v="0"/>
    <n v="0"/>
    <n v="0"/>
    <n v="0"/>
    <n v="225.46"/>
    <n v="4509.2"/>
    <n v="-4283.74"/>
    <n v="0"/>
    <m/>
    <s v="UM01"/>
    <s v="INR"/>
    <n v="0"/>
    <n v="0"/>
    <n v="0"/>
    <n v="0"/>
    <n v="0"/>
  </r>
  <r>
    <s v="1605001056"/>
    <s v="0"/>
    <s v="16050010560"/>
    <s v="5000"/>
    <x v="4"/>
    <s v="&quot;&quot;&quot;CROMPTON WALL FAN 16&quot;&quot;&quot;&quot; ( 400&quot;"/>
    <s v="0"/>
    <s v="0"/>
    <s v="UM3001"/>
    <d v="2005-06-11T00:00:00"/>
    <n v="2872.8"/>
    <n v="-2729.16"/>
    <n v="143.63999999999999"/>
    <n v="0"/>
    <n v="0"/>
    <n v="0"/>
    <n v="0"/>
    <n v="143.63999999999999"/>
    <n v="2872.8"/>
    <n v="-2729.16"/>
    <n v="0"/>
    <m/>
    <s v="UM01"/>
    <s v="INR"/>
    <n v="0"/>
    <n v="0"/>
    <n v="0"/>
    <n v="0"/>
    <n v="0"/>
  </r>
  <r>
    <s v="1605001057"/>
    <s v="0"/>
    <s v="16050010570"/>
    <s v="5000"/>
    <x v="4"/>
    <s v="&quot;&quot;&quot;CROMPTON WALL FAN 16&quot;&quot;&quot;&quot;&quot;&quot;&quot;"/>
    <s v="0"/>
    <s v="0"/>
    <s v="UM3001"/>
    <d v="2005-05-25T00:00:00"/>
    <n v="4309.2"/>
    <n v="-4093.74"/>
    <n v="215.46"/>
    <n v="0"/>
    <n v="0"/>
    <n v="0"/>
    <n v="0"/>
    <n v="215.46"/>
    <n v="4309.2"/>
    <n v="-4093.74"/>
    <n v="0"/>
    <m/>
    <s v="UM01"/>
    <s v="INR"/>
    <n v="0"/>
    <n v="0"/>
    <n v="0"/>
    <n v="0"/>
    <n v="0"/>
  </r>
  <r>
    <s v="1605001058"/>
    <s v="0"/>
    <s v="16050010580"/>
    <s v="5000"/>
    <x v="4"/>
    <s v="&quot;&quot;&quot;CROMPTON WALL FAN 16&quot;&quot;&quot;&quot;&quot;&quot;&quot;"/>
    <s v="0"/>
    <s v="0"/>
    <s v="UM3001"/>
    <d v="2005-05-25T00:00:00"/>
    <n v="1436.4"/>
    <n v="-1364.58"/>
    <n v="71.819999999999993"/>
    <n v="0"/>
    <n v="0"/>
    <n v="0"/>
    <n v="0"/>
    <n v="71.819999999999993"/>
    <n v="1436.4"/>
    <n v="-1364.58"/>
    <n v="0"/>
    <m/>
    <s v="UM01"/>
    <s v="INR"/>
    <n v="0"/>
    <n v="0"/>
    <n v="0"/>
    <n v="0"/>
    <n v="0"/>
  </r>
  <r>
    <s v="1605001059"/>
    <s v="0"/>
    <s v="16050010590"/>
    <s v="5000"/>
    <x v="4"/>
    <s v="&quot;&quot;&quot;L G PEDATOL FAN SDX-OW 400 M&quot;"/>
    <s v="0"/>
    <s v="0"/>
    <s v="UM3001"/>
    <d v="2005-06-07T00:00:00"/>
    <n v="1823.85"/>
    <n v="-1732.65"/>
    <n v="91.2"/>
    <n v="0"/>
    <n v="0"/>
    <n v="0"/>
    <n v="0"/>
    <n v="91.2"/>
    <n v="1823.85"/>
    <n v="-1732.65"/>
    <n v="0"/>
    <m/>
    <s v="UM01"/>
    <s v="INR"/>
    <n v="0"/>
    <n v="0"/>
    <n v="0"/>
    <n v="0"/>
    <n v="0"/>
  </r>
  <r>
    <s v="1605001060"/>
    <s v="0"/>
    <s v="16050010600"/>
    <s v="5000"/>
    <x v="4"/>
    <s v="&quot;&quot;&quot;LG MAKE CEILING FAN 1200 MM&quot;"/>
    <s v="0"/>
    <s v="0"/>
    <s v="UM3001"/>
    <d v="2005-06-11T00:00:00"/>
    <n v="1223.78"/>
    <n v="-1162.5899999999999"/>
    <n v="61.19"/>
    <n v="0"/>
    <n v="0"/>
    <n v="0"/>
    <n v="0"/>
    <n v="61.19"/>
    <n v="1223.78"/>
    <n v="-1162.5899999999999"/>
    <n v="0"/>
    <m/>
    <s v="UM01"/>
    <s v="INR"/>
    <n v="0"/>
    <n v="0"/>
    <n v="0"/>
    <n v="0"/>
    <n v="0"/>
  </r>
  <r>
    <s v="1605001061"/>
    <s v="0"/>
    <s v="16050010610"/>
    <s v="5000"/>
    <x v="4"/>
    <s v="CHANDAN 3 SHELF LETTER RACK"/>
    <s v="0"/>
    <s v="0"/>
    <s v="UM3001"/>
    <d v="1969-08-31T00:00:00"/>
    <n v="30.84"/>
    <n v="-30.84"/>
    <n v="0"/>
    <n v="0"/>
    <n v="0"/>
    <n v="0"/>
    <n v="0"/>
    <n v="0"/>
    <n v="30.84"/>
    <n v="-30.84"/>
    <n v="0"/>
    <m/>
    <s v="UM01"/>
    <s v="INR"/>
    <n v="0"/>
    <n v="0"/>
    <n v="0"/>
    <n v="0"/>
    <n v="0"/>
  </r>
  <r>
    <s v="1605001062"/>
    <s v="0"/>
    <s v="16050010620"/>
    <s v="5000"/>
    <x v="4"/>
    <s v="WOODEN FILE RACK 52X18 16"/>
    <s v="0"/>
    <s v="0"/>
    <s v="UM3001"/>
    <d v="1971-03-10T00:00:00"/>
    <n v="36.72"/>
    <n v="-36.72"/>
    <n v="0"/>
    <n v="0"/>
    <n v="0"/>
    <n v="0"/>
    <n v="0"/>
    <n v="0"/>
    <n v="36.72"/>
    <n v="-36.72"/>
    <n v="0"/>
    <m/>
    <s v="UM01"/>
    <s v="INR"/>
    <n v="0"/>
    <n v="0"/>
    <n v="0"/>
    <n v="0"/>
    <n v="0"/>
  </r>
  <r>
    <s v="1605001064"/>
    <s v="0"/>
    <s v="16050010640"/>
    <s v="5000"/>
    <x v="4"/>
    <s v="&quot;&quot;&quot;WALL FAN 18&quot;&quot;&quot;&quot; -&quot;"/>
    <s v="5"/>
    <s v="0"/>
    <s v="UM3001"/>
    <d v="2015-07-14T00:00:00"/>
    <n v="25080"/>
    <n v="-22480.44"/>
    <n v="2599.56"/>
    <n v="0"/>
    <n v="0"/>
    <n v="-1345.56"/>
    <n v="0"/>
    <n v="1254"/>
    <n v="25080"/>
    <n v="-23826"/>
    <n v="0"/>
    <m/>
    <s v="UM01"/>
    <s v="INR"/>
    <n v="0"/>
    <n v="0"/>
    <n v="0"/>
    <n v="0"/>
    <n v="0"/>
  </r>
  <r>
    <s v="1605001065"/>
    <s v="0"/>
    <s v="16050010650"/>
    <s v="5000"/>
    <x v="4"/>
    <s v="1.5 TON SPLIT ONIDA AC"/>
    <s v="5"/>
    <s v="0"/>
    <s v="UM3001"/>
    <d v="2011-09-12T00:00:00"/>
    <n v="45000"/>
    <n v="-42750"/>
    <n v="2250"/>
    <n v="0"/>
    <n v="0"/>
    <n v="0"/>
    <n v="0"/>
    <n v="2250"/>
    <n v="45000"/>
    <n v="-42750"/>
    <n v="0"/>
    <m/>
    <s v="UM01"/>
    <s v="INR"/>
    <n v="0"/>
    <n v="0"/>
    <n v="0"/>
    <n v="0"/>
    <n v="0"/>
  </r>
  <r>
    <s v="1605001066"/>
    <s v="0"/>
    <s v="16050010660"/>
    <s v="5000"/>
    <x v="4"/>
    <s v="100 LINE AUTO TELEPHONE EXCHAN"/>
    <s v="0"/>
    <s v="0"/>
    <s v="UM3001"/>
    <d v="1977-01-01T00:00:00"/>
    <n v="192435.33"/>
    <n v="-182813.56"/>
    <n v="9621.77"/>
    <n v="0"/>
    <n v="0"/>
    <n v="0"/>
    <n v="0"/>
    <n v="9621.77"/>
    <n v="192435.33"/>
    <n v="-182813.56"/>
    <n v="0"/>
    <m/>
    <s v="UM01"/>
    <s v="INR"/>
    <n v="0"/>
    <n v="0"/>
    <n v="0"/>
    <n v="0"/>
    <n v="0"/>
  </r>
  <r>
    <s v="1605001067"/>
    <s v="0"/>
    <s v="16050010670"/>
    <s v="5000"/>
    <x v="4"/>
    <s v="100LINE AUTO TELEPHONIC EXCHAN"/>
    <s v="0"/>
    <s v="0"/>
    <s v="UM3001"/>
    <d v="1978-01-01T00:00:00"/>
    <n v="28093.02"/>
    <n v="-26688.37"/>
    <n v="1404.65"/>
    <n v="0"/>
    <n v="0"/>
    <n v="0"/>
    <n v="0"/>
    <n v="1404.65"/>
    <n v="28093.02"/>
    <n v="-26688.37"/>
    <n v="0"/>
    <m/>
    <s v="UM01"/>
    <s v="INR"/>
    <n v="0"/>
    <n v="0"/>
    <n v="0"/>
    <n v="0"/>
    <n v="0"/>
  </r>
  <r>
    <s v="1605001068"/>
    <s v="0"/>
    <s v="16050010680"/>
    <s v="5000"/>
    <x v="4"/>
    <s v="&quot;12&quot;&quot; HILL AIR FAN&quot;"/>
    <s v="10"/>
    <s v="0"/>
    <s v="UM3001"/>
    <d v="2013-05-20T00:00:00"/>
    <n v="7411.5"/>
    <n v="-6711.62"/>
    <n v="699.88"/>
    <n v="0"/>
    <n v="0"/>
    <n v="-105.07"/>
    <n v="0"/>
    <n v="594.80999999999995"/>
    <n v="7411.5"/>
    <n v="-6816.69"/>
    <n v="0"/>
    <m/>
    <s v="UM01"/>
    <s v="INR"/>
    <n v="0"/>
    <n v="0"/>
    <n v="0"/>
    <n v="0"/>
    <n v="0"/>
  </r>
  <r>
    <s v="1605001069"/>
    <s v="0"/>
    <s v="16050010690"/>
    <s v="5000"/>
    <x v="4"/>
    <s v="1200MM NEW BRZ ORIENT FANS"/>
    <s v="0"/>
    <s v="0"/>
    <s v="UM3001"/>
    <d v="2007-05-21T00:00:00"/>
    <n v="4252.5"/>
    <n v="-4039.87"/>
    <n v="212.63"/>
    <n v="0"/>
    <n v="0"/>
    <n v="0"/>
    <n v="0"/>
    <n v="212.63"/>
    <n v="4252.5"/>
    <n v="-4039.87"/>
    <n v="0"/>
    <m/>
    <s v="UM01"/>
    <s v="INR"/>
    <n v="0"/>
    <n v="0"/>
    <n v="0"/>
    <n v="0"/>
    <n v="0"/>
  </r>
  <r>
    <s v="1605001070"/>
    <s v="0"/>
    <s v="16050010700"/>
    <s v="5000"/>
    <x v="4"/>
    <s v="&quot;14&quot;&quot; COLOUR TV ( TOSHIBA )&quot;"/>
    <s v="5"/>
    <s v="0"/>
    <s v="UM3001"/>
    <d v="2003-11-01T00:00:00"/>
    <n v="6500"/>
    <n v="-6175"/>
    <n v="325"/>
    <n v="0"/>
    <n v="0"/>
    <n v="0"/>
    <n v="0"/>
    <n v="325"/>
    <n v="6500"/>
    <n v="-6175"/>
    <n v="0"/>
    <m/>
    <s v="UM01"/>
    <s v="INR"/>
    <n v="0"/>
    <n v="0"/>
    <n v="0"/>
    <n v="0"/>
    <n v="0"/>
  </r>
  <r>
    <s v="1605001071"/>
    <s v="0"/>
    <s v="16050010710"/>
    <s v="5000"/>
    <x v="4"/>
    <s v="&quot;16&quot;&quot; WALL FAN - 43&quot;&quot;&quot;"/>
    <s v="5"/>
    <s v="0"/>
    <s v="UM3001"/>
    <d v="2013-05-20T00:00:00"/>
    <n v="4171.5"/>
    <n v="-4171.5"/>
    <n v="0"/>
    <n v="0"/>
    <n v="0"/>
    <n v="0"/>
    <n v="0"/>
    <n v="0"/>
    <n v="4171.5"/>
    <n v="-4171.5"/>
    <n v="0"/>
    <m/>
    <s v="UM01"/>
    <s v="INR"/>
    <n v="0"/>
    <n v="0"/>
    <n v="0"/>
    <n v="0"/>
    <n v="0"/>
  </r>
  <r>
    <s v="1605001072"/>
    <s v="0"/>
    <s v="16050010720"/>
    <s v="5000"/>
    <x v="4"/>
    <s v="&quot;16&quot;&quot; WALL FAN ORIENT COMP.GREA.&quot;"/>
    <s v="0"/>
    <s v="0"/>
    <s v="UM3001"/>
    <d v="2004-02-09T00:00:00"/>
    <n v="2626"/>
    <n v="-2494.6999999999998"/>
    <n v="131.30000000000001"/>
    <n v="0"/>
    <n v="0"/>
    <n v="0"/>
    <n v="0"/>
    <n v="131.30000000000001"/>
    <n v="2626"/>
    <n v="-2494.6999999999998"/>
    <n v="0"/>
    <m/>
    <s v="UM01"/>
    <s v="INR"/>
    <n v="0"/>
    <n v="0"/>
    <n v="0"/>
    <n v="0"/>
    <n v="0"/>
  </r>
  <r>
    <s v="1605001073"/>
    <s v="0"/>
    <s v="16050010730"/>
    <s v="5000"/>
    <x v="4"/>
    <s v="&quot;18&quot;&quot; I H D EXHAUST FAN&quot;"/>
    <s v="10"/>
    <s v="0"/>
    <s v="UM3001"/>
    <d v="2013-05-20T00:00:00"/>
    <n v="19321.29"/>
    <n v="-17496.740000000002"/>
    <n v="1824.55"/>
    <n v="0"/>
    <n v="0"/>
    <n v="-273.91000000000003"/>
    <n v="0"/>
    <n v="1550.64"/>
    <n v="19321.29"/>
    <n v="-17770.650000000001"/>
    <n v="0"/>
    <m/>
    <s v="UM01"/>
    <s v="INR"/>
    <n v="0"/>
    <n v="0"/>
    <n v="0"/>
    <n v="0"/>
    <n v="0"/>
  </r>
  <r>
    <s v="1605001074"/>
    <s v="0"/>
    <s v="16050010740"/>
    <s v="5000"/>
    <x v="4"/>
    <s v="STEEL RACK"/>
    <s v="0"/>
    <s v="0"/>
    <s v="UM3001"/>
    <d v="1962-11-05T00:00:00"/>
    <n v="47.25"/>
    <n v="-47.25"/>
    <n v="0"/>
    <n v="0"/>
    <n v="0"/>
    <n v="0"/>
    <n v="0"/>
    <n v="0"/>
    <n v="47.25"/>
    <n v="-47.25"/>
    <n v="0"/>
    <m/>
    <s v="UM01"/>
    <s v="INR"/>
    <n v="0"/>
    <n v="0"/>
    <n v="0"/>
    <n v="0"/>
    <n v="0"/>
  </r>
  <r>
    <s v="1605001075"/>
    <s v="0"/>
    <s v="16050010750"/>
    <s v="5000"/>
    <x v="4"/>
    <s v="STEEL RACK"/>
    <s v="0"/>
    <s v="0"/>
    <s v="UM3001"/>
    <d v="1962-11-05T00:00:00"/>
    <n v="47.25"/>
    <n v="-47.25"/>
    <n v="0"/>
    <n v="0"/>
    <n v="0"/>
    <n v="0"/>
    <n v="0"/>
    <n v="0"/>
    <n v="47.25"/>
    <n v="-47.25"/>
    <n v="0"/>
    <m/>
    <s v="UM01"/>
    <s v="INR"/>
    <n v="0"/>
    <n v="0"/>
    <n v="0"/>
    <n v="0"/>
    <n v="0"/>
  </r>
  <r>
    <s v="1605001076"/>
    <s v="0"/>
    <s v="16050010760"/>
    <s v="5000"/>
    <x v="4"/>
    <s v="STEEL RACK"/>
    <s v="0"/>
    <s v="0"/>
    <s v="UM3001"/>
    <d v="1962-11-05T00:00:00"/>
    <n v="47.25"/>
    <n v="-47.25"/>
    <n v="0"/>
    <n v="0"/>
    <n v="0"/>
    <n v="0"/>
    <n v="0"/>
    <n v="0"/>
    <n v="47.25"/>
    <n v="-47.25"/>
    <n v="0"/>
    <m/>
    <s v="UM01"/>
    <s v="INR"/>
    <n v="0"/>
    <n v="0"/>
    <n v="0"/>
    <n v="0"/>
    <n v="0"/>
  </r>
  <r>
    <s v="1605001077"/>
    <s v="0"/>
    <s v="16050010770"/>
    <s v="5000"/>
    <x v="4"/>
    <s v="300MM AIRFLOW ORIENT FANS"/>
    <s v="0"/>
    <s v="0"/>
    <s v="UM3001"/>
    <d v="2007-08-01T00:00:00"/>
    <n v="810"/>
    <n v="-769.5"/>
    <n v="40.5"/>
    <n v="0"/>
    <n v="0"/>
    <n v="0"/>
    <n v="0"/>
    <n v="40.5"/>
    <n v="810"/>
    <n v="-769.5"/>
    <n v="0"/>
    <m/>
    <s v="UM01"/>
    <s v="INR"/>
    <n v="0"/>
    <n v="0"/>
    <n v="0"/>
    <n v="0"/>
    <n v="0"/>
  </r>
  <r>
    <s v="1605001078"/>
    <s v="0"/>
    <s v="16050010780"/>
    <s v="5000"/>
    <x v="4"/>
    <s v="300MM POWER FLOW ORIENT FANS"/>
    <s v="0"/>
    <s v="0"/>
    <s v="UM3001"/>
    <d v="2007-05-21T00:00:00"/>
    <n v="2002.5"/>
    <n v="-1902.37"/>
    <n v="100.13"/>
    <n v="0"/>
    <n v="0"/>
    <n v="0"/>
    <n v="0"/>
    <n v="100.13"/>
    <n v="2002.5"/>
    <n v="-1902.37"/>
    <n v="0"/>
    <m/>
    <s v="UM01"/>
    <s v="INR"/>
    <n v="0"/>
    <n v="0"/>
    <n v="0"/>
    <n v="0"/>
    <n v="0"/>
  </r>
  <r>
    <s v="1605001079"/>
    <s v="0"/>
    <s v="16050010790"/>
    <s v="5000"/>
    <x v="4"/>
    <s v="STEEL RACK"/>
    <s v="0"/>
    <s v="0"/>
    <s v="UM3001"/>
    <d v="1962-11-05T00:00:00"/>
    <n v="47.25"/>
    <n v="-47.25"/>
    <n v="0"/>
    <n v="0"/>
    <n v="0"/>
    <n v="0"/>
    <n v="0"/>
    <n v="0"/>
    <n v="47.25"/>
    <n v="-47.25"/>
    <n v="0"/>
    <m/>
    <s v="UM01"/>
    <s v="INR"/>
    <n v="0"/>
    <n v="0"/>
    <n v="0"/>
    <n v="0"/>
    <n v="0"/>
  </r>
  <r>
    <s v="1605001080"/>
    <s v="0"/>
    <s v="16050010800"/>
    <s v="5000"/>
    <x v="4"/>
    <s v="STEEL RACK"/>
    <s v="0"/>
    <s v="0"/>
    <s v="UM3001"/>
    <d v="1962-11-05T00:00:00"/>
    <n v="47.25"/>
    <n v="-47.25"/>
    <n v="0"/>
    <n v="0"/>
    <n v="0"/>
    <n v="0"/>
    <n v="0"/>
    <n v="0"/>
    <n v="47.25"/>
    <n v="-47.25"/>
    <n v="0"/>
    <m/>
    <s v="UM01"/>
    <s v="INR"/>
    <n v="0"/>
    <n v="0"/>
    <n v="0"/>
    <n v="0"/>
    <n v="0"/>
  </r>
  <r>
    <s v="1605001081"/>
    <s v="0"/>
    <s v="16050010810"/>
    <s v="5000"/>
    <x v="4"/>
    <s v="STEEL RACK"/>
    <s v="0"/>
    <s v="0"/>
    <s v="UM3001"/>
    <d v="1962-11-05T00:00:00"/>
    <n v="47.25"/>
    <n v="-47.25"/>
    <n v="0"/>
    <n v="0"/>
    <n v="0"/>
    <n v="0"/>
    <n v="0"/>
    <n v="0"/>
    <n v="47.25"/>
    <n v="-47.25"/>
    <n v="0"/>
    <m/>
    <s v="UM01"/>
    <s v="INR"/>
    <n v="0"/>
    <n v="0"/>
    <n v="0"/>
    <n v="0"/>
    <n v="0"/>
  </r>
  <r>
    <s v="1605001082"/>
    <s v="0"/>
    <s v="16050010820"/>
    <s v="5000"/>
    <x v="4"/>
    <s v="STEEL RACK"/>
    <s v="0"/>
    <s v="0"/>
    <s v="UM3001"/>
    <d v="1962-11-05T00:00:00"/>
    <n v="47.25"/>
    <n v="-47.25"/>
    <n v="0"/>
    <n v="0"/>
    <n v="0"/>
    <n v="0"/>
    <n v="0"/>
    <n v="0"/>
    <n v="47.25"/>
    <n v="-47.25"/>
    <n v="0"/>
    <m/>
    <s v="UM01"/>
    <s v="INR"/>
    <n v="0"/>
    <n v="0"/>
    <n v="0"/>
    <n v="0"/>
    <n v="0"/>
  </r>
  <r>
    <s v="1605001083"/>
    <s v="0"/>
    <s v="16050010830"/>
    <s v="5000"/>
    <x v="4"/>
    <s v="STEEL RACK"/>
    <s v="0"/>
    <s v="0"/>
    <s v="UM3001"/>
    <d v="1962-11-05T00:00:00"/>
    <n v="47.25"/>
    <n v="-47.25"/>
    <n v="0"/>
    <n v="0"/>
    <n v="0"/>
    <n v="0"/>
    <n v="0"/>
    <n v="0"/>
    <n v="47.25"/>
    <n v="-47.25"/>
    <n v="0"/>
    <m/>
    <s v="UM01"/>
    <s v="INR"/>
    <n v="0"/>
    <n v="0"/>
    <n v="0"/>
    <n v="0"/>
    <n v="0"/>
  </r>
  <r>
    <s v="1605001084"/>
    <s v="0"/>
    <s v="16050010840"/>
    <s v="5000"/>
    <x v="4"/>
    <s v="400 MM WALL FAN 41"/>
    <s v="0"/>
    <s v="0"/>
    <s v="UM3002"/>
    <d v="2006-11-01T00:00:00"/>
    <n v="2238.75"/>
    <n v="-2126.81"/>
    <n v="111.94"/>
    <n v="0"/>
    <n v="0"/>
    <n v="0"/>
    <n v="0"/>
    <n v="111.94"/>
    <n v="2238.75"/>
    <n v="-2126.81"/>
    <n v="0"/>
    <m/>
    <s v="UM01"/>
    <s v="INR"/>
    <n v="0"/>
    <n v="0"/>
    <n v="0"/>
    <n v="0"/>
    <n v="0"/>
  </r>
  <r>
    <s v="1605001085"/>
    <s v="0"/>
    <s v="16050010850"/>
    <s v="5000"/>
    <x v="4"/>
    <s v="400MM POWER FLOW ORIENT FANS"/>
    <s v="0"/>
    <s v="0"/>
    <s v="UM3001"/>
    <d v="2007-05-22T00:00:00"/>
    <n v="1474.87"/>
    <n v="-1401.12"/>
    <n v="73.75"/>
    <n v="0"/>
    <n v="0"/>
    <n v="0"/>
    <n v="0"/>
    <n v="73.75"/>
    <n v="1474.87"/>
    <n v="-1401.12"/>
    <n v="0"/>
    <m/>
    <s v="UM01"/>
    <s v="INR"/>
    <n v="0"/>
    <n v="0"/>
    <n v="0"/>
    <n v="0"/>
    <n v="0"/>
  </r>
  <r>
    <s v="1605001086"/>
    <s v="0"/>
    <s v="16050010860"/>
    <s v="5000"/>
    <x v="4"/>
    <s v="400MM POWER FLOW ORIENT FANS"/>
    <s v="0"/>
    <s v="0"/>
    <s v="UM3002"/>
    <d v="2007-05-22T00:00:00"/>
    <n v="8849.25"/>
    <n v="-8406.7800000000007"/>
    <n v="442.47"/>
    <n v="0"/>
    <n v="0"/>
    <n v="0"/>
    <n v="0"/>
    <n v="442.47"/>
    <n v="8849.25"/>
    <n v="-8406.7800000000007"/>
    <n v="0"/>
    <m/>
    <s v="UM01"/>
    <s v="INR"/>
    <n v="0"/>
    <n v="0"/>
    <n v="0"/>
    <n v="0"/>
    <n v="0"/>
  </r>
  <r>
    <s v="1605001087"/>
    <s v="0"/>
    <s v="16050010870"/>
    <s v="5000"/>
    <x v="4"/>
    <s v="450MM 1HD 960 RPM ORIENT FANS"/>
    <s v="0"/>
    <s v="0"/>
    <s v="UM3001"/>
    <d v="2007-05-21T00:00:00"/>
    <n v="12386.25"/>
    <n v="-11766.93"/>
    <n v="619.32000000000005"/>
    <n v="0"/>
    <n v="0"/>
    <n v="0"/>
    <n v="0"/>
    <n v="619.32000000000005"/>
    <n v="12386.25"/>
    <n v="-11766.93"/>
    <n v="0"/>
    <m/>
    <s v="UM01"/>
    <s v="INR"/>
    <n v="0"/>
    <n v="0"/>
    <n v="0"/>
    <n v="0"/>
    <n v="0"/>
  </r>
  <r>
    <s v="1605001088"/>
    <s v="0"/>
    <s v="16050010880"/>
    <s v="5000"/>
    <x v="4"/>
    <s v="WOODEN FILERACK 42X36X8"/>
    <s v="0"/>
    <s v="0"/>
    <s v="UM3001"/>
    <d v="1971-01-30T00:00:00"/>
    <n v="64"/>
    <n v="-64"/>
    <n v="0"/>
    <n v="0"/>
    <n v="0"/>
    <n v="0"/>
    <n v="0"/>
    <n v="0"/>
    <n v="64"/>
    <n v="-64"/>
    <n v="0"/>
    <m/>
    <s v="UM01"/>
    <s v="INR"/>
    <n v="0"/>
    <n v="0"/>
    <n v="0"/>
    <n v="0"/>
    <n v="0"/>
  </r>
  <r>
    <s v="1605001089"/>
    <s v="0"/>
    <s v="16050010890"/>
    <s v="5000"/>
    <x v="4"/>
    <s v="STEEL RACK"/>
    <s v="0"/>
    <s v="0"/>
    <s v="UM3001"/>
    <d v="1962-12-15T00:00:00"/>
    <n v="66.099999999999994"/>
    <n v="-66.099999999999994"/>
    <n v="0"/>
    <n v="0"/>
    <n v="0"/>
    <n v="0"/>
    <n v="0"/>
    <n v="0"/>
    <n v="66.099999999999994"/>
    <n v="-66.099999999999994"/>
    <n v="0"/>
    <m/>
    <s v="UM01"/>
    <s v="INR"/>
    <n v="0"/>
    <n v="0"/>
    <n v="0"/>
    <n v="0"/>
    <n v="0"/>
  </r>
  <r>
    <s v="1605001090"/>
    <s v="0"/>
    <s v="16050010900"/>
    <s v="5000"/>
    <x v="4"/>
    <s v="STEEL RACK"/>
    <s v="0"/>
    <s v="0"/>
    <s v="UM3001"/>
    <d v="1962-12-15T00:00:00"/>
    <n v="66.099999999999994"/>
    <n v="-66.099999999999994"/>
    <n v="0"/>
    <n v="0"/>
    <n v="0"/>
    <n v="0"/>
    <n v="0"/>
    <n v="0"/>
    <n v="66.099999999999994"/>
    <n v="-66.099999999999994"/>
    <n v="0"/>
    <m/>
    <s v="UM01"/>
    <s v="INR"/>
    <n v="0"/>
    <n v="0"/>
    <n v="0"/>
    <n v="0"/>
    <n v="0"/>
  </r>
  <r>
    <s v="1605001091"/>
    <s v="0"/>
    <s v="16050010910"/>
    <s v="5000"/>
    <x v="4"/>
    <s v="8000 H. P. PRINTER"/>
    <s v="3"/>
    <s v="0"/>
    <s v="UM3001"/>
    <d v="1997-08-11T00:00:00"/>
    <n v="21060"/>
    <n v="-20007"/>
    <n v="1053"/>
    <n v="0"/>
    <n v="0"/>
    <n v="0"/>
    <n v="0"/>
    <n v="1053"/>
    <n v="21060"/>
    <n v="-20007"/>
    <n v="0"/>
    <m/>
    <s v="UM01"/>
    <s v="INR"/>
    <n v="0"/>
    <n v="0"/>
    <n v="0"/>
    <n v="0"/>
    <n v="0"/>
  </r>
  <r>
    <s v="1605001092"/>
    <s v="0"/>
    <s v="16050010920"/>
    <s v="5000"/>
    <x v="4"/>
    <s v="8633 PRINTER"/>
    <s v="3"/>
    <s v="0"/>
    <s v="UM3001"/>
    <d v="1994-07-14T00:00:00"/>
    <n v="41000"/>
    <n v="-38950"/>
    <n v="2050"/>
    <n v="0"/>
    <n v="0"/>
    <n v="0"/>
    <n v="0"/>
    <n v="2050"/>
    <n v="41000"/>
    <n v="-38950"/>
    <n v="0"/>
    <m/>
    <s v="UM01"/>
    <s v="INR"/>
    <n v="0"/>
    <n v="0"/>
    <n v="0"/>
    <n v="0"/>
    <n v="0"/>
  </r>
  <r>
    <s v="1605001093"/>
    <s v="0"/>
    <s v="16050010930"/>
    <s v="5000"/>
    <x v="4"/>
    <s v="AIR CONDITIONER"/>
    <s v="5"/>
    <s v="0"/>
    <s v="UM3001"/>
    <d v="2015-04-23T00:00:00"/>
    <n v="32000"/>
    <n v="-30049.96"/>
    <n v="1950.04"/>
    <n v="0"/>
    <n v="0"/>
    <n v="-350.04"/>
    <n v="0"/>
    <n v="1600"/>
    <n v="32000"/>
    <n v="-30400"/>
    <n v="0"/>
    <m/>
    <s v="UM01"/>
    <s v="INR"/>
    <n v="0"/>
    <n v="0"/>
    <n v="0"/>
    <n v="0"/>
    <n v="0"/>
  </r>
  <r>
    <s v="1605001094"/>
    <s v="0"/>
    <s v="16050010940"/>
    <s v="5000"/>
    <x v="4"/>
    <s v="AIR CONDITIONER"/>
    <s v="5"/>
    <s v="0"/>
    <s v="UM3001"/>
    <d v="2015-06-06T00:00:00"/>
    <n v="32000"/>
    <n v="-29316.55"/>
    <n v="2683.45"/>
    <n v="0"/>
    <n v="0"/>
    <n v="-1083.45"/>
    <n v="0"/>
    <n v="1600"/>
    <n v="32000"/>
    <n v="-30400"/>
    <n v="0"/>
    <m/>
    <s v="UM01"/>
    <s v="INR"/>
    <n v="0"/>
    <n v="0"/>
    <n v="0"/>
    <n v="0"/>
    <n v="0"/>
  </r>
  <r>
    <s v="1605001095"/>
    <s v="0"/>
    <s v="16050010950"/>
    <s v="5000"/>
    <x v="4"/>
    <s v="AIR CONDITIONER"/>
    <s v="5"/>
    <s v="0"/>
    <s v="UM3001"/>
    <d v="2015-06-06T00:00:00"/>
    <n v="32000"/>
    <n v="-29316.55"/>
    <n v="2683.45"/>
    <n v="0"/>
    <n v="0"/>
    <n v="-1083.45"/>
    <n v="0"/>
    <n v="1600"/>
    <n v="32000"/>
    <n v="-30400"/>
    <n v="0"/>
    <m/>
    <s v="UM01"/>
    <s v="INR"/>
    <n v="0"/>
    <n v="0"/>
    <n v="0"/>
    <n v="0"/>
    <n v="0"/>
  </r>
  <r>
    <s v="1605001096"/>
    <s v="0"/>
    <s v="16050010960"/>
    <s v="5000"/>
    <x v="4"/>
    <s v="AIR CONDITIONER"/>
    <s v="5"/>
    <s v="0"/>
    <s v="UM3001"/>
    <d v="2015-06-27T00:00:00"/>
    <n v="32000"/>
    <n v="-28966.52"/>
    <n v="3033.48"/>
    <n v="0"/>
    <n v="0"/>
    <n v="-1433.48"/>
    <n v="0"/>
    <n v="1600"/>
    <n v="32000"/>
    <n v="-30400"/>
    <n v="0"/>
    <m/>
    <s v="UM01"/>
    <s v="INR"/>
    <n v="0"/>
    <n v="0"/>
    <n v="0"/>
    <n v="0"/>
    <n v="0"/>
  </r>
  <r>
    <s v="1605001097"/>
    <s v="0"/>
    <s v="16050010970"/>
    <s v="5000"/>
    <x v="4"/>
    <s v="AIR CONDITIONER 1.0 TR"/>
    <s v="5"/>
    <s v="0"/>
    <s v="UM3001"/>
    <d v="2011-12-21T00:00:00"/>
    <n v="28500"/>
    <n v="-27075"/>
    <n v="1425"/>
    <n v="0"/>
    <n v="0"/>
    <n v="0"/>
    <n v="0"/>
    <n v="1425"/>
    <n v="28500"/>
    <n v="-27075"/>
    <n v="0"/>
    <m/>
    <s v="UM01"/>
    <s v="INR"/>
    <n v="0"/>
    <n v="0"/>
    <n v="0"/>
    <n v="0"/>
    <n v="0"/>
  </r>
  <r>
    <s v="1605001098"/>
    <s v="0"/>
    <s v="16050010980"/>
    <s v="5000"/>
    <x v="4"/>
    <s v="AIR CONDITIONER 1.5 TR"/>
    <s v="5"/>
    <s v="0"/>
    <s v="UM3001"/>
    <d v="2011-06-30T00:00:00"/>
    <n v="25500"/>
    <n v="-24225"/>
    <n v="1275"/>
    <n v="0"/>
    <n v="0"/>
    <n v="0"/>
    <n v="0"/>
    <n v="1275"/>
    <n v="25500"/>
    <n v="-24225"/>
    <n v="0"/>
    <m/>
    <s v="UM01"/>
    <s v="INR"/>
    <n v="0"/>
    <n v="0"/>
    <n v="0"/>
    <n v="0"/>
    <n v="0"/>
  </r>
  <r>
    <s v="1605001099"/>
    <s v="0"/>
    <s v="16050010990"/>
    <s v="5000"/>
    <x v="4"/>
    <s v="AIR CONDITIONER 1.5 TR"/>
    <s v="5"/>
    <s v="0"/>
    <s v="UM3001"/>
    <d v="2011-10-13T00:00:00"/>
    <n v="51000"/>
    <n v="-48450"/>
    <n v="2550"/>
    <n v="0"/>
    <n v="0"/>
    <n v="0"/>
    <n v="0"/>
    <n v="2550"/>
    <n v="51000"/>
    <n v="-48450"/>
    <n v="0"/>
    <m/>
    <s v="UM01"/>
    <s v="INR"/>
    <n v="0"/>
    <n v="0"/>
    <n v="0"/>
    <n v="0"/>
    <n v="0"/>
  </r>
  <r>
    <s v="1605001100"/>
    <s v="0"/>
    <s v="16050011000"/>
    <s v="5000"/>
    <x v="4"/>
    <s v="AIR CONDITIONER 1.5 TR"/>
    <s v="5"/>
    <s v="0"/>
    <s v="UM3001"/>
    <d v="2012-03-23T00:00:00"/>
    <n v="32700"/>
    <n v="-31065"/>
    <n v="1635"/>
    <n v="0"/>
    <n v="0"/>
    <n v="0"/>
    <n v="0"/>
    <n v="1635"/>
    <n v="32700"/>
    <n v="-31065"/>
    <n v="0"/>
    <m/>
    <s v="UM01"/>
    <s v="INR"/>
    <n v="0"/>
    <n v="0"/>
    <n v="0"/>
    <n v="0"/>
    <n v="0"/>
  </r>
  <r>
    <s v="1605001101"/>
    <s v="0"/>
    <s v="16050011010"/>
    <s v="5000"/>
    <x v="4"/>
    <s v="AIR CONDITIONER 1.5 TR"/>
    <s v="5"/>
    <s v="0"/>
    <s v="UM3001"/>
    <d v="2012-06-18T00:00:00"/>
    <n v="27500"/>
    <n v="-26125"/>
    <n v="1375"/>
    <n v="0"/>
    <n v="0"/>
    <n v="0"/>
    <n v="0"/>
    <n v="1375"/>
    <n v="27500"/>
    <n v="-26125"/>
    <n v="0"/>
    <m/>
    <s v="UM01"/>
    <s v="INR"/>
    <n v="0"/>
    <n v="0"/>
    <n v="0"/>
    <n v="0"/>
    <n v="0"/>
  </r>
  <r>
    <s v="1605001102"/>
    <s v="0"/>
    <s v="16050011020"/>
    <s v="5000"/>
    <x v="4"/>
    <s v="AIR CONDITIONER 1.5 TR"/>
    <s v="5"/>
    <s v="0"/>
    <s v="UM3001"/>
    <d v="2011-05-23T00:00:00"/>
    <n v="56250"/>
    <n v="-53437.5"/>
    <n v="2812.5"/>
    <n v="39062.5"/>
    <n v="0"/>
    <n v="0"/>
    <n v="0"/>
    <n v="41875"/>
    <n v="95312.5"/>
    <n v="-53437.5"/>
    <n v="0"/>
    <m/>
    <s v="UM01"/>
    <s v="INR"/>
    <n v="0"/>
    <n v="0"/>
    <n v="0"/>
    <n v="0"/>
    <n v="0"/>
  </r>
  <r>
    <s v="1605001103"/>
    <s v="0"/>
    <s v="16050011030"/>
    <s v="5000"/>
    <x v="4"/>
    <s v="AIR CONDITIONER 1.5 TR"/>
    <s v="5"/>
    <s v="0"/>
    <s v="UM3001"/>
    <d v="2011-11-12T00:00:00"/>
    <n v="92550"/>
    <n v="-87922.5"/>
    <n v="4627.5"/>
    <n v="0"/>
    <n v="0"/>
    <n v="0"/>
    <n v="0"/>
    <n v="4627.5"/>
    <n v="92550"/>
    <n v="-87922.5"/>
    <n v="0"/>
    <m/>
    <s v="UM01"/>
    <s v="INR"/>
    <n v="0"/>
    <n v="0"/>
    <n v="0"/>
    <n v="0"/>
    <n v="0"/>
  </r>
  <r>
    <s v="1605001104"/>
    <s v="0"/>
    <s v="16050011040"/>
    <s v="5000"/>
    <x v="4"/>
    <s v="AIR CONDITIONER 1.5 TR"/>
    <s v="5"/>
    <s v="0"/>
    <s v="UM3001"/>
    <d v="2012-06-16T00:00:00"/>
    <n v="32500"/>
    <n v="-30875"/>
    <n v="1625"/>
    <n v="0"/>
    <n v="0"/>
    <n v="0"/>
    <n v="0"/>
    <n v="1625"/>
    <n v="32500"/>
    <n v="-30875"/>
    <n v="0"/>
    <m/>
    <s v="UM01"/>
    <s v="INR"/>
    <n v="0"/>
    <n v="0"/>
    <n v="0"/>
    <n v="0"/>
    <n v="0"/>
  </r>
  <r>
    <s v="1605001105"/>
    <s v="0"/>
    <s v="16050011050"/>
    <s v="5000"/>
    <x v="4"/>
    <s v="AIR CONDITIONER 1.5 TR"/>
    <s v="5"/>
    <s v="0"/>
    <s v="UM3001"/>
    <d v="2012-07-09T00:00:00"/>
    <n v="27500"/>
    <n v="-26125"/>
    <n v="1375"/>
    <n v="0"/>
    <n v="0"/>
    <n v="0"/>
    <n v="0"/>
    <n v="1375"/>
    <n v="27500"/>
    <n v="-26125"/>
    <n v="0"/>
    <m/>
    <s v="UM01"/>
    <s v="INR"/>
    <n v="0"/>
    <n v="0"/>
    <n v="0"/>
    <n v="0"/>
    <n v="0"/>
  </r>
  <r>
    <s v="1605001106"/>
    <s v="0"/>
    <s v="16050011060"/>
    <s v="5000"/>
    <x v="4"/>
    <s v="AIR CONDITIONER 1.5 TR"/>
    <s v="5"/>
    <s v="0"/>
    <s v="UM3001"/>
    <d v="2012-06-19T00:00:00"/>
    <n v="27500"/>
    <n v="-26125"/>
    <n v="1375"/>
    <n v="0"/>
    <n v="0"/>
    <n v="0"/>
    <n v="0"/>
    <n v="1375"/>
    <n v="27500"/>
    <n v="-26125"/>
    <n v="0"/>
    <m/>
    <s v="UM01"/>
    <s v="INR"/>
    <n v="0"/>
    <n v="0"/>
    <n v="0"/>
    <n v="0"/>
    <n v="0"/>
  </r>
  <r>
    <s v="1605001107"/>
    <s v="0"/>
    <s v="16050011070"/>
    <s v="5000"/>
    <x v="4"/>
    <s v="AIR CONDITIONER 1.5 TR"/>
    <s v="5"/>
    <s v="0"/>
    <s v="UM3001"/>
    <d v="2013-05-31T00:00:00"/>
    <n v="22000"/>
    <n v="-20900"/>
    <n v="1100"/>
    <n v="0"/>
    <n v="0"/>
    <n v="0"/>
    <n v="0"/>
    <n v="1100"/>
    <n v="22000"/>
    <n v="-20900"/>
    <n v="0"/>
    <m/>
    <s v="UM01"/>
    <s v="INR"/>
    <n v="0"/>
    <n v="0"/>
    <n v="0"/>
    <n v="0"/>
    <n v="0"/>
  </r>
  <r>
    <s v="1605001108"/>
    <s v="0"/>
    <s v="16050011080"/>
    <s v="5000"/>
    <x v="4"/>
    <s v="AIR CONDITIONER 1.5 TR"/>
    <s v="5"/>
    <s v="0"/>
    <s v="UM3001"/>
    <d v="2013-05-31T00:00:00"/>
    <n v="29500"/>
    <n v="-28025"/>
    <n v="1475"/>
    <n v="0"/>
    <n v="0"/>
    <n v="0"/>
    <n v="0"/>
    <n v="1475"/>
    <n v="29500"/>
    <n v="-28025"/>
    <n v="0"/>
    <m/>
    <s v="UM01"/>
    <s v="INR"/>
    <n v="0"/>
    <n v="0"/>
    <n v="0"/>
    <n v="0"/>
    <n v="0"/>
  </r>
  <r>
    <s v="1605001109"/>
    <s v="0"/>
    <s v="16050011090"/>
    <s v="5000"/>
    <x v="4"/>
    <s v="AIR CONDITIONER 1.5 TR"/>
    <s v="5"/>
    <s v="0"/>
    <s v="UM3001"/>
    <d v="2012-07-23T00:00:00"/>
    <n v="125000"/>
    <n v="-118750"/>
    <n v="6250"/>
    <n v="0"/>
    <n v="0"/>
    <n v="0"/>
    <n v="0"/>
    <n v="6250"/>
    <n v="125000"/>
    <n v="-118750"/>
    <n v="0"/>
    <m/>
    <s v="UM01"/>
    <s v="INR"/>
    <n v="0"/>
    <n v="0"/>
    <n v="0"/>
    <n v="0"/>
    <n v="0"/>
  </r>
  <r>
    <s v="1605001110"/>
    <s v="0"/>
    <s v="16050011100"/>
    <s v="5000"/>
    <x v="4"/>
    <s v="AIR CONDITIONER 1.5 TR"/>
    <s v="5"/>
    <s v="0"/>
    <s v="UM3001"/>
    <d v="2012-11-29T00:00:00"/>
    <n v="88500"/>
    <n v="-84075"/>
    <n v="4425"/>
    <n v="0"/>
    <n v="0"/>
    <n v="0"/>
    <n v="0"/>
    <n v="4425"/>
    <n v="88500"/>
    <n v="-84075"/>
    <n v="0"/>
    <m/>
    <s v="UM01"/>
    <s v="INR"/>
    <n v="0"/>
    <n v="0"/>
    <n v="0"/>
    <n v="0"/>
    <n v="0"/>
  </r>
  <r>
    <s v="1605001111"/>
    <s v="0"/>
    <s v="16050011110"/>
    <s v="5000"/>
    <x v="4"/>
    <s v="AIR CONDITIONER 1.5 TR"/>
    <s v="5"/>
    <s v="0"/>
    <s v="UM3001"/>
    <d v="2013-04-23T00:00:00"/>
    <n v="59000"/>
    <n v="-56050"/>
    <n v="2950"/>
    <n v="0"/>
    <n v="0"/>
    <n v="0"/>
    <n v="0"/>
    <n v="2950"/>
    <n v="59000"/>
    <n v="-56050"/>
    <n v="0"/>
    <m/>
    <s v="UM01"/>
    <s v="INR"/>
    <n v="0"/>
    <n v="0"/>
    <n v="0"/>
    <n v="0"/>
    <n v="0"/>
  </r>
  <r>
    <s v="1605001112"/>
    <s v="0"/>
    <s v="16050011120"/>
    <s v="5000"/>
    <x v="4"/>
    <s v="AIR CONDITIONER 1.5 TR"/>
    <s v="5"/>
    <s v="0"/>
    <s v="UM3001"/>
    <d v="2011-11-12T00:00:00"/>
    <n v="33100"/>
    <n v="-31445"/>
    <n v="1655"/>
    <n v="0"/>
    <n v="0"/>
    <n v="0"/>
    <n v="0"/>
    <n v="1655"/>
    <n v="33100"/>
    <n v="-31445"/>
    <n v="0"/>
    <m/>
    <s v="UM01"/>
    <s v="INR"/>
    <n v="0"/>
    <n v="0"/>
    <n v="0"/>
    <n v="0"/>
    <n v="0"/>
  </r>
  <r>
    <s v="1605001113"/>
    <s v="0"/>
    <s v="16050011130"/>
    <s v="5000"/>
    <x v="4"/>
    <s v="AIR CONDITIONER 1.5 TR"/>
    <s v="5"/>
    <s v="0"/>
    <s v="UM3001"/>
    <d v="2011-07-22T00:00:00"/>
    <n v="18000"/>
    <n v="-17100"/>
    <n v="900"/>
    <n v="0"/>
    <n v="0"/>
    <n v="0"/>
    <n v="0"/>
    <n v="900"/>
    <n v="18000"/>
    <n v="-17100"/>
    <n v="0"/>
    <m/>
    <s v="UM01"/>
    <s v="INR"/>
    <n v="0"/>
    <n v="0"/>
    <n v="0"/>
    <n v="0"/>
    <n v="0"/>
  </r>
  <r>
    <s v="1605001114"/>
    <s v="0"/>
    <s v="16050011140"/>
    <s v="5000"/>
    <x v="4"/>
    <s v="AIR CONDITIONER 1.5 TR"/>
    <s v="5"/>
    <s v="0"/>
    <s v="UM3001"/>
    <d v="2011-11-12T00:00:00"/>
    <n v="50997"/>
    <n v="-48447.15"/>
    <n v="2549.85"/>
    <n v="0"/>
    <n v="0"/>
    <n v="0"/>
    <n v="0"/>
    <n v="2549.85"/>
    <n v="50997"/>
    <n v="-48447.15"/>
    <n v="0"/>
    <m/>
    <s v="UM01"/>
    <s v="INR"/>
    <n v="0"/>
    <n v="0"/>
    <n v="0"/>
    <n v="0"/>
    <n v="0"/>
  </r>
  <r>
    <s v="1605001115"/>
    <s v="0"/>
    <s v="16050011150"/>
    <s v="5000"/>
    <x v="4"/>
    <s v="AIR CONDITIONER 1.5 TR"/>
    <s v="5"/>
    <s v="0"/>
    <s v="UM3001"/>
    <d v="2013-06-05T00:00:00"/>
    <n v="59000"/>
    <n v="-56050"/>
    <n v="2950"/>
    <n v="0"/>
    <n v="0"/>
    <n v="0"/>
    <n v="0"/>
    <n v="2950"/>
    <n v="59000"/>
    <n v="-56050"/>
    <n v="0"/>
    <m/>
    <s v="UM01"/>
    <s v="INR"/>
    <n v="0"/>
    <n v="0"/>
    <n v="0"/>
    <n v="0"/>
    <n v="0"/>
  </r>
  <r>
    <s v="1605001116"/>
    <s v="0"/>
    <s v="16050011160"/>
    <s v="5000"/>
    <x v="4"/>
    <s v="AIR CONDITIONER 1.5 TR"/>
    <s v="5"/>
    <s v="0"/>
    <s v="UM3001"/>
    <d v="2011-09-28T00:00:00"/>
    <n v="76500"/>
    <n v="-72675"/>
    <n v="3825"/>
    <n v="0"/>
    <n v="0"/>
    <n v="0"/>
    <n v="0"/>
    <n v="3825"/>
    <n v="76500"/>
    <n v="-72675"/>
    <n v="0"/>
    <m/>
    <s v="UM01"/>
    <s v="INR"/>
    <n v="0"/>
    <n v="0"/>
    <n v="0"/>
    <n v="0"/>
    <n v="0"/>
  </r>
  <r>
    <s v="1605001117"/>
    <s v="0"/>
    <s v="16050011170"/>
    <s v="5000"/>
    <x v="4"/>
    <s v="AIR CONDITIONER 1.5 TR"/>
    <s v="5"/>
    <s v="0"/>
    <s v="UM3001"/>
    <d v="2013-04-25T00:00:00"/>
    <n v="44000"/>
    <n v="-41800"/>
    <n v="2200"/>
    <n v="0"/>
    <n v="0"/>
    <n v="0"/>
    <n v="0"/>
    <n v="2200"/>
    <n v="44000"/>
    <n v="-41800"/>
    <n v="0"/>
    <m/>
    <s v="UM01"/>
    <s v="INR"/>
    <n v="0"/>
    <n v="0"/>
    <n v="0"/>
    <n v="0"/>
    <n v="0"/>
  </r>
  <r>
    <s v="1605001118"/>
    <s v="0"/>
    <s v="16050011180"/>
    <s v="5000"/>
    <x v="4"/>
    <s v="AIR CONDITIONER 1.5 TR"/>
    <s v="5"/>
    <s v="0"/>
    <s v="UM3002"/>
    <d v="2011-05-30T00:00:00"/>
    <n v="18750"/>
    <n v="-17812.5"/>
    <n v="937.5"/>
    <n v="0"/>
    <n v="0"/>
    <n v="0"/>
    <n v="0"/>
    <n v="937.5"/>
    <n v="18750"/>
    <n v="-17812.5"/>
    <n v="0"/>
    <m/>
    <s v="UM01"/>
    <s v="INR"/>
    <n v="0"/>
    <n v="0"/>
    <n v="0"/>
    <n v="0"/>
    <n v="0"/>
  </r>
  <r>
    <s v="1605001119"/>
    <s v="0"/>
    <s v="16050011190"/>
    <s v="5000"/>
    <x v="4"/>
    <s v="AIR CONDITIONER 1.5 TR - 1 NOS"/>
    <s v="5"/>
    <s v="0"/>
    <s v="UM3001"/>
    <d v="2015-02-18T00:00:00"/>
    <n v="31500"/>
    <n v="-29925"/>
    <n v="1575"/>
    <n v="0"/>
    <n v="0"/>
    <n v="0"/>
    <n v="0"/>
    <n v="1575"/>
    <n v="31500"/>
    <n v="-29925"/>
    <n v="0"/>
    <m/>
    <s v="UM01"/>
    <s v="INR"/>
    <n v="0"/>
    <n v="0"/>
    <n v="0"/>
    <n v="0"/>
    <n v="0"/>
  </r>
  <r>
    <s v="1605001120"/>
    <s v="0"/>
    <s v="16050011200"/>
    <s v="5000"/>
    <x v="4"/>
    <s v="AIR CONDITIONER 1.5 TR - 1NO"/>
    <s v="5"/>
    <s v="0"/>
    <s v="UM3001"/>
    <d v="2014-11-14T00:00:00"/>
    <n v="31500"/>
    <n v="-29925"/>
    <n v="1575"/>
    <n v="0"/>
    <n v="0"/>
    <n v="0"/>
    <n v="0"/>
    <n v="1575"/>
    <n v="31500"/>
    <n v="-29925"/>
    <n v="0"/>
    <m/>
    <s v="UM01"/>
    <s v="INR"/>
    <n v="0"/>
    <n v="0"/>
    <n v="0"/>
    <n v="0"/>
    <n v="0"/>
  </r>
  <r>
    <s v="1605001121"/>
    <s v="0"/>
    <s v="16050011210"/>
    <s v="5000"/>
    <x v="4"/>
    <s v="AIR CONDITIONER 1.5 TR- 2 NOS"/>
    <s v="5"/>
    <s v="0"/>
    <s v="UM3001"/>
    <d v="2014-04-11T00:00:00"/>
    <n v="50000"/>
    <n v="-47500"/>
    <n v="2500"/>
    <n v="0"/>
    <n v="0"/>
    <n v="0"/>
    <n v="0"/>
    <n v="2500"/>
    <n v="50000"/>
    <n v="-47500"/>
    <n v="0"/>
    <m/>
    <s v="UM01"/>
    <s v="INR"/>
    <n v="0"/>
    <n v="0"/>
    <n v="0"/>
    <n v="0"/>
    <n v="0"/>
  </r>
  <r>
    <s v="1605001122"/>
    <s v="0"/>
    <s v="16050011220"/>
    <s v="5000"/>
    <x v="4"/>
    <s v="AIR CONDITIONER 1.5 TR - SPLIT"/>
    <s v="5"/>
    <s v="0"/>
    <s v="UM3001"/>
    <d v="2014-01-06T00:00:00"/>
    <n v="59000"/>
    <n v="-56050"/>
    <n v="2950"/>
    <n v="0"/>
    <n v="0"/>
    <n v="0"/>
    <n v="0"/>
    <n v="2950"/>
    <n v="59000"/>
    <n v="-56050"/>
    <n v="0"/>
    <m/>
    <s v="UM01"/>
    <s v="INR"/>
    <n v="0"/>
    <n v="0"/>
    <n v="0"/>
    <n v="0"/>
    <n v="0"/>
  </r>
  <r>
    <s v="1605001123"/>
    <s v="0"/>
    <s v="16050011230"/>
    <s v="5000"/>
    <x v="4"/>
    <s v="AIR CONDITIONER 1.5 TR - SPLIT"/>
    <s v="5"/>
    <s v="0"/>
    <s v="UM3001"/>
    <d v="2013-11-19T00:00:00"/>
    <n v="11000"/>
    <n v="-10450"/>
    <n v="550"/>
    <n v="0"/>
    <n v="0"/>
    <n v="0"/>
    <n v="0"/>
    <n v="550"/>
    <n v="11000"/>
    <n v="-10450"/>
    <n v="0"/>
    <m/>
    <s v="UM01"/>
    <s v="INR"/>
    <n v="0"/>
    <n v="0"/>
    <n v="0"/>
    <n v="0"/>
    <n v="0"/>
  </r>
  <r>
    <s v="1605001124"/>
    <s v="0"/>
    <s v="16050011240"/>
    <s v="5000"/>
    <x v="4"/>
    <s v="AIR CONDITIONER 1.5 TR- 1 NO"/>
    <s v="5"/>
    <s v="0"/>
    <s v="UM3001"/>
    <d v="2014-05-06T00:00:00"/>
    <n v="25000"/>
    <n v="-23750"/>
    <n v="1250"/>
    <n v="0"/>
    <n v="0"/>
    <n v="0"/>
    <n v="0"/>
    <n v="1250"/>
    <n v="25000"/>
    <n v="-23750"/>
    <n v="0"/>
    <m/>
    <s v="UM01"/>
    <s v="INR"/>
    <n v="0"/>
    <n v="0"/>
    <n v="0"/>
    <n v="0"/>
    <n v="0"/>
  </r>
  <r>
    <s v="1605001125"/>
    <s v="0"/>
    <s v="16050011250"/>
    <s v="5000"/>
    <x v="4"/>
    <s v="AIR CONDITIONER 1.5 TR- 1 NOS"/>
    <s v="5"/>
    <s v="0"/>
    <s v="UM3001"/>
    <d v="2014-06-16T00:00:00"/>
    <n v="25000"/>
    <n v="-23750"/>
    <n v="1250"/>
    <n v="0"/>
    <n v="0"/>
    <n v="0"/>
    <n v="0"/>
    <n v="1250"/>
    <n v="25000"/>
    <n v="-23750"/>
    <n v="0"/>
    <m/>
    <s v="UM01"/>
    <s v="INR"/>
    <n v="0"/>
    <n v="0"/>
    <n v="0"/>
    <n v="0"/>
    <n v="0"/>
  </r>
  <r>
    <s v="1605001126"/>
    <s v="0"/>
    <s v="16050011260"/>
    <s v="5000"/>
    <x v="4"/>
    <s v="AIR CONDITIONER 1.5 TR -1NO"/>
    <s v="5"/>
    <s v="0"/>
    <s v="UM3001"/>
    <d v="2014-11-21T00:00:00"/>
    <n v="24900"/>
    <n v="-23655"/>
    <n v="1245"/>
    <n v="0"/>
    <n v="0"/>
    <n v="0"/>
    <n v="0"/>
    <n v="1245"/>
    <n v="24900"/>
    <n v="-23655"/>
    <n v="0"/>
    <m/>
    <s v="UM01"/>
    <s v="INR"/>
    <n v="0"/>
    <n v="0"/>
    <n v="0"/>
    <n v="0"/>
    <n v="0"/>
  </r>
  <r>
    <s v="1605001127"/>
    <s v="0"/>
    <s v="16050011270"/>
    <s v="5000"/>
    <x v="4"/>
    <s v="AIR CONDITIONER 1.5 TR -2NO"/>
    <s v="5"/>
    <s v="0"/>
    <s v="UM3001"/>
    <d v="2014-06-04T00:00:00"/>
    <n v="63000"/>
    <n v="-59850"/>
    <n v="3150"/>
    <n v="0"/>
    <n v="0"/>
    <n v="0"/>
    <n v="0"/>
    <n v="3150"/>
    <n v="63000"/>
    <n v="-59850"/>
    <n v="0"/>
    <m/>
    <s v="UM01"/>
    <s v="INR"/>
    <n v="0"/>
    <n v="0"/>
    <n v="0"/>
    <n v="0"/>
    <n v="0"/>
  </r>
  <r>
    <s v="1605001128"/>
    <s v="0"/>
    <s v="16050011280"/>
    <s v="5000"/>
    <x v="4"/>
    <s v="AIR CONDITIONER 1.5 TR -2NO"/>
    <s v="5"/>
    <s v="0"/>
    <s v="UM3001"/>
    <d v="2014-08-30T00:00:00"/>
    <n v="63000"/>
    <n v="-59850"/>
    <n v="3150"/>
    <n v="0"/>
    <n v="0"/>
    <n v="0"/>
    <n v="0"/>
    <n v="3150"/>
    <n v="63000"/>
    <n v="-59850"/>
    <n v="0"/>
    <m/>
    <s v="UM01"/>
    <s v="INR"/>
    <n v="0"/>
    <n v="0"/>
    <n v="0"/>
    <n v="0"/>
    <n v="0"/>
  </r>
  <r>
    <s v="1605001129"/>
    <s v="0"/>
    <s v="16050011290"/>
    <s v="5000"/>
    <x v="4"/>
    <s v="AIR CONDITIONER 1.5 TR WITH ST"/>
    <s v="5"/>
    <s v="0"/>
    <s v="UM3001"/>
    <d v="2012-03-15T00:00:00"/>
    <n v="87600"/>
    <n v="-83220"/>
    <n v="4380"/>
    <n v="0"/>
    <n v="0"/>
    <n v="0"/>
    <n v="0"/>
    <n v="4380"/>
    <n v="87600"/>
    <n v="-83220"/>
    <n v="0"/>
    <m/>
    <s v="UM01"/>
    <s v="INR"/>
    <n v="0"/>
    <n v="0"/>
    <n v="0"/>
    <n v="0"/>
    <n v="0"/>
  </r>
  <r>
    <s v="1605001130"/>
    <s v="0"/>
    <s v="16050011300"/>
    <s v="5000"/>
    <x v="4"/>
    <s v="AIR CONDITIONER 2.0 TR"/>
    <s v="5"/>
    <s v="0"/>
    <s v="UM3001"/>
    <d v="2012-06-23T00:00:00"/>
    <n v="36700"/>
    <n v="-34865"/>
    <n v="1835"/>
    <n v="0"/>
    <n v="0"/>
    <n v="0"/>
    <n v="0"/>
    <n v="1835"/>
    <n v="36700"/>
    <n v="-34865"/>
    <n v="0"/>
    <m/>
    <s v="UM01"/>
    <s v="INR"/>
    <n v="0"/>
    <n v="0"/>
    <n v="0"/>
    <n v="0"/>
    <n v="0"/>
  </r>
  <r>
    <s v="1605001131"/>
    <s v="0"/>
    <s v="16050011310"/>
    <s v="5000"/>
    <x v="4"/>
    <s v="AIR COOLER CROMTON GREVES"/>
    <s v="5"/>
    <s v="0"/>
    <s v="UM3001"/>
    <d v="2010-07-03T00:00:00"/>
    <n v="5500"/>
    <n v="-5225"/>
    <n v="275"/>
    <n v="0"/>
    <n v="0"/>
    <n v="0"/>
    <n v="0"/>
    <n v="275"/>
    <n v="5500"/>
    <n v="-5225"/>
    <n v="0"/>
    <m/>
    <s v="UM01"/>
    <s v="INR"/>
    <n v="0"/>
    <n v="0"/>
    <n v="0"/>
    <n v="0"/>
    <n v="0"/>
  </r>
  <r>
    <s v="1605001132"/>
    <s v="0"/>
    <s v="16050011320"/>
    <s v="5000"/>
    <x v="4"/>
    <s v="AIR COOLER S-600 WITH STAND"/>
    <s v="5"/>
    <s v="0"/>
    <s v="UM3001"/>
    <d v="2011-05-20T00:00:00"/>
    <n v="25600"/>
    <n v="-24320"/>
    <n v="1280"/>
    <n v="0"/>
    <n v="0"/>
    <n v="0"/>
    <n v="0"/>
    <n v="1280"/>
    <n v="25600"/>
    <n v="-24320"/>
    <n v="0"/>
    <m/>
    <s v="UM01"/>
    <s v="INR"/>
    <n v="0"/>
    <n v="0"/>
    <n v="0"/>
    <n v="0"/>
    <n v="0"/>
  </r>
  <r>
    <s v="1605001133"/>
    <s v="0"/>
    <s v="16050011330"/>
    <s v="5000"/>
    <x v="4"/>
    <s v="AQUA SOFT WATER FILTER"/>
    <s v="5"/>
    <s v="0"/>
    <s v="UM3001"/>
    <d v="2006-05-31T00:00:00"/>
    <n v="6000"/>
    <n v="-5700"/>
    <n v="300"/>
    <n v="0"/>
    <n v="0"/>
    <n v="0"/>
    <n v="0"/>
    <n v="300"/>
    <n v="6000"/>
    <n v="-5700"/>
    <n v="0"/>
    <m/>
    <s v="UM01"/>
    <s v="INR"/>
    <n v="0"/>
    <n v="0"/>
    <n v="0"/>
    <n v="0"/>
    <n v="0"/>
  </r>
  <r>
    <s v="1605001134"/>
    <s v="0"/>
    <s v="16050011340"/>
    <s v="5000"/>
    <x v="4"/>
    <s v="AUTO VOLT STABILIZER 1.5 TR"/>
    <s v="0"/>
    <s v="0"/>
    <s v="UM3001"/>
    <d v="2012-06-18T00:00:00"/>
    <n v="3400"/>
    <n v="-3230"/>
    <n v="170"/>
    <n v="0"/>
    <n v="0"/>
    <n v="0"/>
    <n v="0"/>
    <n v="170"/>
    <n v="3400"/>
    <n v="-3230"/>
    <n v="0"/>
    <m/>
    <s v="UM01"/>
    <s v="INR"/>
    <n v="0"/>
    <n v="0"/>
    <n v="0"/>
    <n v="0"/>
    <n v="0"/>
  </r>
  <r>
    <s v="1605001136"/>
    <s v="0"/>
    <s v="16050011360"/>
    <s v="5000"/>
    <x v="4"/>
    <s v="AUTO VOLT STABILIZER 1.5 TR"/>
    <s v="5"/>
    <s v="0"/>
    <s v="UM3001"/>
    <d v="2013-06-05T00:00:00"/>
    <n v="6800"/>
    <n v="-6460"/>
    <n v="340"/>
    <n v="0"/>
    <n v="0"/>
    <n v="0"/>
    <n v="0"/>
    <n v="340"/>
    <n v="6800"/>
    <n v="-6460"/>
    <n v="0"/>
    <m/>
    <s v="UM01"/>
    <s v="INR"/>
    <n v="0"/>
    <n v="0"/>
    <n v="0"/>
    <n v="0"/>
    <n v="0"/>
  </r>
  <r>
    <s v="1605001137"/>
    <s v="0"/>
    <s v="16050011370"/>
    <s v="5000"/>
    <x v="4"/>
    <s v="AUTO VOLT STABILIZER 1.5 TR"/>
    <s v="5"/>
    <s v="0"/>
    <s v="UM3001"/>
    <d v="2013-06-05T00:00:00"/>
    <n v="6800"/>
    <n v="-6460"/>
    <n v="340"/>
    <n v="0"/>
    <n v="0"/>
    <n v="0"/>
    <n v="0"/>
    <n v="340"/>
    <n v="6800"/>
    <n v="-6460"/>
    <n v="0"/>
    <m/>
    <s v="UM01"/>
    <s v="INR"/>
    <n v="0"/>
    <n v="0"/>
    <n v="0"/>
    <n v="0"/>
    <n v="0"/>
  </r>
  <r>
    <s v="1605001138"/>
    <s v="0"/>
    <s v="16050011380"/>
    <s v="5000"/>
    <x v="4"/>
    <s v="AUTO VOLT STABILIZER 1.5 TR"/>
    <s v="5"/>
    <s v="0"/>
    <s v="UM3001"/>
    <d v="2014-02-21T00:00:00"/>
    <n v="6800"/>
    <n v="-6460"/>
    <n v="340"/>
    <n v="0"/>
    <n v="0"/>
    <n v="0"/>
    <n v="0"/>
    <n v="340"/>
    <n v="6800"/>
    <n v="-6460"/>
    <n v="0"/>
    <m/>
    <s v="UM01"/>
    <s v="INR"/>
    <n v="0"/>
    <n v="0"/>
    <n v="0"/>
    <n v="0"/>
    <n v="0"/>
  </r>
  <r>
    <s v="1605001140"/>
    <s v="0"/>
    <s v="16050011400"/>
    <s v="5000"/>
    <x v="4"/>
    <s v="AUTO VOLT STABILIZER 1.5 TR"/>
    <s v="0"/>
    <s v="0"/>
    <s v="UM3001"/>
    <d v="2012-06-19T00:00:00"/>
    <n v="3400"/>
    <n v="-3230"/>
    <n v="170"/>
    <n v="0"/>
    <n v="0"/>
    <n v="0"/>
    <n v="0"/>
    <n v="170"/>
    <n v="3400"/>
    <n v="-3230"/>
    <n v="0"/>
    <m/>
    <s v="UM01"/>
    <s v="INR"/>
    <n v="0"/>
    <n v="0"/>
    <n v="0"/>
    <n v="0"/>
    <n v="0"/>
  </r>
  <r>
    <s v="1605001142"/>
    <s v="0"/>
    <s v="16050011420"/>
    <s v="5000"/>
    <x v="4"/>
    <s v="AUTO VOLT STABILIZER 1.5 TR"/>
    <s v="5"/>
    <s v="0"/>
    <s v="UM3001"/>
    <d v="2014-01-06T00:00:00"/>
    <n v="6800"/>
    <n v="-6460"/>
    <n v="340"/>
    <n v="0"/>
    <n v="0"/>
    <n v="0"/>
    <n v="0"/>
    <n v="340"/>
    <n v="6800"/>
    <n v="-6460"/>
    <n v="0"/>
    <m/>
    <s v="UM01"/>
    <s v="INR"/>
    <n v="0"/>
    <n v="0"/>
    <n v="0"/>
    <n v="0"/>
    <n v="0"/>
  </r>
  <r>
    <s v="1605001144"/>
    <s v="0"/>
    <s v="16050011440"/>
    <s v="5000"/>
    <x v="4"/>
    <s v="AUTO VOLT STABILIZER 1.5 TR"/>
    <s v="0"/>
    <s v="0"/>
    <s v="UM3001"/>
    <d v="2012-06-16T00:00:00"/>
    <n v="3400"/>
    <n v="-3230"/>
    <n v="170"/>
    <n v="0"/>
    <n v="0"/>
    <n v="0"/>
    <n v="0"/>
    <n v="170"/>
    <n v="3400"/>
    <n v="-3230"/>
    <n v="0"/>
    <m/>
    <s v="UM01"/>
    <s v="INR"/>
    <n v="0"/>
    <n v="0"/>
    <n v="0"/>
    <n v="0"/>
    <n v="0"/>
  </r>
  <r>
    <s v="1605001146"/>
    <s v="0"/>
    <s v="16050011460"/>
    <s v="5000"/>
    <x v="4"/>
    <s v="AUTO VOLT STABILIZER 2.0 TR"/>
    <s v="10"/>
    <s v="0"/>
    <s v="UM3001"/>
    <d v="2013-07-24T00:00:00"/>
    <n v="12600"/>
    <n v="-10641.77"/>
    <n v="1958.23"/>
    <n v="0"/>
    <n v="0"/>
    <n v="-401"/>
    <n v="0"/>
    <n v="1557.23"/>
    <n v="12600"/>
    <n v="-11042.77"/>
    <n v="0"/>
    <m/>
    <s v="UM01"/>
    <s v="INR"/>
    <n v="0"/>
    <n v="0"/>
    <n v="0"/>
    <n v="0"/>
    <n v="0"/>
  </r>
  <r>
    <s v="1605001147"/>
    <s v="0"/>
    <s v="16050011470"/>
    <s v="5000"/>
    <x v="4"/>
    <s v="AUTO VOLT STABILIZER 2.0 TR"/>
    <s v="0"/>
    <s v="0"/>
    <s v="UM3001"/>
    <d v="2012-06-23T00:00:00"/>
    <n v="3500"/>
    <n v="-3325"/>
    <n v="175"/>
    <n v="0"/>
    <n v="0"/>
    <n v="0"/>
    <n v="0"/>
    <n v="175"/>
    <n v="3500"/>
    <n v="-3325"/>
    <n v="0"/>
    <m/>
    <s v="UM01"/>
    <s v="INR"/>
    <n v="0"/>
    <n v="0"/>
    <n v="0"/>
    <n v="0"/>
    <n v="0"/>
  </r>
  <r>
    <s v="1605001150"/>
    <s v="0"/>
    <s v="16050011500"/>
    <s v="5000"/>
    <x v="4"/>
    <s v="AUTOMATIC VOLTAGE STABILIZER"/>
    <s v="0"/>
    <s v="0"/>
    <s v="UM3001"/>
    <d v="2011-07-22T00:00:00"/>
    <n v="3400"/>
    <n v="-3230"/>
    <n v="170"/>
    <n v="0"/>
    <n v="0"/>
    <n v="0"/>
    <n v="0"/>
    <n v="170"/>
    <n v="3400"/>
    <n v="-3230"/>
    <n v="0"/>
    <m/>
    <s v="UM01"/>
    <s v="INR"/>
    <n v="0"/>
    <n v="0"/>
    <n v="0"/>
    <n v="0"/>
    <n v="0"/>
  </r>
  <r>
    <s v="1605001151"/>
    <s v="0"/>
    <s v="16050011510"/>
    <s v="5000"/>
    <x v="4"/>
    <s v="AUTOMATIC VOLTAGE STABILIZER"/>
    <s v="0"/>
    <s v="0"/>
    <s v="UM3001"/>
    <d v="2011-11-12T00:00:00"/>
    <n v="6803"/>
    <n v="-6462.85"/>
    <n v="340.15"/>
    <n v="0"/>
    <n v="0"/>
    <n v="0"/>
    <n v="0"/>
    <n v="340.15"/>
    <n v="6803"/>
    <n v="-6462.85"/>
    <n v="0"/>
    <m/>
    <s v="UM01"/>
    <s v="INR"/>
    <n v="0"/>
    <n v="0"/>
    <n v="0"/>
    <n v="0"/>
    <n v="0"/>
  </r>
  <r>
    <s v="1605001152"/>
    <s v="0"/>
    <s v="16050011520"/>
    <s v="5000"/>
    <x v="4"/>
    <s v="AUTOMATIC VOLTAGE STABILIZER"/>
    <s v="0"/>
    <s v="0"/>
    <s v="UM3001"/>
    <d v="2011-06-22T00:00:00"/>
    <n v="20400"/>
    <n v="-19380"/>
    <n v="1020"/>
    <n v="0"/>
    <n v="0"/>
    <n v="0"/>
    <n v="0"/>
    <n v="1020"/>
    <n v="20400"/>
    <n v="-19380"/>
    <n v="0"/>
    <m/>
    <s v="UM01"/>
    <s v="INR"/>
    <n v="0"/>
    <n v="0"/>
    <n v="0"/>
    <n v="0"/>
    <n v="0"/>
  </r>
  <r>
    <s v="1605001153"/>
    <s v="0"/>
    <s v="16050011530"/>
    <s v="5000"/>
    <x v="4"/>
    <s v="WOODEN FILERACK36X27X1"/>
    <s v="0"/>
    <s v="0"/>
    <s v="UM3001"/>
    <d v="1971-06-26T00:00:00"/>
    <n v="107.1"/>
    <n v="-107.1"/>
    <n v="0"/>
    <n v="0"/>
    <n v="0"/>
    <n v="0"/>
    <n v="0"/>
    <n v="0"/>
    <n v="107.1"/>
    <n v="-107.1"/>
    <n v="0"/>
    <m/>
    <s v="UM01"/>
    <s v="INR"/>
    <n v="0"/>
    <n v="0"/>
    <n v="0"/>
    <n v="0"/>
    <n v="0"/>
  </r>
  <r>
    <s v="1605001154"/>
    <s v="0"/>
    <s v="16050011540"/>
    <s v="5000"/>
    <x v="4"/>
    <s v="BAJAJ FANS"/>
    <s v="0"/>
    <s v="0"/>
    <s v="UM3001"/>
    <d v="2012-10-17T00:00:00"/>
    <n v="2475"/>
    <n v="-2351.25"/>
    <n v="123.75"/>
    <n v="0"/>
    <n v="0"/>
    <n v="0"/>
    <n v="0"/>
    <n v="123.75"/>
    <n v="2475"/>
    <n v="-2351.25"/>
    <n v="0"/>
    <m/>
    <s v="UM01"/>
    <s v="INR"/>
    <n v="0"/>
    <n v="0"/>
    <n v="0"/>
    <n v="0"/>
    <n v="0"/>
  </r>
  <r>
    <s v="1605001155"/>
    <s v="0"/>
    <s v="16050011550"/>
    <s v="5000"/>
    <x v="4"/>
    <s v="BAJAJ GEYSER 15 LTR 1 NOS"/>
    <s v="5"/>
    <s v="0"/>
    <s v="UM3001"/>
    <d v="2014-10-30T00:00:00"/>
    <n v="7000"/>
    <n v="-6650"/>
    <n v="350"/>
    <n v="0"/>
    <n v="0"/>
    <n v="0"/>
    <n v="0"/>
    <n v="350"/>
    <n v="7000"/>
    <n v="-6650"/>
    <n v="0"/>
    <m/>
    <s v="UM01"/>
    <s v="INR"/>
    <n v="0"/>
    <n v="0"/>
    <n v="0"/>
    <n v="0"/>
    <n v="0"/>
  </r>
  <r>
    <s v="1605001156"/>
    <s v="0"/>
    <s v="16050011560"/>
    <s v="5000"/>
    <x v="4"/>
    <s v="BAJAJ GEYSER 15 LTR 3 NOS"/>
    <s v="5"/>
    <s v="0"/>
    <s v="UM3001"/>
    <d v="2014-10-30T00:00:00"/>
    <n v="21000"/>
    <n v="-19950"/>
    <n v="1050"/>
    <n v="0"/>
    <n v="0"/>
    <n v="0"/>
    <n v="0"/>
    <n v="1050"/>
    <n v="21000"/>
    <n v="-19950"/>
    <n v="0"/>
    <m/>
    <s v="UM01"/>
    <s v="INR"/>
    <n v="0"/>
    <n v="0"/>
    <n v="0"/>
    <n v="0"/>
    <n v="0"/>
  </r>
  <r>
    <s v="1605001158"/>
    <s v="0"/>
    <s v="16050011580"/>
    <s v="5000"/>
    <x v="4"/>
    <s v="BAJAJ WALL MOUNTING FAN NEW OF"/>
    <s v="0"/>
    <s v="0"/>
    <s v="UM3001"/>
    <d v="2008-05-29T00:00:00"/>
    <n v="13000"/>
    <n v="-12350"/>
    <n v="650"/>
    <n v="0"/>
    <n v="0"/>
    <n v="0"/>
    <n v="0"/>
    <n v="650"/>
    <n v="13000"/>
    <n v="-12350"/>
    <n v="0"/>
    <m/>
    <s v="UM01"/>
    <s v="INR"/>
    <n v="0"/>
    <n v="0"/>
    <n v="0"/>
    <n v="0"/>
    <n v="0"/>
  </r>
  <r>
    <s v="1605001161"/>
    <s v="0"/>
    <s v="16050011610"/>
    <s v="5000"/>
    <x v="4"/>
    <s v="WALL CLOCK"/>
    <s v="0"/>
    <s v="0"/>
    <s v="UM3001"/>
    <d v="1962-07-31T00:00:00"/>
    <n v="123.05"/>
    <n v="-123.05"/>
    <n v="0"/>
    <n v="0"/>
    <n v="0"/>
    <n v="0"/>
    <n v="0"/>
    <n v="0"/>
    <n v="123.05"/>
    <n v="-123.05"/>
    <n v="0"/>
    <m/>
    <s v="UM01"/>
    <s v="INR"/>
    <n v="0"/>
    <n v="0"/>
    <n v="0"/>
    <n v="0"/>
    <n v="0"/>
  </r>
  <r>
    <s v="1605001162"/>
    <s v="0"/>
    <s v="16050011620"/>
    <s v="5000"/>
    <x v="4"/>
    <s v="FANCY WALL CLOCK"/>
    <s v="0"/>
    <s v="0"/>
    <s v="UM3001"/>
    <d v="1975-12-19T00:00:00"/>
    <n v="125"/>
    <n v="-125"/>
    <n v="0"/>
    <n v="0"/>
    <n v="0"/>
    <n v="0"/>
    <n v="0"/>
    <n v="0"/>
    <n v="125"/>
    <n v="-125"/>
    <n v="0"/>
    <m/>
    <s v="UM01"/>
    <s v="INR"/>
    <n v="0"/>
    <n v="0"/>
    <n v="0"/>
    <n v="0"/>
    <n v="0"/>
  </r>
  <r>
    <s v="1605001163"/>
    <s v="0"/>
    <s v="16050011630"/>
    <s v="5000"/>
    <x v="4"/>
    <s v="CANON CAMERA POWER SHOT A1000"/>
    <s v="5"/>
    <s v="0"/>
    <s v="UM3001"/>
    <d v="2009-05-28T00:00:00"/>
    <n v="10712"/>
    <n v="-10176.4"/>
    <n v="535.6"/>
    <n v="0"/>
    <n v="0"/>
    <n v="0"/>
    <n v="0"/>
    <n v="535.6"/>
    <n v="10712"/>
    <n v="-10176.4"/>
    <n v="0"/>
    <m/>
    <s v="UM01"/>
    <s v="INR"/>
    <n v="0"/>
    <n v="0"/>
    <n v="0"/>
    <n v="0"/>
    <n v="0"/>
  </r>
  <r>
    <s v="1605001164"/>
    <s v="0"/>
    <s v="16050011640"/>
    <s v="5000"/>
    <x v="4"/>
    <s v="CANON CAMERA POWER SHOT A480"/>
    <s v="5"/>
    <s v="0"/>
    <s v="UM3001"/>
    <d v="2010-03-16T00:00:00"/>
    <n v="6525"/>
    <n v="-6198.75"/>
    <n v="326.25"/>
    <n v="0"/>
    <n v="0"/>
    <n v="0"/>
    <n v="0"/>
    <n v="326.25"/>
    <n v="6525"/>
    <n v="-6198.75"/>
    <n v="0"/>
    <m/>
    <s v="UM01"/>
    <s v="INR"/>
    <n v="0"/>
    <n v="0"/>
    <n v="0"/>
    <n v="0"/>
    <n v="0"/>
  </r>
  <r>
    <s v="1605001165"/>
    <s v="0"/>
    <s v="16050011650"/>
    <s v="5000"/>
    <x v="4"/>
    <s v="TIME MASTER TUMBLER WALL CLOCK"/>
    <s v="0"/>
    <s v="0"/>
    <s v="UM3001"/>
    <d v="1970-05-10T00:00:00"/>
    <n v="148.52000000000001"/>
    <n v="-148.52000000000001"/>
    <n v="0"/>
    <n v="0"/>
    <n v="0"/>
    <n v="0"/>
    <n v="0"/>
    <n v="0"/>
    <n v="148.52000000000001"/>
    <n v="-148.52000000000001"/>
    <n v="0"/>
    <m/>
    <s v="UM01"/>
    <s v="INR"/>
    <n v="0"/>
    <n v="0"/>
    <n v="0"/>
    <n v="0"/>
    <n v="0"/>
  </r>
  <r>
    <s v="1605001166"/>
    <s v="0"/>
    <s v="16050011660"/>
    <s v="5000"/>
    <x v="4"/>
    <s v="&quot;CEILING FAN 24&quot;&quot;&quot;"/>
    <s v="0"/>
    <s v="0"/>
    <s v="UM3001"/>
    <d v="2011-12-29T00:00:00"/>
    <n v="13425"/>
    <n v="-12753.75"/>
    <n v="671.25"/>
    <n v="0"/>
    <n v="0"/>
    <n v="0"/>
    <n v="0"/>
    <n v="671.25"/>
    <n v="13425"/>
    <n v="-12753.75"/>
    <n v="0"/>
    <m/>
    <s v="UM01"/>
    <s v="INR"/>
    <n v="0"/>
    <n v="0"/>
    <n v="0"/>
    <n v="0"/>
    <n v="0"/>
  </r>
  <r>
    <s v="1605001167"/>
    <s v="0"/>
    <s v="16050011670"/>
    <s v="5000"/>
    <x v="4"/>
    <s v="&quot;CEILING FAN 24&quot;&quot;&quot;"/>
    <s v="10"/>
    <s v="0"/>
    <s v="UM3002"/>
    <d v="2013-08-29T00:00:00"/>
    <n v="1616"/>
    <n v="-1351.5"/>
    <n v="264.5"/>
    <n v="0"/>
    <n v="0"/>
    <n v="-77.540000000000006"/>
    <n v="0"/>
    <n v="186.96"/>
    <n v="1616"/>
    <n v="-1429.04"/>
    <n v="0"/>
    <m/>
    <s v="UM01"/>
    <s v="INR"/>
    <n v="0"/>
    <n v="0"/>
    <n v="0"/>
    <n v="0"/>
    <n v="0"/>
  </r>
  <r>
    <s v="1605001168"/>
    <s v="0"/>
    <s v="16050011680"/>
    <s v="5000"/>
    <x v="4"/>
    <s v="&quot;CEILING FAN 24&quot;&quot;&quot;"/>
    <s v="0"/>
    <s v="0"/>
    <s v="UM3001"/>
    <d v="2012-02-17T00:00:00"/>
    <n v="4955.58"/>
    <n v="-4707.8"/>
    <n v="247.78"/>
    <n v="0"/>
    <n v="0"/>
    <n v="0"/>
    <n v="0"/>
    <n v="247.78"/>
    <n v="4955.58"/>
    <n v="-4707.8"/>
    <n v="0"/>
    <m/>
    <s v="UM01"/>
    <s v="INR"/>
    <n v="0"/>
    <n v="0"/>
    <n v="0"/>
    <n v="0"/>
    <n v="0"/>
  </r>
  <r>
    <s v="1605001169"/>
    <s v="0"/>
    <s v="16050011690"/>
    <s v="5000"/>
    <x v="4"/>
    <s v="&quot;CEILING FAN 36&quot;&quot; / 900 MM&quot;"/>
    <s v="0"/>
    <s v="0"/>
    <s v="UM3001"/>
    <d v="2012-05-16T00:00:00"/>
    <n v="3129.3"/>
    <n v="-2972.83"/>
    <n v="156.47"/>
    <n v="0"/>
    <n v="0"/>
    <n v="0"/>
    <n v="0"/>
    <n v="156.47"/>
    <n v="3129.3"/>
    <n v="-2972.83"/>
    <n v="0"/>
    <m/>
    <s v="UM01"/>
    <s v="INR"/>
    <n v="0"/>
    <n v="0"/>
    <n v="0"/>
    <n v="0"/>
    <n v="0"/>
  </r>
  <r>
    <s v="1605001170"/>
    <s v="0"/>
    <s v="16050011700"/>
    <s v="5000"/>
    <x v="4"/>
    <s v="&quot;CEILING FAN 42&quot;&quot;&quot;"/>
    <s v="0"/>
    <s v="0"/>
    <s v="UM3001"/>
    <d v="2012-08-02T00:00:00"/>
    <n v="4725"/>
    <n v="-4488.75"/>
    <n v="236.25"/>
    <n v="0"/>
    <n v="0"/>
    <n v="0"/>
    <n v="0"/>
    <n v="236.25"/>
    <n v="4725"/>
    <n v="-4488.75"/>
    <n v="0"/>
    <m/>
    <s v="UM01"/>
    <s v="INR"/>
    <n v="0"/>
    <n v="0"/>
    <n v="0"/>
    <n v="0"/>
    <n v="0"/>
  </r>
  <r>
    <s v="1605001171"/>
    <s v="0"/>
    <s v="16050011710"/>
    <s v="5000"/>
    <x v="4"/>
    <s v="&quot;CEILING FAN 42&quot;&quot;&quot;"/>
    <s v="10"/>
    <s v="0"/>
    <s v="UM3001"/>
    <d v="2013-08-29T00:00:00"/>
    <n v="3212.75"/>
    <n v="-2686.9"/>
    <n v="525.85"/>
    <n v="0"/>
    <n v="0"/>
    <n v="-154.16"/>
    <n v="0"/>
    <n v="371.69"/>
    <n v="3212.75"/>
    <n v="-2841.06"/>
    <n v="0"/>
    <m/>
    <s v="UM01"/>
    <s v="INR"/>
    <n v="0"/>
    <n v="0"/>
    <n v="0"/>
    <n v="0"/>
    <n v="0"/>
  </r>
  <r>
    <s v="1605001172"/>
    <s v="0"/>
    <s v="16050011720"/>
    <s v="5000"/>
    <x v="4"/>
    <s v="&quot;CEILING FAN 42&quot;&quot;&quot;"/>
    <s v="0"/>
    <s v="0"/>
    <s v="UM3001"/>
    <d v="2012-04-02T00:00:00"/>
    <n v="6008"/>
    <n v="-5707.6"/>
    <n v="300.39999999999998"/>
    <n v="0"/>
    <n v="0"/>
    <n v="0"/>
    <n v="0"/>
    <n v="300.39999999999998"/>
    <n v="6008"/>
    <n v="-5707.6"/>
    <n v="0"/>
    <m/>
    <s v="UM01"/>
    <s v="INR"/>
    <n v="0"/>
    <n v="0"/>
    <n v="0"/>
    <n v="0"/>
    <n v="0"/>
  </r>
  <r>
    <s v="1605001173"/>
    <s v="0"/>
    <s v="16050011730"/>
    <s v="5000"/>
    <x v="4"/>
    <s v="&quot;CEILING FAN 42&quot;&quot;&quot;"/>
    <s v="0"/>
    <s v="0"/>
    <s v="UM3001"/>
    <d v="2013-01-17T00:00:00"/>
    <n v="7875"/>
    <n v="-7481.25"/>
    <n v="393.75"/>
    <n v="0"/>
    <n v="0"/>
    <n v="0"/>
    <n v="0"/>
    <n v="393.75"/>
    <n v="7875"/>
    <n v="-7481.25"/>
    <n v="0"/>
    <m/>
    <s v="UM01"/>
    <s v="INR"/>
    <n v="0"/>
    <n v="0"/>
    <n v="0"/>
    <n v="0"/>
    <n v="0"/>
  </r>
  <r>
    <s v="1605001174"/>
    <s v="0"/>
    <s v="16050011740"/>
    <s v="5000"/>
    <x v="4"/>
    <s v="&quot;CEILING FAN 48&quot;&quot;&quot;"/>
    <s v="0"/>
    <s v="0"/>
    <s v="UM3001"/>
    <d v="2011-11-14T00:00:00"/>
    <n v="12626"/>
    <n v="-11994.7"/>
    <n v="631.29999999999995"/>
    <n v="0"/>
    <n v="0"/>
    <n v="0"/>
    <n v="0"/>
    <n v="631.29999999999995"/>
    <n v="12626"/>
    <n v="-11994.7"/>
    <n v="0"/>
    <m/>
    <s v="UM01"/>
    <s v="INR"/>
    <n v="0"/>
    <n v="0"/>
    <n v="0"/>
    <n v="0"/>
    <n v="0"/>
  </r>
  <r>
    <s v="1605001175"/>
    <s v="0"/>
    <s v="16050011750"/>
    <s v="5000"/>
    <x v="4"/>
    <s v="&quot;CEILING FAN 48&quot;&quot;&quot;"/>
    <s v="0"/>
    <s v="0"/>
    <s v="UM3001"/>
    <d v="2013-03-07T00:00:00"/>
    <n v="13084.65"/>
    <n v="-12430.42"/>
    <n v="654.23"/>
    <n v="0"/>
    <n v="0"/>
    <n v="0"/>
    <n v="0"/>
    <n v="654.23"/>
    <n v="13084.65"/>
    <n v="-12430.42"/>
    <n v="0"/>
    <m/>
    <s v="UM01"/>
    <s v="INR"/>
    <n v="0"/>
    <n v="0"/>
    <n v="0"/>
    <n v="0"/>
    <n v="0"/>
  </r>
  <r>
    <s v="1605001176"/>
    <s v="0"/>
    <s v="16050011760"/>
    <s v="5000"/>
    <x v="4"/>
    <s v="&quot;CEILING FAN 48&quot;&quot;&quot;"/>
    <s v="5"/>
    <s v="0"/>
    <s v="UM3001"/>
    <d v="2013-05-27T00:00:00"/>
    <n v="3271.16"/>
    <n v="-3271.16"/>
    <n v="0"/>
    <n v="0"/>
    <n v="0"/>
    <n v="0"/>
    <n v="0"/>
    <n v="0"/>
    <n v="3271.16"/>
    <n v="-3271.16"/>
    <n v="0"/>
    <m/>
    <s v="UM01"/>
    <s v="INR"/>
    <n v="0"/>
    <n v="0"/>
    <n v="0"/>
    <n v="0"/>
    <n v="0"/>
  </r>
  <r>
    <s v="1605001177"/>
    <s v="0"/>
    <s v="16050011770"/>
    <s v="5000"/>
    <x v="4"/>
    <s v="&quot;CEILING FAN 48&quot;&quot;&quot;"/>
    <s v="10"/>
    <s v="0"/>
    <s v="UM3001"/>
    <d v="2013-06-21T00:00:00"/>
    <n v="4906.74"/>
    <n v="-4433.84"/>
    <n v="472.9"/>
    <n v="0"/>
    <n v="0"/>
    <n v="-146.78"/>
    <n v="0"/>
    <n v="326.12"/>
    <n v="4906.74"/>
    <n v="-4580.62"/>
    <n v="0"/>
    <m/>
    <s v="UM01"/>
    <s v="INR"/>
    <n v="0"/>
    <n v="0"/>
    <n v="0"/>
    <n v="0"/>
    <n v="0"/>
  </r>
  <r>
    <s v="1605001178"/>
    <s v="0"/>
    <s v="16050011780"/>
    <s v="5000"/>
    <x v="4"/>
    <s v="&quot;CEILING FAN 48&quot;&quot; &amp; 16&quot;&quot; WALL FAN&quot;"/>
    <s v="10"/>
    <s v="0"/>
    <s v="UM3001"/>
    <d v="2013-05-22T00:00:00"/>
    <n v="16355.81"/>
    <n v="-14780.34"/>
    <n v="1575.47"/>
    <n v="0"/>
    <n v="0"/>
    <n v="-241.32"/>
    <n v="0"/>
    <n v="1334.15"/>
    <n v="16355.81"/>
    <n v="-15021.66"/>
    <n v="0"/>
    <m/>
    <s v="UM01"/>
    <s v="INR"/>
    <n v="0"/>
    <n v="0"/>
    <n v="0"/>
    <n v="0"/>
    <n v="0"/>
  </r>
  <r>
    <s v="1605001179"/>
    <s v="0"/>
    <s v="16050011790"/>
    <s v="5000"/>
    <x v="4"/>
    <s v="&quot;CEILING FAN 48&quot;&quot; &amp; EXHAUST FAN&quot;"/>
    <s v="0"/>
    <s v="0"/>
    <s v="UM3001"/>
    <d v="2011-06-14T00:00:00"/>
    <n v="24847"/>
    <n v="-23604.65"/>
    <n v="1242.3499999999999"/>
    <n v="0"/>
    <n v="0"/>
    <n v="0"/>
    <n v="0"/>
    <n v="1242.3499999999999"/>
    <n v="24847"/>
    <n v="-23604.65"/>
    <n v="0"/>
    <m/>
    <s v="UM01"/>
    <s v="INR"/>
    <n v="0"/>
    <n v="0"/>
    <n v="0"/>
    <n v="0"/>
    <n v="0"/>
  </r>
  <r>
    <s v="1605001180"/>
    <s v="0"/>
    <s v="16050011800"/>
    <s v="5000"/>
    <x v="4"/>
    <s v="&quot;CEILING FAN 48&quot;&quot; &amp; PEDESTAL FAN&quot;"/>
    <s v="0"/>
    <s v="0"/>
    <s v="UM3001"/>
    <d v="2011-06-14T00:00:00"/>
    <n v="7239.11"/>
    <n v="-6877.15"/>
    <n v="361.96"/>
    <n v="0"/>
    <n v="0"/>
    <n v="0"/>
    <n v="0"/>
    <n v="361.96"/>
    <n v="7239.11"/>
    <n v="-6877.15"/>
    <n v="0"/>
    <m/>
    <s v="UM01"/>
    <s v="INR"/>
    <n v="0"/>
    <n v="0"/>
    <n v="0"/>
    <n v="0"/>
    <n v="0"/>
  </r>
  <r>
    <s v="1605001181"/>
    <s v="0"/>
    <s v="16050011810"/>
    <s v="5000"/>
    <x v="4"/>
    <s v="&quot;CEILING FAN 48&quot;&quot; &amp; WALL FAN 16&quot;"/>
    <s v="0"/>
    <s v="0"/>
    <s v="UM3001"/>
    <d v="2012-06-30T00:00:00"/>
    <n v="13348"/>
    <n v="-12680.6"/>
    <n v="667.4"/>
    <n v="0"/>
    <n v="0"/>
    <n v="0"/>
    <n v="0"/>
    <n v="667.4"/>
    <n v="13348"/>
    <n v="-12680.6"/>
    <n v="0"/>
    <m/>
    <s v="UM01"/>
    <s v="INR"/>
    <n v="0"/>
    <n v="0"/>
    <n v="0"/>
    <n v="0"/>
    <n v="0"/>
  </r>
  <r>
    <s v="1605001182"/>
    <s v="0"/>
    <s v="16050011820"/>
    <s v="5000"/>
    <x v="4"/>
    <s v="&quot;CEILING FAN 48&quot;&quot;&quot;&quot; &amp; 16&quot;&quot;&quot;&quot; WALL F&quot;"/>
    <s v="5"/>
    <s v="0"/>
    <s v="UM3001"/>
    <d v="2014-03-08T00:00:00"/>
    <n v="36137"/>
    <n v="-34330.15"/>
    <n v="1806.85"/>
    <n v="0"/>
    <n v="0"/>
    <n v="0"/>
    <n v="0"/>
    <n v="1806.85"/>
    <n v="36137"/>
    <n v="-34330.15"/>
    <n v="0"/>
    <m/>
    <s v="UM01"/>
    <s v="INR"/>
    <n v="0"/>
    <n v="0"/>
    <n v="0"/>
    <n v="0"/>
    <n v="0"/>
  </r>
  <r>
    <s v="1605001184"/>
    <s v="0"/>
    <s v="16050011840"/>
    <s v="5000"/>
    <x v="4"/>
    <s v="CELLING FAN"/>
    <s v="5"/>
    <s v="0"/>
    <s v="UM3001"/>
    <d v="2013-12-16T00:00:00"/>
    <n v="3900"/>
    <n v="-3900"/>
    <n v="0"/>
    <n v="0"/>
    <n v="0"/>
    <n v="0"/>
    <n v="0"/>
    <n v="0"/>
    <n v="3900"/>
    <n v="-3900"/>
    <n v="0"/>
    <m/>
    <s v="UM01"/>
    <s v="INR"/>
    <n v="0"/>
    <n v="0"/>
    <n v="0"/>
    <n v="0"/>
    <n v="0"/>
  </r>
  <r>
    <s v="1605001185"/>
    <s v="0"/>
    <s v="16050011850"/>
    <s v="5000"/>
    <x v="4"/>
    <s v="KAIZER WALL CLOCK"/>
    <s v="0"/>
    <s v="0"/>
    <s v="UM3001"/>
    <d v="1963-01-01T00:00:00"/>
    <n v="159.5"/>
    <n v="-159.5"/>
    <n v="0"/>
    <n v="0"/>
    <n v="0"/>
    <n v="0"/>
    <n v="0"/>
    <n v="0"/>
    <n v="159.5"/>
    <n v="-159.5"/>
    <n v="0"/>
    <m/>
    <s v="UM01"/>
    <s v="INR"/>
    <n v="0"/>
    <n v="0"/>
    <n v="0"/>
    <n v="0"/>
    <n v="0"/>
  </r>
  <r>
    <s v="1605001186"/>
    <s v="0"/>
    <s v="16050011860"/>
    <s v="5000"/>
    <x v="4"/>
    <s v="ORIENT DELUX FAN 56 I CHES"/>
    <s v="0"/>
    <s v="0"/>
    <s v="UM3001"/>
    <d v="1963-01-01T00:00:00"/>
    <n v="172.89"/>
    <n v="-172.89"/>
    <n v="0"/>
    <n v="0"/>
    <n v="0"/>
    <n v="0"/>
    <n v="0"/>
    <n v="0"/>
    <n v="172.89"/>
    <n v="-172.89"/>
    <n v="0"/>
    <m/>
    <s v="UM01"/>
    <s v="INR"/>
    <n v="0"/>
    <n v="0"/>
    <n v="0"/>
    <n v="0"/>
    <n v="0"/>
  </r>
  <r>
    <s v="1605001187"/>
    <s v="0"/>
    <s v="16050011870"/>
    <s v="5000"/>
    <x v="4"/>
    <s v="ORIENT DELUXE FAN 56 I CHES"/>
    <s v="0"/>
    <s v="0"/>
    <s v="UM3001"/>
    <d v="1963-01-01T00:00:00"/>
    <n v="172.89"/>
    <n v="-172.89"/>
    <n v="0"/>
    <n v="0"/>
    <n v="0"/>
    <n v="0"/>
    <n v="0"/>
    <n v="0"/>
    <n v="172.89"/>
    <n v="-172.89"/>
    <n v="0"/>
    <m/>
    <s v="UM01"/>
    <s v="INR"/>
    <n v="0"/>
    <n v="0"/>
    <n v="0"/>
    <n v="0"/>
    <n v="0"/>
  </r>
  <r>
    <s v="1605001188"/>
    <s v="0"/>
    <s v="16050011880"/>
    <s v="5000"/>
    <x v="4"/>
    <s v="ORIENT DELUXE FAN 56 I CHES"/>
    <s v="0"/>
    <s v="0"/>
    <s v="UM3001"/>
    <d v="1963-01-01T00:00:00"/>
    <n v="172.89"/>
    <n v="-172.89"/>
    <n v="0"/>
    <n v="0"/>
    <n v="0"/>
    <n v="0"/>
    <n v="0"/>
    <n v="0"/>
    <n v="172.89"/>
    <n v="-172.89"/>
    <n v="0"/>
    <m/>
    <s v="UM01"/>
    <s v="INR"/>
    <n v="0"/>
    <n v="0"/>
    <n v="0"/>
    <n v="0"/>
    <n v="0"/>
  </r>
  <r>
    <s v="1605001189"/>
    <s v="0"/>
    <s v="16050011890"/>
    <s v="5000"/>
    <x v="4"/>
    <s v="ORIENT DELUXE FAN 56 I CHES"/>
    <s v="0"/>
    <s v="0"/>
    <s v="UM3001"/>
    <d v="1963-01-01T00:00:00"/>
    <n v="172.89"/>
    <n v="-172.89"/>
    <n v="0"/>
    <n v="0"/>
    <n v="0"/>
    <n v="0"/>
    <n v="0"/>
    <n v="0"/>
    <n v="172.89"/>
    <n v="-172.89"/>
    <n v="0"/>
    <m/>
    <s v="UM01"/>
    <s v="INR"/>
    <n v="0"/>
    <n v="0"/>
    <n v="0"/>
    <n v="0"/>
    <n v="0"/>
  </r>
  <r>
    <s v="1605001190"/>
    <s v="0"/>
    <s v="16050011900"/>
    <s v="5000"/>
    <x v="4"/>
    <s v="ORIENT DELUXE FAN 56 I CHES"/>
    <s v="0"/>
    <s v="0"/>
    <s v="UM3001"/>
    <d v="1963-01-01T00:00:00"/>
    <n v="172.89"/>
    <n v="-172.89"/>
    <n v="0"/>
    <n v="0"/>
    <n v="0"/>
    <n v="0"/>
    <n v="0"/>
    <n v="0"/>
    <n v="172.89"/>
    <n v="-172.89"/>
    <n v="0"/>
    <m/>
    <s v="UM01"/>
    <s v="INR"/>
    <n v="0"/>
    <n v="0"/>
    <n v="0"/>
    <n v="0"/>
    <n v="0"/>
  </r>
  <r>
    <s v="1605001191"/>
    <s v="0"/>
    <s v="16050011910"/>
    <s v="5000"/>
    <x v="4"/>
    <s v="ORIENT DELUXE FAN 56 I CHES"/>
    <s v="0"/>
    <s v="0"/>
    <s v="UM3001"/>
    <d v="1963-01-01T00:00:00"/>
    <n v="172.89"/>
    <n v="-172.89"/>
    <n v="0"/>
    <n v="0"/>
    <n v="0"/>
    <n v="0"/>
    <n v="0"/>
    <n v="0"/>
    <n v="172.89"/>
    <n v="-172.89"/>
    <n v="0"/>
    <m/>
    <s v="UM01"/>
    <s v="INR"/>
    <n v="0"/>
    <n v="0"/>
    <n v="0"/>
    <n v="0"/>
    <n v="0"/>
  </r>
  <r>
    <s v="1605001192"/>
    <s v="0"/>
    <s v="16050011920"/>
    <s v="5000"/>
    <x v="4"/>
    <s v="ORIENT DELUXE FAN 56 I CHES"/>
    <s v="0"/>
    <s v="0"/>
    <s v="UM3001"/>
    <d v="1963-01-01T00:00:00"/>
    <n v="172.89"/>
    <n v="-172.89"/>
    <n v="0"/>
    <n v="0"/>
    <n v="0"/>
    <n v="0"/>
    <n v="0"/>
    <n v="0"/>
    <n v="172.89"/>
    <n v="-172.89"/>
    <n v="0"/>
    <m/>
    <s v="UM01"/>
    <s v="INR"/>
    <n v="0"/>
    <n v="0"/>
    <n v="0"/>
    <n v="0"/>
    <n v="0"/>
  </r>
  <r>
    <s v="1605001193"/>
    <s v="0"/>
    <s v="16050011930"/>
    <s v="5000"/>
    <x v="4"/>
    <s v="ORIENT DELUXE FAN 56 I CHES"/>
    <s v="0"/>
    <s v="0"/>
    <s v="UM3001"/>
    <d v="1963-01-01T00:00:00"/>
    <n v="172.89"/>
    <n v="-172.89"/>
    <n v="0"/>
    <n v="0"/>
    <n v="0"/>
    <n v="0"/>
    <n v="0"/>
    <n v="0"/>
    <n v="172.89"/>
    <n v="-172.89"/>
    <n v="0"/>
    <m/>
    <s v="UM01"/>
    <s v="INR"/>
    <n v="0"/>
    <n v="0"/>
    <n v="0"/>
    <n v="0"/>
    <n v="0"/>
  </r>
  <r>
    <s v="1605001194"/>
    <s v="0"/>
    <s v="16050011940"/>
    <s v="5000"/>
    <x v="4"/>
    <s v="ORIENT CEILING FAN"/>
    <s v="0"/>
    <s v="0"/>
    <s v="UM3001"/>
    <d v="1964-01-01T00:00:00"/>
    <n v="181.45"/>
    <n v="-181.45"/>
    <n v="0"/>
    <n v="0"/>
    <n v="0"/>
    <n v="0"/>
    <n v="0"/>
    <n v="0"/>
    <n v="181.45"/>
    <n v="-181.45"/>
    <n v="0"/>
    <m/>
    <s v="UM01"/>
    <s v="INR"/>
    <n v="0"/>
    <n v="0"/>
    <n v="0"/>
    <n v="0"/>
    <n v="0"/>
  </r>
  <r>
    <s v="1605001195"/>
    <s v="0"/>
    <s v="16050011950"/>
    <s v="5000"/>
    <x v="4"/>
    <s v="ORIENT CEILING FAN 56I CHES"/>
    <s v="0"/>
    <s v="0"/>
    <s v="UM3001"/>
    <d v="1965-01-01T00:00:00"/>
    <n v="195.37"/>
    <n v="-195.37"/>
    <n v="0"/>
    <n v="0"/>
    <n v="0"/>
    <n v="0"/>
    <n v="0"/>
    <n v="0"/>
    <n v="195.37"/>
    <n v="-195.37"/>
    <n v="0"/>
    <m/>
    <s v="UM01"/>
    <s v="INR"/>
    <n v="0"/>
    <n v="0"/>
    <n v="0"/>
    <n v="0"/>
    <n v="0"/>
  </r>
  <r>
    <s v="1605001196"/>
    <s v="0"/>
    <s v="16050011960"/>
    <s v="5000"/>
    <x v="4"/>
    <s v="ORIENT FAN 48 INCHES"/>
    <s v="0"/>
    <s v="0"/>
    <s v="UM3001"/>
    <d v="1967-01-01T00:00:00"/>
    <n v="200.46"/>
    <n v="-200.46"/>
    <n v="0"/>
    <n v="0"/>
    <n v="0"/>
    <n v="0"/>
    <n v="0"/>
    <n v="0"/>
    <n v="200.46"/>
    <n v="-200.46"/>
    <n v="0"/>
    <m/>
    <s v="UM01"/>
    <s v="INR"/>
    <n v="0"/>
    <n v="0"/>
    <n v="0"/>
    <n v="0"/>
    <n v="0"/>
  </r>
  <r>
    <s v="1605001197"/>
    <s v="0"/>
    <s v="16050011970"/>
    <s v="5000"/>
    <x v="4"/>
    <s v="ORIENT FAN 48 INCHES"/>
    <s v="0"/>
    <s v="0"/>
    <s v="UM3001"/>
    <d v="1967-01-01T00:00:00"/>
    <n v="200.47"/>
    <n v="-200.47"/>
    <n v="0"/>
    <n v="0"/>
    <n v="0"/>
    <n v="0"/>
    <n v="0"/>
    <n v="0"/>
    <n v="200.47"/>
    <n v="-200.47"/>
    <n v="0"/>
    <m/>
    <s v="UM01"/>
    <s v="INR"/>
    <n v="0"/>
    <n v="0"/>
    <n v="0"/>
    <n v="0"/>
    <n v="0"/>
  </r>
  <r>
    <s v="1605001198"/>
    <s v="0"/>
    <s v="16050011980"/>
    <s v="5000"/>
    <x v="4"/>
    <s v="WALL CLOCK"/>
    <s v="0"/>
    <s v="0"/>
    <s v="UM3001"/>
    <d v="1993-12-31T00:00:00"/>
    <n v="206"/>
    <n v="-206"/>
    <n v="0"/>
    <n v="0"/>
    <n v="0"/>
    <n v="0"/>
    <n v="0"/>
    <n v="0"/>
    <n v="206"/>
    <n v="-206"/>
    <n v="0"/>
    <m/>
    <s v="UM01"/>
    <s v="INR"/>
    <n v="0"/>
    <n v="0"/>
    <n v="0"/>
    <n v="0"/>
    <n v="0"/>
  </r>
  <r>
    <s v="1605001199"/>
    <s v="0"/>
    <s v="16050011990"/>
    <s v="5000"/>
    <x v="4"/>
    <s v="WALL CLOCK (QUARTZ)"/>
    <s v="0"/>
    <s v="0"/>
    <s v="UM3001"/>
    <d v="1993-12-31T00:00:00"/>
    <n v="206"/>
    <n v="-206"/>
    <n v="0"/>
    <n v="0"/>
    <n v="0"/>
    <n v="0"/>
    <n v="0"/>
    <n v="0"/>
    <n v="206"/>
    <n v="-206"/>
    <n v="0"/>
    <m/>
    <s v="UM01"/>
    <s v="INR"/>
    <n v="0"/>
    <n v="0"/>
    <n v="0"/>
    <n v="0"/>
    <n v="0"/>
  </r>
  <r>
    <s v="1605001200"/>
    <s v="0"/>
    <s v="16050012000"/>
    <s v="5000"/>
    <x v="4"/>
    <s v="WALL CLOCK QUARTZ"/>
    <s v="0"/>
    <s v="0"/>
    <s v="UM3001"/>
    <d v="1992-05-05T00:00:00"/>
    <n v="213.26"/>
    <n v="-213.26"/>
    <n v="0"/>
    <n v="0"/>
    <n v="0"/>
    <n v="0"/>
    <n v="0"/>
    <n v="0"/>
    <n v="213.26"/>
    <n v="-213.26"/>
    <n v="0"/>
    <m/>
    <s v="UM01"/>
    <s v="INR"/>
    <n v="0"/>
    <n v="0"/>
    <n v="0"/>
    <n v="0"/>
    <n v="0"/>
  </r>
  <r>
    <s v="1605001201"/>
    <s v="0"/>
    <s v="16050012010"/>
    <s v="5000"/>
    <x v="4"/>
    <s v="STEEL RACK 75X36X18"/>
    <s v="0"/>
    <s v="0"/>
    <s v="UM3001"/>
    <d v="1965-05-28T00:00:00"/>
    <n v="224.4"/>
    <n v="-224.4"/>
    <n v="0"/>
    <n v="0"/>
    <n v="0"/>
    <n v="0"/>
    <n v="0"/>
    <n v="0"/>
    <n v="224.4"/>
    <n v="-224.4"/>
    <n v="0"/>
    <m/>
    <s v="UM01"/>
    <s v="INR"/>
    <n v="0"/>
    <n v="0"/>
    <n v="0"/>
    <n v="0"/>
    <n v="0"/>
  </r>
  <r>
    <s v="1605001202"/>
    <s v="0"/>
    <s v="16050012020"/>
    <s v="5000"/>
    <x v="4"/>
    <s v="COLOUR TV SAMSUNG 21K 30ML"/>
    <s v="5"/>
    <s v="0"/>
    <s v="UM3001"/>
    <d v="2008-04-24T00:00:00"/>
    <n v="28000"/>
    <n v="-26600"/>
    <n v="1400"/>
    <n v="0"/>
    <n v="0"/>
    <n v="0"/>
    <n v="0"/>
    <n v="1400"/>
    <n v="28000"/>
    <n v="-26600"/>
    <n v="0"/>
    <m/>
    <s v="UM01"/>
    <s v="INR"/>
    <n v="0"/>
    <n v="0"/>
    <n v="0"/>
    <n v="0"/>
    <n v="0"/>
  </r>
  <r>
    <s v="1605001203"/>
    <s v="0"/>
    <s v="16050012030"/>
    <s v="5000"/>
    <x v="4"/>
    <s v="CORDLESS PHONE MODEL Kx7G 3521"/>
    <s v="0"/>
    <s v="0"/>
    <s v="UM3001"/>
    <d v="2008-03-07T00:00:00"/>
    <n v="5130"/>
    <n v="-4873.5"/>
    <n v="256.5"/>
    <n v="0"/>
    <n v="0"/>
    <n v="0"/>
    <n v="0"/>
    <n v="256.5"/>
    <n v="5130"/>
    <n v="-4873.5"/>
    <n v="0"/>
    <m/>
    <s v="UM01"/>
    <s v="INR"/>
    <n v="0"/>
    <n v="0"/>
    <n v="0"/>
    <n v="0"/>
    <n v="0"/>
  </r>
  <r>
    <s v="1605001204"/>
    <s v="0"/>
    <s v="16050012040"/>
    <s v="5000"/>
    <x v="4"/>
    <s v="COST OF TELEPHONE BOARD"/>
    <s v="0"/>
    <s v="0"/>
    <s v="UM3001"/>
    <d v="1988-01-01T00:00:00"/>
    <n v="29903"/>
    <n v="-28407.85"/>
    <n v="1495.15"/>
    <n v="0"/>
    <n v="0"/>
    <n v="0"/>
    <n v="0"/>
    <n v="1495.15"/>
    <n v="29903"/>
    <n v="-28407.85"/>
    <n v="0"/>
    <m/>
    <s v="UM01"/>
    <s v="INR"/>
    <n v="0"/>
    <n v="0"/>
    <n v="0"/>
    <n v="0"/>
    <n v="0"/>
  </r>
  <r>
    <s v="1605001205"/>
    <s v="0"/>
    <s v="16050012050"/>
    <s v="5000"/>
    <x v="4"/>
    <s v="&quot;CROMPTON 6&quot;&quot; DIA EXHOST FAN&quot;"/>
    <s v="0"/>
    <s v="0"/>
    <s v="UM3002"/>
    <d v="2008-03-20T00:00:00"/>
    <n v="1986.08"/>
    <n v="-1886.77"/>
    <n v="99.31"/>
    <n v="0"/>
    <n v="0"/>
    <n v="0"/>
    <n v="0"/>
    <n v="99.31"/>
    <n v="1986.08"/>
    <n v="-1886.77"/>
    <n v="0"/>
    <m/>
    <s v="UM01"/>
    <s v="INR"/>
    <n v="0"/>
    <n v="0"/>
    <n v="0"/>
    <n v="0"/>
    <n v="0"/>
  </r>
  <r>
    <s v="1605001206"/>
    <s v="0"/>
    <s v="16050012060"/>
    <s v="5000"/>
    <x v="4"/>
    <s v="CROMPTON CEILING FAN 1200 MM"/>
    <s v="0"/>
    <s v="0"/>
    <s v="UM3001"/>
    <d v="2005-09-02T00:00:00"/>
    <n v="2447.5500000000002"/>
    <n v="-2325.17"/>
    <n v="122.38"/>
    <n v="0"/>
    <n v="0"/>
    <n v="0"/>
    <n v="0"/>
    <n v="122.38"/>
    <n v="2447.5500000000002"/>
    <n v="-2325.17"/>
    <n v="0"/>
    <m/>
    <s v="UM01"/>
    <s v="INR"/>
    <n v="0"/>
    <n v="0"/>
    <n v="0"/>
    <n v="0"/>
    <n v="0"/>
  </r>
  <r>
    <s v="1605001207"/>
    <s v="0"/>
    <s v="16050012070"/>
    <s v="5000"/>
    <x v="4"/>
    <s v="CROMPTON CEILING FAN 1200 MM"/>
    <s v="0"/>
    <s v="0"/>
    <s v="UM3001"/>
    <d v="2005-09-15T00:00:00"/>
    <n v="6118.9"/>
    <n v="-5812.95"/>
    <n v="305.95"/>
    <n v="0"/>
    <n v="0"/>
    <n v="0"/>
    <n v="0"/>
    <n v="305.95"/>
    <n v="6118.9"/>
    <n v="-5812.95"/>
    <n v="0"/>
    <m/>
    <s v="UM01"/>
    <s v="INR"/>
    <n v="0"/>
    <n v="0"/>
    <n v="0"/>
    <n v="0"/>
    <n v="0"/>
  </r>
  <r>
    <s v="1605001208"/>
    <s v="0"/>
    <s v="16050012080"/>
    <s v="5000"/>
    <x v="4"/>
    <s v="CROMPTON CEILING FAN 1200 MM"/>
    <s v="0"/>
    <s v="0"/>
    <s v="UM3001"/>
    <d v="2005-05-25T00:00:00"/>
    <n v="6118.87"/>
    <n v="-5812.92"/>
    <n v="305.95"/>
    <n v="0"/>
    <n v="0"/>
    <n v="0"/>
    <n v="0"/>
    <n v="305.95"/>
    <n v="6118.87"/>
    <n v="-5812.92"/>
    <n v="0"/>
    <m/>
    <s v="UM01"/>
    <s v="INR"/>
    <n v="0"/>
    <n v="0"/>
    <n v="0"/>
    <n v="0"/>
    <n v="0"/>
  </r>
  <r>
    <s v="1605001209"/>
    <s v="0"/>
    <s v="16050012090"/>
    <s v="5000"/>
    <x v="4"/>
    <s v="CROMPTON CEILING FAN 1200 MM"/>
    <s v="0"/>
    <s v="0"/>
    <s v="UM3001"/>
    <d v="2005-05-25T00:00:00"/>
    <n v="29370.6"/>
    <n v="-27902.07"/>
    <n v="1468.53"/>
    <n v="0"/>
    <n v="0"/>
    <n v="0"/>
    <n v="0"/>
    <n v="1468.53"/>
    <n v="29370.6"/>
    <n v="-27902.07"/>
    <n v="0"/>
    <m/>
    <s v="UM01"/>
    <s v="INR"/>
    <n v="0"/>
    <n v="0"/>
    <n v="0"/>
    <n v="0"/>
    <n v="0"/>
  </r>
  <r>
    <s v="1605001210"/>
    <s v="0"/>
    <s v="16050012100"/>
    <s v="5000"/>
    <x v="4"/>
    <s v="CROMPTON CEILING FAN 1200 MM"/>
    <s v="0"/>
    <s v="0"/>
    <s v="UM3001"/>
    <d v="2005-05-25T00:00:00"/>
    <n v="2447.54"/>
    <n v="-2325.16"/>
    <n v="122.38"/>
    <n v="0"/>
    <n v="0"/>
    <n v="0"/>
    <n v="0"/>
    <n v="122.38"/>
    <n v="2447.54"/>
    <n v="-2325.16"/>
    <n v="0"/>
    <m/>
    <s v="UM01"/>
    <s v="INR"/>
    <n v="0"/>
    <n v="0"/>
    <n v="0"/>
    <n v="0"/>
    <n v="0"/>
  </r>
  <r>
    <s v="1605001211"/>
    <s v="0"/>
    <s v="16050012110"/>
    <s v="5000"/>
    <x v="4"/>
    <s v="CROMPTON EXHUST FAN 300 MM"/>
    <s v="0"/>
    <s v="0"/>
    <s v="UM3001"/>
    <d v="2005-05-25T00:00:00"/>
    <n v="14555.04"/>
    <n v="-13827.28"/>
    <n v="727.76"/>
    <n v="0"/>
    <n v="0"/>
    <n v="0"/>
    <n v="0"/>
    <n v="727.76"/>
    <n v="14555.04"/>
    <n v="-13827.28"/>
    <n v="0"/>
    <m/>
    <s v="UM01"/>
    <s v="INR"/>
    <n v="0"/>
    <n v="0"/>
    <n v="0"/>
    <n v="0"/>
    <n v="0"/>
  </r>
  <r>
    <s v="1605001212"/>
    <s v="0"/>
    <s v="16050012120"/>
    <s v="5000"/>
    <x v="4"/>
    <s v="CROMPTON EXHUST FAN 300 MM"/>
    <s v="0"/>
    <s v="0"/>
    <s v="UM3001"/>
    <d v="2005-09-09T00:00:00"/>
    <n v="6064.6"/>
    <n v="-5761.37"/>
    <n v="303.23"/>
    <n v="0"/>
    <n v="0"/>
    <n v="0"/>
    <n v="0"/>
    <n v="303.23"/>
    <n v="6064.6"/>
    <n v="-5761.37"/>
    <n v="0"/>
    <m/>
    <s v="UM01"/>
    <s v="INR"/>
    <n v="0"/>
    <n v="0"/>
    <n v="0"/>
    <n v="0"/>
    <n v="0"/>
  </r>
  <r>
    <s v="1605001213"/>
    <s v="0"/>
    <s v="16050012130"/>
    <s v="5000"/>
    <x v="4"/>
    <s v="CROMPTON HI-FLOW WALL FAN"/>
    <s v="0"/>
    <s v="0"/>
    <s v="UM3001"/>
    <d v="2006-05-19T00:00:00"/>
    <n v="4488.75"/>
    <n v="-4264.3100000000004"/>
    <n v="224.44"/>
    <n v="0"/>
    <n v="0"/>
    <n v="0"/>
    <n v="0"/>
    <n v="224.44"/>
    <n v="4488.75"/>
    <n v="-4264.3100000000004"/>
    <n v="0"/>
    <m/>
    <s v="UM01"/>
    <s v="INR"/>
    <n v="0"/>
    <n v="0"/>
    <n v="0"/>
    <n v="0"/>
    <n v="0"/>
  </r>
  <r>
    <s v="1605001214"/>
    <s v="0"/>
    <s v="16050012140"/>
    <s v="5000"/>
    <x v="4"/>
    <s v="CROMPTON WALL FAN 400 MM"/>
    <s v="0"/>
    <s v="0"/>
    <s v="UM3001"/>
    <d v="2005-09-13T00:00:00"/>
    <n v="1436.4"/>
    <n v="-1364.58"/>
    <n v="71.819999999999993"/>
    <n v="0"/>
    <n v="0"/>
    <n v="0"/>
    <n v="0"/>
    <n v="71.819999999999993"/>
    <n v="1436.4"/>
    <n v="-1364.58"/>
    <n v="0"/>
    <m/>
    <s v="UM01"/>
    <s v="INR"/>
    <n v="0"/>
    <n v="0"/>
    <n v="0"/>
    <n v="0"/>
    <n v="0"/>
  </r>
  <r>
    <s v="1605001215"/>
    <s v="0"/>
    <s v="16050012150"/>
    <s v="5000"/>
    <x v="4"/>
    <s v="CROMPTON WALL FAN 400 MM"/>
    <s v="0"/>
    <s v="0"/>
    <s v="UM3001"/>
    <d v="2005-09-02T00:00:00"/>
    <n v="1436.4"/>
    <n v="-1364.58"/>
    <n v="71.819999999999993"/>
    <n v="0"/>
    <n v="0"/>
    <n v="0"/>
    <n v="0"/>
    <n v="71.819999999999993"/>
    <n v="1436.4"/>
    <n v="-1364.58"/>
    <n v="0"/>
    <m/>
    <s v="UM01"/>
    <s v="INR"/>
    <n v="0"/>
    <n v="0"/>
    <n v="0"/>
    <n v="0"/>
    <n v="0"/>
  </r>
  <r>
    <s v="1605001216"/>
    <s v="0"/>
    <s v="16050012160"/>
    <s v="5000"/>
    <x v="4"/>
    <s v="CROMPTON WALL FAN HI FLOW"/>
    <s v="0"/>
    <s v="0"/>
    <s v="UM3001"/>
    <d v="2005-07-18T00:00:00"/>
    <n v="1436.4"/>
    <n v="-1364.58"/>
    <n v="71.819999999999993"/>
    <n v="0"/>
    <n v="0"/>
    <n v="0"/>
    <n v="0"/>
    <n v="71.819999999999993"/>
    <n v="1436.4"/>
    <n v="-1364.58"/>
    <n v="0"/>
    <m/>
    <s v="UM01"/>
    <s v="INR"/>
    <n v="0"/>
    <n v="0"/>
    <n v="0"/>
    <n v="0"/>
    <n v="0"/>
  </r>
  <r>
    <s v="1605001217"/>
    <s v="0"/>
    <s v="16050012170"/>
    <s v="5000"/>
    <x v="4"/>
    <s v="CROMPTON WALL FAN 400mm"/>
    <s v="0"/>
    <s v="0"/>
    <s v="UM3001"/>
    <d v="2006-03-31T00:00:00"/>
    <n v="1436.4"/>
    <n v="-1364.58"/>
    <n v="71.819999999999993"/>
    <n v="0"/>
    <n v="0"/>
    <n v="0"/>
    <n v="0"/>
    <n v="71.819999999999993"/>
    <n v="1436.4"/>
    <n v="-1364.58"/>
    <n v="0"/>
    <m/>
    <s v="UM01"/>
    <s v="INR"/>
    <n v="0"/>
    <n v="0"/>
    <n v="0"/>
    <n v="0"/>
    <n v="0"/>
  </r>
  <r>
    <s v="1605001218"/>
    <s v="0"/>
    <s v="16050012180"/>
    <s v="5000"/>
    <x v="4"/>
    <s v="CROMPTON WALL FAN 900mm"/>
    <s v="0"/>
    <s v="0"/>
    <s v="UM3001"/>
    <d v="2006-03-31T00:00:00"/>
    <n v="2428.65"/>
    <n v="-2307.21"/>
    <n v="121.44"/>
    <n v="0"/>
    <n v="0"/>
    <n v="0"/>
    <n v="0"/>
    <n v="121.44"/>
    <n v="2428.65"/>
    <n v="-2307.21"/>
    <n v="0"/>
    <m/>
    <s v="UM01"/>
    <s v="INR"/>
    <n v="0"/>
    <n v="0"/>
    <n v="0"/>
    <n v="0"/>
    <n v="0"/>
  </r>
  <r>
    <s v="1605001219"/>
    <s v="0"/>
    <s v="16050012190"/>
    <s v="5000"/>
    <x v="4"/>
    <s v="WOODEN CARD RACK"/>
    <s v="0"/>
    <s v="0"/>
    <s v="UM3001"/>
    <d v="1972-01-01T00:00:00"/>
    <n v="294"/>
    <n v="-294"/>
    <n v="0"/>
    <n v="0"/>
    <n v="0"/>
    <n v="0"/>
    <n v="0"/>
    <n v="0"/>
    <n v="294"/>
    <n v="-294"/>
    <n v="0"/>
    <m/>
    <s v="UM01"/>
    <s v="INR"/>
    <n v="0"/>
    <n v="0"/>
    <n v="0"/>
    <n v="0"/>
    <n v="0"/>
  </r>
  <r>
    <s v="1605001220"/>
    <s v="0"/>
    <s v="16050012200"/>
    <s v="5000"/>
    <x v="4"/>
    <s v="CEILING FAN 56 INCHES C"/>
    <s v="0"/>
    <s v="0"/>
    <s v="UM3001"/>
    <d v="1971-05-18T00:00:00"/>
    <n v="295.89"/>
    <n v="-295.89"/>
    <n v="0"/>
    <n v="0"/>
    <n v="0"/>
    <n v="0"/>
    <n v="0"/>
    <n v="0"/>
    <n v="295.89"/>
    <n v="-295.89"/>
    <n v="0"/>
    <m/>
    <s v="UM01"/>
    <s v="INR"/>
    <n v="0"/>
    <n v="0"/>
    <n v="0"/>
    <n v="0"/>
    <n v="0"/>
  </r>
  <r>
    <s v="1605001221"/>
    <s v="0"/>
    <s v="16050012210"/>
    <s v="5000"/>
    <x v="4"/>
    <s v="CEILING FAN 56 INCHES C"/>
    <s v="0"/>
    <s v="0"/>
    <s v="UM3001"/>
    <d v="1971-05-18T00:00:00"/>
    <n v="295.89"/>
    <n v="-295.89"/>
    <n v="0"/>
    <n v="0"/>
    <n v="0"/>
    <n v="0"/>
    <n v="0"/>
    <n v="0"/>
    <n v="295.89"/>
    <n v="-295.89"/>
    <n v="0"/>
    <m/>
    <s v="UM01"/>
    <s v="INR"/>
    <n v="0"/>
    <n v="0"/>
    <n v="0"/>
    <n v="0"/>
    <n v="0"/>
  </r>
  <r>
    <s v="1605001222"/>
    <s v="0"/>
    <s v="16050012220"/>
    <s v="5000"/>
    <x v="4"/>
    <s v="CEILING FAN 56 INCHES C"/>
    <s v="0"/>
    <s v="0"/>
    <s v="UM3001"/>
    <d v="1971-05-18T00:00:00"/>
    <n v="295.91000000000003"/>
    <n v="-295.91000000000003"/>
    <n v="0"/>
    <n v="0"/>
    <n v="0"/>
    <n v="0"/>
    <n v="0"/>
    <n v="0"/>
    <n v="295.91000000000003"/>
    <n v="-295.91000000000003"/>
    <n v="0"/>
    <m/>
    <s v="UM01"/>
    <s v="INR"/>
    <n v="0"/>
    <n v="0"/>
    <n v="0"/>
    <n v="0"/>
    <n v="0"/>
  </r>
  <r>
    <s v="1605001223"/>
    <s v="0"/>
    <s v="16050012230"/>
    <s v="5000"/>
    <x v="4"/>
    <s v="DIGITAL ALCOHOL BREATH TESTER"/>
    <s v="5"/>
    <s v="0"/>
    <s v="UM3001"/>
    <d v="2013-07-08T00:00:00"/>
    <n v="21888"/>
    <n v="-20793.599999999999"/>
    <n v="1094.4000000000001"/>
    <n v="0"/>
    <n v="0"/>
    <n v="0"/>
    <n v="0"/>
    <n v="1094.4000000000001"/>
    <n v="21888"/>
    <n v="-20793.599999999999"/>
    <n v="0"/>
    <m/>
    <s v="UM01"/>
    <s v="INR"/>
    <n v="0"/>
    <n v="0"/>
    <n v="0"/>
    <n v="0"/>
    <n v="0"/>
  </r>
  <r>
    <s v="1605001224"/>
    <s v="0"/>
    <s v="16050012240"/>
    <s v="5000"/>
    <x v="4"/>
    <s v="DIGITAL PRINTER CUM COPIER WCP"/>
    <s v="5"/>
    <s v="0"/>
    <s v="UM3001"/>
    <d v="2007-12-17T00:00:00"/>
    <n v="65000"/>
    <n v="-61750"/>
    <n v="3250"/>
    <n v="0"/>
    <n v="0"/>
    <n v="0"/>
    <n v="0"/>
    <n v="3250"/>
    <n v="65000"/>
    <n v="-61750"/>
    <n v="0"/>
    <m/>
    <s v="UM01"/>
    <s v="INR"/>
    <n v="0"/>
    <n v="0"/>
    <n v="0"/>
    <n v="0"/>
    <n v="0"/>
  </r>
  <r>
    <s v="1605001225"/>
    <s v="0"/>
    <s v="16050012250"/>
    <s v="5000"/>
    <x v="4"/>
    <s v="DIGITAL PRINTER CUM COPIER WCP"/>
    <s v="5"/>
    <s v="0"/>
    <s v="UM3001"/>
    <d v="2007-12-17T00:00:00"/>
    <n v="65000"/>
    <n v="-61750"/>
    <n v="3250"/>
    <n v="0"/>
    <n v="0"/>
    <n v="0"/>
    <n v="0"/>
    <n v="3250"/>
    <n v="65000"/>
    <n v="-61750"/>
    <n v="0"/>
    <m/>
    <s v="UM01"/>
    <s v="INR"/>
    <n v="0"/>
    <n v="0"/>
    <n v="0"/>
    <n v="0"/>
    <n v="0"/>
  </r>
  <r>
    <s v="1605001226"/>
    <s v="0"/>
    <s v="16050012260"/>
    <s v="5000"/>
    <x v="4"/>
    <s v="DIGITAL WALL CLOCK"/>
    <s v="0"/>
    <s v="0"/>
    <s v="UM3001"/>
    <d v="2008-01-11T00:00:00"/>
    <n v="1020"/>
    <n v="-969"/>
    <n v="51"/>
    <n v="0"/>
    <n v="0"/>
    <n v="0"/>
    <n v="0"/>
    <n v="51"/>
    <n v="1020"/>
    <n v="-969"/>
    <n v="0"/>
    <m/>
    <s v="UM01"/>
    <s v="INR"/>
    <n v="0"/>
    <n v="0"/>
    <n v="0"/>
    <n v="0"/>
    <n v="0"/>
  </r>
  <r>
    <s v="1605001227"/>
    <s v="0"/>
    <s v="16050012270"/>
    <s v="5000"/>
    <x v="4"/>
    <s v="DOT MATRIX PRINTER"/>
    <s v="3"/>
    <s v="0"/>
    <s v="UM3001"/>
    <d v="1995-05-20T00:00:00"/>
    <n v="24000"/>
    <n v="-22800"/>
    <n v="1200"/>
    <n v="0"/>
    <n v="0"/>
    <n v="0"/>
    <n v="0"/>
    <n v="1200"/>
    <n v="24000"/>
    <n v="-22800"/>
    <n v="0"/>
    <m/>
    <s v="UM01"/>
    <s v="INR"/>
    <n v="0"/>
    <n v="0"/>
    <n v="0"/>
    <n v="0"/>
    <n v="0"/>
  </r>
  <r>
    <s v="1605001228"/>
    <s v="0"/>
    <s v="16050012280"/>
    <s v="5000"/>
    <x v="4"/>
    <s v="WALL CLOCK"/>
    <s v="0"/>
    <s v="0"/>
    <s v="UM3001"/>
    <d v="1993-12-13T00:00:00"/>
    <n v="332.69"/>
    <n v="-332.69"/>
    <n v="0"/>
    <n v="0"/>
    <n v="0"/>
    <n v="0"/>
    <n v="0"/>
    <n v="0"/>
    <n v="332.69"/>
    <n v="-332.69"/>
    <n v="0"/>
    <m/>
    <s v="UM01"/>
    <s v="INR"/>
    <n v="0"/>
    <n v="0"/>
    <n v="0"/>
    <n v="0"/>
    <n v="0"/>
  </r>
  <r>
    <s v="1605001229"/>
    <s v="0"/>
    <s v="16050012290"/>
    <s v="5000"/>
    <x v="4"/>
    <s v="EPSON ELPDC-20 V"/>
    <s v="5"/>
    <s v="0"/>
    <s v="UM3001"/>
    <d v="2015-07-30T00:00:00"/>
    <n v="42180"/>
    <n v="-37456.5"/>
    <n v="4723.5"/>
    <n v="0"/>
    <n v="0"/>
    <n v="-2614.5"/>
    <n v="0"/>
    <n v="2109"/>
    <n v="42180"/>
    <n v="-40071"/>
    <n v="0"/>
    <m/>
    <s v="UM01"/>
    <s v="INR"/>
    <n v="0"/>
    <n v="0"/>
    <n v="0"/>
    <n v="0"/>
    <n v="0"/>
  </r>
  <r>
    <s v="1605001230"/>
    <s v="0"/>
    <s v="16050012300"/>
    <s v="5000"/>
    <x v="4"/>
    <s v="ROOM HEATER"/>
    <s v="0"/>
    <s v="0"/>
    <s v="UM3001"/>
    <d v="1980-12-31T00:00:00"/>
    <n v="385"/>
    <n v="-385"/>
    <n v="0"/>
    <n v="0"/>
    <n v="0"/>
    <n v="0"/>
    <n v="0"/>
    <n v="0"/>
    <n v="385"/>
    <n v="-385"/>
    <n v="0"/>
    <m/>
    <s v="UM01"/>
    <s v="INR"/>
    <n v="0"/>
    <n v="0"/>
    <n v="0"/>
    <n v="0"/>
    <n v="0"/>
  </r>
  <r>
    <s v="1605001231"/>
    <s v="0"/>
    <s v="16050012310"/>
    <s v="5000"/>
    <x v="4"/>
    <s v="10 DIAL ELEC WALL CLOC CAMY MA"/>
    <s v="0"/>
    <s v="0"/>
    <s v="UM3001"/>
    <d v="1976-01-01T00:00:00"/>
    <n v="389.97"/>
    <n v="-389.97"/>
    <n v="0"/>
    <n v="0"/>
    <n v="0"/>
    <n v="0"/>
    <n v="0"/>
    <n v="0"/>
    <n v="389.97"/>
    <n v="-389.97"/>
    <n v="0"/>
    <m/>
    <s v="UM01"/>
    <s v="INR"/>
    <n v="0"/>
    <n v="0"/>
    <n v="0"/>
    <n v="0"/>
    <n v="0"/>
  </r>
  <r>
    <s v="1605001232"/>
    <s v="0"/>
    <s v="16050012320"/>
    <s v="5000"/>
    <x v="4"/>
    <s v="AUTO DESK TELEPHONE"/>
    <s v="0"/>
    <s v="0"/>
    <s v="UM3001"/>
    <d v="1978-01-01T00:00:00"/>
    <n v="390.44"/>
    <n v="-390.44"/>
    <n v="0"/>
    <n v="0"/>
    <n v="0"/>
    <n v="0"/>
    <n v="0"/>
    <n v="0"/>
    <n v="390.44"/>
    <n v="-390.44"/>
    <n v="0"/>
    <m/>
    <s v="UM01"/>
    <s v="INR"/>
    <n v="0"/>
    <n v="0"/>
    <n v="0"/>
    <n v="0"/>
    <n v="0"/>
  </r>
  <r>
    <s v="1605001233"/>
    <s v="0"/>
    <s v="16050012330"/>
    <s v="5000"/>
    <x v="4"/>
    <s v="AUTO DESK TELEPHONE"/>
    <s v="0"/>
    <s v="0"/>
    <s v="UM3001"/>
    <d v="1978-01-01T00:00:00"/>
    <n v="390.44"/>
    <n v="-390.44"/>
    <n v="0"/>
    <n v="0"/>
    <n v="0"/>
    <n v="0"/>
    <n v="0"/>
    <n v="0"/>
    <n v="390.44"/>
    <n v="-390.44"/>
    <n v="0"/>
    <m/>
    <s v="UM01"/>
    <s v="INR"/>
    <n v="0"/>
    <n v="0"/>
    <n v="0"/>
    <n v="0"/>
    <n v="0"/>
  </r>
  <r>
    <s v="1605001234"/>
    <s v="0"/>
    <s v="16050012340"/>
    <s v="5000"/>
    <x v="4"/>
    <s v="AUTO DESK TELEPHONE"/>
    <s v="0"/>
    <s v="0"/>
    <s v="UM3001"/>
    <d v="1978-01-01T00:00:00"/>
    <n v="390.44"/>
    <n v="-390.44"/>
    <n v="0"/>
    <n v="0"/>
    <n v="0"/>
    <n v="0"/>
    <n v="0"/>
    <n v="0"/>
    <n v="390.44"/>
    <n v="-390.44"/>
    <n v="0"/>
    <m/>
    <s v="UM01"/>
    <s v="INR"/>
    <n v="0"/>
    <n v="0"/>
    <n v="0"/>
    <n v="0"/>
    <n v="0"/>
  </r>
  <r>
    <s v="1605001235"/>
    <s v="0"/>
    <s v="16050012350"/>
    <s v="5000"/>
    <x v="4"/>
    <s v="AUTO DESK TELEPHONE"/>
    <s v="0"/>
    <s v="0"/>
    <s v="UM3001"/>
    <d v="1978-01-01T00:00:00"/>
    <n v="390.44"/>
    <n v="-390.44"/>
    <n v="0"/>
    <n v="0"/>
    <n v="0"/>
    <n v="0"/>
    <n v="0"/>
    <n v="0"/>
    <n v="390.44"/>
    <n v="-390.44"/>
    <n v="0"/>
    <m/>
    <s v="UM01"/>
    <s v="INR"/>
    <n v="0"/>
    <n v="0"/>
    <n v="0"/>
    <n v="0"/>
    <n v="0"/>
  </r>
  <r>
    <s v="1605001236"/>
    <s v="0"/>
    <s v="16050012360"/>
    <s v="5000"/>
    <x v="4"/>
    <s v="AUTO DESK TELEPHONE"/>
    <s v="0"/>
    <s v="0"/>
    <s v="UM3001"/>
    <d v="1978-01-01T00:00:00"/>
    <n v="390.44"/>
    <n v="-390.44"/>
    <n v="0"/>
    <n v="0"/>
    <n v="0"/>
    <n v="0"/>
    <n v="0"/>
    <n v="0"/>
    <n v="390.44"/>
    <n v="-390.44"/>
    <n v="0"/>
    <m/>
    <s v="UM01"/>
    <s v="INR"/>
    <n v="0"/>
    <n v="0"/>
    <n v="0"/>
    <n v="0"/>
    <n v="0"/>
  </r>
  <r>
    <s v="1605001237"/>
    <s v="0"/>
    <s v="16050012370"/>
    <s v="5000"/>
    <x v="4"/>
    <s v="STEEL ALMIRAH 2 SHELVE 78X35X1"/>
    <s v="0"/>
    <s v="0"/>
    <s v="UM3001"/>
    <d v="1971-05-04T00:00:00"/>
    <n v="392"/>
    <n v="-392"/>
    <n v="0"/>
    <n v="0"/>
    <n v="0"/>
    <n v="0"/>
    <n v="0"/>
    <n v="0"/>
    <n v="392"/>
    <n v="-392"/>
    <n v="0"/>
    <m/>
    <s v="UM01"/>
    <s v="INR"/>
    <n v="0"/>
    <n v="0"/>
    <n v="0"/>
    <n v="0"/>
    <n v="0"/>
  </r>
  <r>
    <s v="1605001238"/>
    <s v="0"/>
    <s v="16050012380"/>
    <s v="5000"/>
    <x v="4"/>
    <s v="WALL CLOCK"/>
    <s v="0"/>
    <s v="0"/>
    <s v="UM3001"/>
    <d v="1993-12-13T00:00:00"/>
    <n v="416.12"/>
    <n v="-416.12"/>
    <n v="0"/>
    <n v="0"/>
    <n v="0"/>
    <n v="0"/>
    <n v="0"/>
    <n v="0"/>
    <n v="416.12"/>
    <n v="-416.12"/>
    <n v="0"/>
    <m/>
    <s v="UM01"/>
    <s v="INR"/>
    <n v="0"/>
    <n v="0"/>
    <n v="0"/>
    <n v="0"/>
    <n v="0"/>
  </r>
  <r>
    <s v="1605001239"/>
    <s v="0"/>
    <s v="16050012390"/>
    <s v="5000"/>
    <x v="4"/>
    <s v="&quot;EXHAUST FAN 6&quot;&quot;&quot;"/>
    <s v="0"/>
    <s v="0"/>
    <s v="UM3001"/>
    <d v="2012-11-29T00:00:00"/>
    <n v="4089"/>
    <n v="-3884.55"/>
    <n v="204.45"/>
    <n v="0"/>
    <n v="0"/>
    <n v="0"/>
    <n v="0"/>
    <n v="204.45"/>
    <n v="4089"/>
    <n v="-3884.55"/>
    <n v="0"/>
    <m/>
    <s v="UM01"/>
    <s v="INR"/>
    <n v="0"/>
    <n v="0"/>
    <n v="0"/>
    <n v="0"/>
    <n v="0"/>
  </r>
  <r>
    <s v="1605001240"/>
    <s v="0"/>
    <s v="16050012400"/>
    <s v="5000"/>
    <x v="4"/>
    <s v="&quot;EXHAUST FAN 6&quot;&quot;&quot;"/>
    <s v="0"/>
    <s v="0"/>
    <s v="UM3002"/>
    <d v="2012-06-30T00:00:00"/>
    <n v="1022.34"/>
    <n v="-971.22"/>
    <n v="51.12"/>
    <n v="0"/>
    <n v="0"/>
    <n v="0"/>
    <n v="0"/>
    <n v="51.12"/>
    <n v="1022.34"/>
    <n v="-971.22"/>
    <n v="0"/>
    <m/>
    <s v="UM01"/>
    <s v="INR"/>
    <n v="0"/>
    <n v="0"/>
    <n v="0"/>
    <n v="0"/>
    <n v="0"/>
  </r>
  <r>
    <s v="1605001241"/>
    <s v="0"/>
    <s v="16050012410"/>
    <s v="5000"/>
    <x v="4"/>
    <s v="&quot;EXHAUST FAN 12&quot;&quot;&quot;"/>
    <s v="0"/>
    <s v="0"/>
    <s v="UM3002"/>
    <d v="2012-11-20T00:00:00"/>
    <n v="2441"/>
    <n v="-2318.9499999999998"/>
    <n v="122.05"/>
    <n v="0"/>
    <n v="0"/>
    <n v="0"/>
    <n v="0"/>
    <n v="122.05"/>
    <n v="2441"/>
    <n v="-2318.9499999999998"/>
    <n v="0"/>
    <m/>
    <s v="UM01"/>
    <s v="INR"/>
    <n v="0"/>
    <n v="0"/>
    <n v="0"/>
    <n v="0"/>
    <n v="0"/>
  </r>
  <r>
    <s v="1605001242"/>
    <s v="0"/>
    <s v="16050012420"/>
    <s v="5000"/>
    <x v="4"/>
    <s v="&quot;EXHAUST FAN 12&quot;&quot;&quot;"/>
    <s v="0"/>
    <s v="0"/>
    <s v="UM3002"/>
    <d v="2013-02-02T00:00:00"/>
    <n v="2441"/>
    <n v="-2318.9499999999998"/>
    <n v="122.05"/>
    <n v="0"/>
    <n v="0"/>
    <n v="0"/>
    <n v="0"/>
    <n v="122.05"/>
    <n v="2441"/>
    <n v="-2318.9499999999998"/>
    <n v="0"/>
    <m/>
    <s v="UM01"/>
    <s v="INR"/>
    <n v="0"/>
    <n v="0"/>
    <n v="0"/>
    <n v="0"/>
    <n v="0"/>
  </r>
  <r>
    <s v="1605001243"/>
    <s v="0"/>
    <s v="16050012430"/>
    <s v="5000"/>
    <x v="4"/>
    <s v="&quot;EXHAUST FAN 12&quot;&quot;&quot;"/>
    <s v="10"/>
    <s v="0"/>
    <s v="UM3002"/>
    <d v="2013-08-29T00:00:00"/>
    <n v="5006.88"/>
    <n v="-4052.26"/>
    <n v="954.62"/>
    <n v="0"/>
    <n v="0"/>
    <n v="-206.48"/>
    <n v="0"/>
    <n v="748.14"/>
    <n v="5006.88"/>
    <n v="-4258.74"/>
    <n v="0"/>
    <m/>
    <s v="UM01"/>
    <s v="INR"/>
    <n v="0"/>
    <n v="0"/>
    <n v="0"/>
    <n v="0"/>
    <n v="0"/>
  </r>
  <r>
    <s v="1605001244"/>
    <s v="0"/>
    <s v="16050012440"/>
    <s v="5000"/>
    <x v="4"/>
    <s v="&quot;EXHAUST FAN 12&quot;&quot;&quot;"/>
    <s v="0"/>
    <s v="0"/>
    <s v="UM3001"/>
    <d v="2011-09-19T00:00:00"/>
    <n v="42110"/>
    <n v="-40004.5"/>
    <n v="2105.5"/>
    <n v="0"/>
    <n v="0"/>
    <n v="0"/>
    <n v="0"/>
    <n v="2105.5"/>
    <n v="42110"/>
    <n v="-40004.5"/>
    <n v="0"/>
    <m/>
    <s v="UM01"/>
    <s v="INR"/>
    <n v="0"/>
    <n v="0"/>
    <n v="0"/>
    <n v="0"/>
    <n v="0"/>
  </r>
  <r>
    <s v="1605001245"/>
    <s v="0"/>
    <s v="16050012450"/>
    <s v="5000"/>
    <x v="4"/>
    <s v="&quot;EXHAUST FAN 12&quot;&quot;&quot;"/>
    <s v="0"/>
    <s v="0"/>
    <s v="UM3001"/>
    <d v="2011-10-12T00:00:00"/>
    <n v="2295"/>
    <n v="-2180.25"/>
    <n v="114.75"/>
    <n v="0"/>
    <n v="0"/>
    <n v="0"/>
    <n v="0"/>
    <n v="114.75"/>
    <n v="2295"/>
    <n v="-2180.25"/>
    <n v="0"/>
    <m/>
    <s v="UM01"/>
    <s v="INR"/>
    <n v="0"/>
    <n v="0"/>
    <n v="0"/>
    <n v="0"/>
    <n v="0"/>
  </r>
  <r>
    <s v="1605001246"/>
    <s v="0"/>
    <s v="16050012460"/>
    <s v="5000"/>
    <x v="4"/>
    <s v="&quot;EXHAUST FAN 12&quot;&quot;&quot;"/>
    <s v="0"/>
    <s v="0"/>
    <s v="UM3001"/>
    <d v="2012-04-02T00:00:00"/>
    <n v="3442.73"/>
    <n v="-3270.59"/>
    <n v="172.14"/>
    <n v="0"/>
    <n v="0"/>
    <n v="0"/>
    <n v="0"/>
    <n v="172.14"/>
    <n v="3442.73"/>
    <n v="-3270.59"/>
    <n v="0"/>
    <m/>
    <s v="UM01"/>
    <s v="INR"/>
    <n v="0"/>
    <n v="0"/>
    <n v="0"/>
    <n v="0"/>
    <n v="0"/>
  </r>
  <r>
    <s v="1605001247"/>
    <s v="0"/>
    <s v="16050012470"/>
    <s v="5000"/>
    <x v="4"/>
    <s v="&quot;EXHAUST FAN 12&quot;&quot;&quot;"/>
    <s v="0"/>
    <s v="0"/>
    <s v="UM3001"/>
    <d v="2012-09-28T00:00:00"/>
    <n v="3661"/>
    <n v="-3477.95"/>
    <n v="183.05"/>
    <n v="0"/>
    <n v="0"/>
    <n v="0"/>
    <n v="0"/>
    <n v="183.05"/>
    <n v="3661"/>
    <n v="-3477.95"/>
    <n v="0"/>
    <m/>
    <s v="UM01"/>
    <s v="INR"/>
    <n v="0"/>
    <n v="0"/>
    <n v="0"/>
    <n v="0"/>
    <n v="0"/>
  </r>
  <r>
    <s v="1605001248"/>
    <s v="0"/>
    <s v="16050012480"/>
    <s v="5000"/>
    <x v="4"/>
    <s v="&quot;EXHAUST FAN 12&quot;&quot;&quot;"/>
    <s v="0"/>
    <s v="0"/>
    <s v="UM3001"/>
    <d v="2013-03-07T00:00:00"/>
    <n v="1251.72"/>
    <n v="-1189.1300000000001"/>
    <n v="62.59"/>
    <n v="0"/>
    <n v="0"/>
    <n v="0"/>
    <n v="0"/>
    <n v="62.59"/>
    <n v="1251.72"/>
    <n v="-1189.1300000000001"/>
    <n v="0"/>
    <m/>
    <s v="UM01"/>
    <s v="INR"/>
    <n v="0"/>
    <n v="0"/>
    <n v="0"/>
    <n v="0"/>
    <n v="0"/>
  </r>
  <r>
    <s v="1605001249"/>
    <s v="0"/>
    <s v="16050012490"/>
    <s v="5000"/>
    <x v="4"/>
    <s v="&quot;EXHAUST FAN 12&quot;&quot;&quot;"/>
    <s v="0"/>
    <s v="0"/>
    <s v="UM3001"/>
    <d v="2012-06-02T00:00:00"/>
    <n v="5737"/>
    <n v="-5450.15"/>
    <n v="286.85000000000002"/>
    <n v="0"/>
    <n v="0"/>
    <n v="0"/>
    <n v="0"/>
    <n v="286.85000000000002"/>
    <n v="5737"/>
    <n v="-5450.15"/>
    <n v="0"/>
    <m/>
    <s v="UM01"/>
    <s v="INR"/>
    <n v="0"/>
    <n v="0"/>
    <n v="0"/>
    <n v="0"/>
    <n v="0"/>
  </r>
  <r>
    <s v="1605001250"/>
    <s v="0"/>
    <s v="16050012500"/>
    <s v="5000"/>
    <x v="4"/>
    <s v="&quot;EXHAUST FAN 12&quot;&quot;&quot;"/>
    <s v="10"/>
    <s v="0"/>
    <s v="UM3001"/>
    <d v="2013-08-29T00:00:00"/>
    <n v="6258.6"/>
    <n v="-5065.32"/>
    <n v="1193.28"/>
    <n v="0"/>
    <n v="0"/>
    <n v="-258.08999999999997"/>
    <n v="0"/>
    <n v="935.19"/>
    <n v="6258.6"/>
    <n v="-5323.41"/>
    <n v="0"/>
    <m/>
    <s v="UM01"/>
    <s v="INR"/>
    <n v="0"/>
    <n v="0"/>
    <n v="0"/>
    <n v="0"/>
    <n v="0"/>
  </r>
  <r>
    <s v="1605001251"/>
    <s v="0"/>
    <s v="16050012510"/>
    <s v="5000"/>
    <x v="4"/>
    <s v="&quot;EXHAUST FAN 12&quot;&quot;&quot;"/>
    <s v="10"/>
    <s v="0"/>
    <s v="UM3002"/>
    <d v="2013-06-26T00:00:00"/>
    <n v="2503.44"/>
    <n v="-2250.4"/>
    <n v="253.04"/>
    <n v="0"/>
    <n v="0"/>
    <n v="-78.2"/>
    <n v="0"/>
    <n v="174.84"/>
    <n v="2503.44"/>
    <n v="-2328.6"/>
    <n v="0"/>
    <m/>
    <s v="UM01"/>
    <s v="INR"/>
    <n v="0"/>
    <n v="0"/>
    <n v="0"/>
    <n v="0"/>
    <n v="0"/>
  </r>
  <r>
    <s v="1605001252"/>
    <s v="0"/>
    <s v="16050012520"/>
    <s v="5000"/>
    <x v="4"/>
    <s v="&quot;EXHAUST FAN 12&quot;&quot; &amp; WALL FAN&quot;"/>
    <s v="0"/>
    <s v="0"/>
    <s v="UM3001"/>
    <d v="2011-09-19T00:00:00"/>
    <n v="18946"/>
    <n v="-17998.7"/>
    <n v="947.3"/>
    <n v="0"/>
    <n v="0"/>
    <n v="0"/>
    <n v="0"/>
    <n v="947.3"/>
    <n v="18946"/>
    <n v="-17998.7"/>
    <n v="0"/>
    <m/>
    <s v="UM01"/>
    <s v="INR"/>
    <n v="0"/>
    <n v="0"/>
    <n v="0"/>
    <n v="0"/>
    <n v="0"/>
  </r>
  <r>
    <s v="1605001253"/>
    <s v="0"/>
    <s v="16050012530"/>
    <s v="5000"/>
    <x v="4"/>
    <s v="&quot;EXHAUST FAN 12&quot;&quot;&quot;&quot; &amp; HILL AIR FA&quot;"/>
    <s v="5"/>
    <s v="0"/>
    <s v="UM3001"/>
    <d v="2014-03-13T00:00:00"/>
    <n v="35549"/>
    <n v="-33771.550000000003"/>
    <n v="1777.45"/>
    <n v="0"/>
    <n v="0"/>
    <n v="0"/>
    <n v="0"/>
    <n v="1777.45"/>
    <n v="35549"/>
    <n v="-33771.550000000003"/>
    <n v="0"/>
    <m/>
    <s v="UM01"/>
    <s v="INR"/>
    <n v="0"/>
    <n v="0"/>
    <n v="0"/>
    <n v="0"/>
    <n v="0"/>
  </r>
  <r>
    <s v="1605001254"/>
    <s v="0"/>
    <s v="16050012540"/>
    <s v="5000"/>
    <x v="4"/>
    <s v="&quot;EXHAUST FAN 18&quot;&quot;&quot;"/>
    <s v="0"/>
    <s v="0"/>
    <s v="UM3001"/>
    <d v="2012-01-04T00:00:00"/>
    <n v="3150"/>
    <n v="-2992.5"/>
    <n v="157.5"/>
    <n v="0"/>
    <n v="0"/>
    <n v="0"/>
    <n v="0"/>
    <n v="157.5"/>
    <n v="3150"/>
    <n v="-2992.5"/>
    <n v="0"/>
    <m/>
    <s v="UM01"/>
    <s v="INR"/>
    <n v="0"/>
    <n v="0"/>
    <n v="0"/>
    <n v="0"/>
    <n v="0"/>
  </r>
  <r>
    <s v="1605001255"/>
    <s v="0"/>
    <s v="16050012550"/>
    <s v="5000"/>
    <x v="4"/>
    <s v="&quot;EXHAUST FAN 18&quot;&quot;&quot;"/>
    <s v="0"/>
    <s v="0"/>
    <s v="UM3001"/>
    <d v="2012-09-28T00:00:00"/>
    <n v="9669.5400000000009"/>
    <n v="-9186.06"/>
    <n v="483.48"/>
    <n v="0"/>
    <n v="0"/>
    <n v="0"/>
    <n v="0"/>
    <n v="483.48"/>
    <n v="9669.5400000000009"/>
    <n v="-9186.06"/>
    <n v="0"/>
    <m/>
    <s v="UM01"/>
    <s v="INR"/>
    <n v="0"/>
    <n v="0"/>
    <n v="0"/>
    <n v="0"/>
    <n v="0"/>
  </r>
  <r>
    <s v="1605001256"/>
    <s v="0"/>
    <s v="16050012560"/>
    <s v="5000"/>
    <x v="4"/>
    <s v="&quot;EXHAUST FAN 18&quot;&quot;&quot;"/>
    <s v="0"/>
    <s v="0"/>
    <s v="UM3001"/>
    <d v="2011-10-12T00:00:00"/>
    <n v="3098"/>
    <n v="-2943.1"/>
    <n v="154.9"/>
    <n v="0"/>
    <n v="0"/>
    <n v="0"/>
    <n v="0"/>
    <n v="154.9"/>
    <n v="3098"/>
    <n v="-2943.1"/>
    <n v="0"/>
    <m/>
    <s v="UM01"/>
    <s v="INR"/>
    <n v="0"/>
    <n v="0"/>
    <n v="0"/>
    <n v="0"/>
    <n v="0"/>
  </r>
  <r>
    <s v="1605001257"/>
    <s v="0"/>
    <s v="16050012570"/>
    <s v="5000"/>
    <x v="4"/>
    <s v="&quot;EXHAUST FAN 18&quot;&quot;&quot;"/>
    <s v="0"/>
    <s v="0"/>
    <s v="UM3001"/>
    <d v="2011-12-06T00:00:00"/>
    <n v="3150.06"/>
    <n v="-2992.56"/>
    <n v="157.5"/>
    <n v="0"/>
    <n v="0"/>
    <n v="0"/>
    <n v="0"/>
    <n v="157.5"/>
    <n v="3150.06"/>
    <n v="-2992.56"/>
    <n v="0"/>
    <m/>
    <s v="UM01"/>
    <s v="INR"/>
    <n v="0"/>
    <n v="0"/>
    <n v="0"/>
    <n v="0"/>
    <n v="0"/>
  </r>
  <r>
    <s v="1605001258"/>
    <s v="0"/>
    <s v="16050012580"/>
    <s v="5000"/>
    <x v="4"/>
    <s v="&quot;EXHAUST FAN 18&quot;&quot; I.H.D.&quot;"/>
    <s v="0"/>
    <s v="0"/>
    <s v="UM3001"/>
    <d v="2012-11-20T00:00:00"/>
    <n v="9669.5400000000009"/>
    <n v="-9186.06"/>
    <n v="483.48"/>
    <n v="0"/>
    <n v="0"/>
    <n v="0"/>
    <n v="0"/>
    <n v="483.48"/>
    <n v="9669.5400000000009"/>
    <n v="-9186.06"/>
    <n v="0"/>
    <m/>
    <s v="UM01"/>
    <s v="INR"/>
    <n v="0"/>
    <n v="0"/>
    <n v="0"/>
    <n v="0"/>
    <n v="0"/>
  </r>
  <r>
    <s v="1605001260"/>
    <s v="0"/>
    <s v="16050012600"/>
    <s v="5000"/>
    <x v="4"/>
    <s v="ORIENT 48 CEILING FAN"/>
    <s v="0"/>
    <s v="0"/>
    <s v="UM3001"/>
    <d v="1981-12-16T00:00:00"/>
    <n v="437.4"/>
    <n v="-437.4"/>
    <n v="0"/>
    <n v="0"/>
    <n v="0"/>
    <n v="0"/>
    <n v="0"/>
    <n v="0"/>
    <n v="437.4"/>
    <n v="-437.4"/>
    <n v="0"/>
    <m/>
    <s v="UM01"/>
    <s v="INR"/>
    <n v="0"/>
    <n v="0"/>
    <n v="0"/>
    <n v="0"/>
    <n v="0"/>
  </r>
  <r>
    <s v="1605001261"/>
    <s v="0"/>
    <s v="16050012610"/>
    <s v="5000"/>
    <x v="4"/>
    <s v="ORIENT 48 CEILING FAN"/>
    <s v="0"/>
    <s v="0"/>
    <s v="UM3001"/>
    <d v="1981-12-16T00:00:00"/>
    <n v="437.4"/>
    <n v="-437.4"/>
    <n v="0"/>
    <n v="0"/>
    <n v="0"/>
    <n v="0"/>
    <n v="0"/>
    <n v="0"/>
    <n v="437.4"/>
    <n v="-437.4"/>
    <n v="0"/>
    <m/>
    <s v="UM01"/>
    <s v="INR"/>
    <n v="0"/>
    <n v="0"/>
    <n v="0"/>
    <n v="0"/>
    <n v="0"/>
  </r>
  <r>
    <s v="1605001263"/>
    <s v="0"/>
    <s v="16050012630"/>
    <s v="5000"/>
    <x v="4"/>
    <s v="FAX MACHINE"/>
    <s v="5"/>
    <s v="0"/>
    <s v="UM3001"/>
    <d v="2005-08-22T00:00:00"/>
    <n v="9000"/>
    <n v="-8549.99"/>
    <n v="450.01"/>
    <n v="0"/>
    <n v="0"/>
    <n v="0"/>
    <n v="0"/>
    <n v="450.01"/>
    <n v="9000"/>
    <n v="-8549.99"/>
    <n v="0"/>
    <m/>
    <s v="UM01"/>
    <s v="INR"/>
    <n v="0"/>
    <n v="0"/>
    <n v="0"/>
    <n v="0"/>
    <n v="0"/>
  </r>
  <r>
    <s v="1605001264"/>
    <s v="0"/>
    <s v="16050012640"/>
    <s v="5000"/>
    <x v="4"/>
    <s v="ANGLO SWISS WALL CLOCK"/>
    <s v="0"/>
    <s v="0"/>
    <s v="UM3001"/>
    <d v="1981-08-18T00:00:00"/>
    <n v="447.12"/>
    <n v="-447.12"/>
    <n v="0"/>
    <n v="0"/>
    <n v="0"/>
    <n v="0"/>
    <n v="0"/>
    <n v="0"/>
    <n v="447.12"/>
    <n v="-447.12"/>
    <n v="0"/>
    <m/>
    <s v="UM01"/>
    <s v="INR"/>
    <n v="0"/>
    <n v="0"/>
    <n v="0"/>
    <n v="0"/>
    <n v="0"/>
  </r>
  <r>
    <s v="1605001265"/>
    <s v="0"/>
    <s v="16050012650"/>
    <s v="5000"/>
    <x v="4"/>
    <s v="FLEXI FAN"/>
    <s v="0"/>
    <s v="0"/>
    <s v="UM3001"/>
    <d v="2003-07-09T00:00:00"/>
    <n v="4201"/>
    <n v="-3990.95"/>
    <n v="210.05"/>
    <n v="0"/>
    <n v="0"/>
    <n v="0"/>
    <n v="0"/>
    <n v="210.05"/>
    <n v="4201"/>
    <n v="-3990.95"/>
    <n v="0"/>
    <m/>
    <s v="UM01"/>
    <s v="INR"/>
    <n v="0"/>
    <n v="0"/>
    <n v="0"/>
    <n v="0"/>
    <n v="0"/>
  </r>
  <r>
    <s v="1605001266"/>
    <s v="0"/>
    <s v="16050012660"/>
    <s v="5000"/>
    <x v="4"/>
    <s v="FLOOR MOUNTED AC 8.5 TR 1N0"/>
    <s v="5"/>
    <s v="0"/>
    <s v="UM3001"/>
    <d v="2014-10-17T00:00:00"/>
    <n v="182325.9"/>
    <n v="-173209.60000000001"/>
    <n v="9116.2999999999993"/>
    <n v="0"/>
    <n v="0"/>
    <n v="0"/>
    <n v="0"/>
    <n v="9116.2999999999993"/>
    <n v="182325.9"/>
    <n v="-173209.60000000001"/>
    <n v="0"/>
    <m/>
    <s v="UM01"/>
    <s v="INR"/>
    <n v="0"/>
    <n v="0"/>
    <n v="0"/>
    <n v="0"/>
    <n v="0"/>
  </r>
  <r>
    <s v="1605001267"/>
    <s v="0"/>
    <s v="16050012670"/>
    <s v="5000"/>
    <x v="4"/>
    <s v="FLOOR MOUNTED AC UNIT 17 TR 1"/>
    <s v="5"/>
    <s v="0"/>
    <s v="UM3001"/>
    <d v="2014-10-17T00:00:00"/>
    <n v="282919.5"/>
    <n v="-268773.52"/>
    <n v="14145.98"/>
    <n v="0"/>
    <n v="0"/>
    <n v="0"/>
    <n v="0"/>
    <n v="14145.98"/>
    <n v="282919.5"/>
    <n v="-268773.52"/>
    <n v="0"/>
    <m/>
    <s v="UM01"/>
    <s v="INR"/>
    <n v="0"/>
    <n v="0"/>
    <n v="0"/>
    <n v="0"/>
    <n v="0"/>
  </r>
  <r>
    <s v="1605001268"/>
    <s v="0"/>
    <s v="16050012680"/>
    <s v="5000"/>
    <x v="4"/>
    <s v="FLOOR MOUNTED AC UNIT 17 TR 1"/>
    <s v="5"/>
    <s v="0"/>
    <s v="UM3001"/>
    <d v="2015-02-02T00:00:00"/>
    <n v="285599"/>
    <n v="-271319.05"/>
    <n v="14279.95"/>
    <n v="0"/>
    <n v="0"/>
    <n v="0"/>
    <n v="0"/>
    <n v="14279.95"/>
    <n v="285599"/>
    <n v="-271319.05"/>
    <n v="0"/>
    <m/>
    <s v="UM01"/>
    <s v="INR"/>
    <n v="0"/>
    <n v="0"/>
    <n v="0"/>
    <n v="0"/>
    <n v="0"/>
  </r>
  <r>
    <s v="1605001269"/>
    <s v="0"/>
    <s v="16050012690"/>
    <s v="5000"/>
    <x v="4"/>
    <s v="FLOOR MOUNTED AC UNIT 17 TR 2N"/>
    <s v="5"/>
    <s v="0"/>
    <s v="UM3001"/>
    <d v="2014-10-17T00:00:00"/>
    <n v="555340.6"/>
    <n v="-527573.56999999995"/>
    <n v="27767.03"/>
    <n v="0"/>
    <n v="0"/>
    <n v="0"/>
    <n v="0"/>
    <n v="27767.03"/>
    <n v="555340.6"/>
    <n v="-527573.56999999995"/>
    <n v="0"/>
    <m/>
    <s v="UM01"/>
    <s v="INR"/>
    <n v="0"/>
    <n v="0"/>
    <n v="0"/>
    <n v="0"/>
    <n v="0"/>
  </r>
  <r>
    <s v="1605001270"/>
    <s v="0"/>
    <s v="16050012700"/>
    <s v="5000"/>
    <x v="4"/>
    <s v="FLOOR MOUNTED AC UNIT 8.5 TR 1"/>
    <s v="5"/>
    <s v="0"/>
    <s v="UM3001"/>
    <d v="2015-02-02T00:00:00"/>
    <n v="180948"/>
    <n v="-171900.6"/>
    <n v="9047.4"/>
    <n v="0"/>
    <n v="0"/>
    <n v="0"/>
    <n v="0"/>
    <n v="9047.4"/>
    <n v="180948"/>
    <n v="-171900.6"/>
    <n v="0"/>
    <m/>
    <s v="UM01"/>
    <s v="INR"/>
    <n v="0"/>
    <n v="0"/>
    <n v="0"/>
    <n v="0"/>
    <n v="0"/>
  </r>
  <r>
    <s v="1605001271"/>
    <s v="0"/>
    <s v="16050012710"/>
    <s v="5000"/>
    <x v="4"/>
    <s v="AJANTA WALL CLOCK"/>
    <s v="0"/>
    <s v="0"/>
    <s v="UM3001"/>
    <d v="1994-05-17T00:00:00"/>
    <n v="468.13"/>
    <n v="-468.13"/>
    <n v="0"/>
    <n v="0"/>
    <n v="0"/>
    <n v="0"/>
    <n v="0"/>
    <n v="0"/>
    <n v="468.13"/>
    <n v="-468.13"/>
    <n v="0"/>
    <m/>
    <s v="UM01"/>
    <s v="INR"/>
    <n v="0"/>
    <n v="0"/>
    <n v="0"/>
    <n v="0"/>
    <n v="0"/>
  </r>
  <r>
    <s v="1605001272"/>
    <s v="0"/>
    <s v="16050012720"/>
    <s v="5000"/>
    <x v="4"/>
    <s v="ANGLO SWISS ELE. WALL CLOCK"/>
    <s v="0"/>
    <s v="0"/>
    <s v="UM3001"/>
    <d v="1980-12-11T00:00:00"/>
    <n v="496.8"/>
    <n v="-496.8"/>
    <n v="0"/>
    <n v="0"/>
    <n v="0"/>
    <n v="0"/>
    <n v="0"/>
    <n v="0"/>
    <n v="496.8"/>
    <n v="-496.8"/>
    <n v="0"/>
    <m/>
    <s v="UM01"/>
    <s v="INR"/>
    <n v="0"/>
    <n v="0"/>
    <n v="0"/>
    <n v="0"/>
    <n v="0"/>
  </r>
  <r>
    <s v="1605001273"/>
    <s v="0"/>
    <s v="16050012730"/>
    <s v="5000"/>
    <x v="4"/>
    <s v="ANGLO SWISS ELE. WALL CLOCK"/>
    <s v="0"/>
    <s v="0"/>
    <s v="UM3001"/>
    <d v="1980-12-11T00:00:00"/>
    <n v="496.8"/>
    <n v="-496.8"/>
    <n v="0"/>
    <n v="0"/>
    <n v="0"/>
    <n v="0"/>
    <n v="0"/>
    <n v="0"/>
    <n v="496.8"/>
    <n v="-496.8"/>
    <n v="0"/>
    <m/>
    <s v="UM01"/>
    <s v="INR"/>
    <n v="0"/>
    <n v="0"/>
    <n v="0"/>
    <n v="0"/>
    <n v="0"/>
  </r>
  <r>
    <s v="1605001274"/>
    <s v="0"/>
    <s v="16050012740"/>
    <s v="5000"/>
    <x v="4"/>
    <s v="FOUR LINE TELEPHONE CALL LOGGE"/>
    <s v="0"/>
    <s v="0"/>
    <s v="UM3001"/>
    <d v="1988-08-08T00:00:00"/>
    <n v="13800"/>
    <n v="-13110"/>
    <n v="690"/>
    <n v="0"/>
    <n v="0"/>
    <n v="0"/>
    <n v="0"/>
    <n v="690"/>
    <n v="13800"/>
    <n v="-13110"/>
    <n v="0"/>
    <m/>
    <s v="UM01"/>
    <s v="INR"/>
    <n v="0"/>
    <n v="0"/>
    <n v="0"/>
    <n v="0"/>
    <n v="0"/>
  </r>
  <r>
    <s v="1605001275"/>
    <s v="0"/>
    <s v="16050012750"/>
    <s v="5000"/>
    <x v="4"/>
    <s v="ANGLOSWISS ELECTRONIC WALL CLO"/>
    <s v="0"/>
    <s v="0"/>
    <s v="UM3001"/>
    <d v="1981-07-28T00:00:00"/>
    <n v="496.8"/>
    <n v="-496.8"/>
    <n v="0"/>
    <n v="0"/>
    <n v="0"/>
    <n v="0"/>
    <n v="0"/>
    <n v="0"/>
    <n v="496.8"/>
    <n v="-496.8"/>
    <n v="0"/>
    <m/>
    <s v="UM01"/>
    <s v="INR"/>
    <n v="0"/>
    <n v="0"/>
    <n v="0"/>
    <n v="0"/>
    <n v="0"/>
  </r>
  <r>
    <s v="1605001276"/>
    <s v="0"/>
    <s v="16050012760"/>
    <s v="5000"/>
    <x v="4"/>
    <s v="ANGLOSWISS ELECTRONIC WALL CLO"/>
    <s v="0"/>
    <s v="0"/>
    <s v="UM3001"/>
    <d v="1981-07-28T00:00:00"/>
    <n v="496.8"/>
    <n v="-496.8"/>
    <n v="0"/>
    <n v="0"/>
    <n v="0"/>
    <n v="0"/>
    <n v="0"/>
    <n v="0"/>
    <n v="496.8"/>
    <n v="-496.8"/>
    <n v="0"/>
    <m/>
    <s v="UM01"/>
    <s v="INR"/>
    <n v="0"/>
    <n v="0"/>
    <n v="0"/>
    <n v="0"/>
    <n v="0"/>
  </r>
  <r>
    <s v="1605001277"/>
    <s v="0"/>
    <s v="16050012770"/>
    <s v="5000"/>
    <x v="4"/>
    <s v="GEYSER 1 LTR"/>
    <s v="5"/>
    <s v="0"/>
    <s v="UM3001"/>
    <d v="2013-11-01T00:00:00"/>
    <n v="12600"/>
    <n v="-11970"/>
    <n v="630"/>
    <n v="0"/>
    <n v="0"/>
    <n v="0"/>
    <n v="0"/>
    <n v="630"/>
    <n v="12600"/>
    <n v="-11970"/>
    <n v="0"/>
    <m/>
    <s v="UM01"/>
    <s v="INR"/>
    <n v="0"/>
    <n v="0"/>
    <n v="0"/>
    <n v="0"/>
    <n v="0"/>
  </r>
  <r>
    <s v="1605001278"/>
    <s v="0"/>
    <s v="16050012780"/>
    <s v="5000"/>
    <x v="4"/>
    <s v="GEYSER 1 LTR"/>
    <s v="5"/>
    <s v="0"/>
    <s v="UM3001"/>
    <d v="2013-12-16T00:00:00"/>
    <n v="12600"/>
    <n v="-11970"/>
    <n v="630"/>
    <n v="0"/>
    <n v="0"/>
    <n v="0"/>
    <n v="0"/>
    <n v="630"/>
    <n v="12600"/>
    <n v="-11970"/>
    <n v="0"/>
    <m/>
    <s v="UM01"/>
    <s v="INR"/>
    <n v="0"/>
    <n v="0"/>
    <n v="0"/>
    <n v="0"/>
    <n v="0"/>
  </r>
  <r>
    <s v="1605001279"/>
    <s v="0"/>
    <s v="16050012790"/>
    <s v="5000"/>
    <x v="4"/>
    <s v="GEYSER 1 LTR"/>
    <s v="0"/>
    <s v="0"/>
    <s v="UM3001"/>
    <d v="2011-12-03T00:00:00"/>
    <n v="4674"/>
    <n v="-4440.3"/>
    <n v="233.7"/>
    <n v="0"/>
    <n v="0"/>
    <n v="0"/>
    <n v="0"/>
    <n v="233.7"/>
    <n v="4674"/>
    <n v="-4440.3"/>
    <n v="0"/>
    <m/>
    <s v="UM01"/>
    <s v="INR"/>
    <n v="0"/>
    <n v="0"/>
    <n v="0"/>
    <n v="0"/>
    <n v="0"/>
  </r>
  <r>
    <s v="1605001281"/>
    <s v="0"/>
    <s v="16050012810"/>
    <s v="5000"/>
    <x v="4"/>
    <s v="GEYSER 35 LTR VENUS"/>
    <s v="5"/>
    <s v="0"/>
    <s v="UM3001"/>
    <d v="2011-12-03T00:00:00"/>
    <n v="8664"/>
    <n v="-8230.7999999999993"/>
    <n v="433.2"/>
    <n v="0"/>
    <n v="0"/>
    <n v="0"/>
    <n v="0"/>
    <n v="433.2"/>
    <n v="8664"/>
    <n v="-8230.7999999999993"/>
    <n v="0"/>
    <m/>
    <s v="UM01"/>
    <s v="INR"/>
    <n v="0"/>
    <n v="0"/>
    <n v="0"/>
    <n v="0"/>
    <n v="0"/>
  </r>
  <r>
    <s v="1605001282"/>
    <s v="0"/>
    <s v="16050012820"/>
    <s v="5000"/>
    <x v="4"/>
    <s v="GEYSER 35 LTR VENUS"/>
    <s v="5"/>
    <s v="0"/>
    <s v="UM3001"/>
    <d v="2012-02-15T00:00:00"/>
    <n v="8664"/>
    <n v="-8230.7999999999993"/>
    <n v="433.2"/>
    <n v="0"/>
    <n v="0"/>
    <n v="0"/>
    <n v="0"/>
    <n v="433.2"/>
    <n v="8664"/>
    <n v="-8230.7999999999993"/>
    <n v="0"/>
    <m/>
    <s v="UM01"/>
    <s v="INR"/>
    <n v="0"/>
    <n v="0"/>
    <n v="0"/>
    <n v="0"/>
    <n v="0"/>
  </r>
  <r>
    <s v="1605001283"/>
    <s v="0"/>
    <s v="16050012830"/>
    <s v="5000"/>
    <x v="4"/>
    <s v="GODRAJ FILING CABINET"/>
    <s v="5"/>
    <s v="0"/>
    <s v="UM3001"/>
    <d v="2002-01-02T00:00:00"/>
    <n v="8560"/>
    <n v="-8131.99"/>
    <n v="428.01"/>
    <n v="0"/>
    <n v="0"/>
    <n v="0"/>
    <n v="0"/>
    <n v="428.01"/>
    <n v="8560"/>
    <n v="-8131.99"/>
    <n v="0"/>
    <m/>
    <s v="UM01"/>
    <s v="INR"/>
    <n v="0"/>
    <n v="0"/>
    <n v="0"/>
    <n v="0"/>
    <n v="0"/>
  </r>
  <r>
    <s v="1605001284"/>
    <s v="0"/>
    <s v="16050012840"/>
    <s v="5000"/>
    <x v="4"/>
    <s v="GODRAJ FILING CABINET"/>
    <s v="5"/>
    <s v="0"/>
    <s v="UM3001"/>
    <d v="2001-09-05T00:00:00"/>
    <n v="8117.11"/>
    <n v="-7711.25"/>
    <n v="405.86"/>
    <n v="0"/>
    <n v="0"/>
    <n v="0"/>
    <n v="0"/>
    <n v="405.86"/>
    <n v="8117.11"/>
    <n v="-7711.25"/>
    <n v="0"/>
    <m/>
    <s v="UM01"/>
    <s v="INR"/>
    <n v="0"/>
    <n v="0"/>
    <n v="0"/>
    <n v="0"/>
    <n v="0"/>
  </r>
  <r>
    <s v="1605001285"/>
    <s v="0"/>
    <s v="16050012850"/>
    <s v="5000"/>
    <x v="4"/>
    <s v="GODRAJ FILING CABINET"/>
    <s v="5"/>
    <s v="0"/>
    <s v="UM3001"/>
    <d v="2001-09-30T00:00:00"/>
    <n v="8055.3"/>
    <n v="-7652.54"/>
    <n v="402.76"/>
    <n v="0"/>
    <n v="0"/>
    <n v="0"/>
    <n v="0"/>
    <n v="402.76"/>
    <n v="8055.3"/>
    <n v="-7652.54"/>
    <n v="0"/>
    <m/>
    <s v="UM01"/>
    <s v="INR"/>
    <n v="0"/>
    <n v="0"/>
    <n v="0"/>
    <n v="0"/>
    <n v="0"/>
  </r>
  <r>
    <s v="1605001287"/>
    <s v="0"/>
    <s v="16050012870"/>
    <s v="5000"/>
    <x v="4"/>
    <s v="56 IN SWEEP HP CEILING FAN"/>
    <s v="0"/>
    <s v="0"/>
    <s v="UM3001"/>
    <d v="1982-04-28T00:00:00"/>
    <n v="545.4"/>
    <n v="-545.4"/>
    <n v="0"/>
    <n v="0"/>
    <n v="0"/>
    <n v="0"/>
    <n v="0"/>
    <n v="0"/>
    <n v="545.4"/>
    <n v="-545.4"/>
    <n v="0"/>
    <m/>
    <s v="UM01"/>
    <s v="INR"/>
    <n v="0"/>
    <n v="0"/>
    <n v="0"/>
    <n v="0"/>
    <n v="0"/>
  </r>
  <r>
    <s v="1605001288"/>
    <s v="0"/>
    <s v="16050012880"/>
    <s v="5000"/>
    <x v="4"/>
    <s v="GODREJ FILE CABINET 4 DRW 1NO"/>
    <s v="5"/>
    <s v="0"/>
    <s v="UM3001"/>
    <d v="2014-09-06T00:00:00"/>
    <n v="17300"/>
    <n v="-16435"/>
    <n v="865"/>
    <n v="0"/>
    <n v="0"/>
    <n v="0"/>
    <n v="0"/>
    <n v="865"/>
    <n v="17300"/>
    <n v="-16435"/>
    <n v="0"/>
    <m/>
    <s v="UM01"/>
    <s v="INR"/>
    <n v="0"/>
    <n v="0"/>
    <n v="0"/>
    <n v="0"/>
    <n v="0"/>
  </r>
  <r>
    <s v="1605001289"/>
    <s v="0"/>
    <s v="16050012890"/>
    <s v="5000"/>
    <x v="4"/>
    <s v="56 IN SWEEP HP CEILING FAN"/>
    <s v="0"/>
    <s v="0"/>
    <s v="UM3001"/>
    <d v="1982-04-28T00:00:00"/>
    <n v="545.4"/>
    <n v="-545.4"/>
    <n v="0"/>
    <n v="0"/>
    <n v="0"/>
    <n v="0"/>
    <n v="0"/>
    <n v="0"/>
    <n v="545.4"/>
    <n v="-545.4"/>
    <n v="0"/>
    <m/>
    <s v="UM01"/>
    <s v="INR"/>
    <n v="0"/>
    <n v="0"/>
    <n v="0"/>
    <n v="0"/>
    <n v="0"/>
  </r>
  <r>
    <s v="1605001290"/>
    <s v="0"/>
    <s v="16050012900"/>
    <s v="5000"/>
    <x v="4"/>
    <s v="56 IN SWEEP HP CEILING FAN"/>
    <s v="0"/>
    <s v="0"/>
    <s v="UM3001"/>
    <d v="1982-04-28T00:00:00"/>
    <n v="545.4"/>
    <n v="-545.4"/>
    <n v="0"/>
    <n v="0"/>
    <n v="0"/>
    <n v="0"/>
    <n v="0"/>
    <n v="0"/>
    <n v="545.4"/>
    <n v="-545.4"/>
    <n v="0"/>
    <m/>
    <s v="UM01"/>
    <s v="INR"/>
    <n v="0"/>
    <n v="0"/>
    <n v="0"/>
    <n v="0"/>
    <n v="0"/>
  </r>
  <r>
    <s v="1605001291"/>
    <s v="0"/>
    <s v="16050012910"/>
    <s v="5000"/>
    <x v="4"/>
    <s v="56 IN SWEEP HP CEILING FAN"/>
    <s v="0"/>
    <s v="0"/>
    <s v="UM3001"/>
    <d v="1982-04-28T00:00:00"/>
    <n v="545.4"/>
    <n v="-545.4"/>
    <n v="0"/>
    <n v="0"/>
    <n v="0"/>
    <n v="0"/>
    <n v="0"/>
    <n v="0"/>
    <n v="545.4"/>
    <n v="-545.4"/>
    <n v="0"/>
    <m/>
    <s v="UM01"/>
    <s v="INR"/>
    <n v="0"/>
    <n v="0"/>
    <n v="0"/>
    <n v="0"/>
    <n v="0"/>
  </r>
  <r>
    <s v="1605001292"/>
    <s v="0"/>
    <s v="16050012920"/>
    <s v="5000"/>
    <x v="4"/>
    <s v="56 IN SWEEP HP CEILING FAN"/>
    <s v="0"/>
    <s v="0"/>
    <s v="UM3001"/>
    <d v="1982-04-28T00:00:00"/>
    <n v="545.4"/>
    <n v="-545.4"/>
    <n v="0"/>
    <n v="0"/>
    <n v="0"/>
    <n v="0"/>
    <n v="0"/>
    <n v="0"/>
    <n v="545.4"/>
    <n v="-545.4"/>
    <n v="0"/>
    <m/>
    <s v="UM01"/>
    <s v="INR"/>
    <n v="0"/>
    <n v="0"/>
    <n v="0"/>
    <n v="0"/>
    <n v="0"/>
  </r>
  <r>
    <s v="1605001293"/>
    <s v="0"/>
    <s v="16050012930"/>
    <s v="5000"/>
    <x v="4"/>
    <s v="56 IN SWEEP HP CEILING FAN"/>
    <s v="0"/>
    <s v="0"/>
    <s v="UM3001"/>
    <d v="1982-04-28T00:00:00"/>
    <n v="545.4"/>
    <n v="-545.4"/>
    <n v="0"/>
    <n v="0"/>
    <n v="0"/>
    <n v="0"/>
    <n v="0"/>
    <n v="0"/>
    <n v="545.4"/>
    <n v="-545.4"/>
    <n v="0"/>
    <m/>
    <s v="UM01"/>
    <s v="INR"/>
    <n v="0"/>
    <n v="0"/>
    <n v="0"/>
    <n v="0"/>
    <n v="0"/>
  </r>
  <r>
    <s v="1605001294"/>
    <s v="0"/>
    <s v="16050012940"/>
    <s v="5000"/>
    <x v="4"/>
    <s v="56 IN SWEEP HP CEILING FAN"/>
    <s v="0"/>
    <s v="0"/>
    <s v="UM3001"/>
    <d v="1982-04-28T00:00:00"/>
    <n v="545.4"/>
    <n v="-545.4"/>
    <n v="0"/>
    <n v="0"/>
    <n v="0"/>
    <n v="0"/>
    <n v="0"/>
    <n v="0"/>
    <n v="545.4"/>
    <n v="-545.4"/>
    <n v="0"/>
    <m/>
    <s v="UM01"/>
    <s v="INR"/>
    <n v="0"/>
    <n v="0"/>
    <n v="0"/>
    <n v="0"/>
    <n v="0"/>
  </r>
  <r>
    <s v="1605001295"/>
    <s v="0"/>
    <s v="16050012950"/>
    <s v="5000"/>
    <x v="4"/>
    <s v="56 IN SWEEP HP CEILING FAN"/>
    <s v="0"/>
    <s v="0"/>
    <s v="UM3001"/>
    <d v="1982-04-28T00:00:00"/>
    <n v="545.4"/>
    <n v="-545.4"/>
    <n v="0"/>
    <n v="0"/>
    <n v="0"/>
    <n v="0"/>
    <n v="0"/>
    <n v="0"/>
    <n v="545.4"/>
    <n v="-545.4"/>
    <n v="0"/>
    <m/>
    <s v="UM01"/>
    <s v="INR"/>
    <n v="0"/>
    <n v="0"/>
    <n v="0"/>
    <n v="0"/>
    <n v="0"/>
  </r>
  <r>
    <s v="1605001296"/>
    <s v="0"/>
    <s v="16050012960"/>
    <s v="5000"/>
    <x v="4"/>
    <s v="ELECTRIC FAN"/>
    <s v="0"/>
    <s v="0"/>
    <s v="UM3001"/>
    <d v="1973-01-01T00:00:00"/>
    <n v="587.80999999999995"/>
    <n v="-587.80999999999995"/>
    <n v="0"/>
    <n v="0"/>
    <n v="0"/>
    <n v="0"/>
    <n v="0"/>
    <n v="0"/>
    <n v="587.80999999999995"/>
    <n v="-587.80999999999995"/>
    <n v="0"/>
    <m/>
    <s v="UM01"/>
    <s v="INR"/>
    <n v="0"/>
    <n v="0"/>
    <n v="0"/>
    <n v="0"/>
    <n v="0"/>
  </r>
  <r>
    <s v="1605001297"/>
    <s v="0"/>
    <s v="16050012970"/>
    <s v="5000"/>
    <x v="4"/>
    <s v="ELECTRIC FAN"/>
    <s v="0"/>
    <s v="0"/>
    <s v="UM3001"/>
    <d v="1973-01-01T00:00:00"/>
    <n v="587.80999999999995"/>
    <n v="-587.80999999999995"/>
    <n v="0"/>
    <n v="0"/>
    <n v="0"/>
    <n v="0"/>
    <n v="0"/>
    <n v="0"/>
    <n v="587.80999999999995"/>
    <n v="-587.80999999999995"/>
    <n v="0"/>
    <m/>
    <s v="UM01"/>
    <s v="INR"/>
    <n v="0"/>
    <n v="0"/>
    <n v="0"/>
    <n v="0"/>
    <n v="0"/>
  </r>
  <r>
    <s v="1605001298"/>
    <s v="0"/>
    <s v="16050012980"/>
    <s v="5000"/>
    <x v="4"/>
    <s v="ELECTRIC FAN"/>
    <s v="0"/>
    <s v="0"/>
    <s v="UM3001"/>
    <d v="1973-01-01T00:00:00"/>
    <n v="587.80999999999995"/>
    <n v="-587.80999999999995"/>
    <n v="0"/>
    <n v="0"/>
    <n v="0"/>
    <n v="0"/>
    <n v="0"/>
    <n v="0"/>
    <n v="587.80999999999995"/>
    <n v="-587.80999999999995"/>
    <n v="0"/>
    <m/>
    <s v="UM01"/>
    <s v="INR"/>
    <n v="0"/>
    <n v="0"/>
    <n v="0"/>
    <n v="0"/>
    <n v="0"/>
  </r>
  <r>
    <s v="1605001299"/>
    <s v="0"/>
    <s v="16050012990"/>
    <s v="5000"/>
    <x v="4"/>
    <s v="ELECTRIC FAN"/>
    <s v="0"/>
    <s v="0"/>
    <s v="UM3001"/>
    <d v="1973-01-01T00:00:00"/>
    <n v="587.80999999999995"/>
    <n v="-587.80999999999995"/>
    <n v="0"/>
    <n v="0"/>
    <n v="0"/>
    <n v="0"/>
    <n v="0"/>
    <n v="0"/>
    <n v="587.80999999999995"/>
    <n v="-587.80999999999995"/>
    <n v="0"/>
    <m/>
    <s v="UM01"/>
    <s v="INR"/>
    <n v="0"/>
    <n v="0"/>
    <n v="0"/>
    <n v="0"/>
    <n v="0"/>
  </r>
  <r>
    <s v="1605001300"/>
    <s v="0"/>
    <s v="16050013000"/>
    <s v="5000"/>
    <x v="4"/>
    <s v="ELECTRIC FAN"/>
    <s v="0"/>
    <s v="0"/>
    <s v="UM3001"/>
    <d v="1973-01-01T00:00:00"/>
    <n v="587.80999999999995"/>
    <n v="-587.80999999999995"/>
    <n v="0"/>
    <n v="0"/>
    <n v="0"/>
    <n v="0"/>
    <n v="0"/>
    <n v="0"/>
    <n v="587.80999999999995"/>
    <n v="-587.80999999999995"/>
    <n v="0"/>
    <m/>
    <s v="UM01"/>
    <s v="INR"/>
    <n v="0"/>
    <n v="0"/>
    <n v="0"/>
    <n v="0"/>
    <n v="0"/>
  </r>
  <r>
    <s v="1605001301"/>
    <s v="0"/>
    <s v="16050013010"/>
    <s v="5000"/>
    <x v="4"/>
    <s v="ELECTRIC FAN"/>
    <s v="0"/>
    <s v="0"/>
    <s v="UM3001"/>
    <d v="1973-01-01T00:00:00"/>
    <n v="587.80999999999995"/>
    <n v="-587.80999999999995"/>
    <n v="0"/>
    <n v="0"/>
    <n v="0"/>
    <n v="0"/>
    <n v="0"/>
    <n v="0"/>
    <n v="587.80999999999995"/>
    <n v="-587.80999999999995"/>
    <n v="0"/>
    <m/>
    <s v="UM01"/>
    <s v="INR"/>
    <n v="0"/>
    <n v="0"/>
    <n v="0"/>
    <n v="0"/>
    <n v="0"/>
  </r>
  <r>
    <s v="1605001302"/>
    <s v="0"/>
    <s v="16050013020"/>
    <s v="5000"/>
    <x v="4"/>
    <s v="ELECTRIC FAN"/>
    <s v="0"/>
    <s v="0"/>
    <s v="UM3001"/>
    <d v="1973-01-01T00:00:00"/>
    <n v="587.80999999999995"/>
    <n v="-587.80999999999995"/>
    <n v="0"/>
    <n v="0"/>
    <n v="0"/>
    <n v="0"/>
    <n v="0"/>
    <n v="0"/>
    <n v="587.80999999999995"/>
    <n v="-587.80999999999995"/>
    <n v="0"/>
    <m/>
    <s v="UM01"/>
    <s v="INR"/>
    <n v="0"/>
    <n v="0"/>
    <n v="0"/>
    <n v="0"/>
    <n v="0"/>
  </r>
  <r>
    <s v="1605001303"/>
    <s v="0"/>
    <s v="16050013030"/>
    <s v="5000"/>
    <x v="4"/>
    <s v="ELECTRIC FAN"/>
    <s v="0"/>
    <s v="0"/>
    <s v="UM3001"/>
    <d v="1973-01-01T00:00:00"/>
    <n v="587.85"/>
    <n v="-587.85"/>
    <n v="0"/>
    <n v="0"/>
    <n v="0"/>
    <n v="0"/>
    <n v="0"/>
    <n v="0"/>
    <n v="587.85"/>
    <n v="-587.85"/>
    <n v="0"/>
    <m/>
    <s v="UM01"/>
    <s v="INR"/>
    <n v="0"/>
    <n v="0"/>
    <n v="0"/>
    <n v="0"/>
    <n v="0"/>
  </r>
  <r>
    <s v="1605001304"/>
    <s v="0"/>
    <s v="16050013040"/>
    <s v="5000"/>
    <x v="4"/>
    <s v="PRIYADARSLINI TELEPHONE"/>
    <s v="0"/>
    <s v="0"/>
    <s v="UM3001"/>
    <d v="1981-04-18T00:00:00"/>
    <n v="590.47"/>
    <n v="-590.47"/>
    <n v="0"/>
    <n v="0"/>
    <n v="0"/>
    <n v="0"/>
    <n v="0"/>
    <n v="0"/>
    <n v="590.47"/>
    <n v="-590.47"/>
    <n v="0"/>
    <m/>
    <s v="UM01"/>
    <s v="INR"/>
    <n v="0"/>
    <n v="0"/>
    <n v="0"/>
    <n v="0"/>
    <n v="0"/>
  </r>
  <r>
    <s v="1605001305"/>
    <s v="0"/>
    <s v="16050013050"/>
    <s v="5000"/>
    <x v="4"/>
    <s v="PRIYADARSLINI TELEPHONE"/>
    <s v="0"/>
    <s v="0"/>
    <s v="UM3001"/>
    <d v="1981-04-18T00:00:00"/>
    <n v="590.48"/>
    <n v="-590.48"/>
    <n v="0"/>
    <n v="0"/>
    <n v="0"/>
    <n v="0"/>
    <n v="0"/>
    <n v="0"/>
    <n v="590.48"/>
    <n v="-590.48"/>
    <n v="0"/>
    <m/>
    <s v="UM01"/>
    <s v="INR"/>
    <n v="0"/>
    <n v="0"/>
    <n v="0"/>
    <n v="0"/>
    <n v="0"/>
  </r>
  <r>
    <s v="1605001306"/>
    <s v="0"/>
    <s v="16050013060"/>
    <s v="5000"/>
    <x v="4"/>
    <s v="PRIYADARSLINI TELEPHONE"/>
    <s v="0"/>
    <s v="0"/>
    <s v="UM3001"/>
    <d v="1981-12-28T00:00:00"/>
    <n v="613.99"/>
    <n v="-613.99"/>
    <n v="0"/>
    <n v="0"/>
    <n v="0"/>
    <n v="0"/>
    <n v="0"/>
    <n v="0"/>
    <n v="613.99"/>
    <n v="-613.99"/>
    <n v="0"/>
    <m/>
    <s v="UM01"/>
    <s v="INR"/>
    <n v="0"/>
    <n v="0"/>
    <n v="0"/>
    <n v="0"/>
    <n v="0"/>
  </r>
  <r>
    <s v="1605001307"/>
    <s v="0"/>
    <s v="16050013070"/>
    <s v="5000"/>
    <x v="4"/>
    <s v="PRIYADARSLINI TELEPHONE"/>
    <s v="0"/>
    <s v="0"/>
    <s v="UM3001"/>
    <d v="1981-12-28T00:00:00"/>
    <n v="613.99"/>
    <n v="-613.99"/>
    <n v="0"/>
    <n v="0"/>
    <n v="0"/>
    <n v="0"/>
    <n v="0"/>
    <n v="0"/>
    <n v="613.99"/>
    <n v="-613.99"/>
    <n v="0"/>
    <m/>
    <s v="UM01"/>
    <s v="INR"/>
    <n v="0"/>
    <n v="0"/>
    <n v="0"/>
    <n v="0"/>
    <n v="0"/>
  </r>
  <r>
    <s v="1605001308"/>
    <s v="0"/>
    <s v="16050013080"/>
    <s v="5000"/>
    <x v="4"/>
    <s v="PRIYADARSLINI TELEPHONE"/>
    <s v="0"/>
    <s v="0"/>
    <s v="UM3001"/>
    <d v="1981-12-28T00:00:00"/>
    <n v="613.99"/>
    <n v="-613.99"/>
    <n v="0"/>
    <n v="0"/>
    <n v="0"/>
    <n v="0"/>
    <n v="0"/>
    <n v="0"/>
    <n v="613.99"/>
    <n v="-613.99"/>
    <n v="0"/>
    <m/>
    <s v="UM01"/>
    <s v="INR"/>
    <n v="0"/>
    <n v="0"/>
    <n v="0"/>
    <n v="0"/>
    <n v="0"/>
  </r>
  <r>
    <s v="1605001309"/>
    <s v="0"/>
    <s v="16050013090"/>
    <s v="5000"/>
    <x v="4"/>
    <s v="PRIYADARSLINI TELEPHONE"/>
    <s v="0"/>
    <s v="0"/>
    <s v="UM3001"/>
    <d v="1981-12-28T00:00:00"/>
    <n v="613.99"/>
    <n v="-613.99"/>
    <n v="0"/>
    <n v="0"/>
    <n v="0"/>
    <n v="0"/>
    <n v="0"/>
    <n v="0"/>
    <n v="613.99"/>
    <n v="-613.99"/>
    <n v="0"/>
    <m/>
    <s v="UM01"/>
    <s v="INR"/>
    <n v="0"/>
    <n v="0"/>
    <n v="0"/>
    <n v="0"/>
    <n v="0"/>
  </r>
  <r>
    <s v="1605001310"/>
    <s v="0"/>
    <s v="16050013100"/>
    <s v="5000"/>
    <x v="4"/>
    <s v="PRIYADARSLINI TELEPHONE"/>
    <s v="0"/>
    <s v="0"/>
    <s v="UM3001"/>
    <d v="1981-12-28T00:00:00"/>
    <n v="614"/>
    <n v="-614"/>
    <n v="0"/>
    <n v="0"/>
    <n v="0"/>
    <n v="0"/>
    <n v="0"/>
    <n v="0"/>
    <n v="614"/>
    <n v="-614"/>
    <n v="0"/>
    <m/>
    <s v="UM01"/>
    <s v="INR"/>
    <n v="0"/>
    <n v="0"/>
    <n v="0"/>
    <n v="0"/>
    <n v="0"/>
  </r>
  <r>
    <s v="1605001311"/>
    <s v="0"/>
    <s v="16050013110"/>
    <s v="5000"/>
    <x v="4"/>
    <s v="STEEL CABINET SUN MICA TOP"/>
    <s v="0"/>
    <s v="0"/>
    <s v="UM3001"/>
    <d v="1982-07-22T00:00:00"/>
    <n v="728"/>
    <n v="-728"/>
    <n v="0"/>
    <n v="0"/>
    <n v="0"/>
    <n v="0"/>
    <n v="0"/>
    <n v="0"/>
    <n v="728"/>
    <n v="-728"/>
    <n v="0"/>
    <m/>
    <s v="UM01"/>
    <s v="INR"/>
    <n v="0"/>
    <n v="0"/>
    <n v="0"/>
    <n v="0"/>
    <n v="0"/>
  </r>
  <r>
    <s v="1605001312"/>
    <s v="0"/>
    <s v="16050013120"/>
    <s v="5000"/>
    <x v="4"/>
    <s v="STEEL CABINET"/>
    <s v="0"/>
    <s v="0"/>
    <s v="UM3001"/>
    <d v="1976-01-01T00:00:00"/>
    <n v="757.34"/>
    <n v="-757.34"/>
    <n v="0"/>
    <n v="0"/>
    <n v="0"/>
    <n v="0"/>
    <n v="0"/>
    <n v="0"/>
    <n v="757.34"/>
    <n v="-757.34"/>
    <n v="0"/>
    <m/>
    <s v="UM01"/>
    <s v="INR"/>
    <n v="0"/>
    <n v="0"/>
    <n v="0"/>
    <n v="0"/>
    <n v="0"/>
  </r>
  <r>
    <s v="1605001313"/>
    <s v="0"/>
    <s v="16050013130"/>
    <s v="5000"/>
    <x v="4"/>
    <s v="FILING CABINET"/>
    <s v="0"/>
    <s v="0"/>
    <s v="UM3001"/>
    <d v="1982-12-31T00:00:00"/>
    <n v="821.82"/>
    <n v="-821.82"/>
    <n v="0"/>
    <n v="0"/>
    <n v="0"/>
    <n v="0"/>
    <n v="0"/>
    <n v="0"/>
    <n v="821.82"/>
    <n v="-821.82"/>
    <n v="0"/>
    <m/>
    <s v="UM01"/>
    <s v="INR"/>
    <n v="0"/>
    <n v="0"/>
    <n v="0"/>
    <n v="0"/>
    <n v="0"/>
  </r>
  <r>
    <s v="1605001315"/>
    <s v="0"/>
    <s v="16050013150"/>
    <s v="5000"/>
    <x v="4"/>
    <s v="HARMETICK COMPRESSOR FOR AC 2T"/>
    <s v="5"/>
    <s v="0"/>
    <s v="UM3002"/>
    <d v="2013-07-16T00:00:00"/>
    <n v="10700"/>
    <n v="-10165"/>
    <n v="535"/>
    <n v="0"/>
    <n v="0"/>
    <n v="0"/>
    <n v="0"/>
    <n v="535"/>
    <n v="10700"/>
    <n v="-10165"/>
    <n v="0"/>
    <m/>
    <s v="UM01"/>
    <s v="INR"/>
    <n v="0"/>
    <n v="0"/>
    <n v="0"/>
    <n v="0"/>
    <n v="0"/>
  </r>
  <r>
    <s v="1605001316"/>
    <s v="0"/>
    <s v="16050013160"/>
    <s v="5000"/>
    <x v="4"/>
    <s v="HAVELLS FAN ES-50"/>
    <s v="5"/>
    <s v="0"/>
    <s v="UM3001"/>
    <d v="2013-05-03T00:00:00"/>
    <n v="7680"/>
    <n v="-7296"/>
    <n v="384"/>
    <n v="0"/>
    <n v="0"/>
    <n v="0"/>
    <n v="0"/>
    <n v="384"/>
    <n v="7680"/>
    <n v="-7296"/>
    <n v="0"/>
    <m/>
    <s v="UM01"/>
    <s v="INR"/>
    <n v="0"/>
    <n v="0"/>
    <n v="0"/>
    <n v="0"/>
    <n v="0"/>
  </r>
  <r>
    <s v="1605001317"/>
    <s v="0"/>
    <s v="16050013170"/>
    <s v="5000"/>
    <x v="4"/>
    <s v="&quot;&quot;&quot;CINNI WALL HANGING FAN 16&quot;&quot;&quot;&quot;&quot;"/>
    <s v="0"/>
    <s v="0"/>
    <s v="UM3001"/>
    <d v="1993-11-19T00:00:00"/>
    <n v="1023.74"/>
    <n v="-1023.74"/>
    <n v="0"/>
    <n v="0"/>
    <n v="0"/>
    <n v="0"/>
    <n v="0"/>
    <n v="0"/>
    <n v="1023.74"/>
    <n v="-1023.74"/>
    <n v="0"/>
    <m/>
    <s v="UM01"/>
    <s v="INR"/>
    <n v="0"/>
    <n v="0"/>
    <n v="0"/>
    <n v="0"/>
    <n v="0"/>
  </r>
  <r>
    <s v="1605001318"/>
    <s v="0"/>
    <s v="16050013180"/>
    <s v="5000"/>
    <x v="4"/>
    <s v="&quot;&quot;&quot;EXHAUST FAN 6&quot;&quot;&quot;"/>
    <s v="1"/>
    <s v="0"/>
    <s v="UM3001"/>
    <d v="2015-10-31T00:00:00"/>
    <n v="1050"/>
    <n v="-1050"/>
    <n v="0"/>
    <n v="0"/>
    <n v="0"/>
    <n v="0"/>
    <n v="0"/>
    <n v="0"/>
    <n v="1050"/>
    <n v="-1050"/>
    <n v="0"/>
    <m/>
    <s v="UM01"/>
    <s v="INR"/>
    <n v="0"/>
    <n v="0"/>
    <n v="0"/>
    <n v="0"/>
    <n v="0"/>
  </r>
  <r>
    <s v="1605001319"/>
    <s v="0"/>
    <s v="16050013190"/>
    <s v="5000"/>
    <x v="4"/>
    <s v="&quot;ORIENT EXHAUST FAN 6&quot;&quot; 1 NOS&quot;"/>
    <s v="1"/>
    <s v="0"/>
    <s v="UM3002"/>
    <d v="2014-08-12T00:00:00"/>
    <n v="1053.98"/>
    <n v="-1053.98"/>
    <n v="0"/>
    <n v="0"/>
    <n v="0"/>
    <n v="0"/>
    <n v="0"/>
    <n v="0"/>
    <n v="1053.98"/>
    <n v="-1053.98"/>
    <n v="0"/>
    <m/>
    <s v="UM01"/>
    <s v="INR"/>
    <n v="0"/>
    <n v="0"/>
    <n v="0"/>
    <n v="0"/>
    <n v="0"/>
  </r>
  <r>
    <s v="1605001320"/>
    <s v="0"/>
    <s v="16050013200"/>
    <s v="5000"/>
    <x v="4"/>
    <s v="HP LASERJET 1020+ PRINTER"/>
    <s v="3"/>
    <s v="0"/>
    <s v="UM3001"/>
    <d v="2008-01-11T00:00:00"/>
    <n v="7100"/>
    <n v="-6745"/>
    <n v="355"/>
    <n v="0"/>
    <n v="0"/>
    <n v="0"/>
    <n v="0"/>
    <n v="355"/>
    <n v="7100"/>
    <n v="-6745"/>
    <n v="0"/>
    <m/>
    <s v="UM01"/>
    <s v="INR"/>
    <n v="0"/>
    <n v="0"/>
    <n v="0"/>
    <n v="0"/>
    <n v="0"/>
  </r>
  <r>
    <s v="1605001321"/>
    <s v="0"/>
    <s v="16050013210"/>
    <s v="5000"/>
    <x v="4"/>
    <s v="HTC 728G - N K P"/>
    <s v="3"/>
    <s v="0"/>
    <s v="UM3001"/>
    <d v="2016-01-08T00:00:00"/>
    <n v="12000"/>
    <n v="-11400"/>
    <n v="600"/>
    <n v="0"/>
    <n v="-12000"/>
    <n v="0"/>
    <n v="11400"/>
    <n v="0"/>
    <n v="0"/>
    <n v="0"/>
    <n v="0"/>
    <d v="2020-12-30T00:00:00"/>
    <s v="UM01"/>
    <s v="INR"/>
    <n v="0"/>
    <n v="0"/>
    <n v="0"/>
    <n v="0"/>
    <n v="0"/>
  </r>
  <r>
    <s v="1605001324"/>
    <s v="0"/>
    <s v="16050013240"/>
    <s v="5000"/>
    <x v="4"/>
    <s v="INDUSTRIAL VACUUM CLEANER 1 NO"/>
    <s v="5"/>
    <s v="0"/>
    <s v="UM3001"/>
    <d v="2014-09-25T00:00:00"/>
    <n v="12750"/>
    <n v="-12112.5"/>
    <n v="637.5"/>
    <n v="0"/>
    <n v="0"/>
    <n v="0"/>
    <n v="0"/>
    <n v="637.5"/>
    <n v="12750"/>
    <n v="-12112.5"/>
    <n v="0"/>
    <m/>
    <s v="UM01"/>
    <s v="INR"/>
    <n v="0"/>
    <n v="0"/>
    <n v="0"/>
    <n v="0"/>
    <n v="0"/>
  </r>
  <r>
    <s v="1605001325"/>
    <s v="0"/>
    <s v="16050013250"/>
    <s v="5000"/>
    <x v="4"/>
    <s v="&quot;ORIENT EXHAUST FAN 12&quot;&quot; 1 NOS&quot;"/>
    <s v="1"/>
    <s v="0"/>
    <s v="UM3001"/>
    <d v="2014-05-17T00:00:00"/>
    <n v="1252"/>
    <n v="-1252"/>
    <n v="0"/>
    <n v="0"/>
    <n v="0"/>
    <n v="0"/>
    <n v="0"/>
    <n v="0"/>
    <n v="1252"/>
    <n v="-1252"/>
    <n v="0"/>
    <m/>
    <s v="UM01"/>
    <s v="INR"/>
    <n v="0"/>
    <n v="0"/>
    <n v="0"/>
    <n v="0"/>
    <n v="0"/>
  </r>
  <r>
    <s v="1605001326"/>
    <s v="0"/>
    <s v="16050013260"/>
    <s v="5000"/>
    <x v="4"/>
    <s v="INVERTOR"/>
    <s v="5"/>
    <s v="0"/>
    <s v="UM3001"/>
    <d v="2013-12-16T00:00:00"/>
    <n v="17000"/>
    <n v="-16150"/>
    <n v="850"/>
    <n v="0"/>
    <n v="0"/>
    <n v="0"/>
    <n v="0"/>
    <n v="850"/>
    <n v="17000"/>
    <n v="-16150"/>
    <n v="0"/>
    <m/>
    <s v="UM01"/>
    <s v="INR"/>
    <n v="0"/>
    <n v="0"/>
    <n v="0"/>
    <n v="0"/>
    <n v="0"/>
  </r>
  <r>
    <s v="1605001327"/>
    <s v="0"/>
    <s v="16050013270"/>
    <s v="5000"/>
    <x v="4"/>
    <s v="JAMES SEMI SELF FAN SCALE SSF/"/>
    <s v="0"/>
    <s v="0"/>
    <s v="UM3001"/>
    <d v="1990-11-12T00:00:00"/>
    <n v="21607"/>
    <n v="-20526.650000000001"/>
    <n v="1080.3499999999999"/>
    <n v="0"/>
    <n v="0"/>
    <n v="0"/>
    <n v="0"/>
    <n v="1080.3499999999999"/>
    <n v="21607"/>
    <n v="-20526.650000000001"/>
    <n v="0"/>
    <m/>
    <s v="UM01"/>
    <s v="INR"/>
    <n v="0"/>
    <n v="0"/>
    <n v="0"/>
    <n v="0"/>
    <n v="0"/>
  </r>
  <r>
    <s v="1605001328"/>
    <s v="0"/>
    <s v="16050013280"/>
    <s v="5000"/>
    <x v="4"/>
    <s v="KELVINATOR REFRIGERATOR 170 LT"/>
    <s v="5"/>
    <s v="0"/>
    <s v="UM3001"/>
    <d v="2011-03-18T00:00:00"/>
    <n v="9050"/>
    <n v="-8597.5"/>
    <n v="452.5"/>
    <n v="0"/>
    <n v="0"/>
    <n v="0"/>
    <n v="0"/>
    <n v="452.5"/>
    <n v="9050"/>
    <n v="-8597.5"/>
    <n v="0"/>
    <m/>
    <s v="UM01"/>
    <s v="INR"/>
    <n v="0"/>
    <n v="0"/>
    <n v="0"/>
    <n v="0"/>
    <n v="0"/>
  </r>
  <r>
    <s v="1605001329"/>
    <s v="0"/>
    <s v="16050013290"/>
    <s v="5000"/>
    <x v="4"/>
    <s v="KELVINATOR REFRIGERATOR 170 LT"/>
    <s v="5"/>
    <s v="0"/>
    <s v="UM3001"/>
    <d v="2010-05-04T00:00:00"/>
    <n v="9300"/>
    <n v="-8835"/>
    <n v="465"/>
    <n v="0"/>
    <n v="0"/>
    <n v="0"/>
    <n v="0"/>
    <n v="465"/>
    <n v="9300"/>
    <n v="-8835"/>
    <n v="0"/>
    <m/>
    <s v="UM01"/>
    <s v="INR"/>
    <n v="0"/>
    <n v="0"/>
    <n v="0"/>
    <n v="0"/>
    <n v="0"/>
  </r>
  <r>
    <s v="1605001330"/>
    <s v="0"/>
    <s v="16050013300"/>
    <s v="5000"/>
    <x v="4"/>
    <s v="KENSTAR SLIMLINE"/>
    <s v="5"/>
    <s v="0"/>
    <s v="UM3001"/>
    <d v="2015-05-30T00:00:00"/>
    <n v="7800"/>
    <n v="-7174.35"/>
    <n v="625.65"/>
    <n v="0"/>
    <n v="0"/>
    <n v="-235.65"/>
    <n v="0"/>
    <n v="390"/>
    <n v="7800"/>
    <n v="-7410"/>
    <n v="0"/>
    <m/>
    <s v="UM01"/>
    <s v="INR"/>
    <n v="0"/>
    <n v="0"/>
    <n v="0"/>
    <n v="0"/>
    <n v="0"/>
  </r>
  <r>
    <s v="1605001331"/>
    <s v="0"/>
    <s v="16050013310"/>
    <s v="5000"/>
    <x v="4"/>
    <s v="&quot;CROMPTON 15&quot;&quot; EXHOST FAN&quot;"/>
    <s v="0"/>
    <s v="0"/>
    <s v="UM3002"/>
    <d v="2009-08-20T00:00:00"/>
    <n v="1344.37"/>
    <n v="-1344.37"/>
    <n v="0"/>
    <n v="0"/>
    <n v="0"/>
    <n v="0"/>
    <n v="0"/>
    <n v="0"/>
    <n v="1344.37"/>
    <n v="-1344.37"/>
    <n v="0"/>
    <m/>
    <s v="UM01"/>
    <s v="INR"/>
    <n v="0"/>
    <n v="0"/>
    <n v="0"/>
    <n v="0"/>
    <n v="0"/>
  </r>
  <r>
    <s v="1605001332"/>
    <s v="0"/>
    <s v="16050013320"/>
    <s v="5000"/>
    <x v="4"/>
    <s v="ABRASIVE CUTTING M/C"/>
    <s v="0"/>
    <s v="0"/>
    <s v="UM3001"/>
    <d v="1969-05-31T00:00:00"/>
    <n v="1375.79"/>
    <n v="-1375.79"/>
    <n v="0"/>
    <n v="0"/>
    <n v="0"/>
    <n v="0"/>
    <n v="0"/>
    <n v="0"/>
    <n v="1375.79"/>
    <n v="-1375.79"/>
    <n v="0"/>
    <m/>
    <s v="UM01"/>
    <s v="INR"/>
    <n v="0"/>
    <n v="0"/>
    <n v="0"/>
    <n v="0"/>
    <n v="0"/>
  </r>
  <r>
    <s v="1605001334"/>
    <s v="0"/>
    <s v="16050013340"/>
    <s v="5000"/>
    <x v="4"/>
    <s v="WADBORS EXHAUST FAN 1 NOS"/>
    <s v="1"/>
    <s v="0"/>
    <s v="UM3001"/>
    <d v="2014-09-04T00:00:00"/>
    <n v="1400"/>
    <n v="-1400"/>
    <n v="0"/>
    <n v="0"/>
    <n v="0"/>
    <n v="0"/>
    <n v="0"/>
    <n v="0"/>
    <n v="1400"/>
    <n v="-1400"/>
    <n v="0"/>
    <m/>
    <s v="UM01"/>
    <s v="INR"/>
    <n v="0"/>
    <n v="0"/>
    <n v="0"/>
    <n v="0"/>
    <n v="0"/>
  </r>
  <r>
    <s v="1605001335"/>
    <s v="0"/>
    <s v="16050013350"/>
    <s v="5000"/>
    <x v="4"/>
    <s v="KLV - S40A10 - LCD TV"/>
    <s v="5"/>
    <s v="0"/>
    <s v="UM3001"/>
    <d v="2007-03-31T00:00:00"/>
    <n v="131000"/>
    <n v="-124449.99"/>
    <n v="6550.01"/>
    <n v="0"/>
    <n v="0"/>
    <n v="0"/>
    <n v="0"/>
    <n v="6550.01"/>
    <n v="131000"/>
    <n v="-124449.99"/>
    <n v="0"/>
    <m/>
    <s v="UM01"/>
    <s v="INR"/>
    <n v="0"/>
    <n v="0"/>
    <n v="0"/>
    <n v="0"/>
    <n v="0"/>
  </r>
  <r>
    <s v="1605001337"/>
    <s v="0"/>
    <s v="16050013370"/>
    <s v="5000"/>
    <x v="4"/>
    <s v="L G 181PP XX 175 LTRS REFRIGAR"/>
    <s v="5"/>
    <s v="0"/>
    <s v="UM3001"/>
    <d v="2004-04-24T00:00:00"/>
    <n v="7490"/>
    <n v="-7115.49"/>
    <n v="374.51"/>
    <n v="0"/>
    <n v="0"/>
    <n v="0"/>
    <n v="0"/>
    <n v="374.51"/>
    <n v="7490"/>
    <n v="-7115.49"/>
    <n v="0"/>
    <m/>
    <s v="UM01"/>
    <s v="INR"/>
    <n v="0"/>
    <n v="0"/>
    <n v="0"/>
    <n v="0"/>
    <n v="0"/>
  </r>
  <r>
    <s v="1605001343"/>
    <s v="0"/>
    <s v="16050013430"/>
    <s v="5000"/>
    <x v="4"/>
    <s v="LC WASHING MC"/>
    <s v="5"/>
    <s v="0"/>
    <s v="UM3001"/>
    <d v="2013-06-22T00:00:00"/>
    <n v="15540"/>
    <n v="-14763"/>
    <n v="777"/>
    <n v="0"/>
    <n v="0"/>
    <n v="0"/>
    <n v="0"/>
    <n v="777"/>
    <n v="15540"/>
    <n v="-14763"/>
    <n v="0"/>
    <m/>
    <s v="UM01"/>
    <s v="INR"/>
    <n v="0"/>
    <n v="0"/>
    <n v="0"/>
    <n v="0"/>
    <n v="0"/>
  </r>
  <r>
    <s v="1605001344"/>
    <s v="0"/>
    <s v="16050013440"/>
    <s v="5000"/>
    <x v="4"/>
    <s v="LCD NOSY TV 46x400"/>
    <s v="5"/>
    <s v="0"/>
    <s v="UM3001"/>
    <d v="2010-11-08T00:00:00"/>
    <n v="74000"/>
    <n v="-70300"/>
    <n v="3700"/>
    <n v="0"/>
    <n v="0"/>
    <n v="0"/>
    <n v="0"/>
    <n v="3700"/>
    <n v="74000"/>
    <n v="-70300"/>
    <n v="0"/>
    <m/>
    <s v="UM01"/>
    <s v="INR"/>
    <n v="0"/>
    <n v="0"/>
    <n v="0"/>
    <n v="0"/>
    <n v="0"/>
  </r>
  <r>
    <s v="1605001345"/>
    <s v="0"/>
    <s v="16050013450"/>
    <s v="5000"/>
    <x v="4"/>
    <s v="LCD TV MODEL 42LD460"/>
    <s v="5"/>
    <s v="0"/>
    <s v="UM3001"/>
    <d v="2010-11-11T00:00:00"/>
    <n v="46035"/>
    <n v="-43733.25"/>
    <n v="2301.75"/>
    <n v="0"/>
    <n v="0"/>
    <n v="0"/>
    <n v="0"/>
    <n v="2301.75"/>
    <n v="46035"/>
    <n v="-43733.25"/>
    <n v="0"/>
    <m/>
    <s v="UM01"/>
    <s v="INR"/>
    <n v="0"/>
    <n v="0"/>
    <n v="0"/>
    <n v="0"/>
    <n v="0"/>
  </r>
  <r>
    <s v="1605001346"/>
    <s v="0"/>
    <s v="16050013460"/>
    <s v="5000"/>
    <x v="4"/>
    <s v="&quot;LED TV 32&quot;&quot; - SAMSUNG&quot;"/>
    <s v="5"/>
    <s v="0"/>
    <s v="UM3001"/>
    <d v="2014-01-15T00:00:00"/>
    <n v="30300"/>
    <n v="-28785"/>
    <n v="1515"/>
    <n v="0"/>
    <n v="0"/>
    <n v="0"/>
    <n v="0"/>
    <n v="1515"/>
    <n v="30300"/>
    <n v="-28785"/>
    <n v="0"/>
    <m/>
    <s v="UM01"/>
    <s v="INR"/>
    <n v="0"/>
    <n v="0"/>
    <n v="0"/>
    <n v="0"/>
    <n v="0"/>
  </r>
  <r>
    <s v="1605001349"/>
    <s v="0"/>
    <s v="16050013490"/>
    <s v="5000"/>
    <x v="4"/>
    <s v="&quot;LG 26&quot;&quot; LCD TV MUM G/HOUSE&quot;"/>
    <s v="5"/>
    <s v="0"/>
    <s v="UM3001"/>
    <d v="2011-05-27T00:00:00"/>
    <n v="40482"/>
    <n v="-38457.9"/>
    <n v="2024.1"/>
    <n v="0"/>
    <n v="0"/>
    <n v="0"/>
    <n v="0"/>
    <n v="2024.1"/>
    <n v="40482"/>
    <n v="-38457.9"/>
    <n v="0"/>
    <m/>
    <s v="UM01"/>
    <s v="INR"/>
    <n v="0"/>
    <n v="0"/>
    <n v="0"/>
    <n v="0"/>
    <n v="0"/>
  </r>
  <r>
    <s v="1605001350"/>
    <s v="0"/>
    <s v="16050013500"/>
    <s v="5000"/>
    <x v="4"/>
    <s v="LG WALL FAN 400 MM"/>
    <s v="0"/>
    <s v="0"/>
    <s v="UM3001"/>
    <d v="2005-06-07T00:00:00"/>
    <n v="1436.4"/>
    <n v="-1364.58"/>
    <n v="71.819999999999993"/>
    <n v="0"/>
    <n v="0"/>
    <n v="0"/>
    <n v="0"/>
    <n v="71.819999999999993"/>
    <n v="1436.4"/>
    <n v="-1364.58"/>
    <n v="0"/>
    <m/>
    <s v="UM01"/>
    <s v="INR"/>
    <n v="0"/>
    <n v="0"/>
    <n v="0"/>
    <n v="0"/>
    <n v="0"/>
  </r>
  <r>
    <s v="1605001353"/>
    <s v="0"/>
    <s v="16050013530"/>
    <s v="5000"/>
    <x v="4"/>
    <s v="&quot;&quot;&quot;CROMPTON 16&quot;&quot;&quot;&quot; W&quot;"/>
    <s v="1"/>
    <s v="0"/>
    <s v="UM3001"/>
    <d v="2015-07-14T00:00:00"/>
    <n v="1699"/>
    <n v="-1699"/>
    <n v="0"/>
    <n v="0"/>
    <n v="0"/>
    <n v="0"/>
    <n v="0"/>
    <n v="0"/>
    <n v="1699"/>
    <n v="-1699"/>
    <n v="0"/>
    <m/>
    <s v="UM01"/>
    <s v="INR"/>
    <n v="0"/>
    <n v="0"/>
    <n v="0"/>
    <n v="0"/>
    <n v="0"/>
  </r>
  <r>
    <s v="1605001354"/>
    <s v="0"/>
    <s v="16050013540"/>
    <s v="5000"/>
    <x v="4"/>
    <s v="&quot;&quot;&quot;CROMPTON EX- FA&quot;"/>
    <s v="1"/>
    <s v="0"/>
    <s v="UM3001"/>
    <d v="2015-06-18T00:00:00"/>
    <n v="1699"/>
    <n v="-1699"/>
    <n v="0"/>
    <n v="0"/>
    <n v="0"/>
    <n v="0"/>
    <n v="0"/>
    <n v="0"/>
    <n v="1699"/>
    <n v="-1699"/>
    <n v="0"/>
    <m/>
    <s v="UM01"/>
    <s v="INR"/>
    <n v="0"/>
    <n v="0"/>
    <n v="0"/>
    <n v="0"/>
    <n v="0"/>
  </r>
  <r>
    <s v="1605001355"/>
    <s v="0"/>
    <s v="16050013550"/>
    <s v="5000"/>
    <x v="4"/>
    <s v="&quot;&quot;&quot;ORIENT CIELING FAN 48&quot;&quot;&quot;&quot; DEEP&quot;"/>
    <s v="0"/>
    <s v="0"/>
    <s v="UM3001"/>
    <d v="1994-06-17T00:00:00"/>
    <n v="1727.1"/>
    <n v="-1727.1"/>
    <n v="0"/>
    <n v="0"/>
    <n v="0"/>
    <n v="0"/>
    <n v="0"/>
    <n v="0"/>
    <n v="1727.1"/>
    <n v="-1727.1"/>
    <n v="0"/>
    <m/>
    <s v="UM01"/>
    <s v="INR"/>
    <n v="0"/>
    <n v="0"/>
    <n v="0"/>
    <n v="0"/>
    <n v="0"/>
  </r>
  <r>
    <s v="1605001356"/>
    <s v="0"/>
    <s v="16050013560"/>
    <s v="5000"/>
    <x v="4"/>
    <s v="MOTORISED TREADMILL T-1500 1NO"/>
    <s v="5"/>
    <s v="0"/>
    <s v="UM3001"/>
    <d v="2014-06-09T00:00:00"/>
    <n v="174400"/>
    <n v="-165680"/>
    <n v="8720"/>
    <n v="0"/>
    <n v="0"/>
    <n v="0"/>
    <n v="0"/>
    <n v="8720"/>
    <n v="174400"/>
    <n v="-165680"/>
    <n v="0"/>
    <m/>
    <s v="UM01"/>
    <s v="INR"/>
    <n v="0"/>
    <n v="0"/>
    <n v="0"/>
    <n v="0"/>
    <n v="0"/>
  </r>
  <r>
    <s v="1605001359"/>
    <s v="0"/>
    <s v="16050013590"/>
    <s v="5000"/>
    <x v="4"/>
    <s v="MOTORS SCANNER"/>
    <s v="5"/>
    <s v="0"/>
    <s v="UM3001"/>
    <d v="2000-03-14T00:00:00"/>
    <n v="8140"/>
    <n v="-7733"/>
    <n v="407"/>
    <n v="0"/>
    <n v="0"/>
    <n v="0"/>
    <n v="0"/>
    <n v="407"/>
    <n v="8140"/>
    <n v="-7733"/>
    <n v="0"/>
    <m/>
    <s v="UM01"/>
    <s v="INR"/>
    <n v="0"/>
    <n v="0"/>
    <n v="0"/>
    <n v="0"/>
    <n v="0"/>
  </r>
  <r>
    <s v="1605001360"/>
    <s v="0"/>
    <s v="16050013600"/>
    <s v="5000"/>
    <x v="4"/>
    <s v="&quot;ORIENT FAN 16&quot;&quot;&quot;"/>
    <s v="0"/>
    <s v="0"/>
    <s v="UM3001"/>
    <d v="2009-03-03T00:00:00"/>
    <n v="1752.75"/>
    <n v="-1752.75"/>
    <n v="0"/>
    <n v="0"/>
    <n v="0"/>
    <n v="0"/>
    <n v="0"/>
    <n v="0"/>
    <n v="1752.75"/>
    <n v="-1752.75"/>
    <n v="0"/>
    <m/>
    <s v="UM01"/>
    <s v="INR"/>
    <n v="0"/>
    <n v="0"/>
    <n v="0"/>
    <n v="0"/>
    <n v="0"/>
  </r>
  <r>
    <s v="1605001361"/>
    <s v="0"/>
    <s v="16050013610"/>
    <s v="5000"/>
    <x v="4"/>
    <s v="&quot;ORIENT FAN 16&quot;&quot;&quot;"/>
    <s v="0"/>
    <s v="0"/>
    <s v="UM3001"/>
    <d v="2009-03-03T00:00:00"/>
    <n v="1752.75"/>
    <n v="-1752.75"/>
    <n v="0"/>
    <n v="0"/>
    <n v="0"/>
    <n v="0"/>
    <n v="0"/>
    <n v="0"/>
    <n v="1752.75"/>
    <n v="-1752.75"/>
    <n v="0"/>
    <m/>
    <s v="UM01"/>
    <s v="INR"/>
    <n v="0"/>
    <n v="0"/>
    <n v="0"/>
    <n v="0"/>
    <n v="0"/>
  </r>
  <r>
    <s v="1605001362"/>
    <s v="0"/>
    <s v="16050013620"/>
    <s v="5000"/>
    <x v="4"/>
    <s v="NASTLE TEA &amp; COFFEE MACHINE"/>
    <s v="5"/>
    <s v="0"/>
    <s v="UM3001"/>
    <d v="2013-02-12T00:00:00"/>
    <n v="22230"/>
    <n v="-21118.5"/>
    <n v="1111.5"/>
    <n v="0"/>
    <n v="0"/>
    <n v="0"/>
    <n v="0"/>
    <n v="1111.5"/>
    <n v="22230"/>
    <n v="-21118.5"/>
    <n v="0"/>
    <m/>
    <s v="UM01"/>
    <s v="INR"/>
    <n v="0"/>
    <n v="0"/>
    <n v="0"/>
    <n v="0"/>
    <n v="0"/>
  </r>
  <r>
    <s v="1605001363"/>
    <s v="0"/>
    <s v="16050013630"/>
    <s v="5000"/>
    <x v="4"/>
    <s v="NEW PRI ( TELEPHONE ) SYSTEM"/>
    <s v="5"/>
    <s v="0"/>
    <s v="UM3002"/>
    <d v="2005-05-01T00:00:00"/>
    <n v="558608"/>
    <n v="-530677.6"/>
    <n v="27930.400000000001"/>
    <n v="0"/>
    <n v="0"/>
    <n v="0"/>
    <n v="0"/>
    <n v="27930.400000000001"/>
    <n v="558608"/>
    <n v="-530677.6"/>
    <n v="0"/>
    <m/>
    <s v="UM01"/>
    <s v="INR"/>
    <n v="0"/>
    <n v="0"/>
    <n v="0"/>
    <n v="0"/>
    <n v="0"/>
  </r>
  <r>
    <s v="1605001364"/>
    <s v="0"/>
    <s v="16050013640"/>
    <s v="5000"/>
    <x v="4"/>
    <s v="NIKON CAMERA MODEL L30 1 NOS"/>
    <s v="5"/>
    <s v="0"/>
    <s v="UM3002"/>
    <d v="2014-05-27T00:00:00"/>
    <n v="5600"/>
    <n v="-5320"/>
    <n v="280"/>
    <n v="0"/>
    <n v="0"/>
    <n v="0"/>
    <n v="0"/>
    <n v="280"/>
    <n v="5600"/>
    <n v="-5320"/>
    <n v="0"/>
    <m/>
    <s v="UM01"/>
    <s v="INR"/>
    <n v="0"/>
    <n v="0"/>
    <n v="0"/>
    <n v="0"/>
    <n v="0"/>
  </r>
  <r>
    <s v="1605001365"/>
    <s v="0"/>
    <s v="16050013650"/>
    <s v="5000"/>
    <x v="4"/>
    <s v="NOFORALA ALPHG PAGER"/>
    <s v="0"/>
    <s v="0"/>
    <s v="UM3002"/>
    <d v="1999-12-17T00:00:00"/>
    <n v="4100"/>
    <n v="-3895"/>
    <n v="205"/>
    <n v="0"/>
    <n v="0"/>
    <n v="0"/>
    <n v="0"/>
    <n v="205"/>
    <n v="4100"/>
    <n v="-3895"/>
    <n v="0"/>
    <m/>
    <s v="UM01"/>
    <s v="INR"/>
    <n v="0"/>
    <n v="0"/>
    <n v="0"/>
    <n v="0"/>
    <n v="0"/>
  </r>
  <r>
    <s v="1605001371"/>
    <s v="0"/>
    <s v="16050013710"/>
    <s v="5000"/>
    <x v="4"/>
    <s v="PUREIT -M05 IWPS BLUE WATER FI"/>
    <s v="0"/>
    <s v="0"/>
    <s v="UM3002"/>
    <d v="2008-10-04T00:00:00"/>
    <n v="1800"/>
    <n v="-1800"/>
    <n v="0"/>
    <n v="0"/>
    <n v="0"/>
    <n v="0"/>
    <n v="0"/>
    <n v="0"/>
    <n v="1800"/>
    <n v="-1800"/>
    <n v="0"/>
    <m/>
    <s v="UM01"/>
    <s v="INR"/>
    <n v="0"/>
    <n v="0"/>
    <n v="0"/>
    <n v="0"/>
    <n v="0"/>
  </r>
  <r>
    <s v="1605001372"/>
    <s v="0"/>
    <s v="16050013720"/>
    <s v="5000"/>
    <x v="4"/>
    <s v="OASYS ( CARD PUNCHING M/C )"/>
    <s v="5"/>
    <s v="0"/>
    <s v="UM3002"/>
    <d v="2006-09-23T00:00:00"/>
    <n v="53228"/>
    <n v="-50566.59"/>
    <n v="2661.41"/>
    <n v="0"/>
    <n v="0"/>
    <n v="0"/>
    <n v="0"/>
    <n v="2661.41"/>
    <n v="53228"/>
    <n v="-50566.59"/>
    <n v="0"/>
    <m/>
    <s v="UM01"/>
    <s v="INR"/>
    <n v="0"/>
    <n v="0"/>
    <n v="0"/>
    <n v="0"/>
    <n v="0"/>
  </r>
  <r>
    <s v="1605001373"/>
    <s v="0"/>
    <s v="16050013730"/>
    <s v="5000"/>
    <x v="4"/>
    <s v="OFFICE EQUEIPMENT-MUMBAI"/>
    <s v="5"/>
    <s v="0"/>
    <s v="UM3002"/>
    <d v="1997-11-01T00:00:00"/>
    <n v="598144.80000000005"/>
    <n v="-568237.56000000006"/>
    <n v="29907.24"/>
    <n v="0"/>
    <n v="0"/>
    <n v="0"/>
    <n v="0"/>
    <n v="29907.24"/>
    <n v="598144.80000000005"/>
    <n v="-568237.56000000006"/>
    <n v="0"/>
    <m/>
    <s v="UM01"/>
    <s v="INR"/>
    <n v="0"/>
    <n v="0"/>
    <n v="0"/>
    <n v="0"/>
    <n v="0"/>
  </r>
  <r>
    <s v="1605001374"/>
    <s v="0"/>
    <s v="16050013740"/>
    <s v="5000"/>
    <x v="4"/>
    <s v="ONIDA COLOUR TV"/>
    <s v="0"/>
    <s v="0"/>
    <s v="UM3002"/>
    <d v="1994-02-02T00:00:00"/>
    <n v="23200"/>
    <n v="-22040"/>
    <n v="1160"/>
    <n v="0"/>
    <n v="0"/>
    <n v="0"/>
    <n v="0"/>
    <n v="1160"/>
    <n v="23200"/>
    <n v="-22040"/>
    <n v="0"/>
    <m/>
    <s v="UM01"/>
    <s v="INR"/>
    <n v="0"/>
    <n v="0"/>
    <n v="0"/>
    <n v="0"/>
    <n v="0"/>
  </r>
  <r>
    <s v="1605001375"/>
    <s v="0"/>
    <s v="16050013750"/>
    <s v="5000"/>
    <x v="4"/>
    <s v="OPERATOR CONSOLE"/>
    <s v="0"/>
    <s v="0"/>
    <s v="UM3002"/>
    <d v="1988-02-28T00:00:00"/>
    <n v="7038.75"/>
    <n v="-6686.81"/>
    <n v="351.94"/>
    <n v="0"/>
    <n v="0"/>
    <n v="0"/>
    <n v="0"/>
    <n v="351.94"/>
    <n v="7038.75"/>
    <n v="-6686.81"/>
    <n v="0"/>
    <m/>
    <s v="UM01"/>
    <s v="INR"/>
    <n v="0"/>
    <n v="0"/>
    <n v="0"/>
    <n v="0"/>
    <n v="0"/>
  </r>
  <r>
    <s v="1605001376"/>
    <s v="0"/>
    <s v="16050013760"/>
    <s v="5000"/>
    <x v="4"/>
    <s v="&quot;CROMPTON 16&quot;&quot; WALL FAN&quot;"/>
    <s v="0"/>
    <s v="0"/>
    <s v="UM3002"/>
    <d v="2010-08-31T00:00:00"/>
    <n v="1890"/>
    <n v="-1890"/>
    <n v="0"/>
    <n v="0"/>
    <n v="0"/>
    <n v="0"/>
    <n v="0"/>
    <n v="0"/>
    <n v="1890"/>
    <n v="-1890"/>
    <n v="0"/>
    <m/>
    <s v="UM01"/>
    <s v="INR"/>
    <n v="0"/>
    <n v="0"/>
    <n v="0"/>
    <n v="0"/>
    <n v="0"/>
  </r>
  <r>
    <s v="1605001377"/>
    <s v="0"/>
    <s v="16050013770"/>
    <s v="5000"/>
    <x v="4"/>
    <s v="CROMPTON GRAVES .WALL FAN"/>
    <s v="0"/>
    <s v="0"/>
    <s v="UM3002"/>
    <d v="2010-04-30T00:00:00"/>
    <n v="1890"/>
    <n v="-1890"/>
    <n v="0"/>
    <n v="0"/>
    <n v="0"/>
    <n v="0"/>
    <n v="0"/>
    <n v="0"/>
    <n v="1890"/>
    <n v="-1890"/>
    <n v="0"/>
    <m/>
    <s v="UM01"/>
    <s v="INR"/>
    <n v="0"/>
    <n v="0"/>
    <n v="0"/>
    <n v="0"/>
    <n v="0"/>
  </r>
  <r>
    <s v="1605001378"/>
    <s v="0"/>
    <s v="16050013780"/>
    <s v="5000"/>
    <x v="4"/>
    <s v="CROMPTON GRAVES .WALL FAN"/>
    <s v="0"/>
    <s v="0"/>
    <s v="UM3002"/>
    <d v="2010-05-19T00:00:00"/>
    <n v="1890"/>
    <n v="-1890"/>
    <n v="0"/>
    <n v="0"/>
    <n v="0"/>
    <n v="0"/>
    <n v="0"/>
    <n v="0"/>
    <n v="1890"/>
    <n v="-1890"/>
    <n v="0"/>
    <m/>
    <s v="UM01"/>
    <s v="INR"/>
    <n v="0"/>
    <n v="0"/>
    <n v="0"/>
    <n v="0"/>
    <n v="0"/>
  </r>
  <r>
    <s v="1605001379"/>
    <s v="0"/>
    <s v="16050013790"/>
    <s v="5000"/>
    <x v="4"/>
    <s v="&quot;WALL FAN 16&quot;&quot; CROMPTON&quot;"/>
    <s v="0"/>
    <s v="0"/>
    <s v="UM3002"/>
    <d v="2010-10-30T00:00:00"/>
    <n v="1890"/>
    <n v="-1890"/>
    <n v="0"/>
    <n v="0"/>
    <n v="0"/>
    <n v="0"/>
    <n v="0"/>
    <n v="0"/>
    <n v="1890"/>
    <n v="-1890"/>
    <n v="0"/>
    <m/>
    <s v="UM01"/>
    <s v="INR"/>
    <n v="0"/>
    <n v="0"/>
    <n v="0"/>
    <n v="0"/>
    <n v="0"/>
  </r>
  <r>
    <s v="1605001380"/>
    <s v="0"/>
    <s v="16050013800"/>
    <s v="5000"/>
    <x v="4"/>
    <s v="&quot;ORIENT CEILING FAN 24&quot;&quot;&quot;"/>
    <s v="0"/>
    <s v="0"/>
    <s v="UM3002"/>
    <d v="2012-07-27T00:00:00"/>
    <n v="13770"/>
    <n v="-13081.5"/>
    <n v="688.5"/>
    <n v="0"/>
    <n v="0"/>
    <n v="0"/>
    <n v="0"/>
    <n v="688.5"/>
    <n v="13770"/>
    <n v="-13081.5"/>
    <n v="0"/>
    <m/>
    <s v="UM01"/>
    <s v="INR"/>
    <n v="0"/>
    <n v="0"/>
    <n v="0"/>
    <n v="0"/>
    <n v="0"/>
  </r>
  <r>
    <s v="1605001381"/>
    <s v="0"/>
    <s v="16050013810"/>
    <s v="5000"/>
    <x v="4"/>
    <s v="ORIENT WALL FAN 1 NOS"/>
    <s v="1"/>
    <s v="0"/>
    <s v="UM3002"/>
    <d v="2014-05-09T00:00:00"/>
    <n v="1934"/>
    <n v="-1934"/>
    <n v="0"/>
    <n v="0"/>
    <n v="0"/>
    <n v="0"/>
    <n v="0"/>
    <n v="0"/>
    <n v="1934"/>
    <n v="-1934"/>
    <n v="0"/>
    <m/>
    <s v="UM01"/>
    <s v="INR"/>
    <n v="0"/>
    <n v="0"/>
    <n v="0"/>
    <n v="0"/>
    <n v="0"/>
  </r>
  <r>
    <s v="1605001382"/>
    <s v="0"/>
    <s v="16050013820"/>
    <s v="5000"/>
    <x v="4"/>
    <s v="&quot;BAJAJ CELLING FAN 48&quot;&quot;&quot;"/>
    <s v="0"/>
    <s v="0"/>
    <s v="UM3002"/>
    <d v="2008-06-27T00:00:00"/>
    <n v="1950.01"/>
    <n v="-1950.01"/>
    <n v="0"/>
    <n v="0"/>
    <n v="0"/>
    <n v="0"/>
    <n v="0"/>
    <n v="0"/>
    <n v="1950.01"/>
    <n v="-1950.01"/>
    <n v="0"/>
    <m/>
    <s v="UM01"/>
    <s v="INR"/>
    <n v="0"/>
    <n v="0"/>
    <n v="0"/>
    <n v="0"/>
    <n v="0"/>
  </r>
  <r>
    <s v="1605001383"/>
    <s v="0"/>
    <s v="16050013830"/>
    <s v="5000"/>
    <x v="4"/>
    <s v="ORIENT FAN 1200MM N. BRZ"/>
    <s v="0"/>
    <s v="0"/>
    <s v="UM3002"/>
    <d v="2009-03-07T00:00:00"/>
    <n v="11328.75"/>
    <n v="-10762.31"/>
    <n v="566.44000000000005"/>
    <n v="0"/>
    <n v="0"/>
    <n v="0"/>
    <n v="0"/>
    <n v="566.44000000000005"/>
    <n v="11328.75"/>
    <n v="-10762.31"/>
    <n v="0"/>
    <m/>
    <s v="UM01"/>
    <s v="INR"/>
    <n v="0"/>
    <n v="0"/>
    <n v="0"/>
    <n v="0"/>
    <n v="0"/>
  </r>
  <r>
    <s v="1605001384"/>
    <s v="0"/>
    <s v="16050013840"/>
    <s v="5000"/>
    <x v="4"/>
    <s v="OSCAR COLOUR T.V"/>
    <s v="0"/>
    <s v="0"/>
    <s v="UM3002"/>
    <d v="1988-12-03T00:00:00"/>
    <n v="11000"/>
    <n v="-10450"/>
    <n v="550"/>
    <n v="0"/>
    <n v="0"/>
    <n v="0"/>
    <n v="0"/>
    <n v="550"/>
    <n v="11000"/>
    <n v="-10450"/>
    <n v="0"/>
    <m/>
    <s v="UM01"/>
    <s v="INR"/>
    <n v="0"/>
    <n v="0"/>
    <n v="0"/>
    <n v="0"/>
    <n v="0"/>
  </r>
  <r>
    <s v="1605001385"/>
    <s v="0"/>
    <s v="16050013850"/>
    <s v="5000"/>
    <x v="4"/>
    <s v="PANASONIC ELECTRONIC TYPEWRITE"/>
    <s v="0"/>
    <s v="0"/>
    <s v="UM3002"/>
    <d v="1990-02-09T00:00:00"/>
    <n v="22474.17"/>
    <n v="-21350.46"/>
    <n v="1123.71"/>
    <n v="0"/>
    <n v="0"/>
    <n v="0"/>
    <n v="0"/>
    <n v="1123.71"/>
    <n v="22474.17"/>
    <n v="-21350.46"/>
    <n v="0"/>
    <m/>
    <s v="UM01"/>
    <s v="INR"/>
    <n v="0"/>
    <n v="0"/>
    <n v="0"/>
    <n v="0"/>
    <n v="0"/>
  </r>
  <r>
    <s v="1605001386"/>
    <s v="0"/>
    <s v="16050013860"/>
    <s v="5000"/>
    <x v="4"/>
    <s v="PANASONIC FAX UIF 123"/>
    <s v="0"/>
    <s v="0"/>
    <s v="UM3002"/>
    <d v="1994-02-10T00:00:00"/>
    <n v="40794.9"/>
    <n v="-38755.15"/>
    <n v="2039.75"/>
    <n v="0"/>
    <n v="0"/>
    <n v="0"/>
    <n v="0"/>
    <n v="2039.75"/>
    <n v="40794.9"/>
    <n v="-38755.15"/>
    <n v="0"/>
    <m/>
    <s v="UM01"/>
    <s v="INR"/>
    <n v="0"/>
    <n v="0"/>
    <n v="0"/>
    <n v="0"/>
    <n v="0"/>
  </r>
  <r>
    <s v="1605001389"/>
    <s v="0"/>
    <s v="16050013890"/>
    <s v="5000"/>
    <x v="4"/>
    <s v="PARASONIC FAX MACHINE"/>
    <s v="0"/>
    <s v="0"/>
    <s v="UM3002"/>
    <d v="1988-08-23T00:00:00"/>
    <n v="62357.7"/>
    <n v="-59239.81"/>
    <n v="3117.89"/>
    <n v="0"/>
    <n v="0"/>
    <n v="0"/>
    <n v="0"/>
    <n v="3117.89"/>
    <n v="62357.7"/>
    <n v="-59239.81"/>
    <n v="0"/>
    <m/>
    <s v="UM01"/>
    <s v="INR"/>
    <n v="0"/>
    <n v="0"/>
    <n v="0"/>
    <n v="0"/>
    <n v="0"/>
  </r>
  <r>
    <s v="1605001391"/>
    <s v="0"/>
    <s v="16050013910"/>
    <s v="5000"/>
    <x v="4"/>
    <s v="PEDESTAL FAN"/>
    <s v="0"/>
    <s v="0"/>
    <s v="UM3001"/>
    <d v="2012-11-29T00:00:00"/>
    <n v="2213"/>
    <n v="-2102.35"/>
    <n v="110.65"/>
    <n v="0"/>
    <n v="0"/>
    <n v="0"/>
    <n v="0"/>
    <n v="110.65"/>
    <n v="2213"/>
    <n v="-2102.35"/>
    <n v="0"/>
    <m/>
    <s v="UM01"/>
    <s v="INR"/>
    <n v="0"/>
    <n v="0"/>
    <n v="0"/>
    <n v="0"/>
    <n v="0"/>
  </r>
  <r>
    <s v="1605001392"/>
    <s v="0"/>
    <s v="16050013920"/>
    <s v="5000"/>
    <x v="4"/>
    <s v="PEDESTAL FAN"/>
    <s v="0"/>
    <s v="0"/>
    <s v="UM3001"/>
    <d v="2012-09-28T00:00:00"/>
    <n v="2213.46"/>
    <n v="-2102.79"/>
    <n v="110.67"/>
    <n v="0"/>
    <n v="0"/>
    <n v="0"/>
    <n v="0"/>
    <n v="110.67"/>
    <n v="2213.46"/>
    <n v="-2102.79"/>
    <n v="0"/>
    <m/>
    <s v="UM01"/>
    <s v="INR"/>
    <n v="0"/>
    <n v="0"/>
    <n v="0"/>
    <n v="0"/>
    <n v="0"/>
  </r>
  <r>
    <s v="1605001393"/>
    <s v="0"/>
    <s v="16050013930"/>
    <s v="5000"/>
    <x v="4"/>
    <s v="PEDESTAL FAN"/>
    <s v="5"/>
    <s v="0"/>
    <s v="UM3001"/>
    <d v="2014-01-18T00:00:00"/>
    <n v="9145.9"/>
    <n v="-8688.6"/>
    <n v="457.3"/>
    <n v="0"/>
    <n v="0"/>
    <n v="0"/>
    <n v="0"/>
    <n v="457.3"/>
    <n v="9145.9"/>
    <n v="-8688.6"/>
    <n v="0"/>
    <m/>
    <s v="UM01"/>
    <s v="INR"/>
    <n v="0"/>
    <n v="0"/>
    <n v="0"/>
    <n v="0"/>
    <n v="0"/>
  </r>
  <r>
    <s v="1605001394"/>
    <s v="0"/>
    <s v="16050013940"/>
    <s v="5000"/>
    <x v="4"/>
    <s v="&quot;PEDESTAL FAN 16&quot;&quot;&quot;"/>
    <s v="0"/>
    <s v="0"/>
    <s v="UM3001"/>
    <d v="2012-06-29T00:00:00"/>
    <n v="2213"/>
    <n v="-2102.35"/>
    <n v="110.65"/>
    <n v="0"/>
    <n v="0"/>
    <n v="0"/>
    <n v="0"/>
    <n v="110.65"/>
    <n v="2213"/>
    <n v="-2102.35"/>
    <n v="0"/>
    <m/>
    <s v="UM01"/>
    <s v="INR"/>
    <n v="0"/>
    <n v="0"/>
    <n v="0"/>
    <n v="0"/>
    <n v="0"/>
  </r>
  <r>
    <s v="1605001395"/>
    <s v="0"/>
    <s v="16050013950"/>
    <s v="5000"/>
    <x v="4"/>
    <s v="&quot;PEDESTAL FAN 16&quot;&quot;&quot;"/>
    <s v="0"/>
    <s v="0"/>
    <s v="UM3001"/>
    <d v="2012-06-30T00:00:00"/>
    <n v="4427"/>
    <n v="-4205.6499999999996"/>
    <n v="221.35"/>
    <n v="0"/>
    <n v="0"/>
    <n v="0"/>
    <n v="0"/>
    <n v="221.35"/>
    <n v="4427"/>
    <n v="-4205.6499999999996"/>
    <n v="0"/>
    <m/>
    <s v="UM01"/>
    <s v="INR"/>
    <n v="0"/>
    <n v="0"/>
    <n v="0"/>
    <n v="0"/>
    <n v="0"/>
  </r>
  <r>
    <s v="1605001396"/>
    <s v="0"/>
    <s v="16050013960"/>
    <s v="5000"/>
    <x v="4"/>
    <s v="&quot;PEDESTAL FAN 16&quot;&quot;&quot;"/>
    <s v="0"/>
    <s v="0"/>
    <s v="UM3001"/>
    <d v="2012-08-11T00:00:00"/>
    <n v="2213"/>
    <n v="-2102.35"/>
    <n v="110.65"/>
    <n v="0"/>
    <n v="0"/>
    <n v="0"/>
    <n v="0"/>
    <n v="110.65"/>
    <n v="2213"/>
    <n v="-2102.35"/>
    <n v="0"/>
    <m/>
    <s v="UM01"/>
    <s v="INR"/>
    <n v="0"/>
    <n v="0"/>
    <n v="0"/>
    <n v="0"/>
    <n v="0"/>
  </r>
  <r>
    <s v="1605001397"/>
    <s v="0"/>
    <s v="16050013970"/>
    <s v="5000"/>
    <x v="4"/>
    <s v="&quot;PEDESTAL FAN 16&quot;&quot;&quot;"/>
    <s v="0"/>
    <s v="0"/>
    <s v="UM3001"/>
    <d v="2012-06-30T00:00:00"/>
    <n v="2213"/>
    <n v="-2102.35"/>
    <n v="110.65"/>
    <n v="0"/>
    <n v="0"/>
    <n v="0"/>
    <n v="0"/>
    <n v="110.65"/>
    <n v="2213"/>
    <n v="-2102.35"/>
    <n v="0"/>
    <m/>
    <s v="UM01"/>
    <s v="INR"/>
    <n v="0"/>
    <n v="0"/>
    <n v="0"/>
    <n v="0"/>
    <n v="0"/>
  </r>
  <r>
    <s v="1605001398"/>
    <s v="0"/>
    <s v="16050013980"/>
    <s v="5000"/>
    <x v="4"/>
    <s v="&quot;PEDESTAL FAN 16&quot;&quot;&quot;"/>
    <s v="0"/>
    <s v="0"/>
    <s v="UM3001"/>
    <d v="2012-04-28T00:00:00"/>
    <n v="2213"/>
    <n v="-2102.35"/>
    <n v="110.65"/>
    <n v="0"/>
    <n v="0"/>
    <n v="0"/>
    <n v="0"/>
    <n v="110.65"/>
    <n v="2213"/>
    <n v="-2102.35"/>
    <n v="0"/>
    <m/>
    <s v="UM01"/>
    <s v="INR"/>
    <n v="0"/>
    <n v="0"/>
    <n v="0"/>
    <n v="0"/>
    <n v="0"/>
  </r>
  <r>
    <s v="1605001400"/>
    <s v="0"/>
    <s v="16050014000"/>
    <s v="5000"/>
    <x v="4"/>
    <s v="PHOTO COPY MACHINE MODEL FT 44"/>
    <s v="5"/>
    <s v="0"/>
    <s v="UM3001"/>
    <d v="1998-07-22T00:00:00"/>
    <n v="122764"/>
    <n v="-116625.8"/>
    <n v="6138.2"/>
    <n v="0"/>
    <n v="0"/>
    <n v="0"/>
    <n v="0"/>
    <n v="6138.2"/>
    <n v="122764"/>
    <n v="-116625.8"/>
    <n v="0"/>
    <m/>
    <s v="UM01"/>
    <s v="INR"/>
    <n v="0"/>
    <n v="0"/>
    <n v="0"/>
    <n v="0"/>
    <n v="0"/>
  </r>
  <r>
    <s v="1605001401"/>
    <s v="0"/>
    <s v="16050014010"/>
    <s v="5000"/>
    <x v="4"/>
    <s v="&quot;PHOTOCOPIER 16CPM,ZOOM,A3-SIZE&quot;"/>
    <s v="5"/>
    <s v="0"/>
    <s v="UM3001"/>
    <d v="2004-04-15T00:00:00"/>
    <n v="88172"/>
    <n v="-83763.39"/>
    <n v="4408.6099999999997"/>
    <n v="0"/>
    <n v="0"/>
    <n v="0"/>
    <n v="0"/>
    <n v="4408.6099999999997"/>
    <n v="88172"/>
    <n v="-83763.39"/>
    <n v="0"/>
    <m/>
    <s v="UM01"/>
    <s v="INR"/>
    <n v="0"/>
    <n v="0"/>
    <n v="0"/>
    <n v="0"/>
    <n v="0"/>
  </r>
  <r>
    <s v="1605001402"/>
    <s v="0"/>
    <s v="16050014020"/>
    <s v="5000"/>
    <x v="4"/>
    <s v="PHOTOCOPY MC MODEL 5016"/>
    <s v="5"/>
    <s v="0"/>
    <s v="UM3001"/>
    <d v="2011-04-19T00:00:00"/>
    <n v="50000"/>
    <n v="-47500"/>
    <n v="2500"/>
    <n v="0"/>
    <n v="0"/>
    <n v="0"/>
    <n v="0"/>
    <n v="2500"/>
    <n v="50000"/>
    <n v="-47500"/>
    <n v="0"/>
    <m/>
    <s v="UM01"/>
    <s v="INR"/>
    <n v="0"/>
    <n v="0"/>
    <n v="0"/>
    <n v="0"/>
    <n v="0"/>
  </r>
  <r>
    <s v="1605001403"/>
    <s v="0"/>
    <s v="16050014030"/>
    <s v="5000"/>
    <x v="4"/>
    <s v="1200 MM N.BRZ FAN WITH REGULAT"/>
    <s v="0"/>
    <s v="0"/>
    <s v="UM3001"/>
    <d v="2009-05-11T00:00:00"/>
    <n v="2255"/>
    <n v="-2254.9899999999998"/>
    <n v="0.01"/>
    <n v="0"/>
    <n v="0"/>
    <n v="0"/>
    <n v="0"/>
    <n v="0.01"/>
    <n v="2255"/>
    <n v="-2254.9899999999998"/>
    <n v="0"/>
    <m/>
    <s v="UM01"/>
    <s v="INR"/>
    <n v="0"/>
    <n v="0"/>
    <n v="0"/>
    <n v="0"/>
    <n v="0"/>
  </r>
  <r>
    <s v="1605001406"/>
    <s v="0"/>
    <s v="16050014060"/>
    <s v="5000"/>
    <x v="4"/>
    <s v="GODREJ ALMIRAH"/>
    <s v="0"/>
    <s v="0"/>
    <s v="UM3001"/>
    <d v="1971-02-16T00:00:00"/>
    <n v="2371.6"/>
    <n v="-2371.6"/>
    <n v="0"/>
    <n v="0"/>
    <n v="0"/>
    <n v="0"/>
    <n v="0"/>
    <n v="0"/>
    <n v="2371.6"/>
    <n v="-2371.6"/>
    <n v="0"/>
    <m/>
    <s v="UM01"/>
    <s v="INR"/>
    <n v="0"/>
    <n v="0"/>
    <n v="0"/>
    <n v="0"/>
    <n v="0"/>
  </r>
  <r>
    <s v="1605001408"/>
    <s v="0"/>
    <s v="16050014080"/>
    <s v="5000"/>
    <x v="4"/>
    <s v="PSPO 400MM EXHOST FAN"/>
    <s v="0"/>
    <s v="0"/>
    <s v="UM3001"/>
    <d v="2006-08-26T00:00:00"/>
    <n v="11238.75"/>
    <n v="-10676.81"/>
    <n v="561.94000000000005"/>
    <n v="0"/>
    <n v="0"/>
    <n v="0"/>
    <n v="0"/>
    <n v="561.94000000000005"/>
    <n v="11238.75"/>
    <n v="-10676.81"/>
    <n v="0"/>
    <m/>
    <s v="UM01"/>
    <s v="INR"/>
    <n v="0"/>
    <n v="0"/>
    <n v="0"/>
    <n v="0"/>
    <n v="0"/>
  </r>
  <r>
    <s v="1605001409"/>
    <s v="0"/>
    <s v="16050014090"/>
    <s v="5000"/>
    <x v="4"/>
    <s v="PSPO 450MM DUTY EXHOST FAN"/>
    <s v="0"/>
    <s v="0"/>
    <s v="UM3001"/>
    <d v="2006-08-26T00:00:00"/>
    <n v="19203.75"/>
    <n v="-18243.560000000001"/>
    <n v="960.19"/>
    <n v="0"/>
    <n v="0"/>
    <n v="0"/>
    <n v="0"/>
    <n v="960.19"/>
    <n v="19203.75"/>
    <n v="-18243.560000000001"/>
    <n v="0"/>
    <m/>
    <s v="UM01"/>
    <s v="INR"/>
    <n v="0"/>
    <n v="0"/>
    <n v="0"/>
    <n v="0"/>
    <n v="0"/>
  </r>
  <r>
    <s v="1605001410"/>
    <s v="0"/>
    <s v="16050014100"/>
    <s v="5000"/>
    <x v="4"/>
    <s v="PSPO FAN 1200 MM"/>
    <s v="0"/>
    <s v="0"/>
    <s v="UM3001"/>
    <d v="2006-11-01T00:00:00"/>
    <n v="8415"/>
    <n v="-7994.25"/>
    <n v="420.75"/>
    <n v="0"/>
    <n v="0"/>
    <n v="0"/>
    <n v="0"/>
    <n v="420.75"/>
    <n v="8415"/>
    <n v="-7994.25"/>
    <n v="0"/>
    <m/>
    <s v="UM01"/>
    <s v="INR"/>
    <n v="0"/>
    <n v="0"/>
    <n v="0"/>
    <n v="0"/>
    <n v="0"/>
  </r>
  <r>
    <s v="1605001412"/>
    <s v="0"/>
    <s v="16050014120"/>
    <s v="5000"/>
    <x v="4"/>
    <s v="REFRIGERATOR 170 LTR - ELECTRO"/>
    <s v="5"/>
    <s v="0"/>
    <s v="UM3001"/>
    <d v="2007-04-21T00:00:00"/>
    <n v="6290"/>
    <n v="-5975.5"/>
    <n v="314.5"/>
    <n v="0"/>
    <n v="0"/>
    <n v="0"/>
    <n v="0"/>
    <n v="314.5"/>
    <n v="6290"/>
    <n v="-5975.5"/>
    <n v="0"/>
    <m/>
    <s v="UM01"/>
    <s v="INR"/>
    <n v="0"/>
    <n v="0"/>
    <n v="0"/>
    <n v="0"/>
    <n v="0"/>
  </r>
  <r>
    <s v="1605001413"/>
    <s v="0"/>
    <s v="16050014130"/>
    <s v="5000"/>
    <x v="4"/>
    <s v="REFRIGERATOR 180 LTR"/>
    <s v="5"/>
    <s v="0"/>
    <s v="UM3001"/>
    <d v="2013-05-28T00:00:00"/>
    <n v="9800"/>
    <n v="-9310"/>
    <n v="490"/>
    <n v="0"/>
    <n v="0"/>
    <n v="0"/>
    <n v="0"/>
    <n v="490"/>
    <n v="9800"/>
    <n v="-9310"/>
    <n v="0"/>
    <m/>
    <s v="UM01"/>
    <s v="INR"/>
    <n v="0"/>
    <n v="0"/>
    <n v="0"/>
    <n v="0"/>
    <n v="0"/>
  </r>
  <r>
    <s v="1605001414"/>
    <s v="0"/>
    <s v="16050014140"/>
    <s v="5000"/>
    <x v="4"/>
    <s v="REFRIGERATOR 180 LTR"/>
    <s v="5"/>
    <s v="0"/>
    <s v="UM3001"/>
    <d v="2013-05-15T00:00:00"/>
    <n v="9800"/>
    <n v="-9310"/>
    <n v="490"/>
    <n v="0"/>
    <n v="0"/>
    <n v="0"/>
    <n v="0"/>
    <n v="490"/>
    <n v="9800"/>
    <n v="-9310"/>
    <n v="0"/>
    <m/>
    <s v="UM01"/>
    <s v="INR"/>
    <n v="0"/>
    <n v="0"/>
    <n v="0"/>
    <n v="0"/>
    <n v="0"/>
  </r>
  <r>
    <s v="1605001415"/>
    <s v="0"/>
    <s v="16050014150"/>
    <s v="5000"/>
    <x v="4"/>
    <s v="REFRIGERATOR 210 LTR"/>
    <s v="5"/>
    <s v="0"/>
    <s v="UM3001"/>
    <d v="2012-06-14T00:00:00"/>
    <n v="12400"/>
    <n v="-11780"/>
    <n v="620"/>
    <n v="0"/>
    <n v="0"/>
    <n v="0"/>
    <n v="0"/>
    <n v="620"/>
    <n v="12400"/>
    <n v="-11780"/>
    <n v="0"/>
    <m/>
    <s v="UM01"/>
    <s v="INR"/>
    <n v="0"/>
    <n v="0"/>
    <n v="0"/>
    <n v="0"/>
    <n v="0"/>
  </r>
  <r>
    <s v="1605001416"/>
    <s v="0"/>
    <s v="16050014160"/>
    <s v="5000"/>
    <x v="4"/>
    <s v="REFRIGERATOR 310 LTRS SAMSUNG"/>
    <s v="5"/>
    <s v="0"/>
    <s v="UM3001"/>
    <d v="2008-04-28T00:00:00"/>
    <n v="18000"/>
    <n v="-17100"/>
    <n v="900"/>
    <n v="0"/>
    <n v="0"/>
    <n v="0"/>
    <n v="0"/>
    <n v="900"/>
    <n v="18000"/>
    <n v="-17100"/>
    <n v="0"/>
    <m/>
    <s v="UM01"/>
    <s v="INR"/>
    <n v="0"/>
    <n v="0"/>
    <n v="0"/>
    <n v="0"/>
    <n v="0"/>
  </r>
  <r>
    <s v="1605001417"/>
    <s v="0"/>
    <s v="16050014170"/>
    <s v="5000"/>
    <x v="4"/>
    <s v="REFRIGERATOR 321"/>
    <s v="5"/>
    <s v="0"/>
    <s v="UM3001"/>
    <d v="2015-04-17T00:00:00"/>
    <n v="34200"/>
    <n v="-32222.78"/>
    <n v="1977.22"/>
    <n v="0"/>
    <n v="0"/>
    <n v="-267.22000000000003"/>
    <n v="0"/>
    <n v="1710"/>
    <n v="34200"/>
    <n v="-32490"/>
    <n v="0"/>
    <m/>
    <s v="UM01"/>
    <s v="INR"/>
    <n v="0"/>
    <n v="0"/>
    <n v="0"/>
    <n v="0"/>
    <n v="0"/>
  </r>
  <r>
    <s v="1605001419"/>
    <s v="0"/>
    <s v="16050014190"/>
    <s v="5000"/>
    <x v="4"/>
    <s v="RELIANCE XC1 - K"/>
    <s v="3"/>
    <s v="0"/>
    <s v="UM3001"/>
    <d v="2016-01-29T00:00:00"/>
    <n v="6000"/>
    <n v="-5700"/>
    <n v="300"/>
    <n v="0"/>
    <n v="0"/>
    <n v="0"/>
    <n v="0"/>
    <n v="300"/>
    <n v="6000"/>
    <n v="-5700"/>
    <n v="0"/>
    <m/>
    <s v="UM01"/>
    <s v="INR"/>
    <n v="0"/>
    <n v="0"/>
    <n v="0"/>
    <n v="0"/>
    <n v="0"/>
  </r>
  <r>
    <s v="1605001421"/>
    <s v="0"/>
    <s v="16050014210"/>
    <s v="5000"/>
    <x v="4"/>
    <s v="REPL. OF EXIST EPABX 208 LINES"/>
    <s v="0"/>
    <s v="0"/>
    <s v="UM3001"/>
    <d v="1999-04-30T00:00:00"/>
    <n v="1381456.33"/>
    <n v="-1312383.51"/>
    <n v="69072.820000000007"/>
    <n v="0"/>
    <n v="0"/>
    <n v="0"/>
    <n v="0"/>
    <n v="69072.820000000007"/>
    <n v="1381456.33"/>
    <n v="-1312383.51"/>
    <n v="0"/>
    <m/>
    <s v="UM01"/>
    <s v="INR"/>
    <n v="0"/>
    <n v="0"/>
    <n v="0"/>
    <n v="0"/>
    <n v="0"/>
  </r>
  <r>
    <s v="1605001425"/>
    <s v="0"/>
    <s v="16050014250"/>
    <s v="5000"/>
    <x v="4"/>
    <s v="WALL FAN 400 MM 45 B.B"/>
    <s v="0"/>
    <s v="0"/>
    <s v="UM3002"/>
    <d v="2010-01-22T00:00:00"/>
    <n v="2655"/>
    <n v="-2655"/>
    <n v="0"/>
    <n v="0"/>
    <n v="0"/>
    <n v="0"/>
    <n v="0"/>
    <n v="0"/>
    <n v="2655"/>
    <n v="-2655"/>
    <n v="0"/>
    <m/>
    <s v="UM01"/>
    <s v="INR"/>
    <n v="0"/>
    <n v="0"/>
    <n v="0"/>
    <n v="0"/>
    <n v="0"/>
  </r>
  <r>
    <s v="1605001426"/>
    <s v="0"/>
    <s v="16050014260"/>
    <s v="5000"/>
    <x v="4"/>
    <s v="&quot;SAMSUNG 21M16 21&quot;&quot; COLOUR TV&quot;"/>
    <s v="5"/>
    <s v="0"/>
    <s v="UM3001"/>
    <d v="2007-12-29T00:00:00"/>
    <n v="7500"/>
    <n v="-7125"/>
    <n v="375"/>
    <n v="0"/>
    <n v="0"/>
    <n v="0"/>
    <n v="0"/>
    <n v="375"/>
    <n v="7500"/>
    <n v="-7125"/>
    <n v="0"/>
    <m/>
    <s v="UM01"/>
    <s v="INR"/>
    <n v="0"/>
    <n v="0"/>
    <n v="0"/>
    <n v="0"/>
    <n v="0"/>
  </r>
  <r>
    <s v="1605001432"/>
    <s v="0"/>
    <s v="16050014320"/>
    <s v="5000"/>
    <x v="4"/>
    <s v="SANOS LAMINATING M/C"/>
    <s v="5"/>
    <s v="0"/>
    <s v="UM3001"/>
    <d v="1995-03-24T00:00:00"/>
    <n v="33621.760000000002"/>
    <n v="-31940.67"/>
    <n v="1681.09"/>
    <n v="0"/>
    <n v="0"/>
    <n v="0"/>
    <n v="0"/>
    <n v="1681.09"/>
    <n v="33621.760000000002"/>
    <n v="-31940.67"/>
    <n v="0"/>
    <m/>
    <s v="UM01"/>
    <s v="INR"/>
    <n v="0"/>
    <n v="0"/>
    <n v="0"/>
    <n v="0"/>
    <n v="0"/>
  </r>
  <r>
    <s v="1605001433"/>
    <s v="0"/>
    <s v="16050014330"/>
    <s v="5000"/>
    <x v="4"/>
    <s v="AJANTA &amp; REWA WALL CLOCK"/>
    <s v="0"/>
    <s v="0"/>
    <s v="UM3001"/>
    <d v="2008-05-01T00:00:00"/>
    <n v="2759.49"/>
    <n v="-2759.49"/>
    <n v="0"/>
    <n v="0"/>
    <n v="0"/>
    <n v="0"/>
    <n v="0"/>
    <n v="0"/>
    <n v="2759.49"/>
    <n v="-2759.49"/>
    <n v="0"/>
    <m/>
    <s v="UM01"/>
    <s v="INR"/>
    <n v="0"/>
    <n v="0"/>
    <n v="0"/>
    <n v="0"/>
    <n v="0"/>
  </r>
  <r>
    <s v="1605001434"/>
    <s v="0"/>
    <s v="16050014340"/>
    <s v="5000"/>
    <x v="4"/>
    <s v="SONY CYBER-SHOT"/>
    <s v="5"/>
    <s v="0"/>
    <s v="UM3001"/>
    <d v="2015-08-07T00:00:00"/>
    <n v="7228"/>
    <n v="-6388.46"/>
    <n v="839.54"/>
    <n v="0"/>
    <n v="0"/>
    <n v="-478.14"/>
    <n v="0"/>
    <n v="361.4"/>
    <n v="7228"/>
    <n v="-6866.6"/>
    <n v="0"/>
    <m/>
    <s v="UM01"/>
    <s v="INR"/>
    <n v="0"/>
    <n v="0"/>
    <n v="0"/>
    <n v="0"/>
    <n v="0"/>
  </r>
  <r>
    <s v="1605001435"/>
    <s v="0"/>
    <s v="16050014350"/>
    <s v="5000"/>
    <x v="4"/>
    <s v="SONY DIGITAL CAMERA 1 NOS"/>
    <s v="5"/>
    <s v="0"/>
    <s v="UM3001"/>
    <d v="2014-07-27T00:00:00"/>
    <n v="8700"/>
    <n v="-8265"/>
    <n v="435"/>
    <n v="0"/>
    <n v="0"/>
    <n v="0"/>
    <n v="0"/>
    <n v="435"/>
    <n v="8700"/>
    <n v="-8265"/>
    <n v="0"/>
    <m/>
    <s v="UM01"/>
    <s v="INR"/>
    <n v="0"/>
    <n v="0"/>
    <n v="0"/>
    <n v="0"/>
    <n v="0"/>
  </r>
  <r>
    <s v="1605001437"/>
    <s v="0"/>
    <s v="16050014370"/>
    <s v="5000"/>
    <x v="4"/>
    <s v="SONY DIGITAL CAMERA DSC-W690"/>
    <s v="5"/>
    <s v="0"/>
    <s v="UM3001"/>
    <d v="2012-07-16T00:00:00"/>
    <n v="10400"/>
    <n v="-9880"/>
    <n v="520"/>
    <n v="0"/>
    <n v="0"/>
    <n v="0"/>
    <n v="0"/>
    <n v="520"/>
    <n v="10400"/>
    <n v="-9880"/>
    <n v="0"/>
    <m/>
    <s v="UM01"/>
    <s v="INR"/>
    <n v="0"/>
    <n v="0"/>
    <n v="0"/>
    <n v="0"/>
    <n v="0"/>
  </r>
  <r>
    <s v="1605001441"/>
    <s v="0"/>
    <s v="16050014410"/>
    <s v="5000"/>
    <x v="4"/>
    <s v="SONY DIGITAL CAMERA W630"/>
    <s v="5"/>
    <s v="0"/>
    <s v="UM3001"/>
    <d v="2012-07-16T00:00:00"/>
    <n v="8400"/>
    <n v="-7980"/>
    <n v="420"/>
    <n v="0"/>
    <n v="0"/>
    <n v="0"/>
    <n v="0"/>
    <n v="420"/>
    <n v="8400"/>
    <n v="-7980"/>
    <n v="0"/>
    <m/>
    <s v="UM01"/>
    <s v="INR"/>
    <n v="0"/>
    <n v="0"/>
    <n v="0"/>
    <n v="0"/>
    <n v="0"/>
  </r>
  <r>
    <s v="1605001442"/>
    <s v="0"/>
    <s v="16050014420"/>
    <s v="5000"/>
    <x v="4"/>
    <s v="SONY HD HANDY CA"/>
    <s v="5"/>
    <s v="0"/>
    <s v="UM3001"/>
    <d v="2015-06-08T00:00:00"/>
    <n v="20000"/>
    <n v="-18302.009999999998"/>
    <n v="1697.99"/>
    <n v="0"/>
    <n v="0"/>
    <n v="-697.99"/>
    <n v="0"/>
    <n v="1000"/>
    <n v="20000"/>
    <n v="-19000"/>
    <n v="0"/>
    <m/>
    <s v="UM01"/>
    <s v="INR"/>
    <n v="0"/>
    <n v="0"/>
    <n v="0"/>
    <n v="0"/>
    <n v="0"/>
  </r>
  <r>
    <s v="1605001443"/>
    <s v="0"/>
    <s v="16050014430"/>
    <s v="5000"/>
    <x v="4"/>
    <s v="SONY STEREO IC RECORDER"/>
    <s v="5"/>
    <s v="0"/>
    <s v="UM3001"/>
    <d v="2012-08-30T00:00:00"/>
    <n v="5990"/>
    <n v="-5690.5"/>
    <n v="299.5"/>
    <n v="0"/>
    <n v="0"/>
    <n v="0"/>
    <n v="0"/>
    <n v="299.5"/>
    <n v="5990"/>
    <n v="-5690.5"/>
    <n v="0"/>
    <m/>
    <s v="UM01"/>
    <s v="INR"/>
    <n v="0"/>
    <n v="0"/>
    <n v="0"/>
    <n v="0"/>
    <n v="0"/>
  </r>
  <r>
    <s v="1605001444"/>
    <s v="0"/>
    <s v="16050014440"/>
    <s v="5000"/>
    <x v="4"/>
    <s v="SONY STEREO IC RECORDER"/>
    <s v="5"/>
    <s v="0"/>
    <s v="UM3001"/>
    <d v="2012-08-30T00:00:00"/>
    <n v="5990"/>
    <n v="-5690.5"/>
    <n v="299.5"/>
    <n v="0"/>
    <n v="0"/>
    <n v="0"/>
    <n v="0"/>
    <n v="299.5"/>
    <n v="5990"/>
    <n v="-5690.5"/>
    <n v="0"/>
    <m/>
    <s v="UM01"/>
    <s v="INR"/>
    <n v="0"/>
    <n v="0"/>
    <n v="0"/>
    <n v="0"/>
    <n v="0"/>
  </r>
  <r>
    <s v="1605001445"/>
    <s v="0"/>
    <s v="16050014450"/>
    <s v="5000"/>
    <x v="4"/>
    <s v="SPLIT AC"/>
    <s v="5"/>
    <s v="0"/>
    <s v="UM3001"/>
    <d v="2013-12-16T00:00:00"/>
    <n v="27000"/>
    <n v="-25650"/>
    <n v="1350"/>
    <n v="0"/>
    <n v="0"/>
    <n v="0"/>
    <n v="0"/>
    <n v="1350"/>
    <n v="27000"/>
    <n v="-25650"/>
    <n v="0"/>
    <m/>
    <s v="UM01"/>
    <s v="INR"/>
    <n v="0"/>
    <n v="0"/>
    <n v="0"/>
    <n v="0"/>
    <n v="0"/>
  </r>
  <r>
    <s v="1605001446"/>
    <s v="0"/>
    <s v="16050014460"/>
    <s v="5000"/>
    <x v="4"/>
    <s v="&quot;SPLIT AC INSTL CHARGES 1,1.5,&quot;"/>
    <s v="5"/>
    <s v="0"/>
    <s v="UM3001"/>
    <d v="2008-04-09T00:00:00"/>
    <n v="55650"/>
    <n v="-52867.5"/>
    <n v="2782.5"/>
    <n v="0"/>
    <n v="0"/>
    <n v="0"/>
    <n v="0"/>
    <n v="2782.5"/>
    <n v="55650"/>
    <n v="-52867.5"/>
    <n v="0"/>
    <m/>
    <s v="UM01"/>
    <s v="INR"/>
    <n v="0"/>
    <n v="0"/>
    <n v="0"/>
    <n v="0"/>
    <n v="0"/>
  </r>
  <r>
    <s v="1605001447"/>
    <s v="0"/>
    <s v="16050014470"/>
    <s v="5000"/>
    <x v="4"/>
    <s v="SPLIT AC 1.0 TN 3 NOS"/>
    <s v="5"/>
    <s v="0"/>
    <s v="UM3001"/>
    <d v="2015-02-13T00:00:00"/>
    <n v="67500"/>
    <n v="-64125"/>
    <n v="3375"/>
    <n v="0"/>
    <n v="0"/>
    <n v="0"/>
    <n v="0"/>
    <n v="3375"/>
    <n v="67500"/>
    <n v="-64125"/>
    <n v="0"/>
    <m/>
    <s v="UM01"/>
    <s v="INR"/>
    <n v="0"/>
    <n v="0"/>
    <n v="0"/>
    <n v="0"/>
    <n v="0"/>
  </r>
  <r>
    <s v="1605001448"/>
    <s v="0"/>
    <s v="16050014480"/>
    <s v="5000"/>
    <x v="4"/>
    <s v="SPLIT AC 4 NOS ONIDA 1.5 TON"/>
    <s v="5"/>
    <s v="0"/>
    <s v="UM3001"/>
    <d v="2011-04-01T00:00:00"/>
    <n v="90000"/>
    <n v="-85500"/>
    <n v="4500"/>
    <n v="0"/>
    <n v="0"/>
    <n v="0"/>
    <n v="0"/>
    <n v="4500"/>
    <n v="90000"/>
    <n v="-85500"/>
    <n v="0"/>
    <m/>
    <s v="UM01"/>
    <s v="INR"/>
    <n v="0"/>
    <n v="0"/>
    <n v="0"/>
    <n v="0"/>
    <n v="0"/>
  </r>
  <r>
    <s v="1605001449"/>
    <s v="0"/>
    <s v="16050014490"/>
    <s v="5000"/>
    <x v="4"/>
    <s v="SPLIT AIR CONDITIONER 1.0 TON"/>
    <s v="5"/>
    <s v="0"/>
    <s v="UM3001"/>
    <d v="2012-04-02T00:00:00"/>
    <n v="33000"/>
    <n v="-31350"/>
    <n v="1650"/>
    <n v="0"/>
    <n v="0"/>
    <n v="0"/>
    <n v="0"/>
    <n v="1650"/>
    <n v="33000"/>
    <n v="-31350"/>
    <n v="0"/>
    <m/>
    <s v="UM01"/>
    <s v="INR"/>
    <n v="0"/>
    <n v="0"/>
    <n v="0"/>
    <n v="0"/>
    <n v="0"/>
  </r>
  <r>
    <s v="1605001450"/>
    <s v="0"/>
    <s v="16050014500"/>
    <s v="5000"/>
    <x v="4"/>
    <s v="SPLIT AIR CONDITIONER 2.0 TN"/>
    <s v="5"/>
    <s v="0"/>
    <s v="UM3001"/>
    <d v="2010-12-04T00:00:00"/>
    <n v="204000"/>
    <n v="-193800"/>
    <n v="10200"/>
    <n v="0"/>
    <n v="0"/>
    <n v="0"/>
    <n v="0"/>
    <n v="10200"/>
    <n v="204000"/>
    <n v="-193800"/>
    <n v="0"/>
    <m/>
    <s v="UM01"/>
    <s v="INR"/>
    <n v="0"/>
    <n v="0"/>
    <n v="0"/>
    <n v="0"/>
    <n v="0"/>
  </r>
  <r>
    <s v="1605001451"/>
    <s v="0"/>
    <s v="16050014510"/>
    <s v="5000"/>
    <x v="4"/>
    <s v="SPLIT ROOM AIR CONDITIONER 1.0"/>
    <s v="5"/>
    <s v="0"/>
    <s v="UM3001"/>
    <d v="2008-04-05T00:00:00"/>
    <n v="89000"/>
    <n v="-84550"/>
    <n v="4450"/>
    <n v="0"/>
    <n v="0"/>
    <n v="0"/>
    <n v="0"/>
    <n v="4450"/>
    <n v="89000"/>
    <n v="-84550"/>
    <n v="0"/>
    <m/>
    <s v="UM01"/>
    <s v="INR"/>
    <n v="0"/>
    <n v="0"/>
    <n v="0"/>
    <n v="0"/>
    <n v="0"/>
  </r>
  <r>
    <s v="1605001452"/>
    <s v="0"/>
    <s v="16050014520"/>
    <s v="5000"/>
    <x v="4"/>
    <s v="SPLIT ROOM AIR CONDITIONER 1.5"/>
    <s v="5"/>
    <s v="0"/>
    <s v="UM3001"/>
    <d v="2008-04-05T00:00:00"/>
    <n v="78750"/>
    <n v="-74812.5"/>
    <n v="3937.5"/>
    <n v="0"/>
    <n v="0"/>
    <n v="0"/>
    <n v="0"/>
    <n v="3937.5"/>
    <n v="78750"/>
    <n v="-74812.5"/>
    <n v="0"/>
    <m/>
    <s v="UM01"/>
    <s v="INR"/>
    <n v="0"/>
    <n v="0"/>
    <n v="0"/>
    <n v="0"/>
    <n v="0"/>
  </r>
  <r>
    <s v="1605001453"/>
    <s v="0"/>
    <s v="16050014530"/>
    <s v="5000"/>
    <x v="4"/>
    <s v="SPLIT ROOM AIR CONDITIONER 2.0"/>
    <s v="5"/>
    <s v="0"/>
    <s v="UM3001"/>
    <d v="2008-04-05T00:00:00"/>
    <n v="60800"/>
    <n v="-57760"/>
    <n v="3040"/>
    <n v="0"/>
    <n v="0"/>
    <n v="0"/>
    <n v="0"/>
    <n v="3040"/>
    <n v="60800"/>
    <n v="-57760"/>
    <n v="0"/>
    <m/>
    <s v="UM01"/>
    <s v="INR"/>
    <n v="0"/>
    <n v="0"/>
    <n v="0"/>
    <n v="0"/>
    <n v="0"/>
  </r>
  <r>
    <s v="1605001454"/>
    <s v="0"/>
    <s v="16050014540"/>
    <s v="5000"/>
    <x v="4"/>
    <s v="EXHOST FAN 450 MM"/>
    <s v="0"/>
    <s v="0"/>
    <s v="UM3001"/>
    <d v="2009-11-24T00:00:00"/>
    <n v="3060"/>
    <n v="-3060"/>
    <n v="0"/>
    <n v="0"/>
    <n v="0"/>
    <n v="0"/>
    <n v="0"/>
    <n v="0"/>
    <n v="3060"/>
    <n v="-3060"/>
    <n v="0"/>
    <m/>
    <s v="UM01"/>
    <s v="INR"/>
    <n v="0"/>
    <n v="0"/>
    <n v="0"/>
    <n v="0"/>
    <n v="0"/>
  </r>
  <r>
    <s v="1605001455"/>
    <s v="0"/>
    <s v="16050014550"/>
    <s v="5000"/>
    <x v="4"/>
    <s v="STAR OPTICAL ATTANDANCE SYS"/>
    <s v="5"/>
    <s v="0"/>
    <s v="UM3001"/>
    <d v="2010-11-27T00:00:00"/>
    <n v="86700"/>
    <n v="-82365"/>
    <n v="4335"/>
    <n v="0"/>
    <n v="0"/>
    <n v="0"/>
    <n v="0"/>
    <n v="4335"/>
    <n v="86700"/>
    <n v="-82365"/>
    <n v="0"/>
    <m/>
    <s v="UM01"/>
    <s v="INR"/>
    <n v="0"/>
    <n v="0"/>
    <n v="0"/>
    <n v="0"/>
    <n v="0"/>
  </r>
  <r>
    <s v="1605001457"/>
    <s v="0"/>
    <s v="16050014570"/>
    <s v="5000"/>
    <x v="4"/>
    <s v="&quot;STEEL ALMIRAH 4 BOX:54&quot;&quot;X36&quot;&quot;X19&quot;"/>
    <s v="5"/>
    <s v="0"/>
    <s v="UM3001"/>
    <d v="2013-02-14T00:00:00"/>
    <n v="5124"/>
    <n v="-4867.8"/>
    <n v="256.2"/>
    <n v="0"/>
    <n v="0"/>
    <n v="0"/>
    <n v="0"/>
    <n v="256.2"/>
    <n v="5124"/>
    <n v="-4867.8"/>
    <n v="0"/>
    <m/>
    <s v="UM01"/>
    <s v="INR"/>
    <n v="0"/>
    <n v="0"/>
    <n v="0"/>
    <n v="0"/>
    <n v="0"/>
  </r>
  <r>
    <s v="1605001458"/>
    <s v="0"/>
    <s v="16050014580"/>
    <s v="5000"/>
    <x v="4"/>
    <s v="BAJAJ WALL FAN BE 04"/>
    <s v="0"/>
    <s v="0"/>
    <s v="UM3001"/>
    <d v="2008-06-27T00:00:00"/>
    <n v="3250.01"/>
    <n v="-3250.01"/>
    <n v="0"/>
    <n v="0"/>
    <n v="0"/>
    <n v="0"/>
    <n v="0"/>
    <n v="0"/>
    <n v="3250.01"/>
    <n v="-3250.01"/>
    <n v="0"/>
    <m/>
    <s v="UM01"/>
    <s v="INR"/>
    <n v="0"/>
    <n v="0"/>
    <n v="0"/>
    <n v="0"/>
    <n v="0"/>
  </r>
  <r>
    <s v="1605001459"/>
    <s v="0"/>
    <s v="16050014590"/>
    <s v="5000"/>
    <x v="4"/>
    <s v="&quot;ORIENT CEILING FAN 48&quot;&quot; 2 NOS&quot;"/>
    <s v="1"/>
    <s v="0"/>
    <s v="UM3001"/>
    <d v="2015-02-05T00:00:00"/>
    <n v="3271"/>
    <n v="-3271"/>
    <n v="0"/>
    <n v="0"/>
    <n v="0"/>
    <n v="0"/>
    <n v="0"/>
    <n v="0"/>
    <n v="3271"/>
    <n v="-3271"/>
    <n v="0"/>
    <m/>
    <s v="UM01"/>
    <s v="INR"/>
    <n v="0"/>
    <n v="0"/>
    <n v="0"/>
    <n v="0"/>
    <n v="0"/>
  </r>
  <r>
    <s v="1605001460"/>
    <s v="0"/>
    <s v="16050014600"/>
    <s v="5000"/>
    <x v="4"/>
    <s v="&quot;&quot;&quot;CROMPTON FAN 16&quot;"/>
    <s v="1"/>
    <s v="0"/>
    <s v="UM3001"/>
    <d v="2015-06-18T00:00:00"/>
    <n v="3299"/>
    <n v="-3299"/>
    <n v="0"/>
    <n v="0"/>
    <n v="0"/>
    <n v="0"/>
    <n v="0"/>
    <n v="0"/>
    <n v="3299"/>
    <n v="-3299"/>
    <n v="0"/>
    <m/>
    <s v="UM01"/>
    <s v="INR"/>
    <n v="0"/>
    <n v="0"/>
    <n v="0"/>
    <n v="0"/>
    <n v="0"/>
  </r>
  <r>
    <s v="1605001461"/>
    <s v="0"/>
    <s v="16050014610"/>
    <s v="5000"/>
    <x v="4"/>
    <s v="&quot;&quot;&quot;EXHAUST FAN 12&quot;&quot;&quot;"/>
    <s v="1"/>
    <s v="0"/>
    <s v="UM3001"/>
    <d v="2015-12-04T00:00:00"/>
    <n v="3299"/>
    <n v="-3299"/>
    <n v="0"/>
    <n v="0"/>
    <n v="0"/>
    <n v="0"/>
    <n v="0"/>
    <n v="0"/>
    <n v="3299"/>
    <n v="-3299"/>
    <n v="0"/>
    <m/>
    <s v="UM01"/>
    <s v="INR"/>
    <n v="0"/>
    <n v="0"/>
    <n v="0"/>
    <n v="0"/>
    <n v="0"/>
  </r>
  <r>
    <s v="1605001464"/>
    <s v="0"/>
    <s v="16050014640"/>
    <s v="5000"/>
    <x v="4"/>
    <s v="POWER FLOW 300MM EXH/FAN"/>
    <s v="0"/>
    <s v="0"/>
    <s v="UM3001"/>
    <d v="2008-12-15T00:00:00"/>
    <n v="3307.5"/>
    <n v="-3307.5"/>
    <n v="0"/>
    <n v="0"/>
    <n v="0"/>
    <n v="0"/>
    <n v="0"/>
    <n v="0"/>
    <n v="3307.5"/>
    <n v="-3307.5"/>
    <n v="0"/>
    <m/>
    <s v="UM01"/>
    <s v="INR"/>
    <n v="0"/>
    <n v="0"/>
    <n v="0"/>
    <n v="0"/>
    <n v="0"/>
  </r>
  <r>
    <s v="1605001468"/>
    <s v="0"/>
    <s v="16050014680"/>
    <s v="5000"/>
    <x v="4"/>
    <s v="VENUS STABILIZER DIGITAL 4 KVA"/>
    <s v="0"/>
    <s v="0"/>
    <s v="UM3001"/>
    <d v="2008-06-18T00:00:00"/>
    <n v="3500"/>
    <n v="-3500"/>
    <n v="0"/>
    <n v="0"/>
    <n v="0"/>
    <n v="0"/>
    <n v="0"/>
    <n v="0"/>
    <n v="3500"/>
    <n v="-3500"/>
    <n v="0"/>
    <m/>
    <s v="UM01"/>
    <s v="INR"/>
    <n v="0"/>
    <n v="0"/>
    <n v="0"/>
    <n v="0"/>
    <n v="0"/>
  </r>
  <r>
    <s v="1605001469"/>
    <s v="0"/>
    <s v="16050014690"/>
    <s v="5000"/>
    <x v="4"/>
    <s v="VENUS STABILIZER DIGITAL 4 KVA"/>
    <s v="0"/>
    <s v="0"/>
    <s v="UM3001"/>
    <d v="2008-06-18T00:00:00"/>
    <n v="3500"/>
    <n v="-3500"/>
    <n v="0"/>
    <n v="0"/>
    <n v="0"/>
    <n v="0"/>
    <n v="0"/>
    <n v="0"/>
    <n v="3500"/>
    <n v="-3500"/>
    <n v="0"/>
    <m/>
    <s v="UM01"/>
    <s v="INR"/>
    <n v="0"/>
    <n v="0"/>
    <n v="0"/>
    <n v="0"/>
    <n v="0"/>
  </r>
  <r>
    <s v="1605001471"/>
    <s v="0"/>
    <s v="16050014710"/>
    <s v="5000"/>
    <x v="4"/>
    <s v="&quot;ORIENT WALL 16&quot;&quot; 43 FAN 2 NOS&quot;"/>
    <s v="1"/>
    <s v="0"/>
    <s v="UM3001"/>
    <d v="2014-08-12T00:00:00"/>
    <n v="3868"/>
    <n v="-3868"/>
    <n v="0"/>
    <n v="0"/>
    <n v="0"/>
    <n v="0"/>
    <n v="0"/>
    <n v="0"/>
    <n v="3868"/>
    <n v="-3868"/>
    <n v="0"/>
    <m/>
    <s v="UM01"/>
    <s v="INR"/>
    <n v="0"/>
    <n v="0"/>
    <n v="0"/>
    <n v="0"/>
    <n v="0"/>
  </r>
  <r>
    <s v="1605001473"/>
    <s v="0"/>
    <s v="16050014730"/>
    <s v="5000"/>
    <x v="4"/>
    <s v="&quot;AIR EXHOST FAN 12&quot;&quot;&quot;"/>
    <s v="0"/>
    <s v="0"/>
    <s v="UM3001"/>
    <d v="2008-09-22T00:00:00"/>
    <n v="4050"/>
    <n v="-4050"/>
    <n v="0"/>
    <n v="0"/>
    <n v="0"/>
    <n v="0"/>
    <n v="0"/>
    <n v="0"/>
    <n v="4050"/>
    <n v="-4050"/>
    <n v="0"/>
    <m/>
    <s v="UM01"/>
    <s v="INR"/>
    <n v="0"/>
    <n v="0"/>
    <n v="0"/>
    <n v="0"/>
    <n v="0"/>
  </r>
  <r>
    <s v="1605001474"/>
    <s v="0"/>
    <s v="16050014740"/>
    <s v="5000"/>
    <x v="4"/>
    <s v="CTV CAMERA 2 WAYS"/>
    <s v="0"/>
    <s v="0"/>
    <s v="UM3001"/>
    <d v="2000-03-14T00:00:00"/>
    <n v="4070"/>
    <n v="-4070"/>
    <n v="0"/>
    <n v="0"/>
    <n v="0"/>
    <n v="0"/>
    <n v="0"/>
    <n v="0"/>
    <n v="4070"/>
    <n v="-4070"/>
    <n v="0"/>
    <m/>
    <s v="UM01"/>
    <s v="INR"/>
    <n v="0"/>
    <n v="0"/>
    <n v="0"/>
    <n v="0"/>
    <n v="0"/>
  </r>
  <r>
    <s v="1605001476"/>
    <s v="0"/>
    <s v="16050014760"/>
    <s v="5000"/>
    <x v="4"/>
    <s v="CEILING FAN 1200 MM"/>
    <s v="0"/>
    <s v="0"/>
    <s v="UM3001"/>
    <d v="2010-05-19T00:00:00"/>
    <n v="4218.75"/>
    <n v="-4218.75"/>
    <n v="0"/>
    <n v="0"/>
    <n v="0"/>
    <n v="0"/>
    <n v="0"/>
    <n v="0"/>
    <n v="4218.75"/>
    <n v="-4218.75"/>
    <n v="0"/>
    <m/>
    <s v="UM01"/>
    <s v="INR"/>
    <n v="0"/>
    <n v="0"/>
    <n v="0"/>
    <n v="0"/>
    <n v="0"/>
  </r>
  <r>
    <s v="1605001477"/>
    <s v="0"/>
    <s v="16050014770"/>
    <s v="5000"/>
    <x v="4"/>
    <s v="CEILING FAN 1200 MM"/>
    <s v="0"/>
    <s v="0"/>
    <s v="UM3001"/>
    <d v="2008-05-29T00:00:00"/>
    <n v="4252.5"/>
    <n v="-4252.5"/>
    <n v="0"/>
    <n v="0"/>
    <n v="0"/>
    <n v="0"/>
    <n v="0"/>
    <n v="0"/>
    <n v="4252.5"/>
    <n v="-4252.5"/>
    <n v="0"/>
    <m/>
    <s v="UM01"/>
    <s v="INR"/>
    <n v="0"/>
    <n v="0"/>
    <n v="0"/>
    <n v="0"/>
    <n v="0"/>
  </r>
  <r>
    <s v="1605001478"/>
    <s v="0"/>
    <s v="16050014780"/>
    <s v="5000"/>
    <x v="4"/>
    <s v="PEDESTAL FAN 2 NOS"/>
    <s v="1"/>
    <s v="0"/>
    <s v="UM3002"/>
    <d v="2014-12-31T00:00:00"/>
    <n v="4572"/>
    <n v="-4572"/>
    <n v="0"/>
    <n v="0"/>
    <n v="0"/>
    <n v="0"/>
    <n v="0"/>
    <n v="0"/>
    <n v="4572"/>
    <n v="-4572"/>
    <n v="0"/>
    <m/>
    <s v="UM01"/>
    <s v="INR"/>
    <n v="0"/>
    <n v="0"/>
    <n v="0"/>
    <n v="0"/>
    <n v="0"/>
  </r>
  <r>
    <s v="1605001479"/>
    <s v="0"/>
    <s v="16050014790"/>
    <s v="5000"/>
    <x v="4"/>
    <s v="SYMPHONY AIR COOLER"/>
    <s v="5"/>
    <s v="0"/>
    <s v="UM3001"/>
    <d v="2012-05-05T00:00:00"/>
    <n v="19000"/>
    <n v="-18050"/>
    <n v="950"/>
    <n v="0"/>
    <n v="0"/>
    <n v="0"/>
    <n v="0"/>
    <n v="950"/>
    <n v="19000"/>
    <n v="-18050"/>
    <n v="0"/>
    <m/>
    <s v="UM01"/>
    <s v="INR"/>
    <n v="0"/>
    <n v="0"/>
    <n v="0"/>
    <n v="0"/>
    <n v="0"/>
  </r>
  <r>
    <s v="1605001480"/>
    <s v="0"/>
    <s v="16050014800"/>
    <s v="5000"/>
    <x v="4"/>
    <s v="SYMPHONY AIR COOLER"/>
    <s v="0"/>
    <s v="0"/>
    <s v="UM3001"/>
    <d v="2012-05-19T00:00:00"/>
    <n v="4300"/>
    <n v="-4085"/>
    <n v="215"/>
    <n v="0"/>
    <n v="0"/>
    <n v="0"/>
    <n v="0"/>
    <n v="215"/>
    <n v="4300"/>
    <n v="-4085"/>
    <n v="0"/>
    <m/>
    <s v="UM01"/>
    <s v="INR"/>
    <n v="0"/>
    <n v="0"/>
    <n v="0"/>
    <n v="0"/>
    <n v="0"/>
  </r>
  <r>
    <s v="1605001481"/>
    <s v="0"/>
    <s v="16050014810"/>
    <s v="5000"/>
    <x v="4"/>
    <s v="SYMPHONY AIR COOLER"/>
    <s v="5"/>
    <s v="0"/>
    <s v="UM3001"/>
    <d v="2012-05-18T00:00:00"/>
    <n v="6450"/>
    <n v="-6127.5"/>
    <n v="322.5"/>
    <n v="0"/>
    <n v="0"/>
    <n v="0"/>
    <n v="0"/>
    <n v="322.5"/>
    <n v="6450"/>
    <n v="-6127.5"/>
    <n v="0"/>
    <m/>
    <s v="UM01"/>
    <s v="INR"/>
    <n v="0"/>
    <n v="0"/>
    <n v="0"/>
    <n v="0"/>
    <n v="0"/>
  </r>
  <r>
    <s v="1605001482"/>
    <s v="0"/>
    <s v="16050014820"/>
    <s v="5000"/>
    <x v="4"/>
    <s v="SYMPHONY AIR COOLER"/>
    <s v="5"/>
    <s v="0"/>
    <s v="UM3002"/>
    <d v="2012-05-18T00:00:00"/>
    <n v="8400"/>
    <n v="-7980"/>
    <n v="420"/>
    <n v="0"/>
    <n v="0"/>
    <n v="0"/>
    <n v="0"/>
    <n v="420"/>
    <n v="8400"/>
    <n v="-7980"/>
    <n v="0"/>
    <m/>
    <s v="UM01"/>
    <s v="INR"/>
    <n v="0"/>
    <n v="0"/>
    <n v="0"/>
    <n v="0"/>
    <n v="0"/>
  </r>
  <r>
    <s v="1605001483"/>
    <s v="0"/>
    <s v="16050014830"/>
    <s v="5000"/>
    <x v="4"/>
    <s v="SYMPHONY AIR COOLER"/>
    <s v="5"/>
    <s v="0"/>
    <s v="UM3001"/>
    <d v="2012-06-08T00:00:00"/>
    <n v="8980"/>
    <n v="-8531"/>
    <n v="449"/>
    <n v="0"/>
    <n v="0"/>
    <n v="0"/>
    <n v="0"/>
    <n v="449"/>
    <n v="8980"/>
    <n v="-8531"/>
    <n v="0"/>
    <m/>
    <s v="UM01"/>
    <s v="INR"/>
    <n v="0"/>
    <n v="0"/>
    <n v="0"/>
    <n v="0"/>
    <n v="0"/>
  </r>
  <r>
    <s v="1605001484"/>
    <s v="0"/>
    <s v="16050014840"/>
    <s v="5000"/>
    <x v="4"/>
    <s v="SYMPHONY AIR COOLER"/>
    <s v="5"/>
    <s v="0"/>
    <s v="UM3001"/>
    <d v="2012-06-08T00:00:00"/>
    <n v="26940"/>
    <n v="-25593"/>
    <n v="1347"/>
    <n v="0"/>
    <n v="0"/>
    <n v="0"/>
    <n v="0"/>
    <n v="1347"/>
    <n v="26940"/>
    <n v="-25593"/>
    <n v="0"/>
    <m/>
    <s v="UM01"/>
    <s v="INR"/>
    <n v="0"/>
    <n v="0"/>
    <n v="0"/>
    <n v="0"/>
    <n v="0"/>
  </r>
  <r>
    <s v="1605001485"/>
    <s v="0"/>
    <s v="16050014850"/>
    <s v="5000"/>
    <x v="4"/>
    <s v="SYMPHONY AIR COOLER"/>
    <s v="5"/>
    <s v="0"/>
    <s v="UM3001"/>
    <d v="2013-05-04T00:00:00"/>
    <n v="28671.42"/>
    <n v="-27237.85"/>
    <n v="1433.57"/>
    <n v="0"/>
    <n v="0"/>
    <n v="0"/>
    <n v="0"/>
    <n v="1433.57"/>
    <n v="28671.42"/>
    <n v="-27237.85"/>
    <n v="0"/>
    <m/>
    <s v="UM01"/>
    <s v="INR"/>
    <n v="0"/>
    <n v="0"/>
    <n v="0"/>
    <n v="0"/>
    <n v="0"/>
  </r>
  <r>
    <s v="1605001486"/>
    <s v="0"/>
    <s v="16050014860"/>
    <s v="5000"/>
    <x v="4"/>
    <s v="SYMPHONY AIR COOLER"/>
    <s v="5"/>
    <s v="0"/>
    <s v="UM3001"/>
    <d v="2013-05-04T00:00:00"/>
    <n v="9557.14"/>
    <n v="-9079.2800000000007"/>
    <n v="477.86"/>
    <n v="0"/>
    <n v="0"/>
    <n v="0"/>
    <n v="0"/>
    <n v="477.86"/>
    <n v="9557.14"/>
    <n v="-9079.2800000000007"/>
    <n v="0"/>
    <m/>
    <s v="UM01"/>
    <s v="INR"/>
    <n v="0"/>
    <n v="0"/>
    <n v="0"/>
    <n v="0"/>
    <n v="0"/>
  </r>
  <r>
    <s v="1605001487"/>
    <s v="0"/>
    <s v="16050014870"/>
    <s v="5000"/>
    <x v="4"/>
    <s v="SYMPHONY AIR COOLER"/>
    <s v="5"/>
    <s v="0"/>
    <s v="UM3001"/>
    <d v="2010-05-15T00:00:00"/>
    <n v="8050"/>
    <n v="-7647.5"/>
    <n v="402.5"/>
    <n v="0"/>
    <n v="0"/>
    <n v="0"/>
    <n v="0"/>
    <n v="402.5"/>
    <n v="8050"/>
    <n v="-7647.5"/>
    <n v="0"/>
    <m/>
    <s v="UM01"/>
    <s v="INR"/>
    <n v="0"/>
    <n v="0"/>
    <n v="0"/>
    <n v="0"/>
    <n v="0"/>
  </r>
  <r>
    <s v="1605001488"/>
    <s v="0"/>
    <s v="16050014880"/>
    <s v="5000"/>
    <x v="4"/>
    <s v="SYMPHONY AIR COOLER"/>
    <s v="5"/>
    <s v="0"/>
    <s v="UM3001"/>
    <d v="2010-05-15T00:00:00"/>
    <n v="8050"/>
    <n v="-7647.5"/>
    <n v="402.5"/>
    <n v="0"/>
    <n v="0"/>
    <n v="0"/>
    <n v="0"/>
    <n v="402.5"/>
    <n v="8050"/>
    <n v="-7647.5"/>
    <n v="0"/>
    <m/>
    <s v="UM01"/>
    <s v="INR"/>
    <n v="0"/>
    <n v="0"/>
    <n v="0"/>
    <n v="0"/>
    <n v="0"/>
  </r>
  <r>
    <s v="1605001489"/>
    <s v="0"/>
    <s v="16050014890"/>
    <s v="5000"/>
    <x v="4"/>
    <s v="SYMPHONY AIR COOLER"/>
    <s v="5"/>
    <s v="0"/>
    <s v="UM3002"/>
    <d v="2012-06-08T00:00:00"/>
    <n v="6700"/>
    <n v="-6365"/>
    <n v="335"/>
    <n v="0"/>
    <n v="0"/>
    <n v="0"/>
    <n v="0"/>
    <n v="335"/>
    <n v="6700"/>
    <n v="-6365"/>
    <n v="0"/>
    <m/>
    <s v="UM01"/>
    <s v="INR"/>
    <n v="0"/>
    <n v="0"/>
    <n v="0"/>
    <n v="0"/>
    <n v="0"/>
  </r>
  <r>
    <s v="1605001490"/>
    <s v="0"/>
    <s v="16050014900"/>
    <s v="5000"/>
    <x v="4"/>
    <s v="SYMPHONY AIR COOLER"/>
    <s v="5"/>
    <s v="0"/>
    <s v="UM3002"/>
    <d v="2012-06-08T00:00:00"/>
    <n v="6700"/>
    <n v="-6365"/>
    <n v="335"/>
    <n v="0"/>
    <n v="0"/>
    <n v="0"/>
    <n v="0"/>
    <n v="335"/>
    <n v="6700"/>
    <n v="-6365"/>
    <n v="0"/>
    <m/>
    <s v="UM01"/>
    <s v="INR"/>
    <n v="0"/>
    <n v="0"/>
    <n v="0"/>
    <n v="0"/>
    <n v="0"/>
  </r>
  <r>
    <s v="1605001491"/>
    <s v="0"/>
    <s v="16050014910"/>
    <s v="5000"/>
    <x v="4"/>
    <s v="SYMPHONY AIR COOLER"/>
    <s v="5"/>
    <s v="0"/>
    <s v="UM3001"/>
    <d v="2013-05-04T00:00:00"/>
    <n v="9557.14"/>
    <n v="-9079.2800000000007"/>
    <n v="477.86"/>
    <n v="0"/>
    <n v="0"/>
    <n v="0"/>
    <n v="0"/>
    <n v="477.86"/>
    <n v="9557.14"/>
    <n v="-9079.2800000000007"/>
    <n v="0"/>
    <m/>
    <s v="UM01"/>
    <s v="INR"/>
    <n v="0"/>
    <n v="0"/>
    <n v="0"/>
    <n v="0"/>
    <n v="0"/>
  </r>
  <r>
    <s v="1605001492"/>
    <s v="0"/>
    <s v="16050014920"/>
    <s v="5000"/>
    <x v="4"/>
    <s v="SYMPHONY AIR COOLER"/>
    <s v="5"/>
    <s v="0"/>
    <s v="UM3001"/>
    <d v="2012-05-18T00:00:00"/>
    <n v="8400"/>
    <n v="-7980"/>
    <n v="420"/>
    <n v="0"/>
    <n v="0"/>
    <n v="0"/>
    <n v="0"/>
    <n v="420"/>
    <n v="8400"/>
    <n v="-7980"/>
    <n v="0"/>
    <m/>
    <s v="UM01"/>
    <s v="INR"/>
    <n v="0"/>
    <n v="0"/>
    <n v="0"/>
    <n v="0"/>
    <n v="0"/>
  </r>
  <r>
    <s v="1605001493"/>
    <s v="0"/>
    <s v="16050014930"/>
    <s v="5000"/>
    <x v="4"/>
    <s v="SYMPHONY AIR COOLER"/>
    <s v="0"/>
    <s v="0"/>
    <s v="UM3001"/>
    <d v="2012-04-28T00:00:00"/>
    <n v="4300"/>
    <n v="-4085"/>
    <n v="215"/>
    <n v="0"/>
    <n v="0"/>
    <n v="0"/>
    <n v="0"/>
    <n v="215"/>
    <n v="4300"/>
    <n v="-4085"/>
    <n v="0"/>
    <m/>
    <s v="UM01"/>
    <s v="INR"/>
    <n v="0"/>
    <n v="0"/>
    <n v="0"/>
    <n v="0"/>
    <n v="0"/>
  </r>
  <r>
    <s v="1605001494"/>
    <s v="0"/>
    <s v="16050014940"/>
    <s v="5000"/>
    <x v="4"/>
    <s v="SYMPHONY AIR COOLER"/>
    <s v="0"/>
    <s v="0"/>
    <s v="UM3001"/>
    <d v="2012-05-21T00:00:00"/>
    <n v="4300"/>
    <n v="-4085"/>
    <n v="215"/>
    <n v="0"/>
    <n v="0"/>
    <n v="0"/>
    <n v="0"/>
    <n v="215"/>
    <n v="4300"/>
    <n v="-4085"/>
    <n v="0"/>
    <m/>
    <s v="UM01"/>
    <s v="INR"/>
    <n v="0"/>
    <n v="0"/>
    <n v="0"/>
    <n v="0"/>
    <n v="0"/>
  </r>
  <r>
    <s v="1605001495"/>
    <s v="0"/>
    <s v="16050014950"/>
    <s v="5000"/>
    <x v="4"/>
    <s v="SYMPHONY AIR COOLER"/>
    <s v="5"/>
    <s v="0"/>
    <s v="UM3001"/>
    <d v="2012-06-08T00:00:00"/>
    <n v="8980"/>
    <n v="-8531"/>
    <n v="449"/>
    <n v="0"/>
    <n v="0"/>
    <n v="0"/>
    <n v="0"/>
    <n v="449"/>
    <n v="8980"/>
    <n v="-8531"/>
    <n v="0"/>
    <m/>
    <s v="UM01"/>
    <s v="INR"/>
    <n v="0"/>
    <n v="0"/>
    <n v="0"/>
    <n v="0"/>
    <n v="0"/>
  </r>
  <r>
    <s v="1605001496"/>
    <s v="0"/>
    <s v="16050014960"/>
    <s v="5000"/>
    <x v="4"/>
    <s v="SYMPHONY AIR COOLER"/>
    <s v="5"/>
    <s v="0"/>
    <s v="UM3001"/>
    <d v="2013-05-04T00:00:00"/>
    <n v="19114.28"/>
    <n v="-18158.57"/>
    <n v="955.71"/>
    <n v="0"/>
    <n v="0"/>
    <n v="0"/>
    <n v="0"/>
    <n v="955.71"/>
    <n v="19114.28"/>
    <n v="-18158.57"/>
    <n v="0"/>
    <m/>
    <s v="UM01"/>
    <s v="INR"/>
    <n v="0"/>
    <n v="0"/>
    <n v="0"/>
    <n v="0"/>
    <n v="0"/>
  </r>
  <r>
    <s v="1605001497"/>
    <s v="0"/>
    <s v="16050014970"/>
    <s v="5000"/>
    <x v="4"/>
    <s v="SYMPHONY AIR COOLER"/>
    <s v="5"/>
    <s v="0"/>
    <s v="UM3001"/>
    <d v="2012-05-18T00:00:00"/>
    <n v="8550"/>
    <n v="-8122.5"/>
    <n v="427.5"/>
    <n v="0"/>
    <n v="0"/>
    <n v="0"/>
    <n v="0"/>
    <n v="427.5"/>
    <n v="8550"/>
    <n v="-8122.5"/>
    <n v="0"/>
    <m/>
    <s v="UM01"/>
    <s v="INR"/>
    <n v="0"/>
    <n v="0"/>
    <n v="0"/>
    <n v="0"/>
    <n v="0"/>
  </r>
  <r>
    <s v="1605001498"/>
    <s v="0"/>
    <s v="16050014980"/>
    <s v="5000"/>
    <x v="4"/>
    <s v="SYMPHONY AIR COOLER 2 NOS"/>
    <s v="5"/>
    <s v="0"/>
    <s v="UM3001"/>
    <d v="2008-04-28T00:00:00"/>
    <n v="11400"/>
    <n v="-10830"/>
    <n v="570"/>
    <n v="0"/>
    <n v="0"/>
    <n v="0"/>
    <n v="0"/>
    <n v="570"/>
    <n v="11400"/>
    <n v="-10830"/>
    <n v="0"/>
    <m/>
    <s v="UM01"/>
    <s v="INR"/>
    <n v="0"/>
    <n v="0"/>
    <n v="0"/>
    <n v="0"/>
    <n v="0"/>
  </r>
  <r>
    <s v="1605001499"/>
    <s v="0"/>
    <s v="16050014990"/>
    <s v="5000"/>
    <x v="4"/>
    <s v="TABLE - ONE DRAWER"/>
    <s v="0"/>
    <s v="0"/>
    <s v="UM3001"/>
    <d v="2013-02-20T00:00:00"/>
    <n v="19494"/>
    <n v="-18519.3"/>
    <n v="974.7"/>
    <n v="0"/>
    <n v="0"/>
    <n v="0"/>
    <n v="0"/>
    <n v="974.7"/>
    <n v="19494"/>
    <n v="-18519.3"/>
    <n v="0"/>
    <m/>
    <s v="UM01"/>
    <s v="INR"/>
    <n v="0"/>
    <n v="0"/>
    <n v="0"/>
    <n v="0"/>
    <n v="0"/>
  </r>
  <r>
    <s v="1605001500"/>
    <s v="0"/>
    <s v="16050015000"/>
    <s v="5000"/>
    <x v="4"/>
    <s v="&quot;&quot;&quot;EXHAUST FAN 12&quot;&quot;&quot;"/>
    <s v="1"/>
    <s v="0"/>
    <s v="UM3001"/>
    <d v="2015-10-09T00:00:00"/>
    <n v="4949"/>
    <n v="-4949"/>
    <n v="0"/>
    <n v="0"/>
    <n v="0"/>
    <n v="0"/>
    <n v="0"/>
    <n v="0"/>
    <n v="4949"/>
    <n v="-4949"/>
    <n v="0"/>
    <m/>
    <s v="UM01"/>
    <s v="INR"/>
    <n v="0"/>
    <n v="0"/>
    <n v="0"/>
    <n v="0"/>
    <n v="0"/>
  </r>
  <r>
    <s v="1605001501"/>
    <s v="0"/>
    <s v="16050015010"/>
    <s v="5000"/>
    <x v="4"/>
    <s v="ANGLO SWISS TIME RECORDER CLOC"/>
    <s v="0"/>
    <s v="0"/>
    <s v="UM3001"/>
    <d v="1981-09-09T00:00:00"/>
    <n v="4968"/>
    <n v="-4968"/>
    <n v="0"/>
    <n v="0"/>
    <n v="0"/>
    <n v="0"/>
    <n v="0"/>
    <n v="0"/>
    <n v="4968"/>
    <n v="-4968"/>
    <n v="0"/>
    <m/>
    <s v="UM01"/>
    <s v="INR"/>
    <n v="0"/>
    <n v="0"/>
    <n v="0"/>
    <n v="0"/>
    <n v="0"/>
  </r>
  <r>
    <s v="1605001505"/>
    <s v="0"/>
    <s v="16050015050"/>
    <s v="5000"/>
    <x v="4"/>
    <s v="&quot;&quot;&quot;CROMPTON FAN 18&quot;"/>
    <s v="1"/>
    <s v="0"/>
    <s v="UM3001"/>
    <d v="2015-06-18T00:00:00"/>
    <n v="5096"/>
    <n v="-5096"/>
    <n v="0"/>
    <n v="0"/>
    <n v="0"/>
    <n v="0"/>
    <n v="0"/>
    <n v="0"/>
    <n v="5096"/>
    <n v="-5096"/>
    <n v="0"/>
    <m/>
    <s v="UM01"/>
    <s v="INR"/>
    <n v="0"/>
    <n v="0"/>
    <n v="0"/>
    <n v="0"/>
    <n v="0"/>
  </r>
  <r>
    <s v="1605001506"/>
    <s v="0"/>
    <s v="16050015060"/>
    <s v="5000"/>
    <x v="4"/>
    <s v="ORIENT WALL FAN 3 NOS"/>
    <s v="1"/>
    <s v="0"/>
    <s v="UM3001"/>
    <d v="2014-04-28T00:00:00"/>
    <n v="5802"/>
    <n v="-5802"/>
    <n v="0"/>
    <n v="0"/>
    <n v="0"/>
    <n v="0"/>
    <n v="0"/>
    <n v="0"/>
    <n v="5802"/>
    <n v="-5802"/>
    <n v="0"/>
    <m/>
    <s v="UM01"/>
    <s v="INR"/>
    <n v="0"/>
    <n v="0"/>
    <n v="0"/>
    <n v="0"/>
    <n v="0"/>
  </r>
  <r>
    <s v="1605001507"/>
    <s v="0"/>
    <s v="16050015070"/>
    <s v="5000"/>
    <x v="4"/>
    <s v="&quot;WALL FAN 16&quot;&quot; ORIENT 3 NOS&quot;"/>
    <s v="1"/>
    <s v="0"/>
    <s v="UM3001"/>
    <d v="2014-05-14T00:00:00"/>
    <n v="5802"/>
    <n v="-5802"/>
    <n v="0"/>
    <n v="0"/>
    <n v="0"/>
    <n v="0"/>
    <n v="0"/>
    <n v="0"/>
    <n v="5802"/>
    <n v="-5802"/>
    <n v="0"/>
    <m/>
    <s v="UM01"/>
    <s v="INR"/>
    <n v="0"/>
    <n v="0"/>
    <n v="0"/>
    <n v="0"/>
    <n v="0"/>
  </r>
  <r>
    <s v="1605001508"/>
    <s v="0"/>
    <s v="16050015080"/>
    <s v="5000"/>
    <x v="4"/>
    <s v="&quot;WALL FAN 16&quot;&quot; CROMPTON 3 NOS&quot;"/>
    <s v="1"/>
    <s v="0"/>
    <s v="UM3001"/>
    <d v="2015-03-09T00:00:00"/>
    <n v="5906"/>
    <n v="-5906"/>
    <n v="0"/>
    <n v="0"/>
    <n v="0"/>
    <n v="0"/>
    <n v="0"/>
    <n v="0"/>
    <n v="5906"/>
    <n v="-5906"/>
    <n v="0"/>
    <m/>
    <s v="UM01"/>
    <s v="INR"/>
    <n v="0"/>
    <n v="0"/>
    <n v="0"/>
    <n v="0"/>
    <n v="0"/>
  </r>
  <r>
    <s v="1605001509"/>
    <s v="0"/>
    <s v="16050015090"/>
    <s v="5000"/>
    <x v="4"/>
    <s v="&quot;ORIENT EXHAUST FAN 12&quot;&quot; 5 NOS&quot;"/>
    <s v="1"/>
    <s v="0"/>
    <s v="UM3001"/>
    <d v="2014-05-17T00:00:00"/>
    <n v="6259"/>
    <n v="-6259"/>
    <n v="0"/>
    <n v="0"/>
    <n v="0"/>
    <n v="0"/>
    <n v="0"/>
    <n v="0"/>
    <n v="6259"/>
    <n v="-6259"/>
    <n v="0"/>
    <m/>
    <s v="UM01"/>
    <s v="INR"/>
    <n v="0"/>
    <n v="0"/>
    <n v="0"/>
    <n v="0"/>
    <n v="0"/>
  </r>
  <r>
    <s v="1605001510"/>
    <s v="0"/>
    <s v="16050015100"/>
    <s v="5000"/>
    <x v="4"/>
    <s v="&quot;ORIENT CEILING FAN 48&quot;&quot; 4 NOS&quot;"/>
    <s v="1"/>
    <s v="0"/>
    <s v="UM3001"/>
    <d v="2014-05-26T00:00:00"/>
    <n v="6542"/>
    <n v="-6542"/>
    <n v="0"/>
    <n v="0"/>
    <n v="0"/>
    <n v="0"/>
    <n v="0"/>
    <n v="0"/>
    <n v="6542"/>
    <n v="-6542"/>
    <n v="0"/>
    <m/>
    <s v="UM01"/>
    <s v="INR"/>
    <n v="0"/>
    <n v="0"/>
    <n v="0"/>
    <n v="0"/>
    <n v="0"/>
  </r>
  <r>
    <s v="1605001513"/>
    <s v="0"/>
    <s v="16050015130"/>
    <s v="5000"/>
    <x v="4"/>
    <s v="VENUS STABILIZER 4 KVA"/>
    <s v="0"/>
    <s v="0"/>
    <s v="UM3001"/>
    <d v="2009-08-18T00:00:00"/>
    <n v="7000"/>
    <n v="-7000"/>
    <n v="0"/>
    <n v="0"/>
    <n v="0"/>
    <n v="0"/>
    <n v="0"/>
    <n v="0"/>
    <n v="7000"/>
    <n v="-7000"/>
    <n v="0"/>
    <m/>
    <s v="UM01"/>
    <s v="INR"/>
    <n v="0"/>
    <n v="0"/>
    <n v="0"/>
    <n v="0"/>
    <n v="0"/>
  </r>
  <r>
    <s v="1605001515"/>
    <s v="0"/>
    <s v="16050015150"/>
    <s v="5000"/>
    <x v="4"/>
    <s v="&quot;EXHAUST FAN 12&quot;&quot; 6 NOS&quot;"/>
    <s v="1"/>
    <s v="0"/>
    <s v="UM3001"/>
    <d v="2015-02-05T00:00:00"/>
    <n v="7510"/>
    <n v="-7510"/>
    <n v="0"/>
    <n v="0"/>
    <n v="0"/>
    <n v="0"/>
    <n v="0"/>
    <n v="0"/>
    <n v="7510"/>
    <n v="-7510"/>
    <n v="0"/>
    <m/>
    <s v="UM01"/>
    <s v="INR"/>
    <n v="0"/>
    <n v="0"/>
    <n v="0"/>
    <n v="0"/>
    <n v="0"/>
  </r>
  <r>
    <s v="1605001516"/>
    <s v="0"/>
    <s v="16050015160"/>
    <s v="5000"/>
    <x v="4"/>
    <s v="&quot;ORIENT EXHAUST FAN 12&quot;&quot; 6 NOS&quot;"/>
    <s v="1"/>
    <s v="0"/>
    <s v="UM3001"/>
    <d v="2014-05-17T00:00:00"/>
    <n v="7510"/>
    <n v="-7510"/>
    <n v="0"/>
    <n v="0"/>
    <n v="0"/>
    <n v="0"/>
    <n v="0"/>
    <n v="0"/>
    <n v="7510"/>
    <n v="-7510"/>
    <n v="0"/>
    <m/>
    <s v="UM01"/>
    <s v="INR"/>
    <n v="0"/>
    <n v="0"/>
    <n v="0"/>
    <n v="0"/>
    <n v="0"/>
  </r>
  <r>
    <s v="1605001517"/>
    <s v="0"/>
    <s v="16050015170"/>
    <s v="5000"/>
    <x v="4"/>
    <s v="WALL FAN 4 NOS"/>
    <s v="1"/>
    <s v="0"/>
    <s v="UM3001"/>
    <d v="2014-12-31T00:00:00"/>
    <n v="7736"/>
    <n v="-7736"/>
    <n v="0"/>
    <n v="0"/>
    <n v="0"/>
    <n v="0"/>
    <n v="0"/>
    <n v="0"/>
    <n v="7736"/>
    <n v="-7736"/>
    <n v="0"/>
    <m/>
    <s v="UM01"/>
    <s v="INR"/>
    <n v="0"/>
    <n v="0"/>
    <n v="0"/>
    <n v="0"/>
    <n v="0"/>
  </r>
  <r>
    <s v="1605001518"/>
    <s v="0"/>
    <s v="16050015180"/>
    <s v="5000"/>
    <x v="4"/>
    <s v="BAJAJ GEYSER 1 LTR 3 NOS"/>
    <s v="1"/>
    <s v="0"/>
    <s v="UM3001"/>
    <d v="2014-09-20T00:00:00"/>
    <n v="7841"/>
    <n v="-7841"/>
    <n v="0"/>
    <n v="0"/>
    <n v="0"/>
    <n v="0"/>
    <n v="0"/>
    <n v="0"/>
    <n v="7841"/>
    <n v="-7841"/>
    <n v="0"/>
    <m/>
    <s v="UM01"/>
    <s v="INR"/>
    <n v="0"/>
    <n v="0"/>
    <n v="0"/>
    <n v="0"/>
    <n v="0"/>
  </r>
  <r>
    <s v="1605001519"/>
    <s v="0"/>
    <s v="16050015190"/>
    <s v="5000"/>
    <x v="4"/>
    <s v="&quot;&quot;&quot;I H D EXHAUST F&quot;"/>
    <s v="1"/>
    <s v="0"/>
    <s v="UM3001"/>
    <d v="2016-03-07T00:00:00"/>
    <n v="7866"/>
    <n v="-7866"/>
    <n v="0"/>
    <n v="0"/>
    <n v="0"/>
    <n v="0"/>
    <n v="0"/>
    <n v="0"/>
    <n v="7866"/>
    <n v="-7866"/>
    <n v="0"/>
    <m/>
    <s v="UM01"/>
    <s v="INR"/>
    <n v="0"/>
    <n v="0"/>
    <n v="0"/>
    <n v="0"/>
    <n v="0"/>
  </r>
  <r>
    <s v="1605001521"/>
    <s v="0"/>
    <s v="16050015210"/>
    <s v="5000"/>
    <x v="4"/>
    <s v="&quot;WALL FAN 16&quot;&quot;&quot;"/>
    <s v="0"/>
    <s v="0"/>
    <s v="UM3001"/>
    <d v="2009-09-02T00:00:00"/>
    <n v="7965"/>
    <n v="-7965"/>
    <n v="0"/>
    <n v="0"/>
    <n v="0"/>
    <n v="0"/>
    <n v="0"/>
    <n v="0"/>
    <n v="7965"/>
    <n v="-7965"/>
    <n v="0"/>
    <m/>
    <s v="UM01"/>
    <s v="INR"/>
    <n v="0"/>
    <n v="0"/>
    <n v="0"/>
    <n v="0"/>
    <n v="0"/>
  </r>
  <r>
    <s v="1605001522"/>
    <s v="0"/>
    <s v="16050015220"/>
    <s v="5000"/>
    <x v="4"/>
    <s v="WALL HANGING AUTO STABILIZER 5"/>
    <s v="0"/>
    <s v="0"/>
    <s v="UM3001"/>
    <d v="2008-04-05T00:00:00"/>
    <n v="9000"/>
    <n v="-9000"/>
    <n v="0"/>
    <n v="0"/>
    <n v="0"/>
    <n v="0"/>
    <n v="0"/>
    <n v="0"/>
    <n v="9000"/>
    <n v="-9000"/>
    <n v="0"/>
    <m/>
    <s v="UM01"/>
    <s v="INR"/>
    <n v="0"/>
    <n v="0"/>
    <n v="0"/>
    <n v="0"/>
    <n v="0"/>
  </r>
  <r>
    <s v="1605001523"/>
    <s v="0"/>
    <s v="16050015230"/>
    <s v="5000"/>
    <x v="4"/>
    <s v="&quot;CEILING FAN 48&quot;&quot; 6 NOS&quot;"/>
    <s v="1"/>
    <s v="0"/>
    <s v="UM3001"/>
    <d v="2014-09-29T00:00:00"/>
    <n v="9813"/>
    <n v="-9813"/>
    <n v="0"/>
    <n v="0"/>
    <n v="0"/>
    <n v="0"/>
    <n v="0"/>
    <n v="0"/>
    <n v="9813"/>
    <n v="-9813"/>
    <n v="0"/>
    <m/>
    <s v="UM01"/>
    <s v="INR"/>
    <n v="0"/>
    <n v="0"/>
    <n v="0"/>
    <n v="0"/>
    <n v="0"/>
  </r>
  <r>
    <s v="1605001524"/>
    <s v="0"/>
    <s v="16050015240"/>
    <s v="5000"/>
    <x v="4"/>
    <s v="&quot;&quot;&quot;EXHAUST FAN 12&quot;&quot;&quot;"/>
    <s v="1"/>
    <s v="0"/>
    <s v="UM3001"/>
    <d v="2016-03-07T00:00:00"/>
    <n v="10260"/>
    <n v="-10260"/>
    <n v="0"/>
    <n v="0"/>
    <n v="0"/>
    <n v="0"/>
    <n v="0"/>
    <n v="0"/>
    <n v="10260"/>
    <n v="-10260"/>
    <n v="0"/>
    <m/>
    <s v="UM01"/>
    <s v="INR"/>
    <n v="0"/>
    <n v="0"/>
    <n v="0"/>
    <n v="0"/>
    <n v="0"/>
  </r>
  <r>
    <s v="1605001525"/>
    <s v="0"/>
    <s v="16050015250"/>
    <s v="5000"/>
    <x v="4"/>
    <s v="VENUS STABILIZER DIGITAL 4 KVA"/>
    <s v="0"/>
    <s v="0"/>
    <s v="UM3001"/>
    <d v="2008-04-10T00:00:00"/>
    <n v="10500"/>
    <n v="-10500"/>
    <n v="0"/>
    <n v="0"/>
    <n v="0"/>
    <n v="0"/>
    <n v="0"/>
    <n v="0"/>
    <n v="10500"/>
    <n v="-10500"/>
    <n v="0"/>
    <m/>
    <s v="UM01"/>
    <s v="INR"/>
    <n v="0"/>
    <n v="0"/>
    <n v="0"/>
    <n v="0"/>
    <n v="0"/>
  </r>
  <r>
    <s v="1605001526"/>
    <s v="0"/>
    <s v="16050015260"/>
    <s v="5000"/>
    <x v="4"/>
    <s v="&quot;&quot;&quot;CELLING FAN 48&quot;"/>
    <s v="1"/>
    <s v="0"/>
    <s v="UM3001"/>
    <d v="2016-03-07T00:00:00"/>
    <n v="10716"/>
    <n v="-10716"/>
    <n v="0"/>
    <n v="0"/>
    <n v="0"/>
    <n v="0"/>
    <n v="0"/>
    <n v="0"/>
    <n v="10716"/>
    <n v="-10716"/>
    <n v="0"/>
    <m/>
    <s v="UM01"/>
    <s v="INR"/>
    <n v="0"/>
    <n v="0"/>
    <n v="0"/>
    <n v="0"/>
    <n v="0"/>
  </r>
  <r>
    <s v="1605001527"/>
    <s v="0"/>
    <s v="16050015270"/>
    <s v="5000"/>
    <x v="4"/>
    <s v="SYMPHONY SUMO WITH TROLLY"/>
    <s v="0"/>
    <s v="0"/>
    <s v="UM3001"/>
    <d v="2009-05-11T00:00:00"/>
    <n v="11400"/>
    <n v="-11400"/>
    <n v="0"/>
    <n v="0"/>
    <n v="0"/>
    <n v="0"/>
    <n v="0"/>
    <n v="0"/>
    <n v="11400"/>
    <n v="-11400"/>
    <n v="0"/>
    <m/>
    <s v="UM01"/>
    <s v="INR"/>
    <n v="0"/>
    <n v="0"/>
    <n v="0"/>
    <n v="0"/>
    <n v="0"/>
  </r>
  <r>
    <s v="1605001528"/>
    <s v="0"/>
    <s v="16050015280"/>
    <s v="5000"/>
    <x v="4"/>
    <s v="&quot;&quot;&quot;EXHAUST FAN 12&quot;&quot;&quot;"/>
    <s v="1"/>
    <s v="0"/>
    <s v="UM3001"/>
    <d v="2015-11-05T00:00:00"/>
    <n v="11547"/>
    <n v="-11547"/>
    <n v="0"/>
    <n v="0"/>
    <n v="0"/>
    <n v="0"/>
    <n v="0"/>
    <n v="0"/>
    <n v="11547"/>
    <n v="-11547"/>
    <n v="0"/>
    <m/>
    <s v="UM01"/>
    <s v="INR"/>
    <n v="0"/>
    <n v="0"/>
    <n v="0"/>
    <n v="0"/>
    <n v="0"/>
  </r>
  <r>
    <s v="1605001529"/>
    <s v="0"/>
    <s v="16050015290"/>
    <s v="5000"/>
    <x v="4"/>
    <s v="TELEPHONE EXCHANGE"/>
    <s v="0"/>
    <s v="0"/>
    <s v="UM3001"/>
    <d v="1990-02-24T00:00:00"/>
    <n v="21745.63"/>
    <n v="-20658.34"/>
    <n v="1087.29"/>
    <n v="0"/>
    <n v="0"/>
    <n v="0"/>
    <n v="0"/>
    <n v="1087.29"/>
    <n v="21745.63"/>
    <n v="-20658.34"/>
    <n v="0"/>
    <m/>
    <s v="UM01"/>
    <s v="INR"/>
    <n v="0"/>
    <n v="0"/>
    <n v="0"/>
    <n v="0"/>
    <n v="0"/>
  </r>
  <r>
    <s v="1605001530"/>
    <s v="0"/>
    <s v="16050015300"/>
    <s v="5000"/>
    <x v="4"/>
    <s v="TENDBEG C20 4x NPP VC SYSTEM"/>
    <s v="5"/>
    <s v="0"/>
    <s v="UM3001"/>
    <d v="2010-10-30T00:00:00"/>
    <n v="343115.76"/>
    <n v="-325959.96999999997"/>
    <n v="17155.79"/>
    <n v="0"/>
    <n v="0"/>
    <n v="0"/>
    <n v="0"/>
    <n v="17155.79"/>
    <n v="343115.76"/>
    <n v="-325959.96999999997"/>
    <n v="0"/>
    <m/>
    <s v="UM01"/>
    <s v="INR"/>
    <n v="0"/>
    <n v="0"/>
    <n v="0"/>
    <n v="0"/>
    <n v="0"/>
  </r>
  <r>
    <s v="1605001531"/>
    <s v="0"/>
    <s v="16050015310"/>
    <s v="5000"/>
    <x v="4"/>
    <s v="TENDBEG EDGE 75 MXP W/NPP IP"/>
    <s v="5"/>
    <s v="0"/>
    <s v="UM3001"/>
    <d v="2010-10-30T00:00:00"/>
    <n v="359235.71"/>
    <n v="-341273.92"/>
    <n v="17961.79"/>
    <n v="0"/>
    <n v="0"/>
    <n v="0"/>
    <n v="0"/>
    <n v="17961.79"/>
    <n v="359235.71"/>
    <n v="-341273.92"/>
    <n v="0"/>
    <m/>
    <s v="UM01"/>
    <s v="INR"/>
    <n v="0"/>
    <n v="0"/>
    <n v="0"/>
    <n v="0"/>
    <n v="0"/>
  </r>
  <r>
    <s v="1605001533"/>
    <s v="0"/>
    <s v="16050015330"/>
    <s v="5000"/>
    <x v="4"/>
    <s v="&quot;&quot;&quot;CROMPTON EX- FA&quot;"/>
    <s v="1"/>
    <s v="0"/>
    <s v="UM3001"/>
    <d v="2015-06-18T00:00:00"/>
    <n v="12312"/>
    <n v="-12312"/>
    <n v="0"/>
    <n v="0"/>
    <n v="0"/>
    <n v="0"/>
    <n v="0"/>
    <n v="0"/>
    <n v="12312"/>
    <n v="-12312"/>
    <n v="0"/>
    <m/>
    <s v="UM01"/>
    <s v="INR"/>
    <n v="0"/>
    <n v="0"/>
    <n v="0"/>
    <n v="0"/>
    <n v="0"/>
  </r>
  <r>
    <s v="1605001534"/>
    <s v="0"/>
    <s v="16050015340"/>
    <s v="5000"/>
    <x v="4"/>
    <s v="UPS 1000 VA"/>
    <s v="0"/>
    <s v="0"/>
    <s v="UM3001"/>
    <d v="2005-01-01T00:00:00"/>
    <n v="95718"/>
    <n v="-91496.04"/>
    <n v="4221.96"/>
    <n v="0"/>
    <n v="0"/>
    <n v="0"/>
    <n v="0"/>
    <n v="4221.96"/>
    <n v="95718"/>
    <n v="-91496.04"/>
    <n v="0"/>
    <m/>
    <s v="UM01"/>
    <s v="INR"/>
    <n v="0"/>
    <n v="0"/>
    <n v="0"/>
    <n v="0"/>
    <n v="0"/>
  </r>
  <r>
    <s v="1605001535"/>
    <s v="0"/>
    <s v="16050015350"/>
    <s v="5000"/>
    <x v="4"/>
    <s v="&quot;&quot;&quot;CROMPTON FAN 18&quot;"/>
    <s v="1"/>
    <s v="0"/>
    <s v="UM3001"/>
    <d v="2015-06-10T00:00:00"/>
    <n v="16986"/>
    <n v="-16986"/>
    <n v="0"/>
    <n v="0"/>
    <n v="0"/>
    <n v="0"/>
    <n v="0"/>
    <n v="0"/>
    <n v="16986"/>
    <n v="-16986"/>
    <n v="0"/>
    <m/>
    <s v="UM01"/>
    <s v="INR"/>
    <n v="0"/>
    <n v="0"/>
    <n v="0"/>
    <n v="0"/>
    <n v="0"/>
  </r>
  <r>
    <s v="1605001536"/>
    <s v="0"/>
    <s v="16050015360"/>
    <s v="5000"/>
    <x v="4"/>
    <s v="&quot;USHA FAN 24&quot;&quot; AIR CIRCILATOR 1&quot;"/>
    <s v="5"/>
    <s v="0"/>
    <s v="UM3001"/>
    <d v="2014-11-19T00:00:00"/>
    <n v="6042"/>
    <n v="-5739.9"/>
    <n v="302.10000000000002"/>
    <n v="0"/>
    <n v="0"/>
    <n v="0"/>
    <n v="0"/>
    <n v="302.10000000000002"/>
    <n v="6042"/>
    <n v="-5739.9"/>
    <n v="0"/>
    <m/>
    <s v="UM01"/>
    <s v="INR"/>
    <n v="0"/>
    <n v="0"/>
    <n v="0"/>
    <n v="0"/>
    <n v="0"/>
  </r>
  <r>
    <s v="1605001537"/>
    <s v="0"/>
    <s v="16050015370"/>
    <s v="5000"/>
    <x v="4"/>
    <s v="&quot;USHA FAN 24&quot;&quot; PEDESTAL 5 NOS&quot;"/>
    <s v="5"/>
    <s v="0"/>
    <s v="UM3001"/>
    <d v="2014-12-30T00:00:00"/>
    <n v="30210"/>
    <n v="-28699.5"/>
    <n v="1510.5"/>
    <n v="0"/>
    <n v="0"/>
    <n v="0"/>
    <n v="0"/>
    <n v="1510.5"/>
    <n v="30210"/>
    <n v="-28699.5"/>
    <n v="0"/>
    <m/>
    <s v="UM01"/>
    <s v="INR"/>
    <n v="0"/>
    <n v="0"/>
    <n v="0"/>
    <n v="0"/>
    <n v="0"/>
  </r>
  <r>
    <s v="1605001539"/>
    <s v="0"/>
    <s v="16050015390"/>
    <s v="5000"/>
    <x v="4"/>
    <s v="&quot;PEDESTAL EXHAUST FAN 12&quot;&quot; 13NO&quot;"/>
    <s v="1"/>
    <s v="0"/>
    <s v="UM3001"/>
    <d v="2014-06-06T00:00:00"/>
    <n v="18385.25"/>
    <n v="-18385.25"/>
    <n v="0"/>
    <n v="0"/>
    <n v="0"/>
    <n v="0"/>
    <n v="0"/>
    <n v="0"/>
    <n v="18385.25"/>
    <n v="-18385.25"/>
    <n v="0"/>
    <m/>
    <s v="UM01"/>
    <s v="INR"/>
    <n v="0"/>
    <n v="0"/>
    <n v="0"/>
    <n v="0"/>
    <n v="0"/>
  </r>
  <r>
    <s v="1605001540"/>
    <s v="0"/>
    <s v="16050015400"/>
    <s v="5000"/>
    <x v="4"/>
    <s v="VENUS STABILIZER DIGITAL 4 KVA"/>
    <s v="0"/>
    <s v="0"/>
    <s v="UM3001"/>
    <d v="2008-10-25T00:00:00"/>
    <n v="17500"/>
    <n v="-16625"/>
    <n v="875"/>
    <n v="0"/>
    <n v="0"/>
    <n v="0"/>
    <n v="0"/>
    <n v="875"/>
    <n v="17500"/>
    <n v="-16625"/>
    <n v="0"/>
    <m/>
    <s v="UM01"/>
    <s v="INR"/>
    <n v="0"/>
    <n v="0"/>
    <n v="0"/>
    <n v="0"/>
    <n v="0"/>
  </r>
  <r>
    <s v="1605001542"/>
    <s v="0"/>
    <s v="16050015420"/>
    <s v="5000"/>
    <x v="4"/>
    <s v="VERTIS PLUS SPLIT AIRCON 1.5 T"/>
    <s v="5"/>
    <s v="0"/>
    <s v="UM3001"/>
    <d v="2009-05-11T00:00:00"/>
    <n v="23600"/>
    <n v="-22420"/>
    <n v="1180"/>
    <n v="0"/>
    <n v="0"/>
    <n v="0"/>
    <n v="0"/>
    <n v="1180"/>
    <n v="23600"/>
    <n v="-22420"/>
    <n v="0"/>
    <m/>
    <s v="UM01"/>
    <s v="INR"/>
    <n v="0"/>
    <n v="0"/>
    <n v="0"/>
    <n v="0"/>
    <n v="0"/>
  </r>
  <r>
    <s v="1605001543"/>
    <s v="0"/>
    <s v="16050015430"/>
    <s v="5000"/>
    <x v="4"/>
    <s v="VERTIS PLUS SPLIT AIRCON 1.5 T"/>
    <s v="5"/>
    <s v="0"/>
    <s v="UM3001"/>
    <d v="2009-08-18T00:00:00"/>
    <n v="47200"/>
    <n v="-44840"/>
    <n v="2360"/>
    <n v="0"/>
    <n v="0"/>
    <n v="0"/>
    <n v="0"/>
    <n v="2360"/>
    <n v="47200"/>
    <n v="-44840"/>
    <n v="0"/>
    <m/>
    <s v="UM01"/>
    <s v="INR"/>
    <n v="0"/>
    <n v="0"/>
    <n v="0"/>
    <n v="0"/>
    <n v="0"/>
  </r>
  <r>
    <s v="1605001544"/>
    <s v="0"/>
    <s v="16050015440"/>
    <s v="5000"/>
    <x v="4"/>
    <s v="VERTIS PLUS SPLIT AIRCON 1.5 T"/>
    <s v="5"/>
    <s v="0"/>
    <s v="UM3001"/>
    <d v="2009-07-10T00:00:00"/>
    <n v="141600"/>
    <n v="-134520"/>
    <n v="7080"/>
    <n v="0"/>
    <n v="0"/>
    <n v="0"/>
    <n v="0"/>
    <n v="7080"/>
    <n v="141600"/>
    <n v="-134520"/>
    <n v="0"/>
    <m/>
    <s v="UM01"/>
    <s v="INR"/>
    <n v="0"/>
    <n v="0"/>
    <n v="0"/>
    <n v="0"/>
    <n v="0"/>
  </r>
  <r>
    <s v="1605001546"/>
    <s v="0"/>
    <s v="16050015460"/>
    <s v="5000"/>
    <x v="4"/>
    <s v="VENUS STABILIZER 4 KVA"/>
    <s v="0"/>
    <s v="0"/>
    <s v="UM3001"/>
    <d v="2009-07-10T00:00:00"/>
    <n v="21000"/>
    <n v="-21000"/>
    <n v="0"/>
    <n v="0"/>
    <n v="0"/>
    <n v="0"/>
    <n v="0"/>
    <n v="0"/>
    <n v="21000"/>
    <n v="-21000"/>
    <n v="0"/>
    <m/>
    <s v="UM01"/>
    <s v="INR"/>
    <n v="0"/>
    <n v="0"/>
    <n v="0"/>
    <n v="0"/>
    <n v="0"/>
  </r>
  <r>
    <s v="1605001547"/>
    <s v="0"/>
    <s v="16050015470"/>
    <s v="5000"/>
    <x v="4"/>
    <s v="VOLTAS 1.5 TON AC VERTIS PL SP"/>
    <s v="5"/>
    <s v="0"/>
    <s v="UM3002"/>
    <d v="2008-10-25T00:00:00"/>
    <n v="23600"/>
    <n v="-22420"/>
    <n v="1180"/>
    <n v="0"/>
    <n v="0"/>
    <n v="0"/>
    <n v="0"/>
    <n v="1180"/>
    <n v="23600"/>
    <n v="-22420"/>
    <n v="0"/>
    <m/>
    <s v="UM01"/>
    <s v="INR"/>
    <n v="0"/>
    <n v="0"/>
    <n v="0"/>
    <n v="0"/>
    <n v="0"/>
  </r>
  <r>
    <s v="1605001548"/>
    <s v="0"/>
    <s v="16050015480"/>
    <s v="5000"/>
    <x v="4"/>
    <s v="VOLTAS 1.5 TON AC VERTIS PL SP"/>
    <s v="5"/>
    <s v="0"/>
    <s v="UM3001"/>
    <d v="2008-10-27T00:00:00"/>
    <n v="23600"/>
    <n v="-22420"/>
    <n v="1180"/>
    <n v="0"/>
    <n v="0"/>
    <n v="0"/>
    <n v="0"/>
    <n v="1180"/>
    <n v="23600"/>
    <n v="-22420"/>
    <n v="0"/>
    <m/>
    <s v="UM01"/>
    <s v="INR"/>
    <n v="0"/>
    <n v="0"/>
    <n v="0"/>
    <n v="0"/>
    <n v="0"/>
  </r>
  <r>
    <s v="1605001549"/>
    <s v="0"/>
    <s v="16050015490"/>
    <s v="5000"/>
    <x v="4"/>
    <s v="VOLTAS 1.5 TON AC VERTIS PL SP"/>
    <s v="5"/>
    <s v="0"/>
    <s v="UM3001"/>
    <d v="2008-10-25T00:00:00"/>
    <n v="118000"/>
    <n v="-112100"/>
    <n v="5900"/>
    <n v="0"/>
    <n v="0"/>
    <n v="0"/>
    <n v="0"/>
    <n v="5900"/>
    <n v="118000"/>
    <n v="-112100"/>
    <n v="0"/>
    <m/>
    <s v="UM01"/>
    <s v="INR"/>
    <n v="0"/>
    <n v="0"/>
    <n v="0"/>
    <n v="0"/>
    <n v="0"/>
  </r>
  <r>
    <s v="1605001550"/>
    <s v="0"/>
    <s v="16050015500"/>
    <s v="5000"/>
    <x v="4"/>
    <s v="VOLTAS 1.5 TON AC VERTIS REGUL"/>
    <s v="5"/>
    <s v="0"/>
    <s v="UM3001"/>
    <d v="2008-10-10T00:00:00"/>
    <n v="32800"/>
    <n v="-31160"/>
    <n v="1640"/>
    <n v="0"/>
    <n v="0"/>
    <n v="0"/>
    <n v="0"/>
    <n v="1640"/>
    <n v="32800"/>
    <n v="-31160"/>
    <n v="0"/>
    <m/>
    <s v="UM01"/>
    <s v="INR"/>
    <n v="0"/>
    <n v="0"/>
    <n v="0"/>
    <n v="0"/>
    <n v="0"/>
  </r>
  <r>
    <s v="1605001551"/>
    <s v="0"/>
    <s v="16050015510"/>
    <s v="5000"/>
    <x v="4"/>
    <s v="VOLTAS 1.5 TON SPLIT AC 1 NOS"/>
    <s v="5"/>
    <s v="0"/>
    <s v="UM3001"/>
    <d v="2008-06-18T00:00:00"/>
    <n v="23600"/>
    <n v="-22420"/>
    <n v="1180"/>
    <n v="0"/>
    <n v="0"/>
    <n v="0"/>
    <n v="0"/>
    <n v="1180"/>
    <n v="23600"/>
    <n v="-22420"/>
    <n v="0"/>
    <m/>
    <s v="UM01"/>
    <s v="INR"/>
    <n v="0"/>
    <n v="0"/>
    <n v="0"/>
    <n v="0"/>
    <n v="0"/>
  </r>
  <r>
    <s v="1605001552"/>
    <s v="0"/>
    <s v="16050015520"/>
    <s v="5000"/>
    <x v="4"/>
    <s v="VOLTAS 1.5 TON SPLIT AC 1 NOS"/>
    <s v="5"/>
    <s v="0"/>
    <s v="UM3001"/>
    <d v="2008-06-18T00:00:00"/>
    <n v="23600"/>
    <n v="-22420"/>
    <n v="1180"/>
    <n v="0"/>
    <n v="0"/>
    <n v="0"/>
    <n v="0"/>
    <n v="1180"/>
    <n v="23600"/>
    <n v="-22420"/>
    <n v="0"/>
    <m/>
    <s v="UM01"/>
    <s v="INR"/>
    <n v="0"/>
    <n v="0"/>
    <n v="0"/>
    <n v="0"/>
    <n v="0"/>
  </r>
  <r>
    <s v="1605001553"/>
    <s v="0"/>
    <s v="16050015530"/>
    <s v="5000"/>
    <x v="4"/>
    <s v="VOLTAS 1.5 TON SPLIT AC 3 NOS"/>
    <s v="5"/>
    <s v="0"/>
    <s v="UM3001"/>
    <d v="2008-04-10T00:00:00"/>
    <n v="70800"/>
    <n v="-67260"/>
    <n v="3540"/>
    <n v="0"/>
    <n v="0"/>
    <n v="0"/>
    <n v="0"/>
    <n v="3540"/>
    <n v="70800"/>
    <n v="-67260"/>
    <n v="0"/>
    <m/>
    <s v="UM01"/>
    <s v="INR"/>
    <n v="0"/>
    <n v="0"/>
    <n v="0"/>
    <n v="0"/>
    <n v="0"/>
  </r>
  <r>
    <s v="1605001554"/>
    <s v="0"/>
    <s v="16050015540"/>
    <s v="5000"/>
    <x v="4"/>
    <s v="VOLTAS 1.5 TON SPLIT AC 5 NOS"/>
    <s v="5"/>
    <s v="0"/>
    <s v="UM3001"/>
    <d v="2008-04-10T00:00:00"/>
    <n v="118000"/>
    <n v="-112100"/>
    <n v="5900"/>
    <n v="0"/>
    <n v="0"/>
    <n v="0"/>
    <n v="0"/>
    <n v="5900"/>
    <n v="118000"/>
    <n v="-112100"/>
    <n v="0"/>
    <m/>
    <s v="UM01"/>
    <s v="INR"/>
    <n v="0"/>
    <n v="0"/>
    <n v="0"/>
    <n v="0"/>
    <n v="0"/>
  </r>
  <r>
    <s v="1605001555"/>
    <s v="0"/>
    <s v="16050015550"/>
    <s v="5000"/>
    <x v="4"/>
    <s v="VOLTAS 1.5 TON VER PLUS SPLIT"/>
    <s v="5"/>
    <s v="0"/>
    <s v="UM3001"/>
    <d v="2008-06-18T00:00:00"/>
    <n v="23600"/>
    <n v="-22420"/>
    <n v="1180"/>
    <n v="0"/>
    <n v="0"/>
    <n v="0"/>
    <n v="0"/>
    <n v="1180"/>
    <n v="23600"/>
    <n v="-22420"/>
    <n v="0"/>
    <m/>
    <s v="UM01"/>
    <s v="INR"/>
    <n v="0"/>
    <n v="0"/>
    <n v="0"/>
    <n v="0"/>
    <n v="0"/>
  </r>
  <r>
    <s v="1605001557"/>
    <s v="0"/>
    <s v="16050015570"/>
    <s v="5000"/>
    <x v="4"/>
    <s v="VOLTAS SPLIT OUT DOOR UNIT 1.5"/>
    <s v="5"/>
    <s v="0"/>
    <s v="UM3001"/>
    <d v="2014-04-11T00:00:00"/>
    <n v="17500"/>
    <n v="-16625"/>
    <n v="875"/>
    <n v="0"/>
    <n v="0"/>
    <n v="0"/>
    <n v="0"/>
    <n v="875"/>
    <n v="17500"/>
    <n v="-16625"/>
    <n v="0"/>
    <m/>
    <s v="UM01"/>
    <s v="INR"/>
    <n v="0"/>
    <n v="0"/>
    <n v="0"/>
    <n v="0"/>
    <n v="0"/>
  </r>
  <r>
    <s v="1605001558"/>
    <s v="0"/>
    <s v="16050015580"/>
    <s v="5000"/>
    <x v="4"/>
    <s v="VOLTAS SPLIT OUTDOOR AC 1.5 1"/>
    <s v="5"/>
    <s v="0"/>
    <s v="UM3001"/>
    <d v="2014-07-03T00:00:00"/>
    <n v="35000"/>
    <n v="-33250"/>
    <n v="1750"/>
    <n v="0"/>
    <n v="0"/>
    <n v="0"/>
    <n v="0"/>
    <n v="1750"/>
    <n v="35000"/>
    <n v="-33250"/>
    <n v="0"/>
    <m/>
    <s v="UM01"/>
    <s v="INR"/>
    <n v="0"/>
    <n v="0"/>
    <n v="0"/>
    <n v="0"/>
    <n v="0"/>
  </r>
  <r>
    <s v="1605001559"/>
    <s v="0"/>
    <s v="16050015590"/>
    <s v="5000"/>
    <x v="4"/>
    <s v="VOLTAS SPLIT ROOM UNIT 1.5 1NO"/>
    <s v="5"/>
    <s v="0"/>
    <s v="UM3001"/>
    <d v="2014-06-10T00:00:00"/>
    <n v="34900"/>
    <n v="-33155"/>
    <n v="1745"/>
    <n v="0"/>
    <n v="0"/>
    <n v="0"/>
    <n v="0"/>
    <n v="1745"/>
    <n v="34900"/>
    <n v="-33155"/>
    <n v="0"/>
    <m/>
    <s v="UM01"/>
    <s v="INR"/>
    <n v="0"/>
    <n v="0"/>
    <n v="0"/>
    <n v="0"/>
    <n v="0"/>
  </r>
  <r>
    <s v="1605001560"/>
    <s v="0"/>
    <s v="16050015600"/>
    <s v="5000"/>
    <x v="4"/>
    <s v="VOLTAS SPLIT ROOM UNIT 1.5 5NO"/>
    <s v="5"/>
    <s v="0"/>
    <s v="UM3001"/>
    <d v="2014-05-06T00:00:00"/>
    <n v="62500"/>
    <n v="-59375"/>
    <n v="3125"/>
    <n v="0"/>
    <n v="0"/>
    <n v="0"/>
    <n v="0"/>
    <n v="3125"/>
    <n v="62500"/>
    <n v="-59375"/>
    <n v="0"/>
    <m/>
    <s v="UM01"/>
    <s v="INR"/>
    <n v="0"/>
    <n v="0"/>
    <n v="0"/>
    <n v="0"/>
    <n v="0"/>
  </r>
  <r>
    <s v="1605001561"/>
    <s v="0"/>
    <s v="16050015610"/>
    <s v="5000"/>
    <x v="4"/>
    <s v="VOLTAS SPLIT ROOM UNIT 1.5 T"/>
    <s v="5"/>
    <s v="0"/>
    <s v="UM3001"/>
    <d v="2011-07-29T00:00:00"/>
    <n v="24000"/>
    <n v="-22800"/>
    <n v="1200"/>
    <n v="0"/>
    <n v="0"/>
    <n v="0"/>
    <n v="0"/>
    <n v="1200"/>
    <n v="24000"/>
    <n v="-22800"/>
    <n v="0"/>
    <m/>
    <s v="UM01"/>
    <s v="INR"/>
    <n v="0"/>
    <n v="0"/>
    <n v="0"/>
    <n v="0"/>
    <n v="0"/>
  </r>
  <r>
    <s v="1605001562"/>
    <s v="0"/>
    <s v="16050015620"/>
    <s v="5000"/>
    <x v="4"/>
    <s v="VOLTAS WATER COOLER 20/20 TUS"/>
    <s v="5"/>
    <s v="0"/>
    <s v="UM3002"/>
    <d v="2008-05-27T00:00:00"/>
    <n v="17000"/>
    <n v="-16150"/>
    <n v="850"/>
    <n v="0"/>
    <n v="0"/>
    <n v="0"/>
    <n v="0"/>
    <n v="850"/>
    <n v="17000"/>
    <n v="-16150"/>
    <n v="0"/>
    <m/>
    <s v="UM01"/>
    <s v="INR"/>
    <n v="0"/>
    <n v="0"/>
    <n v="0"/>
    <n v="0"/>
    <n v="0"/>
  </r>
  <r>
    <s v="1605001563"/>
    <s v="0"/>
    <s v="16050015630"/>
    <s v="5000"/>
    <x v="4"/>
    <s v="VOLTAS WATER COOLER 40/80 TUS"/>
    <s v="5"/>
    <s v="0"/>
    <s v="UM3002"/>
    <d v="2008-05-27T00:00:00"/>
    <n v="55000"/>
    <n v="-52250"/>
    <n v="2750"/>
    <n v="0"/>
    <n v="0"/>
    <n v="0"/>
    <n v="0"/>
    <n v="2750"/>
    <n v="55000"/>
    <n v="-52250"/>
    <n v="0"/>
    <m/>
    <s v="UM01"/>
    <s v="INR"/>
    <n v="0"/>
    <n v="0"/>
    <n v="0"/>
    <n v="0"/>
    <n v="0"/>
  </r>
  <r>
    <s v="1605001564"/>
    <s v="0"/>
    <s v="16050015640"/>
    <s v="5000"/>
    <x v="4"/>
    <s v="VOLTAS WATER COOLER FSS 150/15"/>
    <s v="5"/>
    <s v="0"/>
    <s v="UM3002"/>
    <d v="2010-05-26T00:00:00"/>
    <n v="45000"/>
    <n v="-42750"/>
    <n v="2250"/>
    <n v="0"/>
    <n v="0"/>
    <n v="0"/>
    <n v="0"/>
    <n v="2250"/>
    <n v="45000"/>
    <n v="-42750"/>
    <n v="0"/>
    <m/>
    <s v="UM01"/>
    <s v="INR"/>
    <n v="0"/>
    <n v="0"/>
    <n v="0"/>
    <n v="0"/>
    <n v="0"/>
  </r>
  <r>
    <s v="1605001565"/>
    <s v="0"/>
    <s v="16050015650"/>
    <s v="5000"/>
    <x v="4"/>
    <s v="VOLTAS WATER DISPENSER"/>
    <s v="5"/>
    <s v="0"/>
    <s v="UM3001"/>
    <d v="2012-06-20T00:00:00"/>
    <n v="7500"/>
    <n v="-7125"/>
    <n v="375"/>
    <n v="0"/>
    <n v="0"/>
    <n v="0"/>
    <n v="0"/>
    <n v="375"/>
    <n v="7500"/>
    <n v="-7125"/>
    <n v="0"/>
    <m/>
    <s v="UM01"/>
    <s v="INR"/>
    <n v="0"/>
    <n v="0"/>
    <n v="0"/>
    <n v="0"/>
    <n v="0"/>
  </r>
  <r>
    <s v="1605001566"/>
    <s v="0"/>
    <s v="16050015660"/>
    <s v="5000"/>
    <x v="4"/>
    <s v="VOLTUS AIR CONDITIONER WITH LG"/>
    <s v="5"/>
    <s v="0"/>
    <s v="UM3001"/>
    <d v="2013-04-28T00:00:00"/>
    <n v="50779"/>
    <n v="-48240.05"/>
    <n v="2538.9499999999998"/>
    <n v="0"/>
    <n v="0"/>
    <n v="0"/>
    <n v="0"/>
    <n v="2538.9499999999998"/>
    <n v="50779"/>
    <n v="-48240.05"/>
    <n v="0"/>
    <m/>
    <s v="UM01"/>
    <s v="INR"/>
    <n v="0"/>
    <n v="0"/>
    <n v="0"/>
    <n v="0"/>
    <n v="0"/>
  </r>
  <r>
    <s v="1605001567"/>
    <s v="0"/>
    <s v="16050015670"/>
    <s v="5000"/>
    <x v="4"/>
    <s v="WALL CLOCK"/>
    <s v="0"/>
    <s v="0"/>
    <s v="UM3001"/>
    <d v="2011-10-13T00:00:00"/>
    <n v="592"/>
    <n v="-562.4"/>
    <n v="29.6"/>
    <n v="0"/>
    <n v="0"/>
    <n v="0"/>
    <n v="0"/>
    <n v="29.6"/>
    <n v="592"/>
    <n v="-562.4"/>
    <n v="0"/>
    <m/>
    <s v="UM01"/>
    <s v="INR"/>
    <n v="0"/>
    <n v="0"/>
    <n v="0"/>
    <n v="0"/>
    <n v="0"/>
  </r>
  <r>
    <s v="1605001569"/>
    <s v="0"/>
    <s v="16050015690"/>
    <s v="5000"/>
    <x v="4"/>
    <s v="WALL CLOCK"/>
    <s v="0"/>
    <s v="0"/>
    <s v="UM3001"/>
    <d v="2011-10-13T00:00:00"/>
    <n v="1333"/>
    <n v="-1266.3499999999999"/>
    <n v="66.650000000000006"/>
    <n v="0"/>
    <n v="0"/>
    <n v="0"/>
    <n v="0"/>
    <n v="66.650000000000006"/>
    <n v="1333"/>
    <n v="-1266.3499999999999"/>
    <n v="0"/>
    <m/>
    <s v="UM01"/>
    <s v="INR"/>
    <n v="0"/>
    <n v="0"/>
    <n v="0"/>
    <n v="0"/>
    <n v="0"/>
  </r>
  <r>
    <s v="1605001570"/>
    <s v="0"/>
    <s v="16050015700"/>
    <s v="5000"/>
    <x v="4"/>
    <s v="WALL CLOCK"/>
    <s v="0"/>
    <s v="0"/>
    <s v="UM3001"/>
    <d v="2012-01-27T00:00:00"/>
    <n v="5434"/>
    <n v="-5162.3"/>
    <n v="271.7"/>
    <n v="0"/>
    <n v="0"/>
    <n v="0"/>
    <n v="0"/>
    <n v="271.7"/>
    <n v="5434"/>
    <n v="-5162.3"/>
    <n v="0"/>
    <m/>
    <s v="UM01"/>
    <s v="INR"/>
    <n v="0"/>
    <n v="0"/>
    <n v="0"/>
    <n v="0"/>
    <n v="0"/>
  </r>
  <r>
    <s v="1605001571"/>
    <s v="0"/>
    <s v="16050015710"/>
    <s v="5000"/>
    <x v="4"/>
    <s v="VOLTAGE STABILIZER AUTOMATIC"/>
    <s v="0"/>
    <s v="0"/>
    <s v="UM3001"/>
    <d v="2010-12-04T00:00:00"/>
    <n v="28800"/>
    <n v="-28800"/>
    <n v="0"/>
    <n v="0"/>
    <n v="0"/>
    <n v="0"/>
    <n v="0"/>
    <n v="0"/>
    <n v="28800"/>
    <n v="-28800"/>
    <n v="0"/>
    <m/>
    <s v="UM01"/>
    <s v="INR"/>
    <n v="0"/>
    <n v="0"/>
    <n v="0"/>
    <n v="0"/>
    <n v="0"/>
  </r>
  <r>
    <s v="1605001572"/>
    <s v="0"/>
    <s v="16050015720"/>
    <s v="5000"/>
    <x v="4"/>
    <s v="WALL FAN"/>
    <s v="0"/>
    <s v="0"/>
    <s v="UM3001"/>
    <d v="2011-10-12T00:00:00"/>
    <n v="3576"/>
    <n v="-3397.2"/>
    <n v="178.8"/>
    <n v="0"/>
    <n v="0"/>
    <n v="0"/>
    <n v="0"/>
    <n v="178.8"/>
    <n v="3576"/>
    <n v="-3397.2"/>
    <n v="0"/>
    <m/>
    <s v="UM01"/>
    <s v="INR"/>
    <n v="0"/>
    <n v="0"/>
    <n v="0"/>
    <n v="0"/>
    <n v="0"/>
  </r>
  <r>
    <s v="1605001573"/>
    <s v="0"/>
    <s v="16050015730"/>
    <s v="5000"/>
    <x v="4"/>
    <s v="WALL FAN"/>
    <s v="5"/>
    <s v="0"/>
    <s v="UM3001"/>
    <d v="2014-01-18T00:00:00"/>
    <n v="11603.44"/>
    <n v="-11023.27"/>
    <n v="580.16999999999996"/>
    <n v="0"/>
    <n v="0"/>
    <n v="0"/>
    <n v="0"/>
    <n v="580.16999999999996"/>
    <n v="11603.44"/>
    <n v="-11023.27"/>
    <n v="0"/>
    <m/>
    <s v="UM01"/>
    <s v="INR"/>
    <n v="0"/>
    <n v="0"/>
    <n v="0"/>
    <n v="0"/>
    <n v="0"/>
  </r>
  <r>
    <s v="1605001574"/>
    <s v="0"/>
    <s v="16050015740"/>
    <s v="5000"/>
    <x v="4"/>
    <s v="WALL FAN"/>
    <s v="0"/>
    <s v="0"/>
    <s v="UM3001"/>
    <d v="2011-09-19T00:00:00"/>
    <n v="1788"/>
    <n v="-1698.6"/>
    <n v="89.4"/>
    <n v="0"/>
    <n v="0"/>
    <n v="0"/>
    <n v="0"/>
    <n v="89.4"/>
    <n v="1788"/>
    <n v="-1698.6"/>
    <n v="0"/>
    <m/>
    <s v="UM01"/>
    <s v="INR"/>
    <n v="0"/>
    <n v="0"/>
    <n v="0"/>
    <n v="0"/>
    <n v="0"/>
  </r>
  <r>
    <s v="1605001575"/>
    <s v="0"/>
    <s v="16050015750"/>
    <s v="5000"/>
    <x v="4"/>
    <s v="WALL FAN"/>
    <s v="0"/>
    <s v="0"/>
    <s v="UM3001"/>
    <d v="2011-06-16T00:00:00"/>
    <n v="1788"/>
    <n v="-1698.6"/>
    <n v="89.4"/>
    <n v="0"/>
    <n v="0"/>
    <n v="0"/>
    <n v="0"/>
    <n v="89.4"/>
    <n v="1788"/>
    <n v="-1698.6"/>
    <n v="0"/>
    <m/>
    <s v="UM01"/>
    <s v="INR"/>
    <n v="0"/>
    <n v="0"/>
    <n v="0"/>
    <n v="0"/>
    <n v="0"/>
  </r>
  <r>
    <s v="1605001576"/>
    <s v="0"/>
    <s v="16050015760"/>
    <s v="5000"/>
    <x v="4"/>
    <s v="WALL FAN"/>
    <s v="0"/>
    <s v="0"/>
    <s v="UM3001"/>
    <d v="2011-06-16T00:00:00"/>
    <n v="3471"/>
    <n v="-3297.45"/>
    <n v="173.55"/>
    <n v="0"/>
    <n v="0"/>
    <n v="0"/>
    <n v="0"/>
    <n v="173.55"/>
    <n v="3471"/>
    <n v="-3297.45"/>
    <n v="0"/>
    <m/>
    <s v="UM01"/>
    <s v="INR"/>
    <n v="0"/>
    <n v="0"/>
    <n v="0"/>
    <n v="0"/>
    <n v="0"/>
  </r>
  <r>
    <s v="1605001577"/>
    <s v="0"/>
    <s v="16050015770"/>
    <s v="5000"/>
    <x v="4"/>
    <s v="WALL FAN"/>
    <s v="0"/>
    <s v="0"/>
    <s v="UM3002"/>
    <d v="2011-10-12T00:00:00"/>
    <n v="1788"/>
    <n v="-1698.6"/>
    <n v="89.4"/>
    <n v="0"/>
    <n v="0"/>
    <n v="0"/>
    <n v="0"/>
    <n v="89.4"/>
    <n v="1788"/>
    <n v="-1698.6"/>
    <n v="0"/>
    <m/>
    <s v="UM01"/>
    <s v="INR"/>
    <n v="0"/>
    <n v="0"/>
    <n v="0"/>
    <n v="0"/>
    <n v="0"/>
  </r>
  <r>
    <s v="1605001578"/>
    <s v="0"/>
    <s v="16050015780"/>
    <s v="5000"/>
    <x v="4"/>
    <s v="WALL FAN"/>
    <s v="10"/>
    <s v="0"/>
    <s v="UM3001"/>
    <d v="2013-05-27T00:00:00"/>
    <n v="1933.9"/>
    <n v="-1792.93"/>
    <n v="140.97"/>
    <n v="0"/>
    <n v="0"/>
    <n v="-44.7"/>
    <n v="0"/>
    <n v="96.27"/>
    <n v="1933.9"/>
    <n v="-1837.63"/>
    <n v="0"/>
    <m/>
    <s v="UM01"/>
    <s v="INR"/>
    <n v="0"/>
    <n v="0"/>
    <n v="0"/>
    <n v="0"/>
    <n v="0"/>
  </r>
  <r>
    <s v="1605001579"/>
    <s v="0"/>
    <s v="16050015790"/>
    <s v="5000"/>
    <x v="4"/>
    <s v="WALL FAN"/>
    <s v="0"/>
    <s v="0"/>
    <s v="UM3001"/>
    <d v="2011-11-14T00:00:00"/>
    <n v="3576"/>
    <n v="-3397.2"/>
    <n v="178.8"/>
    <n v="0"/>
    <n v="0"/>
    <n v="0"/>
    <n v="0"/>
    <n v="178.8"/>
    <n v="3576"/>
    <n v="-3397.2"/>
    <n v="0"/>
    <m/>
    <s v="UM01"/>
    <s v="INR"/>
    <n v="0"/>
    <n v="0"/>
    <n v="0"/>
    <n v="0"/>
    <n v="0"/>
  </r>
  <r>
    <s v="1605001580"/>
    <s v="0"/>
    <s v="16050015800"/>
    <s v="5000"/>
    <x v="4"/>
    <s v="&quot;WALL FAN 16 &quot;&quot;&quot;"/>
    <s v="0"/>
    <s v="0"/>
    <s v="UM3001"/>
    <d v="2012-05-10T00:00:00"/>
    <n v="3721.78"/>
    <n v="-3535.69"/>
    <n v="186.09"/>
    <n v="0"/>
    <n v="0"/>
    <n v="0"/>
    <n v="0"/>
    <n v="186.09"/>
    <n v="3721.78"/>
    <n v="-3535.69"/>
    <n v="0"/>
    <m/>
    <s v="UM01"/>
    <s v="INR"/>
    <n v="0"/>
    <n v="0"/>
    <n v="0"/>
    <n v="0"/>
    <n v="0"/>
  </r>
  <r>
    <s v="1605001581"/>
    <s v="0"/>
    <s v="16050015810"/>
    <s v="5000"/>
    <x v="4"/>
    <s v="&quot;WALL FAN 16 &quot;&quot;&quot;"/>
    <s v="0"/>
    <s v="0"/>
    <s v="UM3001"/>
    <d v="2012-09-28T00:00:00"/>
    <n v="3721.78"/>
    <n v="-3535.69"/>
    <n v="186.09"/>
    <n v="0"/>
    <n v="0"/>
    <n v="0"/>
    <n v="0"/>
    <n v="186.09"/>
    <n v="3721.78"/>
    <n v="-3535.69"/>
    <n v="0"/>
    <m/>
    <s v="UM01"/>
    <s v="INR"/>
    <n v="0"/>
    <n v="0"/>
    <n v="0"/>
    <n v="0"/>
    <n v="0"/>
  </r>
  <r>
    <s v="1605001582"/>
    <s v="0"/>
    <s v="16050015820"/>
    <s v="5000"/>
    <x v="4"/>
    <s v="&quot;WALL FAN 16&quot;&quot;&quot;"/>
    <s v="0"/>
    <s v="0"/>
    <s v="UM3001"/>
    <d v="2012-05-09T00:00:00"/>
    <n v="3638"/>
    <n v="-3456.1"/>
    <n v="181.9"/>
    <n v="0"/>
    <n v="0"/>
    <n v="0"/>
    <n v="0"/>
    <n v="181.9"/>
    <n v="3638"/>
    <n v="-3456.1"/>
    <n v="0"/>
    <m/>
    <s v="UM01"/>
    <s v="INR"/>
    <n v="0"/>
    <n v="0"/>
    <n v="0"/>
    <n v="0"/>
    <n v="0"/>
  </r>
  <r>
    <s v="1605001583"/>
    <s v="0"/>
    <s v="16050015830"/>
    <s v="5000"/>
    <x v="4"/>
    <s v="&quot;WALL FAN 16&quot;&quot;&quot;"/>
    <s v="0"/>
    <s v="0"/>
    <s v="UM3002"/>
    <d v="2012-05-16T00:00:00"/>
    <n v="1860.89"/>
    <n v="-1767.85"/>
    <n v="93.04"/>
    <n v="0"/>
    <n v="0"/>
    <n v="0"/>
    <n v="0"/>
    <n v="93.04"/>
    <n v="1860.89"/>
    <n v="-1767.85"/>
    <n v="0"/>
    <m/>
    <s v="UM01"/>
    <s v="INR"/>
    <n v="0"/>
    <n v="0"/>
    <n v="0"/>
    <n v="0"/>
    <n v="0"/>
  </r>
  <r>
    <s v="1605001584"/>
    <s v="0"/>
    <s v="16050015840"/>
    <s v="5000"/>
    <x v="4"/>
    <s v="&quot;WALL FAN 16&quot;&quot;&quot;"/>
    <s v="0"/>
    <s v="0"/>
    <s v="UM3001"/>
    <d v="2012-04-10T00:00:00"/>
    <n v="3638.33"/>
    <n v="-3456.41"/>
    <n v="181.92"/>
    <n v="0"/>
    <n v="0"/>
    <n v="0"/>
    <n v="0"/>
    <n v="181.92"/>
    <n v="3638.33"/>
    <n v="-3456.41"/>
    <n v="0"/>
    <m/>
    <s v="UM01"/>
    <s v="INR"/>
    <n v="0"/>
    <n v="0"/>
    <n v="0"/>
    <n v="0"/>
    <n v="0"/>
  </r>
  <r>
    <s v="1605001585"/>
    <s v="0"/>
    <s v="16050015850"/>
    <s v="5000"/>
    <x v="4"/>
    <s v="&quot;WALL FAN 16&quot;&quot;&quot;"/>
    <s v="10"/>
    <s v="0"/>
    <s v="UM3001"/>
    <d v="2013-05-22T00:00:00"/>
    <n v="5802.19"/>
    <n v="-5243.3"/>
    <n v="558.89"/>
    <n v="0"/>
    <n v="0"/>
    <n v="-85.61"/>
    <n v="0"/>
    <n v="473.28"/>
    <n v="5802.19"/>
    <n v="-5328.91"/>
    <n v="0"/>
    <m/>
    <s v="UM01"/>
    <s v="INR"/>
    <n v="0"/>
    <n v="0"/>
    <n v="0"/>
    <n v="0"/>
    <n v="0"/>
  </r>
  <r>
    <s v="1605001586"/>
    <s v="0"/>
    <s v="16050015860"/>
    <s v="5000"/>
    <x v="4"/>
    <s v="&quot;WALL FAN 16&quot;&quot;&quot;"/>
    <s v="0"/>
    <s v="0"/>
    <s v="UM3001"/>
    <d v="2012-05-25T00:00:00"/>
    <n v="3722"/>
    <n v="-3535.9"/>
    <n v="186.1"/>
    <n v="0"/>
    <n v="0"/>
    <n v="0"/>
    <n v="0"/>
    <n v="186.1"/>
    <n v="3722"/>
    <n v="-3535.9"/>
    <n v="0"/>
    <m/>
    <s v="UM01"/>
    <s v="INR"/>
    <n v="0"/>
    <n v="0"/>
    <n v="0"/>
    <n v="0"/>
    <n v="0"/>
  </r>
  <r>
    <s v="1605001587"/>
    <s v="0"/>
    <s v="16050015870"/>
    <s v="5000"/>
    <x v="4"/>
    <s v="&quot;WALL FAN 16&quot;&quot;&quot;"/>
    <s v="0"/>
    <s v="0"/>
    <s v="UM3001"/>
    <d v="2012-02-17T00:00:00"/>
    <n v="10306.31"/>
    <n v="-9790.99"/>
    <n v="515.32000000000005"/>
    <n v="0"/>
    <n v="0"/>
    <n v="0"/>
    <n v="0"/>
    <n v="515.32000000000005"/>
    <n v="10306.31"/>
    <n v="-9790.99"/>
    <n v="0"/>
    <m/>
    <s v="UM01"/>
    <s v="INR"/>
    <n v="0"/>
    <n v="0"/>
    <n v="0"/>
    <n v="0"/>
    <n v="0"/>
  </r>
  <r>
    <s v="1605001588"/>
    <s v="0"/>
    <s v="16050015880"/>
    <s v="5000"/>
    <x v="4"/>
    <s v="&quot;WALL FAN 16&quot;&quot;&quot;"/>
    <s v="5"/>
    <s v="0"/>
    <s v="UM3001"/>
    <d v="2013-12-10T00:00:00"/>
    <n v="3868"/>
    <n v="-3868"/>
    <n v="0"/>
    <n v="0"/>
    <n v="0"/>
    <n v="0"/>
    <n v="0"/>
    <n v="0"/>
    <n v="3868"/>
    <n v="-3868"/>
    <n v="0"/>
    <m/>
    <s v="UM01"/>
    <s v="INR"/>
    <n v="0"/>
    <n v="0"/>
    <n v="0"/>
    <n v="0"/>
    <n v="0"/>
  </r>
  <r>
    <s v="1605001589"/>
    <s v="0"/>
    <s v="16050015890"/>
    <s v="5000"/>
    <x v="4"/>
    <s v="&quot;WALL FAN 16&quot;&quot;&quot;"/>
    <s v="0"/>
    <s v="0"/>
    <s v="UM3001"/>
    <d v="2012-05-18T00:00:00"/>
    <n v="11165"/>
    <n v="-10606.75"/>
    <n v="558.25"/>
    <n v="0"/>
    <n v="0"/>
    <n v="0"/>
    <n v="0"/>
    <n v="558.25"/>
    <n v="11165"/>
    <n v="-10606.75"/>
    <n v="0"/>
    <m/>
    <s v="UM01"/>
    <s v="INR"/>
    <n v="0"/>
    <n v="0"/>
    <n v="0"/>
    <n v="0"/>
    <n v="0"/>
  </r>
  <r>
    <s v="1605001590"/>
    <s v="0"/>
    <s v="16050015900"/>
    <s v="5000"/>
    <x v="4"/>
    <s v="&quot;WALL FAN 16&quot;&quot;&quot;"/>
    <s v="5"/>
    <s v="0"/>
    <s v="UM3001"/>
    <d v="2014-04-01T00:00:00"/>
    <n v="7736"/>
    <n v="-7369.33"/>
    <n v="366.67"/>
    <n v="0"/>
    <n v="0"/>
    <n v="0"/>
    <n v="0"/>
    <n v="366.67"/>
    <n v="7736"/>
    <n v="-7369.33"/>
    <n v="0"/>
    <m/>
    <s v="UM01"/>
    <s v="INR"/>
    <n v="0"/>
    <n v="0"/>
    <n v="0"/>
    <n v="0"/>
    <n v="0"/>
  </r>
  <r>
    <s v="1605001591"/>
    <s v="0"/>
    <s v="16050015910"/>
    <s v="5000"/>
    <x v="4"/>
    <s v="&quot;WALL FAN 16&quot;&quot; (ORIENT) OSE TYPE&quot;"/>
    <s v="0"/>
    <s v="0"/>
    <s v="UM3001"/>
    <d v="2004-07-25T00:00:00"/>
    <n v="7300"/>
    <n v="-6935"/>
    <n v="365"/>
    <n v="0"/>
    <n v="0"/>
    <n v="0"/>
    <n v="0"/>
    <n v="365"/>
    <n v="7300"/>
    <n v="-6935"/>
    <n v="0"/>
    <m/>
    <s v="UM01"/>
    <s v="INR"/>
    <n v="0"/>
    <n v="0"/>
    <n v="0"/>
    <n v="0"/>
    <n v="0"/>
  </r>
  <r>
    <s v="1605001592"/>
    <s v="0"/>
    <s v="16050015920"/>
    <s v="5000"/>
    <x v="4"/>
    <s v="&quot;WALL FAN 16&quot;&quot; (ORIENT) OSE TYPE&quot;"/>
    <s v="0"/>
    <s v="0"/>
    <s v="UM3001"/>
    <d v="2004-03-30T00:00:00"/>
    <n v="3080.5"/>
    <n v="-2926.47"/>
    <n v="154.03"/>
    <n v="0"/>
    <n v="0"/>
    <n v="0"/>
    <n v="0"/>
    <n v="154.03"/>
    <n v="3080.5"/>
    <n v="-2926.47"/>
    <n v="0"/>
    <m/>
    <s v="UM01"/>
    <s v="INR"/>
    <n v="0"/>
    <n v="0"/>
    <n v="0"/>
    <n v="0"/>
    <n v="0"/>
  </r>
  <r>
    <s v="1605001593"/>
    <s v="0"/>
    <s v="16050015930"/>
    <s v="5000"/>
    <x v="4"/>
    <s v="WALL FAN 400 MM BKT"/>
    <s v="0"/>
    <s v="0"/>
    <s v="UM3001"/>
    <d v="2008-04-30T00:00:00"/>
    <n v="9051.75"/>
    <n v="-8608.9699999999993"/>
    <n v="442.78"/>
    <n v="0"/>
    <n v="0"/>
    <n v="0"/>
    <n v="0"/>
    <n v="442.78"/>
    <n v="9051.75"/>
    <n v="-8608.9699999999993"/>
    <n v="0"/>
    <m/>
    <s v="UM01"/>
    <s v="INR"/>
    <n v="0"/>
    <n v="0"/>
    <n v="0"/>
    <n v="0"/>
    <n v="0"/>
  </r>
  <r>
    <s v="1605001594"/>
    <s v="0"/>
    <s v="16050015940"/>
    <s v="5000"/>
    <x v="4"/>
    <s v="WASHING MC WORLPOOL"/>
    <s v="5"/>
    <s v="0"/>
    <s v="UM3001"/>
    <d v="2009-07-27T00:00:00"/>
    <n v="13290"/>
    <n v="-12625.5"/>
    <n v="664.5"/>
    <n v="0"/>
    <n v="0"/>
    <n v="0"/>
    <n v="0"/>
    <n v="664.5"/>
    <n v="13290"/>
    <n v="-12625.5"/>
    <n v="0"/>
    <m/>
    <s v="UM01"/>
    <s v="INR"/>
    <n v="0"/>
    <n v="0"/>
    <n v="0"/>
    <n v="0"/>
    <n v="0"/>
  </r>
  <r>
    <s v="1605001595"/>
    <s v="0"/>
    <s v="16050015950"/>
    <s v="5000"/>
    <x v="4"/>
    <s v="WATER COOLER"/>
    <s v="0"/>
    <s v="0"/>
    <s v="UM3001"/>
    <d v="1985-12-31T00:00:00"/>
    <n v="7834"/>
    <n v="-7442.3"/>
    <n v="391.7"/>
    <n v="0"/>
    <n v="0"/>
    <n v="0"/>
    <n v="0"/>
    <n v="391.7"/>
    <n v="7834"/>
    <n v="-7442.3"/>
    <n v="0"/>
    <m/>
    <s v="UM01"/>
    <s v="INR"/>
    <n v="0"/>
    <n v="0"/>
    <n v="0"/>
    <n v="0"/>
    <n v="0"/>
  </r>
  <r>
    <s v="1605001596"/>
    <s v="0"/>
    <s v="16050015960"/>
    <s v="5000"/>
    <x v="4"/>
    <s v="WATER COOLER"/>
    <s v="0"/>
    <s v="0"/>
    <s v="UM3001"/>
    <d v="1987-02-28T00:00:00"/>
    <n v="9069"/>
    <n v="-8615.5499999999993"/>
    <n v="453.45"/>
    <n v="0"/>
    <n v="0"/>
    <n v="0"/>
    <n v="0"/>
    <n v="453.45"/>
    <n v="9069"/>
    <n v="-8615.5499999999993"/>
    <n v="0"/>
    <m/>
    <s v="UM01"/>
    <s v="INR"/>
    <n v="0"/>
    <n v="0"/>
    <n v="0"/>
    <n v="0"/>
    <n v="0"/>
  </r>
  <r>
    <s v="1605001597"/>
    <s v="0"/>
    <s v="16050015970"/>
    <s v="5000"/>
    <x v="4"/>
    <s v="WATER COOLER 150/150 FSS"/>
    <s v="5"/>
    <s v="0"/>
    <s v="UM3002"/>
    <d v="2011-06-30T00:00:00"/>
    <n v="43500"/>
    <n v="-41325"/>
    <n v="2175"/>
    <n v="0"/>
    <n v="0"/>
    <n v="0"/>
    <n v="0"/>
    <n v="2175"/>
    <n v="43500"/>
    <n v="-41325"/>
    <n v="0"/>
    <m/>
    <s v="UM01"/>
    <s v="INR"/>
    <n v="0"/>
    <n v="0"/>
    <n v="0"/>
    <n v="0"/>
    <n v="0"/>
  </r>
  <r>
    <s v="1605001598"/>
    <s v="0"/>
    <s v="16050015980"/>
    <s v="5000"/>
    <x v="4"/>
    <s v="WATER COOLER MODEL EMS-70 S.R"/>
    <s v="5"/>
    <s v="0"/>
    <s v="UM3001"/>
    <d v="2004-03-26T00:00:00"/>
    <n v="16800"/>
    <n v="-15960"/>
    <n v="840"/>
    <n v="0"/>
    <n v="0"/>
    <n v="0"/>
    <n v="0"/>
    <n v="840"/>
    <n v="16800"/>
    <n v="-15960"/>
    <n v="0"/>
    <m/>
    <s v="UM01"/>
    <s v="INR"/>
    <n v="0"/>
    <n v="0"/>
    <n v="0"/>
    <n v="0"/>
    <n v="0"/>
  </r>
  <r>
    <s v="1605001599"/>
    <s v="0"/>
    <s v="16050015990"/>
    <s v="5000"/>
    <x v="4"/>
    <s v="WATER PURIT : HINDUSTAN LEVER"/>
    <s v="5"/>
    <s v="0"/>
    <s v="UM3001"/>
    <d v="2011-10-22T00:00:00"/>
    <n v="5848.2"/>
    <n v="-5555.79"/>
    <n v="292.41000000000003"/>
    <n v="0"/>
    <n v="0"/>
    <n v="0"/>
    <n v="0"/>
    <n v="292.41000000000003"/>
    <n v="5848.2"/>
    <n v="-5555.79"/>
    <n v="0"/>
    <m/>
    <s v="UM01"/>
    <s v="INR"/>
    <n v="0"/>
    <n v="0"/>
    <n v="0"/>
    <n v="0"/>
    <n v="0"/>
  </r>
  <r>
    <s v="1605001600"/>
    <s v="0"/>
    <s v="16050016000"/>
    <s v="5000"/>
    <x v="4"/>
    <s v="WATER PURIT : HINDUSTAN LEVER"/>
    <s v="0"/>
    <s v="0"/>
    <s v="UM3001"/>
    <d v="2011-11-28T00:00:00"/>
    <n v="3899.4"/>
    <n v="-3704.43"/>
    <n v="194.97"/>
    <n v="0"/>
    <n v="0"/>
    <n v="0"/>
    <n v="0"/>
    <n v="194.97"/>
    <n v="3899.4"/>
    <n v="-3704.43"/>
    <n v="0"/>
    <m/>
    <s v="UM01"/>
    <s v="INR"/>
    <n v="0"/>
    <n v="0"/>
    <n v="0"/>
    <n v="0"/>
    <n v="0"/>
  </r>
  <r>
    <s v="1605001601"/>
    <s v="0"/>
    <s v="16050016010"/>
    <s v="5000"/>
    <x v="4"/>
    <s v="WHITE BOARD 4*3"/>
    <s v="0"/>
    <s v="0"/>
    <s v="UM3001"/>
    <d v="2007-08-07T00:00:00"/>
    <n v="1012.5"/>
    <n v="-961.87"/>
    <n v="50.63"/>
    <n v="0"/>
    <n v="0"/>
    <n v="0"/>
    <n v="0"/>
    <n v="50.63"/>
    <n v="1012.5"/>
    <n v="-961.87"/>
    <n v="0"/>
    <m/>
    <s v="UM01"/>
    <s v="INR"/>
    <n v="0"/>
    <n v="0"/>
    <n v="0"/>
    <n v="0"/>
    <n v="0"/>
  </r>
  <r>
    <s v="1605001602"/>
    <s v="0"/>
    <s v="16050016020"/>
    <s v="5000"/>
    <x v="4"/>
    <s v="WIPRO EPSON LQ 1050 DM PRINTER"/>
    <s v="5"/>
    <s v="0"/>
    <s v="UM3001"/>
    <d v="1997-01-30T00:00:00"/>
    <n v="18408"/>
    <n v="-17487.599999999999"/>
    <n v="920.4"/>
    <n v="0"/>
    <n v="0"/>
    <n v="0"/>
    <n v="0"/>
    <n v="920.4"/>
    <n v="18408"/>
    <n v="-17487.599999999999"/>
    <n v="0"/>
    <m/>
    <s v="UM01"/>
    <s v="INR"/>
    <n v="0"/>
    <n v="0"/>
    <n v="0"/>
    <n v="0"/>
    <n v="0"/>
  </r>
  <r>
    <s v="1605001603"/>
    <s v="0"/>
    <s v="16050016030"/>
    <s v="5000"/>
    <x v="4"/>
    <s v="XEROX FAX MACHINE F 505"/>
    <s v="5"/>
    <s v="0"/>
    <s v="UM3001"/>
    <d v="1995-08-17T00:00:00"/>
    <n v="22236"/>
    <n v="-21124.2"/>
    <n v="1111.8"/>
    <n v="0"/>
    <n v="0"/>
    <n v="0"/>
    <n v="0"/>
    <n v="1111.8"/>
    <n v="22236"/>
    <n v="-21124.2"/>
    <n v="0"/>
    <m/>
    <s v="UM01"/>
    <s v="INR"/>
    <n v="0"/>
    <n v="0"/>
    <n v="0"/>
    <n v="0"/>
    <n v="0"/>
  </r>
  <r>
    <s v="1605001604"/>
    <s v="0"/>
    <s v="16050016040"/>
    <s v="5000"/>
    <x v="4"/>
    <s v="XEROX MACHINE"/>
    <s v="5"/>
    <s v="0"/>
    <s v="UM3001"/>
    <d v="1997-11-21T00:00:00"/>
    <n v="108000"/>
    <n v="-102600"/>
    <n v="5400"/>
    <n v="0"/>
    <n v="0"/>
    <n v="0"/>
    <n v="0"/>
    <n v="5400"/>
    <n v="108000"/>
    <n v="-102600"/>
    <n v="0"/>
    <m/>
    <s v="UM01"/>
    <s v="INR"/>
    <n v="0"/>
    <n v="0"/>
    <n v="0"/>
    <n v="0"/>
    <n v="0"/>
  </r>
  <r>
    <s v="1605001605"/>
    <s v="0"/>
    <s v="16050016050"/>
    <s v="5000"/>
    <x v="4"/>
    <s v="XEROX MACHINE"/>
    <s v="5"/>
    <s v="0"/>
    <s v="UM3001"/>
    <d v="1998-02-11T00:00:00"/>
    <n v="63612.3"/>
    <n v="-60431.69"/>
    <n v="3180.61"/>
    <n v="0"/>
    <n v="0"/>
    <n v="0"/>
    <n v="0"/>
    <n v="3180.61"/>
    <n v="63612.3"/>
    <n v="-60431.69"/>
    <n v="0"/>
    <m/>
    <s v="UM01"/>
    <s v="INR"/>
    <n v="0"/>
    <n v="0"/>
    <n v="0"/>
    <n v="0"/>
    <n v="0"/>
  </r>
  <r>
    <s v="1605001606"/>
    <s v="0"/>
    <s v="16050016060"/>
    <s v="5000"/>
    <x v="4"/>
    <s v="XEROX MACHINE ( PRESIDENT )"/>
    <s v="5"/>
    <s v="0"/>
    <s v="UM3001"/>
    <d v="2001-08-11T00:00:00"/>
    <n v="122506.4"/>
    <n v="-116381.08"/>
    <n v="6125.32"/>
    <n v="0"/>
    <n v="0"/>
    <n v="0"/>
    <n v="0"/>
    <n v="6125.32"/>
    <n v="122506.4"/>
    <n v="-116381.08"/>
    <n v="0"/>
    <m/>
    <s v="UM01"/>
    <s v="INR"/>
    <n v="0"/>
    <n v="0"/>
    <n v="0"/>
    <n v="0"/>
    <n v="0"/>
  </r>
  <r>
    <s v="1605001607"/>
    <s v="0"/>
    <s v="16050016070"/>
    <s v="5000"/>
    <x v="4"/>
    <s v="XEROX WC 5016 DOOK TOP 16 CPM"/>
    <s v="5"/>
    <s v="0"/>
    <s v="UM3001"/>
    <d v="2008-05-27T00:00:00"/>
    <n v="41600"/>
    <n v="-39520"/>
    <n v="2080"/>
    <n v="0"/>
    <n v="0"/>
    <n v="0"/>
    <n v="0"/>
    <n v="2080"/>
    <n v="41600"/>
    <n v="-39520"/>
    <n v="0"/>
    <m/>
    <s v="UM01"/>
    <s v="INR"/>
    <n v="0"/>
    <n v="0"/>
    <n v="0"/>
    <n v="0"/>
    <n v="0"/>
  </r>
  <r>
    <s v="1605001608"/>
    <s v="0"/>
    <s v="16050016080"/>
    <s v="5000"/>
    <x v="4"/>
    <s v="ZTE Q301C CDMA-G"/>
    <s v="3"/>
    <s v="0"/>
    <s v="UM3001"/>
    <d v="2016-02-26T00:00:00"/>
    <n v="5495"/>
    <n v="-5220.25"/>
    <n v="274.75"/>
    <n v="0"/>
    <n v="-5495"/>
    <n v="0"/>
    <n v="5220.25"/>
    <n v="0"/>
    <n v="0"/>
    <n v="0"/>
    <n v="0"/>
    <d v="2020-12-30T00:00:00"/>
    <s v="UM01"/>
    <s v="INR"/>
    <n v="0"/>
    <n v="0"/>
    <n v="0"/>
    <n v="0"/>
    <n v="0"/>
  </r>
  <r>
    <s v="1605001609"/>
    <s v="0"/>
    <s v="16050016090"/>
    <s v="5000"/>
    <x v="4"/>
    <s v="ZTE Q301C CDMA-G"/>
    <s v="3"/>
    <s v="0"/>
    <s v="UM3001"/>
    <d v="2016-03-02T00:00:00"/>
    <n v="5269"/>
    <n v="-5005.55"/>
    <n v="263.45"/>
    <n v="0"/>
    <n v="-5269"/>
    <n v="0"/>
    <n v="5005.55"/>
    <n v="0"/>
    <n v="0"/>
    <n v="0"/>
    <n v="0"/>
    <d v="2020-12-30T00:00:00"/>
    <s v="UM01"/>
    <s v="INR"/>
    <n v="0"/>
    <n v="0"/>
    <n v="0"/>
    <n v="0"/>
    <n v="0"/>
  </r>
  <r>
    <s v="1605001615"/>
    <s v="0"/>
    <s v="16050016150"/>
    <s v="5000"/>
    <x v="4"/>
    <s v="ELECTRONIC REGULATOR FOR C/F"/>
    <s v="6"/>
    <s v="0"/>
    <s v="UM3005"/>
    <d v="2012-03-31T00:00:00"/>
    <n v="819.93"/>
    <n v="-819.93"/>
    <n v="0"/>
    <n v="0"/>
    <n v="0"/>
    <n v="0"/>
    <n v="0"/>
    <n v="0"/>
    <n v="819.93"/>
    <n v="-819.93"/>
    <n v="0"/>
    <m/>
    <s v="UM01"/>
    <s v="INR"/>
    <n v="0"/>
    <n v="0"/>
    <n v="0"/>
    <n v="0"/>
    <n v="0"/>
  </r>
  <r>
    <s v="1605001618"/>
    <s v="0"/>
    <s v="16050016180"/>
    <s v="5000"/>
    <x v="4"/>
    <s v="INTEGRAL FLOOD LIGHT LUMINAIRE"/>
    <s v="5"/>
    <s v="0"/>
    <s v="UM3005"/>
    <d v="2012-03-31T00:00:00"/>
    <n v="18281.25"/>
    <n v="-17367.189999999999"/>
    <n v="914.06"/>
    <n v="0"/>
    <n v="0"/>
    <n v="0"/>
    <n v="0"/>
    <n v="914.06"/>
    <n v="18281.25"/>
    <n v="-17367.189999999999"/>
    <n v="0"/>
    <m/>
    <s v="UM01"/>
    <s v="INR"/>
    <n v="0"/>
    <n v="0"/>
    <n v="0"/>
    <n v="0"/>
    <n v="0"/>
  </r>
  <r>
    <s v="1605001621"/>
    <s v="0"/>
    <s v="16050016210"/>
    <s v="5000"/>
    <x v="4"/>
    <s v="LPG REGULATOR"/>
    <s v="6"/>
    <s v="0"/>
    <s v="UM3005"/>
    <d v="2012-03-31T00:00:00"/>
    <n v="10771.2"/>
    <n v="-10232.64"/>
    <n v="538.55999999999995"/>
    <n v="0"/>
    <n v="0"/>
    <n v="0"/>
    <n v="0"/>
    <n v="538.55999999999995"/>
    <n v="10771.2"/>
    <n v="-10232.64"/>
    <n v="0"/>
    <m/>
    <s v="UM01"/>
    <s v="INR"/>
    <n v="0"/>
    <n v="0"/>
    <n v="0"/>
    <n v="0"/>
    <n v="0"/>
  </r>
  <r>
    <s v="1605001627"/>
    <s v="0"/>
    <s v="16050016270"/>
    <s v="5000"/>
    <x v="4"/>
    <s v="TELEPHONE CABLE 0.5 MM2 X 50 P"/>
    <s v="5"/>
    <s v="0"/>
    <s v="UM3005"/>
    <d v="2012-03-31T00:00:00"/>
    <n v="217158"/>
    <n v="-206300.1"/>
    <n v="10857.9"/>
    <n v="0"/>
    <n v="0"/>
    <n v="0"/>
    <n v="0"/>
    <n v="10857.9"/>
    <n v="217158"/>
    <n v="-206300.1"/>
    <n v="0"/>
    <m/>
    <s v="UM01"/>
    <s v="INR"/>
    <n v="0"/>
    <n v="0"/>
    <n v="0"/>
    <n v="0"/>
    <n v="0"/>
  </r>
  <r>
    <s v="1605001631"/>
    <s v="0"/>
    <s v="16050016310"/>
    <s v="5000"/>
    <x v="4"/>
    <s v="Wall Clock"/>
    <s v="10"/>
    <s v="0"/>
    <s v="UM3005"/>
    <d v="2012-03-31T00:00:00"/>
    <n v="531"/>
    <n v="-504.45"/>
    <n v="26.55"/>
    <n v="0"/>
    <n v="0"/>
    <n v="0"/>
    <n v="0"/>
    <n v="26.55"/>
    <n v="531"/>
    <n v="-504.45"/>
    <n v="0"/>
    <m/>
    <s v="UM01"/>
    <s v="INR"/>
    <n v="0"/>
    <n v="0"/>
    <n v="0"/>
    <n v="0"/>
    <n v="0"/>
  </r>
  <r>
    <s v="1605001639"/>
    <s v="0"/>
    <s v="16050016390"/>
    <s v="5000"/>
    <x v="4"/>
    <s v="WHITE BOARD 4' X 3'"/>
    <s v="6"/>
    <s v="0"/>
    <s v="UM3005"/>
    <d v="2012-03-31T00:00:00"/>
    <n v="7340.49"/>
    <n v="-6973.47"/>
    <n v="367.02"/>
    <n v="0"/>
    <n v="0"/>
    <n v="0"/>
    <n v="0"/>
    <n v="367.02"/>
    <n v="7340.49"/>
    <n v="-6973.47"/>
    <n v="0"/>
    <m/>
    <s v="UM01"/>
    <s v="INR"/>
    <n v="0"/>
    <n v="0"/>
    <n v="0"/>
    <n v="0"/>
    <n v="0"/>
  </r>
  <r>
    <s v="1605001640"/>
    <s v="0"/>
    <s v="16050016400"/>
    <s v="5000"/>
    <x v="4"/>
    <s v="MODEM FOR REMOTE COMMUNICATION"/>
    <s v="5"/>
    <s v="0"/>
    <s v="UM3005"/>
    <d v="2014-04-25T00:00:00"/>
    <n v="52500"/>
    <n v="-49875"/>
    <n v="2625"/>
    <n v="0"/>
    <n v="0"/>
    <n v="0"/>
    <n v="0"/>
    <n v="2625"/>
    <n v="52500"/>
    <n v="-49875"/>
    <n v="0"/>
    <m/>
    <s v="UM01"/>
    <s v="INR"/>
    <n v="0"/>
    <n v="0"/>
    <n v="0"/>
    <n v="0"/>
    <n v="0"/>
  </r>
  <r>
    <s v="1605001641"/>
    <s v="0"/>
    <s v="16050016410"/>
    <s v="5000"/>
    <x v="4"/>
    <s v="METERING PANEL NEAR GRID"/>
    <s v="5"/>
    <s v="0"/>
    <s v="UM3005"/>
    <d v="2014-04-25T00:00:00"/>
    <n v="199500"/>
    <n v="-189525"/>
    <n v="9975"/>
    <n v="0"/>
    <n v="0"/>
    <n v="0"/>
    <n v="0"/>
    <n v="9975"/>
    <n v="199500"/>
    <n v="-189525"/>
    <n v="0"/>
    <m/>
    <s v="UM01"/>
    <s v="INR"/>
    <n v="0"/>
    <n v="0"/>
    <n v="0"/>
    <n v="0"/>
    <n v="0"/>
  </r>
  <r>
    <s v="1605001642"/>
    <s v="0"/>
    <s v="16050016420"/>
    <s v="5000"/>
    <x v="4"/>
    <s v="&quot;CEILING FAN 36&quot;&quot;&quot;"/>
    <s v="6"/>
    <s v="0"/>
    <s v="UM3005"/>
    <d v="2012-03-31T00:00:00"/>
    <n v="6655.5"/>
    <n v="-6322.72"/>
    <n v="332.78"/>
    <n v="0"/>
    <n v="0"/>
    <n v="0"/>
    <n v="0"/>
    <n v="332.78"/>
    <n v="6655.5"/>
    <n v="-6322.72"/>
    <n v="0"/>
    <m/>
    <s v="UM01"/>
    <s v="INR"/>
    <n v="0"/>
    <n v="0"/>
    <n v="0"/>
    <n v="0"/>
    <n v="0"/>
  </r>
  <r>
    <s v="1605001643"/>
    <s v="0"/>
    <s v="16050016430"/>
    <s v="5000"/>
    <x v="4"/>
    <s v="EXHAUST FAN 450 MM"/>
    <s v="5"/>
    <s v="0"/>
    <s v="UM3005"/>
    <d v="2012-03-31T00:00:00"/>
    <n v="13839.97"/>
    <n v="-13147.97"/>
    <n v="692"/>
    <n v="0"/>
    <n v="0"/>
    <n v="0"/>
    <n v="0"/>
    <n v="692"/>
    <n v="13839.97"/>
    <n v="-13147.97"/>
    <n v="0"/>
    <m/>
    <s v="UM01"/>
    <s v="INR"/>
    <n v="0"/>
    <n v="0"/>
    <n v="0"/>
    <n v="0"/>
    <n v="0"/>
  </r>
  <r>
    <s v="1605001644"/>
    <s v="0"/>
    <s v="16050016440"/>
    <s v="5000"/>
    <x v="4"/>
    <s v="EXHAUST FAN 450 MM"/>
    <s v="6"/>
    <s v="0"/>
    <s v="UM3005"/>
    <d v="2012-03-31T00:00:00"/>
    <n v="2611.1999999999998"/>
    <n v="-2611.1999999999998"/>
    <n v="0"/>
    <n v="0"/>
    <n v="0"/>
    <n v="0"/>
    <n v="0"/>
    <n v="0"/>
    <n v="2611.1999999999998"/>
    <n v="-2611.1999999999998"/>
    <n v="0"/>
    <m/>
    <s v="UM01"/>
    <s v="INR"/>
    <n v="0"/>
    <n v="0"/>
    <n v="0"/>
    <n v="0"/>
    <n v="0"/>
  </r>
  <r>
    <s v="1605001651"/>
    <s v="0"/>
    <s v="16050016510"/>
    <s v="5000"/>
    <x v="4"/>
    <s v="VERTICAL BLINDS"/>
    <s v="5"/>
    <s v="0"/>
    <s v="UM3005"/>
    <d v="2012-03-31T00:00:00"/>
    <n v="26881.31"/>
    <n v="-25537.24"/>
    <n v="1344.07"/>
    <n v="0"/>
    <n v="0"/>
    <n v="0"/>
    <n v="0"/>
    <n v="1344.07"/>
    <n v="26881.31"/>
    <n v="-25537.24"/>
    <n v="0"/>
    <m/>
    <s v="UM01"/>
    <s v="INR"/>
    <n v="0"/>
    <n v="0"/>
    <n v="0"/>
    <n v="0"/>
    <n v="0"/>
  </r>
  <r>
    <s v="1605001652"/>
    <s v="0"/>
    <s v="16050016520"/>
    <s v="5000"/>
    <x v="4"/>
    <s v="CAMLIN PERMAT MARKR PEN RED"/>
    <s v="6"/>
    <s v="0"/>
    <s v="UM3005"/>
    <d v="2012-03-31T00:00:00"/>
    <n v="25.2"/>
    <n v="-25.2"/>
    <n v="0"/>
    <n v="0"/>
    <n v="0"/>
    <n v="0"/>
    <n v="0"/>
    <n v="0"/>
    <n v="25.2"/>
    <n v="-25.2"/>
    <n v="0"/>
    <m/>
    <s v="UM01"/>
    <s v="INR"/>
    <n v="0"/>
    <n v="0"/>
    <n v="0"/>
    <n v="0"/>
    <n v="0"/>
  </r>
  <r>
    <s v="1605001653"/>
    <s v="0"/>
    <s v="16050016530"/>
    <s v="5000"/>
    <x v="4"/>
    <s v="CAMLIN91 PERMAT MARKR PEN BLCK"/>
    <s v="6"/>
    <s v="0"/>
    <s v="UM3005"/>
    <d v="2012-03-31T00:00:00"/>
    <n v="25.2"/>
    <n v="-25.2"/>
    <n v="0"/>
    <n v="0"/>
    <n v="0"/>
    <n v="0"/>
    <n v="0"/>
    <n v="0"/>
    <n v="25.2"/>
    <n v="-25.2"/>
    <n v="0"/>
    <m/>
    <s v="UM01"/>
    <s v="INR"/>
    <n v="0"/>
    <n v="0"/>
    <n v="0"/>
    <n v="0"/>
    <n v="0"/>
  </r>
  <r>
    <s v="1605001655"/>
    <s v="0"/>
    <s v="16050016550"/>
    <s v="5000"/>
    <x v="4"/>
    <s v="&quot;DGTL STOP WATCH MDL-EL-14,1/10&quot;"/>
    <s v="6"/>
    <s v="0"/>
    <s v="UM3005"/>
    <d v="2012-03-31T00:00:00"/>
    <n v="754.91"/>
    <n v="-754.91"/>
    <n v="0"/>
    <n v="0"/>
    <n v="0"/>
    <n v="0"/>
    <n v="0"/>
    <n v="0"/>
    <n v="754.91"/>
    <n v="-754.91"/>
    <n v="0"/>
    <m/>
    <s v="UM01"/>
    <s v="INR"/>
    <n v="0"/>
    <n v="0"/>
    <n v="0"/>
    <n v="0"/>
    <n v="0"/>
  </r>
  <r>
    <s v="1605001656"/>
    <s v="0"/>
    <s v="16050016560"/>
    <s v="5000"/>
    <x v="4"/>
    <s v="GODREJ NAVTAL LOCK 8-LEVER"/>
    <s v="6"/>
    <s v="0"/>
    <s v="UM3005"/>
    <d v="2012-03-31T00:00:00"/>
    <n v="1638"/>
    <n v="-1638"/>
    <n v="0"/>
    <n v="0"/>
    <n v="0"/>
    <n v="0"/>
    <n v="0"/>
    <n v="0"/>
    <n v="1638"/>
    <n v="-1638"/>
    <n v="0"/>
    <m/>
    <s v="UM01"/>
    <s v="INR"/>
    <n v="0"/>
    <n v="0"/>
    <n v="0"/>
    <n v="0"/>
    <n v="0"/>
  </r>
  <r>
    <s v="1605001657"/>
    <s v="0"/>
    <s v="16050016570"/>
    <s v="5000"/>
    <x v="4"/>
    <s v="GODREJ SUPER NIGHT LOCK 7LEVER"/>
    <s v="6"/>
    <s v="0"/>
    <s v="UM3005"/>
    <d v="2012-03-31T00:00:00"/>
    <n v="701.99"/>
    <n v="-701.99"/>
    <n v="0"/>
    <n v="0"/>
    <n v="0"/>
    <n v="0"/>
    <n v="0"/>
    <n v="0"/>
    <n v="701.99"/>
    <n v="-701.99"/>
    <n v="0"/>
    <m/>
    <s v="UM01"/>
    <s v="INR"/>
    <n v="0"/>
    <n v="0"/>
    <n v="0"/>
    <n v="0"/>
    <n v="0"/>
  </r>
  <r>
    <s v="1605001660"/>
    <s v="0"/>
    <s v="16050016600"/>
    <s v="5000"/>
    <x v="4"/>
    <s v="REFRIGERATOR 250 LTRS"/>
    <s v="5"/>
    <s v="0"/>
    <s v="UM3005"/>
    <d v="2012-03-31T00:00:00"/>
    <n v="14700"/>
    <n v="-13965"/>
    <n v="735"/>
    <n v="0"/>
    <n v="0"/>
    <n v="0"/>
    <n v="0"/>
    <n v="735"/>
    <n v="14700"/>
    <n v="-13965"/>
    <n v="0"/>
    <m/>
    <s v="UM01"/>
    <s v="INR"/>
    <n v="0"/>
    <n v="0"/>
    <n v="0"/>
    <n v="0"/>
    <n v="0"/>
  </r>
  <r>
    <s v="1605001663"/>
    <s v="0"/>
    <s v="16050016630"/>
    <s v="5000"/>
    <x v="4"/>
    <s v="TATAFONE SPECTRA T-711"/>
    <s v="6"/>
    <s v="0"/>
    <s v="UM3005"/>
    <d v="2012-03-31T00:00:00"/>
    <n v="7651.2"/>
    <n v="-7268.64"/>
    <n v="382.56"/>
    <n v="0"/>
    <n v="0"/>
    <n v="0"/>
    <n v="0"/>
    <n v="382.56"/>
    <n v="7651.2"/>
    <n v="-7268.64"/>
    <n v="0"/>
    <m/>
    <s v="UM01"/>
    <s v="INR"/>
    <n v="0"/>
    <n v="0"/>
    <n v="0"/>
    <n v="0"/>
    <n v="0"/>
  </r>
  <r>
    <s v="1605001666"/>
    <s v="0"/>
    <s v="16050016660"/>
    <s v="5000"/>
    <x v="4"/>
    <s v="Air Conditioner"/>
    <s v="5"/>
    <s v="0"/>
    <s v="UM3005"/>
    <d v="2012-03-31T00:00:00"/>
    <n v="92340"/>
    <n v="-87723"/>
    <n v="4617"/>
    <n v="0"/>
    <n v="0"/>
    <n v="0"/>
    <n v="0"/>
    <n v="4617"/>
    <n v="92340"/>
    <n v="-87723"/>
    <n v="0"/>
    <m/>
    <s v="UM01"/>
    <s v="INR"/>
    <n v="0"/>
    <n v="0"/>
    <n v="0"/>
    <n v="0"/>
    <n v="0"/>
  </r>
  <r>
    <s v="1605001667"/>
    <s v="0"/>
    <s v="16050016670"/>
    <s v="5000"/>
    <x v="4"/>
    <s v="Refrigerator"/>
    <s v="5"/>
    <s v="0"/>
    <s v="UM3005"/>
    <d v="2012-03-31T00:00:00"/>
    <n v="14700"/>
    <n v="-13965"/>
    <n v="735"/>
    <n v="0"/>
    <n v="0"/>
    <n v="0"/>
    <n v="0"/>
    <n v="735"/>
    <n v="14700"/>
    <n v="-13965"/>
    <n v="0"/>
    <m/>
    <s v="UM01"/>
    <s v="INR"/>
    <n v="0"/>
    <n v="0"/>
    <n v="0"/>
    <n v="0"/>
    <n v="0"/>
  </r>
  <r>
    <s v="1605001668"/>
    <s v="0"/>
    <s v="16050016680"/>
    <s v="5000"/>
    <x v="4"/>
    <s v="Ceiling Fan"/>
    <s v="10"/>
    <s v="0"/>
    <s v="UM3005"/>
    <d v="2012-03-31T00:00:00"/>
    <n v="12625"/>
    <n v="-11993.75"/>
    <n v="631.25"/>
    <n v="0"/>
    <n v="0"/>
    <n v="0"/>
    <n v="0"/>
    <n v="631.25"/>
    <n v="12625"/>
    <n v="-11993.75"/>
    <n v="0"/>
    <m/>
    <s v="UM01"/>
    <s v="INR"/>
    <n v="0"/>
    <n v="0"/>
    <n v="0"/>
    <n v="0"/>
    <n v="0"/>
  </r>
  <r>
    <s v="1605001669"/>
    <s v="0"/>
    <s v="16050016690"/>
    <s v="5000"/>
    <x v="4"/>
    <s v="Exhaust Fan"/>
    <s v="10"/>
    <s v="0"/>
    <s v="UM3005"/>
    <d v="2012-03-31T00:00:00"/>
    <n v="5737"/>
    <n v="-5450.15"/>
    <n v="286.85000000000002"/>
    <n v="0"/>
    <n v="0"/>
    <n v="0"/>
    <n v="0"/>
    <n v="286.85000000000002"/>
    <n v="5737"/>
    <n v="-5450.15"/>
    <n v="0"/>
    <m/>
    <s v="UM01"/>
    <s v="INR"/>
    <n v="0"/>
    <n v="0"/>
    <n v="0"/>
    <n v="0"/>
    <n v="0"/>
  </r>
  <r>
    <s v="1605001677"/>
    <s v="0"/>
    <s v="16050016770"/>
    <s v="5000"/>
    <x v="4"/>
    <s v="Water Cooler"/>
    <s v="5"/>
    <s v="0"/>
    <s v="UM3005"/>
    <d v="2012-03-31T00:00:00"/>
    <n v="43500"/>
    <n v="-41325"/>
    <n v="2175"/>
    <n v="0"/>
    <n v="0"/>
    <n v="0"/>
    <n v="0"/>
    <n v="2175"/>
    <n v="43500"/>
    <n v="-41325"/>
    <n v="0"/>
    <m/>
    <s v="UM01"/>
    <s v="INR"/>
    <n v="0"/>
    <n v="0"/>
    <n v="0"/>
    <n v="0"/>
    <n v="0"/>
  </r>
  <r>
    <s v="1605001693"/>
    <s v="0"/>
    <s v="16050016930"/>
    <s v="5000"/>
    <x v="4"/>
    <s v="&quot;STEEL SINK 24&quot;&quot;X18&quot;&quot; WITH FITTNG&quot;"/>
    <s v="6"/>
    <s v="0"/>
    <s v="UM3005"/>
    <d v="2012-03-31T00:00:00"/>
    <n v="7087.5"/>
    <n v="-6733.12"/>
    <n v="354.38"/>
    <n v="0"/>
    <n v="0"/>
    <n v="0"/>
    <n v="0"/>
    <n v="354.38"/>
    <n v="7087.5"/>
    <n v="-6733.12"/>
    <n v="0"/>
    <m/>
    <s v="UM01"/>
    <s v="INR"/>
    <n v="0"/>
    <n v="0"/>
    <n v="0"/>
    <n v="0"/>
    <n v="0"/>
  </r>
  <r>
    <s v="1605001694"/>
    <s v="0"/>
    <s v="16050016940"/>
    <s v="5000"/>
    <x v="4"/>
    <s v="STEEL SINK 400 MM X 400 MM"/>
    <s v="6"/>
    <s v="0"/>
    <s v="UM3005"/>
    <d v="2012-03-31T00:00:00"/>
    <n v="9897.59"/>
    <n v="-9402.7099999999991"/>
    <n v="494.88"/>
    <n v="0"/>
    <n v="0"/>
    <n v="0"/>
    <n v="0"/>
    <n v="494.88"/>
    <n v="9897.59"/>
    <n v="-9402.7099999999991"/>
    <n v="0"/>
    <m/>
    <s v="UM01"/>
    <s v="INR"/>
    <n v="0"/>
    <n v="0"/>
    <n v="0"/>
    <n v="0"/>
    <n v="0"/>
  </r>
  <r>
    <s v="1605001697"/>
    <s v="0"/>
    <s v="16050016970"/>
    <s v="5000"/>
    <x v="4"/>
    <s v="AQUAGUARD WATER PURIFIER"/>
    <s v="5"/>
    <s v="0"/>
    <s v="UM3005"/>
    <d v="2012-03-31T00:00:00"/>
    <n v="13500"/>
    <n v="-12825"/>
    <n v="675"/>
    <n v="0"/>
    <n v="0"/>
    <n v="0"/>
    <n v="0"/>
    <n v="675"/>
    <n v="13500"/>
    <n v="-12825"/>
    <n v="0"/>
    <m/>
    <s v="UM01"/>
    <s v="INR"/>
    <n v="0"/>
    <n v="0"/>
    <n v="0"/>
    <n v="0"/>
    <n v="0"/>
  </r>
  <r>
    <s v="1605001700"/>
    <s v="0"/>
    <s v="16050017000"/>
    <s v="5000"/>
    <x v="4"/>
    <s v="INTEGRAL FLOOD LIGHT LUMINAIRE"/>
    <s v="6"/>
    <s v="0"/>
    <s v="UM3005"/>
    <d v="2012-03-31T00:00:00"/>
    <n v="10546.87"/>
    <n v="-10019.530000000001"/>
    <n v="527.34"/>
    <n v="0"/>
    <n v="0"/>
    <n v="0"/>
    <n v="0"/>
    <n v="527.34"/>
    <n v="10546.87"/>
    <n v="-10019.530000000001"/>
    <n v="0"/>
    <m/>
    <s v="UM01"/>
    <s v="INR"/>
    <n v="0"/>
    <n v="0"/>
    <n v="0"/>
    <n v="0"/>
    <n v="0"/>
  </r>
  <r>
    <s v="1605001703"/>
    <s v="0"/>
    <s v="16050017030"/>
    <s v="5000"/>
    <x v="4"/>
    <s v="&quot;CEILING FAN 36&quot;&quot;&quot;"/>
    <s v="6"/>
    <s v="0"/>
    <s v="UM3005"/>
    <d v="2012-03-31T00:00:00"/>
    <n v="8892"/>
    <n v="-8447.4"/>
    <n v="444.6"/>
    <n v="0"/>
    <n v="0"/>
    <n v="0"/>
    <n v="0"/>
    <n v="444.6"/>
    <n v="8892"/>
    <n v="-8447.4"/>
    <n v="0"/>
    <m/>
    <s v="UM01"/>
    <s v="INR"/>
    <n v="0"/>
    <n v="0"/>
    <n v="0"/>
    <n v="0"/>
    <n v="0"/>
  </r>
  <r>
    <s v="1605001704"/>
    <s v="0"/>
    <s v="16050017040"/>
    <s v="5000"/>
    <x v="4"/>
    <s v="&quot;CEILING FAN 52&quot;&quot;&quot;"/>
    <s v="6"/>
    <s v="0"/>
    <s v="UM3005"/>
    <d v="2012-03-31T00:00:00"/>
    <n v="1530"/>
    <n v="-1530"/>
    <n v="0"/>
    <n v="0"/>
    <n v="0"/>
    <n v="0"/>
    <n v="0"/>
    <n v="0"/>
    <n v="1530"/>
    <n v="-1530"/>
    <n v="0"/>
    <m/>
    <s v="UM01"/>
    <s v="INR"/>
    <n v="0"/>
    <n v="0"/>
    <n v="0"/>
    <n v="0"/>
    <n v="0"/>
  </r>
  <r>
    <s v="1605001707"/>
    <s v="0"/>
    <s v="16050017070"/>
    <s v="5000"/>
    <x v="4"/>
    <s v="INTEGRAL FLOOD LIGHT LUMINAIRE"/>
    <s v="5"/>
    <s v="0"/>
    <s v="UM3005"/>
    <d v="2012-03-31T00:00:00"/>
    <n v="16320"/>
    <n v="-15504"/>
    <n v="816"/>
    <n v="0"/>
    <n v="0"/>
    <n v="0"/>
    <n v="0"/>
    <n v="816"/>
    <n v="16320"/>
    <n v="-15504"/>
    <n v="0"/>
    <m/>
    <s v="UM01"/>
    <s v="INR"/>
    <n v="0"/>
    <n v="0"/>
    <n v="0"/>
    <n v="0"/>
    <n v="0"/>
  </r>
  <r>
    <s v="1605001714"/>
    <s v="0"/>
    <s v="16050017140"/>
    <s v="5000"/>
    <x v="4"/>
    <s v="EXHAUST FAN 300 MM"/>
    <s v="5"/>
    <s v="0"/>
    <s v="UM3005"/>
    <d v="2012-03-31T00:00:00"/>
    <n v="20459.919999999998"/>
    <n v="-19436.919999999998"/>
    <n v="1023"/>
    <n v="0"/>
    <n v="0"/>
    <n v="0"/>
    <n v="0"/>
    <n v="1023"/>
    <n v="20459.919999999998"/>
    <n v="-19436.919999999998"/>
    <n v="0"/>
    <m/>
    <s v="UM01"/>
    <s v="INR"/>
    <n v="0"/>
    <n v="0"/>
    <n v="0"/>
    <n v="0"/>
    <n v="0"/>
  </r>
  <r>
    <s v="1605001716"/>
    <s v="0"/>
    <s v="16050017160"/>
    <s v="5000"/>
    <x v="4"/>
    <s v="TELEPHONE CABLE 5 PAIR X 0.5"/>
    <s v="5"/>
    <s v="0"/>
    <s v="UM3005"/>
    <d v="2012-03-31T00:00:00"/>
    <n v="20199.16"/>
    <n v="-19189.2"/>
    <n v="1009.96"/>
    <n v="0"/>
    <n v="0"/>
    <n v="0"/>
    <n v="0"/>
    <n v="1009.96"/>
    <n v="20199.16"/>
    <n v="-19189.2"/>
    <n v="0"/>
    <m/>
    <s v="UM01"/>
    <s v="INR"/>
    <n v="0"/>
    <n v="0"/>
    <n v="0"/>
    <n v="0"/>
    <n v="0"/>
  </r>
  <r>
    <s v="1605001717"/>
    <s v="0"/>
    <s v="16050017170"/>
    <s v="5000"/>
    <x v="4"/>
    <s v="SYNTH.ENML.PAINT-SMOKE GREY"/>
    <s v="5"/>
    <s v="0"/>
    <s v="UM3005"/>
    <d v="2014-04-25T00:00:00"/>
    <n v="10875.6"/>
    <n v="-10331.82"/>
    <n v="543.78"/>
    <n v="0"/>
    <n v="0"/>
    <n v="0"/>
    <n v="0"/>
    <n v="543.78"/>
    <n v="10875.6"/>
    <n v="-10331.82"/>
    <n v="0"/>
    <m/>
    <s v="UM01"/>
    <s v="INR"/>
    <n v="0"/>
    <n v="0"/>
    <n v="0"/>
    <n v="0"/>
    <n v="0"/>
  </r>
  <r>
    <s v="1605001718"/>
    <s v="0"/>
    <s v="16050017180"/>
    <s v="5000"/>
    <x v="4"/>
    <s v="CAMLIN PERMAT MARKER PEN BLUE"/>
    <s v="6"/>
    <s v="0"/>
    <s v="UM3005"/>
    <d v="2012-03-31T00:00:00"/>
    <n v="25.2"/>
    <n v="-25.2"/>
    <n v="0"/>
    <n v="0"/>
    <n v="0"/>
    <n v="0"/>
    <n v="0"/>
    <n v="0"/>
    <n v="25.2"/>
    <n v="-25.2"/>
    <n v="0"/>
    <m/>
    <s v="UM01"/>
    <s v="INR"/>
    <n v="0"/>
    <n v="0"/>
    <n v="0"/>
    <n v="0"/>
    <n v="0"/>
  </r>
  <r>
    <s v="1605001720"/>
    <s v="0"/>
    <s v="16050017200"/>
    <s v="5000"/>
    <x v="4"/>
    <s v="GODREJ NAVTAL LOCK 8-LEVER"/>
    <s v="6"/>
    <s v="0"/>
    <s v="UM3005"/>
    <d v="2012-03-31T00:00:00"/>
    <n v="1638"/>
    <n v="-1638"/>
    <n v="0"/>
    <n v="0"/>
    <n v="0"/>
    <n v="0"/>
    <n v="0"/>
    <n v="0"/>
    <n v="1638"/>
    <n v="-1638"/>
    <n v="0"/>
    <m/>
    <s v="UM01"/>
    <s v="INR"/>
    <n v="0"/>
    <n v="0"/>
    <n v="0"/>
    <n v="0"/>
    <n v="0"/>
  </r>
  <r>
    <s v="1605001725"/>
    <s v="0"/>
    <s v="16050017250"/>
    <s v="5000"/>
    <x v="4"/>
    <s v="Wall Mounted Fan"/>
    <s v="10"/>
    <s v="0"/>
    <s v="UM3005"/>
    <d v="2012-03-31T00:00:00"/>
    <n v="15526"/>
    <n v="-14749.7"/>
    <n v="776.3"/>
    <n v="0"/>
    <n v="0"/>
    <n v="0"/>
    <n v="0"/>
    <n v="776.3"/>
    <n v="15526"/>
    <n v="-14749.7"/>
    <n v="0"/>
    <m/>
    <s v="UM01"/>
    <s v="INR"/>
    <n v="0"/>
    <n v="0"/>
    <n v="0"/>
    <n v="0"/>
    <n v="0"/>
  </r>
  <r>
    <s v="1605001726"/>
    <s v="0"/>
    <s v="16050017260"/>
    <s v="5000"/>
    <x v="4"/>
    <s v="Split Air Conditioner-Blue sta-MCY"/>
    <s v="16"/>
    <s v="0"/>
    <s v="UM3003"/>
    <d v="2008-11-01T00:00:00"/>
    <n v="24699"/>
    <n v="-24699"/>
    <n v="0"/>
    <n v="0"/>
    <n v="0"/>
    <n v="0"/>
    <n v="0"/>
    <n v="0"/>
    <n v="24699"/>
    <n v="-24699"/>
    <n v="0"/>
    <m/>
    <s v="UM01"/>
    <s v="INR"/>
    <n v="0"/>
    <n v="0"/>
    <n v="0"/>
    <n v="0"/>
    <n v="0"/>
  </r>
  <r>
    <s v="1605001727"/>
    <s v="0"/>
    <s v="16050017270"/>
    <s v="5000"/>
    <x v="4"/>
    <s v="Amonia Printing machine KILB.8-MCY"/>
    <s v="6"/>
    <s v="0"/>
    <s v="UM3003"/>
    <d v="2008-03-30T00:00:00"/>
    <n v="85500"/>
    <n v="-81225"/>
    <n v="4275"/>
    <n v="0"/>
    <n v="0"/>
    <n v="0"/>
    <n v="0"/>
    <n v="4275"/>
    <n v="85500"/>
    <n v="-81225"/>
    <n v="0"/>
    <m/>
    <s v="UM01"/>
    <s v="INR"/>
    <n v="0"/>
    <n v="0"/>
    <n v="0"/>
    <n v="0"/>
    <n v="0"/>
  </r>
  <r>
    <s v="1605001728"/>
    <s v="0"/>
    <s v="16050017280"/>
    <s v="5000"/>
    <x v="4"/>
    <s v="Split Air Conditioner-Blue sta-MCY"/>
    <s v="16"/>
    <s v="0"/>
    <s v="UM3003"/>
    <d v="2008-11-01T00:00:00"/>
    <n v="24700"/>
    <n v="-24700"/>
    <n v="0"/>
    <n v="0"/>
    <n v="0"/>
    <n v="0"/>
    <n v="0"/>
    <n v="0"/>
    <n v="24700"/>
    <n v="-24700"/>
    <n v="0"/>
    <m/>
    <s v="UM01"/>
    <s v="INR"/>
    <n v="0"/>
    <n v="0"/>
    <n v="0"/>
    <n v="0"/>
    <n v="0"/>
  </r>
  <r>
    <s v="1605001729"/>
    <s v="0"/>
    <s v="16050017290"/>
    <s v="5000"/>
    <x v="4"/>
    <s v="TOSHIBA XEROX Machine.-MCY"/>
    <s v="16"/>
    <s v="0"/>
    <s v="UM3003"/>
    <d v="2008-11-01T00:00:00"/>
    <n v="88400"/>
    <n v="-88400"/>
    <n v="0"/>
    <n v="0"/>
    <n v="0"/>
    <n v="0"/>
    <n v="0"/>
    <n v="0"/>
    <n v="88400"/>
    <n v="-88400"/>
    <n v="0"/>
    <m/>
    <s v="UM01"/>
    <s v="INR"/>
    <n v="0"/>
    <n v="0"/>
    <n v="0"/>
    <n v="0"/>
    <n v="0"/>
  </r>
  <r>
    <s v="1605001730"/>
    <s v="0"/>
    <s v="16050017300"/>
    <s v="5000"/>
    <x v="4"/>
    <s v="&quot;AIR CONDITIONER 1.5 TON, SPLIT-MCY&quot;"/>
    <s v="5"/>
    <s v="0"/>
    <s v="UM3003"/>
    <d v="2013-06-26T00:00:00"/>
    <n v="59000"/>
    <n v="-56050"/>
    <n v="2950"/>
    <n v="0"/>
    <n v="0"/>
    <n v="0"/>
    <n v="0"/>
    <n v="2950"/>
    <n v="59000"/>
    <n v="-56050"/>
    <n v="0"/>
    <m/>
    <s v="UM01"/>
    <s v="INR"/>
    <n v="0"/>
    <n v="0"/>
    <n v="0"/>
    <n v="0"/>
    <n v="0"/>
  </r>
  <r>
    <s v="1605001731"/>
    <s v="0"/>
    <s v="16050017310"/>
    <s v="5000"/>
    <x v="4"/>
    <s v="3TR SPLIT WITH 2 INDOOR-MCY"/>
    <s v="16"/>
    <s v="0"/>
    <s v="UM3003"/>
    <d v="2008-11-01T00:00:00"/>
    <n v="68750"/>
    <n v="-68750"/>
    <n v="0"/>
    <n v="0"/>
    <n v="0"/>
    <n v="0"/>
    <n v="0"/>
    <n v="0"/>
    <n v="68750"/>
    <n v="-68750"/>
    <n v="0"/>
    <m/>
    <s v="UM01"/>
    <s v="INR"/>
    <n v="0"/>
    <n v="0"/>
    <n v="0"/>
    <n v="0"/>
    <n v="0"/>
  </r>
  <r>
    <s v="1605001732"/>
    <s v="0"/>
    <s v="16050017320"/>
    <s v="5000"/>
    <x v="4"/>
    <s v="7.5 KVA U.P.S Stystem with Bat-MCY"/>
    <s v="16"/>
    <s v="0"/>
    <s v="UM3003"/>
    <d v="2008-11-01T00:00:00"/>
    <n v="73000"/>
    <n v="-73000"/>
    <n v="0"/>
    <n v="0"/>
    <n v="0"/>
    <n v="0"/>
    <n v="0"/>
    <n v="0"/>
    <n v="73000"/>
    <n v="-73000"/>
    <n v="0"/>
    <m/>
    <s v="UM01"/>
    <s v="INR"/>
    <n v="0"/>
    <n v="0"/>
    <n v="0"/>
    <n v="0"/>
    <n v="0"/>
  </r>
  <r>
    <s v="1605001733"/>
    <s v="0"/>
    <s v="16050017330"/>
    <s v="5000"/>
    <x v="4"/>
    <s v="HP 2400 C Scanner-MCY"/>
    <s v="16"/>
    <s v="0"/>
    <s v="UM3003"/>
    <d v="2008-11-01T00:00:00"/>
    <n v="3850"/>
    <n v="-3850"/>
    <n v="0"/>
    <n v="0"/>
    <n v="0"/>
    <n v="0"/>
    <n v="0"/>
    <n v="0"/>
    <n v="3850"/>
    <n v="-3850"/>
    <n v="0"/>
    <m/>
    <s v="UM01"/>
    <s v="INR"/>
    <n v="0"/>
    <n v="0"/>
    <n v="0"/>
    <n v="0"/>
    <n v="0"/>
  </r>
  <r>
    <s v="1605001734"/>
    <s v="0"/>
    <s v="16050017340"/>
    <s v="5000"/>
    <x v="4"/>
    <s v="&quot;AIR CONDITIONER 1.5 TON, SPLIT-MCY&quot;"/>
    <s v="5"/>
    <s v="0"/>
    <s v="UM3003"/>
    <d v="2013-08-05T00:00:00"/>
    <n v="29500"/>
    <n v="-28025"/>
    <n v="1475"/>
    <n v="0"/>
    <n v="0"/>
    <n v="0"/>
    <n v="0"/>
    <n v="1475"/>
    <n v="29500"/>
    <n v="-28025"/>
    <n v="0"/>
    <m/>
    <s v="UM01"/>
    <s v="INR"/>
    <n v="0"/>
    <n v="0"/>
    <n v="0"/>
    <n v="0"/>
    <n v="0"/>
  </r>
  <r>
    <s v="1605001735"/>
    <s v="0"/>
    <s v="16050017350"/>
    <s v="5000"/>
    <x v="4"/>
    <s v="SYMPHONY AIR COOLER 2 NOS-MCY"/>
    <s v="6"/>
    <s v="0"/>
    <s v="UM3003"/>
    <d v="2008-05-24T00:00:00"/>
    <n v="14500"/>
    <n v="-13775"/>
    <n v="725"/>
    <n v="0"/>
    <n v="0"/>
    <n v="0"/>
    <n v="0"/>
    <n v="725"/>
    <n v="14500"/>
    <n v="-13775"/>
    <n v="0"/>
    <m/>
    <s v="UM01"/>
    <s v="INR"/>
    <n v="0"/>
    <n v="0"/>
    <n v="0"/>
    <n v="0"/>
    <n v="0"/>
  </r>
  <r>
    <s v="1605001736"/>
    <s v="0"/>
    <s v="16050017360"/>
    <s v="5000"/>
    <x v="4"/>
    <s v="PITTE' AMONIA PRINTING. M/C-MCY"/>
    <s v="16"/>
    <s v="0"/>
    <s v="UM3003"/>
    <d v="2008-11-01T00:00:00"/>
    <n v="75956"/>
    <n v="-75956"/>
    <n v="0"/>
    <n v="0"/>
    <n v="0"/>
    <n v="0"/>
    <n v="0"/>
    <n v="0"/>
    <n v="75956"/>
    <n v="-75956"/>
    <n v="0"/>
    <m/>
    <s v="UM01"/>
    <s v="INR"/>
    <n v="0"/>
    <n v="0"/>
    <n v="0"/>
    <n v="0"/>
    <n v="0"/>
  </r>
  <r>
    <s v="1605001737"/>
    <s v="0"/>
    <s v="16050017370"/>
    <s v="5000"/>
    <x v="4"/>
    <s v="WATER PURIFIER-MCY"/>
    <s v="6"/>
    <s v="0"/>
    <s v="UM3003"/>
    <d v="2011-04-01T00:00:00"/>
    <n v="11500"/>
    <n v="-10925"/>
    <n v="575"/>
    <n v="0"/>
    <n v="0"/>
    <n v="0"/>
    <n v="0"/>
    <n v="575"/>
    <n v="11500"/>
    <n v="-10925"/>
    <n v="0"/>
    <m/>
    <s v="UM01"/>
    <s v="INR"/>
    <n v="0"/>
    <n v="0"/>
    <n v="0"/>
    <n v="0"/>
    <n v="0"/>
  </r>
  <r>
    <s v="1605001739"/>
    <s v="0"/>
    <s v="16050017390"/>
    <s v="5000"/>
    <x v="4"/>
    <s v="AIR CONDITIONER 1.5 TR - SPLIT 2 NO"/>
    <s v="5"/>
    <s v="0"/>
    <s v="UM3001"/>
    <d v="2016-04-22T00:00:00"/>
    <n v="64000"/>
    <n v="-47940.38"/>
    <n v="16059.62"/>
    <n v="0"/>
    <n v="0"/>
    <n v="-12160"/>
    <n v="0"/>
    <n v="3899.62"/>
    <n v="64000"/>
    <n v="-60100.38"/>
    <n v="0"/>
    <m/>
    <s v="UM01"/>
    <s v="INR"/>
    <n v="0"/>
    <n v="0"/>
    <n v="0"/>
    <n v="0"/>
    <n v="0"/>
  </r>
  <r>
    <s v="1605001740"/>
    <s v="0"/>
    <s v="16050017400"/>
    <s v="5000"/>
    <x v="4"/>
    <s v="AUTOMATIC STABILISER 1 NO"/>
    <s v="1"/>
    <s v="0"/>
    <s v="UM3001"/>
    <d v="2016-04-22T00:00:00"/>
    <n v="3400"/>
    <n v="-3230"/>
    <n v="170"/>
    <n v="0"/>
    <n v="0"/>
    <n v="0"/>
    <n v="0"/>
    <n v="170"/>
    <n v="3400"/>
    <n v="-3230"/>
    <n v="0"/>
    <m/>
    <s v="UM01"/>
    <s v="INR"/>
    <n v="0"/>
    <n v="0"/>
    <n v="0"/>
    <n v="0"/>
    <n v="0"/>
  </r>
  <r>
    <s v="1605001741"/>
    <s v="0"/>
    <s v="16050017410"/>
    <s v="5000"/>
    <x v="4"/>
    <s v="AIR CONDITIONER 1.5 TR - WINDOW 2 NO"/>
    <s v="5"/>
    <s v="0"/>
    <s v="UM3001"/>
    <d v="2016-04-22T00:00:00"/>
    <n v="52000"/>
    <n v="-38951.56"/>
    <n v="13048.44"/>
    <n v="0"/>
    <n v="0"/>
    <n v="-9880"/>
    <n v="0"/>
    <n v="3168.44"/>
    <n v="52000"/>
    <n v="-48831.56"/>
    <n v="0"/>
    <m/>
    <s v="UM01"/>
    <s v="INR"/>
    <n v="0"/>
    <n v="0"/>
    <n v="0"/>
    <n v="0"/>
    <n v="0"/>
  </r>
  <r>
    <s v="1605001742"/>
    <s v="0"/>
    <s v="16050017420"/>
    <s v="5000"/>
    <x v="4"/>
    <s v="AIR CONDITIONER 1.5 TR - WINDOW 2 NO"/>
    <s v="5"/>
    <s v="0"/>
    <s v="UM3001"/>
    <d v="2016-04-22T00:00:00"/>
    <n v="52000"/>
    <n v="-38951.56"/>
    <n v="13048.44"/>
    <n v="0"/>
    <n v="0"/>
    <n v="-9880"/>
    <n v="0"/>
    <n v="3168.44"/>
    <n v="52000"/>
    <n v="-48831.56"/>
    <n v="0"/>
    <m/>
    <s v="UM01"/>
    <s v="INR"/>
    <n v="0"/>
    <n v="0"/>
    <n v="0"/>
    <n v="0"/>
    <n v="0"/>
  </r>
  <r>
    <s v="1605001743"/>
    <s v="0"/>
    <s v="16050017430"/>
    <s v="5000"/>
    <x v="4"/>
    <s v="EXHAUST FAN 12&quot; 3 NOS"/>
    <s v="1"/>
    <s v="0"/>
    <s v="UM3002"/>
    <d v="2016-04-09T00:00:00"/>
    <n v="3078"/>
    <n v="-2924.1"/>
    <n v="153.9"/>
    <n v="0"/>
    <n v="0"/>
    <n v="0"/>
    <n v="0"/>
    <n v="153.9"/>
    <n v="3078"/>
    <n v="-2924.1"/>
    <n v="0"/>
    <m/>
    <s v="UM01"/>
    <s v="INR"/>
    <n v="0"/>
    <n v="0"/>
    <n v="0"/>
    <n v="0"/>
    <n v="0"/>
  </r>
  <r>
    <s v="1605001744"/>
    <s v="0"/>
    <s v="16050017440"/>
    <s v="5000"/>
    <x v="4"/>
    <s v="WALL FAN 1 NO"/>
    <s v="1"/>
    <s v="0"/>
    <s v="UM3002"/>
    <d v="2016-04-12T00:00:00"/>
    <n v="1573"/>
    <n v="-1494.35"/>
    <n v="78.650000000000006"/>
    <n v="0"/>
    <n v="0"/>
    <n v="0"/>
    <n v="0"/>
    <n v="78.650000000000006"/>
    <n v="1573"/>
    <n v="-1494.35"/>
    <n v="0"/>
    <m/>
    <s v="UM01"/>
    <s v="INR"/>
    <n v="0"/>
    <n v="0"/>
    <n v="0"/>
    <n v="0"/>
    <n v="0"/>
  </r>
  <r>
    <s v="1605001745"/>
    <s v="0"/>
    <s v="16050017450"/>
    <s v="5000"/>
    <x v="4"/>
    <s v="CEILING FAN 48&quot; 1 NO"/>
    <s v="1"/>
    <s v="0"/>
    <s v="UM3001"/>
    <d v="2016-04-01T00:00:00"/>
    <n v="1072"/>
    <n v="-1018.4"/>
    <n v="53.6"/>
    <n v="0"/>
    <n v="0"/>
    <n v="0"/>
    <n v="0"/>
    <n v="53.6"/>
    <n v="1072"/>
    <n v="-1018.4"/>
    <n v="0"/>
    <m/>
    <s v="UM01"/>
    <s v="INR"/>
    <n v="0"/>
    <n v="0"/>
    <n v="0"/>
    <n v="0"/>
    <n v="0"/>
  </r>
  <r>
    <s v="1605001746"/>
    <s v="0"/>
    <s v="16050017460"/>
    <s v="5000"/>
    <x v="4"/>
    <s v="WALL FAN 2 NO"/>
    <s v="1"/>
    <s v="0"/>
    <s v="UM3002"/>
    <d v="2016-06-02T00:00:00"/>
    <n v="3146"/>
    <n v="-2988.7"/>
    <n v="157.30000000000001"/>
    <n v="0"/>
    <n v="0"/>
    <n v="0"/>
    <n v="0"/>
    <n v="157.30000000000001"/>
    <n v="3146"/>
    <n v="-2988.7"/>
    <n v="0"/>
    <m/>
    <s v="UM01"/>
    <s v="INR"/>
    <n v="0"/>
    <n v="0"/>
    <n v="0"/>
    <n v="0"/>
    <n v="0"/>
  </r>
  <r>
    <s v="1605001747"/>
    <s v="0"/>
    <s v="16050017470"/>
    <s v="5000"/>
    <x v="4"/>
    <s v="WALL FAN 3 NO"/>
    <s v="1"/>
    <s v="0"/>
    <s v="UM3001"/>
    <d v="2016-06-02T00:00:00"/>
    <n v="4720"/>
    <n v="-4484"/>
    <n v="236"/>
    <n v="0"/>
    <n v="0"/>
    <n v="0"/>
    <n v="0"/>
    <n v="236"/>
    <n v="4720"/>
    <n v="-4484"/>
    <n v="0"/>
    <m/>
    <s v="UM01"/>
    <s v="INR"/>
    <n v="0"/>
    <n v="0"/>
    <n v="0"/>
    <n v="0"/>
    <n v="0"/>
  </r>
  <r>
    <s v="1605001748"/>
    <s v="0"/>
    <s v="16050017480"/>
    <s v="5000"/>
    <x v="4"/>
    <s v="CEILING FAN 48&quot; 2 NO"/>
    <s v="1"/>
    <s v="0"/>
    <s v="UM3001"/>
    <d v="2016-06-24T00:00:00"/>
    <n v="2143"/>
    <n v="-2035.85"/>
    <n v="107.15"/>
    <n v="0"/>
    <n v="0"/>
    <n v="0"/>
    <n v="0"/>
    <n v="107.15"/>
    <n v="2143"/>
    <n v="-2035.85"/>
    <n v="0"/>
    <m/>
    <s v="UM01"/>
    <s v="INR"/>
    <n v="0"/>
    <n v="0"/>
    <n v="0"/>
    <n v="0"/>
    <n v="0"/>
  </r>
  <r>
    <s v="1605001749"/>
    <s v="0"/>
    <s v="16050017490"/>
    <s v="5000"/>
    <x v="4"/>
    <s v="EXHAUST FAN  6&quot; 6 NO"/>
    <s v="1"/>
    <s v="0"/>
    <s v="UM3001"/>
    <d v="2016-06-24T00:00:00"/>
    <n v="6088"/>
    <n v="-5783.6"/>
    <n v="304.39999999999998"/>
    <n v="0"/>
    <n v="0"/>
    <n v="0"/>
    <n v="0"/>
    <n v="304.39999999999998"/>
    <n v="6088"/>
    <n v="-5783.6"/>
    <n v="0"/>
    <m/>
    <s v="UM01"/>
    <s v="INR"/>
    <n v="0"/>
    <n v="0"/>
    <n v="0"/>
    <n v="0"/>
    <n v="0"/>
  </r>
  <r>
    <s v="1605001750"/>
    <s v="0"/>
    <s v="16050017500"/>
    <s v="5000"/>
    <x v="4"/>
    <s v="WALL FAN 1 NO"/>
    <s v="1"/>
    <s v="0"/>
    <s v="UM3002"/>
    <d v="2016-06-24T00:00:00"/>
    <n v="1573"/>
    <n v="-1494.35"/>
    <n v="78.650000000000006"/>
    <n v="0"/>
    <n v="0"/>
    <n v="0"/>
    <n v="0"/>
    <n v="78.650000000000006"/>
    <n v="1573"/>
    <n v="-1494.35"/>
    <n v="0"/>
    <m/>
    <s v="UM01"/>
    <s v="INR"/>
    <n v="0"/>
    <n v="0"/>
    <n v="0"/>
    <n v="0"/>
    <n v="0"/>
  </r>
  <r>
    <s v="1605001751"/>
    <s v="0"/>
    <s v="16050017510"/>
    <s v="5000"/>
    <x v="4"/>
    <s v="WHEEL CHAIR 1 NO"/>
    <s v="5"/>
    <s v="0"/>
    <s v="UM3001"/>
    <d v="2016-07-16T00:00:00"/>
    <n v="5565"/>
    <n v="-3922.33"/>
    <n v="1642.67"/>
    <n v="0"/>
    <n v="0"/>
    <n v="-1057.3499999999999"/>
    <n v="0"/>
    <n v="585.32000000000005"/>
    <n v="5565"/>
    <n v="-4979.68"/>
    <n v="0"/>
    <m/>
    <s v="UM01"/>
    <s v="INR"/>
    <n v="0"/>
    <n v="0"/>
    <n v="0"/>
    <n v="0"/>
    <n v="0"/>
  </r>
  <r>
    <s v="1605001752"/>
    <s v="0"/>
    <s v="16050017520"/>
    <s v="5000"/>
    <x v="4"/>
    <s v="MICROMAX CANVAS DUET- T BHATTACHARYA"/>
    <s v="1"/>
    <s v="0"/>
    <s v="UM3003"/>
    <d v="2016-04-01T00:00:00"/>
    <n v="5000"/>
    <n v="-4750"/>
    <n v="250"/>
    <n v="0"/>
    <n v="-5000"/>
    <n v="0"/>
    <n v="4750"/>
    <n v="0"/>
    <n v="0"/>
    <n v="0"/>
    <n v="0"/>
    <d v="2020-12-30T00:00:00"/>
    <s v="UM01"/>
    <s v="INR"/>
    <n v="0"/>
    <n v="0"/>
    <n v="0"/>
    <n v="0"/>
    <n v="0"/>
  </r>
  <r>
    <s v="1605001753"/>
    <s v="0"/>
    <s v="16050017530"/>
    <s v="5000"/>
    <x v="4"/>
    <s v="ZTE Q301 CDMA GSM - S K DAGA"/>
    <s v="1"/>
    <s v="0"/>
    <s v="UM3001"/>
    <d v="2016-04-01T00:00:00"/>
    <n v="4999"/>
    <n v="-4749.05"/>
    <n v="249.95"/>
    <n v="0"/>
    <n v="-4999"/>
    <n v="0"/>
    <n v="4749.05"/>
    <n v="0"/>
    <n v="0"/>
    <n v="0"/>
    <n v="0"/>
    <d v="2020-12-30T00:00:00"/>
    <s v="UM01"/>
    <s v="INR"/>
    <n v="0"/>
    <n v="0"/>
    <n v="0"/>
    <n v="0"/>
    <n v="0"/>
  </r>
  <r>
    <s v="1605001754"/>
    <s v="0"/>
    <s v="16050017540"/>
    <s v="5000"/>
    <x v="4"/>
    <s v="LENOVO A6000,PRASHANT MORE 1 NO"/>
    <s v="3"/>
    <s v="0"/>
    <s v="UM3001"/>
    <d v="2016-04-01T00:00:00"/>
    <n v="6500"/>
    <n v="-6175"/>
    <n v="325"/>
    <n v="0"/>
    <n v="-6500"/>
    <n v="0"/>
    <n v="6175"/>
    <n v="0"/>
    <n v="0"/>
    <n v="0"/>
    <n v="0"/>
    <d v="2020-12-30T00:00:00"/>
    <s v="UM01"/>
    <s v="INR"/>
    <n v="0"/>
    <n v="0"/>
    <n v="0"/>
    <n v="0"/>
    <n v="0"/>
  </r>
  <r>
    <s v="1605001755"/>
    <s v="0"/>
    <s v="16050017550"/>
    <s v="5000"/>
    <x v="4"/>
    <s v="LAVA V5 S SINGH 1 NO"/>
    <s v="3"/>
    <s v="0"/>
    <s v="UM3001"/>
    <d v="2016-05-03T00:00:00"/>
    <n v="11299"/>
    <n v="-10734.05"/>
    <n v="564.95000000000005"/>
    <n v="0"/>
    <n v="-11299"/>
    <n v="0"/>
    <n v="10734.05"/>
    <n v="0"/>
    <n v="0"/>
    <n v="0"/>
    <n v="0"/>
    <d v="2020-12-30T00:00:00"/>
    <s v="UM01"/>
    <s v="INR"/>
    <n v="0"/>
    <n v="0"/>
    <n v="0"/>
    <n v="0"/>
    <n v="0"/>
  </r>
  <r>
    <s v="1605001756"/>
    <s v="0"/>
    <s v="16050017560"/>
    <s v="5000"/>
    <x v="4"/>
    <s v="MOTOROLA G VQ70413 RC DESAI"/>
    <s v="3"/>
    <s v="0"/>
    <s v="UM3001"/>
    <d v="2016-05-20T00:00:00"/>
    <n v="11499"/>
    <n v="-10924.05"/>
    <n v="574.95000000000005"/>
    <n v="0"/>
    <n v="-11499"/>
    <n v="0"/>
    <n v="10924.05"/>
    <n v="0"/>
    <n v="0"/>
    <n v="0"/>
    <n v="0"/>
    <d v="2020-12-01T00:00:00"/>
    <s v="UM01"/>
    <s v="INR"/>
    <n v="0"/>
    <n v="0"/>
    <n v="0"/>
    <n v="0"/>
    <n v="0"/>
  </r>
  <r>
    <s v="1605001757"/>
    <s v="0"/>
    <s v="16050017570"/>
    <s v="5000"/>
    <x v="4"/>
    <s v="SAMSUNG GALAXY 3 GOLD P POOJARI"/>
    <s v="3"/>
    <s v="0"/>
    <s v="UM3001"/>
    <d v="2016-06-10T00:00:00"/>
    <n v="6500"/>
    <n v="-6175"/>
    <n v="325"/>
    <n v="0"/>
    <n v="-6500"/>
    <n v="0"/>
    <n v="6175"/>
    <n v="0"/>
    <n v="0"/>
    <n v="0"/>
    <n v="0"/>
    <d v="2020-12-01T00:00:00"/>
    <s v="UM01"/>
    <s v="INR"/>
    <n v="0"/>
    <n v="0"/>
    <n v="0"/>
    <n v="0"/>
    <n v="0"/>
  </r>
  <r>
    <s v="1605001758"/>
    <s v="0"/>
    <s v="16050017580"/>
    <s v="5000"/>
    <x v="4"/>
    <s v="ASUS ZNFHONE MAX AJIT JAGTAP"/>
    <s v="3"/>
    <s v="0"/>
    <s v="UM3001"/>
    <d v="2016-05-25T00:00:00"/>
    <n v="9000"/>
    <n v="-8550"/>
    <n v="450"/>
    <n v="0"/>
    <n v="-9000"/>
    <n v="0"/>
    <n v="8550"/>
    <n v="0"/>
    <n v="0"/>
    <n v="0"/>
    <n v="0"/>
    <d v="2020-12-01T00:00:00"/>
    <s v="UM01"/>
    <s v="INR"/>
    <n v="0"/>
    <n v="0"/>
    <n v="0"/>
    <n v="0"/>
    <n v="0"/>
  </r>
  <r>
    <s v="1605001759"/>
    <s v="0"/>
    <s v="16050017590"/>
    <s v="5000"/>
    <x v="4"/>
    <s v="GIONEE P5L PANKAJ DWIVEDI"/>
    <s v="3"/>
    <s v="0"/>
    <s v="UM3001"/>
    <d v="2016-06-01T00:00:00"/>
    <n v="7800"/>
    <n v="-7410"/>
    <n v="390"/>
    <n v="0"/>
    <n v="-7800"/>
    <n v="0"/>
    <n v="7410"/>
    <n v="0"/>
    <n v="0"/>
    <n v="0"/>
    <n v="0"/>
    <d v="2020-12-30T00:00:00"/>
    <s v="UM01"/>
    <s v="INR"/>
    <n v="0"/>
    <n v="0"/>
    <n v="0"/>
    <n v="0"/>
    <n v="0"/>
  </r>
  <r>
    <s v="1605001760"/>
    <s v="0"/>
    <s v="16050017600"/>
    <s v="5000"/>
    <x v="4"/>
    <s v="GIONEE P5L ARVIND KUMAR ( HRD )"/>
    <s v="3"/>
    <s v="0"/>
    <s v="UM3001"/>
    <d v="2016-06-01T00:00:00"/>
    <n v="7800"/>
    <n v="-7410"/>
    <n v="390"/>
    <n v="0"/>
    <n v="-7800"/>
    <n v="0"/>
    <n v="7410"/>
    <n v="0"/>
    <n v="0"/>
    <n v="0"/>
    <n v="0"/>
    <d v="2020-12-30T00:00:00"/>
    <s v="UM01"/>
    <s v="INR"/>
    <n v="0"/>
    <n v="0"/>
    <n v="0"/>
    <n v="0"/>
    <n v="0"/>
  </r>
  <r>
    <s v="1605001761"/>
    <s v="0"/>
    <s v="16050017610"/>
    <s v="5000"/>
    <x v="4"/>
    <s v="GIONEE P5L AMIT KR. SRIVASTAVA"/>
    <s v="3"/>
    <s v="0"/>
    <s v="UM3001"/>
    <d v="2016-06-01T00:00:00"/>
    <n v="7800"/>
    <n v="-7410"/>
    <n v="390"/>
    <n v="0"/>
    <n v="-7800"/>
    <n v="0"/>
    <n v="7410"/>
    <n v="0"/>
    <n v="0"/>
    <n v="0"/>
    <n v="0"/>
    <d v="2020-12-30T00:00:00"/>
    <s v="UM01"/>
    <s v="INR"/>
    <n v="0"/>
    <n v="0"/>
    <n v="0"/>
    <n v="0"/>
    <n v="0"/>
  </r>
  <r>
    <s v="1605001762"/>
    <s v="0"/>
    <s v="16050017620"/>
    <s v="5000"/>
    <x v="4"/>
    <s v="GIONEE P5L MANOJ KR. SINGH /572"/>
    <s v="3"/>
    <s v="0"/>
    <s v="UM3001"/>
    <d v="2016-06-01T00:00:00"/>
    <n v="7800"/>
    <n v="-7410"/>
    <n v="390"/>
    <n v="0"/>
    <n v="-7800"/>
    <n v="0"/>
    <n v="7410"/>
    <n v="0"/>
    <n v="0"/>
    <n v="0"/>
    <n v="0"/>
    <d v="2020-12-30T00:00:00"/>
    <s v="UM01"/>
    <s v="INR"/>
    <n v="0"/>
    <n v="0"/>
    <n v="0"/>
    <n v="0"/>
    <n v="0"/>
  </r>
  <r>
    <s v="1605001763"/>
    <s v="0"/>
    <s v="16050017630"/>
    <s v="5000"/>
    <x v="4"/>
    <s v="GIONEE P5L P K ROUT"/>
    <s v="3"/>
    <s v="0"/>
    <s v="UM3001"/>
    <d v="2016-06-01T00:00:00"/>
    <n v="7800"/>
    <n v="-7410"/>
    <n v="390"/>
    <n v="0"/>
    <n v="-7800"/>
    <n v="0"/>
    <n v="7410"/>
    <n v="0"/>
    <n v="0"/>
    <n v="0"/>
    <n v="0"/>
    <d v="2020-12-01T00:00:00"/>
    <s v="UM01"/>
    <s v="INR"/>
    <n v="0"/>
    <n v="0"/>
    <n v="0"/>
    <n v="0"/>
    <n v="0"/>
  </r>
  <r>
    <s v="1605001764"/>
    <s v="0"/>
    <s v="16050017640"/>
    <s v="5000"/>
    <x v="4"/>
    <s v="GIONEE F103 SUBRATA DUTTA"/>
    <s v="3"/>
    <s v="0"/>
    <s v="UM3001"/>
    <d v="2016-06-01T00:00:00"/>
    <n v="10200"/>
    <n v="-9690"/>
    <n v="510"/>
    <n v="0"/>
    <n v="-10200"/>
    <n v="0"/>
    <n v="9690"/>
    <n v="0"/>
    <n v="0"/>
    <n v="0"/>
    <n v="0"/>
    <d v="2020-12-01T00:00:00"/>
    <s v="UM01"/>
    <s v="INR"/>
    <n v="0"/>
    <n v="0"/>
    <n v="0"/>
    <n v="0"/>
    <n v="0"/>
  </r>
  <r>
    <s v="1605001765"/>
    <s v="0"/>
    <s v="16050017650"/>
    <s v="5000"/>
    <x v="4"/>
    <s v="GIONEE F103 SBN SHARMA"/>
    <s v="3"/>
    <s v="0"/>
    <s v="UM3001"/>
    <d v="2016-06-01T00:00:00"/>
    <n v="10200"/>
    <n v="-9690"/>
    <n v="510"/>
    <n v="0"/>
    <n v="-10200"/>
    <n v="0"/>
    <n v="9690"/>
    <n v="0"/>
    <n v="0"/>
    <n v="0"/>
    <n v="0"/>
    <d v="2020-12-30T00:00:00"/>
    <s v="UM01"/>
    <s v="INR"/>
    <n v="0"/>
    <n v="0"/>
    <n v="0"/>
    <n v="0"/>
    <n v="0"/>
  </r>
  <r>
    <s v="1605001766"/>
    <s v="0"/>
    <s v="16050017660"/>
    <s v="5000"/>
    <x v="4"/>
    <s v="GIONEE F103 KUNAL DASGUPTA"/>
    <s v="3"/>
    <s v="0"/>
    <s v="UM3001"/>
    <d v="2016-06-01T00:00:00"/>
    <n v="10200"/>
    <n v="-9690"/>
    <n v="510"/>
    <n v="0"/>
    <n v="-10200"/>
    <n v="0"/>
    <n v="9690"/>
    <n v="0"/>
    <n v="0"/>
    <n v="0"/>
    <n v="0"/>
    <d v="2020-12-01T00:00:00"/>
    <s v="UM01"/>
    <s v="INR"/>
    <n v="0"/>
    <n v="0"/>
    <n v="0"/>
    <n v="0"/>
    <n v="0"/>
  </r>
  <r>
    <s v="1605001767"/>
    <s v="0"/>
    <s v="16050017670"/>
    <s v="5000"/>
    <x v="4"/>
    <s v="Intex - CRAZE UML - EXCHANGE"/>
    <s v="3"/>
    <s v="0"/>
    <s v="UM3001"/>
    <d v="2016-06-01T00:00:00"/>
    <n v="5700"/>
    <n v="-5415"/>
    <n v="285"/>
    <n v="0"/>
    <n v="-5700"/>
    <n v="0"/>
    <n v="5415"/>
    <n v="0"/>
    <n v="0"/>
    <n v="0"/>
    <n v="0"/>
    <d v="2020-12-30T00:00:00"/>
    <s v="UM01"/>
    <s v="INR"/>
    <n v="0"/>
    <n v="0"/>
    <n v="0"/>
    <n v="0"/>
    <n v="0"/>
  </r>
  <r>
    <s v="1605001768"/>
    <s v="0"/>
    <s v="16050017680"/>
    <s v="5000"/>
    <x v="4"/>
    <s v="Intex - CRAZE PARITOSH KR.-CITY OFF."/>
    <s v="3"/>
    <s v="0"/>
    <s v="UM3001"/>
    <d v="2016-06-01T00:00:00"/>
    <n v="5700"/>
    <n v="-5415"/>
    <n v="285"/>
    <n v="0"/>
    <n v="-5700"/>
    <n v="0"/>
    <n v="5415"/>
    <n v="0"/>
    <n v="0"/>
    <n v="0"/>
    <n v="0"/>
    <d v="2020-12-01T00:00:00"/>
    <s v="UM01"/>
    <s v="INR"/>
    <n v="0"/>
    <n v="0"/>
    <n v="0"/>
    <n v="0"/>
    <n v="0"/>
  </r>
  <r>
    <s v="1605001769"/>
    <s v="0"/>
    <s v="16050017690"/>
    <s v="5000"/>
    <x v="4"/>
    <s v="Intex - CRAZE K SOMAN"/>
    <s v="3"/>
    <s v="0"/>
    <s v="UM3001"/>
    <d v="2016-06-01T00:00:00"/>
    <n v="5700"/>
    <n v="-5415"/>
    <n v="285"/>
    <n v="0"/>
    <n v="-5700"/>
    <n v="0"/>
    <n v="5415"/>
    <n v="0"/>
    <n v="0"/>
    <n v="0"/>
    <n v="0"/>
    <d v="2020-12-30T00:00:00"/>
    <s v="UM01"/>
    <s v="INR"/>
    <n v="0"/>
    <n v="0"/>
    <n v="0"/>
    <n v="0"/>
    <n v="0"/>
  </r>
  <r>
    <s v="1605001770"/>
    <s v="0"/>
    <s v="16050017700"/>
    <s v="5000"/>
    <x v="4"/>
    <s v="Intex - CRAZE ARNAB DUTTA-C P P"/>
    <s v="3"/>
    <s v="0"/>
    <s v="UM3001"/>
    <d v="2016-06-01T00:00:00"/>
    <n v="5700"/>
    <n v="-5415"/>
    <n v="285"/>
    <n v="0"/>
    <n v="-5700"/>
    <n v="0"/>
    <n v="5415"/>
    <n v="0"/>
    <n v="0"/>
    <n v="0"/>
    <n v="0"/>
    <d v="2020-12-01T00:00:00"/>
    <s v="UM01"/>
    <s v="INR"/>
    <n v="0"/>
    <n v="0"/>
    <n v="0"/>
    <n v="0"/>
    <n v="0"/>
  </r>
  <r>
    <s v="1605001771"/>
    <s v="0"/>
    <s v="16050017710"/>
    <s v="5000"/>
    <x v="4"/>
    <s v="Intex - CRAZE ACHINTA CHAKRABORTY (Mch)"/>
    <s v="3"/>
    <s v="0"/>
    <s v="UM3001"/>
    <d v="2016-06-01T00:00:00"/>
    <n v="5700"/>
    <n v="-5415"/>
    <n v="285"/>
    <n v="0"/>
    <n v="-5700"/>
    <n v="0"/>
    <n v="5415"/>
    <n v="0"/>
    <n v="0"/>
    <n v="0"/>
    <n v="0"/>
    <d v="2020-12-30T00:00:00"/>
    <s v="UM01"/>
    <s v="INR"/>
    <n v="0"/>
    <n v="0"/>
    <n v="0"/>
    <n v="0"/>
    <n v="0"/>
  </r>
  <r>
    <s v="1605001772"/>
    <s v="0"/>
    <s v="16050017720"/>
    <s v="5000"/>
    <x v="4"/>
    <s v="Intex - CRAZE UPENDRA SINGH"/>
    <s v="3"/>
    <s v="0"/>
    <s v="UM3001"/>
    <d v="2016-06-01T00:00:00"/>
    <n v="5700"/>
    <n v="-5415"/>
    <n v="285"/>
    <n v="0"/>
    <n v="-5700"/>
    <n v="0"/>
    <n v="5415"/>
    <n v="0"/>
    <n v="0"/>
    <n v="0"/>
    <n v="0"/>
    <d v="2020-12-30T00:00:00"/>
    <s v="UM01"/>
    <s v="INR"/>
    <n v="0"/>
    <n v="0"/>
    <n v="0"/>
    <n v="0"/>
    <n v="0"/>
  </r>
  <r>
    <s v="1605001773"/>
    <s v="0"/>
    <s v="16050017730"/>
    <s v="5000"/>
    <x v="4"/>
    <s v="Intex - CRAZE M VIJAY KUMAR (Mach Div )"/>
    <s v="3"/>
    <s v="0"/>
    <s v="UM3003"/>
    <d v="2016-06-01T00:00:00"/>
    <n v="5700"/>
    <n v="-5415"/>
    <n v="285"/>
    <n v="0"/>
    <n v="-5700"/>
    <n v="0"/>
    <n v="5415"/>
    <n v="0"/>
    <n v="0"/>
    <n v="0"/>
    <n v="0"/>
    <d v="2020-12-30T00:00:00"/>
    <s v="UM01"/>
    <s v="INR"/>
    <n v="0"/>
    <n v="0"/>
    <n v="0"/>
    <n v="0"/>
    <n v="0"/>
  </r>
  <r>
    <s v="1605001774"/>
    <s v="0"/>
    <s v="16050017740"/>
    <s v="5000"/>
    <x v="4"/>
    <s v="Intex - CRAZE PURCHESE DEPT. - N GIRI."/>
    <s v="3"/>
    <s v="0"/>
    <s v="UM3001"/>
    <d v="2016-06-01T00:00:00"/>
    <n v="5700"/>
    <n v="-5415"/>
    <n v="285"/>
    <n v="0"/>
    <n v="-5700"/>
    <n v="0"/>
    <n v="5415"/>
    <n v="0"/>
    <n v="0"/>
    <n v="0"/>
    <n v="0"/>
    <d v="2020-12-30T00:00:00"/>
    <s v="UM01"/>
    <s v="INR"/>
    <n v="0"/>
    <n v="0"/>
    <n v="0"/>
    <n v="0"/>
    <n v="0"/>
  </r>
  <r>
    <s v="1605001775"/>
    <s v="0"/>
    <s v="16050017750"/>
    <s v="5000"/>
    <x v="4"/>
    <s v="Intex - CRAZE SACHINDRA KUMAR"/>
    <s v="3"/>
    <s v="0"/>
    <s v="UM3001"/>
    <d v="2016-06-01T00:00:00"/>
    <n v="5700"/>
    <n v="-5415"/>
    <n v="285"/>
    <n v="0"/>
    <n v="-5700"/>
    <n v="0"/>
    <n v="5415"/>
    <n v="0"/>
    <n v="0"/>
    <n v="0"/>
    <n v="0"/>
    <d v="2020-12-30T00:00:00"/>
    <s v="UM01"/>
    <s v="INR"/>
    <n v="0"/>
    <n v="0"/>
    <n v="0"/>
    <n v="0"/>
    <n v="0"/>
  </r>
  <r>
    <s v="1605001776"/>
    <s v="0"/>
    <s v="16050017760"/>
    <s v="5000"/>
    <x v="4"/>
    <s v="Intex - CRAZE S BARAL ( CPP )"/>
    <s v="3"/>
    <s v="0"/>
    <s v="UM3005"/>
    <d v="2016-06-01T00:00:00"/>
    <n v="5700"/>
    <n v="-5415"/>
    <n v="285"/>
    <n v="0"/>
    <n v="-5700"/>
    <n v="0"/>
    <n v="5415"/>
    <n v="0"/>
    <n v="0"/>
    <n v="0"/>
    <n v="0"/>
    <d v="2020-12-30T00:00:00"/>
    <s v="UM01"/>
    <s v="INR"/>
    <n v="0"/>
    <n v="0"/>
    <n v="0"/>
    <n v="0"/>
    <n v="0"/>
  </r>
  <r>
    <s v="1605001777"/>
    <s v="0"/>
    <s v="16050017770"/>
    <s v="5000"/>
    <x v="4"/>
    <s v="Intex - CRAZE SOUMEN BANERJI -QA"/>
    <s v="3"/>
    <s v="0"/>
    <s v="UM3001"/>
    <d v="2016-06-01T00:00:00"/>
    <n v="5700"/>
    <n v="-5415"/>
    <n v="285"/>
    <n v="0"/>
    <n v="-5700"/>
    <n v="0"/>
    <n v="5415"/>
    <n v="0"/>
    <n v="0"/>
    <n v="0"/>
    <n v="0"/>
    <d v="2020-12-30T00:00:00"/>
    <s v="UM01"/>
    <s v="INR"/>
    <n v="0"/>
    <n v="0"/>
    <n v="0"/>
    <n v="0"/>
    <n v="0"/>
  </r>
  <r>
    <s v="1605001778"/>
    <s v="0"/>
    <s v="16050017780"/>
    <s v="5000"/>
    <x v="4"/>
    <s v="Intex - CRAZE D B DANDEKAR"/>
    <s v="3"/>
    <s v="0"/>
    <s v="UM3001"/>
    <d v="2016-06-01T00:00:00"/>
    <n v="5700"/>
    <n v="-5415"/>
    <n v="285"/>
    <n v="0"/>
    <n v="-5700"/>
    <n v="0"/>
    <n v="5415"/>
    <n v="0"/>
    <n v="0"/>
    <n v="0"/>
    <n v="0"/>
    <d v="2020-12-30T00:00:00"/>
    <s v="UM01"/>
    <s v="INR"/>
    <n v="0"/>
    <n v="0"/>
    <n v="0"/>
    <n v="0"/>
    <n v="0"/>
  </r>
  <r>
    <s v="1605001779"/>
    <s v="0"/>
    <s v="16050017790"/>
    <s v="5000"/>
    <x v="4"/>
    <s v="Intex - CRAZE AMAL SAHA (MACH DIV )"/>
    <s v="3"/>
    <s v="0"/>
    <s v="UM3003"/>
    <d v="2016-06-01T00:00:00"/>
    <n v="5700"/>
    <n v="-5415"/>
    <n v="285"/>
    <n v="0"/>
    <n v="-5700"/>
    <n v="0"/>
    <n v="5415"/>
    <n v="0"/>
    <n v="0"/>
    <n v="0"/>
    <n v="0"/>
    <d v="2020-12-30T00:00:00"/>
    <s v="UM01"/>
    <s v="INR"/>
    <n v="0"/>
    <n v="0"/>
    <n v="0"/>
    <n v="0"/>
    <n v="0"/>
  </r>
  <r>
    <s v="1605001780"/>
    <s v="0"/>
    <s v="16050017800"/>
    <s v="5000"/>
    <x v="4"/>
    <s v="Intex - CRAZE SATYAJIT SINGH"/>
    <s v="3"/>
    <s v="0"/>
    <s v="UM3001"/>
    <d v="2016-06-01T00:00:00"/>
    <n v="5700"/>
    <n v="-5415"/>
    <n v="285"/>
    <n v="0"/>
    <n v="-5700"/>
    <n v="0"/>
    <n v="5415"/>
    <n v="0"/>
    <n v="0"/>
    <n v="0"/>
    <n v="0"/>
    <d v="2020-12-01T00:00:00"/>
    <s v="UM01"/>
    <s v="INR"/>
    <n v="0"/>
    <n v="0"/>
    <n v="0"/>
    <n v="0"/>
    <n v="0"/>
  </r>
  <r>
    <s v="1605001781"/>
    <s v="0"/>
    <s v="16050017810"/>
    <s v="5000"/>
    <x v="4"/>
    <s v="Intex - CRAZE BHUSHAN KUMAR"/>
    <s v="3"/>
    <s v="0"/>
    <s v="UM3001"/>
    <d v="2016-06-01T00:00:00"/>
    <n v="5700"/>
    <n v="-5415"/>
    <n v="285"/>
    <n v="0"/>
    <n v="-5700"/>
    <n v="0"/>
    <n v="5415"/>
    <n v="0"/>
    <n v="0"/>
    <n v="0"/>
    <n v="0"/>
    <d v="2020-12-30T00:00:00"/>
    <s v="UM01"/>
    <s v="INR"/>
    <n v="0"/>
    <n v="0"/>
    <n v="0"/>
    <n v="0"/>
    <n v="0"/>
  </r>
  <r>
    <s v="1605001782"/>
    <s v="0"/>
    <s v="16050017820"/>
    <s v="5000"/>
    <x v="4"/>
    <s v="Intex - CRAZE P N SHARMA"/>
    <s v="3"/>
    <s v="0"/>
    <s v="UM3001"/>
    <d v="2016-06-01T00:00:00"/>
    <n v="5700"/>
    <n v="-5415"/>
    <n v="285"/>
    <n v="0"/>
    <n v="-5700"/>
    <n v="0"/>
    <n v="5415"/>
    <n v="0"/>
    <n v="0"/>
    <n v="0"/>
    <n v="0"/>
    <d v="2020-12-30T00:00:00"/>
    <s v="UM01"/>
    <s v="INR"/>
    <n v="0"/>
    <n v="0"/>
    <n v="0"/>
    <n v="0"/>
    <n v="0"/>
  </r>
  <r>
    <s v="1605001783"/>
    <s v="0"/>
    <s v="16050017830"/>
    <s v="5000"/>
    <x v="4"/>
    <s v="Intex - CRAZE RAMADHAR SINGH"/>
    <s v="3"/>
    <s v="0"/>
    <s v="UM3001"/>
    <d v="2016-06-01T00:00:00"/>
    <n v="5700"/>
    <n v="-5415"/>
    <n v="285"/>
    <n v="0"/>
    <n v="-5700"/>
    <n v="0"/>
    <n v="5415"/>
    <n v="0"/>
    <n v="0"/>
    <n v="0"/>
    <n v="0"/>
    <d v="2020-12-01T00:00:00"/>
    <s v="UM01"/>
    <s v="INR"/>
    <n v="0"/>
    <n v="0"/>
    <n v="0"/>
    <n v="0"/>
    <n v="0"/>
  </r>
  <r>
    <s v="1605001784"/>
    <s v="0"/>
    <s v="16050017840"/>
    <s v="5000"/>
    <x v="4"/>
    <s v="Intex - CRAZE SOIKAT MUKHERJEE"/>
    <s v="3"/>
    <s v="0"/>
    <s v="UM3001"/>
    <d v="2016-06-01T00:00:00"/>
    <n v="5700"/>
    <n v="-5415"/>
    <n v="285"/>
    <n v="0"/>
    <n v="-5700"/>
    <n v="0"/>
    <n v="5415"/>
    <n v="0"/>
    <n v="0"/>
    <n v="0"/>
    <n v="0"/>
    <d v="2020-12-30T00:00:00"/>
    <s v="UM01"/>
    <s v="INR"/>
    <n v="0"/>
    <n v="0"/>
    <n v="0"/>
    <n v="0"/>
    <n v="0"/>
  </r>
  <r>
    <s v="1605001785"/>
    <s v="0"/>
    <s v="16050017850"/>
    <s v="5000"/>
    <x v="4"/>
    <s v="REDMI - 2 RAJESH KUMAR"/>
    <s v="3"/>
    <s v="0"/>
    <s v="UM3001"/>
    <d v="2016-06-01T00:00:00"/>
    <n v="7350"/>
    <n v="-6982.5"/>
    <n v="367.5"/>
    <n v="0"/>
    <n v="-7350"/>
    <n v="0"/>
    <n v="6982.5"/>
    <n v="0"/>
    <n v="0"/>
    <n v="0"/>
    <n v="0"/>
    <d v="2020-12-30T00:00:00"/>
    <s v="UM01"/>
    <s v="INR"/>
    <n v="0"/>
    <n v="0"/>
    <n v="0"/>
    <n v="0"/>
    <n v="0"/>
  </r>
  <r>
    <s v="1605001786"/>
    <s v="0"/>
    <s v="16050017860"/>
    <s v="5000"/>
    <x v="4"/>
    <s v="REDMI - 2 C Das UITC"/>
    <s v="3"/>
    <s v="0"/>
    <s v="UM3001"/>
    <d v="2016-06-01T00:00:00"/>
    <n v="7350"/>
    <n v="-6982.5"/>
    <n v="367.5"/>
    <n v="0"/>
    <n v="-7350"/>
    <n v="0"/>
    <n v="6982.5"/>
    <n v="0"/>
    <n v="0"/>
    <n v="0"/>
    <n v="0"/>
    <d v="2020-12-01T00:00:00"/>
    <s v="UM01"/>
    <s v="INR"/>
    <n v="0"/>
    <n v="0"/>
    <n v="0"/>
    <n v="0"/>
    <n v="0"/>
  </r>
  <r>
    <s v="1605001787"/>
    <s v="0"/>
    <s v="16050017870"/>
    <s v="5000"/>
    <x v="4"/>
    <s v="REDMI - 2 A K THAKUR"/>
    <s v="3"/>
    <s v="0"/>
    <s v="UM3001"/>
    <d v="2016-06-01T00:00:00"/>
    <n v="7350"/>
    <n v="-6982.5"/>
    <n v="367.5"/>
    <n v="0"/>
    <n v="-7350"/>
    <n v="0"/>
    <n v="6982.5"/>
    <n v="0"/>
    <n v="0"/>
    <n v="0"/>
    <n v="0"/>
    <d v="2020-12-30T00:00:00"/>
    <s v="UM01"/>
    <s v="INR"/>
    <n v="0"/>
    <n v="0"/>
    <n v="0"/>
    <n v="0"/>
    <n v="0"/>
  </r>
  <r>
    <s v="1605001788"/>
    <s v="0"/>
    <s v="16050017880"/>
    <s v="5000"/>
    <x v="4"/>
    <s v="REDMI - 2 VIJAY KUMAR"/>
    <s v="3"/>
    <s v="0"/>
    <s v="UM3001"/>
    <d v="2016-06-01T00:00:00"/>
    <n v="7350"/>
    <n v="-6982.5"/>
    <n v="367.5"/>
    <n v="0"/>
    <n v="-7350"/>
    <n v="0"/>
    <n v="6982.5"/>
    <n v="0"/>
    <n v="0"/>
    <n v="0"/>
    <n v="0"/>
    <d v="2020-12-30T00:00:00"/>
    <s v="UM01"/>
    <s v="INR"/>
    <n v="0"/>
    <n v="0"/>
    <n v="0"/>
    <n v="0"/>
    <n v="0"/>
  </r>
  <r>
    <s v="1605001789"/>
    <s v="0"/>
    <s v="16050017890"/>
    <s v="5000"/>
    <x v="4"/>
    <s v="REDMI - 2 S K GHOSH"/>
    <s v="3"/>
    <s v="0"/>
    <s v="UM3001"/>
    <d v="2016-06-01T00:00:00"/>
    <n v="7350"/>
    <n v="-6982.5"/>
    <n v="367.5"/>
    <n v="0"/>
    <n v="-7350"/>
    <n v="0"/>
    <n v="6982.5"/>
    <n v="0"/>
    <n v="0"/>
    <n v="0"/>
    <n v="0"/>
    <d v="2020-12-01T00:00:00"/>
    <s v="UM01"/>
    <s v="INR"/>
    <n v="0"/>
    <n v="0"/>
    <n v="0"/>
    <n v="0"/>
    <n v="0"/>
  </r>
  <r>
    <s v="1605001790"/>
    <s v="0"/>
    <s v="16050017900"/>
    <s v="5000"/>
    <x v="4"/>
    <s v="REDMI - 2 SANJAY SRIVASTAVA"/>
    <s v="3"/>
    <s v="0"/>
    <s v="UM3001"/>
    <d v="2016-06-01T00:00:00"/>
    <n v="7350"/>
    <n v="-6982.5"/>
    <n v="367.5"/>
    <n v="0"/>
    <n v="-7350"/>
    <n v="0"/>
    <n v="6982.5"/>
    <n v="0"/>
    <n v="0"/>
    <n v="0"/>
    <n v="0"/>
    <d v="2020-12-30T00:00:00"/>
    <s v="UM01"/>
    <s v="INR"/>
    <n v="0"/>
    <n v="0"/>
    <n v="0"/>
    <n v="0"/>
    <n v="0"/>
  </r>
  <r>
    <s v="1605001791"/>
    <s v="0"/>
    <s v="16050017910"/>
    <s v="5000"/>
    <x v="4"/>
    <s v="REDMI - 2 UTTAM SENGUPTA"/>
    <s v="3"/>
    <s v="0"/>
    <s v="UM3001"/>
    <d v="2016-06-01T00:00:00"/>
    <n v="7350"/>
    <n v="-6982.5"/>
    <n v="367.5"/>
    <n v="0"/>
    <n v="-7350"/>
    <n v="0"/>
    <n v="6982.5"/>
    <n v="0"/>
    <n v="0"/>
    <n v="0"/>
    <n v="0"/>
    <d v="2020-12-01T00:00:00"/>
    <s v="UM01"/>
    <s v="INR"/>
    <n v="0"/>
    <n v="0"/>
    <n v="0"/>
    <n v="0"/>
    <n v="0"/>
  </r>
  <r>
    <s v="1605001792"/>
    <s v="0"/>
    <s v="16050017920"/>
    <s v="5000"/>
    <x v="4"/>
    <s v="REDMI - 2 B N LAHERI"/>
    <s v="3"/>
    <s v="0"/>
    <s v="UM3001"/>
    <d v="2016-06-01T00:00:00"/>
    <n v="7350"/>
    <n v="-6982.5"/>
    <n v="367.5"/>
    <n v="0"/>
    <n v="-7350"/>
    <n v="0"/>
    <n v="6982.5"/>
    <n v="0"/>
    <n v="0"/>
    <n v="0"/>
    <n v="0"/>
    <d v="2020-12-01T00:00:00"/>
    <s v="UM01"/>
    <s v="INR"/>
    <n v="0"/>
    <n v="0"/>
    <n v="0"/>
    <n v="0"/>
    <n v="0"/>
  </r>
  <r>
    <s v="1605001793"/>
    <s v="0"/>
    <s v="16050017930"/>
    <s v="5000"/>
    <x v="4"/>
    <s v="REDMI - 2 TARUN AGARWAL"/>
    <s v="3"/>
    <s v="0"/>
    <s v="UM3001"/>
    <d v="2016-06-01T00:00:00"/>
    <n v="7350"/>
    <n v="-6982.5"/>
    <n v="367.5"/>
    <n v="0"/>
    <n v="-7350"/>
    <n v="0"/>
    <n v="6982.5"/>
    <n v="0"/>
    <n v="0"/>
    <n v="0"/>
    <n v="0"/>
    <d v="2020-12-30T00:00:00"/>
    <s v="UM01"/>
    <s v="INR"/>
    <n v="0"/>
    <n v="0"/>
    <n v="0"/>
    <n v="0"/>
    <n v="0"/>
  </r>
  <r>
    <s v="1605001794"/>
    <s v="0"/>
    <s v="16050017940"/>
    <s v="5000"/>
    <x v="4"/>
    <s v="REDMI - 2 MANISH KUMAR-TPM"/>
    <s v="3"/>
    <s v="0"/>
    <s v="UM3001"/>
    <d v="2016-06-01T00:00:00"/>
    <n v="7350"/>
    <n v="-6982.5"/>
    <n v="367.5"/>
    <n v="0"/>
    <n v="-7350"/>
    <n v="0"/>
    <n v="6982.5"/>
    <n v="0"/>
    <n v="0"/>
    <n v="0"/>
    <n v="0"/>
    <d v="2020-12-30T00:00:00"/>
    <s v="UM01"/>
    <s v="INR"/>
    <n v="0"/>
    <n v="0"/>
    <n v="0"/>
    <n v="0"/>
    <n v="0"/>
  </r>
  <r>
    <s v="1605001795"/>
    <s v="0"/>
    <s v="16050017950"/>
    <s v="5000"/>
    <x v="4"/>
    <s v="REDMI - 2 JAY DEEP AGARWAL"/>
    <s v="3"/>
    <s v="0"/>
    <s v="UM3001"/>
    <d v="2016-06-01T00:00:00"/>
    <n v="7350"/>
    <n v="-6982.5"/>
    <n v="367.5"/>
    <n v="0"/>
    <n v="-7350"/>
    <n v="0"/>
    <n v="6982.5"/>
    <n v="0"/>
    <n v="0"/>
    <n v="0"/>
    <n v="0"/>
    <d v="2020-12-30T00:00:00"/>
    <s v="UM01"/>
    <s v="INR"/>
    <n v="0"/>
    <n v="0"/>
    <n v="0"/>
    <n v="0"/>
    <n v="0"/>
  </r>
  <r>
    <s v="1605001796"/>
    <s v="0"/>
    <s v="16050017960"/>
    <s v="5000"/>
    <x v="4"/>
    <s v="REDMI - 2 SHANKAR SHARMA"/>
    <s v="3"/>
    <s v="0"/>
    <s v="UM3001"/>
    <d v="2016-06-01T00:00:00"/>
    <n v="7350"/>
    <n v="-6982.5"/>
    <n v="367.5"/>
    <n v="0"/>
    <n v="-7350"/>
    <n v="0"/>
    <n v="6982.5"/>
    <n v="0"/>
    <n v="0"/>
    <n v="0"/>
    <n v="0"/>
    <d v="2020-12-01T00:00:00"/>
    <s v="UM01"/>
    <s v="INR"/>
    <n v="0"/>
    <n v="0"/>
    <n v="0"/>
    <n v="0"/>
    <n v="0"/>
  </r>
  <r>
    <s v="1605001797"/>
    <s v="0"/>
    <s v="16050017970"/>
    <s v="5000"/>
    <x v="4"/>
    <s v="REDMI - 2 R K JAISWAL"/>
    <s v="3"/>
    <s v="0"/>
    <s v="UM3001"/>
    <d v="2016-06-01T00:00:00"/>
    <n v="7350"/>
    <n v="-6982.5"/>
    <n v="367.5"/>
    <n v="0"/>
    <n v="-7350"/>
    <n v="0"/>
    <n v="6982.5"/>
    <n v="0"/>
    <n v="0"/>
    <n v="0"/>
    <n v="0"/>
    <d v="2020-12-30T00:00:00"/>
    <s v="UM01"/>
    <s v="INR"/>
    <n v="0"/>
    <n v="0"/>
    <n v="0"/>
    <n v="0"/>
    <n v="0"/>
  </r>
  <r>
    <s v="1605001798"/>
    <s v="0"/>
    <s v="16050017980"/>
    <s v="5000"/>
    <x v="4"/>
    <s v="REDMI - 2 SAILESH KUMAR"/>
    <s v="3"/>
    <s v="0"/>
    <s v="UM3001"/>
    <d v="2016-06-01T00:00:00"/>
    <n v="7350"/>
    <n v="-6982.5"/>
    <n v="367.5"/>
    <n v="0"/>
    <n v="-7350"/>
    <n v="0"/>
    <n v="6982.5"/>
    <n v="0"/>
    <n v="0"/>
    <n v="0"/>
    <n v="0"/>
    <d v="2020-12-30T00:00:00"/>
    <s v="UM01"/>
    <s v="INR"/>
    <n v="0"/>
    <n v="0"/>
    <n v="0"/>
    <n v="0"/>
    <n v="0"/>
  </r>
  <r>
    <s v="1605001799"/>
    <s v="0"/>
    <s v="16050017990"/>
    <s v="5000"/>
    <x v="4"/>
    <s v="REDMI - 2 PRABODH KUMAR"/>
    <s v="3"/>
    <s v="0"/>
    <s v="UM3001"/>
    <d v="2016-06-01T00:00:00"/>
    <n v="7350"/>
    <n v="-6982.5"/>
    <n v="367.5"/>
    <n v="0"/>
    <n v="-7350"/>
    <n v="0"/>
    <n v="6982.5"/>
    <n v="0"/>
    <n v="0"/>
    <n v="0"/>
    <n v="0"/>
    <d v="2020-12-30T00:00:00"/>
    <s v="UM01"/>
    <s v="INR"/>
    <n v="0"/>
    <n v="0"/>
    <n v="0"/>
    <n v="0"/>
    <n v="0"/>
  </r>
  <r>
    <s v="1605001800"/>
    <s v="0"/>
    <s v="16050018000"/>
    <s v="5000"/>
    <x v="4"/>
    <s v="REDMI - 2 SUBASISH SENGUPTA"/>
    <s v="3"/>
    <s v="0"/>
    <s v="UM3001"/>
    <d v="2016-06-01T00:00:00"/>
    <n v="7350"/>
    <n v="-6982.5"/>
    <n v="367.5"/>
    <n v="0"/>
    <n v="-7350"/>
    <n v="0"/>
    <n v="6982.5"/>
    <n v="0"/>
    <n v="0"/>
    <n v="0"/>
    <n v="0"/>
    <d v="2020-12-30T00:00:00"/>
    <s v="UM01"/>
    <s v="INR"/>
    <n v="0"/>
    <n v="0"/>
    <n v="0"/>
    <n v="0"/>
    <n v="0"/>
  </r>
  <r>
    <s v="1605001801"/>
    <s v="0"/>
    <s v="16050018010"/>
    <s v="5000"/>
    <x v="4"/>
    <s v="REDMI - 2 SANJAY KR. SPD"/>
    <s v="3"/>
    <s v="0"/>
    <s v="UM3001"/>
    <d v="2016-06-01T00:00:00"/>
    <n v="7350"/>
    <n v="-6982.5"/>
    <n v="367.5"/>
    <n v="0"/>
    <n v="-7350"/>
    <n v="0"/>
    <n v="6982.5"/>
    <n v="0"/>
    <n v="0"/>
    <n v="0"/>
    <n v="0"/>
    <d v="2020-12-30T00:00:00"/>
    <s v="UM01"/>
    <s v="INR"/>
    <n v="0"/>
    <n v="0"/>
    <n v="0"/>
    <n v="0"/>
    <n v="0"/>
  </r>
  <r>
    <s v="1605001802"/>
    <s v="0"/>
    <s v="16050018020"/>
    <s v="5000"/>
    <x v="4"/>
    <s v="REDMI - 2 A DASGUPTA - C P P"/>
    <s v="3"/>
    <s v="0"/>
    <s v="UM3005"/>
    <d v="2016-06-01T00:00:00"/>
    <n v="7350"/>
    <n v="-6982.5"/>
    <n v="367.5"/>
    <n v="0"/>
    <n v="-7350"/>
    <n v="0"/>
    <n v="6982.5"/>
    <n v="0"/>
    <n v="0"/>
    <n v="0"/>
    <n v="0"/>
    <d v="2020-12-30T00:00:00"/>
    <s v="UM01"/>
    <s v="INR"/>
    <n v="0"/>
    <n v="0"/>
    <n v="0"/>
    <n v="0"/>
    <n v="0"/>
  </r>
  <r>
    <s v="1605001803"/>
    <s v="0"/>
    <s v="16050018030"/>
    <s v="5000"/>
    <x v="4"/>
    <s v="REDMI - 2 T SINHA - C P P"/>
    <s v="3"/>
    <s v="0"/>
    <s v="UM3005"/>
    <d v="2016-06-01T00:00:00"/>
    <n v="7350"/>
    <n v="-6982.5"/>
    <n v="367.5"/>
    <n v="0"/>
    <n v="-7350"/>
    <n v="0"/>
    <n v="6982.5"/>
    <n v="0"/>
    <n v="0"/>
    <n v="0"/>
    <n v="0"/>
    <d v="2020-12-30T00:00:00"/>
    <s v="UM01"/>
    <s v="INR"/>
    <n v="0"/>
    <n v="0"/>
    <n v="0"/>
    <n v="0"/>
    <n v="0"/>
  </r>
  <r>
    <s v="1605001804"/>
    <s v="0"/>
    <s v="16050018040"/>
    <s v="5000"/>
    <x v="4"/>
    <s v="REDMI - 2 SANJAY KR. ROY (CPP)"/>
    <s v="3"/>
    <s v="0"/>
    <s v="UM3005"/>
    <d v="2016-06-01T00:00:00"/>
    <n v="7350"/>
    <n v="-6982.5"/>
    <n v="367.5"/>
    <n v="0"/>
    <n v="-7350"/>
    <n v="0"/>
    <n v="6982.5"/>
    <n v="0"/>
    <n v="0"/>
    <n v="0"/>
    <n v="0"/>
    <d v="2020-12-30T00:00:00"/>
    <s v="UM01"/>
    <s v="INR"/>
    <n v="0"/>
    <n v="0"/>
    <n v="0"/>
    <n v="0"/>
    <n v="0"/>
  </r>
  <r>
    <s v="1605001805"/>
    <s v="0"/>
    <s v="16050018050"/>
    <s v="5000"/>
    <x v="4"/>
    <s v="REDMI - 2 DIPENDRA KUMAR"/>
    <s v="3"/>
    <s v="0"/>
    <s v="UM3001"/>
    <d v="2016-06-01T00:00:00"/>
    <n v="7350"/>
    <n v="-6982.5"/>
    <n v="367.5"/>
    <n v="0"/>
    <n v="-7350"/>
    <n v="0"/>
    <n v="6982.5"/>
    <n v="0"/>
    <n v="0"/>
    <n v="0"/>
    <n v="0"/>
    <d v="2020-12-30T00:00:00"/>
    <s v="UM01"/>
    <s v="INR"/>
    <n v="0"/>
    <n v="0"/>
    <n v="0"/>
    <n v="0"/>
    <n v="0"/>
  </r>
  <r>
    <s v="1605001806"/>
    <s v="0"/>
    <s v="16050018060"/>
    <s v="5000"/>
    <x v="4"/>
    <s v="REDMI - 2 APURBA MANDAL"/>
    <s v="3"/>
    <s v="0"/>
    <s v="UM3001"/>
    <d v="2016-06-01T00:00:00"/>
    <n v="7350"/>
    <n v="-6982.5"/>
    <n v="367.5"/>
    <n v="0"/>
    <n v="-7350"/>
    <n v="0"/>
    <n v="6982.5"/>
    <n v="0"/>
    <n v="0"/>
    <n v="0"/>
    <n v="0"/>
    <d v="2020-12-01T00:00:00"/>
    <s v="UM01"/>
    <s v="INR"/>
    <n v="0"/>
    <n v="0"/>
    <n v="0"/>
    <n v="0"/>
    <n v="0"/>
  </r>
  <r>
    <s v="1605001807"/>
    <s v="0"/>
    <s v="16050018070"/>
    <s v="5000"/>
    <x v="4"/>
    <s v="REDMI - 2 ABHAY KR. SAHOO-MCD"/>
    <s v="3"/>
    <s v="0"/>
    <s v="UM3003"/>
    <d v="2016-06-01T00:00:00"/>
    <n v="7350"/>
    <n v="-6982.5"/>
    <n v="367.5"/>
    <n v="0"/>
    <n v="-7350"/>
    <n v="0"/>
    <n v="6982.5"/>
    <n v="0"/>
    <n v="0"/>
    <n v="0"/>
    <n v="0"/>
    <d v="2020-12-30T00:00:00"/>
    <s v="UM01"/>
    <s v="INR"/>
    <n v="0"/>
    <n v="0"/>
    <n v="0"/>
    <n v="0"/>
    <n v="0"/>
  </r>
  <r>
    <s v="1605001808"/>
    <s v="0"/>
    <s v="16050018080"/>
    <s v="5000"/>
    <x v="4"/>
    <s v="REDMI - 2 SANJAY DEOGHARIA"/>
    <s v="3"/>
    <s v="0"/>
    <s v="UM3001"/>
    <d v="2016-06-01T00:00:00"/>
    <n v="7350"/>
    <n v="-6982.5"/>
    <n v="367.5"/>
    <n v="0"/>
    <n v="-7350"/>
    <n v="0"/>
    <n v="6982.5"/>
    <n v="0"/>
    <n v="0"/>
    <n v="0"/>
    <n v="0"/>
    <d v="2020-12-30T00:00:00"/>
    <s v="UM01"/>
    <s v="INR"/>
    <n v="0"/>
    <n v="0"/>
    <n v="0"/>
    <n v="0"/>
    <n v="0"/>
  </r>
  <r>
    <s v="1605001809"/>
    <s v="0"/>
    <s v="16050018090"/>
    <s v="5000"/>
    <x v="4"/>
    <s v="REDMI - 2 AVADESH VERMA"/>
    <s v="3"/>
    <s v="0"/>
    <s v="UM3001"/>
    <d v="2016-06-01T00:00:00"/>
    <n v="7350"/>
    <n v="-6982.5"/>
    <n v="367.5"/>
    <n v="0"/>
    <n v="-7350"/>
    <n v="0"/>
    <n v="6982.5"/>
    <n v="0"/>
    <n v="0"/>
    <n v="0"/>
    <n v="0"/>
    <d v="2020-12-30T00:00:00"/>
    <s v="UM01"/>
    <s v="INR"/>
    <n v="0"/>
    <n v="0"/>
    <n v="0"/>
    <n v="0"/>
    <n v="0"/>
  </r>
  <r>
    <s v="1605001810"/>
    <s v="0"/>
    <s v="16050018100"/>
    <s v="5000"/>
    <x v="4"/>
    <s v="REDMI - 2 O P SINGH"/>
    <s v="3"/>
    <s v="0"/>
    <s v="UM3001"/>
    <d v="2016-06-01T00:00:00"/>
    <n v="7350"/>
    <n v="-6982.5"/>
    <n v="367.5"/>
    <n v="0"/>
    <n v="-7350"/>
    <n v="0"/>
    <n v="6982.5"/>
    <n v="0"/>
    <n v="0"/>
    <n v="0"/>
    <n v="0"/>
    <d v="2020-12-30T00:00:00"/>
    <s v="UM01"/>
    <s v="INR"/>
    <n v="0"/>
    <n v="0"/>
    <n v="0"/>
    <n v="0"/>
    <n v="0"/>
  </r>
  <r>
    <s v="1605001811"/>
    <s v="0"/>
    <s v="16050018110"/>
    <s v="5000"/>
    <x v="4"/>
    <s v="REDMI - 2 ASHOK SHARMA"/>
    <s v="3"/>
    <s v="0"/>
    <s v="UM3001"/>
    <d v="2016-06-01T00:00:00"/>
    <n v="7350"/>
    <n v="-6982.5"/>
    <n v="367.5"/>
    <n v="0"/>
    <n v="-7350"/>
    <n v="0"/>
    <n v="6982.5"/>
    <n v="0"/>
    <n v="0"/>
    <n v="0"/>
    <n v="0"/>
    <d v="2020-12-30T00:00:00"/>
    <s v="UM01"/>
    <s v="INR"/>
    <n v="0"/>
    <n v="0"/>
    <n v="0"/>
    <n v="0"/>
    <n v="0"/>
  </r>
  <r>
    <s v="1605001812"/>
    <s v="0"/>
    <s v="16050018120"/>
    <s v="5000"/>
    <x v="4"/>
    <s v="REDMI - 2 ABU SIDDIK"/>
    <s v="3"/>
    <s v="0"/>
    <s v="UM3001"/>
    <d v="2016-06-01T00:00:00"/>
    <n v="7350"/>
    <n v="-6982.5"/>
    <n v="367.5"/>
    <n v="0"/>
    <n v="-7350"/>
    <n v="0"/>
    <n v="6982.5"/>
    <n v="0"/>
    <n v="0"/>
    <n v="0"/>
    <n v="0"/>
    <d v="2020-12-30T00:00:00"/>
    <s v="UM01"/>
    <s v="INR"/>
    <n v="0"/>
    <n v="0"/>
    <n v="0"/>
    <n v="0"/>
    <n v="0"/>
  </r>
  <r>
    <s v="1605001813"/>
    <s v="0"/>
    <s v="16050018130"/>
    <s v="5000"/>
    <x v="4"/>
    <s v="REDMI - 2 RAMESH CHANDRA NAIK-CPP"/>
    <s v="3"/>
    <s v="0"/>
    <s v="UM3001"/>
    <d v="2016-06-01T00:00:00"/>
    <n v="7350"/>
    <n v="-6982.5"/>
    <n v="367.5"/>
    <n v="0"/>
    <n v="-7350"/>
    <n v="0"/>
    <n v="6982.5"/>
    <n v="0"/>
    <n v="0"/>
    <n v="0"/>
    <n v="0"/>
    <d v="2020-12-01T00:00:00"/>
    <s v="UM01"/>
    <s v="INR"/>
    <n v="0"/>
    <n v="0"/>
    <n v="0"/>
    <n v="0"/>
    <n v="0"/>
  </r>
  <r>
    <s v="1605001814"/>
    <s v="0"/>
    <s v="16050018140"/>
    <s v="5000"/>
    <x v="4"/>
    <s v="REDMI - 2 MIHIR KR JHA"/>
    <s v="3"/>
    <s v="0"/>
    <s v="UM3001"/>
    <d v="2016-06-01T00:00:00"/>
    <n v="7350"/>
    <n v="-6982.5"/>
    <n v="367.5"/>
    <n v="0"/>
    <n v="-7350"/>
    <n v="0"/>
    <n v="6982.5"/>
    <n v="0"/>
    <n v="0"/>
    <n v="0"/>
    <n v="0"/>
    <d v="2020-12-01T00:00:00"/>
    <s v="UM01"/>
    <s v="INR"/>
    <n v="0"/>
    <n v="0"/>
    <n v="0"/>
    <n v="0"/>
    <n v="0"/>
  </r>
  <r>
    <s v="1605001815"/>
    <s v="0"/>
    <s v="16050018150"/>
    <s v="5000"/>
    <x v="4"/>
    <s v="Redmi Note 3 M L RATHI"/>
    <s v="3"/>
    <s v="0"/>
    <s v="UM3001"/>
    <d v="2016-06-01T00:00:00"/>
    <n v="11000"/>
    <n v="-10450"/>
    <n v="550"/>
    <n v="0"/>
    <n v="-11000"/>
    <n v="0"/>
    <n v="10450"/>
    <n v="0"/>
    <n v="0"/>
    <n v="0"/>
    <n v="0"/>
    <d v="2020-10-01T00:00:00"/>
    <s v="UM01"/>
    <s v="INR"/>
    <n v="0"/>
    <n v="0"/>
    <n v="0"/>
    <n v="0"/>
    <n v="0"/>
  </r>
  <r>
    <s v="1605001816"/>
    <s v="0"/>
    <s v="16050018160"/>
    <s v="5000"/>
    <x v="4"/>
    <s v="Redmi Note 3 AJAY M TAILOR( Mch Div)"/>
    <s v="3"/>
    <s v="0"/>
    <s v="UM3003"/>
    <d v="2016-06-01T00:00:00"/>
    <n v="11000"/>
    <n v="-10450"/>
    <n v="550"/>
    <n v="0"/>
    <n v="-11000"/>
    <n v="0"/>
    <n v="10450"/>
    <n v="0"/>
    <n v="0"/>
    <n v="0"/>
    <n v="0"/>
    <d v="2020-10-01T00:00:00"/>
    <s v="UM01"/>
    <s v="INR"/>
    <n v="0"/>
    <n v="0"/>
    <n v="0"/>
    <n v="0"/>
    <n v="0"/>
  </r>
  <r>
    <s v="1605001817"/>
    <s v="0"/>
    <s v="16050018170"/>
    <s v="5000"/>
    <x v="4"/>
    <s v="SYMPHONY COOLER SUMO WITH TROLLY"/>
    <s v="5"/>
    <s v="0"/>
    <s v="UM3001"/>
    <d v="2016-05-28T00:00:00"/>
    <n v="49000"/>
    <n v="-35786.11"/>
    <n v="13213.89"/>
    <n v="0"/>
    <n v="0"/>
    <n v="-9310"/>
    <n v="0"/>
    <n v="3903.89"/>
    <n v="49000"/>
    <n v="-45096.11"/>
    <n v="0"/>
    <m/>
    <s v="UM01"/>
    <s v="INR"/>
    <n v="0"/>
    <n v="0"/>
    <n v="0"/>
    <n v="0"/>
    <n v="0"/>
  </r>
  <r>
    <s v="1605001818"/>
    <s v="0"/>
    <s v="16050018180"/>
    <s v="5000"/>
    <x v="4"/>
    <s v="SYMPHONY AIR COOLER 2 NO"/>
    <s v="5"/>
    <s v="0"/>
    <s v="UM3004"/>
    <d v="2016-06-08T00:00:00"/>
    <n v="16800"/>
    <n v="-12173.33"/>
    <n v="4626.67"/>
    <n v="0"/>
    <n v="0"/>
    <n v="-3192"/>
    <n v="0"/>
    <n v="1434.67"/>
    <n v="16800"/>
    <n v="-15365.33"/>
    <n v="0"/>
    <m/>
    <s v="UM01"/>
    <s v="INR"/>
    <n v="0"/>
    <n v="0"/>
    <n v="0"/>
    <n v="0"/>
    <n v="0"/>
  </r>
  <r>
    <s v="1605001819"/>
    <s v="0"/>
    <s v="16050018190"/>
    <s v="5000"/>
    <x v="4"/>
    <s v="LENOVO K3 NOTE S B SINGH"/>
    <s v="3"/>
    <s v="0"/>
    <s v="UM3004"/>
    <d v="2016-05-30T00:00:00"/>
    <n v="8700"/>
    <n v="-8265"/>
    <n v="435"/>
    <n v="0"/>
    <n v="-8700"/>
    <n v="0"/>
    <n v="8265"/>
    <n v="0"/>
    <n v="0"/>
    <n v="0"/>
    <n v="0"/>
    <d v="2020-12-01T00:00:00"/>
    <s v="UM01"/>
    <s v="INR"/>
    <n v="0"/>
    <n v="0"/>
    <n v="0"/>
    <n v="0"/>
    <n v="0"/>
  </r>
  <r>
    <s v="1605001820"/>
    <s v="0"/>
    <s v="16050018200"/>
    <s v="5000"/>
    <x v="4"/>
    <s v="SYMPHONY COOLER DIET 50 I 2 NOS"/>
    <s v="5"/>
    <s v="0"/>
    <s v="UM3001"/>
    <d v="2016-06-13T00:00:00"/>
    <n v="21000"/>
    <n v="-15162"/>
    <n v="5838"/>
    <n v="0"/>
    <n v="0"/>
    <n v="-3990"/>
    <n v="0"/>
    <n v="1848"/>
    <n v="21000"/>
    <n v="-19152"/>
    <n v="0"/>
    <m/>
    <s v="UM01"/>
    <s v="INR"/>
    <n v="0"/>
    <n v="0"/>
    <n v="0"/>
    <n v="0"/>
    <n v="0"/>
  </r>
  <r>
    <s v="1605001821"/>
    <s v="0"/>
    <s v="16050018210"/>
    <s v="5000"/>
    <x v="4"/>
    <s v="LED TV 24&quot; SAMSUNG 2 NOS"/>
    <s v="5"/>
    <s v="0"/>
    <s v="UM3001"/>
    <d v="2016-07-27T00:00:00"/>
    <n v="27400"/>
    <n v="-19155.23"/>
    <n v="8244.77"/>
    <n v="0"/>
    <n v="0"/>
    <n v="-5206"/>
    <n v="0"/>
    <n v="3038.77"/>
    <n v="27400"/>
    <n v="-24361.23"/>
    <n v="0"/>
    <m/>
    <s v="UM01"/>
    <s v="INR"/>
    <n v="0"/>
    <n v="0"/>
    <n v="0"/>
    <n v="0"/>
    <n v="0"/>
  </r>
  <r>
    <s v="1605001822"/>
    <s v="0"/>
    <s v="16050018220"/>
    <s v="5000"/>
    <x v="4"/>
    <s v="HTC DESIRE 620 B L SARKAR"/>
    <s v="3"/>
    <s v="0"/>
    <s v="UM3001"/>
    <d v="2016-07-17T00:00:00"/>
    <n v="7990"/>
    <n v="-7590.5"/>
    <n v="399.5"/>
    <n v="0"/>
    <n v="-7990"/>
    <n v="0"/>
    <n v="7590.5"/>
    <n v="0"/>
    <n v="0"/>
    <n v="0"/>
    <n v="0"/>
    <d v="2020-12-30T00:00:00"/>
    <s v="UM01"/>
    <s v="INR"/>
    <n v="0"/>
    <n v="0"/>
    <n v="0"/>
    <n v="0"/>
    <n v="0"/>
  </r>
  <r>
    <s v="1605001823"/>
    <s v="0"/>
    <s v="16050018230"/>
    <s v="5000"/>
    <x v="4"/>
    <s v="MOTO G PLUS 4th GEN ABHIJEET SINHA"/>
    <s v="1"/>
    <s v="0"/>
    <s v="UM3001"/>
    <d v="2016-07-05T00:00:00"/>
    <n v="5000"/>
    <n v="-4750"/>
    <n v="250"/>
    <n v="0"/>
    <n v="-5000"/>
    <n v="0"/>
    <n v="4750"/>
    <n v="0"/>
    <n v="0"/>
    <n v="0"/>
    <n v="0"/>
    <d v="2020-12-30T00:00:00"/>
    <s v="UM01"/>
    <s v="INR"/>
    <n v="0"/>
    <n v="0"/>
    <n v="0"/>
    <n v="0"/>
    <n v="0"/>
  </r>
  <r>
    <s v="1605001824"/>
    <s v="0"/>
    <s v="16050018240"/>
    <s v="5000"/>
    <x v="4"/>
    <s v="SAMSUNG  FM PLUS D KUMAR"/>
    <s v="1"/>
    <s v="0"/>
    <s v="UM3001"/>
    <d v="2016-07-27T00:00:00"/>
    <n v="1400"/>
    <n v="-1330"/>
    <n v="70"/>
    <n v="0"/>
    <n v="-1400"/>
    <n v="0"/>
    <n v="1330"/>
    <n v="0"/>
    <n v="0"/>
    <n v="0"/>
    <n v="0"/>
    <d v="2020-12-30T00:00:00"/>
    <s v="UM01"/>
    <s v="INR"/>
    <n v="0"/>
    <n v="0"/>
    <n v="0"/>
    <n v="0"/>
    <n v="0"/>
  </r>
  <r>
    <s v="1605001825"/>
    <s v="0"/>
    <s v="16050018250"/>
    <s v="5000"/>
    <x v="4"/>
    <s v="GIONEE P5L BALA RARRIER"/>
    <s v="3"/>
    <s v="0"/>
    <s v="UM3001"/>
    <d v="2016-08-13T00:00:00"/>
    <n v="8000"/>
    <n v="-7600"/>
    <n v="400"/>
    <n v="0"/>
    <n v="-8000"/>
    <n v="0"/>
    <n v="7600"/>
    <n v="0"/>
    <n v="0"/>
    <n v="0"/>
    <n v="0"/>
    <d v="2020-12-01T00:00:00"/>
    <s v="UM01"/>
    <s v="INR"/>
    <n v="0"/>
    <n v="0"/>
    <n v="0"/>
    <n v="0"/>
    <n v="0"/>
  </r>
  <r>
    <s v="1605001826"/>
    <s v="0"/>
    <s v="16050018260"/>
    <s v="5000"/>
    <x v="4"/>
    <s v="SAMSUNG VU 34730 C M DAS"/>
    <s v="3"/>
    <s v="0"/>
    <s v="UM3001"/>
    <d v="2016-07-11T00:00:00"/>
    <n v="8000"/>
    <n v="-7600"/>
    <n v="400"/>
    <n v="0"/>
    <n v="-8000"/>
    <n v="0"/>
    <n v="7600"/>
    <n v="0"/>
    <n v="0"/>
    <n v="0"/>
    <n v="0"/>
    <d v="2020-12-30T00:00:00"/>
    <s v="UM01"/>
    <s v="INR"/>
    <n v="0"/>
    <n v="0"/>
    <n v="0"/>
    <n v="0"/>
    <n v="0"/>
  </r>
  <r>
    <s v="1605001827"/>
    <s v="0"/>
    <s v="16050018270"/>
    <s v="5000"/>
    <x v="4"/>
    <s v="GSM  WIRELESS PHONE"/>
    <s v="1"/>
    <s v="0"/>
    <s v="UM3005"/>
    <d v="2016-08-24T00:00:00"/>
    <n v="1999"/>
    <n v="-1899.05"/>
    <n v="99.95"/>
    <n v="0"/>
    <n v="0"/>
    <n v="0"/>
    <n v="0"/>
    <n v="99.95"/>
    <n v="1999"/>
    <n v="-1899.05"/>
    <n v="0"/>
    <m/>
    <s v="UM01"/>
    <s v="INR"/>
    <n v="0"/>
    <n v="0"/>
    <n v="0"/>
    <n v="0"/>
    <n v="0"/>
  </r>
  <r>
    <s v="1605001828"/>
    <s v="0"/>
    <s v="16050018280"/>
    <s v="5000"/>
    <x v="4"/>
    <s v="LEECO MOBILE V MADGAVAN"/>
    <s v="3"/>
    <s v="0"/>
    <s v="UM3001"/>
    <d v="2016-05-28T00:00:00"/>
    <n v="9000"/>
    <n v="-8550"/>
    <n v="450"/>
    <n v="0"/>
    <n v="-9000"/>
    <n v="0"/>
    <n v="8550"/>
    <n v="0"/>
    <n v="0"/>
    <n v="0"/>
    <n v="0"/>
    <d v="2020-12-01T00:00:00"/>
    <s v="UM01"/>
    <s v="INR"/>
    <n v="0"/>
    <n v="0"/>
    <n v="0"/>
    <n v="0"/>
    <n v="0"/>
  </r>
  <r>
    <s v="1605001829"/>
    <s v="0"/>
    <s v="16050018290"/>
    <s v="5000"/>
    <x v="4"/>
    <s v="REFRIGERATOR 80 LTR VIDEOCON 1 NO"/>
    <s v="5"/>
    <s v="0"/>
    <s v="UM3001"/>
    <d v="2016-08-19T00:00:00"/>
    <n v="7850"/>
    <n v="-5393.92"/>
    <n v="2456.08"/>
    <n v="0"/>
    <n v="0"/>
    <n v="-1491.5"/>
    <n v="0"/>
    <n v="964.58"/>
    <n v="7850"/>
    <n v="-6885.42"/>
    <n v="0"/>
    <m/>
    <s v="UM01"/>
    <s v="INR"/>
    <n v="0"/>
    <n v="0"/>
    <n v="0"/>
    <n v="0"/>
    <n v="0"/>
  </r>
  <r>
    <s v="1605001830"/>
    <s v="0"/>
    <s v="16050018300"/>
    <s v="5000"/>
    <x v="4"/>
    <s v="WINDOW AIR CONDITIONER 1.5 TR"/>
    <s v="5"/>
    <s v="0"/>
    <s v="UM3001"/>
    <d v="2016-07-26T00:00:00"/>
    <n v="52000"/>
    <n v="-36380.050000000003"/>
    <n v="15619.95"/>
    <n v="0"/>
    <n v="0"/>
    <n v="-9880"/>
    <n v="0"/>
    <n v="5739.95"/>
    <n v="52000"/>
    <n v="-46260.05"/>
    <n v="0"/>
    <m/>
    <s v="UM01"/>
    <s v="INR"/>
    <n v="0"/>
    <n v="0"/>
    <n v="0"/>
    <n v="0"/>
    <n v="0"/>
  </r>
  <r>
    <s v="1605001831"/>
    <s v="0"/>
    <s v="16050018310"/>
    <s v="5000"/>
    <x v="4"/>
    <s v="REDMI 3S GOLD MANISH SRIVASTAVA"/>
    <s v="3"/>
    <s v="0"/>
    <s v="UM3001"/>
    <d v="2016-09-07T00:00:00"/>
    <n v="6999"/>
    <n v="-6649.05"/>
    <n v="349.95"/>
    <n v="0"/>
    <n v="-6999"/>
    <n v="0"/>
    <n v="6649.05"/>
    <n v="0"/>
    <n v="0"/>
    <n v="0"/>
    <n v="0"/>
    <d v="2020-12-30T00:00:00"/>
    <s v="UM01"/>
    <s v="INR"/>
    <n v="0"/>
    <n v="0"/>
    <n v="0"/>
    <n v="0"/>
    <n v="0"/>
  </r>
  <r>
    <s v="1605001832"/>
    <s v="0"/>
    <s v="16050018320"/>
    <s v="5000"/>
    <x v="4"/>
    <s v="REDMI 3S GOLD RAKESH SHARMA"/>
    <s v="3"/>
    <s v="0"/>
    <s v="UM3001"/>
    <d v="2016-09-08T00:00:00"/>
    <n v="6999"/>
    <n v="-6649.05"/>
    <n v="349.95"/>
    <n v="0"/>
    <n v="-6999"/>
    <n v="0"/>
    <n v="6649.05"/>
    <n v="0"/>
    <n v="0"/>
    <n v="0"/>
    <n v="0"/>
    <d v="2020-12-30T00:00:00"/>
    <s v="UM01"/>
    <s v="INR"/>
    <n v="0"/>
    <n v="0"/>
    <n v="0"/>
    <n v="0"/>
    <n v="0"/>
  </r>
  <r>
    <s v="1605001833"/>
    <s v="0"/>
    <s v="16050018330"/>
    <s v="5000"/>
    <x v="4"/>
    <s v="PNEUMATIC OPRTED STRAPING TOOL-G03129"/>
    <s v="5"/>
    <s v="0"/>
    <s v="UM3001"/>
    <d v="2016-06-30T00:00:00"/>
    <n v="700408.54"/>
    <n v="-499496.82"/>
    <n v="200911.72"/>
    <n v="0"/>
    <n v="0"/>
    <n v="-133077.63"/>
    <n v="0"/>
    <n v="67834.09"/>
    <n v="700408.54"/>
    <n v="-632574.44999999995"/>
    <n v="0"/>
    <m/>
    <s v="UM01"/>
    <s v="INR"/>
    <n v="0"/>
    <n v="0"/>
    <n v="0"/>
    <n v="0"/>
    <n v="0"/>
  </r>
  <r>
    <s v="1605001834"/>
    <s v="0"/>
    <s v="16050018340"/>
    <s v="5000"/>
    <x v="4"/>
    <s v="I PHONE 6, 16 GB A DIXIT"/>
    <s v="3"/>
    <s v="0"/>
    <s v="UM3001"/>
    <d v="2016-09-21T00:00:00"/>
    <n v="38500"/>
    <n v="-36575"/>
    <n v="1925"/>
    <n v="0"/>
    <n v="-38500"/>
    <n v="0"/>
    <n v="36575"/>
    <n v="0"/>
    <n v="0"/>
    <n v="0"/>
    <n v="0"/>
    <d v="2020-12-01T00:00:00"/>
    <s v="UM01"/>
    <s v="INR"/>
    <n v="0"/>
    <n v="0"/>
    <n v="0"/>
    <n v="0"/>
    <n v="0"/>
  </r>
  <r>
    <s v="1605001885"/>
    <s v="0"/>
    <s v="16050018850"/>
    <s v="5000"/>
    <x v="4"/>
    <s v="Micromax-Q4101"/>
    <s v="5"/>
    <s v="0"/>
    <s v="UM3001"/>
    <d v="2017-05-20T00:00:00"/>
    <n v="5200"/>
    <n v="-2831.36"/>
    <n v="2368.64"/>
    <n v="0"/>
    <n v="-5200"/>
    <n v="-2108.64"/>
    <n v="4940"/>
    <n v="0"/>
    <n v="0"/>
    <n v="0"/>
    <n v="0"/>
    <d v="2020-12-30T00:00:00"/>
    <s v="UM01"/>
    <s v="INR"/>
    <n v="0"/>
    <n v="0"/>
    <n v="0"/>
    <n v="0"/>
    <n v="0"/>
  </r>
  <r>
    <s v="1605001886"/>
    <s v="0"/>
    <s v="16050018860"/>
    <s v="5000"/>
    <x v="4"/>
    <s v="Samsung Galaxy J2"/>
    <s v="5"/>
    <s v="0"/>
    <s v="UM3001"/>
    <d v="2017-05-20T00:00:00"/>
    <n v="7400"/>
    <n v="-4029.25"/>
    <n v="3370.75"/>
    <n v="0"/>
    <n v="-7400"/>
    <n v="-3000.75"/>
    <n v="7030"/>
    <n v="0"/>
    <n v="0"/>
    <n v="0"/>
    <n v="0"/>
    <d v="2020-12-30T00:00:00"/>
    <s v="UM01"/>
    <s v="INR"/>
    <n v="0"/>
    <n v="0"/>
    <n v="0"/>
    <n v="0"/>
    <n v="0"/>
  </r>
  <r>
    <s v="1605001887"/>
    <s v="0"/>
    <s v="16050018870"/>
    <s v="5000"/>
    <x v="4"/>
    <s v="Samsung Galaxy J2"/>
    <s v="5"/>
    <s v="0"/>
    <s v="UM3001"/>
    <d v="2017-05-20T00:00:00"/>
    <n v="7400"/>
    <n v="-4029.25"/>
    <n v="3370.75"/>
    <n v="0"/>
    <n v="-7400"/>
    <n v="-939.9"/>
    <n v="4969.1499999999996"/>
    <n v="0"/>
    <n v="0"/>
    <n v="0"/>
    <n v="0"/>
    <d v="2020-12-01T00:00:00"/>
    <s v="UM01"/>
    <s v="INR"/>
    <n v="0"/>
    <n v="0"/>
    <n v="0"/>
    <n v="0"/>
    <n v="0"/>
  </r>
  <r>
    <s v="1605001912"/>
    <s v="0"/>
    <s v="16050019120"/>
    <s v="5000"/>
    <x v="4"/>
    <s v="Xerox Work center 5021 MFD"/>
    <s v="5"/>
    <s v="0"/>
    <s v="UM3001"/>
    <d v="2017-06-21T00:00:00"/>
    <n v="42092"/>
    <n v="-22217.66"/>
    <n v="19874.34"/>
    <n v="0"/>
    <n v="0"/>
    <n v="-7997.48"/>
    <n v="0"/>
    <n v="11876.86"/>
    <n v="42092"/>
    <n v="-30215.14"/>
    <n v="0"/>
    <m/>
    <s v="UM01"/>
    <s v="INR"/>
    <n v="0"/>
    <n v="0"/>
    <n v="0"/>
    <n v="0"/>
    <n v="0"/>
  </r>
  <r>
    <s v="1605001913"/>
    <s v="0"/>
    <s v="16050019130"/>
    <s v="5000"/>
    <x v="4"/>
    <s v="Blue Star 1.5 Ton 3Star  AC"/>
    <s v="5"/>
    <s v="0"/>
    <s v="UM3001"/>
    <d v="2017-06-21T00:00:00"/>
    <n v="36000"/>
    <n v="-19002.080000000002"/>
    <n v="16997.919999999998"/>
    <n v="0"/>
    <n v="0"/>
    <n v="-6840"/>
    <n v="0"/>
    <n v="10157.92"/>
    <n v="36000"/>
    <n v="-25842.080000000002"/>
    <n v="0"/>
    <m/>
    <s v="UM01"/>
    <s v="INR"/>
    <n v="0"/>
    <n v="0"/>
    <n v="0"/>
    <n v="0"/>
    <n v="0"/>
  </r>
  <r>
    <s v="1605001914"/>
    <s v="0"/>
    <s v="16050019140"/>
    <s v="5000"/>
    <x v="4"/>
    <s v="Moto G5 Plus (Fine Gold,32GB)"/>
    <s v="5"/>
    <s v="0"/>
    <s v="UM3002"/>
    <d v="2017-05-29T00:00:00"/>
    <n v="12000"/>
    <n v="-6477.7"/>
    <n v="5522.3"/>
    <n v="0"/>
    <n v="-12000"/>
    <n v="-1524.16"/>
    <n v="8001.86"/>
    <n v="0"/>
    <n v="0"/>
    <n v="0"/>
    <n v="0"/>
    <d v="2020-12-01T00:00:00"/>
    <s v="UM01"/>
    <s v="INR"/>
    <n v="0"/>
    <n v="0"/>
    <n v="0"/>
    <n v="0"/>
    <n v="0"/>
  </r>
  <r>
    <s v="1605001941"/>
    <s v="0"/>
    <s v="16050019410"/>
    <s v="5000"/>
    <x v="4"/>
    <s v="Gionee Phone"/>
    <s v="5"/>
    <s v="0"/>
    <s v="UM3001"/>
    <d v="2017-06-30T00:00:00"/>
    <n v="7600"/>
    <n v="-3975.95"/>
    <n v="3624.05"/>
    <n v="0"/>
    <n v="-7600"/>
    <n v="-3244.05"/>
    <n v="7220"/>
    <n v="0"/>
    <n v="0"/>
    <n v="0"/>
    <n v="0"/>
    <d v="2020-12-30T00:00:00"/>
    <s v="UM01"/>
    <s v="INR"/>
    <n v="0"/>
    <n v="0"/>
    <n v="0"/>
    <n v="0"/>
    <n v="0"/>
  </r>
  <r>
    <s v="1605001949"/>
    <s v="0"/>
    <s v="16050019490"/>
    <s v="5000"/>
    <x v="4"/>
    <s v="GSM hand shet"/>
    <s v="3"/>
    <s v="0"/>
    <s v="UM3001"/>
    <d v="2017-07-31T00:00:00"/>
    <n v="6500"/>
    <n v="-5492.65"/>
    <n v="1007.35"/>
    <n v="0"/>
    <n v="-6500"/>
    <n v="-682.35"/>
    <n v="6175"/>
    <n v="0"/>
    <n v="0"/>
    <n v="0"/>
    <n v="0"/>
    <d v="2020-12-01T00:00:00"/>
    <s v="UM01"/>
    <s v="INR"/>
    <n v="0"/>
    <n v="0"/>
    <n v="0"/>
    <n v="0"/>
    <n v="0"/>
  </r>
  <r>
    <s v="1605001958"/>
    <s v="0"/>
    <s v="16050019580"/>
    <s v="5000"/>
    <x v="4"/>
    <s v="LASER PRINTER CANON LBP 2900"/>
    <s v="5"/>
    <s v="0"/>
    <s v="UM3001"/>
    <d v="2018-04-26T00:00:00"/>
    <n v="7097.46"/>
    <n v="-2604.6799999999998"/>
    <n v="4492.78"/>
    <n v="0"/>
    <n v="0"/>
    <n v="-1348.52"/>
    <n v="0"/>
    <n v="3144.26"/>
    <n v="7097.46"/>
    <n v="-3953.2"/>
    <n v="0"/>
    <m/>
    <s v="UM01"/>
    <s v="INR"/>
    <n v="0"/>
    <n v="0"/>
    <n v="0"/>
    <n v="0"/>
    <n v="0"/>
  </r>
  <r>
    <s v="1605001960"/>
    <s v="0"/>
    <s v="16050019600"/>
    <s v="5000"/>
    <x v="4"/>
    <s v="window AC 1.5 T 3 star for  Le-4"/>
    <s v="5"/>
    <s v="0"/>
    <s v="UM3001"/>
    <d v="2018-06-01T00:00:00"/>
    <n v="40625"/>
    <n v="-14147.52"/>
    <n v="26477.48"/>
    <n v="0"/>
    <n v="0"/>
    <n v="-7718.75"/>
    <n v="0"/>
    <n v="18758.73"/>
    <n v="40625"/>
    <n v="-21866.27"/>
    <n v="0"/>
    <m/>
    <s v="UM01"/>
    <s v="INR"/>
    <n v="0"/>
    <n v="0"/>
    <n v="0"/>
    <n v="0"/>
    <n v="0"/>
  </r>
  <r>
    <s v="1605001963"/>
    <s v="0"/>
    <s v="16050019630"/>
    <s v="5000"/>
    <x v="4"/>
    <s v="LBP – 2900 , Make : Canon"/>
    <s v="5"/>
    <s v="0"/>
    <s v="UM3001"/>
    <d v="2018-04-29T00:00:00"/>
    <n v="8375"/>
    <n v="-3060.43"/>
    <n v="5314.57"/>
    <n v="0"/>
    <n v="0"/>
    <n v="-1591.25"/>
    <n v="0"/>
    <n v="3723.32"/>
    <n v="8375"/>
    <n v="-4651.68"/>
    <n v="0"/>
    <m/>
    <s v="UM01"/>
    <s v="INR"/>
    <n v="0"/>
    <n v="0"/>
    <n v="0"/>
    <n v="0"/>
    <n v="0"/>
  </r>
  <r>
    <s v="1605002012"/>
    <s v="0"/>
    <s v="16050020120"/>
    <s v="5000"/>
    <x v="4"/>
    <s v="Redmi Note 4 32 GB Black"/>
    <s v="5"/>
    <s v="0"/>
    <s v="UM3001"/>
    <d v="2017-09-12T00:00:00"/>
    <n v="9000"/>
    <n v="-4361.67"/>
    <n v="4638.33"/>
    <n v="0"/>
    <n v="-9000"/>
    <n v="-4188.33"/>
    <n v="8550"/>
    <n v="0"/>
    <n v="0"/>
    <n v="0"/>
    <n v="0"/>
    <d v="2020-12-30T00:00:00"/>
    <s v="UM01"/>
    <s v="INR"/>
    <n v="0"/>
    <n v="0"/>
    <n v="0"/>
    <n v="0"/>
    <n v="0"/>
  </r>
  <r>
    <s v="1605002038"/>
    <s v="0"/>
    <s v="16050020380"/>
    <s v="5000"/>
    <x v="4"/>
    <s v="DESKJET PRINTER EPSON L110"/>
    <s v="3"/>
    <s v="0"/>
    <s v="UM3005"/>
    <d v="2018-05-10T00:00:00"/>
    <n v="8800"/>
    <n v="-5275.58"/>
    <n v="3524.42"/>
    <n v="0"/>
    <n v="0"/>
    <n v="-2786.67"/>
    <n v="0"/>
    <n v="737.75"/>
    <n v="8800"/>
    <n v="-8062.25"/>
    <n v="0"/>
    <m/>
    <s v="UM01"/>
    <s v="INR"/>
    <n v="0"/>
    <n v="0"/>
    <n v="0"/>
    <n v="0"/>
    <n v="0"/>
  </r>
  <r>
    <s v="1605002044"/>
    <s v="0"/>
    <s v="16050020440"/>
    <s v="5000"/>
    <x v="4"/>
    <s v="Cannon Lazer Jet printer LBP 2900"/>
    <s v="5"/>
    <s v="0"/>
    <s v="UM3001"/>
    <d v="2018-03-19T00:00:00"/>
    <n v="8375"/>
    <n v="-3239.17"/>
    <n v="5135.83"/>
    <n v="0"/>
    <n v="0"/>
    <n v="-1591.25"/>
    <n v="0"/>
    <n v="3544.58"/>
    <n v="8375"/>
    <n v="-4830.42"/>
    <n v="0"/>
    <m/>
    <s v="UM01"/>
    <s v="INR"/>
    <n v="0"/>
    <n v="0"/>
    <n v="0"/>
    <n v="0"/>
    <n v="0"/>
  </r>
  <r>
    <s v="1605002047"/>
    <s v="0"/>
    <s v="16050020470"/>
    <s v="5000"/>
    <x v="4"/>
    <s v="Canon LBP-2900 Printer for Safety Deptt"/>
    <s v="5"/>
    <s v="0"/>
    <s v="UM3001"/>
    <d v="2018-03-30T00:00:00"/>
    <n v="8375"/>
    <n v="-3191.22"/>
    <n v="5183.78"/>
    <n v="0"/>
    <n v="0"/>
    <n v="-1591.25"/>
    <n v="0"/>
    <n v="3592.53"/>
    <n v="8375"/>
    <n v="-4782.47"/>
    <n v="0"/>
    <m/>
    <s v="UM01"/>
    <s v="INR"/>
    <n v="0"/>
    <n v="0"/>
    <n v="0"/>
    <n v="0"/>
    <n v="0"/>
  </r>
  <r>
    <s v="1605002054"/>
    <s v="0"/>
    <s v="16050020540"/>
    <s v="5000"/>
    <x v="4"/>
    <s v="Printer for Quality Assurance"/>
    <s v="5"/>
    <s v="0"/>
    <s v="UM3001"/>
    <d v="2018-04-29T00:00:00"/>
    <n v="25675.42"/>
    <n v="-9382.43"/>
    <n v="16292.99"/>
    <n v="0"/>
    <n v="0"/>
    <n v="-4878.33"/>
    <n v="0"/>
    <n v="11414.66"/>
    <n v="25675.42"/>
    <n v="-14260.76"/>
    <n v="0"/>
    <m/>
    <s v="UM01"/>
    <s v="INR"/>
    <n v="0"/>
    <n v="0"/>
    <n v="0"/>
    <n v="0"/>
    <n v="0"/>
  </r>
  <r>
    <s v="1605002076"/>
    <s v="0"/>
    <s v="16050020760"/>
    <s v="5000"/>
    <x v="4"/>
    <s v="1.5 T Split AC for Dinning hall VIP Area"/>
    <s v="5"/>
    <s v="0"/>
    <s v="UM3001"/>
    <d v="2018-08-06T00:00:00"/>
    <n v="75000"/>
    <n v="-23541.78"/>
    <n v="51458.22"/>
    <n v="0"/>
    <n v="0"/>
    <n v="-14250"/>
    <n v="0"/>
    <n v="37208.22"/>
    <n v="75000"/>
    <n v="-37791.78"/>
    <n v="0"/>
    <m/>
    <s v="UM01"/>
    <s v="INR"/>
    <n v="0"/>
    <n v="0"/>
    <n v="0"/>
    <n v="0"/>
    <n v="0"/>
  </r>
  <r>
    <s v="1605002079"/>
    <s v="0"/>
    <s v="16050020790"/>
    <s v="5000"/>
    <x v="4"/>
    <s v="Canteen Deep freezer  Celfrost 2D HT CF -500 ltr"/>
    <s v="5"/>
    <s v="0"/>
    <s v="UM3001"/>
    <d v="2019-04-11T00:00:00"/>
    <n v="16525.419999999998"/>
    <n v="-3054.04"/>
    <n v="13471.38"/>
    <n v="0"/>
    <n v="0"/>
    <n v="-3141.91"/>
    <n v="0"/>
    <n v="10329.469999999999"/>
    <n v="16525.419999999998"/>
    <n v="-6195.95"/>
    <n v="0"/>
    <m/>
    <s v="UM01"/>
    <s v="INR"/>
    <n v="0"/>
    <n v="0"/>
    <n v="0"/>
    <n v="0"/>
    <n v="0"/>
  </r>
  <r>
    <s v="1605002082"/>
    <s v="0"/>
    <s v="16050020820"/>
    <s v="5000"/>
    <x v="4"/>
    <s v="Lava A44-911581804541958"/>
    <s v="5"/>
    <s v="0"/>
    <s v="UM3003"/>
    <d v="2018-04-01T00:00:00"/>
    <n v="5000"/>
    <n v="-1900"/>
    <n v="3100"/>
    <n v="0"/>
    <n v="0"/>
    <n v="-950"/>
    <n v="0"/>
    <n v="2150"/>
    <n v="5000"/>
    <n v="-2850"/>
    <n v="0"/>
    <m/>
    <s v="UM01"/>
    <s v="INR"/>
    <n v="0"/>
    <n v="0"/>
    <n v="0"/>
    <n v="0"/>
    <n v="0"/>
  </r>
  <r>
    <s v="1605002085"/>
    <s v="0"/>
    <s v="16050020850"/>
    <s v="5000"/>
    <x v="4"/>
    <s v="HP Laptop"/>
    <s v="5"/>
    <s v="0"/>
    <s v="UM3001"/>
    <d v="2018-08-29T00:00:00"/>
    <n v="75724"/>
    <n v="-22862.42"/>
    <n v="52861.58"/>
    <n v="0"/>
    <n v="0"/>
    <n v="-14387.56"/>
    <n v="0"/>
    <n v="38474.019999999997"/>
    <n v="75724"/>
    <n v="-37249.980000000003"/>
    <n v="0"/>
    <m/>
    <s v="UM01"/>
    <s v="INR"/>
    <n v="0"/>
    <n v="0"/>
    <n v="0"/>
    <n v="0"/>
    <n v="0"/>
  </r>
  <r>
    <s v="1605002103"/>
    <s v="0"/>
    <s v="16050021030"/>
    <s v="5000"/>
    <x v="4"/>
    <s v="Printer for Planing Dept-"/>
    <s v="5"/>
    <s v="0"/>
    <s v="UM3001"/>
    <d v="2018-06-30T00:00:00"/>
    <n v="395000"/>
    <n v="-131594.51999999999"/>
    <n v="263405.48"/>
    <n v="0"/>
    <n v="0"/>
    <n v="-75050"/>
    <n v="0"/>
    <n v="188355.48"/>
    <n v="395000"/>
    <n v="-206644.52"/>
    <n v="0"/>
    <m/>
    <s v="UM01"/>
    <s v="INR"/>
    <n v="0"/>
    <n v="0"/>
    <n v="0"/>
    <n v="0"/>
    <n v="0"/>
  </r>
  <r>
    <s v="1605002104"/>
    <s v="0"/>
    <s v="16050021040"/>
    <s v="5000"/>
    <x v="4"/>
    <s v="Printer for Planing Dept-Printer -1"/>
    <s v="5"/>
    <s v="0"/>
    <s v="UM3001"/>
    <d v="2018-06-30T00:00:00"/>
    <n v="395000"/>
    <n v="-131594.51999999999"/>
    <n v="263405.48"/>
    <n v="0"/>
    <n v="0"/>
    <n v="-75050"/>
    <n v="0"/>
    <n v="188355.48"/>
    <n v="395000"/>
    <n v="-206644.52"/>
    <n v="0"/>
    <m/>
    <s v="UM01"/>
    <s v="INR"/>
    <n v="0"/>
    <n v="0"/>
    <n v="0"/>
    <n v="0"/>
    <n v="0"/>
  </r>
  <r>
    <s v="1605002105"/>
    <s v="0"/>
    <s v="16050021050"/>
    <s v="5000"/>
    <x v="4"/>
    <s v="Telephone exchange"/>
    <s v="5"/>
    <s v="0"/>
    <s v="UM3001"/>
    <d v="2018-08-09T00:00:00"/>
    <n v="20760"/>
    <n v="-6483.95"/>
    <n v="14276.05"/>
    <n v="0"/>
    <n v="0"/>
    <n v="-3944.4"/>
    <n v="0"/>
    <n v="10331.65"/>
    <n v="20760"/>
    <n v="-10428.35"/>
    <n v="0"/>
    <m/>
    <s v="UM01"/>
    <s v="INR"/>
    <n v="0"/>
    <n v="0"/>
    <n v="0"/>
    <n v="0"/>
    <n v="0"/>
  </r>
  <r>
    <s v="1605002113"/>
    <s v="0"/>
    <s v="16050021130"/>
    <s v="5000"/>
    <x v="4"/>
    <s v="PANASONIC KX-TG3811BX,CORDLESS PHONE"/>
    <s v="5"/>
    <s v="0"/>
    <s v="UM3001"/>
    <d v="2019-01-25T00:00:00"/>
    <n v="4237.28"/>
    <n v="-950.66"/>
    <n v="3286.62"/>
    <n v="0"/>
    <n v="0"/>
    <n v="-805.08"/>
    <n v="0"/>
    <n v="2481.54"/>
    <n v="4237.28"/>
    <n v="-1755.74"/>
    <n v="0"/>
    <m/>
    <s v="UM01"/>
    <s v="INR"/>
    <n v="0"/>
    <n v="0"/>
    <n v="0"/>
    <n v="0"/>
    <n v="0"/>
  </r>
  <r>
    <s v="1605002114"/>
    <s v="0"/>
    <s v="16050021140"/>
    <s v="5000"/>
    <x v="4"/>
    <s v="Deskjet printer"/>
    <s v="5"/>
    <s v="0"/>
    <s v="UM3001"/>
    <d v="2018-10-25T00:00:00"/>
    <n v="8375"/>
    <n v="-2280.0700000000002"/>
    <n v="6094.93"/>
    <n v="0"/>
    <n v="0"/>
    <n v="-1591.25"/>
    <n v="0"/>
    <n v="4503.68"/>
    <n v="8375"/>
    <n v="-3871.32"/>
    <n v="0"/>
    <m/>
    <s v="UM01"/>
    <s v="INR"/>
    <n v="0"/>
    <n v="0"/>
    <n v="0"/>
    <n v="0"/>
    <n v="0"/>
  </r>
  <r>
    <s v="1605002118"/>
    <s v="0"/>
    <s v="16050021180"/>
    <s v="5000"/>
    <x v="4"/>
    <s v="LG TV 32&quot; for CCTV"/>
    <s v="5"/>
    <s v="0"/>
    <s v="UM3001"/>
    <d v="2018-11-21T00:00:00"/>
    <n v="15617.18"/>
    <n v="-4032.22"/>
    <n v="11584.96"/>
    <n v="0"/>
    <n v="0"/>
    <n v="-2967.27"/>
    <n v="0"/>
    <n v="8617.69"/>
    <n v="15617.18"/>
    <n v="-6999.49"/>
    <n v="0"/>
    <m/>
    <s v="UM01"/>
    <s v="INR"/>
    <n v="0"/>
    <n v="0"/>
    <n v="0"/>
    <n v="0"/>
    <n v="0"/>
  </r>
  <r>
    <s v="1605002119"/>
    <s v="0"/>
    <s v="16050021190"/>
    <s v="5000"/>
    <x v="4"/>
    <s v="Mobile Hanset to Mr Yogest Mahajan Mumbai"/>
    <s v="5"/>
    <s v="0"/>
    <s v="UM3001"/>
    <d v="2018-07-17T00:00:00"/>
    <n v="9000"/>
    <n v="-2918.71"/>
    <n v="6081.29"/>
    <n v="0"/>
    <n v="0"/>
    <n v="-1710"/>
    <n v="0"/>
    <n v="4371.29"/>
    <n v="9000"/>
    <n v="-4628.71"/>
    <n v="0"/>
    <m/>
    <s v="UM01"/>
    <s v="INR"/>
    <n v="0"/>
    <n v="0"/>
    <n v="0"/>
    <n v="0"/>
    <n v="0"/>
  </r>
  <r>
    <s v="1605002120"/>
    <s v="0"/>
    <s v="16050021200"/>
    <s v="5000"/>
    <x v="4"/>
    <s v="Hard Disk Surveillance 4 TB"/>
    <s v="5"/>
    <s v="0"/>
    <s v="UM3001"/>
    <d v="2018-09-20T00:00:00"/>
    <n v="9975"/>
    <n v="-2897.4"/>
    <n v="7077.6"/>
    <n v="0"/>
    <n v="0"/>
    <n v="-1895.25"/>
    <n v="0"/>
    <n v="5182.3500000000004"/>
    <n v="9975"/>
    <n v="-4792.6499999999996"/>
    <n v="0"/>
    <m/>
    <s v="UM01"/>
    <s v="INR"/>
    <n v="0"/>
    <n v="0"/>
    <n v="0"/>
    <n v="0"/>
    <n v="0"/>
  </r>
  <r>
    <s v="1605002121"/>
    <s v="0"/>
    <s v="16050021210"/>
    <s v="5000"/>
    <x v="4"/>
    <s v="DVR 8 Channels 2 MP"/>
    <s v="5"/>
    <s v="0"/>
    <s v="UM3001"/>
    <d v="2018-09-20T00:00:00"/>
    <n v="9580.75"/>
    <n v="-2782.88"/>
    <n v="6797.87"/>
    <n v="0"/>
    <n v="0"/>
    <n v="-1820.34"/>
    <n v="0"/>
    <n v="4977.53"/>
    <n v="9580.75"/>
    <n v="-4603.22"/>
    <n v="0"/>
    <m/>
    <s v="UM01"/>
    <s v="INR"/>
    <n v="0"/>
    <n v="0"/>
    <n v="0"/>
    <n v="0"/>
    <n v="0"/>
  </r>
  <r>
    <s v="1605002122"/>
    <s v="0"/>
    <s v="16050021220"/>
    <s v="5000"/>
    <x v="4"/>
    <s v="20 MTR LR CCTV Mega Pixel Camera"/>
    <s v="5"/>
    <s v="0"/>
    <s v="UM3001"/>
    <d v="2018-09-20T00:00:00"/>
    <n v="10450"/>
    <n v="-3035.37"/>
    <n v="7414.63"/>
    <n v="0"/>
    <n v="0"/>
    <n v="-1985.5"/>
    <n v="0"/>
    <n v="5429.13"/>
    <n v="10450"/>
    <n v="-5020.87"/>
    <n v="0"/>
    <m/>
    <s v="UM01"/>
    <s v="INR"/>
    <n v="0"/>
    <n v="0"/>
    <n v="0"/>
    <n v="0"/>
    <n v="0"/>
  </r>
  <r>
    <s v="1605002124"/>
    <s v="0"/>
    <s v="16050021240"/>
    <s v="5000"/>
    <x v="4"/>
    <s v="VIVO Mobile -Mumbai"/>
    <s v="5"/>
    <s v="0"/>
    <s v="UM3001"/>
    <d v="2018-08-10T00:00:00"/>
    <n v="6500"/>
    <n v="-2026.75"/>
    <n v="4473.25"/>
    <n v="0"/>
    <n v="0"/>
    <n v="-1235"/>
    <n v="0"/>
    <n v="3238.25"/>
    <n v="6500"/>
    <n v="-3261.75"/>
    <n v="0"/>
    <m/>
    <s v="UM01"/>
    <s v="INR"/>
    <n v="0"/>
    <n v="0"/>
    <n v="0"/>
    <n v="0"/>
    <n v="0"/>
  </r>
  <r>
    <s v="1605002125"/>
    <s v="0"/>
    <s v="16050021250"/>
    <s v="5000"/>
    <x v="4"/>
    <s v="Redmi 5 gold 16GB"/>
    <s v="5"/>
    <s v="0"/>
    <s v="UM3001"/>
    <d v="2018-08-20T00:00:00"/>
    <n v="6500"/>
    <n v="-1992.92"/>
    <n v="4507.08"/>
    <n v="0"/>
    <n v="0"/>
    <n v="-1235"/>
    <n v="0"/>
    <n v="3272.08"/>
    <n v="6500"/>
    <n v="-3227.92"/>
    <n v="0"/>
    <m/>
    <s v="UM01"/>
    <s v="INR"/>
    <n v="0"/>
    <n v="0"/>
    <n v="0"/>
    <n v="0"/>
    <n v="0"/>
  </r>
  <r>
    <s v="1605002129"/>
    <s v="0"/>
    <s v="16050021290"/>
    <s v="5000"/>
    <x v="4"/>
    <s v="Chairs in Mumbai Office"/>
    <s v="5"/>
    <s v="0"/>
    <s v="UM3001"/>
    <d v="2018-09-05T00:00:00"/>
    <n v="171100"/>
    <n v="-51034.68"/>
    <n v="120065.32"/>
    <n v="0"/>
    <n v="0"/>
    <n v="-32509"/>
    <n v="0"/>
    <n v="87556.32"/>
    <n v="171100"/>
    <n v="-83543.679999999993"/>
    <n v="0"/>
    <m/>
    <s v="UM01"/>
    <s v="INR"/>
    <n v="0"/>
    <n v="0"/>
    <n v="0"/>
    <n v="0"/>
    <n v="0"/>
  </r>
  <r>
    <s v="1605002144"/>
    <s v="0"/>
    <s v="16050021440"/>
    <s v="5000"/>
    <x v="4"/>
    <s v="Laser Printer for Time Office"/>
    <s v="5"/>
    <s v="0"/>
    <s v="UM3001"/>
    <d v="2018-10-25T00:00:00"/>
    <n v="8375"/>
    <n v="-2280.0700000000002"/>
    <n v="6094.93"/>
    <n v="0"/>
    <n v="0"/>
    <n v="-1591.25"/>
    <n v="0"/>
    <n v="4503.68"/>
    <n v="8375"/>
    <n v="-3871.32"/>
    <n v="0"/>
    <m/>
    <s v="UM01"/>
    <s v="INR"/>
    <n v="0"/>
    <n v="0"/>
    <n v="0"/>
    <n v="0"/>
    <n v="0"/>
  </r>
  <r>
    <s v="1605002145"/>
    <s v="0"/>
    <s v="16050021450"/>
    <s v="5000"/>
    <x v="4"/>
    <s v="Attendance Recording Unit."/>
    <s v="5"/>
    <s v="0"/>
    <s v="UM3001"/>
    <d v="2019-02-27T00:00:00"/>
    <n v="198000"/>
    <n v="-39206.050000000003"/>
    <n v="158793.95000000001"/>
    <n v="0"/>
    <n v="0"/>
    <n v="-38084.300000000003"/>
    <n v="0"/>
    <n v="120709.65"/>
    <n v="198000"/>
    <n v="-77290.350000000006"/>
    <n v="0"/>
    <m/>
    <s v="UM01"/>
    <s v="INR"/>
    <n v="0"/>
    <n v="0"/>
    <n v="0"/>
    <n v="0"/>
    <n v="0"/>
  </r>
  <r>
    <s v="1605002151"/>
    <s v="0"/>
    <s v="16050021510"/>
    <s v="5000"/>
    <x v="4"/>
    <s v="cordless phone"/>
    <s v="5"/>
    <s v="0"/>
    <s v="UM3001"/>
    <d v="2019-01-25T00:00:00"/>
    <n v="16949.16"/>
    <n v="-3802.65"/>
    <n v="13146.51"/>
    <n v="0"/>
    <n v="0"/>
    <n v="-3220.34"/>
    <n v="0"/>
    <n v="9926.17"/>
    <n v="16949.16"/>
    <n v="-7022.99"/>
    <n v="0"/>
    <m/>
    <s v="UM01"/>
    <s v="INR"/>
    <n v="0"/>
    <n v="0"/>
    <n v="0"/>
    <n v="0"/>
    <n v="0"/>
  </r>
  <r>
    <s v="1605002152"/>
    <s v="0"/>
    <s v="16050021520"/>
    <s v="5000"/>
    <x v="4"/>
    <s v="SONY DIGITAL CAMERA-W-630"/>
    <s v="5"/>
    <s v="0"/>
    <s v="UM3001"/>
    <d v="2019-07-23T00:00:00"/>
    <n v="5508"/>
    <n v="-723.41"/>
    <n v="4784.59"/>
    <n v="0"/>
    <n v="0"/>
    <n v="-1046.98"/>
    <n v="0"/>
    <n v="3737.61"/>
    <n v="5508"/>
    <n v="-1770.39"/>
    <n v="0"/>
    <m/>
    <s v="UM01"/>
    <s v="INR"/>
    <n v="0"/>
    <n v="0"/>
    <n v="0"/>
    <n v="0"/>
    <n v="0"/>
  </r>
  <r>
    <s v="1605002154"/>
    <s v="0"/>
    <s v="16050021540"/>
    <s v="5000"/>
    <x v="4"/>
    <s v="Mobile Samsung Galaxy-PARAMANU Baidya (63244)"/>
    <s v="5"/>
    <s v="0"/>
    <s v="UM3001"/>
    <d v="2018-10-06T00:00:00"/>
    <n v="9000"/>
    <n v="-2539.23"/>
    <n v="6460.77"/>
    <n v="0"/>
    <n v="0"/>
    <n v="-1710"/>
    <n v="0"/>
    <n v="4750.7700000000004"/>
    <n v="9000"/>
    <n v="-4249.2299999999996"/>
    <n v="0"/>
    <m/>
    <s v="UM01"/>
    <s v="INR"/>
    <n v="0"/>
    <n v="0"/>
    <n v="0"/>
    <n v="0"/>
    <n v="0"/>
  </r>
  <r>
    <s v="1605002155"/>
    <s v="0"/>
    <s v="16050021550"/>
    <s v="5000"/>
    <x v="4"/>
    <s v="Printer-HP Deskjet Ink Advantage"/>
    <s v="5"/>
    <s v="0"/>
    <s v="UM3001"/>
    <d v="2018-11-09T00:00:00"/>
    <n v="8375.42"/>
    <n v="-2189.09"/>
    <n v="6186.33"/>
    <n v="0"/>
    <n v="0"/>
    <n v="-1598.45"/>
    <n v="0"/>
    <n v="4587.88"/>
    <n v="8375.42"/>
    <n v="-3787.54"/>
    <n v="0"/>
    <m/>
    <s v="UM01"/>
    <s v="INR"/>
    <n v="0"/>
    <n v="0"/>
    <n v="0"/>
    <n v="0"/>
    <n v="0"/>
  </r>
  <r>
    <s v="1605002158"/>
    <s v="0"/>
    <s v="16050021580"/>
    <s v="5000"/>
    <x v="4"/>
    <s v="Samsung Galaxy j2 Mumbai Office Driver of MD"/>
    <s v="5"/>
    <s v="0"/>
    <s v="UM3001"/>
    <d v="2018-10-31T00:00:00"/>
    <n v="5840"/>
    <n v="-1571.68"/>
    <n v="4268.32"/>
    <n v="0"/>
    <n v="0"/>
    <n v="-1109.5999999999999"/>
    <n v="0"/>
    <n v="3158.72"/>
    <n v="5840"/>
    <n v="-2681.28"/>
    <n v="0"/>
    <m/>
    <s v="UM01"/>
    <s v="INR"/>
    <n v="0"/>
    <n v="0"/>
    <n v="0"/>
    <n v="0"/>
    <n v="0"/>
  </r>
  <r>
    <s v="1605002162"/>
    <s v="0"/>
    <s v="16050021620"/>
    <s v="5000"/>
    <x v="4"/>
    <s v="Mobile Phone Mr Amit Pandey – C105 – 562233"/>
    <s v="5"/>
    <s v="0"/>
    <s v="UM3001"/>
    <d v="2018-11-19T00:00:00"/>
    <n v="8482.14"/>
    <n v="-2198.85"/>
    <n v="6283.29"/>
    <n v="0"/>
    <n v="0"/>
    <n v="-1611.61"/>
    <n v="0"/>
    <n v="4671.68"/>
    <n v="8482.14"/>
    <n v="-3810.46"/>
    <n v="0"/>
    <m/>
    <s v="UM01"/>
    <s v="INR"/>
    <n v="0"/>
    <n v="0"/>
    <n v="0"/>
    <n v="0"/>
    <n v="0"/>
  </r>
  <r>
    <s v="1605002163"/>
    <s v="0"/>
    <s v="16050021630"/>
    <s v="5000"/>
    <x v="4"/>
    <s v="Mobile Phone Mr Vivek Dwivedi – F401 – 563236"/>
    <s v="5"/>
    <s v="0"/>
    <s v="UM3001"/>
    <d v="2018-11-19T00:00:00"/>
    <n v="8482.14"/>
    <n v="-2198.85"/>
    <n v="6283.29"/>
    <n v="0"/>
    <n v="0"/>
    <n v="-1611.61"/>
    <n v="0"/>
    <n v="4671.68"/>
    <n v="8482.14"/>
    <n v="-3810.46"/>
    <n v="0"/>
    <m/>
    <s v="UM01"/>
    <s v="INR"/>
    <n v="0"/>
    <n v="0"/>
    <n v="0"/>
    <n v="0"/>
    <n v="0"/>
  </r>
  <r>
    <s v="1605002164"/>
    <s v="0"/>
    <s v="16050021640"/>
    <s v="5000"/>
    <x v="4"/>
    <s v="Mobile Phone Mr Mayank Murari – G101 -599475"/>
    <s v="5"/>
    <s v="0"/>
    <s v="UM3002"/>
    <d v="2018-11-19T00:00:00"/>
    <n v="8482.14"/>
    <n v="-2198.85"/>
    <n v="6283.29"/>
    <n v="0"/>
    <n v="0"/>
    <n v="-1611.61"/>
    <n v="0"/>
    <n v="4671.68"/>
    <n v="8482.14"/>
    <n v="-3810.46"/>
    <n v="0"/>
    <m/>
    <s v="UM01"/>
    <s v="INR"/>
    <n v="0"/>
    <n v="0"/>
    <n v="0"/>
    <n v="0"/>
    <n v="0"/>
  </r>
  <r>
    <s v="1605002165"/>
    <s v="0"/>
    <s v="16050021650"/>
    <s v="5000"/>
    <x v="4"/>
    <s v="Mobile Phone Mr Arup Dutta –C105 – 562233"/>
    <s v="5"/>
    <s v="0"/>
    <s v="UM3001"/>
    <d v="2018-11-19T00:00:00"/>
    <n v="8482.14"/>
    <n v="-2198.85"/>
    <n v="6283.29"/>
    <n v="0"/>
    <n v="0"/>
    <n v="-1611.61"/>
    <n v="0"/>
    <n v="4671.68"/>
    <n v="8482.14"/>
    <n v="-3810.46"/>
    <n v="0"/>
    <m/>
    <s v="UM01"/>
    <s v="INR"/>
    <n v="0"/>
    <n v="0"/>
    <n v="0"/>
    <n v="0"/>
    <n v="0"/>
  </r>
  <r>
    <s v="1605002166"/>
    <s v="0"/>
    <s v="16050021660"/>
    <s v="5000"/>
    <x v="4"/>
    <s v="Mobile Phone Mr R K Yadav – L904 – 588707"/>
    <s v="5"/>
    <s v="0"/>
    <s v="UM3003"/>
    <d v="2018-11-19T00:00:00"/>
    <n v="8482.14"/>
    <n v="-2198.85"/>
    <n v="6283.29"/>
    <n v="0"/>
    <n v="0"/>
    <n v="-1611.61"/>
    <n v="0"/>
    <n v="4671.68"/>
    <n v="8482.14"/>
    <n v="-3810.46"/>
    <n v="0"/>
    <m/>
    <s v="UM01"/>
    <s v="INR"/>
    <n v="0"/>
    <n v="0"/>
    <n v="0"/>
    <n v="0"/>
    <n v="0"/>
  </r>
  <r>
    <s v="1605002170"/>
    <s v="0"/>
    <s v="16050021700"/>
    <s v="5000"/>
    <x v="4"/>
    <s v="Mobile Phone Mr Chandrashekhar Yashwant Kale"/>
    <s v="5"/>
    <s v="0"/>
    <s v="UM3001"/>
    <d v="2018-11-19T00:00:00"/>
    <n v="8482.14"/>
    <n v="-2198.85"/>
    <n v="6283.29"/>
    <n v="0"/>
    <n v="0"/>
    <n v="-1611.61"/>
    <n v="0"/>
    <n v="4671.68"/>
    <n v="8482.14"/>
    <n v="-3810.46"/>
    <n v="0"/>
    <m/>
    <s v="UM01"/>
    <s v="INR"/>
    <n v="0"/>
    <n v="0"/>
    <n v="0"/>
    <n v="0"/>
    <n v="0"/>
  </r>
  <r>
    <s v="1605002183"/>
    <s v="0"/>
    <s v="16050021830"/>
    <s v="5000"/>
    <x v="4"/>
    <s v="Cordless Phone for UITC"/>
    <s v="5"/>
    <s v="0"/>
    <s v="UM3001"/>
    <d v="2019-01-27T00:00:00"/>
    <n v="4237.28"/>
    <n v="-946.25"/>
    <n v="3291.03"/>
    <n v="0"/>
    <n v="0"/>
    <n v="-805.08"/>
    <n v="0"/>
    <n v="2485.9499999999998"/>
    <n v="4237.28"/>
    <n v="-1751.33"/>
    <n v="0"/>
    <m/>
    <s v="UM01"/>
    <s v="INR"/>
    <n v="0"/>
    <n v="0"/>
    <n v="0"/>
    <n v="0"/>
    <n v="0"/>
  </r>
  <r>
    <s v="1605002199"/>
    <s v="0"/>
    <s v="16050021990"/>
    <s v="5000"/>
    <x v="4"/>
    <s v="Cannon LB Printer for ChandrashekharY.Kale-Sr.GM"/>
    <s v="5"/>
    <s v="0"/>
    <s v="UM3001"/>
    <d v="2019-02-03T00:00:00"/>
    <n v="8375"/>
    <n v="-1839.75"/>
    <n v="6535.25"/>
    <n v="0"/>
    <n v="0"/>
    <n v="-1591.25"/>
    <n v="0"/>
    <n v="4944"/>
    <n v="8375"/>
    <n v="-3431"/>
    <n v="0"/>
    <m/>
    <s v="UM01"/>
    <s v="INR"/>
    <n v="0"/>
    <n v="0"/>
    <n v="0"/>
    <n v="0"/>
    <n v="0"/>
  </r>
  <r>
    <s v="1605002201"/>
    <s v="0"/>
    <s v="16050022010"/>
    <s v="5000"/>
    <x v="4"/>
    <s v="Mobile Phone Mr.DIPENDRA KUMAR-C407-546833"/>
    <s v="5"/>
    <s v="0"/>
    <s v="UM3001"/>
    <d v="2019-02-02T00:00:00"/>
    <n v="7142.86"/>
    <n v="-1572.8"/>
    <n v="5570.06"/>
    <n v="0"/>
    <n v="0"/>
    <n v="-1357.14"/>
    <n v="0"/>
    <n v="4212.92"/>
    <n v="7142.86"/>
    <n v="-2929.94"/>
    <n v="0"/>
    <m/>
    <s v="UM01"/>
    <s v="INR"/>
    <n v="0"/>
    <n v="0"/>
    <n v="0"/>
    <n v="0"/>
    <n v="0"/>
  </r>
  <r>
    <s v="1605002202"/>
    <s v="0"/>
    <s v="16050022020"/>
    <s v="5000"/>
    <x v="4"/>
    <s v="Mobile Phone Mr KK VARGHESE-C201-599528"/>
    <s v="5"/>
    <s v="0"/>
    <s v="UM3001"/>
    <d v="2019-02-02T00:00:00"/>
    <n v="7142.86"/>
    <n v="-1572.8"/>
    <n v="5570.06"/>
    <n v="0"/>
    <n v="-7142.86"/>
    <n v="-903.52"/>
    <n v="2476.3200000000002"/>
    <n v="0"/>
    <n v="0"/>
    <n v="0"/>
    <n v="0"/>
    <d v="2020-11-30T00:00:00"/>
    <s v="UM01"/>
    <s v="INR"/>
    <n v="0"/>
    <n v="0"/>
    <n v="0"/>
    <n v="0"/>
    <n v="0"/>
  </r>
  <r>
    <s v="1605002203"/>
    <s v="0"/>
    <s v="16050022030"/>
    <s v="5000"/>
    <x v="4"/>
    <s v="Mobile Phone Mr AK THAKUR-C401-549982"/>
    <s v="5"/>
    <s v="0"/>
    <s v="UM3001"/>
    <d v="2019-02-02T00:00:00"/>
    <n v="7142.86"/>
    <n v="-1572.8"/>
    <n v="5570.06"/>
    <n v="0"/>
    <n v="0"/>
    <n v="-1357.14"/>
    <n v="0"/>
    <n v="4212.92"/>
    <n v="7142.86"/>
    <n v="-2929.94"/>
    <n v="0"/>
    <m/>
    <s v="UM01"/>
    <s v="INR"/>
    <n v="0"/>
    <n v="0"/>
    <n v="0"/>
    <n v="0"/>
    <n v="0"/>
  </r>
  <r>
    <s v="1605002204"/>
    <s v="0"/>
    <s v="16050022040"/>
    <s v="5000"/>
    <x v="4"/>
    <s v="Mobile Phone Mr TARUN AGARWAL-L951-590492"/>
    <s v="5"/>
    <s v="0"/>
    <s v="UM3004"/>
    <d v="2019-02-02T00:00:00"/>
    <n v="7142.86"/>
    <n v="-1572.8"/>
    <n v="5570.06"/>
    <n v="0"/>
    <n v="0"/>
    <n v="-1357.14"/>
    <n v="0"/>
    <n v="4212.92"/>
    <n v="7142.86"/>
    <n v="-2929.94"/>
    <n v="0"/>
    <m/>
    <s v="UM01"/>
    <s v="INR"/>
    <n v="0"/>
    <n v="0"/>
    <n v="0"/>
    <n v="0"/>
    <n v="0"/>
  </r>
  <r>
    <s v="1605002205"/>
    <s v="0"/>
    <s v="16050022050"/>
    <s v="5000"/>
    <x v="4"/>
    <s v="Mobile Phone MR.AMIT SRIVASTAVA-B502-585508"/>
    <s v="5"/>
    <s v="0"/>
    <s v="UM3001"/>
    <d v="2019-02-02T00:00:00"/>
    <n v="7142.86"/>
    <n v="-1572.8"/>
    <n v="5570.06"/>
    <n v="0"/>
    <n v="0"/>
    <n v="-1357.14"/>
    <n v="0"/>
    <n v="4212.92"/>
    <n v="7142.86"/>
    <n v="-2929.94"/>
    <n v="0"/>
    <m/>
    <s v="UM01"/>
    <s v="INR"/>
    <n v="0"/>
    <n v="0"/>
    <n v="0"/>
    <n v="0"/>
    <n v="0"/>
  </r>
  <r>
    <s v="1605002206"/>
    <s v="0"/>
    <s v="16050022060"/>
    <s v="5000"/>
    <x v="4"/>
    <s v="Mobile Phone Mr SNB SHARMA-B111-580941"/>
    <s v="5"/>
    <s v="0"/>
    <s v="UM3001"/>
    <d v="2019-02-02T00:00:00"/>
    <n v="13214.28"/>
    <n v="-2909.67"/>
    <n v="10304.61"/>
    <n v="0"/>
    <n v="0"/>
    <n v="-2510.7199999999998"/>
    <n v="0"/>
    <n v="7793.89"/>
    <n v="13214.28"/>
    <n v="-5420.39"/>
    <n v="0"/>
    <m/>
    <s v="UM01"/>
    <s v="INR"/>
    <n v="0"/>
    <n v="0"/>
    <n v="0"/>
    <n v="0"/>
    <n v="0"/>
  </r>
  <r>
    <s v="1605002218"/>
    <s v="0"/>
    <s v="16050022180"/>
    <s v="5000"/>
    <x v="4"/>
    <s v="Samsung Galaxy M10-Ocean Blue- R.C. Desai"/>
    <s v="5"/>
    <s v="0"/>
    <s v="UM3001"/>
    <d v="2019-02-11T00:00:00"/>
    <n v="8989"/>
    <n v="-1937.19"/>
    <n v="7051.81"/>
    <n v="0"/>
    <n v="0"/>
    <n v="-1707.91"/>
    <n v="0"/>
    <n v="5343.9"/>
    <n v="8989"/>
    <n v="-3645.1"/>
    <n v="0"/>
    <m/>
    <s v="UM01"/>
    <s v="INR"/>
    <n v="0"/>
    <n v="0"/>
    <n v="0"/>
    <n v="0"/>
    <n v="0"/>
  </r>
  <r>
    <s v="1605002226"/>
    <s v="0"/>
    <s v="16050022260"/>
    <s v="5000"/>
    <x v="4"/>
    <s v="LASER PRINTER CANON-AMIT PANDEY OFFICE"/>
    <s v="5"/>
    <s v="0"/>
    <s v="UM3001"/>
    <d v="2019-05-28T00:00:00"/>
    <n v="8350"/>
    <n v="-1339.42"/>
    <n v="7010.58"/>
    <n v="0"/>
    <n v="0"/>
    <n v="-1587.38"/>
    <n v="0"/>
    <n v="5423.2"/>
    <n v="8350"/>
    <n v="-2926.8"/>
    <n v="0"/>
    <m/>
    <s v="UM01"/>
    <s v="INR"/>
    <n v="0"/>
    <n v="0"/>
    <n v="0"/>
    <n v="0"/>
    <n v="0"/>
  </r>
  <r>
    <s v="1605002234"/>
    <s v="0"/>
    <s v="16050022340"/>
    <s v="5000"/>
    <x v="4"/>
    <s v="Mobile Phone Mr N K Patodia-H106-597105"/>
    <s v="5"/>
    <s v="0"/>
    <s v="UM3001"/>
    <d v="2019-06-08T00:00:00"/>
    <n v="9642.86"/>
    <n v="-1491.74"/>
    <n v="8151.12"/>
    <n v="0"/>
    <n v="0"/>
    <n v="-1833.12"/>
    <n v="0"/>
    <n v="6318"/>
    <n v="9642.86"/>
    <n v="-3324.86"/>
    <n v="0"/>
    <m/>
    <s v="UM01"/>
    <s v="INR"/>
    <n v="0"/>
    <n v="0"/>
    <n v="0"/>
    <n v="0"/>
    <n v="0"/>
  </r>
  <r>
    <s v="1605002235"/>
    <s v="0"/>
    <s v="16050022350"/>
    <s v="5000"/>
    <x v="4"/>
    <s v="Mobile Phone Mr S K Daga-E206-595604"/>
    <s v="5"/>
    <s v="0"/>
    <s v="UM3001"/>
    <d v="2019-06-08T00:00:00"/>
    <n v="9642.86"/>
    <n v="-1491.74"/>
    <n v="8151.12"/>
    <n v="0"/>
    <n v="0"/>
    <n v="-1833.12"/>
    <n v="0"/>
    <n v="6318"/>
    <n v="9642.86"/>
    <n v="-3324.86"/>
    <n v="0"/>
    <m/>
    <s v="UM01"/>
    <s v="INR"/>
    <n v="0"/>
    <n v="0"/>
    <n v="0"/>
    <n v="0"/>
    <n v="0"/>
  </r>
  <r>
    <s v="1605002236"/>
    <s v="0"/>
    <s v="16050022360"/>
    <s v="5000"/>
    <x v="4"/>
    <s v="Mobile Phone Mr Sanjay Mishra-G102-528044"/>
    <s v="5"/>
    <s v="0"/>
    <s v="UM3001"/>
    <d v="2019-06-08T00:00:00"/>
    <n v="9642.86"/>
    <n v="-1491.74"/>
    <n v="8151.12"/>
    <n v="0"/>
    <n v="-9642.86"/>
    <n v="-1220.4100000000001"/>
    <n v="2712.15"/>
    <n v="0"/>
    <n v="0"/>
    <n v="0"/>
    <n v="0"/>
    <d v="2020-11-30T00:00:00"/>
    <s v="UM01"/>
    <s v="INR"/>
    <n v="0"/>
    <n v="0"/>
    <n v="0"/>
    <n v="0"/>
    <n v="0"/>
  </r>
  <r>
    <s v="1605002237"/>
    <s v="0"/>
    <s v="16050022370"/>
    <s v="5000"/>
    <x v="4"/>
    <s v="Mobile Phone Mr Mukul Biswas-E204-560651"/>
    <s v="5"/>
    <s v="0"/>
    <s v="UM3001"/>
    <d v="2019-06-08T00:00:00"/>
    <n v="9642.86"/>
    <n v="-1491.74"/>
    <n v="8151.12"/>
    <n v="0"/>
    <n v="0"/>
    <n v="-1833.12"/>
    <n v="0"/>
    <n v="6318"/>
    <n v="9642.86"/>
    <n v="-3324.86"/>
    <n v="0"/>
    <m/>
    <s v="UM01"/>
    <s v="INR"/>
    <n v="0"/>
    <n v="0"/>
    <n v="0"/>
    <n v="0"/>
    <n v="0"/>
  </r>
  <r>
    <s v="1605002238"/>
    <s v="0"/>
    <s v="16050022380"/>
    <s v="5000"/>
    <x v="4"/>
    <s v="Mobile Phone MR.Devdutta Roy-M401-562721"/>
    <s v="5"/>
    <s v="0"/>
    <s v="UM3001"/>
    <d v="2019-06-08T00:00:00"/>
    <n v="9642.86"/>
    <n v="-1491.74"/>
    <n v="8151.12"/>
    <n v="0"/>
    <n v="0"/>
    <n v="-1833.12"/>
    <n v="0"/>
    <n v="6318"/>
    <n v="9642.86"/>
    <n v="-3324.86"/>
    <n v="0"/>
    <m/>
    <s v="UM01"/>
    <s v="INR"/>
    <n v="0"/>
    <n v="0"/>
    <n v="0"/>
    <n v="0"/>
    <n v="0"/>
  </r>
  <r>
    <s v="1605002239"/>
    <s v="0"/>
    <s v="16050022390"/>
    <s v="5000"/>
    <x v="4"/>
    <s v="Mobile Phone Mr.AK Vyas-E401-548358"/>
    <s v="5"/>
    <s v="0"/>
    <s v="UM3001"/>
    <d v="2019-06-08T00:00:00"/>
    <n v="9642.86"/>
    <n v="-1491.74"/>
    <n v="8151.12"/>
    <n v="0"/>
    <n v="0"/>
    <n v="-1833.12"/>
    <n v="0"/>
    <n v="6318"/>
    <n v="9642.86"/>
    <n v="-3324.86"/>
    <n v="0"/>
    <m/>
    <s v="UM01"/>
    <s v="INR"/>
    <n v="0"/>
    <n v="0"/>
    <n v="0"/>
    <n v="0"/>
    <n v="0"/>
  </r>
  <r>
    <s v="1605002240"/>
    <s v="0"/>
    <s v="16050022400"/>
    <s v="5000"/>
    <x v="4"/>
    <s v="Mobile Phone Mr.Ramesh Pandey-L903-560037"/>
    <s v="5"/>
    <s v="0"/>
    <s v="UM3001"/>
    <d v="2019-06-08T00:00:00"/>
    <n v="9642.86"/>
    <n v="-1491.74"/>
    <n v="8151.12"/>
    <n v="0"/>
    <n v="0"/>
    <n v="-1833.12"/>
    <n v="0"/>
    <n v="6318"/>
    <n v="9642.86"/>
    <n v="-3324.86"/>
    <n v="0"/>
    <m/>
    <s v="UM01"/>
    <s v="INR"/>
    <n v="0"/>
    <n v="0"/>
    <n v="0"/>
    <n v="0"/>
    <n v="0"/>
  </r>
  <r>
    <s v="1605002244"/>
    <s v="0"/>
    <s v="16050022440"/>
    <s v="5000"/>
    <x v="4"/>
    <s v="CCTV for Mumbai Office"/>
    <s v="5"/>
    <s v="0"/>
    <s v="UM3001"/>
    <d v="2019-04-23T00:00:00"/>
    <n v="48882.2"/>
    <n v="-8729.35"/>
    <n v="40152.85"/>
    <n v="0"/>
    <n v="0"/>
    <n v="-9293.51"/>
    <n v="0"/>
    <n v="30859.34"/>
    <n v="48882.2"/>
    <n v="-18022.86"/>
    <n v="0"/>
    <m/>
    <s v="UM01"/>
    <s v="INR"/>
    <n v="0"/>
    <n v="0"/>
    <n v="0"/>
    <n v="0"/>
    <n v="0"/>
  </r>
  <r>
    <s v="1605002245"/>
    <s v="0"/>
    <s v="16050022450"/>
    <s v="5000"/>
    <x v="4"/>
    <s v="Attendance Recording Unit.-2nd Lot"/>
    <s v="5"/>
    <s v="0"/>
    <s v="UM3001"/>
    <d v="2019-06-24T00:00:00"/>
    <n v="330000"/>
    <n v="-48309.84"/>
    <n v="281690.15999999997"/>
    <n v="0"/>
    <n v="0"/>
    <n v="-62731.31"/>
    <n v="0"/>
    <n v="218958.85"/>
    <n v="330000"/>
    <n v="-111041.15"/>
    <n v="0"/>
    <m/>
    <s v="UM01"/>
    <s v="INR"/>
    <n v="0"/>
    <n v="0"/>
    <n v="0"/>
    <n v="0"/>
    <n v="0"/>
  </r>
  <r>
    <s v="1605002246"/>
    <s v="0"/>
    <s v="16050022460"/>
    <s v="5000"/>
    <x v="4"/>
    <s v="Exhaust Fans for SUb station"/>
    <s v="5"/>
    <s v="0"/>
    <s v="UM3001"/>
    <d v="2019-06-02T00:00:00"/>
    <n v="24800"/>
    <n v="-3913.79"/>
    <n v="20886.21"/>
    <n v="0"/>
    <n v="0"/>
    <n v="-4714.57"/>
    <n v="0"/>
    <n v="16171.64"/>
    <n v="24800"/>
    <n v="-8628.36"/>
    <n v="0"/>
    <m/>
    <s v="UM01"/>
    <s v="INR"/>
    <n v="0"/>
    <n v="0"/>
    <n v="0"/>
    <n v="0"/>
    <n v="0"/>
  </r>
  <r>
    <s v="1605002247"/>
    <s v="0"/>
    <s v="16050022470"/>
    <s v="5000"/>
    <x v="4"/>
    <s v="Mobile Phone Bharti Sharma OnePlue 6T Black"/>
    <s v="5"/>
    <s v="0"/>
    <s v="UM3001"/>
    <d v="2019-04-18T00:00:00"/>
    <n v="9000"/>
    <n v="-1630.57"/>
    <n v="7369.43"/>
    <n v="0"/>
    <n v="-9000"/>
    <n v="-1139.18"/>
    <n v="2769.75"/>
    <n v="0"/>
    <n v="0"/>
    <n v="0"/>
    <n v="0"/>
    <d v="2020-11-30T00:00:00"/>
    <s v="UM01"/>
    <s v="INR"/>
    <n v="0"/>
    <n v="0"/>
    <n v="0"/>
    <n v="0"/>
    <n v="0"/>
  </r>
  <r>
    <s v="1605002252"/>
    <s v="0"/>
    <s v="16050022520"/>
    <s v="5000"/>
    <x v="4"/>
    <s v="Xiaomi Mobile for Sachin dhore"/>
    <s v="5"/>
    <s v="0"/>
    <s v="UM3001"/>
    <d v="2019-06-01T00:00:00"/>
    <n v="9000"/>
    <n v="-1425"/>
    <n v="7575"/>
    <n v="0"/>
    <n v="-9000"/>
    <n v="-1139.06"/>
    <n v="2564.06"/>
    <n v="0"/>
    <n v="0"/>
    <n v="0"/>
    <n v="0"/>
    <d v="2020-11-30T00:00:00"/>
    <s v="UM01"/>
    <s v="INR"/>
    <n v="0"/>
    <n v="0"/>
    <n v="0"/>
    <n v="0"/>
    <n v="0"/>
  </r>
  <r>
    <s v="1605002253"/>
    <s v="0"/>
    <s v="16050022530"/>
    <s v="5000"/>
    <x v="4"/>
    <s v="LG-----43LK5360 (42 INCH)"/>
    <s v="5"/>
    <s v="0"/>
    <s v="UM3001"/>
    <d v="2019-09-10T00:00:00"/>
    <n v="26875"/>
    <n v="-2846.11"/>
    <n v="24028.89"/>
    <n v="0"/>
    <n v="0"/>
    <n v="-5108"/>
    <n v="0"/>
    <n v="18920.89"/>
    <n v="26875"/>
    <n v="-7954.11"/>
    <n v="0"/>
    <m/>
    <s v="UM01"/>
    <s v="INR"/>
    <n v="0"/>
    <n v="0"/>
    <n v="0"/>
    <n v="0"/>
    <n v="0"/>
  </r>
  <r>
    <s v="1605002254"/>
    <s v="0"/>
    <s v="16050022540"/>
    <s v="5000"/>
    <x v="4"/>
    <s v="Mobil Phone for Mr.Subrata Dutta-546033-13100Q01"/>
    <s v="5"/>
    <s v="0"/>
    <s v="UM3001"/>
    <d v="2019-07-30T00:00:00"/>
    <n v="9642.86"/>
    <n v="-1231.44"/>
    <n v="8411.42"/>
    <n v="0"/>
    <n v="-9642.86"/>
    <n v="-1220.27"/>
    <n v="2451.71"/>
    <n v="0"/>
    <n v="0"/>
    <n v="0"/>
    <n v="0"/>
    <d v="2020-11-30T00:00:00"/>
    <s v="UM01"/>
    <s v="INR"/>
    <n v="0"/>
    <n v="0"/>
    <n v="0"/>
    <n v="0"/>
    <n v="0"/>
  </r>
  <r>
    <s v="1605002255"/>
    <s v="0"/>
    <s v="16050022550"/>
    <s v="5000"/>
    <x v="4"/>
    <s v="Mobile Phione for Mr.Pankaj Dwivedi-561597"/>
    <s v="5"/>
    <s v="0"/>
    <s v="UM3001"/>
    <d v="2019-07-30T00:00:00"/>
    <n v="9642.86"/>
    <n v="-1231.44"/>
    <n v="8411.42"/>
    <n v="0"/>
    <n v="0"/>
    <n v="-1832.92"/>
    <n v="0"/>
    <n v="6578.5"/>
    <n v="9642.86"/>
    <n v="-3064.36"/>
    <n v="0"/>
    <m/>
    <s v="UM01"/>
    <s v="INR"/>
    <n v="0"/>
    <n v="0"/>
    <n v="0"/>
    <n v="0"/>
    <n v="0"/>
  </r>
  <r>
    <s v="1605002256"/>
    <s v="0"/>
    <s v="16050022560"/>
    <s v="5000"/>
    <x v="4"/>
    <s v="Mobile Phone Mr .UPENDRA Kr.Singh-549401"/>
    <s v="5"/>
    <s v="0"/>
    <s v="UM3001"/>
    <d v="2019-07-30T00:00:00"/>
    <n v="9642.86"/>
    <n v="-1231.44"/>
    <n v="8411.42"/>
    <n v="0"/>
    <n v="0"/>
    <n v="-1832.92"/>
    <n v="0"/>
    <n v="6578.5"/>
    <n v="9642.86"/>
    <n v="-3064.36"/>
    <n v="0"/>
    <m/>
    <s v="UM01"/>
    <s v="INR"/>
    <n v="0"/>
    <n v="0"/>
    <n v="0"/>
    <n v="0"/>
    <n v="0"/>
  </r>
  <r>
    <s v="1605002257"/>
    <s v="0"/>
    <s v="16050022570"/>
    <s v="5000"/>
    <x v="4"/>
    <s v="Mobile Phone to Mr.Ashok Sharma-548253-13100P62"/>
    <s v="5"/>
    <s v="0"/>
    <s v="UM3001"/>
    <d v="2019-07-30T00:00:00"/>
    <n v="9642.86"/>
    <n v="-1231.44"/>
    <n v="8411.42"/>
    <n v="0"/>
    <n v="0"/>
    <n v="-1832.92"/>
    <n v="0"/>
    <n v="6578.5"/>
    <n v="9642.86"/>
    <n v="-3064.36"/>
    <n v="0"/>
    <m/>
    <s v="UM01"/>
    <s v="INR"/>
    <n v="0"/>
    <n v="0"/>
    <n v="0"/>
    <n v="0"/>
    <n v="0"/>
  </r>
  <r>
    <s v="1605002258"/>
    <s v="0"/>
    <s v="16050022580"/>
    <s v="5000"/>
    <x v="4"/>
    <s v="Mobile Phone MR.Manish Kumar TPM-549818-13100P22"/>
    <s v="5"/>
    <s v="0"/>
    <s v="UM3001"/>
    <d v="2019-07-30T00:00:00"/>
    <n v="9642.86"/>
    <n v="-1231.44"/>
    <n v="8411.42"/>
    <n v="0"/>
    <n v="0"/>
    <n v="-1832.92"/>
    <n v="0"/>
    <n v="6578.5"/>
    <n v="9642.86"/>
    <n v="-3064.36"/>
    <n v="0"/>
    <m/>
    <s v="UM01"/>
    <s v="INR"/>
    <n v="0"/>
    <n v="0"/>
    <n v="0"/>
    <n v="0"/>
    <n v="0"/>
  </r>
  <r>
    <s v="1605002260"/>
    <s v="0"/>
    <s v="16050022600"/>
    <s v="5000"/>
    <x v="4"/>
    <s v="Xiaomi Mobile Phine for P.Rajaiah"/>
    <s v="5"/>
    <s v="0"/>
    <s v="UM3001"/>
    <d v="2019-06-17T00:00:00"/>
    <n v="6500"/>
    <n v="-975.18"/>
    <n v="5524.82"/>
    <n v="0"/>
    <n v="0"/>
    <n v="-1235.6300000000001"/>
    <n v="0"/>
    <n v="4289.1899999999996"/>
    <n v="6500"/>
    <n v="-2210.81"/>
    <n v="0"/>
    <m/>
    <s v="UM01"/>
    <s v="INR"/>
    <n v="0"/>
    <n v="0"/>
    <n v="0"/>
    <n v="0"/>
    <n v="0"/>
  </r>
  <r>
    <s v="1605002261"/>
    <s v="0"/>
    <s v="16050022610"/>
    <s v="5000"/>
    <x v="4"/>
    <s v="Infocus Projector for HRD"/>
    <s v="5"/>
    <s v="0"/>
    <s v="UM3001"/>
    <d v="2019-07-23T00:00:00"/>
    <n v="18500"/>
    <n v="-2429.77"/>
    <n v="16070.23"/>
    <n v="0"/>
    <n v="0"/>
    <n v="-3516.55"/>
    <n v="0"/>
    <n v="12553.68"/>
    <n v="18500"/>
    <n v="-5946.32"/>
    <n v="0"/>
    <m/>
    <s v="UM01"/>
    <s v="INR"/>
    <n v="0"/>
    <n v="0"/>
    <n v="0"/>
    <n v="0"/>
    <n v="0"/>
  </r>
  <r>
    <s v="1605002262"/>
    <s v="0"/>
    <s v="16050022620"/>
    <s v="5000"/>
    <x v="4"/>
    <s v="Exhaust fan 18inch Furnace panel room DSW "/>
    <s v="5"/>
    <s v="0"/>
    <s v="UM3001"/>
    <d v="2019-08-11T00:00:00"/>
    <n v="10800"/>
    <n v="-1311.93"/>
    <n v="9488.07"/>
    <n v="0"/>
    <n v="0"/>
    <n v="-2052.83"/>
    <n v="0"/>
    <n v="7435.24"/>
    <n v="10800"/>
    <n v="-3364.76"/>
    <n v="0"/>
    <m/>
    <s v="UM01"/>
    <s v="INR"/>
    <n v="0"/>
    <n v="0"/>
    <n v="0"/>
    <n v="0"/>
    <n v="0"/>
  </r>
  <r>
    <s v="1605002263"/>
    <s v="0"/>
    <s v="16050022630"/>
    <s v="5000"/>
    <x v="4"/>
    <s v="Man cooler fan furnace cooling process bath during"/>
    <s v="5"/>
    <s v="0"/>
    <s v="UM3001"/>
    <d v="2019-08-11T00:00:00"/>
    <n v="50000"/>
    <n v="-6073.77"/>
    <n v="43926.23"/>
    <n v="0"/>
    <n v="0"/>
    <n v="-9503.82"/>
    <n v="0"/>
    <n v="34422.410000000003"/>
    <n v="50000"/>
    <n v="-15577.59"/>
    <n v="0"/>
    <m/>
    <s v="UM01"/>
    <s v="INR"/>
    <n v="0"/>
    <n v="0"/>
    <n v="0"/>
    <n v="0"/>
    <n v="0"/>
  </r>
  <r>
    <s v="1605002265"/>
    <s v="0"/>
    <s v="16050022650"/>
    <s v="5000"/>
    <x v="4"/>
    <s v="wall fan Furnace New Room"/>
    <s v="5"/>
    <s v="0"/>
    <s v="UM3001"/>
    <d v="2019-08-11T00:00:00"/>
    <n v="2760"/>
    <n v="-335.27"/>
    <n v="2424.73"/>
    <n v="0"/>
    <n v="0"/>
    <n v="-524.61"/>
    <n v="0"/>
    <n v="1900.12"/>
    <n v="2760"/>
    <n v="-859.88"/>
    <n v="0"/>
    <m/>
    <s v="UM01"/>
    <s v="INR"/>
    <n v="0"/>
    <n v="0"/>
    <n v="0"/>
    <n v="0"/>
    <n v="0"/>
  </r>
  <r>
    <s v="1605002267"/>
    <s v="0"/>
    <s v="16050022670"/>
    <s v="5000"/>
    <x v="4"/>
    <s v="ceilling fan Tv room and dinning room GET Hostel"/>
    <s v="5"/>
    <s v="0"/>
    <s v="UM3001"/>
    <d v="2019-08-11T00:00:00"/>
    <n v="7880"/>
    <n v="-957.23"/>
    <n v="6922.77"/>
    <n v="0"/>
    <n v="0"/>
    <n v="-1497.8"/>
    <n v="0"/>
    <n v="5424.97"/>
    <n v="7880"/>
    <n v="-2455.0300000000002"/>
    <n v="0"/>
    <m/>
    <s v="UM01"/>
    <s v="INR"/>
    <n v="0"/>
    <n v="0"/>
    <n v="0"/>
    <n v="0"/>
    <n v="0"/>
  </r>
  <r>
    <s v="1605002269"/>
    <s v="0"/>
    <s v="16050022690"/>
    <s v="5000"/>
    <x v="4"/>
    <s v="8 PC EXHAUST FAN 12 INCH"/>
    <s v="5"/>
    <s v="0"/>
    <s v="UM3001"/>
    <d v="2019-09-26T00:00:00"/>
    <n v="14640"/>
    <n v="-1428.8"/>
    <n v="13211.2"/>
    <n v="0"/>
    <n v="0"/>
    <n v="-2782.47"/>
    <n v="0"/>
    <n v="10428.73"/>
    <n v="14640"/>
    <n v="-4211.2700000000004"/>
    <n v="0"/>
    <m/>
    <s v="UM01"/>
    <s v="INR"/>
    <n v="0"/>
    <n v="0"/>
    <n v="0"/>
    <n v="0"/>
    <n v="0"/>
  </r>
  <r>
    <s v="1605002275"/>
    <s v="0"/>
    <s v="16050022750"/>
    <s v="5000"/>
    <x v="4"/>
    <s v="Laser Printer Canon LBP 2900  EN"/>
    <s v="5"/>
    <s v="0"/>
    <s v="UM3001"/>
    <d v="2019-10-05T00:00:00"/>
    <n v="8350"/>
    <n v="-775.91"/>
    <n v="7574.09"/>
    <n v="0"/>
    <n v="0"/>
    <n v="-1586.97"/>
    <n v="0"/>
    <n v="5987.12"/>
    <n v="8350"/>
    <n v="-2362.88"/>
    <n v="0"/>
    <m/>
    <s v="UM01"/>
    <s v="INR"/>
    <n v="0"/>
    <n v="0"/>
    <n v="0"/>
    <n v="0"/>
    <n v="0"/>
  </r>
  <r>
    <s v="1605002276"/>
    <s v="0"/>
    <s v="16050022760"/>
    <s v="5000"/>
    <x v="4"/>
    <s v="Mobile Phone Mr.Dhanraj Parihar-563322-13100F01"/>
    <s v="5"/>
    <s v="0"/>
    <s v="UM3001"/>
    <d v="2019-11-27T00:00:00"/>
    <n v="10714.29"/>
    <n v="-700.82"/>
    <n v="10013.469999999999"/>
    <n v="0"/>
    <n v="0"/>
    <n v="-2036.13"/>
    <n v="0"/>
    <n v="7977.34"/>
    <n v="10714.29"/>
    <n v="-2736.95"/>
    <n v="0"/>
    <m/>
    <s v="UM01"/>
    <s v="INR"/>
    <n v="0"/>
    <n v="0"/>
    <n v="0"/>
    <n v="0"/>
    <n v="0"/>
  </r>
  <r>
    <s v="1605002277"/>
    <s v="0"/>
    <s v="16050022770"/>
    <s v="5000"/>
    <x v="4"/>
    <s v="Mobile Phone Mr.Shailesh Kumar-584448-13100U04"/>
    <s v="5"/>
    <s v="0"/>
    <s v="UM3001"/>
    <d v="2019-09-20T00:00:00"/>
    <n v="9464.11"/>
    <n v="-953.13"/>
    <n v="8510.98"/>
    <n v="0"/>
    <n v="0"/>
    <n v="-1798.77"/>
    <n v="0"/>
    <n v="6712.21"/>
    <n v="9464.11"/>
    <n v="-2751.9"/>
    <n v="0"/>
    <m/>
    <s v="UM01"/>
    <s v="INR"/>
    <n v="0"/>
    <n v="0"/>
    <n v="0"/>
    <n v="0"/>
    <n v="0"/>
  </r>
  <r>
    <s v="1605002278"/>
    <s v="0"/>
    <s v="16050022780"/>
    <s v="5000"/>
    <x v="4"/>
    <s v="Mobile Phone Mr .Raju Kumar Jaiswal-548215-13100P7"/>
    <s v="5"/>
    <s v="0"/>
    <s v="UM3001"/>
    <d v="2019-09-20T00:00:00"/>
    <n v="9464.2900000000009"/>
    <n v="-953.15"/>
    <n v="8511.14"/>
    <n v="0"/>
    <n v="0"/>
    <n v="-1798.8"/>
    <n v="0"/>
    <n v="6712.34"/>
    <n v="9464.2900000000009"/>
    <n v="-2751.95"/>
    <n v="0"/>
    <m/>
    <s v="UM01"/>
    <s v="INR"/>
    <n v="0"/>
    <n v="0"/>
    <n v="0"/>
    <n v="0"/>
    <n v="0"/>
  </r>
  <r>
    <s v="1605002279"/>
    <s v="0"/>
    <s v="16050022790"/>
    <s v="5000"/>
    <x v="4"/>
    <s v="Mobile Phone Mr.Saikat Mukherjee-561728-13100P02"/>
    <s v="5"/>
    <s v="0"/>
    <s v="UM3001"/>
    <d v="2019-09-20T00:00:00"/>
    <n v="9464.2900000000009"/>
    <n v="-953.15"/>
    <n v="8511.14"/>
    <n v="0"/>
    <n v="0"/>
    <n v="-1798.8"/>
    <n v="0"/>
    <n v="6712.34"/>
    <n v="9464.2900000000009"/>
    <n v="-2751.95"/>
    <n v="0"/>
    <m/>
    <s v="UM01"/>
    <s v="INR"/>
    <n v="0"/>
    <n v="0"/>
    <n v="0"/>
    <n v="0"/>
    <n v="0"/>
  </r>
  <r>
    <s v="1605002280"/>
    <s v="0"/>
    <s v="16050022800"/>
    <s v="5000"/>
    <x v="4"/>
    <s v="Mobile Phone Mr. Abu Siddki-582178-13100M05"/>
    <s v="5"/>
    <s v="0"/>
    <s v="UM3001"/>
    <d v="2019-09-20T00:00:00"/>
    <n v="9464.2900000000009"/>
    <n v="-953.15"/>
    <n v="8511.14"/>
    <n v="0"/>
    <n v="0"/>
    <n v="-1798.8"/>
    <n v="0"/>
    <n v="6712.34"/>
    <n v="9464.2900000000009"/>
    <n v="-2751.95"/>
    <n v="0"/>
    <m/>
    <s v="UM01"/>
    <s v="INR"/>
    <n v="0"/>
    <n v="0"/>
    <n v="0"/>
    <n v="0"/>
    <n v="0"/>
  </r>
  <r>
    <s v="1605002281"/>
    <s v="0"/>
    <s v="16050022810"/>
    <s v="5000"/>
    <x v="4"/>
    <s v="Mobile Phone Mr.Awadesh Verma-586482-13100M06"/>
    <s v="5"/>
    <s v="0"/>
    <s v="UM3001"/>
    <d v="2019-09-20T00:00:00"/>
    <n v="9464.2900000000009"/>
    <n v="-953.15"/>
    <n v="8511.14"/>
    <n v="0"/>
    <n v="0"/>
    <n v="-1798.8"/>
    <n v="0"/>
    <n v="6712.34"/>
    <n v="9464.2900000000009"/>
    <n v="-2751.95"/>
    <n v="0"/>
    <m/>
    <s v="UM01"/>
    <s v="INR"/>
    <n v="0"/>
    <n v="0"/>
    <n v="0"/>
    <n v="0"/>
    <n v="0"/>
  </r>
  <r>
    <s v="1605002282"/>
    <s v="0"/>
    <s v="16050022820"/>
    <s v="5000"/>
    <x v="4"/>
    <s v="Mobile Phone Mr.Sanjay Roy-597200-13200P01"/>
    <s v="5"/>
    <s v="0"/>
    <s v="UM3005"/>
    <d v="2019-09-20T00:00:00"/>
    <n v="9464.2900000000009"/>
    <n v="-953.15"/>
    <n v="8511.14"/>
    <n v="0"/>
    <n v="0"/>
    <n v="-1798.8"/>
    <n v="0"/>
    <n v="6712.34"/>
    <n v="9464.2900000000009"/>
    <n v="-2751.95"/>
    <n v="0"/>
    <m/>
    <s v="UM01"/>
    <s v="INR"/>
    <n v="0"/>
    <n v="0"/>
    <n v="0"/>
    <n v="0"/>
    <n v="0"/>
  </r>
  <r>
    <s v="1605002283"/>
    <s v="0"/>
    <s v="16050022830"/>
    <s v="5000"/>
    <x v="4"/>
    <s v="Mobile Phone Mr.Sanjay Kumar-583971-13101q01"/>
    <s v="5"/>
    <s v="0"/>
    <s v="UM3002"/>
    <d v="2019-09-20T00:00:00"/>
    <n v="9464.2900000000009"/>
    <n v="-953.15"/>
    <n v="8511.14"/>
    <n v="0"/>
    <n v="0"/>
    <n v="-1798.8"/>
    <n v="0"/>
    <n v="6712.34"/>
    <n v="9464.2900000000009"/>
    <n v="-2751.95"/>
    <n v="0"/>
    <m/>
    <s v="UM01"/>
    <s v="INR"/>
    <n v="0"/>
    <n v="0"/>
    <n v="0"/>
    <n v="0"/>
    <n v="0"/>
  </r>
  <r>
    <s v="1605002285"/>
    <s v="0"/>
    <s v="16050022850"/>
    <s v="5000"/>
    <x v="4"/>
    <s v="New DVR for HRD Center"/>
    <s v="5"/>
    <s v="0"/>
    <s v="UM3001"/>
    <d v="2019-10-15T00:00:00"/>
    <n v="7825.42"/>
    <n v="-686.54"/>
    <n v="7138.88"/>
    <n v="0"/>
    <n v="0"/>
    <n v="-1487.24"/>
    <n v="0"/>
    <n v="5651.64"/>
    <n v="7825.42"/>
    <n v="-2173.7800000000002"/>
    <n v="0"/>
    <m/>
    <s v="UM01"/>
    <s v="INR"/>
    <n v="0"/>
    <n v="0"/>
    <n v="0"/>
    <n v="0"/>
    <n v="0"/>
  </r>
  <r>
    <s v="1605002288"/>
    <s v="0"/>
    <s v="16050022880"/>
    <s v="5000"/>
    <x v="4"/>
    <s v="Mobile Phone Mr.PK ROUT-543108-13100P41"/>
    <s v="5"/>
    <s v="0"/>
    <s v="UM3001"/>
    <d v="2019-09-20T00:00:00"/>
    <n v="9464.2900000000009"/>
    <n v="-953.15"/>
    <n v="8511.14"/>
    <n v="0"/>
    <n v="-9464.2900000000009"/>
    <n v="-1197.56"/>
    <n v="2150.71"/>
    <n v="0"/>
    <n v="0"/>
    <n v="0"/>
    <n v="0"/>
    <d v="2020-11-30T00:00:00"/>
    <s v="UM01"/>
    <s v="INR"/>
    <n v="0"/>
    <n v="0"/>
    <n v="0"/>
    <n v="0"/>
    <n v="0"/>
  </r>
  <r>
    <s v="1605002289"/>
    <s v="0"/>
    <s v="16050022890"/>
    <s v="5000"/>
    <x v="4"/>
    <s v="Mobile Phone Mr.T Sinha-594232"/>
    <s v="3"/>
    <s v="0"/>
    <s v="UM3005"/>
    <d v="2019-09-20T00:00:00"/>
    <n v="9464.2900000000009"/>
    <n v="-1588.59"/>
    <n v="7875.7"/>
    <n v="0"/>
    <n v="0"/>
    <n v="-2998.79"/>
    <n v="0"/>
    <n v="4876.91"/>
    <n v="9464.2900000000009"/>
    <n v="-4587.38"/>
    <n v="0"/>
    <m/>
    <s v="UM01"/>
    <s v="INR"/>
    <n v="0"/>
    <n v="0"/>
    <n v="0"/>
    <n v="0"/>
    <n v="0"/>
  </r>
  <r>
    <s v="1605002290"/>
    <s v="0"/>
    <s v="16050022900"/>
    <s v="5000"/>
    <x v="4"/>
    <s v="Mobile Phone Mr .ARVIND KUMAR-583719"/>
    <s v="5"/>
    <s v="0"/>
    <s v="UM3001"/>
    <d v="2019-09-20T00:00:00"/>
    <n v="9464.2900000000009"/>
    <n v="-953.15"/>
    <n v="8511.14"/>
    <n v="0"/>
    <n v="0"/>
    <n v="-1798.8"/>
    <n v="0"/>
    <n v="6712.34"/>
    <n v="9464.2900000000009"/>
    <n v="-2751.95"/>
    <n v="0"/>
    <m/>
    <s v="UM01"/>
    <s v="INR"/>
    <n v="0"/>
    <n v="0"/>
    <n v="0"/>
    <n v="0"/>
    <n v="0"/>
  </r>
  <r>
    <s v="1605002291"/>
    <s v="0"/>
    <s v="16050022910"/>
    <s v="5000"/>
    <x v="4"/>
    <s v="Mobile Phone Mr.ABHAY KUMAR SAHOO-595516-"/>
    <s v="5"/>
    <s v="0"/>
    <s v="UM3003"/>
    <d v="2019-09-20T00:00:00"/>
    <n v="9464.2900000000009"/>
    <n v="-953.15"/>
    <n v="8511.14"/>
    <n v="0"/>
    <n v="0"/>
    <n v="-1798.8"/>
    <n v="0"/>
    <n v="6712.34"/>
    <n v="9464.2900000000009"/>
    <n v="-2751.95"/>
    <n v="0"/>
    <m/>
    <s v="UM01"/>
    <s v="INR"/>
    <n v="0"/>
    <n v="0"/>
    <n v="0"/>
    <n v="0"/>
    <n v="0"/>
  </r>
  <r>
    <s v="1605002292"/>
    <s v="0"/>
    <s v="16050022920"/>
    <s v="5000"/>
    <x v="4"/>
    <s v="Mobile Phone Mr. MANISH SRIVASTAVA-588888-"/>
    <s v="5"/>
    <s v="0"/>
    <s v="UM3001"/>
    <d v="2019-09-20T00:00:00"/>
    <n v="9464.2900000000009"/>
    <n v="-953.15"/>
    <n v="8511.14"/>
    <n v="0"/>
    <n v="0"/>
    <n v="-1798.8"/>
    <n v="0"/>
    <n v="6712.34"/>
    <n v="9464.2900000000009"/>
    <n v="-2751.95"/>
    <n v="0"/>
    <m/>
    <s v="UM01"/>
    <s v="INR"/>
    <n v="0"/>
    <n v="0"/>
    <n v="0"/>
    <n v="0"/>
    <n v="0"/>
  </r>
  <r>
    <s v="1605002293"/>
    <s v="0"/>
    <s v="16050022930"/>
    <s v="5000"/>
    <x v="4"/>
    <s v="Mobile Phone Mr.ABHIJIT SINHA-561735-"/>
    <s v="5"/>
    <s v="0"/>
    <s v="UM3001"/>
    <d v="2019-09-20T00:00:00"/>
    <n v="9464.2900000000009"/>
    <n v="-953.15"/>
    <n v="8511.14"/>
    <n v="0"/>
    <n v="0"/>
    <n v="-1798.8"/>
    <n v="0"/>
    <n v="6712.34"/>
    <n v="9464.2900000000009"/>
    <n v="-2751.95"/>
    <n v="0"/>
    <m/>
    <s v="UM01"/>
    <s v="INR"/>
    <n v="0"/>
    <n v="0"/>
    <n v="0"/>
    <n v="0"/>
    <n v="0"/>
  </r>
  <r>
    <s v="1605002294"/>
    <s v="0"/>
    <s v="16050022940"/>
    <s v="5000"/>
    <x v="4"/>
    <s v="Mobile Phone Mr.JAIDEEP AGARWAL-548208="/>
    <s v="5"/>
    <s v="0"/>
    <s v="UM3001"/>
    <d v="2019-09-20T00:00:00"/>
    <n v="9464.2900000000009"/>
    <n v="-953.15"/>
    <n v="8511.14"/>
    <n v="0"/>
    <n v="0"/>
    <n v="-1798.8"/>
    <n v="0"/>
    <n v="6712.34"/>
    <n v="9464.2900000000009"/>
    <n v="-2751.95"/>
    <n v="0"/>
    <m/>
    <s v="UM01"/>
    <s v="INR"/>
    <n v="0"/>
    <n v="0"/>
    <n v="0"/>
    <n v="0"/>
    <n v="0"/>
  </r>
  <r>
    <s v="1605002295"/>
    <s v="0"/>
    <s v="16050022950"/>
    <s v="5000"/>
    <x v="4"/>
    <s v="Mobile Phone Mr.CM DAS-599251-"/>
    <s v="5"/>
    <s v="0"/>
    <s v="UM3001"/>
    <d v="2019-09-20T00:00:00"/>
    <n v="9464.2900000000009"/>
    <n v="-953.15"/>
    <n v="8511.14"/>
    <n v="0"/>
    <n v="0"/>
    <n v="-1798.8"/>
    <n v="0"/>
    <n v="6712.34"/>
    <n v="9464.2900000000009"/>
    <n v="-2751.95"/>
    <n v="0"/>
    <m/>
    <s v="UM01"/>
    <s v="INR"/>
    <n v="0"/>
    <n v="0"/>
    <n v="0"/>
    <n v="0"/>
    <n v="0"/>
  </r>
  <r>
    <s v="1605002296"/>
    <s v="0"/>
    <s v="16050022960"/>
    <s v="5000"/>
    <x v="4"/>
    <s v="Mobile Phone MR.AMAL SAHA-585908-"/>
    <s v="5"/>
    <s v="0"/>
    <s v="UM3001"/>
    <d v="2019-09-20T00:00:00"/>
    <n v="9464.2900000000009"/>
    <n v="-953.15"/>
    <n v="8511.14"/>
    <n v="0"/>
    <n v="0"/>
    <n v="-1798.8"/>
    <n v="0"/>
    <n v="6712.34"/>
    <n v="9464.2900000000009"/>
    <n v="-2751.95"/>
    <n v="0"/>
    <m/>
    <s v="UM01"/>
    <s v="INR"/>
    <n v="0"/>
    <n v="0"/>
    <n v="0"/>
    <n v="0"/>
    <n v="0"/>
  </r>
  <r>
    <s v="1605002297"/>
    <s v="0"/>
    <s v="16050022970"/>
    <s v="5000"/>
    <x v="4"/>
    <s v="Mobile Phone MR.BHUSHAN KUMAR-589205-"/>
    <s v="5"/>
    <s v="0"/>
    <s v="UM3001"/>
    <d v="2019-09-20T00:00:00"/>
    <n v="9464.2900000000009"/>
    <n v="-953.15"/>
    <n v="8511.14"/>
    <n v="0"/>
    <n v="0"/>
    <n v="-1798.8"/>
    <n v="0"/>
    <n v="6712.34"/>
    <n v="9464.2900000000009"/>
    <n v="-2751.95"/>
    <n v="0"/>
    <m/>
    <s v="UM01"/>
    <s v="INR"/>
    <n v="0"/>
    <n v="0"/>
    <n v="0"/>
    <n v="0"/>
    <n v="0"/>
  </r>
  <r>
    <s v="1605002298"/>
    <s v="0"/>
    <s v="16050022980"/>
    <s v="5000"/>
    <x v="4"/>
    <s v="Mobile Phone MR.CHANDAN DAS-544518-"/>
    <s v="5"/>
    <s v="0"/>
    <s v="UM3001"/>
    <d v="2019-09-20T00:00:00"/>
    <n v="9464.2900000000009"/>
    <n v="-953.15"/>
    <n v="8511.14"/>
    <n v="0"/>
    <n v="-9464.2900000000009"/>
    <n v="-1197.56"/>
    <n v="2150.71"/>
    <n v="0"/>
    <n v="0"/>
    <n v="0"/>
    <n v="0"/>
    <d v="2020-11-30T00:00:00"/>
    <s v="UM01"/>
    <s v="INR"/>
    <n v="0"/>
    <n v="0"/>
    <n v="0"/>
    <n v="0"/>
    <n v="0"/>
  </r>
  <r>
    <s v="1605002299"/>
    <s v="0"/>
    <s v="16050022990"/>
    <s v="5000"/>
    <x v="4"/>
    <s v="Mobile Phone MR.SUBASISH SENGUPTA-5937341-"/>
    <s v="5"/>
    <s v="0"/>
    <s v="UM3001"/>
    <d v="2019-09-20T00:00:00"/>
    <n v="9464.2900000000009"/>
    <n v="-953.15"/>
    <n v="8511.14"/>
    <n v="0"/>
    <n v="0"/>
    <n v="-1798.8"/>
    <n v="0"/>
    <n v="6712.34"/>
    <n v="9464.2900000000009"/>
    <n v="-2751.95"/>
    <n v="0"/>
    <m/>
    <s v="UM01"/>
    <s v="INR"/>
    <n v="0"/>
    <n v="0"/>
    <n v="0"/>
    <n v="0"/>
    <n v="0"/>
  </r>
  <r>
    <s v="1605002300"/>
    <s v="0"/>
    <s v="16050023000"/>
    <s v="5000"/>
    <x v="4"/>
    <s v="Mobile Phone MR.SACHINDRA KUMAR-563166-"/>
    <s v="5"/>
    <s v="0"/>
    <s v="UM3001"/>
    <d v="2019-09-20T00:00:00"/>
    <n v="9464.2900000000009"/>
    <n v="-953.15"/>
    <n v="8511.14"/>
    <n v="0"/>
    <n v="0"/>
    <n v="-1798.8"/>
    <n v="0"/>
    <n v="6712.34"/>
    <n v="9464.2900000000009"/>
    <n v="-2751.95"/>
    <n v="0"/>
    <m/>
    <s v="UM01"/>
    <s v="INR"/>
    <n v="0"/>
    <n v="0"/>
    <n v="0"/>
    <n v="0"/>
    <n v="0"/>
  </r>
  <r>
    <s v="1605002301"/>
    <s v="0"/>
    <s v="16050023010"/>
    <s v="5000"/>
    <x v="4"/>
    <s v="Samsung galaxy A50 6gb-RK Kapoor"/>
    <s v="5"/>
    <s v="0"/>
    <s v="UM3001"/>
    <d v="2019-09-02T00:00:00"/>
    <n v="23269"/>
    <n v="-2560.86"/>
    <n v="20708.14"/>
    <n v="0"/>
    <n v="-23269"/>
    <n v="-3307.94"/>
    <n v="5868.8"/>
    <n v="0"/>
    <n v="0"/>
    <n v="0"/>
    <n v="0"/>
    <d v="2020-12-30T00:00:00"/>
    <s v="UM01"/>
    <s v="INR"/>
    <n v="0"/>
    <n v="0"/>
    <n v="0"/>
    <n v="0"/>
    <n v="0"/>
  </r>
  <r>
    <s v="1605002302"/>
    <s v="0"/>
    <s v="16050023020"/>
    <s v="5000"/>
    <x v="4"/>
    <s v="Wall Fan"/>
    <s v="5"/>
    <s v="0"/>
    <s v="UM3001"/>
    <d v="2020-01-27T00:00:00"/>
    <n v="4140"/>
    <n v="-139.69999999999999"/>
    <n v="4000.3"/>
    <n v="0"/>
    <n v="0"/>
    <n v="-786.68"/>
    <n v="0"/>
    <n v="3213.62"/>
    <n v="4140"/>
    <n v="-926.38"/>
    <n v="0"/>
    <m/>
    <s v="UM01"/>
    <s v="INR"/>
    <n v="0"/>
    <n v="0"/>
    <n v="0"/>
    <n v="0"/>
    <n v="0"/>
  </r>
  <r>
    <s v="1605002305"/>
    <s v="0"/>
    <s v="16050023050"/>
    <s v="5000"/>
    <x v="4"/>
    <s v="Refrigerator for Mumbai Office"/>
    <s v="5"/>
    <s v="0"/>
    <s v="UM3001"/>
    <d v="2019-09-01T00:00:00"/>
    <n v="9067.7999999999993"/>
    <n v="-1002.66"/>
    <n v="8065.14"/>
    <n v="0"/>
    <n v="0"/>
    <n v="-1723.5"/>
    <n v="0"/>
    <n v="6341.64"/>
    <n v="9067.7999999999993"/>
    <n v="-2726.16"/>
    <n v="0"/>
    <m/>
    <s v="UM01"/>
    <s v="INR"/>
    <n v="0"/>
    <n v="0"/>
    <n v="0"/>
    <n v="0"/>
    <n v="0"/>
  </r>
  <r>
    <s v="1605002306"/>
    <s v="0"/>
    <s v="16050023060"/>
    <s v="5000"/>
    <x v="4"/>
    <s v="HP Scanner for Mumbai office"/>
    <s v="5"/>
    <s v="0"/>
    <s v="UM3001"/>
    <d v="2019-09-01T00:00:00"/>
    <n v="20000"/>
    <n v="-2211.48"/>
    <n v="17788.52"/>
    <n v="0"/>
    <n v="0"/>
    <n v="-3801.37"/>
    <n v="0"/>
    <n v="13987.15"/>
    <n v="20000"/>
    <n v="-6012.85"/>
    <n v="0"/>
    <m/>
    <s v="UM01"/>
    <s v="INR"/>
    <n v="0"/>
    <n v="0"/>
    <n v="0"/>
    <n v="0"/>
    <n v="0"/>
  </r>
  <r>
    <s v="1605002309"/>
    <s v="0"/>
    <s v="16050023090"/>
    <s v="5000"/>
    <x v="4"/>
    <s v="Mobile Phone Mr.AJAY TAILOR-5960028"/>
    <s v="5"/>
    <s v="0"/>
    <s v="UM3003"/>
    <d v="2019-11-27T00:00:00"/>
    <n v="10089.280000000001"/>
    <n v="-659.94"/>
    <n v="9429.34"/>
    <n v="0"/>
    <n v="-10089.280000000001"/>
    <n v="-1124.1400000000001"/>
    <n v="1784.08"/>
    <n v="0"/>
    <n v="0"/>
    <n v="0"/>
    <n v="0"/>
    <d v="2020-11-01T00:00:00"/>
    <s v="UM01"/>
    <s v="INR"/>
    <n v="0"/>
    <n v="0"/>
    <n v="0"/>
    <n v="0"/>
    <n v="0"/>
  </r>
  <r>
    <s v="1605002310"/>
    <s v="0"/>
    <s v="16050023100"/>
    <s v="5000"/>
    <x v="4"/>
    <s v="Mobile Phone Mr.K SOMAN-599535"/>
    <s v="5"/>
    <s v="0"/>
    <s v="UM3001"/>
    <d v="2019-11-27T00:00:00"/>
    <n v="7991.14"/>
    <n v="-522.69000000000005"/>
    <n v="7468.45"/>
    <n v="0"/>
    <n v="0"/>
    <n v="-1518.63"/>
    <n v="0"/>
    <n v="5949.82"/>
    <n v="7991.14"/>
    <n v="-2041.32"/>
    <n v="0"/>
    <m/>
    <s v="UM01"/>
    <s v="INR"/>
    <n v="0"/>
    <n v="0"/>
    <n v="0"/>
    <n v="0"/>
    <n v="0"/>
  </r>
  <r>
    <s v="1605002311"/>
    <s v="0"/>
    <s v="16050023110"/>
    <s v="5000"/>
    <x v="4"/>
    <s v="Mobile Phne Mr .MIHIR JHA-562695"/>
    <s v="5"/>
    <s v="0"/>
    <s v="UM3002"/>
    <d v="2019-11-27T00:00:00"/>
    <n v="7991.07"/>
    <n v="-522.69000000000005"/>
    <n v="7468.38"/>
    <n v="0"/>
    <n v="-7991.07"/>
    <n v="-1011.02"/>
    <n v="1533.71"/>
    <n v="0"/>
    <n v="0"/>
    <n v="0"/>
    <n v="0"/>
    <d v="2020-11-30T00:00:00"/>
    <s v="UM01"/>
    <s v="INR"/>
    <n v="0"/>
    <n v="0"/>
    <n v="0"/>
    <n v="0"/>
    <n v="0"/>
  </r>
  <r>
    <s v="1605002312"/>
    <s v="0"/>
    <s v="16050023120"/>
    <s v="5000"/>
    <x v="4"/>
    <s v="Mobile Phone DR. NITESH KUMAR MUNDLE-563216"/>
    <s v="5"/>
    <s v="0"/>
    <s v="UM3001"/>
    <d v="2019-11-27T00:00:00"/>
    <n v="7991.07"/>
    <n v="-522.69000000000005"/>
    <n v="7468.38"/>
    <n v="0"/>
    <n v="-7991.07"/>
    <n v="-1011.02"/>
    <n v="1533.71"/>
    <n v="0"/>
    <n v="0"/>
    <n v="0"/>
    <n v="0"/>
    <d v="2020-11-30T00:00:00"/>
    <s v="UM01"/>
    <s v="INR"/>
    <n v="0"/>
    <n v="0"/>
    <n v="0"/>
    <n v="0"/>
    <n v="0"/>
  </r>
  <r>
    <s v="1605002313"/>
    <s v="0"/>
    <s v="16050023130"/>
    <s v="5000"/>
    <x v="4"/>
    <s v="Mobile Phone Mr. B L SARKAR-549113"/>
    <s v="5"/>
    <s v="0"/>
    <s v="UM3001"/>
    <d v="2019-11-27T00:00:00"/>
    <n v="7991.07"/>
    <n v="-522.69000000000005"/>
    <n v="7468.38"/>
    <n v="0"/>
    <n v="0"/>
    <n v="-1518.61"/>
    <n v="0"/>
    <n v="5949.77"/>
    <n v="7991.07"/>
    <n v="-2041.3"/>
    <n v="0"/>
    <m/>
    <s v="UM01"/>
    <s v="INR"/>
    <n v="0"/>
    <n v="0"/>
    <n v="0"/>
    <n v="0"/>
    <n v="0"/>
  </r>
  <r>
    <s v="1605002314"/>
    <s v="0"/>
    <s v="16050023140"/>
    <s v="5000"/>
    <x v="4"/>
    <s v="Mobile Phone Mr.S BARAL-560075"/>
    <s v="5"/>
    <s v="0"/>
    <s v="UM3005"/>
    <d v="2019-11-27T00:00:00"/>
    <n v="7991.07"/>
    <n v="-522.69000000000005"/>
    <n v="7468.38"/>
    <n v="0"/>
    <n v="0"/>
    <n v="-1518.61"/>
    <n v="0"/>
    <n v="5949.77"/>
    <n v="7991.07"/>
    <n v="-2041.3"/>
    <n v="0"/>
    <m/>
    <s v="UM01"/>
    <s v="INR"/>
    <n v="0"/>
    <n v="0"/>
    <n v="0"/>
    <n v="0"/>
    <n v="0"/>
  </r>
  <r>
    <s v="1605002315"/>
    <s v="0"/>
    <s v="16050023150"/>
    <s v="5000"/>
    <x v="4"/>
    <s v="Mobile Phone Mr.RAJESH KUMAR-595097"/>
    <s v="5"/>
    <s v="0"/>
    <s v="UM3002"/>
    <d v="2019-11-27T00:00:00"/>
    <n v="7991.07"/>
    <n v="-522.69000000000005"/>
    <n v="7468.38"/>
    <n v="0"/>
    <n v="0"/>
    <n v="-1518.61"/>
    <n v="0"/>
    <n v="5949.77"/>
    <n v="7991.07"/>
    <n v="-2041.3"/>
    <n v="0"/>
    <m/>
    <s v="UM01"/>
    <s v="INR"/>
    <n v="0"/>
    <n v="0"/>
    <n v="0"/>
    <n v="0"/>
    <n v="0"/>
  </r>
  <r>
    <s v="1605002316"/>
    <s v="0"/>
    <s v="16050023160"/>
    <s v="5000"/>
    <x v="4"/>
    <s v="Mobile Phone Mr.O PSINGH-561461"/>
    <s v="5"/>
    <s v="0"/>
    <s v="UM3001"/>
    <d v="2019-11-27T00:00:00"/>
    <n v="7991.07"/>
    <n v="-522.69000000000005"/>
    <n v="7468.38"/>
    <n v="0"/>
    <n v="0"/>
    <n v="-1518.61"/>
    <n v="0"/>
    <n v="5949.77"/>
    <n v="7991.07"/>
    <n v="-2041.3"/>
    <n v="0"/>
    <m/>
    <s v="UM01"/>
    <s v="INR"/>
    <n v="0"/>
    <n v="0"/>
    <n v="0"/>
    <n v="0"/>
    <n v="0"/>
  </r>
  <r>
    <s v="1605002317"/>
    <s v="0"/>
    <s v="16050023170"/>
    <s v="5000"/>
    <x v="4"/>
    <s v="Mobile Phone MR.NAGENDRA GIRI-599268"/>
    <s v="5"/>
    <s v="0"/>
    <s v="UM3001"/>
    <d v="2019-11-27T00:00:00"/>
    <n v="7991.07"/>
    <n v="-522.69000000000005"/>
    <n v="7468.38"/>
    <n v="0"/>
    <n v="0"/>
    <n v="-1518.61"/>
    <n v="0"/>
    <n v="5949.77"/>
    <n v="7991.07"/>
    <n v="-2041.3"/>
    <n v="0"/>
    <m/>
    <s v="UM01"/>
    <s v="INR"/>
    <n v="0"/>
    <n v="0"/>
    <n v="0"/>
    <n v="0"/>
    <n v="0"/>
  </r>
  <r>
    <s v="1605002318"/>
    <s v="0"/>
    <s v="16050023180"/>
    <s v="5000"/>
    <x v="4"/>
    <s v="Mobile Phone MR. RAMESH CHANDRA NAIK-561630"/>
    <s v="5"/>
    <s v="0"/>
    <s v="UM3005"/>
    <d v="2019-11-27T00:00:00"/>
    <n v="7991.07"/>
    <n v="-522.69000000000005"/>
    <n v="7468.38"/>
    <n v="0"/>
    <n v="-7991.07"/>
    <n v="-1011.02"/>
    <n v="1533.71"/>
    <n v="0"/>
    <n v="0"/>
    <n v="0"/>
    <n v="0"/>
    <d v="2020-11-30T00:00:00"/>
    <s v="UM01"/>
    <s v="INR"/>
    <n v="0"/>
    <n v="0"/>
    <n v="0"/>
    <n v="0"/>
    <n v="0"/>
  </r>
  <r>
    <s v="1605002320"/>
    <s v="0"/>
    <s v="16050023200"/>
    <s v="5000"/>
    <x v="4"/>
    <s v="ID card Printer for employees"/>
    <s v="5"/>
    <s v="0"/>
    <s v="UM3001"/>
    <d v="2020-02-22T00:00:00"/>
    <n v="46500"/>
    <n v="-941.43"/>
    <n v="45558.57"/>
    <n v="0"/>
    <n v="0"/>
    <n v="-8835.5300000000007"/>
    <n v="0"/>
    <n v="36723.040000000001"/>
    <n v="46500"/>
    <n v="-9776.9599999999991"/>
    <n v="0"/>
    <m/>
    <s v="UM01"/>
    <s v="INR"/>
    <n v="0"/>
    <n v="0"/>
    <n v="0"/>
    <n v="0"/>
    <n v="0"/>
  </r>
  <r>
    <s v="1605002322"/>
    <s v="0"/>
    <s v="16050023220"/>
    <s v="5000"/>
    <x v="4"/>
    <s v="A3 ROLL LAMINATOR  MODEL ; FUGI PLA_dispatch"/>
    <s v="5"/>
    <s v="0"/>
    <s v="UM3001"/>
    <d v="2020-09-22T00:00:00"/>
    <n v="0"/>
    <n v="0"/>
    <n v="0"/>
    <n v="33500"/>
    <n v="0"/>
    <n v="-3330.73"/>
    <n v="0"/>
    <n v="30169.27"/>
    <n v="33500"/>
    <n v="-3330.73"/>
    <n v="0"/>
    <m/>
    <s v="UM01"/>
    <s v="INR"/>
    <n v="0"/>
    <n v="0"/>
    <n v="0"/>
    <n v="0"/>
    <n v="0"/>
  </r>
  <r>
    <s v="1605002323"/>
    <s v="0"/>
    <s v="16050023230"/>
    <s v="5000"/>
    <x v="4"/>
    <s v="Projector for SPCD and Machine Div Office"/>
    <s v="5"/>
    <s v="0"/>
    <s v="UM3003"/>
    <d v="2020-02-13T00:00:00"/>
    <n v="18500"/>
    <n v="-460.98"/>
    <n v="18039.02"/>
    <n v="0"/>
    <n v="0"/>
    <n v="-3515.26"/>
    <n v="0"/>
    <n v="14523.76"/>
    <n v="18500"/>
    <n v="-3976.24"/>
    <n v="0"/>
    <m/>
    <s v="UM01"/>
    <s v="INR"/>
    <n v="0"/>
    <n v="0"/>
    <n v="0"/>
    <n v="0"/>
    <n v="0"/>
  </r>
  <r>
    <s v="1605002324"/>
    <s v="0"/>
    <s v="16050023240"/>
    <s v="5000"/>
    <x v="4"/>
    <s v="Mobile set to Mr. ML Rathi"/>
    <s v="5"/>
    <s v="0"/>
    <s v="UM3001"/>
    <d v="2019-12-28T00:00:00"/>
    <n v="13000"/>
    <n v="-641.12"/>
    <n v="12358.88"/>
    <n v="0"/>
    <n v="-13000"/>
    <n v="-1231.8"/>
    <n v="1872.92"/>
    <n v="0"/>
    <n v="0"/>
    <n v="0"/>
    <n v="0"/>
    <d v="2020-09-30T00:00:00"/>
    <s v="UM01"/>
    <s v="INR"/>
    <n v="0"/>
    <n v="0"/>
    <n v="0"/>
    <n v="0"/>
    <n v="0"/>
  </r>
  <r>
    <s v="1605002326"/>
    <s v="0"/>
    <s v="16050023260"/>
    <s v="5000"/>
    <x v="4"/>
    <s v="cabin Fan for crane operator"/>
    <s v="5"/>
    <s v="0"/>
    <s v="UM3001"/>
    <d v="2020-06-15T00:00:00"/>
    <n v="0"/>
    <n v="0"/>
    <n v="0"/>
    <n v="5200"/>
    <n v="0"/>
    <n v="-784.99"/>
    <n v="0"/>
    <n v="4415.01"/>
    <n v="5200"/>
    <n v="-784.99"/>
    <n v="0"/>
    <m/>
    <s v="UM01"/>
    <s v="INR"/>
    <n v="0"/>
    <n v="0"/>
    <n v="0"/>
    <n v="0"/>
    <n v="0"/>
  </r>
  <r>
    <s v="1605002327"/>
    <s v="0"/>
    <s v="16050023270"/>
    <s v="5000"/>
    <x v="4"/>
    <s v="Ceiling Fans"/>
    <s v="5"/>
    <s v="0"/>
    <s v="UM3001"/>
    <d v="2020-02-29T00:00:00"/>
    <n v="985"/>
    <n v="-16.36"/>
    <n v="968.64"/>
    <n v="0"/>
    <n v="0"/>
    <n v="-187.16"/>
    <n v="0"/>
    <n v="781.48"/>
    <n v="985"/>
    <n v="-203.52"/>
    <n v="0"/>
    <m/>
    <s v="UM01"/>
    <s v="INR"/>
    <n v="0"/>
    <n v="0"/>
    <n v="0"/>
    <n v="0"/>
    <n v="0"/>
  </r>
  <r>
    <s v="1605002328"/>
    <s v="0"/>
    <s v="16050023280"/>
    <s v="5000"/>
    <x v="4"/>
    <s v="Ceiling Fans-Security"/>
    <s v="5"/>
    <s v="0"/>
    <s v="UM3001"/>
    <d v="2020-02-29T00:00:00"/>
    <n v="985"/>
    <n v="-16.36"/>
    <n v="968.64"/>
    <n v="0"/>
    <n v="0"/>
    <n v="-187.16"/>
    <n v="0"/>
    <n v="781.48"/>
    <n v="985"/>
    <n v="-203.52"/>
    <n v="0"/>
    <m/>
    <s v="UM01"/>
    <s v="INR"/>
    <n v="0"/>
    <n v="0"/>
    <n v="0"/>
    <n v="0"/>
    <n v="0"/>
  </r>
  <r>
    <s v="1605002329"/>
    <s v="0"/>
    <s v="16050023290"/>
    <s v="5000"/>
    <x v="4"/>
    <s v="Ceiling Fans-admin"/>
    <s v="5"/>
    <s v="0"/>
    <s v="UM3001"/>
    <d v="2020-02-29T00:00:00"/>
    <n v="985"/>
    <n v="-16.36"/>
    <n v="968.64"/>
    <n v="0"/>
    <n v="0"/>
    <n v="-187.16"/>
    <n v="0"/>
    <n v="781.48"/>
    <n v="985"/>
    <n v="-203.52"/>
    <n v="0"/>
    <m/>
    <s v="UM01"/>
    <s v="INR"/>
    <n v="0"/>
    <n v="0"/>
    <n v="0"/>
    <n v="0"/>
    <n v="0"/>
  </r>
  <r>
    <s v="1605002330"/>
    <s v="0"/>
    <s v="16050023300"/>
    <s v="5000"/>
    <x v="4"/>
    <s v="Wall Fans"/>
    <s v="5"/>
    <s v="0"/>
    <s v="UM3001"/>
    <d v="2020-02-29T00:00:00"/>
    <n v="1380"/>
    <n v="-22.92"/>
    <n v="1357.08"/>
    <n v="0"/>
    <n v="0"/>
    <n v="-262.20999999999998"/>
    <n v="0"/>
    <n v="1094.8699999999999"/>
    <n v="1380"/>
    <n v="-285.13"/>
    <n v="0"/>
    <m/>
    <s v="UM01"/>
    <s v="INR"/>
    <n v="0"/>
    <n v="0"/>
    <n v="0"/>
    <n v="0"/>
    <n v="0"/>
  </r>
  <r>
    <s v="1605002331"/>
    <s v="0"/>
    <s v="16050023310"/>
    <s v="5000"/>
    <x v="4"/>
    <s v="Wall Fans"/>
    <s v="5"/>
    <s v="0"/>
    <s v="UM3001"/>
    <d v="2020-02-29T00:00:00"/>
    <n v="1380"/>
    <n v="-22.92"/>
    <n v="1357.08"/>
    <n v="0"/>
    <n v="0"/>
    <n v="-262.20999999999998"/>
    <n v="0"/>
    <n v="1094.8699999999999"/>
    <n v="1380"/>
    <n v="-285.13"/>
    <n v="0"/>
    <m/>
    <s v="UM01"/>
    <s v="INR"/>
    <n v="0"/>
    <n v="0"/>
    <n v="0"/>
    <n v="0"/>
    <n v="0"/>
  </r>
  <r>
    <s v="1605002332"/>
    <s v="0"/>
    <s v="16050023320"/>
    <s v="5000"/>
    <x v="4"/>
    <s v="Wall Fans"/>
    <s v="5"/>
    <s v="0"/>
    <s v="UM3001"/>
    <d v="2020-02-29T00:00:00"/>
    <n v="1380"/>
    <n v="-22.92"/>
    <n v="1357.08"/>
    <n v="0"/>
    <n v="0"/>
    <n v="-262.20999999999998"/>
    <n v="0"/>
    <n v="1094.8699999999999"/>
    <n v="1380"/>
    <n v="-285.13"/>
    <n v="0"/>
    <m/>
    <s v="UM01"/>
    <s v="INR"/>
    <n v="0"/>
    <n v="0"/>
    <n v="0"/>
    <n v="0"/>
    <n v="0"/>
  </r>
  <r>
    <s v="1605002333"/>
    <s v="0"/>
    <s v="16050023330"/>
    <s v="5000"/>
    <x v="4"/>
    <s v="Mobile phone Mr.SANJEEV SHEKHAR-586125"/>
    <s v="5"/>
    <s v="0"/>
    <s v="UM3001"/>
    <d v="2020-07-12T00:00:00"/>
    <n v="0"/>
    <n v="0"/>
    <n v="0"/>
    <n v="7542.38"/>
    <n v="0"/>
    <n v="-1032.58"/>
    <n v="0"/>
    <n v="6509.8"/>
    <n v="7542.38"/>
    <n v="-1032.58"/>
    <n v="0"/>
    <m/>
    <s v="UM01"/>
    <s v="INR"/>
    <n v="0"/>
    <n v="0"/>
    <n v="0"/>
    <n v="0"/>
    <n v="0"/>
  </r>
  <r>
    <s v="1605002334"/>
    <s v="0"/>
    <s v="16050023340"/>
    <s v="5000"/>
    <x v="4"/>
    <s v="Mobile Phone Mr.D B DANDEKAR-563058"/>
    <s v="5"/>
    <s v="0"/>
    <s v="UM3001"/>
    <d v="2020-08-06T00:00:00"/>
    <n v="0"/>
    <n v="0"/>
    <n v="0"/>
    <n v="8900"/>
    <n v="0"/>
    <n v="-1102.6300000000001"/>
    <n v="0"/>
    <n v="7797.37"/>
    <n v="8900"/>
    <n v="-1102.6300000000001"/>
    <n v="0"/>
    <m/>
    <s v="UM01"/>
    <s v="INR"/>
    <n v="0"/>
    <n v="0"/>
    <n v="0"/>
    <n v="0"/>
    <n v="0"/>
  </r>
  <r>
    <s v="1605002335"/>
    <s v="0"/>
    <s v="16050023350"/>
    <s v="5000"/>
    <x v="4"/>
    <s v="Mobile Phone Mr. SANJAY DEOGHARIA-549968"/>
    <s v="5"/>
    <s v="0"/>
    <s v="UM3001"/>
    <d v="2020-07-21T00:00:00"/>
    <n v="0"/>
    <n v="0"/>
    <n v="0"/>
    <n v="7542.39"/>
    <n v="0"/>
    <n v="-997.25"/>
    <n v="0"/>
    <n v="6545.14"/>
    <n v="7542.39"/>
    <n v="-997.25"/>
    <n v="0"/>
    <m/>
    <s v="UM01"/>
    <s v="INR"/>
    <n v="0"/>
    <n v="0"/>
    <n v="0"/>
    <n v="0"/>
    <n v="0"/>
  </r>
  <r>
    <s v="1605002336"/>
    <s v="0"/>
    <s v="16050023360"/>
    <s v="5000"/>
    <x v="4"/>
    <s v="Mobile Phone Mr. KK SINHA-588952"/>
    <s v="5"/>
    <s v="0"/>
    <s v="UM3001"/>
    <d v="2020-07-21T00:00:00"/>
    <n v="0"/>
    <n v="0"/>
    <n v="0"/>
    <n v="7542.37"/>
    <n v="0"/>
    <n v="-997.25"/>
    <n v="0"/>
    <n v="6545.12"/>
    <n v="7542.37"/>
    <n v="-997.25"/>
    <n v="0"/>
    <m/>
    <s v="UM01"/>
    <s v="INR"/>
    <n v="0"/>
    <n v="0"/>
    <n v="0"/>
    <n v="0"/>
    <n v="0"/>
  </r>
  <r>
    <s v="1605002337"/>
    <s v="0"/>
    <s v="16050023370"/>
    <s v="5000"/>
    <x v="4"/>
    <s v="Mobile phone Mr. DINESH TRIPATHI-560163"/>
    <s v="5"/>
    <s v="0"/>
    <s v="UM3001"/>
    <d v="2020-07-21T00:00:00"/>
    <n v="0"/>
    <n v="0"/>
    <n v="0"/>
    <n v="7542.38"/>
    <n v="-7542.38"/>
    <n v="-518.25"/>
    <n v="518.25"/>
    <n v="0"/>
    <n v="0"/>
    <n v="0"/>
    <n v="0"/>
    <d v="2020-11-30T00:00:00"/>
    <s v="UM01"/>
    <s v="INR"/>
    <n v="0"/>
    <n v="0"/>
    <n v="0"/>
    <n v="0"/>
    <n v="0"/>
  </r>
  <r>
    <s v="1605002338"/>
    <s v="0"/>
    <s v="16050023380"/>
    <s v="5000"/>
    <x v="4"/>
    <s v="Mobile Phone Mr. MANOJ PANDEY-599301"/>
    <s v="5"/>
    <s v="0"/>
    <s v="UM3001"/>
    <d v="2020-07-21T00:00:00"/>
    <n v="0"/>
    <n v="0"/>
    <n v="0"/>
    <n v="7542.37"/>
    <n v="0"/>
    <n v="-997.25"/>
    <n v="0"/>
    <n v="6545.12"/>
    <n v="7542.37"/>
    <n v="-997.25"/>
    <n v="0"/>
    <m/>
    <s v="UM01"/>
    <s v="INR"/>
    <n v="0"/>
    <n v="0"/>
    <n v="0"/>
    <n v="0"/>
    <n v="0"/>
  </r>
  <r>
    <s v="1605002339"/>
    <s v="0"/>
    <s v="16050023390"/>
    <s v="5000"/>
    <x v="4"/>
    <s v="Mobile phone Mr. ARINDAM DAS GUPTA-594375"/>
    <s v="5"/>
    <s v="0"/>
    <s v="UM3005"/>
    <d v="2020-07-12T00:00:00"/>
    <n v="0"/>
    <n v="0"/>
    <n v="0"/>
    <n v="7542.38"/>
    <n v="0"/>
    <n v="-1032.58"/>
    <n v="0"/>
    <n v="6509.8"/>
    <n v="7542.38"/>
    <n v="-1032.58"/>
    <n v="0"/>
    <m/>
    <s v="UM01"/>
    <s v="INR"/>
    <n v="0"/>
    <n v="0"/>
    <n v="0"/>
    <n v="0"/>
    <n v="0"/>
  </r>
  <r>
    <s v="1605002340"/>
    <s v="0"/>
    <s v="16050023400"/>
    <s v="5000"/>
    <x v="4"/>
    <s v="Mobile Phone Mr. ACHINTA CHAKRABORTY-590161"/>
    <s v="5"/>
    <s v="0"/>
    <s v="UM3003"/>
    <d v="2020-07-21T00:00:00"/>
    <n v="0"/>
    <n v="0"/>
    <n v="0"/>
    <n v="7542.37"/>
    <n v="0"/>
    <n v="-997.25"/>
    <n v="0"/>
    <n v="6545.12"/>
    <n v="7542.37"/>
    <n v="-997.25"/>
    <n v="0"/>
    <m/>
    <s v="UM01"/>
    <s v="INR"/>
    <n v="0"/>
    <n v="0"/>
    <n v="0"/>
    <n v="0"/>
    <n v="0"/>
  </r>
  <r>
    <s v="1605002341"/>
    <s v="0"/>
    <s v="16050023410"/>
    <s v="5000"/>
    <x v="4"/>
    <s v="Panasonic KX-NS300sx-telephone system-Delhi Office"/>
    <s v="5"/>
    <s v="0"/>
    <s v="UM3001"/>
    <d v="2020-01-07T00:00:00"/>
    <n v="56097"/>
    <n v="-2475.3200000000002"/>
    <n v="53621.68"/>
    <n v="0"/>
    <n v="0"/>
    <n v="-10659.85"/>
    <n v="0"/>
    <n v="42961.83"/>
    <n v="56097"/>
    <n v="-13135.17"/>
    <n v="0"/>
    <m/>
    <s v="UM01"/>
    <s v="INR"/>
    <n v="0"/>
    <n v="0"/>
    <n v="0"/>
    <n v="0"/>
    <n v="0"/>
  </r>
  <r>
    <s v="1605002342"/>
    <s v="0"/>
    <s v="16050023420"/>
    <s v="5000"/>
    <x v="4"/>
    <s v="Bullet Camera"/>
    <s v="5"/>
    <s v="0"/>
    <s v="UM3001"/>
    <d v="2020-03-16T00:00:00"/>
    <n v="14750"/>
    <n v="-122.51"/>
    <n v="14627.49"/>
    <n v="0"/>
    <n v="0"/>
    <n v="-2802.57"/>
    <n v="0"/>
    <n v="11824.92"/>
    <n v="14750"/>
    <n v="-2925.08"/>
    <n v="0"/>
    <m/>
    <s v="UM01"/>
    <s v="INR"/>
    <n v="0"/>
    <n v="0"/>
    <n v="0"/>
    <n v="0"/>
    <n v="0"/>
  </r>
  <r>
    <s v="1605002343"/>
    <s v="0"/>
    <s v="16050023430"/>
    <s v="5000"/>
    <x v="4"/>
    <s v="PTZ Camera"/>
    <s v="5"/>
    <s v="0"/>
    <s v="UM3001"/>
    <d v="2020-03-16T00:00:00"/>
    <n v="22500"/>
    <n v="-186.89"/>
    <n v="22313.11"/>
    <n v="0"/>
    <n v="0"/>
    <n v="-4275.1000000000004"/>
    <n v="0"/>
    <n v="18038.009999999998"/>
    <n v="22500"/>
    <n v="-4461.99"/>
    <n v="0"/>
    <m/>
    <s v="UM01"/>
    <s v="INR"/>
    <n v="0"/>
    <n v="0"/>
    <n v="0"/>
    <n v="0"/>
    <n v="0"/>
  </r>
  <r>
    <s v="1605002344"/>
    <s v="0"/>
    <s v="16050023440"/>
    <s v="5000"/>
    <x v="4"/>
    <s v="Window AC 1.5 Ton  for 18 I m/c"/>
    <s v="5"/>
    <s v="0"/>
    <s v="UM3001"/>
    <d v="2020-07-04T00:00:00"/>
    <n v="0"/>
    <n v="0"/>
    <n v="0"/>
    <n v="19140.62"/>
    <n v="0"/>
    <n v="-2700.14"/>
    <n v="0"/>
    <n v="16440.48"/>
    <n v="19140.62"/>
    <n v="-2700.14"/>
    <n v="0"/>
    <m/>
    <s v="UM01"/>
    <s v="INR"/>
    <n v="0"/>
    <n v="0"/>
    <n v="0"/>
    <n v="0"/>
    <n v="0"/>
  </r>
  <r>
    <s v="1605002346"/>
    <s v="0"/>
    <s v="16050023460"/>
    <s v="5000"/>
    <x v="4"/>
    <s v="VENTILATING EXHAUST PVC FAN 150MM"/>
    <s v="5"/>
    <s v="0"/>
    <s v="UM3001"/>
    <d v="2020-07-09T00:00:00"/>
    <n v="0"/>
    <n v="0"/>
    <n v="0"/>
    <n v="2640"/>
    <n v="0"/>
    <n v="-365.55"/>
    <n v="0"/>
    <n v="2274.4499999999998"/>
    <n v="2640"/>
    <n v="-365.55"/>
    <n v="0"/>
    <m/>
    <s v="UM01"/>
    <s v="INR"/>
    <n v="0"/>
    <n v="0"/>
    <n v="0"/>
    <n v="0"/>
    <n v="0"/>
  </r>
  <r>
    <s v="1605002350"/>
    <s v="0"/>
    <s v="16050023500"/>
    <s v="5000"/>
    <x v="4"/>
    <s v="AHUJA AMPLIPHIRE"/>
    <s v="5"/>
    <s v="0"/>
    <s v="UM3001"/>
    <d v="2020-06-02T00:00:00"/>
    <n v="0"/>
    <n v="0"/>
    <n v="0"/>
    <n v="3700"/>
    <n v="0"/>
    <n v="-583.59"/>
    <n v="0"/>
    <n v="3116.41"/>
    <n v="3700"/>
    <n v="-583.59"/>
    <n v="0"/>
    <m/>
    <s v="UM01"/>
    <s v="INR"/>
    <n v="0"/>
    <n v="0"/>
    <n v="0"/>
    <n v="0"/>
    <n v="0"/>
  </r>
  <r>
    <s v="1605002351"/>
    <s v="0"/>
    <s v="16050023510"/>
    <s v="5000"/>
    <x v="4"/>
    <s v="AHUJA MICE"/>
    <s v="5"/>
    <s v="0"/>
    <s v="UM3001"/>
    <d v="2020-06-02T00:00:00"/>
    <n v="0"/>
    <n v="0"/>
    <n v="0"/>
    <n v="900"/>
    <n v="0"/>
    <n v="-141.94999999999999"/>
    <n v="0"/>
    <n v="758.05"/>
    <n v="900"/>
    <n v="-141.94999999999999"/>
    <n v="0"/>
    <m/>
    <s v="UM01"/>
    <s v="INR"/>
    <n v="0"/>
    <n v="0"/>
    <n v="0"/>
    <n v="0"/>
    <n v="0"/>
  </r>
  <r>
    <s v="1605002352"/>
    <s v="0"/>
    <s v="16050023520"/>
    <s v="5000"/>
    <x v="4"/>
    <s v="AHUJA SPEAKER HORN "/>
    <s v="5"/>
    <s v="0"/>
    <s v="UM3001"/>
    <d v="2020-06-02T00:00:00"/>
    <n v="0"/>
    <n v="0"/>
    <n v="0"/>
    <n v="3560"/>
    <n v="0"/>
    <n v="-561.5"/>
    <n v="0"/>
    <n v="2998.5"/>
    <n v="3560"/>
    <n v="-561.5"/>
    <n v="0"/>
    <m/>
    <s v="UM01"/>
    <s v="INR"/>
    <n v="0"/>
    <n v="0"/>
    <n v="0"/>
    <n v="0"/>
    <n v="0"/>
  </r>
  <r>
    <s v="1605002353"/>
    <s v="0"/>
    <s v="16050023530"/>
    <s v="5000"/>
    <x v="4"/>
    <s v="AHUJA MICE STAND"/>
    <s v="5"/>
    <s v="0"/>
    <s v="UM3001"/>
    <d v="2020-06-02T00:00:00"/>
    <n v="0"/>
    <n v="0"/>
    <n v="0"/>
    <n v="284"/>
    <n v="0"/>
    <n v="-44.79"/>
    <n v="0"/>
    <n v="239.21"/>
    <n v="284"/>
    <n v="-44.79"/>
    <n v="0"/>
    <m/>
    <s v="UM01"/>
    <s v="INR"/>
    <n v="0"/>
    <n v="0"/>
    <n v="0"/>
    <n v="0"/>
    <n v="0"/>
  </r>
  <r>
    <s v="1605002355"/>
    <s v="0"/>
    <s v="16050023550"/>
    <s v="5000"/>
    <x v="4"/>
    <s v="EPSON DS-780N Scanner -Accounts-Dept"/>
    <s v="5"/>
    <s v="0"/>
    <s v="UM3001"/>
    <d v="2020-06-03T00:00:00"/>
    <n v="0"/>
    <n v="0"/>
    <n v="0"/>
    <n v="82800"/>
    <n v="0"/>
    <n v="-13016.61"/>
    <n v="0"/>
    <n v="69783.39"/>
    <n v="82800"/>
    <n v="-13016.61"/>
    <n v="0"/>
    <m/>
    <s v="UM01"/>
    <s v="INR"/>
    <n v="0"/>
    <n v="0"/>
    <n v="0"/>
    <n v="0"/>
    <n v="0"/>
  </r>
  <r>
    <s v="1605002361"/>
    <s v="0"/>
    <s v="16050023610"/>
    <s v="5000"/>
    <x v="4"/>
    <s v="High Pressure Jet machine"/>
    <s v="5"/>
    <s v="0"/>
    <s v="UM3001"/>
    <d v="2020-06-16T00:00:00"/>
    <n v="0"/>
    <n v="0"/>
    <n v="0"/>
    <n v="33400"/>
    <n v="0"/>
    <n v="-5024.6400000000003"/>
    <n v="0"/>
    <n v="28375.360000000001"/>
    <n v="33400"/>
    <n v="-5024.6400000000003"/>
    <n v="0"/>
    <m/>
    <s v="UM01"/>
    <s v="INR"/>
    <n v="0"/>
    <n v="0"/>
    <n v="0"/>
    <n v="0"/>
    <n v="0"/>
  </r>
  <r>
    <s v="1605002362"/>
    <s v="0"/>
    <s v="16050023620"/>
    <s v="5000"/>
    <x v="4"/>
    <s v="Pedestrial fan"/>
    <s v="5"/>
    <s v="0"/>
    <s v="UM3005"/>
    <d v="2020-08-28T00:00:00"/>
    <n v="0"/>
    <n v="0"/>
    <n v="0"/>
    <n v="8500"/>
    <n v="0"/>
    <n v="-955.73"/>
    <n v="0"/>
    <n v="7544.27"/>
    <n v="8500"/>
    <n v="-955.73"/>
    <n v="0"/>
    <m/>
    <s v="UM01"/>
    <s v="INR"/>
    <n v="0"/>
    <n v="0"/>
    <n v="0"/>
    <n v="0"/>
    <n v="0"/>
  </r>
  <r>
    <s v="1605002363"/>
    <s v="0"/>
    <s v="16050023630"/>
    <s v="5000"/>
    <x v="4"/>
    <s v="Wall Mounted Fan"/>
    <s v="5"/>
    <s v="0"/>
    <s v="UM3005"/>
    <d v="2020-07-13T00:00:00"/>
    <n v="0"/>
    <n v="0"/>
    <n v="0"/>
    <n v="6575"/>
    <n v="0"/>
    <n v="-896.72"/>
    <n v="0"/>
    <n v="5678.28"/>
    <n v="6575"/>
    <n v="-896.72"/>
    <n v="0"/>
    <m/>
    <s v="UM01"/>
    <s v="INR"/>
    <n v="0"/>
    <n v="0"/>
    <n v="0"/>
    <n v="0"/>
    <n v="0"/>
  </r>
  <r>
    <s v="1605002364"/>
    <s v="0"/>
    <s v="16050023640"/>
    <s v="5000"/>
    <x v="4"/>
    <s v="Ceiling Fan"/>
    <s v="5"/>
    <s v="0"/>
    <s v="UM3005"/>
    <d v="2020-08-28T00:00:00"/>
    <n v="0"/>
    <n v="0"/>
    <n v="0"/>
    <n v="9500"/>
    <n v="0"/>
    <n v="-1068.1600000000001"/>
    <n v="0"/>
    <n v="8431.84"/>
    <n v="9500"/>
    <n v="-1068.1600000000001"/>
    <n v="0"/>
    <m/>
    <s v="UM01"/>
    <s v="INR"/>
    <n v="0"/>
    <n v="0"/>
    <n v="0"/>
    <n v="0"/>
    <n v="0"/>
  </r>
  <r>
    <s v="1605002365"/>
    <s v="0"/>
    <s v="16050023650"/>
    <s v="5000"/>
    <x v="4"/>
    <s v="split AC 1.5 T without stabilizer for Drawing hall"/>
    <s v="5"/>
    <s v="0"/>
    <s v="UM3001"/>
    <d v="2020-07-04T00:00:00"/>
    <n v="0"/>
    <n v="0"/>
    <n v="0"/>
    <n v="37500"/>
    <n v="0"/>
    <n v="-5290.07"/>
    <n v="0"/>
    <n v="32209.93"/>
    <n v="37500"/>
    <n v="-5290.07"/>
    <n v="0"/>
    <m/>
    <s v="UM01"/>
    <s v="INR"/>
    <n v="0"/>
    <n v="0"/>
    <n v="0"/>
    <n v="0"/>
    <n v="0"/>
  </r>
  <r>
    <s v="1605002367"/>
    <s v="0"/>
    <s v="16050023670"/>
    <s v="5000"/>
    <x v="4"/>
    <s v="Honda Bush Cutter"/>
    <s v="5"/>
    <s v="0"/>
    <s v="UM3001"/>
    <d v="2020-08-13T00:00:00"/>
    <n v="0"/>
    <n v="0"/>
    <n v="0"/>
    <n v="25330.51"/>
    <n v="0"/>
    <n v="-3045.91"/>
    <n v="0"/>
    <n v="22284.6"/>
    <n v="25330.51"/>
    <n v="-3045.91"/>
    <n v="0"/>
    <m/>
    <s v="UM01"/>
    <s v="INR"/>
    <n v="0"/>
    <n v="0"/>
    <n v="0"/>
    <n v="0"/>
    <n v="0"/>
  </r>
  <r>
    <s v="1605002368"/>
    <s v="0"/>
    <s v="16050023680"/>
    <s v="5000"/>
    <x v="4"/>
    <s v="Mobile Phone for Mr. Tushar MuKherjee"/>
    <s v="3"/>
    <s v="0"/>
    <s v="UM3001"/>
    <d v="2020-08-06T00:00:00"/>
    <n v="0"/>
    <n v="0"/>
    <n v="0"/>
    <n v="8900"/>
    <n v="0"/>
    <n v="-1837.71"/>
    <n v="0"/>
    <n v="7062.29"/>
    <n v="8900"/>
    <n v="-1837.71"/>
    <n v="0"/>
    <m/>
    <s v="UM01"/>
    <s v="INR"/>
    <n v="0"/>
    <n v="0"/>
    <n v="0"/>
    <n v="0"/>
    <n v="0"/>
  </r>
  <r>
    <s v="1605002369"/>
    <s v="0"/>
    <s v="16050023690"/>
    <s v="5000"/>
    <x v="4"/>
    <s v="Telephone set"/>
    <s v="5"/>
    <s v="0"/>
    <s v="UM3001"/>
    <d v="2020-09-08T00:00:00"/>
    <n v="0"/>
    <n v="0"/>
    <n v="0"/>
    <n v="6975"/>
    <n v="0"/>
    <n v="-744.32"/>
    <n v="0"/>
    <n v="6230.68"/>
    <n v="6975"/>
    <n v="-744.32"/>
    <n v="0"/>
    <m/>
    <s v="UM01"/>
    <s v="INR"/>
    <n v="0"/>
    <n v="0"/>
    <n v="0"/>
    <n v="0"/>
    <n v="0"/>
  </r>
  <r>
    <s v="1605002370"/>
    <s v="0"/>
    <s v="16050023700"/>
    <s v="5000"/>
    <x v="4"/>
    <s v="5 Nos. of 12 &quot; Exhaust Fans"/>
    <s v="5"/>
    <s v="0"/>
    <s v="UM3001"/>
    <d v="2020-08-24T00:00:00"/>
    <n v="0"/>
    <n v="0"/>
    <n v="0"/>
    <n v="8250"/>
    <n v="0"/>
    <n v="-944.79"/>
    <n v="0"/>
    <n v="7305.21"/>
    <n v="8250"/>
    <n v="-944.79"/>
    <n v="0"/>
    <m/>
    <s v="UM01"/>
    <s v="INR"/>
    <n v="0"/>
    <n v="0"/>
    <n v="0"/>
    <n v="0"/>
    <n v="0"/>
  </r>
  <r>
    <s v="1605002371"/>
    <s v="0"/>
    <s v="16050023710"/>
    <s v="5000"/>
    <x v="4"/>
    <s v="Mobile Phone for Mr Nripendra Nath Jha"/>
    <s v="5"/>
    <s v="0"/>
    <s v="UM3001"/>
    <d v="2020-08-13T00:00:00"/>
    <n v="0"/>
    <n v="0"/>
    <n v="0"/>
    <n v="8900"/>
    <n v="0"/>
    <n v="-1070.19"/>
    <n v="0"/>
    <n v="7829.81"/>
    <n v="8900"/>
    <n v="-1070.19"/>
    <n v="0"/>
    <m/>
    <s v="UM01"/>
    <s v="INR"/>
    <n v="0"/>
    <n v="0"/>
    <n v="0"/>
    <n v="0"/>
    <n v="0"/>
  </r>
  <r>
    <s v="1605002372"/>
    <s v="0"/>
    <s v="16050023720"/>
    <s v="5000"/>
    <x v="4"/>
    <s v="10 nos. of 18&quot;Exhaust Fan"/>
    <s v="5"/>
    <s v="0"/>
    <s v="UM3001"/>
    <d v="2020-08-24T00:00:00"/>
    <n v="0"/>
    <n v="0"/>
    <n v="0"/>
    <n v="82000"/>
    <n v="0"/>
    <n v="-9227.94"/>
    <n v="0"/>
    <n v="72772.06"/>
    <n v="82000"/>
    <n v="-9227.94"/>
    <n v="0"/>
    <m/>
    <s v="UM01"/>
    <s v="INR"/>
    <n v="0"/>
    <n v="0"/>
    <n v="0"/>
    <n v="0"/>
    <n v="0"/>
  </r>
  <r>
    <s v="1605002373"/>
    <s v="0"/>
    <s v="16050023730"/>
    <s v="5000"/>
    <x v="4"/>
    <s v="Mobile Phone for Dr. Sanjay Kumar"/>
    <s v="5"/>
    <s v="0"/>
    <s v="UM3001"/>
    <d v="2020-08-13T00:00:00"/>
    <n v="0"/>
    <n v="0"/>
    <n v="0"/>
    <n v="8900"/>
    <n v="0"/>
    <n v="-1070.19"/>
    <n v="0"/>
    <n v="7829.81"/>
    <n v="8900"/>
    <n v="-1070.19"/>
    <n v="0"/>
    <m/>
    <s v="UM01"/>
    <s v="INR"/>
    <n v="0"/>
    <n v="0"/>
    <n v="0"/>
    <n v="0"/>
    <n v="0"/>
  </r>
  <r>
    <s v="1605002377"/>
    <s v="0"/>
    <s v="16050023770"/>
    <s v="5000"/>
    <x v="4"/>
    <s v="window AC 1.5T Project Office"/>
    <s v="5"/>
    <s v="0"/>
    <s v="UM3001"/>
    <d v="2020-10-10T00:00:00"/>
    <n v="0"/>
    <n v="0"/>
    <n v="0"/>
    <n v="19140.62"/>
    <n v="0"/>
    <n v="-1723.71"/>
    <n v="0"/>
    <n v="17416.91"/>
    <n v="19140.62"/>
    <n v="-1723.71"/>
    <n v="0"/>
    <m/>
    <s v="UM01"/>
    <s v="INR"/>
    <n v="0"/>
    <n v="0"/>
    <n v="0"/>
    <n v="0"/>
    <n v="0"/>
  </r>
  <r>
    <s v="1605002378"/>
    <s v="0"/>
    <s v="16050023780"/>
    <s v="5000"/>
    <x v="4"/>
    <s v="High-pressure jet pump 2 No"/>
    <s v="5"/>
    <s v="0"/>
    <s v="UM3001"/>
    <d v="2020-11-21T00:00:00"/>
    <n v="0"/>
    <n v="0"/>
    <n v="0"/>
    <n v="84400"/>
    <n v="0"/>
    <n v="-5755.39"/>
    <n v="0"/>
    <n v="78644.61"/>
    <n v="84400"/>
    <n v="-5755.39"/>
    <n v="0"/>
    <m/>
    <s v="UM01"/>
    <s v="INR"/>
    <n v="0"/>
    <n v="0"/>
    <n v="0"/>
    <n v="0"/>
    <n v="0"/>
  </r>
  <r>
    <s v="1605002382"/>
    <s v="0"/>
    <s v="16050023820"/>
    <s v="5000"/>
    <x v="4"/>
    <s v="Camera for Dispatch Dept 2NO"/>
    <s v="5"/>
    <s v="0"/>
    <s v="UM3001"/>
    <d v="2020-12-08T00:00:00"/>
    <n v="0"/>
    <n v="0"/>
    <n v="0"/>
    <n v="14400"/>
    <n v="0"/>
    <n v="-854.53"/>
    <n v="0"/>
    <n v="13545.47"/>
    <n v="14400"/>
    <n v="-854.53"/>
    <n v="0"/>
    <m/>
    <s v="UM01"/>
    <s v="INR"/>
    <n v="0"/>
    <n v="0"/>
    <n v="0"/>
    <n v="0"/>
    <n v="0"/>
  </r>
  <r>
    <s v="1605002383"/>
    <s v="0"/>
    <s v="16050023830"/>
    <s v="5000"/>
    <x v="4"/>
    <s v="Samsung A21S (4+64)"/>
    <s v="3"/>
    <s v="0"/>
    <s v="UM3001"/>
    <d v="2020-12-24T00:00:00"/>
    <n v="0"/>
    <n v="0"/>
    <n v="0"/>
    <n v="14000"/>
    <n v="0"/>
    <n v="-1190.31"/>
    <n v="0"/>
    <n v="12809.69"/>
    <n v="14000"/>
    <n v="-1190.31"/>
    <n v="0"/>
    <m/>
    <s v="UM01"/>
    <s v="INR"/>
    <n v="0"/>
    <n v="0"/>
    <n v="0"/>
    <n v="0"/>
    <n v="0"/>
  </r>
  <r>
    <s v="1605002384"/>
    <s v="0"/>
    <s v="16050023840"/>
    <s v="5000"/>
    <x v="4"/>
    <s v="Samsung AS1-for RK Kapur"/>
    <s v="3"/>
    <s v="0"/>
    <s v="UM3001"/>
    <d v="2020-10-31T00:00:00"/>
    <n v="0"/>
    <n v="0"/>
    <n v="0"/>
    <n v="24990"/>
    <n v="0"/>
    <n v="-3295.48"/>
    <n v="0"/>
    <n v="21694.52"/>
    <n v="24990"/>
    <n v="-3295.48"/>
    <n v="0"/>
    <m/>
    <s v="UM01"/>
    <s v="INR"/>
    <n v="0"/>
    <n v="0"/>
    <n v="0"/>
    <n v="0"/>
    <n v="0"/>
  </r>
  <r>
    <s v="1605002385"/>
    <s v="0"/>
    <s v="16050023850"/>
    <s v="5000"/>
    <x v="4"/>
    <s v="Samsung A71-for RK Kapur"/>
    <s v="3"/>
    <s v="0"/>
    <s v="UM3001"/>
    <d v="2020-10-31T00:00:00"/>
    <n v="0"/>
    <n v="0"/>
    <n v="0"/>
    <n v="29499"/>
    <n v="0"/>
    <n v="-3890.1"/>
    <n v="0"/>
    <n v="25608.9"/>
    <n v="29499"/>
    <n v="-3890.1"/>
    <n v="0"/>
    <m/>
    <s v="UM01"/>
    <s v="INR"/>
    <n v="0"/>
    <n v="0"/>
    <n v="0"/>
    <n v="0"/>
    <n v="0"/>
  </r>
  <r>
    <s v="1605002386"/>
    <s v="0"/>
    <s v="16050023860"/>
    <s v="5000"/>
    <x v="4"/>
    <s v="Apple IPHONE SE 6408 for RK Kapur"/>
    <s v="3"/>
    <s v="0"/>
    <s v="UM3001"/>
    <d v="2020-10-31T00:00:00"/>
    <n v="0"/>
    <n v="0"/>
    <n v="0"/>
    <n v="41699"/>
    <n v="0"/>
    <n v="-5498.94"/>
    <n v="0"/>
    <n v="36200.06"/>
    <n v="41699"/>
    <n v="-5498.94"/>
    <n v="0"/>
    <m/>
    <s v="UM01"/>
    <s v="INR"/>
    <n v="0"/>
    <n v="0"/>
    <n v="0"/>
    <n v="0"/>
    <n v="0"/>
  </r>
  <r>
    <s v="1605002389"/>
    <s v="0"/>
    <s v="16050023890"/>
    <s v="5000"/>
    <x v="4"/>
    <s v="SAmsung A21 6+64 - For Hemant Joshi"/>
    <s v="5"/>
    <s v="0"/>
    <s v="UM3001"/>
    <d v="2020-11-01T00:00:00"/>
    <n v="0"/>
    <n v="0"/>
    <n v="0"/>
    <n v="16500"/>
    <n v="0"/>
    <n v="-1296.95"/>
    <n v="0"/>
    <n v="15203.05"/>
    <n v="16500"/>
    <n v="-1296.95"/>
    <n v="0"/>
    <m/>
    <s v="UM01"/>
    <s v="INR"/>
    <n v="0"/>
    <n v="0"/>
    <n v="0"/>
    <n v="0"/>
    <n v="0"/>
  </r>
  <r>
    <s v="1605002394"/>
    <s v="0"/>
    <s v="16050023940"/>
    <s v="5000"/>
    <x v="4"/>
    <s v="Digital Weighing Machine"/>
    <s v="5"/>
    <s v="0"/>
    <s v="UM3001"/>
    <d v="2021-03-13T00:00:00"/>
    <n v="0"/>
    <n v="0"/>
    <n v="0"/>
    <n v="18500"/>
    <n v="0"/>
    <n v="-182.97"/>
    <n v="0"/>
    <n v="18317.03"/>
    <n v="18500"/>
    <n v="-182.97"/>
    <n v="0"/>
    <m/>
    <s v="UM01"/>
    <s v="INR"/>
    <n v="0"/>
    <n v="0"/>
    <n v="0"/>
    <n v="0"/>
    <n v="0"/>
  </r>
  <r>
    <s v="1605002396"/>
    <s v="0"/>
    <s v="16050023960"/>
    <s v="5000"/>
    <x v="4"/>
    <s v="Telephone Set-Display Type"/>
    <s v="3"/>
    <s v="0"/>
    <s v="UM3001"/>
    <d v="2021-03-05T00:00:00"/>
    <n v="0"/>
    <n v="0"/>
    <n v="0"/>
    <n v="2966"/>
    <n v="0"/>
    <n v="-69.48"/>
    <n v="0"/>
    <n v="2896.52"/>
    <n v="2966"/>
    <n v="-69.48"/>
    <n v="0"/>
    <m/>
    <s v="UM01"/>
    <s v="INR"/>
    <n v="0"/>
    <n v="0"/>
    <n v="0"/>
    <n v="0"/>
    <n v="0"/>
  </r>
  <r>
    <s v="1605002398"/>
    <s v="0"/>
    <s v="16050023980"/>
    <s v="5000"/>
    <x v="4"/>
    <s v="Samsung mobile for Manish Prasad Mumbai Branch"/>
    <s v="3"/>
    <s v="0"/>
    <s v="UM3001"/>
    <d v="2021-01-02T00:00:00"/>
    <n v="0"/>
    <n v="0"/>
    <n v="0"/>
    <n v="12000"/>
    <n v="0"/>
    <n v="-926.58"/>
    <n v="0"/>
    <n v="11073.42"/>
    <n v="12000"/>
    <n v="-926.58"/>
    <n v="0"/>
    <m/>
    <s v="UM01"/>
    <s v="INR"/>
    <n v="0"/>
    <n v="0"/>
    <n v="0"/>
    <n v="0"/>
    <n v="0"/>
  </r>
  <r>
    <s v="1606001544"/>
    <s v="0"/>
    <s v="16060015440"/>
    <s v="6000"/>
    <x v="5"/>
    <s v="SALWOOD STOOL 18X12X18 INCHES"/>
    <s v="0"/>
    <s v="0"/>
    <s v="UM3001"/>
    <d v="1972-01-01T00:00:00"/>
    <n v="10"/>
    <n v="-10"/>
    <n v="0"/>
    <n v="0"/>
    <n v="0"/>
    <n v="0"/>
    <n v="0"/>
    <n v="0"/>
    <n v="10"/>
    <n v="-10"/>
    <n v="0"/>
    <m/>
    <s v="UM01"/>
    <s v="INR"/>
    <n v="0"/>
    <n v="0"/>
    <n v="0"/>
    <n v="0"/>
    <n v="0"/>
  </r>
  <r>
    <s v="1606001545"/>
    <s v="0"/>
    <s v="16060015450"/>
    <s v="6000"/>
    <x v="5"/>
    <s v="WOODEN STOOL"/>
    <s v="0"/>
    <s v="0"/>
    <s v="UM3001"/>
    <d v="1971-01-01T00:00:00"/>
    <n v="10"/>
    <n v="-10"/>
    <n v="0"/>
    <n v="0"/>
    <n v="0"/>
    <n v="0"/>
    <n v="0"/>
    <n v="0"/>
    <n v="10"/>
    <n v="-10"/>
    <n v="0"/>
    <m/>
    <s v="UM01"/>
    <s v="INR"/>
    <n v="0"/>
    <n v="0"/>
    <n v="0"/>
    <n v="0"/>
    <n v="0"/>
  </r>
  <r>
    <s v="1606001546"/>
    <s v="0"/>
    <s v="16060015460"/>
    <s v="6000"/>
    <x v="5"/>
    <s v="WOODEN STOOL"/>
    <s v="0"/>
    <s v="0"/>
    <s v="UM3001"/>
    <d v="1971-01-01T00:00:00"/>
    <n v="10"/>
    <n v="-10"/>
    <n v="0"/>
    <n v="0"/>
    <n v="0"/>
    <n v="0"/>
    <n v="0"/>
    <n v="0"/>
    <n v="10"/>
    <n v="-10"/>
    <n v="0"/>
    <m/>
    <s v="UM01"/>
    <s v="INR"/>
    <n v="0"/>
    <n v="0"/>
    <n v="0"/>
    <n v="0"/>
    <n v="0"/>
  </r>
  <r>
    <s v="1606001547"/>
    <s v="0"/>
    <s v="16060015470"/>
    <s v="6000"/>
    <x v="5"/>
    <s v="WOODEN STOOL"/>
    <s v="0"/>
    <s v="0"/>
    <s v="UM3001"/>
    <d v="1971-01-01T00:00:00"/>
    <n v="10"/>
    <n v="-10"/>
    <n v="0"/>
    <n v="0"/>
    <n v="0"/>
    <n v="0"/>
    <n v="0"/>
    <n v="0"/>
    <n v="10"/>
    <n v="-10"/>
    <n v="0"/>
    <m/>
    <s v="UM01"/>
    <s v="INR"/>
    <n v="0"/>
    <n v="0"/>
    <n v="0"/>
    <n v="0"/>
    <n v="0"/>
  </r>
  <r>
    <s v="1606001548"/>
    <s v="0"/>
    <s v="16060015480"/>
    <s v="6000"/>
    <x v="5"/>
    <s v="WOODEN STOOL"/>
    <s v="0"/>
    <s v="0"/>
    <s v="UM3001"/>
    <d v="1971-01-01T00:00:00"/>
    <n v="10"/>
    <n v="-10"/>
    <n v="0"/>
    <n v="0"/>
    <n v="0"/>
    <n v="0"/>
    <n v="0"/>
    <n v="0"/>
    <n v="10"/>
    <n v="-10"/>
    <n v="0"/>
    <m/>
    <s v="UM01"/>
    <s v="INR"/>
    <n v="0"/>
    <n v="0"/>
    <n v="0"/>
    <n v="0"/>
    <n v="0"/>
  </r>
  <r>
    <s v="1606001549"/>
    <s v="0"/>
    <s v="16060015490"/>
    <s v="6000"/>
    <x v="5"/>
    <s v="S W STOOL 18X12X/8"/>
    <s v="0"/>
    <s v="0"/>
    <s v="UM3001"/>
    <d v="1972-01-01T00:00:00"/>
    <n v="11.22"/>
    <n v="-11.22"/>
    <n v="0"/>
    <n v="0"/>
    <n v="0"/>
    <n v="0"/>
    <n v="0"/>
    <n v="0"/>
    <n v="11.22"/>
    <n v="-11.22"/>
    <n v="0"/>
    <m/>
    <s v="UM01"/>
    <s v="INR"/>
    <n v="0"/>
    <n v="0"/>
    <n v="0"/>
    <n v="0"/>
    <n v="0"/>
  </r>
  <r>
    <s v="1606001550"/>
    <s v="0"/>
    <s v="16060015500"/>
    <s v="6000"/>
    <x v="5"/>
    <s v="S W STOOL 18X12X18"/>
    <s v="0"/>
    <s v="0"/>
    <s v="UM3001"/>
    <d v="1972-01-01T00:00:00"/>
    <n v="11.22"/>
    <n v="-11.22"/>
    <n v="0"/>
    <n v="0"/>
    <n v="0"/>
    <n v="0"/>
    <n v="0"/>
    <n v="0"/>
    <n v="11.22"/>
    <n v="-11.22"/>
    <n v="0"/>
    <m/>
    <s v="UM01"/>
    <s v="INR"/>
    <n v="0"/>
    <n v="0"/>
    <n v="0"/>
    <n v="0"/>
    <n v="0"/>
  </r>
  <r>
    <s v="1606001551"/>
    <s v="0"/>
    <s v="16060015510"/>
    <s v="6000"/>
    <x v="5"/>
    <s v="WOODEN STOOL"/>
    <s v="0"/>
    <s v="0"/>
    <s v="UM3001"/>
    <d v="1969-01-01T00:00:00"/>
    <n v="11.22"/>
    <n v="-11.22"/>
    <n v="0"/>
    <n v="0"/>
    <n v="0"/>
    <n v="0"/>
    <n v="0"/>
    <n v="0"/>
    <n v="11.22"/>
    <n v="-11.22"/>
    <n v="0"/>
    <m/>
    <s v="UM01"/>
    <s v="INR"/>
    <n v="0"/>
    <n v="0"/>
    <n v="0"/>
    <n v="0"/>
    <n v="0"/>
  </r>
  <r>
    <s v="1606001552"/>
    <s v="0"/>
    <s v="16060015520"/>
    <s v="6000"/>
    <x v="5"/>
    <s v="STOOLS"/>
    <s v="0"/>
    <s v="0"/>
    <s v="UM3001"/>
    <d v="1968-01-01T00:00:00"/>
    <n v="12.85"/>
    <n v="-12.85"/>
    <n v="0"/>
    <n v="0"/>
    <n v="0"/>
    <n v="0"/>
    <n v="0"/>
    <n v="0"/>
    <n v="12.85"/>
    <n v="-12.85"/>
    <n v="0"/>
    <m/>
    <s v="UM01"/>
    <s v="INR"/>
    <n v="0"/>
    <n v="0"/>
    <n v="0"/>
    <n v="0"/>
    <n v="0"/>
  </r>
  <r>
    <s v="1606001553"/>
    <s v="0"/>
    <s v="16060015530"/>
    <s v="6000"/>
    <x v="5"/>
    <s v="STOOLS"/>
    <s v="0"/>
    <s v="0"/>
    <s v="UM3001"/>
    <d v="1968-01-01T00:00:00"/>
    <n v="12.86"/>
    <n v="-12.86"/>
    <n v="0"/>
    <n v="0"/>
    <n v="0"/>
    <n v="0"/>
    <n v="0"/>
    <n v="0"/>
    <n v="12.86"/>
    <n v="-12.86"/>
    <n v="0"/>
    <m/>
    <s v="UM01"/>
    <s v="INR"/>
    <n v="0"/>
    <n v="0"/>
    <n v="0"/>
    <n v="0"/>
    <n v="0"/>
  </r>
  <r>
    <s v="1606001555"/>
    <s v="0"/>
    <s v="16060015550"/>
    <s v="6000"/>
    <x v="5"/>
    <s v="T W DRAWING STOOL"/>
    <s v="0"/>
    <s v="0"/>
    <s v="UM3001"/>
    <d v="1972-01-01T00:00:00"/>
    <n v="13.26"/>
    <n v="-13.26"/>
    <n v="0"/>
    <n v="0"/>
    <n v="0"/>
    <n v="0"/>
    <n v="0"/>
    <n v="0"/>
    <n v="13.26"/>
    <n v="-13.26"/>
    <n v="0"/>
    <m/>
    <s v="UM01"/>
    <s v="INR"/>
    <n v="0"/>
    <n v="0"/>
    <n v="0"/>
    <n v="0"/>
    <n v="0"/>
  </r>
  <r>
    <s v="1606001556"/>
    <s v="0"/>
    <s v="16060015560"/>
    <s v="6000"/>
    <x v="5"/>
    <s v="T W DRAWING STOOL"/>
    <s v="0"/>
    <s v="0"/>
    <s v="UM3001"/>
    <d v="1972-01-01T00:00:00"/>
    <n v="13.26"/>
    <n v="-13.26"/>
    <n v="0"/>
    <n v="0"/>
    <n v="0"/>
    <n v="0"/>
    <n v="0"/>
    <n v="0"/>
    <n v="13.26"/>
    <n v="-13.26"/>
    <n v="0"/>
    <m/>
    <s v="UM01"/>
    <s v="INR"/>
    <n v="0"/>
    <n v="0"/>
    <n v="0"/>
    <n v="0"/>
    <n v="0"/>
  </r>
  <r>
    <s v="1606001557"/>
    <s v="0"/>
    <s v="16060015570"/>
    <s v="6000"/>
    <x v="5"/>
    <s v="WOODEN STOOLS"/>
    <s v="0"/>
    <s v="0"/>
    <s v="UM3001"/>
    <d v="1968-01-01T00:00:00"/>
    <n v="15"/>
    <n v="-15"/>
    <n v="0"/>
    <n v="0"/>
    <n v="0"/>
    <n v="0"/>
    <n v="0"/>
    <n v="0"/>
    <n v="15"/>
    <n v="-15"/>
    <n v="0"/>
    <m/>
    <s v="UM01"/>
    <s v="INR"/>
    <n v="0"/>
    <n v="0"/>
    <n v="0"/>
    <n v="0"/>
    <n v="0"/>
  </r>
  <r>
    <s v="1606001558"/>
    <s v="0"/>
    <s v="16060015580"/>
    <s v="6000"/>
    <x v="5"/>
    <s v="WOODEN STOOLS"/>
    <s v="0"/>
    <s v="0"/>
    <s v="UM3001"/>
    <d v="1968-01-01T00:00:00"/>
    <n v="15"/>
    <n v="-15"/>
    <n v="0"/>
    <n v="0"/>
    <n v="0"/>
    <n v="0"/>
    <n v="0"/>
    <n v="0"/>
    <n v="15"/>
    <n v="-15"/>
    <n v="0"/>
    <m/>
    <s v="UM01"/>
    <s v="INR"/>
    <n v="0"/>
    <n v="0"/>
    <n v="0"/>
    <n v="0"/>
    <n v="0"/>
  </r>
  <r>
    <s v="1606001559"/>
    <s v="0"/>
    <s v="16060015590"/>
    <s v="6000"/>
    <x v="5"/>
    <s v="WOODEN STOOLS"/>
    <s v="0"/>
    <s v="0"/>
    <s v="UM3001"/>
    <d v="1968-01-01T00:00:00"/>
    <n v="15"/>
    <n v="-15"/>
    <n v="0"/>
    <n v="0"/>
    <n v="0"/>
    <n v="0"/>
    <n v="0"/>
    <n v="0"/>
    <n v="15"/>
    <n v="-15"/>
    <n v="0"/>
    <m/>
    <s v="UM01"/>
    <s v="INR"/>
    <n v="0"/>
    <n v="0"/>
    <n v="0"/>
    <n v="0"/>
    <n v="0"/>
  </r>
  <r>
    <s v="1606001560"/>
    <s v="0"/>
    <s v="16060015600"/>
    <s v="6000"/>
    <x v="5"/>
    <s v="TEAKWOOD STOOLS"/>
    <s v="0"/>
    <s v="0"/>
    <s v="UM3001"/>
    <d v="1973-01-01T00:00:00"/>
    <n v="15.3"/>
    <n v="-15.3"/>
    <n v="0"/>
    <n v="0"/>
    <n v="0"/>
    <n v="0"/>
    <n v="0"/>
    <n v="0"/>
    <n v="15.3"/>
    <n v="-15.3"/>
    <n v="0"/>
    <m/>
    <s v="UM01"/>
    <s v="INR"/>
    <n v="0"/>
    <n v="0"/>
    <n v="0"/>
    <n v="0"/>
    <n v="0"/>
  </r>
  <r>
    <s v="1606001561"/>
    <s v="0"/>
    <s v="16060015610"/>
    <s v="6000"/>
    <x v="5"/>
    <s v="TEAKWOOD STOOLS"/>
    <s v="0"/>
    <s v="0"/>
    <s v="UM3001"/>
    <d v="1973-01-01T00:00:00"/>
    <n v="15.3"/>
    <n v="-15.3"/>
    <n v="0"/>
    <n v="0"/>
    <n v="0"/>
    <n v="0"/>
    <n v="0"/>
    <n v="0"/>
    <n v="15.3"/>
    <n v="-15.3"/>
    <n v="0"/>
    <m/>
    <s v="UM01"/>
    <s v="INR"/>
    <n v="0"/>
    <n v="0"/>
    <n v="0"/>
    <n v="0"/>
    <n v="0"/>
  </r>
  <r>
    <s v="1606001562"/>
    <s v="0"/>
    <s v="16060015620"/>
    <s v="6000"/>
    <x v="5"/>
    <s v="&quot;&quot;&quot;CONFERENCE TABLE 12'X1-6&quot;&quot;&quot;&quot;X2-&quot;"/>
    <s v="0"/>
    <s v="0"/>
    <s v="UM3001"/>
    <d v="1985-10-17T00:00:00"/>
    <n v="8408.07"/>
    <n v="-7987.67"/>
    <n v="420.4"/>
    <n v="0"/>
    <n v="0"/>
    <n v="0"/>
    <n v="0"/>
    <n v="420.4"/>
    <n v="8408.07"/>
    <n v="-7987.67"/>
    <n v="0"/>
    <m/>
    <s v="UM01"/>
    <s v="INR"/>
    <n v="0"/>
    <n v="0"/>
    <n v="0"/>
    <n v="0"/>
    <n v="0"/>
  </r>
  <r>
    <s v="1606001563"/>
    <s v="0"/>
    <s v="16060015630"/>
    <s v="6000"/>
    <x v="5"/>
    <s v="WOODEN STOOL 18X12X24INCHES"/>
    <s v="0"/>
    <s v="0"/>
    <s v="UM3001"/>
    <d v="1974-01-01T00:00:00"/>
    <n v="15.45"/>
    <n v="-15.45"/>
    <n v="0"/>
    <n v="0"/>
    <n v="0"/>
    <n v="0"/>
    <n v="0"/>
    <n v="0"/>
    <n v="15.45"/>
    <n v="-15.45"/>
    <n v="0"/>
    <m/>
    <s v="UM01"/>
    <s v="INR"/>
    <n v="0"/>
    <n v="0"/>
    <n v="0"/>
    <n v="0"/>
    <n v="0"/>
  </r>
  <r>
    <s v="1606001564"/>
    <s v="0"/>
    <s v="16060015640"/>
    <s v="6000"/>
    <x v="5"/>
    <s v="WOODEN STOOL 18X12X24INCHES"/>
    <s v="0"/>
    <s v="0"/>
    <s v="UM3001"/>
    <d v="1974-01-01T00:00:00"/>
    <n v="15.45"/>
    <n v="-15.45"/>
    <n v="0"/>
    <n v="0"/>
    <n v="0"/>
    <n v="0"/>
    <n v="0"/>
    <n v="0"/>
    <n v="15.45"/>
    <n v="-15.45"/>
    <n v="0"/>
    <m/>
    <s v="UM01"/>
    <s v="INR"/>
    <n v="0"/>
    <n v="0"/>
    <n v="0"/>
    <n v="0"/>
    <n v="0"/>
  </r>
  <r>
    <s v="1606001565"/>
    <s v="0"/>
    <s v="16060015650"/>
    <s v="6000"/>
    <x v="5"/>
    <s v="WOODEN STOOL 18X12X24INCHES"/>
    <s v="0"/>
    <s v="0"/>
    <s v="UM3001"/>
    <d v="1974-01-01T00:00:00"/>
    <n v="15.45"/>
    <n v="-15.45"/>
    <n v="0"/>
    <n v="0"/>
    <n v="0"/>
    <n v="0"/>
    <n v="0"/>
    <n v="0"/>
    <n v="15.45"/>
    <n v="-15.45"/>
    <n v="0"/>
    <m/>
    <s v="UM01"/>
    <s v="INR"/>
    <n v="0"/>
    <n v="0"/>
    <n v="0"/>
    <n v="0"/>
    <n v="0"/>
  </r>
  <r>
    <s v="1606001566"/>
    <s v="0"/>
    <s v="16060015660"/>
    <s v="6000"/>
    <x v="5"/>
    <s v="WOODEN STOOL 18X12X24INCHES"/>
    <s v="0"/>
    <s v="0"/>
    <s v="UM3001"/>
    <d v="1974-01-01T00:00:00"/>
    <n v="15.45"/>
    <n v="-15.45"/>
    <n v="0"/>
    <n v="0"/>
    <n v="0"/>
    <n v="0"/>
    <n v="0"/>
    <n v="0"/>
    <n v="15.45"/>
    <n v="-15.45"/>
    <n v="0"/>
    <m/>
    <s v="UM01"/>
    <s v="INR"/>
    <n v="0"/>
    <n v="0"/>
    <n v="0"/>
    <n v="0"/>
    <n v="0"/>
  </r>
  <r>
    <s v="1606001567"/>
    <s v="0"/>
    <s v="16060015670"/>
    <s v="6000"/>
    <x v="5"/>
    <s v="WOODEN STOOL 18X12X24INCHES"/>
    <s v="0"/>
    <s v="0"/>
    <s v="UM3001"/>
    <d v="1974-01-01T00:00:00"/>
    <n v="15.45"/>
    <n v="-15.45"/>
    <n v="0"/>
    <n v="0"/>
    <n v="0"/>
    <n v="0"/>
    <n v="0"/>
    <n v="0"/>
    <n v="15.45"/>
    <n v="-15.45"/>
    <n v="0"/>
    <m/>
    <s v="UM01"/>
    <s v="INR"/>
    <n v="0"/>
    <n v="0"/>
    <n v="0"/>
    <n v="0"/>
    <n v="0"/>
  </r>
  <r>
    <s v="1606001568"/>
    <s v="0"/>
    <s v="16060015680"/>
    <s v="6000"/>
    <x v="5"/>
    <s v="WOODEN STOOL 18X12X24INCHES"/>
    <s v="0"/>
    <s v="0"/>
    <s v="UM3001"/>
    <d v="1974-01-01T00:00:00"/>
    <n v="15.45"/>
    <n v="-15.45"/>
    <n v="0"/>
    <n v="0"/>
    <n v="0"/>
    <n v="0"/>
    <n v="0"/>
    <n v="0"/>
    <n v="15.45"/>
    <n v="-15.45"/>
    <n v="0"/>
    <m/>
    <s v="UM01"/>
    <s v="INR"/>
    <n v="0"/>
    <n v="0"/>
    <n v="0"/>
    <n v="0"/>
    <n v="0"/>
  </r>
  <r>
    <s v="1606001571"/>
    <s v="0"/>
    <s v="16060015710"/>
    <s v="6000"/>
    <x v="5"/>
    <s v="WOODEN CHAIRS"/>
    <s v="0"/>
    <s v="0"/>
    <s v="UM3001"/>
    <d v="1981-06-15T00:00:00"/>
    <n v="22"/>
    <n v="-22"/>
    <n v="0"/>
    <n v="0"/>
    <n v="0"/>
    <n v="0"/>
    <n v="0"/>
    <n v="0"/>
    <n v="22"/>
    <n v="-22"/>
    <n v="0"/>
    <m/>
    <s v="UM01"/>
    <s v="INR"/>
    <n v="0"/>
    <n v="0"/>
    <n v="0"/>
    <n v="0"/>
    <n v="0"/>
  </r>
  <r>
    <s v="1606001572"/>
    <s v="0"/>
    <s v="16060015720"/>
    <s v="6000"/>
    <x v="5"/>
    <s v="WOODEN CHAIRS"/>
    <s v="0"/>
    <s v="0"/>
    <s v="UM3001"/>
    <d v="1981-06-15T00:00:00"/>
    <n v="22"/>
    <n v="-22"/>
    <n v="0"/>
    <n v="0"/>
    <n v="0"/>
    <n v="0"/>
    <n v="0"/>
    <n v="0"/>
    <n v="22"/>
    <n v="-22"/>
    <n v="0"/>
    <m/>
    <s v="UM01"/>
    <s v="INR"/>
    <n v="0"/>
    <n v="0"/>
    <n v="0"/>
    <n v="0"/>
    <n v="0"/>
  </r>
  <r>
    <s v="1606001573"/>
    <s v="0"/>
    <s v="16060015730"/>
    <s v="6000"/>
    <x v="5"/>
    <s v="WOODEN CHAIRS"/>
    <s v="0"/>
    <s v="0"/>
    <s v="UM3001"/>
    <d v="1981-06-15T00:00:00"/>
    <n v="22"/>
    <n v="-22"/>
    <n v="0"/>
    <n v="0"/>
    <n v="0"/>
    <n v="0"/>
    <n v="0"/>
    <n v="0"/>
    <n v="22"/>
    <n v="-22"/>
    <n v="0"/>
    <m/>
    <s v="UM01"/>
    <s v="INR"/>
    <n v="0"/>
    <n v="0"/>
    <n v="0"/>
    <n v="0"/>
    <n v="0"/>
  </r>
  <r>
    <s v="1606001574"/>
    <s v="0"/>
    <s v="16060015740"/>
    <s v="6000"/>
    <x v="5"/>
    <s v="WOODEN CHAIRS"/>
    <s v="0"/>
    <s v="0"/>
    <s v="UM3001"/>
    <d v="1981-06-15T00:00:00"/>
    <n v="22"/>
    <n v="-22"/>
    <n v="0"/>
    <n v="0"/>
    <n v="0"/>
    <n v="0"/>
    <n v="0"/>
    <n v="0"/>
    <n v="22"/>
    <n v="-22"/>
    <n v="0"/>
    <m/>
    <s v="UM01"/>
    <s v="INR"/>
    <n v="0"/>
    <n v="0"/>
    <n v="0"/>
    <n v="0"/>
    <n v="0"/>
  </r>
  <r>
    <s v="1606001575"/>
    <s v="0"/>
    <s v="16060015750"/>
    <s v="6000"/>
    <x v="5"/>
    <s v="WOODEN CHAIRS"/>
    <s v="0"/>
    <s v="0"/>
    <s v="UM3001"/>
    <d v="1981-06-15T00:00:00"/>
    <n v="22"/>
    <n v="-22"/>
    <n v="0"/>
    <n v="0"/>
    <n v="0"/>
    <n v="0"/>
    <n v="0"/>
    <n v="0"/>
    <n v="22"/>
    <n v="-22"/>
    <n v="0"/>
    <m/>
    <s v="UM01"/>
    <s v="INR"/>
    <n v="0"/>
    <n v="0"/>
    <n v="0"/>
    <n v="0"/>
    <n v="0"/>
  </r>
  <r>
    <s v="1606001576"/>
    <s v="0"/>
    <s v="16060015760"/>
    <s v="6000"/>
    <x v="5"/>
    <s v="WOODEN CHAIRS"/>
    <s v="0"/>
    <s v="0"/>
    <s v="UM3001"/>
    <d v="1981-06-15T00:00:00"/>
    <n v="22"/>
    <n v="-22"/>
    <n v="0"/>
    <n v="0"/>
    <n v="0"/>
    <n v="0"/>
    <n v="0"/>
    <n v="0"/>
    <n v="22"/>
    <n v="-22"/>
    <n v="0"/>
    <m/>
    <s v="UM01"/>
    <s v="INR"/>
    <n v="0"/>
    <n v="0"/>
    <n v="0"/>
    <n v="0"/>
    <n v="0"/>
  </r>
  <r>
    <s v="1606001577"/>
    <s v="0"/>
    <s v="16060015770"/>
    <s v="6000"/>
    <x v="5"/>
    <s v="WOODEN CHAIRS"/>
    <s v="0"/>
    <s v="0"/>
    <s v="UM3001"/>
    <d v="1981-06-15T00:00:00"/>
    <n v="22"/>
    <n v="-22"/>
    <n v="0"/>
    <n v="0"/>
    <n v="0"/>
    <n v="0"/>
    <n v="0"/>
    <n v="0"/>
    <n v="22"/>
    <n v="-22"/>
    <n v="0"/>
    <m/>
    <s v="UM01"/>
    <s v="INR"/>
    <n v="0"/>
    <n v="0"/>
    <n v="0"/>
    <n v="0"/>
    <n v="0"/>
  </r>
  <r>
    <s v="1606001578"/>
    <s v="0"/>
    <s v="16060015780"/>
    <s v="6000"/>
    <x v="5"/>
    <s v="WOODEN CHAIRS"/>
    <s v="0"/>
    <s v="0"/>
    <s v="UM3001"/>
    <d v="1981-06-15T00:00:00"/>
    <n v="22"/>
    <n v="-22"/>
    <n v="0"/>
    <n v="0"/>
    <n v="0"/>
    <n v="0"/>
    <n v="0"/>
    <n v="0"/>
    <n v="22"/>
    <n v="-22"/>
    <n v="0"/>
    <m/>
    <s v="UM01"/>
    <s v="INR"/>
    <n v="0"/>
    <n v="0"/>
    <n v="0"/>
    <n v="0"/>
    <n v="0"/>
  </r>
  <r>
    <s v="1606001579"/>
    <s v="0"/>
    <s v="16060015790"/>
    <s v="6000"/>
    <x v="5"/>
    <s v="WOODEN CHAIRS"/>
    <s v="0"/>
    <s v="0"/>
    <s v="UM3001"/>
    <d v="1981-06-15T00:00:00"/>
    <n v="22"/>
    <n v="-22"/>
    <n v="0"/>
    <n v="0"/>
    <n v="0"/>
    <n v="0"/>
    <n v="0"/>
    <n v="0"/>
    <n v="22"/>
    <n v="-22"/>
    <n v="0"/>
    <m/>
    <s v="UM01"/>
    <s v="INR"/>
    <n v="0"/>
    <n v="0"/>
    <n v="0"/>
    <n v="0"/>
    <n v="0"/>
  </r>
  <r>
    <s v="1606001580"/>
    <s v="0"/>
    <s v="16060015800"/>
    <s v="6000"/>
    <x v="5"/>
    <s v="WOODEN CHAIRS"/>
    <s v="0"/>
    <s v="0"/>
    <s v="UM3001"/>
    <d v="1981-06-15T00:00:00"/>
    <n v="22"/>
    <n v="-22"/>
    <n v="0"/>
    <n v="0"/>
    <n v="0"/>
    <n v="0"/>
    <n v="0"/>
    <n v="0"/>
    <n v="22"/>
    <n v="-22"/>
    <n v="0"/>
    <m/>
    <s v="UM01"/>
    <s v="INR"/>
    <n v="0"/>
    <n v="0"/>
    <n v="0"/>
    <n v="0"/>
    <n v="0"/>
  </r>
  <r>
    <s v="1606001581"/>
    <s v="0"/>
    <s v="16060015810"/>
    <s v="6000"/>
    <x v="5"/>
    <s v="WOODEN CHAIRS"/>
    <s v="0"/>
    <s v="0"/>
    <s v="UM3001"/>
    <d v="1981-06-15T00:00:00"/>
    <n v="22"/>
    <n v="-22"/>
    <n v="0"/>
    <n v="0"/>
    <n v="0"/>
    <n v="0"/>
    <n v="0"/>
    <n v="0"/>
    <n v="22"/>
    <n v="-22"/>
    <n v="0"/>
    <m/>
    <s v="UM01"/>
    <s v="INR"/>
    <n v="0"/>
    <n v="0"/>
    <n v="0"/>
    <n v="0"/>
    <n v="0"/>
  </r>
  <r>
    <s v="1606001582"/>
    <s v="0"/>
    <s v="16060015820"/>
    <s v="6000"/>
    <x v="5"/>
    <s v="WOODEN CHAIRS"/>
    <s v="0"/>
    <s v="0"/>
    <s v="UM3001"/>
    <d v="1981-06-15T00:00:00"/>
    <n v="22"/>
    <n v="-22"/>
    <n v="0"/>
    <n v="0"/>
    <n v="0"/>
    <n v="0"/>
    <n v="0"/>
    <n v="0"/>
    <n v="22"/>
    <n v="-22"/>
    <n v="0"/>
    <m/>
    <s v="UM01"/>
    <s v="INR"/>
    <n v="0"/>
    <n v="0"/>
    <n v="0"/>
    <n v="0"/>
    <n v="0"/>
  </r>
  <r>
    <s v="1606001583"/>
    <s v="0"/>
    <s v="16060015830"/>
    <s v="6000"/>
    <x v="5"/>
    <s v="WOODEN CHAIRS"/>
    <s v="0"/>
    <s v="0"/>
    <s v="UM3001"/>
    <d v="1981-06-15T00:00:00"/>
    <n v="22"/>
    <n v="-22"/>
    <n v="0"/>
    <n v="0"/>
    <n v="0"/>
    <n v="0"/>
    <n v="0"/>
    <n v="0"/>
    <n v="22"/>
    <n v="-22"/>
    <n v="0"/>
    <m/>
    <s v="UM01"/>
    <s v="INR"/>
    <n v="0"/>
    <n v="0"/>
    <n v="0"/>
    <n v="0"/>
    <n v="0"/>
  </r>
  <r>
    <s v="1606001584"/>
    <s v="0"/>
    <s v="16060015840"/>
    <s v="6000"/>
    <x v="5"/>
    <s v="WOODEN CHAIRS"/>
    <s v="0"/>
    <s v="0"/>
    <s v="UM3001"/>
    <d v="1981-06-15T00:00:00"/>
    <n v="22"/>
    <n v="-22"/>
    <n v="0"/>
    <n v="0"/>
    <n v="0"/>
    <n v="0"/>
    <n v="0"/>
    <n v="0"/>
    <n v="22"/>
    <n v="-22"/>
    <n v="0"/>
    <m/>
    <s v="UM01"/>
    <s v="INR"/>
    <n v="0"/>
    <n v="0"/>
    <n v="0"/>
    <n v="0"/>
    <n v="0"/>
  </r>
  <r>
    <s v="1606001585"/>
    <s v="0"/>
    <s v="16060015850"/>
    <s v="6000"/>
    <x v="5"/>
    <s v="WOODEN CHAIRS"/>
    <s v="0"/>
    <s v="0"/>
    <s v="UM3001"/>
    <d v="1981-06-15T00:00:00"/>
    <n v="22"/>
    <n v="-22"/>
    <n v="0"/>
    <n v="0"/>
    <n v="0"/>
    <n v="0"/>
    <n v="0"/>
    <n v="0"/>
    <n v="22"/>
    <n v="-22"/>
    <n v="0"/>
    <m/>
    <s v="UM01"/>
    <s v="INR"/>
    <n v="0"/>
    <n v="0"/>
    <n v="0"/>
    <n v="0"/>
    <n v="0"/>
  </r>
  <r>
    <s v="1606001586"/>
    <s v="0"/>
    <s v="16060015860"/>
    <s v="6000"/>
    <x v="5"/>
    <s v="WOODEN CHAIRS"/>
    <s v="0"/>
    <s v="0"/>
    <s v="UM3001"/>
    <d v="1981-06-15T00:00:00"/>
    <n v="22"/>
    <n v="-22"/>
    <n v="0"/>
    <n v="0"/>
    <n v="0"/>
    <n v="0"/>
    <n v="0"/>
    <n v="0"/>
    <n v="22"/>
    <n v="-22"/>
    <n v="0"/>
    <m/>
    <s v="UM01"/>
    <s v="INR"/>
    <n v="0"/>
    <n v="0"/>
    <n v="0"/>
    <n v="0"/>
    <n v="0"/>
  </r>
  <r>
    <s v="1606001587"/>
    <s v="0"/>
    <s v="16060015870"/>
    <s v="6000"/>
    <x v="5"/>
    <s v="WOODEN CHAIRS"/>
    <s v="0"/>
    <s v="0"/>
    <s v="UM3001"/>
    <d v="1981-06-15T00:00:00"/>
    <n v="22"/>
    <n v="-22"/>
    <n v="0"/>
    <n v="0"/>
    <n v="0"/>
    <n v="0"/>
    <n v="0"/>
    <n v="0"/>
    <n v="22"/>
    <n v="-22"/>
    <n v="0"/>
    <m/>
    <s v="UM01"/>
    <s v="INR"/>
    <n v="0"/>
    <n v="0"/>
    <n v="0"/>
    <n v="0"/>
    <n v="0"/>
  </r>
  <r>
    <s v="1606001588"/>
    <s v="0"/>
    <s v="16060015880"/>
    <s v="6000"/>
    <x v="5"/>
    <s v="WOODEN CHAIRS"/>
    <s v="0"/>
    <s v="0"/>
    <s v="UM3001"/>
    <d v="1981-06-15T00:00:00"/>
    <n v="22"/>
    <n v="-22"/>
    <n v="0"/>
    <n v="0"/>
    <n v="0"/>
    <n v="0"/>
    <n v="0"/>
    <n v="0"/>
    <n v="22"/>
    <n v="-22"/>
    <n v="0"/>
    <m/>
    <s v="UM01"/>
    <s v="INR"/>
    <n v="0"/>
    <n v="0"/>
    <n v="0"/>
    <n v="0"/>
    <n v="0"/>
  </r>
  <r>
    <s v="1606001589"/>
    <s v="0"/>
    <s v="16060015890"/>
    <s v="6000"/>
    <x v="5"/>
    <s v="WOODEN CHAIRS"/>
    <s v="0"/>
    <s v="0"/>
    <s v="UM3001"/>
    <d v="1981-06-15T00:00:00"/>
    <n v="22"/>
    <n v="-22"/>
    <n v="0"/>
    <n v="0"/>
    <n v="0"/>
    <n v="0"/>
    <n v="0"/>
    <n v="0"/>
    <n v="22"/>
    <n v="-22"/>
    <n v="0"/>
    <m/>
    <s v="UM01"/>
    <s v="INR"/>
    <n v="0"/>
    <n v="0"/>
    <n v="0"/>
    <n v="0"/>
    <n v="0"/>
  </r>
  <r>
    <s v="1606001590"/>
    <s v="0"/>
    <s v="16060015900"/>
    <s v="6000"/>
    <x v="5"/>
    <s v="WOODEN CHAIRS"/>
    <s v="0"/>
    <s v="0"/>
    <s v="UM3001"/>
    <d v="1981-06-15T00:00:00"/>
    <n v="22"/>
    <n v="-22"/>
    <n v="0"/>
    <n v="0"/>
    <n v="0"/>
    <n v="0"/>
    <n v="0"/>
    <n v="0"/>
    <n v="22"/>
    <n v="-22"/>
    <n v="0"/>
    <m/>
    <s v="UM01"/>
    <s v="INR"/>
    <n v="0"/>
    <n v="0"/>
    <n v="0"/>
    <n v="0"/>
    <n v="0"/>
  </r>
  <r>
    <s v="1606001591"/>
    <s v="0"/>
    <s v="16060015910"/>
    <s v="6000"/>
    <x v="5"/>
    <s v="WOODEN CHAIRS"/>
    <s v="0"/>
    <s v="0"/>
    <s v="UM3001"/>
    <d v="1981-06-15T00:00:00"/>
    <n v="22"/>
    <n v="-22"/>
    <n v="0"/>
    <n v="0"/>
    <n v="0"/>
    <n v="0"/>
    <n v="0"/>
    <n v="0"/>
    <n v="22"/>
    <n v="-22"/>
    <n v="0"/>
    <m/>
    <s v="UM01"/>
    <s v="INR"/>
    <n v="0"/>
    <n v="0"/>
    <n v="0"/>
    <n v="0"/>
    <n v="0"/>
  </r>
  <r>
    <s v="1606001592"/>
    <s v="0"/>
    <s v="16060015920"/>
    <s v="6000"/>
    <x v="5"/>
    <s v="WOODEN CHAIRS"/>
    <s v="0"/>
    <s v="0"/>
    <s v="UM3001"/>
    <d v="1981-06-15T00:00:00"/>
    <n v="22"/>
    <n v="-22"/>
    <n v="0"/>
    <n v="0"/>
    <n v="0"/>
    <n v="0"/>
    <n v="0"/>
    <n v="0"/>
    <n v="22"/>
    <n v="-22"/>
    <n v="0"/>
    <m/>
    <s v="UM01"/>
    <s v="INR"/>
    <n v="0"/>
    <n v="0"/>
    <n v="0"/>
    <n v="0"/>
    <n v="0"/>
  </r>
  <r>
    <s v="1606001593"/>
    <s v="0"/>
    <s v="16060015930"/>
    <s v="6000"/>
    <x v="5"/>
    <s v="WOODEN CHAIRS"/>
    <s v="0"/>
    <s v="0"/>
    <s v="UM3001"/>
    <d v="1981-06-15T00:00:00"/>
    <n v="22"/>
    <n v="-22"/>
    <n v="0"/>
    <n v="0"/>
    <n v="0"/>
    <n v="0"/>
    <n v="0"/>
    <n v="0"/>
    <n v="22"/>
    <n v="-22"/>
    <n v="0"/>
    <m/>
    <s v="UM01"/>
    <s v="INR"/>
    <n v="0"/>
    <n v="0"/>
    <n v="0"/>
    <n v="0"/>
    <n v="0"/>
  </r>
  <r>
    <s v="1606001594"/>
    <s v="0"/>
    <s v="16060015940"/>
    <s v="6000"/>
    <x v="5"/>
    <s v="WOODEN CHAIRS"/>
    <s v="0"/>
    <s v="0"/>
    <s v="UM3001"/>
    <d v="1981-06-15T00:00:00"/>
    <n v="22"/>
    <n v="-22"/>
    <n v="0"/>
    <n v="0"/>
    <n v="0"/>
    <n v="0"/>
    <n v="0"/>
    <n v="0"/>
    <n v="22"/>
    <n v="-22"/>
    <n v="0"/>
    <m/>
    <s v="UM01"/>
    <s v="INR"/>
    <n v="0"/>
    <n v="0"/>
    <n v="0"/>
    <n v="0"/>
    <n v="0"/>
  </r>
  <r>
    <s v="1606001595"/>
    <s v="0"/>
    <s v="16060015950"/>
    <s v="6000"/>
    <x v="5"/>
    <s v="WOODEN CHAIRS"/>
    <s v="0"/>
    <s v="0"/>
    <s v="UM3001"/>
    <d v="1981-06-15T00:00:00"/>
    <n v="22"/>
    <n v="-22"/>
    <n v="0"/>
    <n v="0"/>
    <n v="0"/>
    <n v="0"/>
    <n v="0"/>
    <n v="0"/>
    <n v="22"/>
    <n v="-22"/>
    <n v="0"/>
    <m/>
    <s v="UM01"/>
    <s v="INR"/>
    <n v="0"/>
    <n v="0"/>
    <n v="0"/>
    <n v="0"/>
    <n v="0"/>
  </r>
  <r>
    <s v="1606001596"/>
    <s v="0"/>
    <s v="16060015960"/>
    <s v="6000"/>
    <x v="5"/>
    <s v="WOODEN CHAIRS"/>
    <s v="0"/>
    <s v="0"/>
    <s v="UM3001"/>
    <d v="1981-06-15T00:00:00"/>
    <n v="22"/>
    <n v="-22"/>
    <n v="0"/>
    <n v="0"/>
    <n v="0"/>
    <n v="0"/>
    <n v="0"/>
    <n v="0"/>
    <n v="22"/>
    <n v="-22"/>
    <n v="0"/>
    <m/>
    <s v="UM01"/>
    <s v="INR"/>
    <n v="0"/>
    <n v="0"/>
    <n v="0"/>
    <n v="0"/>
    <n v="0"/>
  </r>
  <r>
    <s v="1606001597"/>
    <s v="0"/>
    <s v="16060015970"/>
    <s v="6000"/>
    <x v="5"/>
    <s v="WOODEN CHAIRS"/>
    <s v="0"/>
    <s v="0"/>
    <s v="UM3001"/>
    <d v="1981-06-15T00:00:00"/>
    <n v="22"/>
    <n v="-22"/>
    <n v="0"/>
    <n v="0"/>
    <n v="0"/>
    <n v="0"/>
    <n v="0"/>
    <n v="0"/>
    <n v="22"/>
    <n v="-22"/>
    <n v="0"/>
    <m/>
    <s v="UM01"/>
    <s v="INR"/>
    <n v="0"/>
    <n v="0"/>
    <n v="0"/>
    <n v="0"/>
    <n v="0"/>
  </r>
  <r>
    <s v="1606001598"/>
    <s v="0"/>
    <s v="16060015980"/>
    <s v="6000"/>
    <x v="5"/>
    <s v="WOODEN CHAIRS"/>
    <s v="0"/>
    <s v="0"/>
    <s v="UM3001"/>
    <d v="1981-06-15T00:00:00"/>
    <n v="22"/>
    <n v="-22"/>
    <n v="0"/>
    <n v="0"/>
    <n v="0"/>
    <n v="0"/>
    <n v="0"/>
    <n v="0"/>
    <n v="22"/>
    <n v="-22"/>
    <n v="0"/>
    <m/>
    <s v="UM01"/>
    <s v="INR"/>
    <n v="0"/>
    <n v="0"/>
    <n v="0"/>
    <n v="0"/>
    <n v="0"/>
  </r>
  <r>
    <s v="1606001599"/>
    <s v="0"/>
    <s v="16060015990"/>
    <s v="6000"/>
    <x v="5"/>
    <s v="WOODEN CHAIRS"/>
    <s v="0"/>
    <s v="0"/>
    <s v="UM3001"/>
    <d v="1981-06-15T00:00:00"/>
    <n v="22"/>
    <n v="-22"/>
    <n v="0"/>
    <n v="0"/>
    <n v="0"/>
    <n v="0"/>
    <n v="0"/>
    <n v="0"/>
    <n v="22"/>
    <n v="-22"/>
    <n v="0"/>
    <m/>
    <s v="UM01"/>
    <s v="INR"/>
    <n v="0"/>
    <n v="0"/>
    <n v="0"/>
    <n v="0"/>
    <n v="0"/>
  </r>
  <r>
    <s v="1606001600"/>
    <s v="0"/>
    <s v="16060016000"/>
    <s v="6000"/>
    <x v="5"/>
    <s v="&quot;&quot;&quot;ORIENT 48&quot;&quot;&quot;&quot; CELING FAN&quot;"/>
    <s v="0"/>
    <s v="0"/>
    <s v="UM3001"/>
    <d v="1985-06-01T00:00:00"/>
    <n v="5125.29"/>
    <n v="-4910.3599999999997"/>
    <n v="214.93"/>
    <n v="0"/>
    <n v="0"/>
    <n v="0"/>
    <n v="0"/>
    <n v="214.93"/>
    <n v="5125.29"/>
    <n v="-4910.3599999999997"/>
    <n v="0"/>
    <m/>
    <s v="UM01"/>
    <s v="INR"/>
    <n v="0"/>
    <n v="0"/>
    <n v="0"/>
    <n v="0"/>
    <n v="0"/>
  </r>
  <r>
    <s v="1606001601"/>
    <s v="0"/>
    <s v="16060016010"/>
    <s v="6000"/>
    <x v="5"/>
    <s v="WOODEN CHAIRS"/>
    <s v="0"/>
    <s v="0"/>
    <s v="UM3001"/>
    <d v="1981-06-15T00:00:00"/>
    <n v="22"/>
    <n v="-22"/>
    <n v="0"/>
    <n v="0"/>
    <n v="0"/>
    <n v="0"/>
    <n v="0"/>
    <n v="0"/>
    <n v="22"/>
    <n v="-22"/>
    <n v="0"/>
    <m/>
    <s v="UM01"/>
    <s v="INR"/>
    <n v="0"/>
    <n v="0"/>
    <n v="0"/>
    <n v="0"/>
    <n v="0"/>
  </r>
  <r>
    <s v="1606001602"/>
    <s v="0"/>
    <s v="16060016020"/>
    <s v="6000"/>
    <x v="5"/>
    <s v="&quot;&quot;&quot;ORIENT 48&quot;&quot;&quot;&quot; CELLING FAN&quot;"/>
    <s v="0"/>
    <s v="0"/>
    <s v="UM3001"/>
    <d v="1992-12-17T00:00:00"/>
    <n v="8463.7999999999993"/>
    <n v="-8040.61"/>
    <n v="423.19"/>
    <n v="0"/>
    <n v="0"/>
    <n v="0"/>
    <n v="0"/>
    <n v="423.19"/>
    <n v="8463.7999999999993"/>
    <n v="-8040.61"/>
    <n v="0"/>
    <m/>
    <s v="UM01"/>
    <s v="INR"/>
    <n v="0"/>
    <n v="0"/>
    <n v="0"/>
    <n v="0"/>
    <n v="0"/>
  </r>
  <r>
    <s v="1606001603"/>
    <s v="0"/>
    <s v="16060016030"/>
    <s v="6000"/>
    <x v="5"/>
    <s v="WOODEN CHAIRS"/>
    <s v="0"/>
    <s v="0"/>
    <s v="UM3001"/>
    <d v="1981-06-15T00:00:00"/>
    <n v="22"/>
    <n v="-22"/>
    <n v="0"/>
    <n v="0"/>
    <n v="0"/>
    <n v="0"/>
    <n v="0"/>
    <n v="0"/>
    <n v="22"/>
    <n v="-22"/>
    <n v="0"/>
    <m/>
    <s v="UM01"/>
    <s v="INR"/>
    <n v="0"/>
    <n v="0"/>
    <n v="0"/>
    <n v="0"/>
    <n v="0"/>
  </r>
  <r>
    <s v="1606001604"/>
    <s v="0"/>
    <s v="16060016040"/>
    <s v="6000"/>
    <x v="5"/>
    <s v="WOODEN CHAIRS"/>
    <s v="0"/>
    <s v="0"/>
    <s v="UM3001"/>
    <d v="1981-06-15T00:00:00"/>
    <n v="22"/>
    <n v="-22"/>
    <n v="0"/>
    <n v="0"/>
    <n v="0"/>
    <n v="0"/>
    <n v="0"/>
    <n v="0"/>
    <n v="22"/>
    <n v="-22"/>
    <n v="0"/>
    <m/>
    <s v="UM01"/>
    <s v="INR"/>
    <n v="0"/>
    <n v="0"/>
    <n v="0"/>
    <n v="0"/>
    <n v="0"/>
  </r>
  <r>
    <s v="1606001605"/>
    <s v="0"/>
    <s v="16060016050"/>
    <s v="6000"/>
    <x v="5"/>
    <s v="WOODEN CHAIRS"/>
    <s v="0"/>
    <s v="0"/>
    <s v="UM3001"/>
    <d v="1981-06-15T00:00:00"/>
    <n v="22"/>
    <n v="-22"/>
    <n v="0"/>
    <n v="0"/>
    <n v="0"/>
    <n v="0"/>
    <n v="0"/>
    <n v="0"/>
    <n v="22"/>
    <n v="-22"/>
    <n v="0"/>
    <m/>
    <s v="UM01"/>
    <s v="INR"/>
    <n v="0"/>
    <n v="0"/>
    <n v="0"/>
    <n v="0"/>
    <n v="0"/>
  </r>
  <r>
    <s v="1606001607"/>
    <s v="0"/>
    <s v="16060016070"/>
    <s v="6000"/>
    <x v="5"/>
    <s v="WOODEN CHAIRS"/>
    <s v="0"/>
    <s v="0"/>
    <s v="UM3001"/>
    <d v="1981-06-15T00:00:00"/>
    <n v="22"/>
    <n v="-22"/>
    <n v="0"/>
    <n v="0"/>
    <n v="0"/>
    <n v="0"/>
    <n v="0"/>
    <n v="0"/>
    <n v="22"/>
    <n v="-22"/>
    <n v="0"/>
    <m/>
    <s v="UM01"/>
    <s v="INR"/>
    <n v="0"/>
    <n v="0"/>
    <n v="0"/>
    <n v="0"/>
    <n v="0"/>
  </r>
  <r>
    <s v="1606001608"/>
    <s v="0"/>
    <s v="16060016080"/>
    <s v="6000"/>
    <x v="5"/>
    <s v="WOODEN CHAIRS"/>
    <s v="0"/>
    <s v="0"/>
    <s v="UM3001"/>
    <d v="1981-06-15T00:00:00"/>
    <n v="22"/>
    <n v="-22"/>
    <n v="0"/>
    <n v="0"/>
    <n v="0"/>
    <n v="0"/>
    <n v="0"/>
    <n v="0"/>
    <n v="22"/>
    <n v="-22"/>
    <n v="0"/>
    <m/>
    <s v="UM01"/>
    <s v="INR"/>
    <n v="0"/>
    <n v="0"/>
    <n v="0"/>
    <n v="0"/>
    <n v="0"/>
  </r>
  <r>
    <s v="1606001609"/>
    <s v="0"/>
    <s v="16060016090"/>
    <s v="6000"/>
    <x v="5"/>
    <s v="S.W.RACK WITH 2 SHELVES"/>
    <s v="0"/>
    <s v="0"/>
    <s v="UM3001"/>
    <d v="1964-01-01T00:00:00"/>
    <n v="25"/>
    <n v="-25"/>
    <n v="0"/>
    <n v="0"/>
    <n v="0"/>
    <n v="0"/>
    <n v="0"/>
    <n v="0"/>
    <n v="25"/>
    <n v="-25"/>
    <n v="0"/>
    <m/>
    <s v="UM01"/>
    <s v="INR"/>
    <n v="0"/>
    <n v="0"/>
    <n v="0"/>
    <n v="0"/>
    <n v="0"/>
  </r>
  <r>
    <s v="1606001610"/>
    <s v="0"/>
    <s v="16060016100"/>
    <s v="6000"/>
    <x v="5"/>
    <s v="TRIGON STEEL SHELVES36X15INCHE"/>
    <s v="0"/>
    <s v="0"/>
    <s v="UM3001"/>
    <d v="1973-01-01T00:00:00"/>
    <n v="27.01"/>
    <n v="-27.01"/>
    <n v="0"/>
    <n v="0"/>
    <n v="0"/>
    <n v="0"/>
    <n v="0"/>
    <n v="0"/>
    <n v="27.01"/>
    <n v="-27.01"/>
    <n v="0"/>
    <m/>
    <s v="UM01"/>
    <s v="INR"/>
    <n v="0"/>
    <n v="0"/>
    <n v="0"/>
    <n v="0"/>
    <n v="0"/>
  </r>
  <r>
    <s v="1606001611"/>
    <s v="0"/>
    <s v="16060016110"/>
    <s v="6000"/>
    <x v="5"/>
    <s v="TRIGON STEEL SHELVES36X15INCHE"/>
    <s v="0"/>
    <s v="0"/>
    <s v="UM3001"/>
    <d v="1973-01-01T00:00:00"/>
    <n v="27.01"/>
    <n v="-27.01"/>
    <n v="0"/>
    <n v="0"/>
    <n v="0"/>
    <n v="0"/>
    <n v="0"/>
    <n v="0"/>
    <n v="27.01"/>
    <n v="-27.01"/>
    <n v="0"/>
    <m/>
    <s v="UM01"/>
    <s v="INR"/>
    <n v="0"/>
    <n v="0"/>
    <n v="0"/>
    <n v="0"/>
    <n v="0"/>
  </r>
  <r>
    <s v="1606001612"/>
    <s v="0"/>
    <s v="16060016120"/>
    <s v="6000"/>
    <x v="5"/>
    <s v="TEAK WOOD STOOL"/>
    <s v="0"/>
    <s v="0"/>
    <s v="UM3001"/>
    <d v="1978-01-01T00:00:00"/>
    <n v="30"/>
    <n v="-30"/>
    <n v="0"/>
    <n v="0"/>
    <n v="0"/>
    <n v="0"/>
    <n v="0"/>
    <n v="0"/>
    <n v="30"/>
    <n v="-30"/>
    <n v="0"/>
    <m/>
    <s v="UM01"/>
    <s v="INR"/>
    <n v="0"/>
    <n v="0"/>
    <n v="0"/>
    <n v="0"/>
    <n v="0"/>
  </r>
  <r>
    <s v="1606001613"/>
    <s v="0"/>
    <s v="16060016130"/>
    <s v="6000"/>
    <x v="5"/>
    <s v="TEAK WOOD STOOL"/>
    <s v="0"/>
    <s v="0"/>
    <s v="UM3001"/>
    <d v="1978-01-01T00:00:00"/>
    <n v="30"/>
    <n v="-30"/>
    <n v="0"/>
    <n v="0"/>
    <n v="0"/>
    <n v="0"/>
    <n v="0"/>
    <n v="0"/>
    <n v="30"/>
    <n v="-30"/>
    <n v="0"/>
    <m/>
    <s v="UM01"/>
    <s v="INR"/>
    <n v="0"/>
    <n v="0"/>
    <n v="0"/>
    <n v="0"/>
    <n v="0"/>
  </r>
  <r>
    <s v="1606001614"/>
    <s v="0"/>
    <s v="16060016140"/>
    <s v="6000"/>
    <x v="5"/>
    <s v="TEAK WOOD STOOL"/>
    <s v="0"/>
    <s v="0"/>
    <s v="UM3001"/>
    <d v="1978-01-01T00:00:00"/>
    <n v="30"/>
    <n v="-30"/>
    <n v="0"/>
    <n v="0"/>
    <n v="0"/>
    <n v="0"/>
    <n v="0"/>
    <n v="0"/>
    <n v="30"/>
    <n v="-30"/>
    <n v="0"/>
    <m/>
    <s v="UM01"/>
    <s v="INR"/>
    <n v="0"/>
    <n v="0"/>
    <n v="0"/>
    <n v="0"/>
    <n v="0"/>
  </r>
  <r>
    <s v="1606001615"/>
    <s v="0"/>
    <s v="16060016150"/>
    <s v="6000"/>
    <x v="5"/>
    <s v="&quot;&quot;&quot;REVOLVING CHAIR 16&quot;&quot;&quot;&quot; x 16&quot;&quot;&quot;&quot;&quot;&quot;&quot;"/>
    <s v="0"/>
    <s v="0"/>
    <s v="UM3001"/>
    <d v="2006-01-23T00:00:00"/>
    <n v="1343"/>
    <n v="-1275.8499999999999"/>
    <n v="67.150000000000006"/>
    <n v="0"/>
    <n v="0"/>
    <n v="0"/>
    <n v="0"/>
    <n v="67.150000000000006"/>
    <n v="1343"/>
    <n v="-1275.8499999999999"/>
    <n v="0"/>
    <m/>
    <s v="UM01"/>
    <s v="INR"/>
    <n v="0"/>
    <n v="0"/>
    <n v="0"/>
    <n v="0"/>
    <n v="0"/>
  </r>
  <r>
    <s v="1606001616"/>
    <s v="0"/>
    <s v="16060016160"/>
    <s v="6000"/>
    <x v="5"/>
    <s v="&quot;&quot;&quot;REVOLVING CHAIR 16&quot;&quot;&quot;&quot; x 16&quot;&quot;&quot;&quot;&quot;&quot;&quot;"/>
    <s v="0"/>
    <s v="0"/>
    <s v="UM3001"/>
    <d v="2004-12-03T00:00:00"/>
    <n v="2614"/>
    <n v="-2483.3000000000002"/>
    <n v="130.69999999999999"/>
    <n v="0"/>
    <n v="0"/>
    <n v="0"/>
    <n v="0"/>
    <n v="130.69999999999999"/>
    <n v="2614"/>
    <n v="-2483.3000000000002"/>
    <n v="0"/>
    <m/>
    <s v="UM01"/>
    <s v="INR"/>
    <n v="0"/>
    <n v="0"/>
    <n v="0"/>
    <n v="0"/>
    <n v="0"/>
  </r>
  <r>
    <s v="1606001617"/>
    <s v="0"/>
    <s v="16060016170"/>
    <s v="6000"/>
    <x v="5"/>
    <s v="&quot;&quot;&quot;REVOLVING CHAIR 16&quot;&quot;&quot;&quot; x 16&quot;&quot;&quot;&quot;&quot;&quot;&quot;"/>
    <s v="0"/>
    <s v="0"/>
    <s v="UM3001"/>
    <d v="2006-11-28T00:00:00"/>
    <n v="8812.5"/>
    <n v="-8371.8700000000008"/>
    <n v="440.63"/>
    <n v="0"/>
    <n v="0"/>
    <n v="0"/>
    <n v="0"/>
    <n v="440.63"/>
    <n v="8812.5"/>
    <n v="-8371.8700000000008"/>
    <n v="0"/>
    <m/>
    <s v="UM01"/>
    <s v="INR"/>
    <n v="0"/>
    <n v="0"/>
    <n v="0"/>
    <n v="0"/>
    <n v="0"/>
  </r>
  <r>
    <s v="1606001618"/>
    <s v="0"/>
    <s v="16060016180"/>
    <s v="6000"/>
    <x v="5"/>
    <s v="TEAK WOOD STOOL"/>
    <s v="0"/>
    <s v="0"/>
    <s v="UM3001"/>
    <d v="1978-01-01T00:00:00"/>
    <n v="30"/>
    <n v="-30"/>
    <n v="0"/>
    <n v="0"/>
    <n v="0"/>
    <n v="0"/>
    <n v="0"/>
    <n v="0"/>
    <n v="30"/>
    <n v="-30"/>
    <n v="0"/>
    <m/>
    <s v="UM01"/>
    <s v="INR"/>
    <n v="0"/>
    <n v="0"/>
    <n v="0"/>
    <n v="0"/>
    <n v="0"/>
  </r>
  <r>
    <s v="1606001619"/>
    <s v="0"/>
    <s v="16060016190"/>
    <s v="6000"/>
    <x v="5"/>
    <s v="TEAK WOOD STOOL"/>
    <s v="0"/>
    <s v="0"/>
    <s v="UM3001"/>
    <d v="1978-01-01T00:00:00"/>
    <n v="30"/>
    <n v="-30"/>
    <n v="0"/>
    <n v="0"/>
    <n v="0"/>
    <n v="0"/>
    <n v="0"/>
    <n v="0"/>
    <n v="30"/>
    <n v="-30"/>
    <n v="0"/>
    <m/>
    <s v="UM01"/>
    <s v="INR"/>
    <n v="0"/>
    <n v="0"/>
    <n v="0"/>
    <n v="0"/>
    <n v="0"/>
  </r>
  <r>
    <s v="1606001620"/>
    <s v="0"/>
    <s v="16060016200"/>
    <s v="6000"/>
    <x v="5"/>
    <s v="TEAK WOOD STOOL"/>
    <s v="0"/>
    <s v="0"/>
    <s v="UM3001"/>
    <d v="1978-01-01T00:00:00"/>
    <n v="30"/>
    <n v="-30"/>
    <n v="0"/>
    <n v="0"/>
    <n v="0"/>
    <n v="0"/>
    <n v="0"/>
    <n v="0"/>
    <n v="30"/>
    <n v="-30"/>
    <n v="0"/>
    <m/>
    <s v="UM01"/>
    <s v="INR"/>
    <n v="0"/>
    <n v="0"/>
    <n v="0"/>
    <n v="0"/>
    <n v="0"/>
  </r>
  <r>
    <s v="1606001621"/>
    <s v="0"/>
    <s v="16060016210"/>
    <s v="6000"/>
    <x v="5"/>
    <s v="PAISAR WOOD SIDE RACK"/>
    <s v="0"/>
    <s v="0"/>
    <s v="UM3001"/>
    <d v="1964-12-01T00:00:00"/>
    <n v="30.38"/>
    <n v="-30.38"/>
    <n v="0"/>
    <n v="0"/>
    <n v="0"/>
    <n v="0"/>
    <n v="0"/>
    <n v="0"/>
    <n v="30.38"/>
    <n v="-30.38"/>
    <n v="0"/>
    <m/>
    <s v="UM01"/>
    <s v="INR"/>
    <n v="0"/>
    <n v="0"/>
    <n v="0"/>
    <n v="0"/>
    <n v="0"/>
  </r>
  <r>
    <s v="1606001622"/>
    <s v="0"/>
    <s v="16060016220"/>
    <s v="6000"/>
    <x v="5"/>
    <s v="STOOL SIZE 18X18X18-TEAK WOOD"/>
    <s v="0"/>
    <s v="0"/>
    <s v="UM3001"/>
    <d v="1975-03-13T00:00:00"/>
    <n v="30.9"/>
    <n v="-30.9"/>
    <n v="0"/>
    <n v="0"/>
    <n v="0"/>
    <n v="0"/>
    <n v="0"/>
    <n v="0"/>
    <n v="30.9"/>
    <n v="-30.9"/>
    <n v="0"/>
    <m/>
    <s v="UM01"/>
    <s v="INR"/>
    <n v="0"/>
    <n v="0"/>
    <n v="0"/>
    <n v="0"/>
    <n v="0"/>
  </r>
  <r>
    <s v="1606001623"/>
    <s v="0"/>
    <s v="16060016230"/>
    <s v="6000"/>
    <x v="5"/>
    <s v="STOOL SIZE 18X18X18-TEAK WOOD"/>
    <s v="0"/>
    <s v="0"/>
    <s v="UM3001"/>
    <d v="1975-03-13T00:00:00"/>
    <n v="30.9"/>
    <n v="-30.9"/>
    <n v="0"/>
    <n v="0"/>
    <n v="0"/>
    <n v="0"/>
    <n v="0"/>
    <n v="0"/>
    <n v="30.9"/>
    <n v="-30.9"/>
    <n v="0"/>
    <m/>
    <s v="UM01"/>
    <s v="INR"/>
    <n v="0"/>
    <n v="0"/>
    <n v="0"/>
    <n v="0"/>
    <n v="0"/>
  </r>
  <r>
    <s v="1606001624"/>
    <s v="0"/>
    <s v="16060016240"/>
    <s v="6000"/>
    <x v="5"/>
    <s v="&quot;&quot;&quot;SOLETED ANGLE RACK 11&quot;&quot;&quot;&quot; x 5&quot;&quot;&quot;&quot;&quot;"/>
    <s v="0"/>
    <s v="0"/>
    <s v="UM3001"/>
    <d v="2006-11-28T00:00:00"/>
    <n v="34975"/>
    <n v="-33226.25"/>
    <n v="1748.75"/>
    <n v="0"/>
    <n v="0"/>
    <n v="0"/>
    <n v="0"/>
    <n v="1748.75"/>
    <n v="34975"/>
    <n v="-33226.25"/>
    <n v="0"/>
    <m/>
    <s v="UM01"/>
    <s v="INR"/>
    <n v="0"/>
    <n v="0"/>
    <n v="0"/>
    <n v="0"/>
    <n v="0"/>
  </r>
  <r>
    <s v="1606001625"/>
    <s v="0"/>
    <s v="16060016250"/>
    <s v="6000"/>
    <x v="5"/>
    <s v="CHANDAN LETTER RACK 3 SHELVES"/>
    <s v="0"/>
    <s v="0"/>
    <s v="UM3001"/>
    <d v="1971-01-01T00:00:00"/>
    <n v="33.119999999999997"/>
    <n v="-33.119999999999997"/>
    <n v="0"/>
    <n v="0"/>
    <n v="0"/>
    <n v="0"/>
    <n v="0"/>
    <n v="0"/>
    <n v="33.119999999999997"/>
    <n v="-33.119999999999997"/>
    <n v="0"/>
    <m/>
    <s v="UM01"/>
    <s v="INR"/>
    <n v="0"/>
    <n v="0"/>
    <n v="0"/>
    <n v="0"/>
    <n v="0"/>
  </r>
  <r>
    <s v="1606001626"/>
    <s v="0"/>
    <s v="16060016260"/>
    <s v="6000"/>
    <x v="5"/>
    <s v="&quot;&quot;&quot;STEEL ALMERAH 78&quot;&quot;&quot;&quot;&quot;"/>
    <s v="0"/>
    <s v="0"/>
    <s v="UM3001"/>
    <d v="1995-11-02T00:00:00"/>
    <n v="6509.29"/>
    <n v="-6183.82"/>
    <n v="325.47000000000003"/>
    <n v="0"/>
    <n v="0"/>
    <n v="0"/>
    <n v="0"/>
    <n v="325.47000000000003"/>
    <n v="6509.29"/>
    <n v="-6183.82"/>
    <n v="0"/>
    <m/>
    <s v="UM01"/>
    <s v="INR"/>
    <n v="0"/>
    <n v="0"/>
    <n v="0"/>
    <n v="0"/>
    <n v="0"/>
  </r>
  <r>
    <s v="1606001627"/>
    <s v="0"/>
    <s v="16060016270"/>
    <s v="6000"/>
    <x v="5"/>
    <s v="CHANDAN LETTER RACK 3 SHELVES"/>
    <s v="0"/>
    <s v="0"/>
    <s v="UM3001"/>
    <d v="1971-01-01T00:00:00"/>
    <n v="33.119999999999997"/>
    <n v="-33.119999999999997"/>
    <n v="0"/>
    <n v="0"/>
    <n v="0"/>
    <n v="0"/>
    <n v="0"/>
    <n v="0"/>
    <n v="33.119999999999997"/>
    <n v="-33.119999999999997"/>
    <n v="0"/>
    <m/>
    <s v="UM01"/>
    <s v="INR"/>
    <n v="0"/>
    <n v="0"/>
    <n v="0"/>
    <n v="0"/>
    <n v="0"/>
  </r>
  <r>
    <s v="1606001628"/>
    <s v="0"/>
    <s v="16060016280"/>
    <s v="6000"/>
    <x v="5"/>
    <s v="CHANDAN LETTER RACK 3 SHELVES"/>
    <s v="0"/>
    <s v="0"/>
    <s v="UM3001"/>
    <d v="1971-01-01T00:00:00"/>
    <n v="33.14"/>
    <n v="-33.14"/>
    <n v="0"/>
    <n v="0"/>
    <n v="0"/>
    <n v="0"/>
    <n v="0"/>
    <n v="0"/>
    <n v="33.14"/>
    <n v="-33.14"/>
    <n v="0"/>
    <m/>
    <s v="UM01"/>
    <s v="INR"/>
    <n v="0"/>
    <n v="0"/>
    <n v="0"/>
    <n v="0"/>
    <n v="0"/>
  </r>
  <r>
    <s v="1606001629"/>
    <s v="0"/>
    <s v="16060016290"/>
    <s v="6000"/>
    <x v="5"/>
    <s v="C.P.T.W.ARMED CHAIR"/>
    <s v="0"/>
    <s v="0"/>
    <s v="UM3001"/>
    <d v="1964-01-01T00:00:00"/>
    <n v="33.44"/>
    <n v="-33.44"/>
    <n v="0"/>
    <n v="0"/>
    <n v="0"/>
    <n v="0"/>
    <n v="0"/>
    <n v="0"/>
    <n v="33.44"/>
    <n v="-33.44"/>
    <n v="0"/>
    <m/>
    <s v="UM01"/>
    <s v="INR"/>
    <n v="0"/>
    <n v="0"/>
    <n v="0"/>
    <n v="0"/>
    <n v="0"/>
  </r>
  <r>
    <s v="1606001630"/>
    <s v="0"/>
    <s v="16060016300"/>
    <s v="6000"/>
    <x v="5"/>
    <s v="WOODEN STOOL"/>
    <s v="0"/>
    <s v="0"/>
    <s v="UM3001"/>
    <d v="1981-11-07T00:00:00"/>
    <n v="36.4"/>
    <n v="-36.4"/>
    <n v="0"/>
    <n v="0"/>
    <n v="0"/>
    <n v="0"/>
    <n v="0"/>
    <n v="0"/>
    <n v="36.4"/>
    <n v="-36.4"/>
    <n v="0"/>
    <m/>
    <s v="UM01"/>
    <s v="INR"/>
    <n v="0"/>
    <n v="0"/>
    <n v="0"/>
    <n v="0"/>
    <n v="0"/>
  </r>
  <r>
    <s v="1606001631"/>
    <s v="0"/>
    <s v="16060016310"/>
    <s v="6000"/>
    <x v="5"/>
    <s v="&quot;&quot;&quot;USHA CEILING FAN 56&quot;&quot;&quot;&quot;&quot;"/>
    <s v="0"/>
    <s v="0"/>
    <s v="UM3001"/>
    <d v="1989-05-29T00:00:00"/>
    <n v="9253.7999999999993"/>
    <n v="-8791.11"/>
    <n v="462.69"/>
    <n v="0"/>
    <n v="0"/>
    <n v="0"/>
    <n v="0"/>
    <n v="462.69"/>
    <n v="9253.7999999999993"/>
    <n v="-8791.11"/>
    <n v="0"/>
    <m/>
    <s v="UM01"/>
    <s v="INR"/>
    <n v="0"/>
    <n v="0"/>
    <n v="0"/>
    <n v="0"/>
    <n v="0"/>
  </r>
  <r>
    <s v="1606001632"/>
    <s v="0"/>
    <s v="16060016320"/>
    <s v="6000"/>
    <x v="5"/>
    <s v="WOODEN STOOL"/>
    <s v="0"/>
    <s v="0"/>
    <s v="UM3001"/>
    <d v="1981-12-20T00:00:00"/>
    <n v="36.4"/>
    <n v="-36.4"/>
    <n v="0"/>
    <n v="0"/>
    <n v="0"/>
    <n v="0"/>
    <n v="0"/>
    <n v="0"/>
    <n v="36.4"/>
    <n v="-36.4"/>
    <n v="0"/>
    <m/>
    <s v="UM01"/>
    <s v="INR"/>
    <n v="0"/>
    <n v="0"/>
    <n v="0"/>
    <n v="0"/>
    <n v="0"/>
  </r>
  <r>
    <s v="1606001633"/>
    <s v="0"/>
    <s v="16060016330"/>
    <s v="6000"/>
    <x v="5"/>
    <s v="SIDE RACK 3X2.1/2FEET"/>
    <s v="0"/>
    <s v="0"/>
    <s v="UM3001"/>
    <d v="1965-01-01T00:00:00"/>
    <n v="37.29"/>
    <n v="-37.29"/>
    <n v="0"/>
    <n v="0"/>
    <n v="0"/>
    <n v="0"/>
    <n v="0"/>
    <n v="0"/>
    <n v="37.29"/>
    <n v="-37.29"/>
    <n v="0"/>
    <m/>
    <s v="UM01"/>
    <s v="INR"/>
    <n v="0"/>
    <n v="0"/>
    <n v="0"/>
    <n v="0"/>
    <n v="0"/>
  </r>
  <r>
    <s v="1606001634"/>
    <s v="0"/>
    <s v="16060016340"/>
    <s v="6000"/>
    <x v="5"/>
    <s v="&quot;&quot;&quot;WOODEN ALMIRGH 6 1/2&quot;&quot;&quot;&quot;X4&quot;&quot;&quot;&quot;X2&quot;"/>
    <s v="0"/>
    <s v="0"/>
    <s v="UM3001"/>
    <d v="1987-08-22T00:00:00"/>
    <n v="9971.76"/>
    <n v="-9473.17"/>
    <n v="498.59"/>
    <n v="0"/>
    <n v="0"/>
    <n v="0"/>
    <n v="0"/>
    <n v="498.59"/>
    <n v="9971.76"/>
    <n v="-9473.17"/>
    <n v="0"/>
    <m/>
    <s v="UM01"/>
    <s v="INR"/>
    <n v="0"/>
    <n v="0"/>
    <n v="0"/>
    <n v="0"/>
    <n v="0"/>
  </r>
  <r>
    <s v="1606001635"/>
    <s v="0"/>
    <s v="16060016350"/>
    <s v="6000"/>
    <x v="5"/>
    <s v="SIDE RACK 3X2.1/2X1 FEET"/>
    <s v="0"/>
    <s v="0"/>
    <s v="UM3001"/>
    <d v="1965-01-01T00:00:00"/>
    <n v="37.299999999999997"/>
    <n v="-37.299999999999997"/>
    <n v="0"/>
    <n v="0"/>
    <n v="0"/>
    <n v="0"/>
    <n v="0"/>
    <n v="0"/>
    <n v="37.299999999999997"/>
    <n v="-37.299999999999997"/>
    <n v="0"/>
    <m/>
    <s v="UM01"/>
    <s v="INR"/>
    <n v="0"/>
    <n v="0"/>
    <n v="0"/>
    <n v="0"/>
    <n v="0"/>
  </r>
  <r>
    <s v="1606001636"/>
    <s v="0"/>
    <s v="16060016360"/>
    <s v="6000"/>
    <x v="5"/>
    <s v="SIDE RACK 3X2.1/2X1FEET"/>
    <s v="0"/>
    <s v="0"/>
    <s v="UM3001"/>
    <d v="1965-01-01T00:00:00"/>
    <n v="37.299999999999997"/>
    <n v="-37.299999999999997"/>
    <n v="0"/>
    <n v="0"/>
    <n v="0"/>
    <n v="0"/>
    <n v="0"/>
    <n v="0"/>
    <n v="37.299999999999997"/>
    <n v="-37.299999999999997"/>
    <n v="0"/>
    <m/>
    <s v="UM01"/>
    <s v="INR"/>
    <n v="0"/>
    <n v="0"/>
    <n v="0"/>
    <n v="0"/>
    <n v="0"/>
  </r>
  <r>
    <s v="1606001637"/>
    <s v="0"/>
    <s v="16060016370"/>
    <s v="6000"/>
    <x v="5"/>
    <s v="SIDE RACK 3X2X1 FEET"/>
    <s v="0"/>
    <s v="0"/>
    <s v="UM3001"/>
    <d v="1965-01-01T00:00:00"/>
    <n v="37.299999999999997"/>
    <n v="-37.299999999999997"/>
    <n v="0"/>
    <n v="0"/>
    <n v="0"/>
    <n v="0"/>
    <n v="0"/>
    <n v="0"/>
    <n v="37.299999999999997"/>
    <n v="-37.299999999999997"/>
    <n v="0"/>
    <m/>
    <s v="UM01"/>
    <s v="INR"/>
    <n v="0"/>
    <n v="0"/>
    <n v="0"/>
    <n v="0"/>
    <n v="0"/>
  </r>
  <r>
    <s v="1606001638"/>
    <s v="0"/>
    <s v="16060016380"/>
    <s v="6000"/>
    <x v="5"/>
    <s v="T.W.SIDE RACK 3X2.1/2X1 FEET"/>
    <s v="0"/>
    <s v="0"/>
    <s v="UM3001"/>
    <d v="1965-01-01T00:00:00"/>
    <n v="37.299999999999997"/>
    <n v="-37.299999999999997"/>
    <n v="0"/>
    <n v="0"/>
    <n v="0"/>
    <n v="0"/>
    <n v="0"/>
    <n v="0"/>
    <n v="37.299999999999997"/>
    <n v="-37.299999999999997"/>
    <n v="0"/>
    <m/>
    <s v="UM01"/>
    <s v="INR"/>
    <n v="0"/>
    <n v="0"/>
    <n v="0"/>
    <n v="0"/>
    <n v="0"/>
  </r>
  <r>
    <s v="1606001639"/>
    <s v="0"/>
    <s v="16060016390"/>
    <s v="6000"/>
    <x v="5"/>
    <s v="T.W.SIDE RACK 3X2.1/2X1FEET"/>
    <s v="0"/>
    <s v="0"/>
    <s v="UM3001"/>
    <d v="1965-01-01T00:00:00"/>
    <n v="37.299999999999997"/>
    <n v="-37.299999999999997"/>
    <n v="0"/>
    <n v="0"/>
    <n v="0"/>
    <n v="0"/>
    <n v="0"/>
    <n v="0"/>
    <n v="37.299999999999997"/>
    <n v="-37.299999999999997"/>
    <n v="0"/>
    <m/>
    <s v="UM01"/>
    <s v="INR"/>
    <n v="0"/>
    <n v="0"/>
    <n v="0"/>
    <n v="0"/>
    <n v="0"/>
  </r>
  <r>
    <s v="1606001640"/>
    <s v="0"/>
    <s v="16060016400"/>
    <s v="6000"/>
    <x v="5"/>
    <s v="T.W.SIDE RACK 3X2.1/2X1FEET"/>
    <s v="0"/>
    <s v="0"/>
    <s v="UM3001"/>
    <d v="1965-01-01T00:00:00"/>
    <n v="37.299999999999997"/>
    <n v="-37.299999999999997"/>
    <n v="0"/>
    <n v="0"/>
    <n v="0"/>
    <n v="0"/>
    <n v="0"/>
    <n v="0"/>
    <n v="37.299999999999997"/>
    <n v="-37.299999999999997"/>
    <n v="0"/>
    <m/>
    <s v="UM01"/>
    <s v="INR"/>
    <n v="0"/>
    <n v="0"/>
    <n v="0"/>
    <n v="0"/>
    <n v="0"/>
  </r>
  <r>
    <s v="1606001648"/>
    <s v="0"/>
    <s v="16060016480"/>
    <s v="6000"/>
    <x v="5"/>
    <s v="1.5*2T SPLIT AC WITH REMOTE CO"/>
    <s v="16"/>
    <s v="0"/>
    <s v="UM3001"/>
    <d v="2002-12-02T00:00:00"/>
    <n v="63000"/>
    <n v="-59850"/>
    <n v="3150"/>
    <n v="0"/>
    <n v="0"/>
    <n v="0"/>
    <n v="0"/>
    <n v="3150"/>
    <n v="63000"/>
    <n v="-59850"/>
    <n v="0"/>
    <m/>
    <s v="UM01"/>
    <s v="INR"/>
    <n v="0"/>
    <n v="0"/>
    <n v="0"/>
    <n v="0"/>
    <n v="0"/>
  </r>
  <r>
    <s v="1606001649"/>
    <s v="0"/>
    <s v="16060016490"/>
    <s v="6000"/>
    <x v="5"/>
    <s v="T.W.SIDE RACK 3X2.1/2X1FEET"/>
    <s v="0"/>
    <s v="0"/>
    <s v="UM3001"/>
    <d v="1965-01-01T00:00:00"/>
    <n v="37.299999999999997"/>
    <n v="-37.299999999999997"/>
    <n v="0"/>
    <n v="0"/>
    <n v="0"/>
    <n v="0"/>
    <n v="0"/>
    <n v="0"/>
    <n v="37.299999999999997"/>
    <n v="-37.299999999999997"/>
    <n v="0"/>
    <m/>
    <s v="UM01"/>
    <s v="INR"/>
    <n v="0"/>
    <n v="0"/>
    <n v="0"/>
    <n v="0"/>
    <n v="0"/>
  </r>
  <r>
    <s v="1606001650"/>
    <s v="0"/>
    <s v="16060016500"/>
    <s v="6000"/>
    <x v="5"/>
    <s v="SIDE RACK 3X2.1/2X1 FEET"/>
    <s v="0"/>
    <s v="0"/>
    <s v="UM3001"/>
    <d v="1965-01-01T00:00:00"/>
    <n v="37.32"/>
    <n v="-37.32"/>
    <n v="0"/>
    <n v="0"/>
    <n v="0"/>
    <n v="0"/>
    <n v="0"/>
    <n v="0"/>
    <n v="37.32"/>
    <n v="-37.32"/>
    <n v="0"/>
    <m/>
    <s v="UM01"/>
    <s v="INR"/>
    <n v="0"/>
    <n v="0"/>
    <n v="0"/>
    <n v="0"/>
    <n v="0"/>
  </r>
  <r>
    <s v="1606001651"/>
    <s v="0"/>
    <s v="16060016510"/>
    <s v="6000"/>
    <x v="5"/>
    <s v="T.W.SIDE RACK 3X2.1/2X1 FEET"/>
    <s v="0"/>
    <s v="0"/>
    <s v="UM3001"/>
    <d v="1965-01-01T00:00:00"/>
    <n v="37.33"/>
    <n v="-37.33"/>
    <n v="0"/>
    <n v="0"/>
    <n v="0"/>
    <n v="0"/>
    <n v="0"/>
    <n v="0"/>
    <n v="37.33"/>
    <n v="-37.33"/>
    <n v="0"/>
    <m/>
    <s v="UM01"/>
    <s v="INR"/>
    <n v="0"/>
    <n v="0"/>
    <n v="0"/>
    <n v="0"/>
    <n v="0"/>
  </r>
  <r>
    <s v="1606001652"/>
    <s v="0"/>
    <s v="16060016520"/>
    <s v="6000"/>
    <x v="5"/>
    <s v="T.W.SIDE RACK 3X2-6X1-0"/>
    <s v="0"/>
    <s v="0"/>
    <s v="UM3001"/>
    <d v="1966-01-01T00:00:00"/>
    <n v="37.49"/>
    <n v="-37.49"/>
    <n v="0"/>
    <n v="0"/>
    <n v="0"/>
    <n v="0"/>
    <n v="0"/>
    <n v="0"/>
    <n v="37.49"/>
    <n v="-37.49"/>
    <n v="0"/>
    <m/>
    <s v="UM01"/>
    <s v="INR"/>
    <n v="0"/>
    <n v="0"/>
    <n v="0"/>
    <n v="0"/>
    <n v="0"/>
  </r>
  <r>
    <s v="1606001653"/>
    <s v="0"/>
    <s v="16060016530"/>
    <s v="6000"/>
    <x v="5"/>
    <s v="T.W.SIDE RACK 3X2-6X1-0"/>
    <s v="0"/>
    <s v="0"/>
    <s v="UM3001"/>
    <d v="1966-01-01T00:00:00"/>
    <n v="37.49"/>
    <n v="-37.49"/>
    <n v="0"/>
    <n v="0"/>
    <n v="0"/>
    <n v="0"/>
    <n v="0"/>
    <n v="0"/>
    <n v="37.49"/>
    <n v="-37.49"/>
    <n v="0"/>
    <m/>
    <s v="UM01"/>
    <s v="INR"/>
    <n v="0"/>
    <n v="0"/>
    <n v="0"/>
    <n v="0"/>
    <n v="0"/>
  </r>
  <r>
    <s v="1606001654"/>
    <s v="0"/>
    <s v="16060016540"/>
    <s v="6000"/>
    <x v="5"/>
    <s v="T.W.SIDE RACK3X2.1/2X1 FEET"/>
    <s v="0"/>
    <s v="0"/>
    <s v="UM3001"/>
    <d v="1965-01-01T00:00:00"/>
    <n v="37.49"/>
    <n v="-37.49"/>
    <n v="0"/>
    <n v="0"/>
    <n v="0"/>
    <n v="0"/>
    <n v="0"/>
    <n v="0"/>
    <n v="37.49"/>
    <n v="-37.49"/>
    <n v="0"/>
    <m/>
    <s v="UM01"/>
    <s v="INR"/>
    <n v="0"/>
    <n v="0"/>
    <n v="0"/>
    <n v="0"/>
    <n v="0"/>
  </r>
  <r>
    <s v="1606001655"/>
    <s v="0"/>
    <s v="16060016550"/>
    <s v="6000"/>
    <x v="5"/>
    <s v="STEEL RACK"/>
    <s v="0"/>
    <s v="0"/>
    <s v="UM3001"/>
    <d v="1978-01-01T00:00:00"/>
    <n v="40.729999999999997"/>
    <n v="-40.729999999999997"/>
    <n v="0"/>
    <n v="0"/>
    <n v="0"/>
    <n v="0"/>
    <n v="0"/>
    <n v="0"/>
    <n v="40.729999999999997"/>
    <n v="-40.729999999999997"/>
    <n v="0"/>
    <m/>
    <s v="UM01"/>
    <s v="INR"/>
    <n v="0"/>
    <n v="0"/>
    <n v="0"/>
    <n v="0"/>
    <n v="0"/>
  </r>
  <r>
    <s v="1606001656"/>
    <s v="0"/>
    <s v="16060016560"/>
    <s v="6000"/>
    <x v="5"/>
    <s v="STEEL RACK"/>
    <s v="0"/>
    <s v="0"/>
    <s v="UM3001"/>
    <d v="1978-01-01T00:00:00"/>
    <n v="40.729999999999997"/>
    <n v="-40.729999999999997"/>
    <n v="0"/>
    <n v="0"/>
    <n v="0"/>
    <n v="0"/>
    <n v="0"/>
    <n v="0"/>
    <n v="40.729999999999997"/>
    <n v="-40.729999999999997"/>
    <n v="0"/>
    <m/>
    <s v="UM01"/>
    <s v="INR"/>
    <n v="0"/>
    <n v="0"/>
    <n v="0"/>
    <n v="0"/>
    <n v="0"/>
  </r>
  <r>
    <s v="1606001657"/>
    <s v="0"/>
    <s v="16060016570"/>
    <s v="6000"/>
    <x v="5"/>
    <s v="STEEL RACK"/>
    <s v="0"/>
    <s v="0"/>
    <s v="UM3001"/>
    <d v="1978-01-01T00:00:00"/>
    <n v="40.74"/>
    <n v="-40.74"/>
    <n v="0"/>
    <n v="0"/>
    <n v="0"/>
    <n v="0"/>
    <n v="0"/>
    <n v="0"/>
    <n v="40.74"/>
    <n v="-40.74"/>
    <n v="0"/>
    <m/>
    <s v="UM01"/>
    <s v="INR"/>
    <n v="0"/>
    <n v="0"/>
    <n v="0"/>
    <n v="0"/>
    <n v="0"/>
  </r>
  <r>
    <s v="1606001658"/>
    <s v="0"/>
    <s v="16060016580"/>
    <s v="6000"/>
    <x v="5"/>
    <s v="STEEL RACK"/>
    <s v="0"/>
    <s v="0"/>
    <s v="UM3001"/>
    <d v="1978-01-01T00:00:00"/>
    <n v="40.74"/>
    <n v="-40.74"/>
    <n v="0"/>
    <n v="0"/>
    <n v="0"/>
    <n v="0"/>
    <n v="0"/>
    <n v="0"/>
    <n v="40.74"/>
    <n v="-40.74"/>
    <n v="0"/>
    <m/>
    <s v="UM01"/>
    <s v="INR"/>
    <n v="0"/>
    <n v="0"/>
    <n v="0"/>
    <n v="0"/>
    <n v="0"/>
  </r>
  <r>
    <s v="1606001659"/>
    <s v="0"/>
    <s v="16060016590"/>
    <s v="6000"/>
    <x v="5"/>
    <s v="STEEL RACK"/>
    <s v="0"/>
    <s v="0"/>
    <s v="UM3001"/>
    <d v="1978-01-01T00:00:00"/>
    <n v="40.74"/>
    <n v="-40.74"/>
    <n v="0"/>
    <n v="0"/>
    <n v="0"/>
    <n v="0"/>
    <n v="0"/>
    <n v="0"/>
    <n v="40.74"/>
    <n v="-40.74"/>
    <n v="0"/>
    <m/>
    <s v="UM01"/>
    <s v="INR"/>
    <n v="0"/>
    <n v="0"/>
    <n v="0"/>
    <n v="0"/>
    <n v="0"/>
  </r>
  <r>
    <s v="1606001660"/>
    <s v="0"/>
    <s v="16060016600"/>
    <s v="6000"/>
    <x v="5"/>
    <s v="STEEL RACK"/>
    <s v="0"/>
    <s v="0"/>
    <s v="UM3001"/>
    <d v="1978-01-01T00:00:00"/>
    <n v="40.74"/>
    <n v="-40.74"/>
    <n v="0"/>
    <n v="0"/>
    <n v="0"/>
    <n v="0"/>
    <n v="0"/>
    <n v="0"/>
    <n v="40.74"/>
    <n v="-40.74"/>
    <n v="0"/>
    <m/>
    <s v="UM01"/>
    <s v="INR"/>
    <n v="0"/>
    <n v="0"/>
    <n v="0"/>
    <n v="0"/>
    <n v="0"/>
  </r>
  <r>
    <s v="1606001661"/>
    <s v="0"/>
    <s v="16060016610"/>
    <s v="6000"/>
    <x v="5"/>
    <s v="SALWOOD RACK 3-1X3-3"/>
    <s v="0"/>
    <s v="0"/>
    <s v="UM3001"/>
    <d v="1972-01-01T00:00:00"/>
    <n v="42"/>
    <n v="-42"/>
    <n v="0"/>
    <n v="0"/>
    <n v="0"/>
    <n v="0"/>
    <n v="0"/>
    <n v="0"/>
    <n v="42"/>
    <n v="-42"/>
    <n v="0"/>
    <m/>
    <s v="UM01"/>
    <s v="INR"/>
    <n v="0"/>
    <n v="0"/>
    <n v="0"/>
    <n v="0"/>
    <n v="0"/>
  </r>
  <r>
    <s v="1606001662"/>
    <s v="0"/>
    <s v="16060016620"/>
    <s v="6000"/>
    <x v="5"/>
    <s v="MANGOWOOD RACK"/>
    <s v="0"/>
    <s v="0"/>
    <s v="UM3001"/>
    <d v="1966-01-01T00:00:00"/>
    <n v="42.84"/>
    <n v="-42.84"/>
    <n v="0"/>
    <n v="0"/>
    <n v="0"/>
    <n v="0"/>
    <n v="0"/>
    <n v="0"/>
    <n v="42.84"/>
    <n v="-42.84"/>
    <n v="0"/>
    <m/>
    <s v="UM01"/>
    <s v="INR"/>
    <n v="0"/>
    <n v="0"/>
    <n v="0"/>
    <n v="0"/>
    <n v="0"/>
  </r>
  <r>
    <s v="1606001663"/>
    <s v="0"/>
    <s v="16060016630"/>
    <s v="6000"/>
    <x v="5"/>
    <s v="C.P.T.W.SIDE RACK"/>
    <s v="0"/>
    <s v="0"/>
    <s v="UM3001"/>
    <d v="1964-01-01T00:00:00"/>
    <n v="43.89"/>
    <n v="-43.89"/>
    <n v="0"/>
    <n v="0"/>
    <n v="0"/>
    <n v="0"/>
    <n v="0"/>
    <n v="0"/>
    <n v="43.89"/>
    <n v="-43.89"/>
    <n v="0"/>
    <m/>
    <s v="UM01"/>
    <s v="INR"/>
    <n v="0"/>
    <n v="0"/>
    <n v="0"/>
    <n v="0"/>
    <n v="0"/>
  </r>
  <r>
    <s v="1606001665"/>
    <s v="0"/>
    <s v="16060016650"/>
    <s v="6000"/>
    <x v="5"/>
    <s v="2 DR FILING CABINET"/>
    <s v="10"/>
    <s v="0"/>
    <s v="UM3001"/>
    <d v="2007-08-09T00:00:00"/>
    <n v="7799"/>
    <n v="-7409.05"/>
    <n v="389.95"/>
    <n v="0"/>
    <n v="0"/>
    <n v="0"/>
    <n v="0"/>
    <n v="389.95"/>
    <n v="7799"/>
    <n v="-7409.05"/>
    <n v="0"/>
    <m/>
    <s v="UM01"/>
    <s v="INR"/>
    <n v="0"/>
    <n v="0"/>
    <n v="0"/>
    <n v="0"/>
    <n v="0"/>
  </r>
  <r>
    <s v="1606001666"/>
    <s v="0"/>
    <s v="16060016660"/>
    <s v="6000"/>
    <x v="5"/>
    <s v="2 DR FILING CABINET"/>
    <s v="10"/>
    <s v="0"/>
    <s v="UM3001"/>
    <d v="2006-11-20T00:00:00"/>
    <n v="6996.13"/>
    <n v="-6646.32"/>
    <n v="349.81"/>
    <n v="0"/>
    <n v="0"/>
    <n v="0"/>
    <n v="0"/>
    <n v="349.81"/>
    <n v="6996.13"/>
    <n v="-6646.32"/>
    <n v="0"/>
    <m/>
    <s v="UM01"/>
    <s v="INR"/>
    <n v="0"/>
    <n v="0"/>
    <n v="0"/>
    <n v="0"/>
    <n v="0"/>
  </r>
  <r>
    <s v="1606001667"/>
    <s v="0"/>
    <s v="16060016670"/>
    <s v="6000"/>
    <x v="5"/>
    <s v="2 DR FILING CABINET"/>
    <s v="10"/>
    <s v="0"/>
    <s v="UM3001"/>
    <d v="2007-10-04T00:00:00"/>
    <n v="7798.5"/>
    <n v="-7408.57"/>
    <n v="389.93"/>
    <n v="0"/>
    <n v="0"/>
    <n v="0"/>
    <n v="0"/>
    <n v="389.93"/>
    <n v="7798.5"/>
    <n v="-7408.57"/>
    <n v="0"/>
    <m/>
    <s v="UM01"/>
    <s v="INR"/>
    <n v="0"/>
    <n v="0"/>
    <n v="0"/>
    <n v="0"/>
    <n v="0"/>
  </r>
  <r>
    <s v="1606001668"/>
    <s v="0"/>
    <s v="16060016680"/>
    <s v="6000"/>
    <x v="5"/>
    <s v="2 DR. FILING CABINETS"/>
    <s v="0"/>
    <s v="0"/>
    <s v="UM3001"/>
    <d v="1998-08-21T00:00:00"/>
    <n v="5405.2"/>
    <n v="-5134.9399999999996"/>
    <n v="270.26"/>
    <n v="0"/>
    <n v="0"/>
    <n v="0"/>
    <n v="0"/>
    <n v="270.26"/>
    <n v="5405.2"/>
    <n v="-5134.9399999999996"/>
    <n v="0"/>
    <m/>
    <s v="UM01"/>
    <s v="INR"/>
    <n v="0"/>
    <n v="0"/>
    <n v="0"/>
    <n v="0"/>
    <n v="0"/>
  </r>
  <r>
    <s v="1606001669"/>
    <s v="0"/>
    <s v="16060016690"/>
    <s v="6000"/>
    <x v="5"/>
    <s v="2 DRAWER FILING CABINET"/>
    <s v="0"/>
    <s v="0"/>
    <s v="UM3001"/>
    <d v="2004-01-31T00:00:00"/>
    <n v="5847.59"/>
    <n v="-5555.21"/>
    <n v="292.38"/>
    <n v="0"/>
    <n v="0"/>
    <n v="0"/>
    <n v="0"/>
    <n v="292.38"/>
    <n v="5847.59"/>
    <n v="-5555.21"/>
    <n v="0"/>
    <m/>
    <s v="UM01"/>
    <s v="INR"/>
    <n v="0"/>
    <n v="0"/>
    <n v="0"/>
    <n v="0"/>
    <n v="0"/>
  </r>
  <r>
    <s v="1606001670"/>
    <s v="0"/>
    <s v="16060016700"/>
    <s v="6000"/>
    <x v="5"/>
    <s v="2 DRAWER FILING CABINET(GODRAJ"/>
    <s v="0"/>
    <s v="0"/>
    <s v="UM3001"/>
    <d v="2004-01-03T00:00:00"/>
    <n v="5847.59"/>
    <n v="-5555.21"/>
    <n v="292.38"/>
    <n v="0"/>
    <n v="0"/>
    <n v="0"/>
    <n v="0"/>
    <n v="292.38"/>
    <n v="5847.59"/>
    <n v="-5555.21"/>
    <n v="0"/>
    <m/>
    <s v="UM01"/>
    <s v="INR"/>
    <n v="0"/>
    <n v="0"/>
    <n v="0"/>
    <n v="0"/>
    <n v="0"/>
  </r>
  <r>
    <s v="1606001671"/>
    <s v="0"/>
    <s v="16060016710"/>
    <s v="6000"/>
    <x v="5"/>
    <s v="WOODEN SHELF"/>
    <s v="0"/>
    <s v="0"/>
    <s v="UM3001"/>
    <d v="1965-01-01T00:00:00"/>
    <n v="45.7"/>
    <n v="-45.7"/>
    <n v="0"/>
    <n v="0"/>
    <n v="0"/>
    <n v="0"/>
    <n v="0"/>
    <n v="0"/>
    <n v="45.7"/>
    <n v="-45.7"/>
    <n v="0"/>
    <m/>
    <s v="UM01"/>
    <s v="INR"/>
    <n v="0"/>
    <n v="0"/>
    <n v="0"/>
    <n v="0"/>
    <n v="0"/>
  </r>
  <r>
    <s v="1606001672"/>
    <s v="0"/>
    <s v="16060016720"/>
    <s v="6000"/>
    <x v="5"/>
    <s v="2 NOS STEEL TABLE WITH SIDE DR"/>
    <s v="0"/>
    <s v="0"/>
    <s v="UM3001"/>
    <d v="2005-07-29T00:00:00"/>
    <n v="8562"/>
    <n v="-8133.9"/>
    <n v="428.1"/>
    <n v="0"/>
    <n v="0"/>
    <n v="0"/>
    <n v="0"/>
    <n v="428.1"/>
    <n v="8562"/>
    <n v="-8133.9"/>
    <n v="0"/>
    <m/>
    <s v="UM01"/>
    <s v="INR"/>
    <n v="0"/>
    <n v="0"/>
    <n v="0"/>
    <n v="0"/>
    <n v="0"/>
  </r>
  <r>
    <s v="1606001673"/>
    <s v="0"/>
    <s v="16060016730"/>
    <s v="6000"/>
    <x v="5"/>
    <s v="2 NOS STUDY CHAIR"/>
    <s v="0"/>
    <s v="0"/>
    <s v="UM3001"/>
    <d v="2005-08-31T00:00:00"/>
    <n v="4752"/>
    <n v="-4514.3999999999996"/>
    <n v="237.6"/>
    <n v="0"/>
    <n v="0"/>
    <n v="0"/>
    <n v="0"/>
    <n v="237.6"/>
    <n v="4752"/>
    <n v="-4514.3999999999996"/>
    <n v="0"/>
    <m/>
    <s v="UM01"/>
    <s v="INR"/>
    <n v="0"/>
    <n v="0"/>
    <n v="0"/>
    <n v="0"/>
    <n v="0"/>
  </r>
  <r>
    <s v="1606001674"/>
    <s v="0"/>
    <s v="16060016740"/>
    <s v="6000"/>
    <x v="5"/>
    <s v="2 NOS WRITING TABLE"/>
    <s v="10"/>
    <s v="0"/>
    <s v="UM3001"/>
    <d v="2005-08-31T00:00:00"/>
    <n v="14040"/>
    <n v="-13338"/>
    <n v="702"/>
    <n v="0"/>
    <n v="0"/>
    <n v="0"/>
    <n v="0"/>
    <n v="702"/>
    <n v="14040"/>
    <n v="-13338"/>
    <n v="0"/>
    <m/>
    <s v="UM01"/>
    <s v="INR"/>
    <n v="0"/>
    <n v="0"/>
    <n v="0"/>
    <n v="0"/>
    <n v="0"/>
  </r>
  <r>
    <s v="1606001675"/>
    <s v="0"/>
    <s v="16060016750"/>
    <s v="6000"/>
    <x v="5"/>
    <s v="2 PCS BOLOWAL STOOL"/>
    <s v="0"/>
    <s v="0"/>
    <s v="UM3001"/>
    <d v="2005-10-21T00:00:00"/>
    <n v="508.5"/>
    <n v="-483.07"/>
    <n v="25.43"/>
    <n v="0"/>
    <n v="0"/>
    <n v="0"/>
    <n v="0"/>
    <n v="25.43"/>
    <n v="508.5"/>
    <n v="-483.07"/>
    <n v="0"/>
    <m/>
    <s v="UM01"/>
    <s v="INR"/>
    <n v="0"/>
    <n v="0"/>
    <n v="0"/>
    <n v="0"/>
    <n v="0"/>
  </r>
  <r>
    <s v="1606001678"/>
    <s v="0"/>
    <s v="16060016780"/>
    <s v="6000"/>
    <x v="5"/>
    <s v="35 NOS AIRLESS CHAIR"/>
    <s v="0"/>
    <s v="0"/>
    <s v="UM3001"/>
    <d v="2005-09-01T00:00:00"/>
    <n v="47250"/>
    <n v="-44887.5"/>
    <n v="2362.5"/>
    <n v="0"/>
    <n v="0"/>
    <n v="0"/>
    <n v="0"/>
    <n v="2362.5"/>
    <n v="47250"/>
    <n v="-44887.5"/>
    <n v="0"/>
    <m/>
    <s v="UM01"/>
    <s v="INR"/>
    <n v="0"/>
    <n v="0"/>
    <n v="0"/>
    <n v="0"/>
    <n v="0"/>
  </r>
  <r>
    <s v="1606001679"/>
    <s v="0"/>
    <s v="16060016790"/>
    <s v="6000"/>
    <x v="5"/>
    <s v="4 DR FILING CABINET"/>
    <s v="10"/>
    <s v="0"/>
    <s v="UM3001"/>
    <d v="2007-05-12T00:00:00"/>
    <n v="12318.38"/>
    <n v="-11702.46"/>
    <n v="615.91999999999996"/>
    <n v="0"/>
    <n v="0"/>
    <n v="0"/>
    <n v="0"/>
    <n v="615.91999999999996"/>
    <n v="12318.38"/>
    <n v="-11702.46"/>
    <n v="0"/>
    <m/>
    <s v="UM01"/>
    <s v="INR"/>
    <n v="0"/>
    <n v="0"/>
    <n v="0"/>
    <n v="0"/>
    <n v="0"/>
  </r>
  <r>
    <s v="1606001680"/>
    <s v="0"/>
    <s v="16060016800"/>
    <s v="6000"/>
    <x v="5"/>
    <s v="4 DR FILING CABINET"/>
    <s v="10"/>
    <s v="0"/>
    <s v="UM3001"/>
    <d v="2006-11-20T00:00:00"/>
    <n v="10806.73"/>
    <n v="-10266.39"/>
    <n v="540.34"/>
    <n v="0"/>
    <n v="0"/>
    <n v="0"/>
    <n v="0"/>
    <n v="540.34"/>
    <n v="10806.73"/>
    <n v="-10266.39"/>
    <n v="0"/>
    <m/>
    <s v="UM01"/>
    <s v="INR"/>
    <n v="0"/>
    <n v="0"/>
    <n v="0"/>
    <n v="0"/>
    <n v="0"/>
  </r>
  <r>
    <s v="1606001681"/>
    <s v="0"/>
    <s v="16060016810"/>
    <s v="6000"/>
    <x v="5"/>
    <s v="4 DR GODREJ FILING CABINET"/>
    <s v="10"/>
    <s v="0"/>
    <s v="UM3001"/>
    <d v="2008-02-26T00:00:00"/>
    <n v="12042.38"/>
    <n v="-11440.26"/>
    <n v="602.12"/>
    <n v="0"/>
    <n v="0"/>
    <n v="0"/>
    <n v="0"/>
    <n v="602.12"/>
    <n v="12042.38"/>
    <n v="-11440.26"/>
    <n v="0"/>
    <m/>
    <s v="UM01"/>
    <s v="INR"/>
    <n v="0"/>
    <n v="0"/>
    <n v="0"/>
    <n v="0"/>
    <n v="0"/>
  </r>
  <r>
    <s v="1606001682"/>
    <s v="0"/>
    <s v="16060016820"/>
    <s v="6000"/>
    <x v="5"/>
    <s v="4 DR GODREJ FILING CABINET"/>
    <s v="10"/>
    <s v="0"/>
    <s v="UM3001"/>
    <d v="2008-03-12T00:00:00"/>
    <n v="12042.38"/>
    <n v="-11440.26"/>
    <n v="602.12"/>
    <n v="0"/>
    <n v="0"/>
    <n v="0"/>
    <n v="0"/>
    <n v="602.12"/>
    <n v="12042.38"/>
    <n v="-11440.26"/>
    <n v="0"/>
    <m/>
    <s v="UM01"/>
    <s v="INR"/>
    <n v="0"/>
    <n v="0"/>
    <n v="0"/>
    <n v="0"/>
    <n v="0"/>
  </r>
  <r>
    <s v="1606001683"/>
    <s v="0"/>
    <s v="16060016830"/>
    <s v="6000"/>
    <x v="5"/>
    <s v="4 DRAWER CABINET"/>
    <s v="0"/>
    <s v="0"/>
    <s v="UM3001"/>
    <d v="1994-11-12T00:00:00"/>
    <n v="6209.13"/>
    <n v="-5898.67"/>
    <n v="310.45999999999998"/>
    <n v="0"/>
    <n v="0"/>
    <n v="0"/>
    <n v="0"/>
    <n v="310.45999999999998"/>
    <n v="6209.13"/>
    <n v="-5898.67"/>
    <n v="0"/>
    <m/>
    <s v="UM01"/>
    <s v="INR"/>
    <n v="0"/>
    <n v="0"/>
    <n v="0"/>
    <n v="0"/>
    <n v="0"/>
  </r>
  <r>
    <s v="1606001684"/>
    <s v="0"/>
    <s v="16060016840"/>
    <s v="6000"/>
    <x v="5"/>
    <s v="4 DRAWER FILING CABNNET"/>
    <s v="10"/>
    <s v="0"/>
    <s v="UM3001"/>
    <d v="2003-12-19T00:00:00"/>
    <n v="17959.080000000002"/>
    <n v="-17061.12"/>
    <n v="897.96"/>
    <n v="0"/>
    <n v="0"/>
    <n v="0"/>
    <n v="0"/>
    <n v="897.96"/>
    <n v="17959.080000000002"/>
    <n v="-17061.12"/>
    <n v="0"/>
    <m/>
    <s v="UM01"/>
    <s v="INR"/>
    <n v="0"/>
    <n v="0"/>
    <n v="0"/>
    <n v="0"/>
    <n v="0"/>
  </r>
  <r>
    <s v="1606001685"/>
    <s v="0"/>
    <s v="16060016850"/>
    <s v="6000"/>
    <x v="5"/>
    <s v="4 NOS PLAIN BED SIDE TABLE"/>
    <s v="0"/>
    <s v="0"/>
    <s v="UM3001"/>
    <d v="2005-08-31T00:00:00"/>
    <n v="9072"/>
    <n v="-8618.4"/>
    <n v="453.6"/>
    <n v="0"/>
    <n v="0"/>
    <n v="0"/>
    <n v="0"/>
    <n v="453.6"/>
    <n v="9072"/>
    <n v="-8618.4"/>
    <n v="0"/>
    <m/>
    <s v="UM01"/>
    <s v="INR"/>
    <n v="0"/>
    <n v="0"/>
    <n v="0"/>
    <n v="0"/>
    <n v="0"/>
  </r>
  <r>
    <s v="1606001686"/>
    <s v="0"/>
    <s v="16060016860"/>
    <s v="6000"/>
    <x v="5"/>
    <s v="WOODEN CHAIR MADE OF TEAKWOOD"/>
    <s v="0"/>
    <s v="0"/>
    <s v="UM3001"/>
    <d v="1979-11-20T00:00:00"/>
    <n v="52"/>
    <n v="-52"/>
    <n v="0"/>
    <n v="0"/>
    <n v="0"/>
    <n v="0"/>
    <n v="0"/>
    <n v="0"/>
    <n v="52"/>
    <n v="-52"/>
    <n v="0"/>
    <m/>
    <s v="UM01"/>
    <s v="INR"/>
    <n v="0"/>
    <n v="0"/>
    <n v="0"/>
    <n v="0"/>
    <n v="0"/>
  </r>
  <r>
    <s v="1606001687"/>
    <s v="0"/>
    <s v="16060016870"/>
    <s v="6000"/>
    <x v="5"/>
    <s v="WOODEN CHAIR MADE OF TEAKWOOD"/>
    <s v="0"/>
    <s v="0"/>
    <s v="UM3001"/>
    <d v="1979-11-20T00:00:00"/>
    <n v="52"/>
    <n v="-52"/>
    <n v="0"/>
    <n v="0"/>
    <n v="0"/>
    <n v="0"/>
    <n v="0"/>
    <n v="0"/>
    <n v="52"/>
    <n v="-52"/>
    <n v="0"/>
    <m/>
    <s v="UM01"/>
    <s v="INR"/>
    <n v="0"/>
    <n v="0"/>
    <n v="0"/>
    <n v="0"/>
    <n v="0"/>
  </r>
  <r>
    <s v="1606001688"/>
    <s v="0"/>
    <s v="16060016880"/>
    <s v="6000"/>
    <x v="5"/>
    <s v="WOODEN CHAIR MADE OF TEAKWOOD"/>
    <s v="0"/>
    <s v="0"/>
    <s v="UM3001"/>
    <d v="1979-11-20T00:00:00"/>
    <n v="52"/>
    <n v="-52"/>
    <n v="0"/>
    <n v="0"/>
    <n v="0"/>
    <n v="0"/>
    <n v="0"/>
    <n v="0"/>
    <n v="52"/>
    <n v="-52"/>
    <n v="0"/>
    <m/>
    <s v="UM01"/>
    <s v="INR"/>
    <n v="0"/>
    <n v="0"/>
    <n v="0"/>
    <n v="0"/>
    <n v="0"/>
  </r>
  <r>
    <s v="1606001689"/>
    <s v="0"/>
    <s v="16060016890"/>
    <s v="6000"/>
    <x v="5"/>
    <s v="WOODEN CHAIR MADE OF TEAKWOOD"/>
    <s v="0"/>
    <s v="0"/>
    <s v="UM3001"/>
    <d v="1979-11-20T00:00:00"/>
    <n v="52"/>
    <n v="-52"/>
    <n v="0"/>
    <n v="0"/>
    <n v="0"/>
    <n v="0"/>
    <n v="0"/>
    <n v="0"/>
    <n v="52"/>
    <n v="-52"/>
    <n v="0"/>
    <m/>
    <s v="UM01"/>
    <s v="INR"/>
    <n v="0"/>
    <n v="0"/>
    <n v="0"/>
    <n v="0"/>
    <n v="0"/>
  </r>
  <r>
    <s v="1606001690"/>
    <s v="0"/>
    <s v="16060016900"/>
    <s v="6000"/>
    <x v="5"/>
    <s v="WOODEN CHAIR MADE OF TEAKWOOD"/>
    <s v="0"/>
    <s v="0"/>
    <s v="UM3001"/>
    <d v="1979-11-20T00:00:00"/>
    <n v="52"/>
    <n v="-52"/>
    <n v="0"/>
    <n v="0"/>
    <n v="0"/>
    <n v="0"/>
    <n v="0"/>
    <n v="0"/>
    <n v="52"/>
    <n v="-52"/>
    <n v="0"/>
    <m/>
    <s v="UM01"/>
    <s v="INR"/>
    <n v="0"/>
    <n v="0"/>
    <n v="0"/>
    <n v="0"/>
    <n v="0"/>
  </r>
  <r>
    <s v="1606001691"/>
    <s v="0"/>
    <s v="16060016910"/>
    <s v="6000"/>
    <x v="5"/>
    <s v="WOODEN CHAIR MADE OF TEAKWOOD"/>
    <s v="0"/>
    <s v="0"/>
    <s v="UM3001"/>
    <d v="1979-11-20T00:00:00"/>
    <n v="52"/>
    <n v="-52"/>
    <n v="0"/>
    <n v="0"/>
    <n v="0"/>
    <n v="0"/>
    <n v="0"/>
    <n v="0"/>
    <n v="52"/>
    <n v="-52"/>
    <n v="0"/>
    <m/>
    <s v="UM01"/>
    <s v="INR"/>
    <n v="0"/>
    <n v="0"/>
    <n v="0"/>
    <n v="0"/>
    <n v="0"/>
  </r>
  <r>
    <s v="1606001692"/>
    <s v="0"/>
    <s v="16060016920"/>
    <s v="6000"/>
    <x v="5"/>
    <s v="WOODEN CHAIR MADE OF TEAKWOOD"/>
    <s v="0"/>
    <s v="0"/>
    <s v="UM3001"/>
    <d v="1979-11-20T00:00:00"/>
    <n v="52"/>
    <n v="-52"/>
    <n v="0"/>
    <n v="0"/>
    <n v="0"/>
    <n v="0"/>
    <n v="0"/>
    <n v="0"/>
    <n v="52"/>
    <n v="-52"/>
    <n v="0"/>
    <m/>
    <s v="UM01"/>
    <s v="INR"/>
    <n v="0"/>
    <n v="0"/>
    <n v="0"/>
    <n v="0"/>
    <n v="0"/>
  </r>
  <r>
    <s v="1606001693"/>
    <s v="0"/>
    <s v="16060016930"/>
    <s v="6000"/>
    <x v="5"/>
    <s v="WOODEN CHAIR MADE OF TEAKWOOD"/>
    <s v="0"/>
    <s v="0"/>
    <s v="UM3001"/>
    <d v="1979-11-20T00:00:00"/>
    <n v="52"/>
    <n v="-52"/>
    <n v="0"/>
    <n v="0"/>
    <n v="0"/>
    <n v="0"/>
    <n v="0"/>
    <n v="0"/>
    <n v="52"/>
    <n v="-52"/>
    <n v="0"/>
    <m/>
    <s v="UM01"/>
    <s v="INR"/>
    <n v="0"/>
    <n v="0"/>
    <n v="0"/>
    <n v="0"/>
    <n v="0"/>
  </r>
  <r>
    <s v="1606001694"/>
    <s v="0"/>
    <s v="16060016940"/>
    <s v="6000"/>
    <x v="5"/>
    <s v="WOODEN CHAIR MADE OF TEAKWOOD"/>
    <s v="0"/>
    <s v="0"/>
    <s v="UM3001"/>
    <d v="1979-11-20T00:00:00"/>
    <n v="52"/>
    <n v="-52"/>
    <n v="0"/>
    <n v="0"/>
    <n v="0"/>
    <n v="0"/>
    <n v="0"/>
    <n v="0"/>
    <n v="52"/>
    <n v="-52"/>
    <n v="0"/>
    <m/>
    <s v="UM01"/>
    <s v="INR"/>
    <n v="0"/>
    <n v="0"/>
    <n v="0"/>
    <n v="0"/>
    <n v="0"/>
  </r>
  <r>
    <s v="1606001695"/>
    <s v="0"/>
    <s v="16060016950"/>
    <s v="6000"/>
    <x v="5"/>
    <s v="CHAIR CH 7B"/>
    <s v="0"/>
    <s v="0"/>
    <s v="UM3001"/>
    <d v="1975-01-01T00:00:00"/>
    <n v="52.09"/>
    <n v="-52.09"/>
    <n v="0"/>
    <n v="0"/>
    <n v="0"/>
    <n v="0"/>
    <n v="0"/>
    <n v="0"/>
    <n v="52.09"/>
    <n v="-52.09"/>
    <n v="0"/>
    <m/>
    <s v="UM01"/>
    <s v="INR"/>
    <n v="0"/>
    <n v="0"/>
    <n v="0"/>
    <n v="0"/>
    <n v="0"/>
  </r>
  <r>
    <s v="1606001696"/>
    <s v="0"/>
    <s v="16060016960"/>
    <s v="6000"/>
    <x v="5"/>
    <s v="RACK MADE OF ALL C.P.T.W."/>
    <s v="0"/>
    <s v="0"/>
    <s v="UM3001"/>
    <d v="1964-01-01T00:00:00"/>
    <n v="52.22"/>
    <n v="-52.22"/>
    <n v="0"/>
    <n v="0"/>
    <n v="0"/>
    <n v="0"/>
    <n v="0"/>
    <n v="0"/>
    <n v="52.22"/>
    <n v="-52.22"/>
    <n v="0"/>
    <m/>
    <s v="UM01"/>
    <s v="INR"/>
    <n v="0"/>
    <n v="0"/>
    <n v="0"/>
    <n v="0"/>
    <n v="0"/>
  </r>
  <r>
    <s v="1606001697"/>
    <s v="0"/>
    <s v="16060016970"/>
    <s v="6000"/>
    <x v="5"/>
    <s v="SIDE RACK SIZE 3X2.1/2X1"/>
    <s v="0"/>
    <s v="0"/>
    <s v="UM3001"/>
    <d v="1965-01-01T00:00:00"/>
    <n v="52.25"/>
    <n v="-52.25"/>
    <n v="0"/>
    <n v="0"/>
    <n v="0"/>
    <n v="0"/>
    <n v="0"/>
    <n v="0"/>
    <n v="52.25"/>
    <n v="-52.25"/>
    <n v="0"/>
    <m/>
    <s v="UM01"/>
    <s v="INR"/>
    <n v="0"/>
    <n v="0"/>
    <n v="0"/>
    <n v="0"/>
    <n v="0"/>
  </r>
  <r>
    <s v="1606001698"/>
    <s v="0"/>
    <s v="16060016980"/>
    <s v="6000"/>
    <x v="5"/>
    <s v="WOODEN STOOL"/>
    <s v="0"/>
    <s v="0"/>
    <s v="UM3001"/>
    <d v="1981-08-13T00:00:00"/>
    <n v="60"/>
    <n v="-60"/>
    <n v="0"/>
    <n v="0"/>
    <n v="0"/>
    <n v="0"/>
    <n v="0"/>
    <n v="0"/>
    <n v="60"/>
    <n v="-60"/>
    <n v="0"/>
    <m/>
    <s v="UM01"/>
    <s v="INR"/>
    <n v="0"/>
    <n v="0"/>
    <n v="0"/>
    <n v="0"/>
    <n v="0"/>
  </r>
  <r>
    <s v="1606001699"/>
    <s v="0"/>
    <s v="16060016990"/>
    <s v="6000"/>
    <x v="5"/>
    <s v="WOODEN STOOL"/>
    <s v="0"/>
    <s v="0"/>
    <s v="UM3001"/>
    <d v="1981-08-13T00:00:00"/>
    <n v="60"/>
    <n v="-60"/>
    <n v="0"/>
    <n v="0"/>
    <n v="0"/>
    <n v="0"/>
    <n v="0"/>
    <n v="0"/>
    <n v="60"/>
    <n v="-60"/>
    <n v="0"/>
    <m/>
    <s v="UM01"/>
    <s v="INR"/>
    <n v="0"/>
    <n v="0"/>
    <n v="0"/>
    <n v="0"/>
    <n v="0"/>
  </r>
  <r>
    <s v="1606001700"/>
    <s v="0"/>
    <s v="16060017000"/>
    <s v="6000"/>
    <x v="5"/>
    <s v="FILE RACK 40X30X10 INCHES"/>
    <s v="0"/>
    <s v="0"/>
    <s v="UM3001"/>
    <d v="1970-01-01T00:00:00"/>
    <n v="64.2"/>
    <n v="-64.2"/>
    <n v="0"/>
    <n v="0"/>
    <n v="0"/>
    <n v="0"/>
    <n v="0"/>
    <n v="0"/>
    <n v="64.2"/>
    <n v="-64.2"/>
    <n v="0"/>
    <m/>
    <s v="UM01"/>
    <s v="INR"/>
    <n v="0"/>
    <n v="0"/>
    <n v="0"/>
    <n v="0"/>
    <n v="0"/>
  </r>
  <r>
    <s v="1606001701"/>
    <s v="0"/>
    <s v="16060017010"/>
    <s v="6000"/>
    <x v="5"/>
    <s v="MANGOWOOD FILE RACK 40X30X10IN"/>
    <s v="0"/>
    <s v="0"/>
    <s v="UM3001"/>
    <d v="1970-01-01T00:00:00"/>
    <n v="64.2"/>
    <n v="-64.2"/>
    <n v="0"/>
    <n v="0"/>
    <n v="0"/>
    <n v="0"/>
    <n v="0"/>
    <n v="0"/>
    <n v="64.2"/>
    <n v="-64.2"/>
    <n v="0"/>
    <m/>
    <s v="UM01"/>
    <s v="INR"/>
    <n v="0"/>
    <n v="0"/>
    <n v="0"/>
    <n v="0"/>
    <n v="0"/>
  </r>
  <r>
    <s v="1606001702"/>
    <s v="0"/>
    <s v="16060017020"/>
    <s v="6000"/>
    <x v="5"/>
    <s v="50A.C.DELUXE ORIENT FAN"/>
    <s v="0"/>
    <s v="0"/>
    <s v="UM3001"/>
    <d v="1964-01-01T00:00:00"/>
    <n v="64.260000000000005"/>
    <n v="-64.260000000000005"/>
    <n v="0"/>
    <n v="0"/>
    <n v="0"/>
    <n v="0"/>
    <n v="0"/>
    <n v="0"/>
    <n v="64.260000000000005"/>
    <n v="-64.260000000000005"/>
    <n v="0"/>
    <m/>
    <s v="UM01"/>
    <s v="INR"/>
    <n v="0"/>
    <n v="0"/>
    <n v="0"/>
    <n v="0"/>
    <n v="0"/>
  </r>
  <r>
    <s v="1606001703"/>
    <s v="0"/>
    <s v="16060017030"/>
    <s v="6000"/>
    <x v="5"/>
    <s v="50A.C.DELUXE ROIENT FAN"/>
    <s v="0"/>
    <s v="0"/>
    <s v="UM3001"/>
    <d v="1964-01-01T00:00:00"/>
    <n v="64.260000000000005"/>
    <n v="-64.260000000000005"/>
    <n v="0"/>
    <n v="0"/>
    <n v="0"/>
    <n v="0"/>
    <n v="0"/>
    <n v="0"/>
    <n v="64.260000000000005"/>
    <n v="-64.260000000000005"/>
    <n v="0"/>
    <m/>
    <s v="UM01"/>
    <s v="INR"/>
    <n v="0"/>
    <n v="0"/>
    <n v="0"/>
    <n v="0"/>
    <n v="0"/>
  </r>
  <r>
    <s v="1606001704"/>
    <s v="0"/>
    <s v="16060017040"/>
    <s v="6000"/>
    <x v="5"/>
    <s v="50A.C.DELUXE ORIENT FAN"/>
    <s v="0"/>
    <s v="0"/>
    <s v="UM3001"/>
    <d v="1964-01-01T00:00:00"/>
    <n v="64.27"/>
    <n v="-64.27"/>
    <n v="0"/>
    <n v="0"/>
    <n v="0"/>
    <n v="0"/>
    <n v="0"/>
    <n v="0"/>
    <n v="64.27"/>
    <n v="-64.27"/>
    <n v="0"/>
    <m/>
    <s v="UM01"/>
    <s v="INR"/>
    <n v="0"/>
    <n v="0"/>
    <n v="0"/>
    <n v="0"/>
    <n v="0"/>
  </r>
  <r>
    <s v="1606001705"/>
    <s v="0"/>
    <s v="16060017050"/>
    <s v="6000"/>
    <x v="5"/>
    <s v="TEAK WOOD CHAIR"/>
    <s v="0"/>
    <s v="0"/>
    <s v="UM3001"/>
    <d v="1978-01-01T00:00:00"/>
    <n v="64.37"/>
    <n v="-64.37"/>
    <n v="0"/>
    <n v="0"/>
    <n v="0"/>
    <n v="0"/>
    <n v="0"/>
    <n v="0"/>
    <n v="64.37"/>
    <n v="-64.37"/>
    <n v="0"/>
    <m/>
    <s v="UM01"/>
    <s v="INR"/>
    <n v="0"/>
    <n v="0"/>
    <n v="0"/>
    <n v="0"/>
    <n v="0"/>
  </r>
  <r>
    <s v="1606001706"/>
    <s v="0"/>
    <s v="16060017060"/>
    <s v="6000"/>
    <x v="5"/>
    <s v="TEAK WOOD CHAIR"/>
    <s v="0"/>
    <s v="0"/>
    <s v="UM3001"/>
    <d v="1978-01-01T00:00:00"/>
    <n v="64.38"/>
    <n v="-64.38"/>
    <n v="0"/>
    <n v="0"/>
    <n v="0"/>
    <n v="0"/>
    <n v="0"/>
    <n v="0"/>
    <n v="64.38"/>
    <n v="-64.38"/>
    <n v="0"/>
    <m/>
    <s v="UM01"/>
    <s v="INR"/>
    <n v="0"/>
    <n v="0"/>
    <n v="0"/>
    <n v="0"/>
    <n v="0"/>
  </r>
  <r>
    <s v="1606001707"/>
    <s v="0"/>
    <s v="16060017070"/>
    <s v="6000"/>
    <x v="5"/>
    <s v="CENTRE TABLE2.1/2X2.1/2X1.1/4W"/>
    <s v="0"/>
    <s v="0"/>
    <s v="UM3001"/>
    <d v="1974-01-01T00:00:00"/>
    <n v="65"/>
    <n v="-65"/>
    <n v="0"/>
    <n v="0"/>
    <n v="0"/>
    <n v="0"/>
    <n v="0"/>
    <n v="0"/>
    <n v="65"/>
    <n v="-65"/>
    <n v="0"/>
    <m/>
    <s v="UM01"/>
    <s v="INR"/>
    <n v="0"/>
    <n v="0"/>
    <n v="0"/>
    <n v="0"/>
    <n v="0"/>
  </r>
  <r>
    <s v="1606001708"/>
    <s v="0"/>
    <s v="16060017080"/>
    <s v="6000"/>
    <x v="5"/>
    <s v="CENTRE TABLE2.1/2X2.1/2X1.1/4W"/>
    <s v="0"/>
    <s v="0"/>
    <s v="UM3001"/>
    <d v="1974-01-01T00:00:00"/>
    <n v="65"/>
    <n v="-65"/>
    <n v="0"/>
    <n v="0"/>
    <n v="0"/>
    <n v="0"/>
    <n v="0"/>
    <n v="0"/>
    <n v="65"/>
    <n v="-65"/>
    <n v="0"/>
    <m/>
    <s v="UM01"/>
    <s v="INR"/>
    <n v="0"/>
    <n v="0"/>
    <n v="0"/>
    <n v="0"/>
    <n v="0"/>
  </r>
  <r>
    <s v="1606001709"/>
    <s v="0"/>
    <s v="16060017090"/>
    <s v="6000"/>
    <x v="5"/>
    <s v="S.W.RACK 42X36X16 INCHES"/>
    <s v="0"/>
    <s v="0"/>
    <s v="UM3001"/>
    <d v="1969-01-01T00:00:00"/>
    <n v="66.3"/>
    <n v="-66.3"/>
    <n v="0"/>
    <n v="0"/>
    <n v="0"/>
    <n v="0"/>
    <n v="0"/>
    <n v="0"/>
    <n v="66.3"/>
    <n v="-66.3"/>
    <n v="0"/>
    <m/>
    <s v="UM01"/>
    <s v="INR"/>
    <n v="0"/>
    <n v="0"/>
    <n v="0"/>
    <n v="0"/>
    <n v="0"/>
  </r>
  <r>
    <s v="1606001710"/>
    <s v="0"/>
    <s v="16060017100"/>
    <s v="6000"/>
    <x v="5"/>
    <s v="CHNDAN STL LETTERRACK-3SHELVS"/>
    <s v="0"/>
    <s v="0"/>
    <s v="UM3001"/>
    <d v="1975-08-14T00:00:00"/>
    <n v="68.19"/>
    <n v="-68.19"/>
    <n v="0"/>
    <n v="0"/>
    <n v="0"/>
    <n v="0"/>
    <n v="0"/>
    <n v="0"/>
    <n v="68.19"/>
    <n v="-68.19"/>
    <n v="0"/>
    <m/>
    <s v="UM01"/>
    <s v="INR"/>
    <n v="0"/>
    <n v="0"/>
    <n v="0"/>
    <n v="0"/>
    <n v="0"/>
  </r>
  <r>
    <s v="1606001711"/>
    <s v="0"/>
    <s v="16060017110"/>
    <s v="6000"/>
    <x v="5"/>
    <s v="WOODEN CHAIRS"/>
    <s v="0"/>
    <s v="0"/>
    <s v="UM3001"/>
    <d v="1981-08-05T00:00:00"/>
    <n v="72"/>
    <n v="-72"/>
    <n v="0"/>
    <n v="0"/>
    <n v="0"/>
    <n v="0"/>
    <n v="0"/>
    <n v="0"/>
    <n v="72"/>
    <n v="-72"/>
    <n v="0"/>
    <m/>
    <s v="UM01"/>
    <s v="INR"/>
    <n v="0"/>
    <n v="0"/>
    <n v="0"/>
    <n v="0"/>
    <n v="0"/>
  </r>
  <r>
    <s v="1606001712"/>
    <s v="0"/>
    <s v="16060017120"/>
    <s v="6000"/>
    <x v="5"/>
    <s v="WOODEN CHAIRS"/>
    <s v="0"/>
    <s v="0"/>
    <s v="UM3001"/>
    <d v="1981-08-05T00:00:00"/>
    <n v="72"/>
    <n v="-72"/>
    <n v="0"/>
    <n v="0"/>
    <n v="0"/>
    <n v="0"/>
    <n v="0"/>
    <n v="0"/>
    <n v="72"/>
    <n v="-72"/>
    <n v="0"/>
    <m/>
    <s v="UM01"/>
    <s v="INR"/>
    <n v="0"/>
    <n v="0"/>
    <n v="0"/>
    <n v="0"/>
    <n v="0"/>
  </r>
  <r>
    <s v="1606001713"/>
    <s v="0"/>
    <s v="16060017130"/>
    <s v="6000"/>
    <x v="5"/>
    <s v="WOODEN CHAIRS"/>
    <s v="0"/>
    <s v="0"/>
    <s v="UM3001"/>
    <d v="1981-08-05T00:00:00"/>
    <n v="72"/>
    <n v="-72"/>
    <n v="0"/>
    <n v="0"/>
    <n v="0"/>
    <n v="0"/>
    <n v="0"/>
    <n v="0"/>
    <n v="72"/>
    <n v="-72"/>
    <n v="0"/>
    <m/>
    <s v="UM01"/>
    <s v="INR"/>
    <n v="0"/>
    <n v="0"/>
    <n v="0"/>
    <n v="0"/>
    <n v="0"/>
  </r>
  <r>
    <s v="1606001714"/>
    <s v="0"/>
    <s v="16060017140"/>
    <s v="6000"/>
    <x v="5"/>
    <s v="WOODEN CHAIRS"/>
    <s v="0"/>
    <s v="0"/>
    <s v="UM3001"/>
    <d v="1981-08-05T00:00:00"/>
    <n v="72"/>
    <n v="-72"/>
    <n v="0"/>
    <n v="0"/>
    <n v="0"/>
    <n v="0"/>
    <n v="0"/>
    <n v="0"/>
    <n v="72"/>
    <n v="-72"/>
    <n v="0"/>
    <m/>
    <s v="UM01"/>
    <s v="INR"/>
    <n v="0"/>
    <n v="0"/>
    <n v="0"/>
    <n v="0"/>
    <n v="0"/>
  </r>
  <r>
    <s v="1606001715"/>
    <s v="0"/>
    <s v="16060017150"/>
    <s v="6000"/>
    <x v="5"/>
    <s v="WOODEN CHAIRS"/>
    <s v="0"/>
    <s v="0"/>
    <s v="UM3001"/>
    <d v="1981-08-05T00:00:00"/>
    <n v="72"/>
    <n v="-72"/>
    <n v="0"/>
    <n v="0"/>
    <n v="0"/>
    <n v="0"/>
    <n v="0"/>
    <n v="0"/>
    <n v="72"/>
    <n v="-72"/>
    <n v="0"/>
    <m/>
    <s v="UM01"/>
    <s v="INR"/>
    <n v="0"/>
    <n v="0"/>
    <n v="0"/>
    <n v="0"/>
    <n v="0"/>
  </r>
  <r>
    <s v="1606001716"/>
    <s v="0"/>
    <s v="16060017160"/>
    <s v="6000"/>
    <x v="5"/>
    <s v="WOODEN CHAIRS"/>
    <s v="0"/>
    <s v="0"/>
    <s v="UM3001"/>
    <d v="1981-08-05T00:00:00"/>
    <n v="72"/>
    <n v="-72"/>
    <n v="0"/>
    <n v="0"/>
    <n v="0"/>
    <n v="0"/>
    <n v="0"/>
    <n v="0"/>
    <n v="72"/>
    <n v="-72"/>
    <n v="0"/>
    <m/>
    <s v="UM01"/>
    <s v="INR"/>
    <n v="0"/>
    <n v="0"/>
    <n v="0"/>
    <n v="0"/>
    <n v="0"/>
  </r>
  <r>
    <s v="1606001717"/>
    <s v="0"/>
    <s v="16060017170"/>
    <s v="6000"/>
    <x v="5"/>
    <s v="6DR FILING CABINET"/>
    <s v="10"/>
    <s v="0"/>
    <s v="UM3001"/>
    <d v="2005-09-09T00:00:00"/>
    <n v="20982.29"/>
    <n v="-19933.18"/>
    <n v="1049.1099999999999"/>
    <n v="0"/>
    <n v="0"/>
    <n v="0"/>
    <n v="0"/>
    <n v="1049.1099999999999"/>
    <n v="20982.29"/>
    <n v="-19933.18"/>
    <n v="0"/>
    <m/>
    <s v="UM01"/>
    <s v="INR"/>
    <n v="0"/>
    <n v="0"/>
    <n v="0"/>
    <n v="0"/>
    <n v="0"/>
  </r>
  <r>
    <s v="1606001718"/>
    <s v="0"/>
    <s v="16060017180"/>
    <s v="6000"/>
    <x v="5"/>
    <s v="WOODEN CHAIRS"/>
    <s v="0"/>
    <s v="0"/>
    <s v="UM3001"/>
    <d v="1981-08-05T00:00:00"/>
    <n v="72"/>
    <n v="-72"/>
    <n v="0"/>
    <n v="0"/>
    <n v="0"/>
    <n v="0"/>
    <n v="0"/>
    <n v="0"/>
    <n v="72"/>
    <n v="-72"/>
    <n v="0"/>
    <m/>
    <s v="UM01"/>
    <s v="INR"/>
    <n v="0"/>
    <n v="0"/>
    <n v="0"/>
    <n v="0"/>
    <n v="0"/>
  </r>
  <r>
    <s v="1606001719"/>
    <s v="0"/>
    <s v="16060017190"/>
    <s v="6000"/>
    <x v="5"/>
    <s v="WOODEN CHAIRS"/>
    <s v="0"/>
    <s v="0"/>
    <s v="UM3001"/>
    <d v="1981-08-05T00:00:00"/>
    <n v="72"/>
    <n v="-72"/>
    <n v="0"/>
    <n v="0"/>
    <n v="0"/>
    <n v="0"/>
    <n v="0"/>
    <n v="0"/>
    <n v="72"/>
    <n v="-72"/>
    <n v="0"/>
    <m/>
    <s v="UM01"/>
    <s v="INR"/>
    <n v="0"/>
    <n v="0"/>
    <n v="0"/>
    <n v="0"/>
    <n v="0"/>
  </r>
  <r>
    <s v="1606001720"/>
    <s v="0"/>
    <s v="16060017200"/>
    <s v="6000"/>
    <x v="5"/>
    <s v="WOODEN CHAIRS"/>
    <s v="0"/>
    <s v="0"/>
    <s v="UM3001"/>
    <d v="1981-08-05T00:00:00"/>
    <n v="72"/>
    <n v="-72"/>
    <n v="0"/>
    <n v="0"/>
    <n v="0"/>
    <n v="0"/>
    <n v="0"/>
    <n v="0"/>
    <n v="72"/>
    <n v="-72"/>
    <n v="0"/>
    <m/>
    <s v="UM01"/>
    <s v="INR"/>
    <n v="0"/>
    <n v="0"/>
    <n v="0"/>
    <n v="0"/>
    <n v="0"/>
  </r>
  <r>
    <s v="1606001721"/>
    <s v="0"/>
    <s v="16060017210"/>
    <s v="6000"/>
    <x v="5"/>
    <s v="WOODEN CHAIRS"/>
    <s v="0"/>
    <s v="0"/>
    <s v="UM3001"/>
    <d v="1981-08-05T00:00:00"/>
    <n v="72"/>
    <n v="-72"/>
    <n v="0"/>
    <n v="0"/>
    <n v="0"/>
    <n v="0"/>
    <n v="0"/>
    <n v="0"/>
    <n v="72"/>
    <n v="-72"/>
    <n v="0"/>
    <m/>
    <s v="UM01"/>
    <s v="INR"/>
    <n v="0"/>
    <n v="0"/>
    <n v="0"/>
    <n v="0"/>
    <n v="0"/>
  </r>
  <r>
    <s v="1606001722"/>
    <s v="0"/>
    <s v="16060017220"/>
    <s v="6000"/>
    <x v="5"/>
    <s v="FILE RACK SIZE 5X32X12"/>
    <s v="0"/>
    <s v="0"/>
    <s v="UM3001"/>
    <d v="1971-01-01T00:00:00"/>
    <n v="76.5"/>
    <n v="-76.5"/>
    <n v="0"/>
    <n v="0"/>
    <n v="0"/>
    <n v="0"/>
    <n v="0"/>
    <n v="0"/>
    <n v="76.5"/>
    <n v="-76.5"/>
    <n v="0"/>
    <m/>
    <s v="UM01"/>
    <s v="INR"/>
    <n v="0"/>
    <n v="0"/>
    <n v="0"/>
    <n v="0"/>
    <n v="0"/>
  </r>
  <r>
    <s v="1606001723"/>
    <s v="0"/>
    <s v="16060017230"/>
    <s v="6000"/>
    <x v="5"/>
    <s v="SIDE RACK"/>
    <s v="0"/>
    <s v="0"/>
    <s v="UM3001"/>
    <d v="1968-01-01T00:00:00"/>
    <n v="77.11"/>
    <n v="-77.11"/>
    <n v="0"/>
    <n v="0"/>
    <n v="0"/>
    <n v="0"/>
    <n v="0"/>
    <n v="0"/>
    <n v="77.11"/>
    <n v="-77.11"/>
    <n v="0"/>
    <m/>
    <s v="UM01"/>
    <s v="INR"/>
    <n v="0"/>
    <n v="0"/>
    <n v="0"/>
    <n v="0"/>
    <n v="0"/>
  </r>
  <r>
    <s v="1606001724"/>
    <s v="0"/>
    <s v="16060017240"/>
    <s v="6000"/>
    <x v="5"/>
    <s v="SIDE RACK"/>
    <s v="0"/>
    <s v="0"/>
    <s v="UM3001"/>
    <d v="1968-01-01T00:00:00"/>
    <n v="77.11"/>
    <n v="-77.11"/>
    <n v="0"/>
    <n v="0"/>
    <n v="0"/>
    <n v="0"/>
    <n v="0"/>
    <n v="0"/>
    <n v="77.11"/>
    <n v="-77.11"/>
    <n v="0"/>
    <m/>
    <s v="UM01"/>
    <s v="INR"/>
    <n v="0"/>
    <n v="0"/>
    <n v="0"/>
    <n v="0"/>
    <n v="0"/>
  </r>
  <r>
    <s v="1606001725"/>
    <s v="0"/>
    <s v="16060017250"/>
    <s v="6000"/>
    <x v="5"/>
    <s v="WOODEN CHAIR"/>
    <s v="0"/>
    <s v="0"/>
    <s v="UM3001"/>
    <d v="1981-11-07T00:00:00"/>
    <n v="78"/>
    <n v="-78"/>
    <n v="0"/>
    <n v="0"/>
    <n v="0"/>
    <n v="0"/>
    <n v="0"/>
    <n v="0"/>
    <n v="78"/>
    <n v="-78"/>
    <n v="0"/>
    <m/>
    <s v="UM01"/>
    <s v="INR"/>
    <n v="0"/>
    <n v="0"/>
    <n v="0"/>
    <n v="0"/>
    <n v="0"/>
  </r>
  <r>
    <s v="1606001726"/>
    <s v="0"/>
    <s v="16060017260"/>
    <s v="6000"/>
    <x v="5"/>
    <s v="WOODEN CHAIR"/>
    <s v="0"/>
    <s v="0"/>
    <s v="UM3001"/>
    <d v="1981-11-07T00:00:00"/>
    <n v="78"/>
    <n v="-78"/>
    <n v="0"/>
    <n v="0"/>
    <n v="0"/>
    <n v="0"/>
    <n v="0"/>
    <n v="0"/>
    <n v="78"/>
    <n v="-78"/>
    <n v="0"/>
    <m/>
    <s v="UM01"/>
    <s v="INR"/>
    <n v="0"/>
    <n v="0"/>
    <n v="0"/>
    <n v="0"/>
    <n v="0"/>
  </r>
  <r>
    <s v="1606001727"/>
    <s v="0"/>
    <s v="16060017270"/>
    <s v="6000"/>
    <x v="5"/>
    <s v="WOODEN CHAIR"/>
    <s v="0"/>
    <s v="0"/>
    <s v="UM3001"/>
    <d v="1981-11-07T00:00:00"/>
    <n v="78"/>
    <n v="-78"/>
    <n v="0"/>
    <n v="0"/>
    <n v="0"/>
    <n v="0"/>
    <n v="0"/>
    <n v="0"/>
    <n v="78"/>
    <n v="-78"/>
    <n v="0"/>
    <m/>
    <s v="UM01"/>
    <s v="INR"/>
    <n v="0"/>
    <n v="0"/>
    <n v="0"/>
    <n v="0"/>
    <n v="0"/>
  </r>
  <r>
    <s v="1606001728"/>
    <s v="0"/>
    <s v="16060017280"/>
    <s v="6000"/>
    <x v="5"/>
    <s v="WOODEN CHAIR"/>
    <s v="0"/>
    <s v="0"/>
    <s v="UM3001"/>
    <d v="1981-11-07T00:00:00"/>
    <n v="78"/>
    <n v="-78"/>
    <n v="0"/>
    <n v="0"/>
    <n v="0"/>
    <n v="0"/>
    <n v="0"/>
    <n v="0"/>
    <n v="78"/>
    <n v="-78"/>
    <n v="0"/>
    <m/>
    <s v="UM01"/>
    <s v="INR"/>
    <n v="0"/>
    <n v="0"/>
    <n v="0"/>
    <n v="0"/>
    <n v="0"/>
  </r>
  <r>
    <s v="1606001729"/>
    <s v="0"/>
    <s v="16060017290"/>
    <s v="6000"/>
    <x v="5"/>
    <s v="WOODEN CHAIR"/>
    <s v="0"/>
    <s v="0"/>
    <s v="UM3001"/>
    <d v="1981-11-07T00:00:00"/>
    <n v="78"/>
    <n v="-78"/>
    <n v="0"/>
    <n v="0"/>
    <n v="0"/>
    <n v="0"/>
    <n v="0"/>
    <n v="0"/>
    <n v="78"/>
    <n v="-78"/>
    <n v="0"/>
    <m/>
    <s v="UM01"/>
    <s v="INR"/>
    <n v="0"/>
    <n v="0"/>
    <n v="0"/>
    <n v="0"/>
    <n v="0"/>
  </r>
  <r>
    <s v="1606001730"/>
    <s v="0"/>
    <s v="16060017300"/>
    <s v="6000"/>
    <x v="5"/>
    <s v="WOODEN CHAIR"/>
    <s v="0"/>
    <s v="0"/>
    <s v="UM3001"/>
    <d v="1981-11-07T00:00:00"/>
    <n v="78"/>
    <n v="-78"/>
    <n v="0"/>
    <n v="0"/>
    <n v="0"/>
    <n v="0"/>
    <n v="0"/>
    <n v="0"/>
    <n v="78"/>
    <n v="-78"/>
    <n v="0"/>
    <m/>
    <s v="UM01"/>
    <s v="INR"/>
    <n v="0"/>
    <n v="0"/>
    <n v="0"/>
    <n v="0"/>
    <n v="0"/>
  </r>
  <r>
    <s v="1606001731"/>
    <s v="0"/>
    <s v="16060017310"/>
    <s v="6000"/>
    <x v="5"/>
    <s v="WOODEN CHAIR"/>
    <s v="0"/>
    <s v="0"/>
    <s v="UM3001"/>
    <d v="1981-11-07T00:00:00"/>
    <n v="78"/>
    <n v="-78"/>
    <n v="0"/>
    <n v="0"/>
    <n v="0"/>
    <n v="0"/>
    <n v="0"/>
    <n v="0"/>
    <n v="78"/>
    <n v="-78"/>
    <n v="0"/>
    <m/>
    <s v="UM01"/>
    <s v="INR"/>
    <n v="0"/>
    <n v="0"/>
    <n v="0"/>
    <n v="0"/>
    <n v="0"/>
  </r>
  <r>
    <s v="1606001732"/>
    <s v="0"/>
    <s v="16060017320"/>
    <s v="6000"/>
    <x v="5"/>
    <s v="WOODEN CHAIR"/>
    <s v="0"/>
    <s v="0"/>
    <s v="UM3001"/>
    <d v="1981-11-07T00:00:00"/>
    <n v="78"/>
    <n v="-78"/>
    <n v="0"/>
    <n v="0"/>
    <n v="0"/>
    <n v="0"/>
    <n v="0"/>
    <n v="0"/>
    <n v="78"/>
    <n v="-78"/>
    <n v="0"/>
    <m/>
    <s v="UM01"/>
    <s v="INR"/>
    <n v="0"/>
    <n v="0"/>
    <n v="0"/>
    <n v="0"/>
    <n v="0"/>
  </r>
  <r>
    <s v="1606001733"/>
    <s v="0"/>
    <s v="16060017330"/>
    <s v="6000"/>
    <x v="5"/>
    <s v="WOODEN CHAIR"/>
    <s v="0"/>
    <s v="0"/>
    <s v="UM3001"/>
    <d v="1981-11-07T00:00:00"/>
    <n v="78"/>
    <n v="-78"/>
    <n v="0"/>
    <n v="0"/>
    <n v="0"/>
    <n v="0"/>
    <n v="0"/>
    <n v="0"/>
    <n v="78"/>
    <n v="-78"/>
    <n v="0"/>
    <m/>
    <s v="UM01"/>
    <s v="INR"/>
    <n v="0"/>
    <n v="0"/>
    <n v="0"/>
    <n v="0"/>
    <n v="0"/>
  </r>
  <r>
    <s v="1606001734"/>
    <s v="0"/>
    <s v="16060017340"/>
    <s v="6000"/>
    <x v="5"/>
    <s v="WOODEN CHAIR"/>
    <s v="0"/>
    <s v="0"/>
    <s v="UM3001"/>
    <d v="1981-11-07T00:00:00"/>
    <n v="78"/>
    <n v="-78"/>
    <n v="0"/>
    <n v="0"/>
    <n v="0"/>
    <n v="0"/>
    <n v="0"/>
    <n v="0"/>
    <n v="78"/>
    <n v="-78"/>
    <n v="0"/>
    <m/>
    <s v="UM01"/>
    <s v="INR"/>
    <n v="0"/>
    <n v="0"/>
    <n v="0"/>
    <n v="0"/>
    <n v="0"/>
  </r>
  <r>
    <s v="1606001735"/>
    <s v="0"/>
    <s v="16060017350"/>
    <s v="6000"/>
    <x v="5"/>
    <s v="WOODEN CHAIR"/>
    <s v="0"/>
    <s v="0"/>
    <s v="UM3001"/>
    <d v="1981-11-07T00:00:00"/>
    <n v="78"/>
    <n v="-78"/>
    <n v="0"/>
    <n v="0"/>
    <n v="0"/>
    <n v="0"/>
    <n v="0"/>
    <n v="0"/>
    <n v="78"/>
    <n v="-78"/>
    <n v="0"/>
    <m/>
    <s v="UM01"/>
    <s v="INR"/>
    <n v="0"/>
    <n v="0"/>
    <n v="0"/>
    <n v="0"/>
    <n v="0"/>
  </r>
  <r>
    <s v="1606001736"/>
    <s v="0"/>
    <s v="16060017360"/>
    <s v="6000"/>
    <x v="5"/>
    <s v="AIR CODITIONER"/>
    <s v="0"/>
    <s v="0"/>
    <s v="UM3001"/>
    <d v="1993-07-03T00:00:00"/>
    <n v="27500"/>
    <n v="-26125"/>
    <n v="1375"/>
    <n v="0"/>
    <n v="0"/>
    <n v="0"/>
    <n v="0"/>
    <n v="1375"/>
    <n v="27500"/>
    <n v="-26125"/>
    <n v="0"/>
    <m/>
    <s v="UM01"/>
    <s v="INR"/>
    <n v="0"/>
    <n v="0"/>
    <n v="0"/>
    <n v="0"/>
    <n v="0"/>
  </r>
  <r>
    <s v="1606001738"/>
    <s v="0"/>
    <s v="16060017380"/>
    <s v="6000"/>
    <x v="5"/>
    <s v="AIR CONDITIONER"/>
    <s v="0"/>
    <s v="0"/>
    <s v="UM3001"/>
    <d v="1989-10-05T00:00:00"/>
    <n v="20762.2"/>
    <n v="-19724.09"/>
    <n v="1038.1099999999999"/>
    <n v="0"/>
    <n v="0"/>
    <n v="0"/>
    <n v="0"/>
    <n v="1038.1099999999999"/>
    <n v="20762.2"/>
    <n v="-19724.09"/>
    <n v="0"/>
    <m/>
    <s v="UM01"/>
    <s v="INR"/>
    <n v="0"/>
    <n v="0"/>
    <n v="0"/>
    <n v="0"/>
    <n v="0"/>
  </r>
  <r>
    <s v="1606001740"/>
    <s v="0"/>
    <s v="16060017400"/>
    <s v="6000"/>
    <x v="5"/>
    <s v="AIR CONDITIONER"/>
    <s v="5"/>
    <s v="0"/>
    <s v="UM3001"/>
    <d v="1999-03-09T00:00:00"/>
    <n v="127000"/>
    <n v="-120650"/>
    <n v="6350"/>
    <n v="0"/>
    <n v="0"/>
    <n v="0"/>
    <n v="0"/>
    <n v="6350"/>
    <n v="127000"/>
    <n v="-120650"/>
    <n v="0"/>
    <m/>
    <s v="UM01"/>
    <s v="INR"/>
    <n v="0"/>
    <n v="0"/>
    <n v="0"/>
    <n v="0"/>
    <n v="0"/>
  </r>
  <r>
    <s v="1606001742"/>
    <s v="0"/>
    <s v="16060017420"/>
    <s v="6000"/>
    <x v="5"/>
    <s v="AIR CONDITIONER"/>
    <s v="16"/>
    <s v="0"/>
    <s v="UM3001"/>
    <d v="2002-08-16T00:00:00"/>
    <n v="62550"/>
    <n v="-59422.49"/>
    <n v="3127.51"/>
    <n v="0"/>
    <n v="0"/>
    <n v="0"/>
    <n v="0"/>
    <n v="3127.51"/>
    <n v="62550"/>
    <n v="-59422.49"/>
    <n v="0"/>
    <m/>
    <s v="UM01"/>
    <s v="INR"/>
    <n v="0"/>
    <n v="0"/>
    <n v="0"/>
    <n v="0"/>
    <n v="0"/>
  </r>
  <r>
    <s v="1606001744"/>
    <s v="0"/>
    <s v="16060017440"/>
    <s v="6000"/>
    <x v="5"/>
    <s v="AIR CONDITIONER"/>
    <s v="0"/>
    <s v="0"/>
    <s v="UM3001"/>
    <d v="1989-04-26T00:00:00"/>
    <n v="11620"/>
    <n v="-11039"/>
    <n v="581"/>
    <n v="0"/>
    <n v="0"/>
    <n v="0"/>
    <n v="0"/>
    <n v="581"/>
    <n v="11620"/>
    <n v="-11039"/>
    <n v="0"/>
    <m/>
    <s v="UM01"/>
    <s v="INR"/>
    <n v="0"/>
    <n v="0"/>
    <n v="0"/>
    <n v="0"/>
    <n v="0"/>
  </r>
  <r>
    <s v="1606001749"/>
    <s v="0"/>
    <s v="16060017490"/>
    <s v="6000"/>
    <x v="5"/>
    <s v="WOODEN CHAIR"/>
    <s v="0"/>
    <s v="0"/>
    <s v="UM3001"/>
    <d v="1981-11-07T00:00:00"/>
    <n v="78"/>
    <n v="-78"/>
    <n v="0"/>
    <n v="0"/>
    <n v="0"/>
    <n v="0"/>
    <n v="0"/>
    <n v="0"/>
    <n v="78"/>
    <n v="-78"/>
    <n v="0"/>
    <m/>
    <s v="UM01"/>
    <s v="INR"/>
    <n v="0"/>
    <n v="0"/>
    <n v="0"/>
    <n v="0"/>
    <n v="0"/>
  </r>
  <r>
    <s v="1606001750"/>
    <s v="0"/>
    <s v="16060017500"/>
    <s v="6000"/>
    <x v="5"/>
    <s v="WOODEN CHAIR"/>
    <s v="0"/>
    <s v="0"/>
    <s v="UM3001"/>
    <d v="1981-11-07T00:00:00"/>
    <n v="78"/>
    <n v="-78"/>
    <n v="0"/>
    <n v="0"/>
    <n v="0"/>
    <n v="0"/>
    <n v="0"/>
    <n v="0"/>
    <n v="78"/>
    <n v="-78"/>
    <n v="0"/>
    <m/>
    <s v="UM01"/>
    <s v="INR"/>
    <n v="0"/>
    <n v="0"/>
    <n v="0"/>
    <n v="0"/>
    <n v="0"/>
  </r>
  <r>
    <s v="1606001755"/>
    <s v="0"/>
    <s v="16060017550"/>
    <s v="6000"/>
    <x v="5"/>
    <s v="WOODEN CHAIR"/>
    <s v="0"/>
    <s v="0"/>
    <s v="UM3001"/>
    <d v="1981-11-07T00:00:00"/>
    <n v="78"/>
    <n v="-78"/>
    <n v="0"/>
    <n v="0"/>
    <n v="0"/>
    <n v="0"/>
    <n v="0"/>
    <n v="0"/>
    <n v="78"/>
    <n v="-78"/>
    <n v="0"/>
    <m/>
    <s v="UM01"/>
    <s v="INR"/>
    <n v="0"/>
    <n v="0"/>
    <n v="0"/>
    <n v="0"/>
    <n v="0"/>
  </r>
  <r>
    <s v="1606001757"/>
    <s v="0"/>
    <s v="16060017570"/>
    <s v="6000"/>
    <x v="5"/>
    <s v="WOODEN CHAIR"/>
    <s v="0"/>
    <s v="0"/>
    <s v="UM3001"/>
    <d v="1981-11-07T00:00:00"/>
    <n v="78"/>
    <n v="-78"/>
    <n v="0"/>
    <n v="0"/>
    <n v="0"/>
    <n v="0"/>
    <n v="0"/>
    <n v="0"/>
    <n v="78"/>
    <n v="-78"/>
    <n v="0"/>
    <m/>
    <s v="UM01"/>
    <s v="INR"/>
    <n v="0"/>
    <n v="0"/>
    <n v="0"/>
    <n v="0"/>
    <n v="0"/>
  </r>
  <r>
    <s v="1606001758"/>
    <s v="0"/>
    <s v="16060017580"/>
    <s v="6000"/>
    <x v="5"/>
    <s v="WOODEN CHAIR"/>
    <s v="0"/>
    <s v="0"/>
    <s v="UM3001"/>
    <d v="1981-11-07T00:00:00"/>
    <n v="78"/>
    <n v="-78"/>
    <n v="0"/>
    <n v="0"/>
    <n v="0"/>
    <n v="0"/>
    <n v="0"/>
    <n v="0"/>
    <n v="78"/>
    <n v="-78"/>
    <n v="0"/>
    <m/>
    <s v="UM01"/>
    <s v="INR"/>
    <n v="0"/>
    <n v="0"/>
    <n v="0"/>
    <n v="0"/>
    <n v="0"/>
  </r>
  <r>
    <s v="1606001759"/>
    <s v="0"/>
    <s v="16060017590"/>
    <s v="6000"/>
    <x v="5"/>
    <s v="ALL EXECUTIVES TABLES"/>
    <s v="10"/>
    <s v="0"/>
    <s v="UM3001"/>
    <d v="2006-09-21T00:00:00"/>
    <n v="59001.599999999999"/>
    <n v="-56051.519999999997"/>
    <n v="2950.08"/>
    <n v="0"/>
    <n v="0"/>
    <n v="0"/>
    <n v="0"/>
    <n v="2950.08"/>
    <n v="59001.599999999999"/>
    <n v="-56051.519999999997"/>
    <n v="0"/>
    <m/>
    <s v="UM01"/>
    <s v="INR"/>
    <n v="0"/>
    <n v="0"/>
    <n v="0"/>
    <n v="0"/>
    <n v="0"/>
  </r>
  <r>
    <s v="1606001760"/>
    <s v="0"/>
    <s v="16060017600"/>
    <s v="6000"/>
    <x v="5"/>
    <s v="WOODEN CHAIR"/>
    <s v="0"/>
    <s v="0"/>
    <s v="UM3001"/>
    <d v="1981-11-07T00:00:00"/>
    <n v="78"/>
    <n v="-78"/>
    <n v="0"/>
    <n v="0"/>
    <n v="0"/>
    <n v="0"/>
    <n v="0"/>
    <n v="0"/>
    <n v="78"/>
    <n v="-78"/>
    <n v="0"/>
    <m/>
    <s v="UM01"/>
    <s v="INR"/>
    <n v="0"/>
    <n v="0"/>
    <n v="0"/>
    <n v="0"/>
    <n v="0"/>
  </r>
  <r>
    <s v="1606001761"/>
    <s v="0"/>
    <s v="16060017610"/>
    <s v="6000"/>
    <x v="5"/>
    <s v="WOODEN CHAIR"/>
    <s v="0"/>
    <s v="0"/>
    <s v="UM3001"/>
    <d v="1981-11-07T00:00:00"/>
    <n v="78"/>
    <n v="-78"/>
    <n v="0"/>
    <n v="0"/>
    <n v="0"/>
    <n v="0"/>
    <n v="0"/>
    <n v="0"/>
    <n v="78"/>
    <n v="-78"/>
    <n v="0"/>
    <m/>
    <s v="UM01"/>
    <s v="INR"/>
    <n v="0"/>
    <n v="0"/>
    <n v="0"/>
    <n v="0"/>
    <n v="0"/>
  </r>
  <r>
    <s v="1606001762"/>
    <s v="0"/>
    <s v="16060017620"/>
    <s v="6000"/>
    <x v="5"/>
    <s v="WOODEN CHAIR"/>
    <s v="0"/>
    <s v="0"/>
    <s v="UM3001"/>
    <d v="1981-11-07T00:00:00"/>
    <n v="78"/>
    <n v="-78"/>
    <n v="0"/>
    <n v="0"/>
    <n v="0"/>
    <n v="0"/>
    <n v="0"/>
    <n v="0"/>
    <n v="78"/>
    <n v="-78"/>
    <n v="0"/>
    <m/>
    <s v="UM01"/>
    <s v="INR"/>
    <n v="0"/>
    <n v="0"/>
    <n v="0"/>
    <n v="0"/>
    <n v="0"/>
  </r>
  <r>
    <s v="1606001763"/>
    <s v="0"/>
    <s v="16060017630"/>
    <s v="6000"/>
    <x v="5"/>
    <s v="ALMIRAH DATALINE DATA SAFE 53L"/>
    <s v="10"/>
    <s v="0"/>
    <s v="UM3001"/>
    <d v="2013-11-05T00:00:00"/>
    <n v="67830"/>
    <n v="-40682.1"/>
    <n v="27147.9"/>
    <n v="0"/>
    <n v="0"/>
    <n v="-6604.03"/>
    <n v="0"/>
    <n v="20543.87"/>
    <n v="67830"/>
    <n v="-47286.13"/>
    <n v="0"/>
    <m/>
    <s v="UM01"/>
    <s v="INR"/>
    <n v="0"/>
    <n v="0"/>
    <n v="0"/>
    <n v="0"/>
    <n v="0"/>
  </r>
  <r>
    <s v="1606001764"/>
    <s v="0"/>
    <s v="16060017640"/>
    <s v="6000"/>
    <x v="5"/>
    <s v="WOODEN CHAIR"/>
    <s v="0"/>
    <s v="0"/>
    <s v="UM3001"/>
    <d v="1981-11-07T00:00:00"/>
    <n v="78"/>
    <n v="-78"/>
    <n v="0"/>
    <n v="0"/>
    <n v="0"/>
    <n v="0"/>
    <n v="0"/>
    <n v="0"/>
    <n v="78"/>
    <n v="-78"/>
    <n v="0"/>
    <m/>
    <s v="UM01"/>
    <s v="INR"/>
    <n v="0"/>
    <n v="0"/>
    <n v="0"/>
    <n v="0"/>
    <n v="0"/>
  </r>
  <r>
    <s v="1606001765"/>
    <s v="0"/>
    <s v="16060017650"/>
    <s v="6000"/>
    <x v="5"/>
    <s v="&quot;ANGEL RACKS, GLASS, DOOR WITH&quot;"/>
    <s v="10"/>
    <s v="0"/>
    <s v="UM3001"/>
    <d v="2008-03-03T00:00:00"/>
    <n v="126851.75"/>
    <n v="-120509.16"/>
    <n v="6342.59"/>
    <n v="0"/>
    <n v="0"/>
    <n v="0"/>
    <n v="0"/>
    <n v="6342.59"/>
    <n v="126851.75"/>
    <n v="-120509.16"/>
    <n v="0"/>
    <m/>
    <s v="UM01"/>
    <s v="INR"/>
    <n v="0"/>
    <n v="0"/>
    <n v="0"/>
    <n v="0"/>
    <n v="0"/>
  </r>
  <r>
    <s v="1606001766"/>
    <s v="0"/>
    <s v="16060017660"/>
    <s v="6000"/>
    <x v="5"/>
    <s v="CHAIR ASPER GODREJ CH-18"/>
    <s v="0"/>
    <s v="0"/>
    <s v="UM3001"/>
    <d v="1979-10-03T00:00:00"/>
    <n v="80"/>
    <n v="-80"/>
    <n v="0"/>
    <n v="0"/>
    <n v="0"/>
    <n v="0"/>
    <n v="0"/>
    <n v="0"/>
    <n v="80"/>
    <n v="-80"/>
    <n v="0"/>
    <m/>
    <s v="UM01"/>
    <s v="INR"/>
    <n v="0"/>
    <n v="0"/>
    <n v="0"/>
    <n v="0"/>
    <n v="0"/>
  </r>
  <r>
    <s v="1606001767"/>
    <s v="0"/>
    <s v="16060017670"/>
    <s v="6000"/>
    <x v="5"/>
    <s v="CHAIR ASPER GODREJ CH-18"/>
    <s v="0"/>
    <s v="0"/>
    <s v="UM3001"/>
    <d v="1979-10-03T00:00:00"/>
    <n v="80"/>
    <n v="-80"/>
    <n v="0"/>
    <n v="0"/>
    <n v="0"/>
    <n v="0"/>
    <n v="0"/>
    <n v="0"/>
    <n v="80"/>
    <n v="-80"/>
    <n v="0"/>
    <m/>
    <s v="UM01"/>
    <s v="INR"/>
    <n v="0"/>
    <n v="0"/>
    <n v="0"/>
    <n v="0"/>
    <n v="0"/>
  </r>
  <r>
    <s v="1606001768"/>
    <s v="0"/>
    <s v="16060017680"/>
    <s v="6000"/>
    <x v="5"/>
    <s v="FAN"/>
    <s v="0"/>
    <s v="0"/>
    <s v="UM3001"/>
    <d v="1974-01-01T00:00:00"/>
    <n v="80"/>
    <n v="-80"/>
    <n v="0"/>
    <n v="0"/>
    <n v="0"/>
    <n v="0"/>
    <n v="0"/>
    <n v="0"/>
    <n v="80"/>
    <n v="-80"/>
    <n v="0"/>
    <m/>
    <s v="UM01"/>
    <s v="INR"/>
    <n v="0"/>
    <n v="0"/>
    <n v="0"/>
    <n v="0"/>
    <n v="0"/>
  </r>
  <r>
    <s v="1606001769"/>
    <s v="0"/>
    <s v="16060017690"/>
    <s v="6000"/>
    <x v="5"/>
    <s v="S.W.RACK 42X50X16INCHES"/>
    <s v="0"/>
    <s v="0"/>
    <s v="UM3001"/>
    <d v="1969-01-01T00:00:00"/>
    <n v="81.599999999999994"/>
    <n v="-81.599999999999994"/>
    <n v="0"/>
    <n v="0"/>
    <n v="0"/>
    <n v="0"/>
    <n v="0"/>
    <n v="0"/>
    <n v="81.599999999999994"/>
    <n v="-81.599999999999994"/>
    <n v="0"/>
    <m/>
    <s v="UM01"/>
    <s v="INR"/>
    <n v="0"/>
    <n v="0"/>
    <n v="0"/>
    <n v="0"/>
    <n v="0"/>
  </r>
  <r>
    <s v="1606001770"/>
    <s v="0"/>
    <s v="16060017700"/>
    <s v="6000"/>
    <x v="5"/>
    <s v="STEEL CHAIR S TYPE AS GODREJ C"/>
    <s v="0"/>
    <s v="0"/>
    <s v="UM3001"/>
    <d v="1979-09-19T00:00:00"/>
    <n v="83.2"/>
    <n v="-83.2"/>
    <n v="0"/>
    <n v="0"/>
    <n v="0"/>
    <n v="0"/>
    <n v="0"/>
    <n v="0"/>
    <n v="83.2"/>
    <n v="-83.2"/>
    <n v="0"/>
    <m/>
    <s v="UM01"/>
    <s v="INR"/>
    <n v="0"/>
    <n v="0"/>
    <n v="0"/>
    <n v="0"/>
    <n v="0"/>
  </r>
  <r>
    <s v="1606001771"/>
    <s v="0"/>
    <s v="16060017710"/>
    <s v="6000"/>
    <x v="5"/>
    <s v="STEEL CHAIR S TYPE AS GODREJ C"/>
    <s v="0"/>
    <s v="0"/>
    <s v="UM3001"/>
    <d v="1979-09-19T00:00:00"/>
    <n v="83.2"/>
    <n v="-83.2"/>
    <n v="0"/>
    <n v="0"/>
    <n v="0"/>
    <n v="0"/>
    <n v="0"/>
    <n v="0"/>
    <n v="83.2"/>
    <n v="-83.2"/>
    <n v="0"/>
    <m/>
    <s v="UM01"/>
    <s v="INR"/>
    <n v="0"/>
    <n v="0"/>
    <n v="0"/>
    <n v="0"/>
    <n v="0"/>
  </r>
  <r>
    <s v="1606001772"/>
    <s v="0"/>
    <s v="16060017720"/>
    <s v="6000"/>
    <x v="5"/>
    <s v="STEEL CHAIR S TYPE AS GODREJ C"/>
    <s v="0"/>
    <s v="0"/>
    <s v="UM3001"/>
    <d v="1979-09-19T00:00:00"/>
    <n v="83.2"/>
    <n v="-83.2"/>
    <n v="0"/>
    <n v="0"/>
    <n v="0"/>
    <n v="0"/>
    <n v="0"/>
    <n v="0"/>
    <n v="83.2"/>
    <n v="-83.2"/>
    <n v="0"/>
    <m/>
    <s v="UM01"/>
    <s v="INR"/>
    <n v="0"/>
    <n v="0"/>
    <n v="0"/>
    <n v="0"/>
    <n v="0"/>
  </r>
  <r>
    <s v="1606001773"/>
    <s v="0"/>
    <s v="16060017730"/>
    <s v="6000"/>
    <x v="5"/>
    <s v="STEEL CHAIR S TYPE AS GODREJ C"/>
    <s v="0"/>
    <s v="0"/>
    <s v="UM3001"/>
    <d v="1979-09-19T00:00:00"/>
    <n v="83.2"/>
    <n v="-83.2"/>
    <n v="0"/>
    <n v="0"/>
    <n v="0"/>
    <n v="0"/>
    <n v="0"/>
    <n v="0"/>
    <n v="83.2"/>
    <n v="-83.2"/>
    <n v="0"/>
    <m/>
    <s v="UM01"/>
    <s v="INR"/>
    <n v="0"/>
    <n v="0"/>
    <n v="0"/>
    <n v="0"/>
    <n v="0"/>
  </r>
  <r>
    <s v="1606001774"/>
    <s v="0"/>
    <s v="16060017740"/>
    <s v="6000"/>
    <x v="5"/>
    <s v="STEEL CHAIR S TYPE AS GODREJ C"/>
    <s v="0"/>
    <s v="0"/>
    <s v="UM3001"/>
    <d v="1979-09-19T00:00:00"/>
    <n v="83.2"/>
    <n v="-83.2"/>
    <n v="0"/>
    <n v="0"/>
    <n v="0"/>
    <n v="0"/>
    <n v="0"/>
    <n v="0"/>
    <n v="83.2"/>
    <n v="-83.2"/>
    <n v="0"/>
    <m/>
    <s v="UM01"/>
    <s v="INR"/>
    <n v="0"/>
    <n v="0"/>
    <n v="0"/>
    <n v="0"/>
    <n v="0"/>
  </r>
  <r>
    <s v="1606001775"/>
    <s v="0"/>
    <s v="16060017750"/>
    <s v="6000"/>
    <x v="5"/>
    <s v="STEEL CHAIR S TYPE AS GODREJ C"/>
    <s v="0"/>
    <s v="0"/>
    <s v="UM3001"/>
    <d v="1979-09-19T00:00:00"/>
    <n v="83.2"/>
    <n v="-83.2"/>
    <n v="0"/>
    <n v="0"/>
    <n v="0"/>
    <n v="0"/>
    <n v="0"/>
    <n v="0"/>
    <n v="83.2"/>
    <n v="-83.2"/>
    <n v="0"/>
    <m/>
    <s v="UM01"/>
    <s v="INR"/>
    <n v="0"/>
    <n v="0"/>
    <n v="0"/>
    <n v="0"/>
    <n v="0"/>
  </r>
  <r>
    <s v="1606001777"/>
    <s v="0"/>
    <s v="16060017770"/>
    <s v="6000"/>
    <x v="5"/>
    <s v="STEEL CHAIR S TYPE AS GODREJ C"/>
    <s v="0"/>
    <s v="0"/>
    <s v="UM3001"/>
    <d v="1979-09-19T00:00:00"/>
    <n v="83.2"/>
    <n v="-83.2"/>
    <n v="0"/>
    <n v="0"/>
    <n v="0"/>
    <n v="0"/>
    <n v="0"/>
    <n v="0"/>
    <n v="83.2"/>
    <n v="-83.2"/>
    <n v="0"/>
    <m/>
    <s v="UM01"/>
    <s v="INR"/>
    <n v="0"/>
    <n v="0"/>
    <n v="0"/>
    <n v="0"/>
    <n v="0"/>
  </r>
  <r>
    <s v="1606001778"/>
    <s v="0"/>
    <s v="16060017780"/>
    <s v="6000"/>
    <x v="5"/>
    <s v="STEEL CHAIR S TYPE AS GODREJ C"/>
    <s v="0"/>
    <s v="0"/>
    <s v="UM3001"/>
    <d v="1979-09-19T00:00:00"/>
    <n v="83.2"/>
    <n v="-83.2"/>
    <n v="0"/>
    <n v="0"/>
    <n v="0"/>
    <n v="0"/>
    <n v="0"/>
    <n v="0"/>
    <n v="83.2"/>
    <n v="-83.2"/>
    <n v="0"/>
    <m/>
    <s v="UM01"/>
    <s v="INR"/>
    <n v="0"/>
    <n v="0"/>
    <n v="0"/>
    <n v="0"/>
    <n v="0"/>
  </r>
  <r>
    <s v="1606001779"/>
    <s v="0"/>
    <s v="16060017790"/>
    <s v="6000"/>
    <x v="5"/>
    <s v="STEEL CHAIR S TYPE AS GODREJ C"/>
    <s v="0"/>
    <s v="0"/>
    <s v="UM3001"/>
    <d v="1979-09-19T00:00:00"/>
    <n v="83.2"/>
    <n v="-83.2"/>
    <n v="0"/>
    <n v="0"/>
    <n v="0"/>
    <n v="0"/>
    <n v="0"/>
    <n v="0"/>
    <n v="83.2"/>
    <n v="-83.2"/>
    <n v="0"/>
    <m/>
    <s v="UM01"/>
    <s v="INR"/>
    <n v="0"/>
    <n v="0"/>
    <n v="0"/>
    <n v="0"/>
    <n v="0"/>
  </r>
  <r>
    <s v="1606001780"/>
    <s v="0"/>
    <s v="16060017800"/>
    <s v="6000"/>
    <x v="5"/>
    <s v="WOODEN ALMIRAH"/>
    <s v="0"/>
    <s v="0"/>
    <s v="UM3001"/>
    <d v="1972-01-01T00:00:00"/>
    <n v="84.37"/>
    <n v="-84.37"/>
    <n v="0"/>
    <n v="0"/>
    <n v="0"/>
    <n v="0"/>
    <n v="0"/>
    <n v="0"/>
    <n v="84.37"/>
    <n v="-84.37"/>
    <n v="0"/>
    <m/>
    <s v="UM01"/>
    <s v="INR"/>
    <n v="0"/>
    <n v="0"/>
    <n v="0"/>
    <n v="0"/>
    <n v="0"/>
  </r>
  <r>
    <s v="1606001781"/>
    <s v="0"/>
    <s v="16060017810"/>
    <s v="6000"/>
    <x v="5"/>
    <s v="GODREJ STEEL CHAIR CH-18"/>
    <s v="0"/>
    <s v="0"/>
    <s v="UM3001"/>
    <d v="1980-10-28T00:00:00"/>
    <n v="87.36"/>
    <n v="-87.36"/>
    <n v="0"/>
    <n v="0"/>
    <n v="0"/>
    <n v="0"/>
    <n v="0"/>
    <n v="0"/>
    <n v="87.36"/>
    <n v="-87.36"/>
    <n v="0"/>
    <m/>
    <s v="UM01"/>
    <s v="INR"/>
    <n v="0"/>
    <n v="0"/>
    <n v="0"/>
    <n v="0"/>
    <n v="0"/>
  </r>
  <r>
    <s v="1606001782"/>
    <s v="0"/>
    <s v="16060017820"/>
    <s v="6000"/>
    <x v="5"/>
    <s v="GODREJ STEEL CHAIR CH-18"/>
    <s v="0"/>
    <s v="0"/>
    <s v="UM3001"/>
    <d v="1980-10-28T00:00:00"/>
    <n v="87.36"/>
    <n v="-87.36"/>
    <n v="0"/>
    <n v="0"/>
    <n v="0"/>
    <n v="0"/>
    <n v="0"/>
    <n v="0"/>
    <n v="87.36"/>
    <n v="-87.36"/>
    <n v="0"/>
    <m/>
    <s v="UM01"/>
    <s v="INR"/>
    <n v="0"/>
    <n v="0"/>
    <n v="0"/>
    <n v="0"/>
    <n v="0"/>
  </r>
  <r>
    <s v="1606001783"/>
    <s v="0"/>
    <s v="16060017830"/>
    <s v="6000"/>
    <x v="5"/>
    <s v="GODREJ STEEL CHAIR CH-18"/>
    <s v="0"/>
    <s v="0"/>
    <s v="UM3001"/>
    <d v="1980-10-28T00:00:00"/>
    <n v="87.36"/>
    <n v="-87.36"/>
    <n v="0"/>
    <n v="0"/>
    <n v="0"/>
    <n v="0"/>
    <n v="0"/>
    <n v="0"/>
    <n v="87.36"/>
    <n v="-87.36"/>
    <n v="0"/>
    <m/>
    <s v="UM01"/>
    <s v="INR"/>
    <n v="0"/>
    <n v="0"/>
    <n v="0"/>
    <n v="0"/>
    <n v="0"/>
  </r>
  <r>
    <s v="1606001784"/>
    <s v="0"/>
    <s v="16060017840"/>
    <s v="6000"/>
    <x v="5"/>
    <s v="GODREJ STEEL CHAIR CH-18"/>
    <s v="0"/>
    <s v="0"/>
    <s v="UM3001"/>
    <d v="1980-10-28T00:00:00"/>
    <n v="87.36"/>
    <n v="-87.36"/>
    <n v="0"/>
    <n v="0"/>
    <n v="0"/>
    <n v="0"/>
    <n v="0"/>
    <n v="0"/>
    <n v="87.36"/>
    <n v="-87.36"/>
    <n v="0"/>
    <m/>
    <s v="UM01"/>
    <s v="INR"/>
    <n v="0"/>
    <n v="0"/>
    <n v="0"/>
    <n v="0"/>
    <n v="0"/>
  </r>
  <r>
    <s v="1606001785"/>
    <s v="0"/>
    <s v="16060017850"/>
    <s v="6000"/>
    <x v="5"/>
    <s v="ARMLESS CHAIR"/>
    <s v="0"/>
    <s v="0"/>
    <s v="UM3001"/>
    <d v="2007-06-11T00:00:00"/>
    <n v="4025.62"/>
    <n v="-3824.33"/>
    <n v="201.29"/>
    <n v="0"/>
    <n v="0"/>
    <n v="0"/>
    <n v="0"/>
    <n v="201.29"/>
    <n v="4025.62"/>
    <n v="-3824.33"/>
    <n v="0"/>
    <m/>
    <s v="UM01"/>
    <s v="INR"/>
    <n v="0"/>
    <n v="0"/>
    <n v="0"/>
    <n v="0"/>
    <n v="0"/>
  </r>
  <r>
    <s v="1606001786"/>
    <s v="0"/>
    <s v="16060017860"/>
    <s v="6000"/>
    <x v="5"/>
    <s v="ARMLESS CHAIR"/>
    <s v="0"/>
    <s v="0"/>
    <s v="UM3001"/>
    <d v="2006-07-29T00:00:00"/>
    <n v="2350"/>
    <n v="-2232.5"/>
    <n v="117.5"/>
    <n v="0"/>
    <n v="0"/>
    <n v="0"/>
    <n v="0"/>
    <n v="117.5"/>
    <n v="2350"/>
    <n v="-2232.5"/>
    <n v="0"/>
    <m/>
    <s v="UM01"/>
    <s v="INR"/>
    <n v="0"/>
    <n v="0"/>
    <n v="0"/>
    <n v="0"/>
    <n v="0"/>
  </r>
  <r>
    <s v="1606001787"/>
    <s v="0"/>
    <s v="16060017870"/>
    <s v="6000"/>
    <x v="5"/>
    <s v="T.W.ALMIRAH"/>
    <s v="0"/>
    <s v="0"/>
    <s v="UM3001"/>
    <d v="1964-01-01T00:00:00"/>
    <n v="88.6"/>
    <n v="-88.6"/>
    <n v="0"/>
    <n v="0"/>
    <n v="0"/>
    <n v="0"/>
    <n v="0"/>
    <n v="0"/>
    <n v="88.6"/>
    <n v="-88.6"/>
    <n v="0"/>
    <m/>
    <s v="UM01"/>
    <s v="INR"/>
    <n v="0"/>
    <n v="0"/>
    <n v="0"/>
    <n v="0"/>
    <n v="0"/>
  </r>
  <r>
    <s v="1606001789"/>
    <s v="0"/>
    <s v="16060017890"/>
    <s v="6000"/>
    <x v="5"/>
    <s v="OPEN TYPE BOOK CASE"/>
    <s v="0"/>
    <s v="0"/>
    <s v="UM3001"/>
    <d v="1962-01-01T00:00:00"/>
    <n v="94.5"/>
    <n v="-94.5"/>
    <n v="0"/>
    <n v="0"/>
    <n v="0"/>
    <n v="0"/>
    <n v="0"/>
    <n v="0"/>
    <n v="94.5"/>
    <n v="-94.5"/>
    <n v="0"/>
    <m/>
    <s v="UM01"/>
    <s v="INR"/>
    <n v="0"/>
    <n v="0"/>
    <n v="0"/>
    <n v="0"/>
    <n v="0"/>
  </r>
  <r>
    <s v="1606001790"/>
    <s v="0"/>
    <s v="16060017900"/>
    <s v="6000"/>
    <x v="5"/>
    <s v="SIDE RACK WOODEN"/>
    <s v="0"/>
    <s v="0"/>
    <s v="UM3001"/>
    <d v="1962-01-01T00:00:00"/>
    <n v="99.75"/>
    <n v="-99.75"/>
    <n v="0"/>
    <n v="0"/>
    <n v="0"/>
    <n v="0"/>
    <n v="0"/>
    <n v="0"/>
    <n v="99.75"/>
    <n v="-99.75"/>
    <n v="0"/>
    <m/>
    <s v="UM01"/>
    <s v="INR"/>
    <n v="0"/>
    <n v="0"/>
    <n v="0"/>
    <n v="0"/>
    <n v="0"/>
  </r>
  <r>
    <s v="1606001791"/>
    <s v="0"/>
    <s v="16060017910"/>
    <s v="6000"/>
    <x v="5"/>
    <s v="SIDE RACK WOODEN"/>
    <s v="0"/>
    <s v="0"/>
    <s v="UM3001"/>
    <d v="1962-01-01T00:00:00"/>
    <n v="99.75"/>
    <n v="-99.75"/>
    <n v="0"/>
    <n v="0"/>
    <n v="0"/>
    <n v="0"/>
    <n v="0"/>
    <n v="0"/>
    <n v="99.75"/>
    <n v="-99.75"/>
    <n v="0"/>
    <m/>
    <s v="UM01"/>
    <s v="INR"/>
    <n v="0"/>
    <n v="0"/>
    <n v="0"/>
    <n v="0"/>
    <n v="0"/>
  </r>
  <r>
    <s v="1606001792"/>
    <s v="0"/>
    <s v="16060017920"/>
    <s v="6000"/>
    <x v="5"/>
    <s v="SIDE RACK WOODEN"/>
    <s v="0"/>
    <s v="0"/>
    <s v="UM3001"/>
    <d v="1962-01-01T00:00:00"/>
    <n v="99.75"/>
    <n v="-99.75"/>
    <n v="0"/>
    <n v="0"/>
    <n v="0"/>
    <n v="0"/>
    <n v="0"/>
    <n v="0"/>
    <n v="99.75"/>
    <n v="-99.75"/>
    <n v="0"/>
    <m/>
    <s v="UM01"/>
    <s v="INR"/>
    <n v="0"/>
    <n v="0"/>
    <n v="0"/>
    <n v="0"/>
    <n v="0"/>
  </r>
  <r>
    <s v="1606001793"/>
    <s v="0"/>
    <s v="16060017930"/>
    <s v="6000"/>
    <x v="5"/>
    <s v="SIDE RACK WOODEN"/>
    <s v="0"/>
    <s v="0"/>
    <s v="UM3001"/>
    <d v="1962-01-01T00:00:00"/>
    <n v="99.75"/>
    <n v="-99.75"/>
    <n v="0"/>
    <n v="0"/>
    <n v="0"/>
    <n v="0"/>
    <n v="0"/>
    <n v="0"/>
    <n v="99.75"/>
    <n v="-99.75"/>
    <n v="0"/>
    <m/>
    <s v="UM01"/>
    <s v="INR"/>
    <n v="0"/>
    <n v="0"/>
    <n v="0"/>
    <n v="0"/>
    <n v="0"/>
  </r>
  <r>
    <s v="1606001794"/>
    <s v="0"/>
    <s v="16060017940"/>
    <s v="6000"/>
    <x v="5"/>
    <s v="SIDE RACK WOODEN"/>
    <s v="0"/>
    <s v="0"/>
    <s v="UM3001"/>
    <d v="1962-01-01T00:00:00"/>
    <n v="99.75"/>
    <n v="-99.75"/>
    <n v="0"/>
    <n v="0"/>
    <n v="0"/>
    <n v="0"/>
    <n v="0"/>
    <n v="0"/>
    <n v="99.75"/>
    <n v="-99.75"/>
    <n v="0"/>
    <m/>
    <s v="UM01"/>
    <s v="INR"/>
    <n v="0"/>
    <n v="0"/>
    <n v="0"/>
    <n v="0"/>
    <n v="0"/>
  </r>
  <r>
    <s v="1606001795"/>
    <s v="0"/>
    <s v="16060017950"/>
    <s v="6000"/>
    <x v="5"/>
    <s v="SIDE RACK WOODEN"/>
    <s v="0"/>
    <s v="0"/>
    <s v="UM3001"/>
    <d v="1962-01-01T00:00:00"/>
    <n v="99.75"/>
    <n v="-99.75"/>
    <n v="0"/>
    <n v="0"/>
    <n v="0"/>
    <n v="0"/>
    <n v="0"/>
    <n v="0"/>
    <n v="99.75"/>
    <n v="-99.75"/>
    <n v="0"/>
    <m/>
    <s v="UM01"/>
    <s v="INR"/>
    <n v="0"/>
    <n v="0"/>
    <n v="0"/>
    <n v="0"/>
    <n v="0"/>
  </r>
  <r>
    <s v="1606001796"/>
    <s v="0"/>
    <s v="16060017960"/>
    <s v="6000"/>
    <x v="5"/>
    <s v="STEEL RACK7-3X36X18 5SHELVES"/>
    <s v="0"/>
    <s v="0"/>
    <s v="UM3001"/>
    <d v="1964-01-01T00:00:00"/>
    <n v="102.85"/>
    <n v="-102.85"/>
    <n v="0"/>
    <n v="0"/>
    <n v="0"/>
    <n v="0"/>
    <n v="0"/>
    <n v="0"/>
    <n v="102.85"/>
    <n v="-102.85"/>
    <n v="0"/>
    <m/>
    <s v="UM01"/>
    <s v="INR"/>
    <n v="0"/>
    <n v="0"/>
    <n v="0"/>
    <n v="0"/>
    <n v="0"/>
  </r>
  <r>
    <s v="1606001797"/>
    <s v="0"/>
    <s v="16060017970"/>
    <s v="6000"/>
    <x v="5"/>
    <s v="STEEL RACK7-3X36X18 5SHELVES"/>
    <s v="0"/>
    <s v="0"/>
    <s v="UM3001"/>
    <d v="1964-01-01T00:00:00"/>
    <n v="102.85"/>
    <n v="-102.85"/>
    <n v="0"/>
    <n v="0"/>
    <n v="0"/>
    <n v="0"/>
    <n v="0"/>
    <n v="0"/>
    <n v="102.85"/>
    <n v="-102.85"/>
    <n v="0"/>
    <m/>
    <s v="UM01"/>
    <s v="INR"/>
    <n v="0"/>
    <n v="0"/>
    <n v="0"/>
    <n v="0"/>
    <n v="0"/>
  </r>
  <r>
    <s v="1606001798"/>
    <s v="0"/>
    <s v="16060017980"/>
    <s v="6000"/>
    <x v="5"/>
    <s v="STEEL RACK-7-3X36X18 5SHELVES"/>
    <s v="0"/>
    <s v="0"/>
    <s v="UM3001"/>
    <d v="1964-01-01T00:00:00"/>
    <n v="102.85"/>
    <n v="-102.85"/>
    <n v="0"/>
    <n v="0"/>
    <n v="0"/>
    <n v="0"/>
    <n v="0"/>
    <n v="0"/>
    <n v="102.85"/>
    <n v="-102.85"/>
    <n v="0"/>
    <m/>
    <s v="UM01"/>
    <s v="INR"/>
    <n v="0"/>
    <n v="0"/>
    <n v="0"/>
    <n v="0"/>
    <n v="0"/>
  </r>
  <r>
    <s v="1606001799"/>
    <s v="0"/>
    <s v="16060017990"/>
    <s v="6000"/>
    <x v="5"/>
    <s v="BACK RUNNER"/>
    <s v="0"/>
    <s v="0"/>
    <s v="UM3001"/>
    <d v="2006-09-21T00:00:00"/>
    <n v="36700.58"/>
    <n v="-34865.550000000003"/>
    <n v="1835.03"/>
    <n v="0"/>
    <n v="0"/>
    <n v="0"/>
    <n v="0"/>
    <n v="1835.03"/>
    <n v="36700.58"/>
    <n v="-34865.550000000003"/>
    <n v="0"/>
    <m/>
    <s v="UM01"/>
    <s v="INR"/>
    <n v="0"/>
    <n v="0"/>
    <n v="0"/>
    <n v="0"/>
    <n v="0"/>
  </r>
  <r>
    <s v="1606001800"/>
    <s v="0"/>
    <s v="16060018000"/>
    <s v="6000"/>
    <x v="5"/>
    <s v="ORIENT CEILING FAN 16 INCHES"/>
    <s v="0"/>
    <s v="0"/>
    <s v="UM3001"/>
    <d v="1968-01-01T00:00:00"/>
    <n v="106.85"/>
    <n v="-106.85"/>
    <n v="0"/>
    <n v="0"/>
    <n v="0"/>
    <n v="0"/>
    <n v="0"/>
    <n v="0"/>
    <n v="106.85"/>
    <n v="-106.85"/>
    <n v="0"/>
    <m/>
    <s v="UM01"/>
    <s v="INR"/>
    <n v="0"/>
    <n v="0"/>
    <n v="0"/>
    <n v="0"/>
    <n v="0"/>
  </r>
  <r>
    <s v="1606001801"/>
    <s v="0"/>
    <s v="16060018010"/>
    <s v="6000"/>
    <x v="5"/>
    <s v="GODREJ STOOL ST-1"/>
    <s v="0"/>
    <s v="0"/>
    <s v="UM3001"/>
    <d v="1977-01-01T00:00:00"/>
    <n v="111.65"/>
    <n v="-111.65"/>
    <n v="0"/>
    <n v="0"/>
    <n v="0"/>
    <n v="0"/>
    <n v="0"/>
    <n v="0"/>
    <n v="111.65"/>
    <n v="-111.65"/>
    <n v="0"/>
    <m/>
    <s v="UM01"/>
    <s v="INR"/>
    <n v="0"/>
    <n v="0"/>
    <n v="0"/>
    <n v="0"/>
    <n v="0"/>
  </r>
  <r>
    <s v="1606001802"/>
    <s v="0"/>
    <s v="16060018020"/>
    <s v="6000"/>
    <x v="5"/>
    <s v="STEEL RACK7-3X36X18WITH SHELVE"/>
    <s v="0"/>
    <s v="0"/>
    <s v="UM3001"/>
    <d v="1964-01-01T00:00:00"/>
    <n v="114.4"/>
    <n v="-114.4"/>
    <n v="0"/>
    <n v="0"/>
    <n v="0"/>
    <n v="0"/>
    <n v="0"/>
    <n v="0"/>
    <n v="114.4"/>
    <n v="-114.4"/>
    <n v="0"/>
    <m/>
    <s v="UM01"/>
    <s v="INR"/>
    <n v="0"/>
    <n v="0"/>
    <n v="0"/>
    <n v="0"/>
    <n v="0"/>
  </r>
  <r>
    <s v="1606001803"/>
    <s v="0"/>
    <s v="16060018030"/>
    <s v="6000"/>
    <x v="5"/>
    <s v="STEEL RACK7-3X36X18WITH SHELVE"/>
    <s v="0"/>
    <s v="0"/>
    <s v="UM3001"/>
    <d v="1964-01-01T00:00:00"/>
    <n v="114.4"/>
    <n v="-114.4"/>
    <n v="0"/>
    <n v="0"/>
    <n v="0"/>
    <n v="0"/>
    <n v="0"/>
    <n v="0"/>
    <n v="114.4"/>
    <n v="-114.4"/>
    <n v="0"/>
    <m/>
    <s v="UM01"/>
    <s v="INR"/>
    <n v="0"/>
    <n v="0"/>
    <n v="0"/>
    <n v="0"/>
    <n v="0"/>
  </r>
  <r>
    <s v="1606001804"/>
    <s v="0"/>
    <s v="16060018040"/>
    <s v="6000"/>
    <x v="5"/>
    <s v="STEEL RACK7-3X36X18WITH SHELVE"/>
    <s v="0"/>
    <s v="0"/>
    <s v="UM3001"/>
    <d v="1964-01-01T00:00:00"/>
    <n v="114.4"/>
    <n v="-114.4"/>
    <n v="0"/>
    <n v="0"/>
    <n v="0"/>
    <n v="0"/>
    <n v="0"/>
    <n v="0"/>
    <n v="114.4"/>
    <n v="-114.4"/>
    <n v="0"/>
    <m/>
    <s v="UM01"/>
    <s v="INR"/>
    <n v="0"/>
    <n v="0"/>
    <n v="0"/>
    <n v="0"/>
    <n v="0"/>
  </r>
  <r>
    <s v="1606001805"/>
    <s v="0"/>
    <s v="16060018050"/>
    <s v="6000"/>
    <x v="5"/>
    <s v="GODREJ IRON CASH BOX"/>
    <s v="0"/>
    <s v="0"/>
    <s v="UM3001"/>
    <d v="1961-12-01T00:00:00"/>
    <n v="114.63"/>
    <n v="-114.63"/>
    <n v="0"/>
    <n v="0"/>
    <n v="0"/>
    <n v="0"/>
    <n v="0"/>
    <n v="0"/>
    <n v="114.63"/>
    <n v="-114.63"/>
    <n v="0"/>
    <m/>
    <s v="UM01"/>
    <s v="INR"/>
    <n v="0"/>
    <n v="0"/>
    <n v="0"/>
    <n v="0"/>
    <n v="0"/>
  </r>
  <r>
    <s v="1606001806"/>
    <s v="0"/>
    <s v="16060018060"/>
    <s v="6000"/>
    <x v="5"/>
    <s v="T.W.ALMIRAH"/>
    <s v="0"/>
    <s v="0"/>
    <s v="UM3001"/>
    <d v="1974-01-01T00:00:00"/>
    <n v="115.87"/>
    <n v="-115.87"/>
    <n v="0"/>
    <n v="0"/>
    <n v="0"/>
    <n v="0"/>
    <n v="0"/>
    <n v="0"/>
    <n v="115.87"/>
    <n v="-115.87"/>
    <n v="0"/>
    <m/>
    <s v="UM01"/>
    <s v="INR"/>
    <n v="0"/>
    <n v="0"/>
    <n v="0"/>
    <n v="0"/>
    <n v="0"/>
  </r>
  <r>
    <s v="1606001807"/>
    <s v="0"/>
    <s v="16060018070"/>
    <s v="6000"/>
    <x v="5"/>
    <s v="T.W.ALMIRAH"/>
    <s v="0"/>
    <s v="0"/>
    <s v="UM3001"/>
    <d v="1974-01-01T00:00:00"/>
    <n v="115.89"/>
    <n v="-115.89"/>
    <n v="0"/>
    <n v="0"/>
    <n v="0"/>
    <n v="0"/>
    <n v="0"/>
    <n v="0"/>
    <n v="115.89"/>
    <n v="-115.89"/>
    <n v="0"/>
    <m/>
    <s v="UM01"/>
    <s v="INR"/>
    <n v="0"/>
    <n v="0"/>
    <n v="0"/>
    <n v="0"/>
    <n v="0"/>
  </r>
  <r>
    <s v="1606001808"/>
    <s v="0"/>
    <s v="16060018080"/>
    <s v="6000"/>
    <x v="5"/>
    <s v="CHANDAN STEEL RACK87X36X 15IN"/>
    <s v="0"/>
    <s v="0"/>
    <s v="UM3001"/>
    <d v="1965-01-01T00:00:00"/>
    <n v="121.16"/>
    <n v="-121.16"/>
    <n v="0"/>
    <n v="0"/>
    <n v="0"/>
    <n v="0"/>
    <n v="0"/>
    <n v="0"/>
    <n v="121.16"/>
    <n v="-121.16"/>
    <n v="0"/>
    <m/>
    <s v="UM01"/>
    <s v="INR"/>
    <n v="0"/>
    <n v="0"/>
    <n v="0"/>
    <n v="0"/>
    <n v="0"/>
  </r>
  <r>
    <s v="1606001809"/>
    <s v="0"/>
    <s v="16060018090"/>
    <s v="6000"/>
    <x v="5"/>
    <s v="CHANDAN STEEL RACK87X36X15INCH"/>
    <s v="0"/>
    <s v="0"/>
    <s v="UM3001"/>
    <d v="1965-01-01T00:00:00"/>
    <n v="121.16"/>
    <n v="-121.16"/>
    <n v="0"/>
    <n v="0"/>
    <n v="0"/>
    <n v="0"/>
    <n v="0"/>
    <n v="0"/>
    <n v="121.16"/>
    <n v="-121.16"/>
    <n v="0"/>
    <m/>
    <s v="UM01"/>
    <s v="INR"/>
    <n v="0"/>
    <n v="0"/>
    <n v="0"/>
    <n v="0"/>
    <n v="0"/>
  </r>
  <r>
    <s v="1606001810"/>
    <s v="0"/>
    <s v="16060018100"/>
    <s v="6000"/>
    <x v="5"/>
    <s v="CHANDAN STEEL RACK87X36X15INCH"/>
    <s v="0"/>
    <s v="0"/>
    <s v="UM3001"/>
    <d v="1965-01-01T00:00:00"/>
    <n v="121.16"/>
    <n v="-121.16"/>
    <n v="0"/>
    <n v="0"/>
    <n v="0"/>
    <n v="0"/>
    <n v="0"/>
    <n v="0"/>
    <n v="121.16"/>
    <n v="-121.16"/>
    <n v="0"/>
    <m/>
    <s v="UM01"/>
    <s v="INR"/>
    <n v="0"/>
    <n v="0"/>
    <n v="0"/>
    <n v="0"/>
    <n v="0"/>
  </r>
  <r>
    <s v="1606001811"/>
    <s v="0"/>
    <s v="16060018110"/>
    <s v="6000"/>
    <x v="5"/>
    <s v="CHANDAN STEEL RACK87X36X15INCH"/>
    <s v="0"/>
    <s v="0"/>
    <s v="UM3001"/>
    <d v="1965-01-01T00:00:00"/>
    <n v="121.16"/>
    <n v="-121.16"/>
    <n v="0"/>
    <n v="0"/>
    <n v="0"/>
    <n v="0"/>
    <n v="0"/>
    <n v="0"/>
    <n v="121.16"/>
    <n v="-121.16"/>
    <n v="0"/>
    <m/>
    <s v="UM01"/>
    <s v="INR"/>
    <n v="0"/>
    <n v="0"/>
    <n v="0"/>
    <n v="0"/>
    <n v="0"/>
  </r>
  <r>
    <s v="1606001812"/>
    <s v="0"/>
    <s v="16060018120"/>
    <s v="6000"/>
    <x v="5"/>
    <s v="CHANDAN STEEL RACK87X36X15INCH"/>
    <s v="0"/>
    <s v="0"/>
    <s v="UM3001"/>
    <d v="1965-01-01T00:00:00"/>
    <n v="121.16"/>
    <n v="-121.16"/>
    <n v="0"/>
    <n v="0"/>
    <n v="0"/>
    <n v="0"/>
    <n v="0"/>
    <n v="0"/>
    <n v="121.16"/>
    <n v="-121.16"/>
    <n v="0"/>
    <m/>
    <s v="UM01"/>
    <s v="INR"/>
    <n v="0"/>
    <n v="0"/>
    <n v="0"/>
    <n v="0"/>
    <n v="0"/>
  </r>
  <r>
    <s v="1606001813"/>
    <s v="0"/>
    <s v="16060018130"/>
    <s v="6000"/>
    <x v="5"/>
    <s v="BED 19MM BLOCK BOARD"/>
    <s v="0"/>
    <s v="0"/>
    <s v="UM3001"/>
    <d v="2007-07-03T00:00:00"/>
    <n v="18000"/>
    <n v="-17100"/>
    <n v="900"/>
    <n v="0"/>
    <n v="0"/>
    <n v="0"/>
    <n v="0"/>
    <n v="900"/>
    <n v="18000"/>
    <n v="-17100"/>
    <n v="0"/>
    <m/>
    <s v="UM01"/>
    <s v="INR"/>
    <n v="0"/>
    <n v="0"/>
    <n v="0"/>
    <n v="0"/>
    <n v="0"/>
  </r>
  <r>
    <s v="1606001814"/>
    <s v="0"/>
    <s v="16060018140"/>
    <s v="6000"/>
    <x v="5"/>
    <s v="CHANDAN STEEL RACK87X36X15INCH"/>
    <s v="0"/>
    <s v="0"/>
    <s v="UM3001"/>
    <d v="1965-01-01T00:00:00"/>
    <n v="121.17"/>
    <n v="-121.17"/>
    <n v="0"/>
    <n v="0"/>
    <n v="0"/>
    <n v="0"/>
    <n v="0"/>
    <n v="0"/>
    <n v="121.17"/>
    <n v="-121.17"/>
    <n v="0"/>
    <m/>
    <s v="UM01"/>
    <s v="INR"/>
    <n v="0"/>
    <n v="0"/>
    <n v="0"/>
    <n v="0"/>
    <n v="0"/>
  </r>
  <r>
    <s v="1606001816"/>
    <s v="0"/>
    <s v="16060018160"/>
    <s v="6000"/>
    <x v="5"/>
    <s v="STEEL ALMIRAH"/>
    <s v="0"/>
    <s v="0"/>
    <s v="UM3001"/>
    <d v="1961-01-01T00:00:00"/>
    <n v="122"/>
    <n v="-122"/>
    <n v="0"/>
    <n v="0"/>
    <n v="0"/>
    <n v="0"/>
    <n v="0"/>
    <n v="0"/>
    <n v="122"/>
    <n v="-122"/>
    <n v="0"/>
    <m/>
    <s v="UM01"/>
    <s v="INR"/>
    <n v="0"/>
    <n v="0"/>
    <n v="0"/>
    <n v="0"/>
    <n v="0"/>
  </r>
  <r>
    <s v="1606001817"/>
    <s v="0"/>
    <s v="16060018170"/>
    <s v="6000"/>
    <x v="5"/>
    <s v="CHAIRS TYPE ASPER GODREJ CH-6"/>
    <s v="0"/>
    <s v="0"/>
    <s v="UM3001"/>
    <d v="1979-10-26T00:00:00"/>
    <n v="124.8"/>
    <n v="-124.8"/>
    <n v="0"/>
    <n v="0"/>
    <n v="0"/>
    <n v="0"/>
    <n v="0"/>
    <n v="0"/>
    <n v="124.8"/>
    <n v="-124.8"/>
    <n v="0"/>
    <m/>
    <s v="UM01"/>
    <s v="INR"/>
    <n v="0"/>
    <n v="0"/>
    <n v="0"/>
    <n v="0"/>
    <n v="0"/>
  </r>
  <r>
    <s v="1606001818"/>
    <s v="0"/>
    <s v="16060018180"/>
    <s v="6000"/>
    <x v="5"/>
    <s v="CHAIRS TYPE ASPER GODREJ CH-6"/>
    <s v="0"/>
    <s v="0"/>
    <s v="UM3001"/>
    <d v="1979-10-26T00:00:00"/>
    <n v="124.8"/>
    <n v="-124.8"/>
    <n v="0"/>
    <n v="0"/>
    <n v="0"/>
    <n v="0"/>
    <n v="0"/>
    <n v="0"/>
    <n v="124.8"/>
    <n v="-124.8"/>
    <n v="0"/>
    <m/>
    <s v="UM01"/>
    <s v="INR"/>
    <n v="0"/>
    <n v="0"/>
    <n v="0"/>
    <n v="0"/>
    <n v="0"/>
  </r>
  <r>
    <s v="1606001819"/>
    <s v="0"/>
    <s v="16060018190"/>
    <s v="6000"/>
    <x v="5"/>
    <s v="CEILING FAN"/>
    <s v="0"/>
    <s v="0"/>
    <s v="UM3001"/>
    <d v="1974-01-01T00:00:00"/>
    <n v="125"/>
    <n v="-125"/>
    <n v="0"/>
    <n v="0"/>
    <n v="0"/>
    <n v="0"/>
    <n v="0"/>
    <n v="0"/>
    <n v="125"/>
    <n v="-125"/>
    <n v="0"/>
    <m/>
    <s v="UM01"/>
    <s v="INR"/>
    <n v="0"/>
    <n v="0"/>
    <n v="0"/>
    <n v="0"/>
    <n v="0"/>
  </r>
  <r>
    <s v="1606001820"/>
    <s v="0"/>
    <s v="16060018200"/>
    <s v="6000"/>
    <x v="5"/>
    <s v="CEILING FAN"/>
    <s v="0"/>
    <s v="0"/>
    <s v="UM3001"/>
    <d v="1974-01-01T00:00:00"/>
    <n v="125"/>
    <n v="-125"/>
    <n v="0"/>
    <n v="0"/>
    <n v="0"/>
    <n v="0"/>
    <n v="0"/>
    <n v="0"/>
    <n v="125"/>
    <n v="-125"/>
    <n v="0"/>
    <m/>
    <s v="UM01"/>
    <s v="INR"/>
    <n v="0"/>
    <n v="0"/>
    <n v="0"/>
    <n v="0"/>
    <n v="0"/>
  </r>
  <r>
    <s v="1606001821"/>
    <s v="0"/>
    <s v="16060018210"/>
    <s v="6000"/>
    <x v="5"/>
    <s v="CEILING FAN"/>
    <s v="0"/>
    <s v="0"/>
    <s v="UM3001"/>
    <d v="1974-01-01T00:00:00"/>
    <n v="125"/>
    <n v="-125"/>
    <n v="0"/>
    <n v="0"/>
    <n v="0"/>
    <n v="0"/>
    <n v="0"/>
    <n v="0"/>
    <n v="125"/>
    <n v="-125"/>
    <n v="0"/>
    <m/>
    <s v="UM01"/>
    <s v="INR"/>
    <n v="0"/>
    <n v="0"/>
    <n v="0"/>
    <n v="0"/>
    <n v="0"/>
  </r>
  <r>
    <s v="1606001822"/>
    <s v="0"/>
    <s v="16060018220"/>
    <s v="6000"/>
    <x v="5"/>
    <s v="CEILING FAN"/>
    <s v="0"/>
    <s v="0"/>
    <s v="UM3001"/>
    <d v="1974-01-01T00:00:00"/>
    <n v="125"/>
    <n v="-125"/>
    <n v="0"/>
    <n v="0"/>
    <n v="0"/>
    <n v="0"/>
    <n v="0"/>
    <n v="0"/>
    <n v="125"/>
    <n v="-125"/>
    <n v="0"/>
    <m/>
    <s v="UM01"/>
    <s v="INR"/>
    <n v="0"/>
    <n v="0"/>
    <n v="0"/>
    <n v="0"/>
    <n v="0"/>
  </r>
  <r>
    <s v="1606001823"/>
    <s v="0"/>
    <s v="16060018230"/>
    <s v="6000"/>
    <x v="5"/>
    <s v="WOODEN ALMTRAH 7-4X3-0"/>
    <s v="0"/>
    <s v="0"/>
    <s v="UM3001"/>
    <d v="1973-01-01T00:00:00"/>
    <n v="125"/>
    <n v="-125"/>
    <n v="0"/>
    <n v="0"/>
    <n v="0"/>
    <n v="0"/>
    <n v="0"/>
    <n v="0"/>
    <n v="125"/>
    <n v="-125"/>
    <n v="0"/>
    <m/>
    <s v="UM01"/>
    <s v="INR"/>
    <n v="0"/>
    <n v="0"/>
    <n v="0"/>
    <n v="0"/>
    <n v="0"/>
  </r>
  <r>
    <s v="1606001824"/>
    <s v="0"/>
    <s v="16060018240"/>
    <s v="6000"/>
    <x v="5"/>
    <s v="BOOK CASE 4DR (GODREJ)"/>
    <s v="10"/>
    <s v="0"/>
    <s v="UM3001"/>
    <d v="1999-10-26T00:00:00"/>
    <n v="7576.67"/>
    <n v="-7197.84"/>
    <n v="378.83"/>
    <n v="0"/>
    <n v="0"/>
    <n v="0"/>
    <n v="0"/>
    <n v="378.83"/>
    <n v="7576.67"/>
    <n v="-7197.84"/>
    <n v="0"/>
    <m/>
    <s v="UM01"/>
    <s v="INR"/>
    <n v="0"/>
    <n v="0"/>
    <n v="0"/>
    <n v="0"/>
    <n v="0"/>
  </r>
  <r>
    <s v="1606001825"/>
    <s v="0"/>
    <s v="16060018250"/>
    <s v="6000"/>
    <x v="5"/>
    <s v="CEILING FANS"/>
    <s v="0"/>
    <s v="0"/>
    <s v="UM3001"/>
    <d v="1974-01-01T00:00:00"/>
    <n v="130"/>
    <n v="-130"/>
    <n v="0"/>
    <n v="0"/>
    <n v="0"/>
    <n v="0"/>
    <n v="0"/>
    <n v="0"/>
    <n v="130"/>
    <n v="-130"/>
    <n v="0"/>
    <m/>
    <s v="UM01"/>
    <s v="INR"/>
    <n v="0"/>
    <n v="0"/>
    <n v="0"/>
    <n v="0"/>
    <n v="0"/>
  </r>
  <r>
    <s v="1606001826"/>
    <s v="0"/>
    <s v="16060018260"/>
    <s v="6000"/>
    <x v="5"/>
    <s v="CEILING FANS"/>
    <s v="0"/>
    <s v="0"/>
    <s v="UM3001"/>
    <d v="1974-01-01T00:00:00"/>
    <n v="130"/>
    <n v="-130"/>
    <n v="0"/>
    <n v="0"/>
    <n v="0"/>
    <n v="0"/>
    <n v="0"/>
    <n v="0"/>
    <n v="130"/>
    <n v="-130"/>
    <n v="0"/>
    <m/>
    <s v="UM01"/>
    <s v="INR"/>
    <n v="0"/>
    <n v="0"/>
    <n v="0"/>
    <n v="0"/>
    <n v="0"/>
  </r>
  <r>
    <s v="1606001827"/>
    <s v="0"/>
    <s v="16060018270"/>
    <s v="6000"/>
    <x v="5"/>
    <s v="BOOK SELVES ( STEEL MADE )"/>
    <s v="10"/>
    <s v="0"/>
    <s v="UM3001"/>
    <d v="2005-04-14T00:00:00"/>
    <n v="5185"/>
    <n v="-4925.75"/>
    <n v="259.25"/>
    <n v="0"/>
    <n v="0"/>
    <n v="0"/>
    <n v="0"/>
    <n v="259.25"/>
    <n v="5185"/>
    <n v="-4925.75"/>
    <n v="0"/>
    <m/>
    <s v="UM01"/>
    <s v="INR"/>
    <n v="0"/>
    <n v="0"/>
    <n v="0"/>
    <n v="0"/>
    <n v="0"/>
  </r>
  <r>
    <s v="1606001828"/>
    <s v="0"/>
    <s v="16060018280"/>
    <s v="6000"/>
    <x v="5"/>
    <s v="CEILING FANS"/>
    <s v="0"/>
    <s v="0"/>
    <s v="UM3001"/>
    <d v="1974-01-01T00:00:00"/>
    <n v="130"/>
    <n v="-130"/>
    <n v="0"/>
    <n v="0"/>
    <n v="0"/>
    <n v="0"/>
    <n v="0"/>
    <n v="0"/>
    <n v="130"/>
    <n v="-130"/>
    <n v="0"/>
    <m/>
    <s v="UM01"/>
    <s v="INR"/>
    <n v="0"/>
    <n v="0"/>
    <n v="0"/>
    <n v="0"/>
    <n v="0"/>
  </r>
  <r>
    <s v="1606001829"/>
    <s v="0"/>
    <s v="16060018290"/>
    <s v="6000"/>
    <x v="5"/>
    <s v="CHANDAN SKELTON RACK 87X36X18I"/>
    <s v="0"/>
    <s v="0"/>
    <s v="UM3001"/>
    <d v="1966-01-01T00:00:00"/>
    <n v="137.69999999999999"/>
    <n v="-137.69999999999999"/>
    <n v="0"/>
    <n v="0"/>
    <n v="0"/>
    <n v="0"/>
    <n v="0"/>
    <n v="0"/>
    <n v="137.69999999999999"/>
    <n v="-137.69999999999999"/>
    <n v="0"/>
    <m/>
    <s v="UM01"/>
    <s v="INR"/>
    <n v="0"/>
    <n v="0"/>
    <n v="0"/>
    <n v="0"/>
    <n v="0"/>
  </r>
  <r>
    <s v="1606001830"/>
    <s v="0"/>
    <s v="16060018300"/>
    <s v="6000"/>
    <x v="5"/>
    <s v="CHANDAN SKELTON RACK 87X36X18I"/>
    <s v="0"/>
    <s v="0"/>
    <s v="UM3001"/>
    <d v="1966-01-01T00:00:00"/>
    <n v="137.69999999999999"/>
    <n v="-137.69999999999999"/>
    <n v="0"/>
    <n v="0"/>
    <n v="0"/>
    <n v="0"/>
    <n v="0"/>
    <n v="0"/>
    <n v="137.69999999999999"/>
    <n v="-137.69999999999999"/>
    <n v="0"/>
    <m/>
    <s v="UM01"/>
    <s v="INR"/>
    <n v="0"/>
    <n v="0"/>
    <n v="0"/>
    <n v="0"/>
    <n v="0"/>
  </r>
  <r>
    <s v="1606001831"/>
    <s v="0"/>
    <s v="16060018310"/>
    <s v="6000"/>
    <x v="5"/>
    <s v="CHANDAN SKELTON RACK 87X36X18I"/>
    <s v="0"/>
    <s v="0"/>
    <s v="UM3001"/>
    <d v="1966-01-01T00:00:00"/>
    <n v="137.69999999999999"/>
    <n v="-137.69999999999999"/>
    <n v="0"/>
    <n v="0"/>
    <n v="0"/>
    <n v="0"/>
    <n v="0"/>
    <n v="0"/>
    <n v="137.69999999999999"/>
    <n v="-137.69999999999999"/>
    <n v="0"/>
    <m/>
    <s v="UM01"/>
    <s v="INR"/>
    <n v="0"/>
    <n v="0"/>
    <n v="0"/>
    <n v="0"/>
    <n v="0"/>
  </r>
  <r>
    <s v="1606001832"/>
    <s v="0"/>
    <s v="16060018320"/>
    <s v="6000"/>
    <x v="5"/>
    <s v="BUILT-IN-ALMIRAH"/>
    <s v="0"/>
    <s v="0"/>
    <s v="UM3001"/>
    <d v="1994-02-05T00:00:00"/>
    <n v="42000"/>
    <n v="-39900"/>
    <n v="2100"/>
    <n v="0"/>
    <n v="0"/>
    <n v="0"/>
    <n v="0"/>
    <n v="2100"/>
    <n v="42000"/>
    <n v="-39900"/>
    <n v="0"/>
    <m/>
    <s v="UM01"/>
    <s v="INR"/>
    <n v="0"/>
    <n v="0"/>
    <n v="0"/>
    <n v="0"/>
    <n v="0"/>
  </r>
  <r>
    <s v="1606001833"/>
    <s v="0"/>
    <s v="16060018330"/>
    <s v="6000"/>
    <x v="5"/>
    <s v="BUILT-IN-ALMIRAH"/>
    <s v="0"/>
    <s v="0"/>
    <s v="UM3001"/>
    <d v="1994-02-05T00:00:00"/>
    <n v="28000"/>
    <n v="-26600"/>
    <n v="1400"/>
    <n v="0"/>
    <n v="0"/>
    <n v="0"/>
    <n v="0"/>
    <n v="1400"/>
    <n v="28000"/>
    <n v="-26600"/>
    <n v="0"/>
    <m/>
    <s v="UM01"/>
    <s v="INR"/>
    <n v="0"/>
    <n v="0"/>
    <n v="0"/>
    <n v="0"/>
    <n v="0"/>
  </r>
  <r>
    <s v="1606001834"/>
    <s v="0"/>
    <s v="16060018340"/>
    <s v="6000"/>
    <x v="5"/>
    <s v="CHANDAN SKELTON RACK 87X36X18I"/>
    <s v="0"/>
    <s v="0"/>
    <s v="UM3001"/>
    <d v="1966-01-01T00:00:00"/>
    <n v="137.69999999999999"/>
    <n v="-137.69999999999999"/>
    <n v="0"/>
    <n v="0"/>
    <n v="0"/>
    <n v="0"/>
    <n v="0"/>
    <n v="0"/>
    <n v="137.69999999999999"/>
    <n v="-137.69999999999999"/>
    <n v="0"/>
    <m/>
    <s v="UM01"/>
    <s v="INR"/>
    <n v="0"/>
    <n v="0"/>
    <n v="0"/>
    <n v="0"/>
    <n v="0"/>
  </r>
  <r>
    <s v="1606001835"/>
    <s v="0"/>
    <s v="16060018350"/>
    <s v="6000"/>
    <x v="5"/>
    <s v="CHANDAN SKELTON RACK 87X36XU8I"/>
    <s v="0"/>
    <s v="0"/>
    <s v="UM3001"/>
    <d v="1966-01-01T00:00:00"/>
    <n v="137.69999999999999"/>
    <n v="-137.69999999999999"/>
    <n v="0"/>
    <n v="0"/>
    <n v="0"/>
    <n v="0"/>
    <n v="0"/>
    <n v="0"/>
    <n v="137.69999999999999"/>
    <n v="-137.69999999999999"/>
    <n v="0"/>
    <m/>
    <s v="UM01"/>
    <s v="INR"/>
    <n v="0"/>
    <n v="0"/>
    <n v="0"/>
    <n v="0"/>
    <n v="0"/>
  </r>
  <r>
    <s v="1606001836"/>
    <s v="0"/>
    <s v="16060018360"/>
    <s v="6000"/>
    <x v="5"/>
    <s v="36 INCHES DELUXE CEILING FAN"/>
    <s v="0"/>
    <s v="0"/>
    <s v="UM3001"/>
    <d v="1963-01-01T00:00:00"/>
    <n v="138.58000000000001"/>
    <n v="-138.58000000000001"/>
    <n v="0"/>
    <n v="0"/>
    <n v="0"/>
    <n v="0"/>
    <n v="0"/>
    <n v="0"/>
    <n v="138.58000000000001"/>
    <n v="-138.58000000000001"/>
    <n v="0"/>
    <m/>
    <s v="UM01"/>
    <s v="INR"/>
    <n v="0"/>
    <n v="0"/>
    <n v="0"/>
    <n v="0"/>
    <n v="0"/>
  </r>
  <r>
    <s v="1606001837"/>
    <s v="0"/>
    <s v="16060018370"/>
    <s v="6000"/>
    <x v="5"/>
    <s v="FAN"/>
    <s v="0"/>
    <s v="0"/>
    <s v="UM3001"/>
    <d v="1974-01-01T00:00:00"/>
    <n v="140"/>
    <n v="-140"/>
    <n v="0"/>
    <n v="0"/>
    <n v="0"/>
    <n v="0"/>
    <n v="0"/>
    <n v="0"/>
    <n v="140"/>
    <n v="-140"/>
    <n v="0"/>
    <m/>
    <s v="UM01"/>
    <s v="INR"/>
    <n v="0"/>
    <n v="0"/>
    <n v="0"/>
    <n v="0"/>
    <n v="0"/>
  </r>
  <r>
    <s v="1606001838"/>
    <s v="0"/>
    <s v="16060018380"/>
    <s v="6000"/>
    <x v="5"/>
    <s v="FAN"/>
    <s v="0"/>
    <s v="0"/>
    <s v="UM3001"/>
    <d v="1974-01-01T00:00:00"/>
    <n v="140"/>
    <n v="-140"/>
    <n v="0"/>
    <n v="0"/>
    <n v="0"/>
    <n v="0"/>
    <n v="0"/>
    <n v="0"/>
    <n v="140"/>
    <n v="-140"/>
    <n v="0"/>
    <m/>
    <s v="UM01"/>
    <s v="INR"/>
    <n v="0"/>
    <n v="0"/>
    <n v="0"/>
    <n v="0"/>
    <n v="0"/>
  </r>
  <r>
    <s v="1606001839"/>
    <s v="0"/>
    <s v="16060018390"/>
    <s v="6000"/>
    <x v="5"/>
    <s v="CANE SOFA"/>
    <s v="0"/>
    <s v="0"/>
    <s v="UM3001"/>
    <d v="1993-12-12T00:00:00"/>
    <n v="5300"/>
    <n v="-5035"/>
    <n v="265"/>
    <n v="0"/>
    <n v="0"/>
    <n v="0"/>
    <n v="0"/>
    <n v="265"/>
    <n v="5300"/>
    <n v="-5035"/>
    <n v="0"/>
    <m/>
    <s v="UM01"/>
    <s v="INR"/>
    <n v="0"/>
    <n v="0"/>
    <n v="0"/>
    <n v="0"/>
    <n v="0"/>
  </r>
  <r>
    <s v="1606001840"/>
    <s v="0"/>
    <s v="16060018400"/>
    <s v="6000"/>
    <x v="5"/>
    <s v="ORDINARY STOOL 4' HIGH - 1 NO."/>
    <s v="0"/>
    <s v="0"/>
    <s v="UM3001"/>
    <d v="1984-08-06T00:00:00"/>
    <n v="141.16999999999999"/>
    <n v="-141.16999999999999"/>
    <n v="0"/>
    <n v="0"/>
    <n v="0"/>
    <n v="0"/>
    <n v="0"/>
    <n v="0"/>
    <n v="141.16999999999999"/>
    <n v="-141.16999999999999"/>
    <n v="0"/>
    <m/>
    <s v="UM01"/>
    <s v="INR"/>
    <n v="0"/>
    <n v="0"/>
    <n v="0"/>
    <n v="0"/>
    <n v="0"/>
  </r>
  <r>
    <s v="1606001841"/>
    <s v="0"/>
    <s v="16060018410"/>
    <s v="6000"/>
    <x v="5"/>
    <s v="STEEL RACK 7X3X15-6SHELEVES"/>
    <s v="0"/>
    <s v="0"/>
    <s v="UM3001"/>
    <d v="1965-12-01T00:00:00"/>
    <n v="142.5"/>
    <n v="-142.5"/>
    <n v="0"/>
    <n v="0"/>
    <n v="0"/>
    <n v="0"/>
    <n v="0"/>
    <n v="0"/>
    <n v="142.5"/>
    <n v="-142.5"/>
    <n v="0"/>
    <m/>
    <s v="UM01"/>
    <s v="INR"/>
    <n v="0"/>
    <n v="0"/>
    <n v="0"/>
    <n v="0"/>
    <n v="0"/>
  </r>
  <r>
    <s v="1606001842"/>
    <s v="0"/>
    <s v="16060018420"/>
    <s v="6000"/>
    <x v="5"/>
    <s v="36INCHES ORIENT CEILING FAN"/>
    <s v="0"/>
    <s v="0"/>
    <s v="UM3001"/>
    <d v="1964-01-01T00:00:00"/>
    <n v="143.71"/>
    <n v="-143.71"/>
    <n v="0"/>
    <n v="0"/>
    <n v="0"/>
    <n v="0"/>
    <n v="0"/>
    <n v="0"/>
    <n v="143.71"/>
    <n v="-143.71"/>
    <n v="0"/>
    <m/>
    <s v="UM01"/>
    <s v="INR"/>
    <n v="0"/>
    <n v="0"/>
    <n v="0"/>
    <n v="0"/>
    <n v="0"/>
  </r>
  <r>
    <s v="1606001843"/>
    <s v="0"/>
    <s v="16060018430"/>
    <s v="6000"/>
    <x v="5"/>
    <s v="CAPSUL CHAIR"/>
    <s v="0"/>
    <s v="0"/>
    <s v="UM3001"/>
    <d v="2007-08-08T00:00:00"/>
    <n v="6900"/>
    <n v="-6555"/>
    <n v="345"/>
    <n v="0"/>
    <n v="0"/>
    <n v="0"/>
    <n v="0"/>
    <n v="345"/>
    <n v="6900"/>
    <n v="-6555"/>
    <n v="0"/>
    <m/>
    <s v="UM01"/>
    <s v="INR"/>
    <n v="0"/>
    <n v="0"/>
    <n v="0"/>
    <n v="0"/>
    <n v="0"/>
  </r>
  <r>
    <s v="1606001844"/>
    <s v="0"/>
    <s v="16060018440"/>
    <s v="6000"/>
    <x v="5"/>
    <s v="CAPSUL VISITOR CHAIR"/>
    <s v="0"/>
    <s v="0"/>
    <s v="UM3002"/>
    <d v="2007-11-17T00:00:00"/>
    <n v="24187"/>
    <n v="-22977.65"/>
    <n v="1209.3499999999999"/>
    <n v="0"/>
    <n v="0"/>
    <n v="0"/>
    <n v="0"/>
    <n v="1209.3499999999999"/>
    <n v="24187"/>
    <n v="-22977.65"/>
    <n v="0"/>
    <m/>
    <s v="UM01"/>
    <s v="INR"/>
    <n v="0"/>
    <n v="0"/>
    <n v="0"/>
    <n v="0"/>
    <n v="0"/>
  </r>
  <r>
    <s v="1606001845"/>
    <s v="0"/>
    <s v="16060018450"/>
    <s v="6000"/>
    <x v="5"/>
    <s v="CAPSUL VISITOR CHAIR"/>
    <s v="0"/>
    <s v="0"/>
    <s v="UM3002"/>
    <d v="2008-02-02T00:00:00"/>
    <n v="24187"/>
    <n v="-22977.65"/>
    <n v="1209.3499999999999"/>
    <n v="0"/>
    <n v="0"/>
    <n v="0"/>
    <n v="0"/>
    <n v="1209.3499999999999"/>
    <n v="24187"/>
    <n v="-22977.65"/>
    <n v="0"/>
    <m/>
    <s v="UM01"/>
    <s v="INR"/>
    <n v="0"/>
    <n v="0"/>
    <n v="0"/>
    <n v="0"/>
    <n v="0"/>
  </r>
  <r>
    <s v="1606001846"/>
    <s v="0"/>
    <s v="16060018460"/>
    <s v="6000"/>
    <x v="5"/>
    <s v="WOODEN ALMIRAH 6X3X1.1/2 FT"/>
    <s v="0"/>
    <s v="0"/>
    <s v="UM3001"/>
    <d v="1967-01-01T00:00:00"/>
    <n v="144.58000000000001"/>
    <n v="-144.58000000000001"/>
    <n v="0"/>
    <n v="0"/>
    <n v="0"/>
    <n v="0"/>
    <n v="0"/>
    <n v="0"/>
    <n v="144.58000000000001"/>
    <n v="-144.58000000000001"/>
    <n v="0"/>
    <m/>
    <s v="UM01"/>
    <s v="INR"/>
    <n v="0"/>
    <n v="0"/>
    <n v="0"/>
    <n v="0"/>
    <n v="0"/>
  </r>
  <r>
    <s v="1606001847"/>
    <s v="0"/>
    <s v="16060018470"/>
    <s v="6000"/>
    <x v="5"/>
    <s v="GODREJ STEEL CHAIR CH-6"/>
    <s v="0"/>
    <s v="0"/>
    <s v="UM3001"/>
    <d v="1980-12-31T00:00:00"/>
    <n v="145.6"/>
    <n v="-145.6"/>
    <n v="0"/>
    <n v="0"/>
    <n v="0"/>
    <n v="0"/>
    <n v="0"/>
    <n v="0"/>
    <n v="145.6"/>
    <n v="-145.6"/>
    <n v="0"/>
    <m/>
    <s v="UM01"/>
    <s v="INR"/>
    <n v="0"/>
    <n v="0"/>
    <n v="0"/>
    <n v="0"/>
    <n v="0"/>
  </r>
  <r>
    <s v="1606001848"/>
    <s v="0"/>
    <s v="16060018480"/>
    <s v="6000"/>
    <x v="5"/>
    <s v="GODREJ STEEL CHAIR CH-6"/>
    <s v="0"/>
    <s v="0"/>
    <s v="UM3001"/>
    <d v="1980-12-31T00:00:00"/>
    <n v="145.6"/>
    <n v="-145.6"/>
    <n v="0"/>
    <n v="0"/>
    <n v="0"/>
    <n v="0"/>
    <n v="0"/>
    <n v="0"/>
    <n v="145.6"/>
    <n v="-145.6"/>
    <n v="0"/>
    <m/>
    <s v="UM01"/>
    <s v="INR"/>
    <n v="0"/>
    <n v="0"/>
    <n v="0"/>
    <n v="0"/>
    <n v="0"/>
  </r>
  <r>
    <s v="1606001849"/>
    <s v="0"/>
    <s v="16060018490"/>
    <s v="6000"/>
    <x v="5"/>
    <s v="GODREJ STEEL CHAIR CH-6"/>
    <s v="0"/>
    <s v="0"/>
    <s v="UM3001"/>
    <d v="1980-12-31T00:00:00"/>
    <n v="145.6"/>
    <n v="-145.6"/>
    <n v="0"/>
    <n v="0"/>
    <n v="0"/>
    <n v="0"/>
    <n v="0"/>
    <n v="0"/>
    <n v="145.6"/>
    <n v="-145.6"/>
    <n v="0"/>
    <m/>
    <s v="UM01"/>
    <s v="INR"/>
    <n v="0"/>
    <n v="0"/>
    <n v="0"/>
    <n v="0"/>
    <n v="0"/>
  </r>
  <r>
    <s v="1606001850"/>
    <s v="0"/>
    <s v="16060018500"/>
    <s v="6000"/>
    <x v="5"/>
    <s v="STEEL CHAIR CH-6 GODREJ MODEL"/>
    <s v="0"/>
    <s v="0"/>
    <s v="UM3001"/>
    <d v="1980-12-31T00:00:00"/>
    <n v="145.6"/>
    <n v="-145.6"/>
    <n v="0"/>
    <n v="0"/>
    <n v="0"/>
    <n v="0"/>
    <n v="0"/>
    <n v="0"/>
    <n v="145.6"/>
    <n v="-145.6"/>
    <n v="0"/>
    <m/>
    <s v="UM01"/>
    <s v="INR"/>
    <n v="0"/>
    <n v="0"/>
    <n v="0"/>
    <n v="0"/>
    <n v="0"/>
  </r>
  <r>
    <s v="1606001851"/>
    <s v="0"/>
    <s v="16060018510"/>
    <s v="6000"/>
    <x v="5"/>
    <s v="&quot;&quot;&quot;SIDE TABLE 2'X5&quot;&quot;&quot;&quot;X18&quot;&quot;&quot;&quot; - 1 NO&quot;"/>
    <s v="0"/>
    <s v="0"/>
    <s v="UM3001"/>
    <d v="1984-08-06T00:00:00"/>
    <n v="147.05000000000001"/>
    <n v="-147.05000000000001"/>
    <n v="0"/>
    <n v="0"/>
    <n v="0"/>
    <n v="0"/>
    <n v="0"/>
    <n v="0"/>
    <n v="147.05000000000001"/>
    <n v="-147.05000000000001"/>
    <n v="0"/>
    <m/>
    <s v="UM01"/>
    <s v="INR"/>
    <n v="0"/>
    <n v="0"/>
    <n v="0"/>
    <n v="0"/>
    <n v="0"/>
  </r>
  <r>
    <s v="1606001852"/>
    <s v="0"/>
    <s v="16060018520"/>
    <s v="6000"/>
    <x v="5"/>
    <s v="CEILING FAN 1200 MM"/>
    <s v="0"/>
    <s v="0"/>
    <s v="UM3001"/>
    <d v="2000-08-02T00:00:00"/>
    <n v="4444"/>
    <n v="-4267.2700000000004"/>
    <n v="176.73"/>
    <n v="0"/>
    <n v="0"/>
    <n v="0"/>
    <n v="0"/>
    <n v="176.73"/>
    <n v="4444"/>
    <n v="-4267.2700000000004"/>
    <n v="0"/>
    <m/>
    <s v="UM01"/>
    <s v="INR"/>
    <n v="0"/>
    <n v="0"/>
    <n v="0"/>
    <n v="0"/>
    <n v="0"/>
  </r>
  <r>
    <s v="1606001853"/>
    <s v="0"/>
    <s v="16060018530"/>
    <s v="6000"/>
    <x v="5"/>
    <s v="&quot;&quot;&quot;SIDE TABLE 2'X5&quot;&quot;&quot;&quot;X18&quot;&quot;&quot;&quot; - 1 NO&quot;"/>
    <s v="0"/>
    <s v="0"/>
    <s v="UM3001"/>
    <d v="1984-08-06T00:00:00"/>
    <n v="147.05000000000001"/>
    <n v="-147.05000000000001"/>
    <n v="0"/>
    <n v="0"/>
    <n v="0"/>
    <n v="0"/>
    <n v="0"/>
    <n v="0"/>
    <n v="147.05000000000001"/>
    <n v="-147.05000000000001"/>
    <n v="0"/>
    <m/>
    <s v="UM01"/>
    <s v="INR"/>
    <n v="0"/>
    <n v="0"/>
    <n v="0"/>
    <n v="0"/>
    <n v="0"/>
  </r>
  <r>
    <s v="1606001854"/>
    <s v="0"/>
    <s v="16060018540"/>
    <s v="6000"/>
    <x v="5"/>
    <s v="&quot;&quot;&quot;SIDE TABLE 2'X5&quot;&quot;&quot;&quot;X18&quot;&quot;&quot;&quot; - 1 NO&quot;"/>
    <s v="0"/>
    <s v="0"/>
    <s v="UM3001"/>
    <d v="1984-08-06T00:00:00"/>
    <n v="147.06"/>
    <n v="-147.06"/>
    <n v="0"/>
    <n v="0"/>
    <n v="0"/>
    <n v="0"/>
    <n v="0"/>
    <n v="0"/>
    <n v="147.06"/>
    <n v="-147.06"/>
    <n v="0"/>
    <m/>
    <s v="UM01"/>
    <s v="INR"/>
    <n v="0"/>
    <n v="0"/>
    <n v="0"/>
    <n v="0"/>
    <n v="0"/>
  </r>
  <r>
    <s v="1606001855"/>
    <s v="0"/>
    <s v="16060018550"/>
    <s v="6000"/>
    <x v="5"/>
    <s v="RACK"/>
    <s v="0"/>
    <s v="0"/>
    <s v="UM3001"/>
    <d v="1967-01-01T00:00:00"/>
    <n v="147.9"/>
    <n v="-147.9"/>
    <n v="0"/>
    <n v="0"/>
    <n v="0"/>
    <n v="0"/>
    <n v="0"/>
    <n v="0"/>
    <n v="147.9"/>
    <n v="-147.9"/>
    <n v="0"/>
    <m/>
    <s v="UM01"/>
    <s v="INR"/>
    <n v="0"/>
    <n v="0"/>
    <n v="0"/>
    <n v="0"/>
    <n v="0"/>
  </r>
  <r>
    <s v="1606001856"/>
    <s v="0"/>
    <s v="16060018560"/>
    <s v="6000"/>
    <x v="5"/>
    <s v="SALWOOD ALMIRAH 6X3X1.1/2 FEET"/>
    <s v="0"/>
    <s v="0"/>
    <s v="UM3001"/>
    <d v="1965-01-01T00:00:00"/>
    <n v="149.22"/>
    <n v="-149.22"/>
    <n v="0"/>
    <n v="0"/>
    <n v="0"/>
    <n v="0"/>
    <n v="0"/>
    <n v="0"/>
    <n v="149.22"/>
    <n v="-149.22"/>
    <n v="0"/>
    <m/>
    <s v="UM01"/>
    <s v="INR"/>
    <n v="0"/>
    <n v="0"/>
    <n v="0"/>
    <n v="0"/>
    <n v="0"/>
  </r>
  <r>
    <s v="1606001857"/>
    <s v="0"/>
    <s v="16060018570"/>
    <s v="6000"/>
    <x v="5"/>
    <s v="ELECTRIC CEILING FANS 48 INCHE"/>
    <s v="0"/>
    <s v="0"/>
    <s v="UM3001"/>
    <d v="1962-01-01T00:00:00"/>
    <n v="149.31"/>
    <n v="-149.31"/>
    <n v="0"/>
    <n v="0"/>
    <n v="0"/>
    <n v="0"/>
    <n v="0"/>
    <n v="0"/>
    <n v="149.31"/>
    <n v="-149.31"/>
    <n v="0"/>
    <m/>
    <s v="UM01"/>
    <s v="INR"/>
    <n v="0"/>
    <n v="0"/>
    <n v="0"/>
    <n v="0"/>
    <n v="0"/>
  </r>
  <r>
    <s v="1606001858"/>
    <s v="0"/>
    <s v="16060018580"/>
    <s v="6000"/>
    <x v="5"/>
    <s v="ELECTRIC CEILING FANS 48 INCHE"/>
    <s v="0"/>
    <s v="0"/>
    <s v="UM3001"/>
    <d v="1962-01-01T00:00:00"/>
    <n v="149.31"/>
    <n v="-149.31"/>
    <n v="0"/>
    <n v="0"/>
    <n v="0"/>
    <n v="0"/>
    <n v="0"/>
    <n v="0"/>
    <n v="149.31"/>
    <n v="-149.31"/>
    <n v="0"/>
    <m/>
    <s v="UM01"/>
    <s v="INR"/>
    <n v="0"/>
    <n v="0"/>
    <n v="0"/>
    <n v="0"/>
    <n v="0"/>
  </r>
  <r>
    <s v="1606001859"/>
    <s v="0"/>
    <s v="16060018590"/>
    <s v="6000"/>
    <x v="5"/>
    <s v="ELECTRIC CEILING FANS 48 INCHE"/>
    <s v="0"/>
    <s v="0"/>
    <s v="UM3001"/>
    <d v="1962-01-01T00:00:00"/>
    <n v="149.31"/>
    <n v="-149.31"/>
    <n v="0"/>
    <n v="0"/>
    <n v="0"/>
    <n v="0"/>
    <n v="0"/>
    <n v="0"/>
    <n v="149.31"/>
    <n v="-149.31"/>
    <n v="0"/>
    <m/>
    <s v="UM01"/>
    <s v="INR"/>
    <n v="0"/>
    <n v="0"/>
    <n v="0"/>
    <n v="0"/>
    <n v="0"/>
  </r>
  <r>
    <s v="1606001860"/>
    <s v="0"/>
    <s v="16060018600"/>
    <s v="6000"/>
    <x v="5"/>
    <s v="ELECTRIC CEILING FANS 48 INCHE"/>
    <s v="0"/>
    <s v="0"/>
    <s v="UM3001"/>
    <d v="1962-01-01T00:00:00"/>
    <n v="149.31"/>
    <n v="-149.31"/>
    <n v="0"/>
    <n v="0"/>
    <n v="0"/>
    <n v="0"/>
    <n v="0"/>
    <n v="0"/>
    <n v="149.31"/>
    <n v="-149.31"/>
    <n v="0"/>
    <m/>
    <s v="UM01"/>
    <s v="INR"/>
    <n v="0"/>
    <n v="0"/>
    <n v="0"/>
    <n v="0"/>
    <n v="0"/>
  </r>
  <r>
    <s v="1606001861"/>
    <s v="0"/>
    <s v="16060018610"/>
    <s v="6000"/>
    <x v="5"/>
    <s v="ELECTRIC CEILING FANS 48 INCHE"/>
    <s v="0"/>
    <s v="0"/>
    <s v="UM3001"/>
    <d v="1962-01-01T00:00:00"/>
    <n v="149.31"/>
    <n v="-149.31"/>
    <n v="0"/>
    <n v="0"/>
    <n v="0"/>
    <n v="0"/>
    <n v="0"/>
    <n v="0"/>
    <n v="149.31"/>
    <n v="-149.31"/>
    <n v="0"/>
    <m/>
    <s v="UM01"/>
    <s v="INR"/>
    <n v="0"/>
    <n v="0"/>
    <n v="0"/>
    <n v="0"/>
    <n v="0"/>
  </r>
  <r>
    <s v="1606001862"/>
    <s v="0"/>
    <s v="16060018620"/>
    <s v="6000"/>
    <x v="5"/>
    <s v="ELECTRIC CEILING FANS 48 INCHE"/>
    <s v="0"/>
    <s v="0"/>
    <s v="UM3001"/>
    <d v="1962-01-01T00:00:00"/>
    <n v="149.31"/>
    <n v="-149.31"/>
    <n v="0"/>
    <n v="0"/>
    <n v="0"/>
    <n v="0"/>
    <n v="0"/>
    <n v="0"/>
    <n v="149.31"/>
    <n v="-149.31"/>
    <n v="0"/>
    <m/>
    <s v="UM01"/>
    <s v="INR"/>
    <n v="0"/>
    <n v="0"/>
    <n v="0"/>
    <n v="0"/>
    <n v="0"/>
  </r>
  <r>
    <s v="1606001863"/>
    <s v="0"/>
    <s v="16060018630"/>
    <s v="6000"/>
    <x v="5"/>
    <s v="ELECTRIC CEILING FANS 48 INCHE"/>
    <s v="0"/>
    <s v="0"/>
    <s v="UM3001"/>
    <d v="1962-01-01T00:00:00"/>
    <n v="149.31"/>
    <n v="-149.31"/>
    <n v="0"/>
    <n v="0"/>
    <n v="0"/>
    <n v="0"/>
    <n v="0"/>
    <n v="0"/>
    <n v="149.31"/>
    <n v="-149.31"/>
    <n v="0"/>
    <m/>
    <s v="UM01"/>
    <s v="INR"/>
    <n v="0"/>
    <n v="0"/>
    <n v="0"/>
    <n v="0"/>
    <n v="0"/>
  </r>
  <r>
    <s v="1606001864"/>
    <s v="0"/>
    <s v="16060018640"/>
    <s v="6000"/>
    <x v="5"/>
    <s v="ELECTRIC CEILING FANS 48 INCHE"/>
    <s v="0"/>
    <s v="0"/>
    <s v="UM3001"/>
    <d v="1962-01-01T00:00:00"/>
    <n v="149.38999999999999"/>
    <n v="-149.38999999999999"/>
    <n v="0"/>
    <n v="0"/>
    <n v="0"/>
    <n v="0"/>
    <n v="0"/>
    <n v="0"/>
    <n v="149.38999999999999"/>
    <n v="-149.38999999999999"/>
    <n v="0"/>
    <m/>
    <s v="UM01"/>
    <s v="INR"/>
    <n v="0"/>
    <n v="0"/>
    <n v="0"/>
    <n v="0"/>
    <n v="0"/>
  </r>
  <r>
    <s v="1606001865"/>
    <s v="0"/>
    <s v="16060018650"/>
    <s v="6000"/>
    <x v="5"/>
    <s v="BOOK CASE"/>
    <s v="0"/>
    <s v="0"/>
    <s v="UM3001"/>
    <d v="1961-01-01T00:00:00"/>
    <n v="150"/>
    <n v="-150"/>
    <n v="0"/>
    <n v="0"/>
    <n v="0"/>
    <n v="0"/>
    <n v="0"/>
    <n v="0"/>
    <n v="150"/>
    <n v="-150"/>
    <n v="0"/>
    <m/>
    <s v="UM01"/>
    <s v="INR"/>
    <n v="0"/>
    <n v="0"/>
    <n v="0"/>
    <n v="0"/>
    <n v="0"/>
  </r>
  <r>
    <s v="1606001866"/>
    <s v="0"/>
    <s v="16060018660"/>
    <s v="6000"/>
    <x v="5"/>
    <s v="WOODEN ALMIRAH"/>
    <s v="0"/>
    <s v="0"/>
    <s v="UM3001"/>
    <d v="1969-01-01T00:00:00"/>
    <n v="150"/>
    <n v="-150"/>
    <n v="0"/>
    <n v="0"/>
    <n v="0"/>
    <n v="0"/>
    <n v="0"/>
    <n v="0"/>
    <n v="150"/>
    <n v="-150"/>
    <n v="0"/>
    <m/>
    <s v="UM01"/>
    <s v="INR"/>
    <n v="0"/>
    <n v="0"/>
    <n v="0"/>
    <n v="0"/>
    <n v="0"/>
  </r>
  <r>
    <s v="1606001867"/>
    <s v="0"/>
    <s v="16060018670"/>
    <s v="6000"/>
    <x v="5"/>
    <s v="WOODEN TABLE"/>
    <s v="0"/>
    <s v="0"/>
    <s v="UM3001"/>
    <d v="1977-01-01T00:00:00"/>
    <n v="150"/>
    <n v="-150"/>
    <n v="0"/>
    <n v="0"/>
    <n v="0"/>
    <n v="0"/>
    <n v="0"/>
    <n v="0"/>
    <n v="150"/>
    <n v="-150"/>
    <n v="0"/>
    <m/>
    <s v="UM01"/>
    <s v="INR"/>
    <n v="0"/>
    <n v="0"/>
    <n v="0"/>
    <n v="0"/>
    <n v="0"/>
  </r>
  <r>
    <s v="1606001869"/>
    <s v="0"/>
    <s v="16060018690"/>
    <s v="6000"/>
    <x v="5"/>
    <s v="CELL CHAIR"/>
    <s v="0"/>
    <s v="0"/>
    <s v="UM3001"/>
    <d v="2003-04-29T00:00:00"/>
    <n v="2503.8000000000002"/>
    <n v="-2378.61"/>
    <n v="125.19"/>
    <n v="0"/>
    <n v="0"/>
    <n v="0"/>
    <n v="0"/>
    <n v="125.19"/>
    <n v="2503.8000000000002"/>
    <n v="-2378.61"/>
    <n v="0"/>
    <m/>
    <s v="UM01"/>
    <s v="INR"/>
    <n v="0"/>
    <n v="0"/>
    <n v="0"/>
    <n v="0"/>
    <n v="0"/>
  </r>
  <r>
    <s v="1606001870"/>
    <s v="0"/>
    <s v="16060018700"/>
    <s v="6000"/>
    <x v="5"/>
    <s v="CELL CHAIR"/>
    <s v="0"/>
    <s v="0"/>
    <s v="UM3001"/>
    <d v="2003-07-29T00:00:00"/>
    <n v="5048"/>
    <n v="-4795.6000000000004"/>
    <n v="252.4"/>
    <n v="0"/>
    <n v="0"/>
    <n v="0"/>
    <n v="0"/>
    <n v="252.4"/>
    <n v="5048"/>
    <n v="-4795.6000000000004"/>
    <n v="0"/>
    <m/>
    <s v="UM01"/>
    <s v="INR"/>
    <n v="0"/>
    <n v="0"/>
    <n v="0"/>
    <n v="0"/>
    <n v="0"/>
  </r>
  <r>
    <s v="1606001871"/>
    <s v="0"/>
    <s v="16060018710"/>
    <s v="6000"/>
    <x v="5"/>
    <s v="CELL STOOL"/>
    <s v="0"/>
    <s v="0"/>
    <s v="UM3001"/>
    <d v="2007-10-29T00:00:00"/>
    <n v="4875"/>
    <n v="-4631.25"/>
    <n v="243.75"/>
    <n v="0"/>
    <n v="0"/>
    <n v="0"/>
    <n v="0"/>
    <n v="243.75"/>
    <n v="4875"/>
    <n v="-4631.25"/>
    <n v="0"/>
    <m/>
    <s v="UM01"/>
    <s v="INR"/>
    <n v="0"/>
    <n v="0"/>
    <n v="0"/>
    <n v="0"/>
    <n v="0"/>
  </r>
  <r>
    <s v="1606001872"/>
    <s v="0"/>
    <s v="16060018720"/>
    <s v="6000"/>
    <x v="5"/>
    <s v="&quot;CELL STOOL SIZE 22 &quot;&quot;&quot;"/>
    <s v="0"/>
    <s v="0"/>
    <s v="UM3001"/>
    <d v="2007-08-29T00:00:00"/>
    <n v="2512.5"/>
    <n v="-2386.87"/>
    <n v="125.63"/>
    <n v="0"/>
    <n v="0"/>
    <n v="0"/>
    <n v="0"/>
    <n v="125.63"/>
    <n v="2512.5"/>
    <n v="-2386.87"/>
    <n v="0"/>
    <m/>
    <s v="UM01"/>
    <s v="INR"/>
    <n v="0"/>
    <n v="0"/>
    <n v="0"/>
    <n v="0"/>
    <n v="0"/>
  </r>
  <r>
    <s v="1606001873"/>
    <s v="0"/>
    <s v="16060018730"/>
    <s v="6000"/>
    <x v="5"/>
    <s v="SKELTON STEEL RACK7-3X18X36"/>
    <s v="0"/>
    <s v="0"/>
    <s v="UM3001"/>
    <d v="1966-01-01T00:00:00"/>
    <n v="150.63"/>
    <n v="-150.63"/>
    <n v="0"/>
    <n v="0"/>
    <n v="0"/>
    <n v="0"/>
    <n v="0"/>
    <n v="0"/>
    <n v="150.63"/>
    <n v="-150.63"/>
    <n v="0"/>
    <m/>
    <s v="UM01"/>
    <s v="INR"/>
    <n v="0"/>
    <n v="0"/>
    <n v="0"/>
    <n v="0"/>
    <n v="0"/>
  </r>
  <r>
    <s v="1606001874"/>
    <s v="0"/>
    <s v="16060018740"/>
    <s v="6000"/>
    <x v="5"/>
    <s v="CELLO CHAIR"/>
    <s v="0"/>
    <s v="0"/>
    <s v="UM3001"/>
    <d v="2004-09-20T00:00:00"/>
    <n v="2069.48"/>
    <n v="-1966"/>
    <n v="103.48"/>
    <n v="0"/>
    <n v="0"/>
    <n v="0"/>
    <n v="0"/>
    <n v="103.48"/>
    <n v="2069.48"/>
    <n v="-1966"/>
    <n v="0"/>
    <m/>
    <s v="UM01"/>
    <s v="INR"/>
    <n v="0"/>
    <n v="0"/>
    <n v="0"/>
    <n v="0"/>
    <n v="0"/>
  </r>
  <r>
    <s v="1606001875"/>
    <s v="0"/>
    <s v="16060018750"/>
    <s v="6000"/>
    <x v="5"/>
    <s v="CELLO PLASTIC CHAIR ARMLESS"/>
    <s v="0"/>
    <s v="0"/>
    <s v="UM3001"/>
    <d v="2004-08-13T00:00:00"/>
    <n v="3965.64"/>
    <n v="-3767.35"/>
    <n v="198.29"/>
    <n v="0"/>
    <n v="0"/>
    <n v="0"/>
    <n v="0"/>
    <n v="198.29"/>
    <n v="3965.64"/>
    <n v="-3767.35"/>
    <n v="0"/>
    <m/>
    <s v="UM01"/>
    <s v="INR"/>
    <n v="0"/>
    <n v="0"/>
    <n v="0"/>
    <n v="0"/>
    <n v="0"/>
  </r>
  <r>
    <s v="1606001876"/>
    <s v="0"/>
    <s v="16060018760"/>
    <s v="6000"/>
    <x v="5"/>
    <s v="CELLO PLASTIC CHAIR"/>
    <s v="0"/>
    <s v="0"/>
    <s v="UM3001"/>
    <d v="2003-10-13T00:00:00"/>
    <n v="2169.06"/>
    <n v="-2060.6"/>
    <n v="108.46"/>
    <n v="0"/>
    <n v="0"/>
    <n v="0"/>
    <n v="0"/>
    <n v="108.46"/>
    <n v="2169.06"/>
    <n v="-2060.6"/>
    <n v="0"/>
    <m/>
    <s v="UM01"/>
    <s v="INR"/>
    <n v="0"/>
    <n v="0"/>
    <n v="0"/>
    <n v="0"/>
    <n v="0"/>
  </r>
  <r>
    <s v="1606001877"/>
    <s v="0"/>
    <s v="16060018770"/>
    <s v="6000"/>
    <x v="5"/>
    <s v="CELLO STOOL"/>
    <s v="0"/>
    <s v="0"/>
    <s v="UM3001"/>
    <d v="2005-04-30T00:00:00"/>
    <n v="1571.4"/>
    <n v="-1492.83"/>
    <n v="78.569999999999993"/>
    <n v="0"/>
    <n v="0"/>
    <n v="0"/>
    <n v="0"/>
    <n v="78.569999999999993"/>
    <n v="1571.4"/>
    <n v="-1492.83"/>
    <n v="0"/>
    <m/>
    <s v="UM01"/>
    <s v="INR"/>
    <n v="0"/>
    <n v="0"/>
    <n v="0"/>
    <n v="0"/>
    <n v="0"/>
  </r>
  <r>
    <s v="1606001878"/>
    <s v="0"/>
    <s v="16060018780"/>
    <s v="6000"/>
    <x v="5"/>
    <s v="CENTER TABLE"/>
    <s v="0"/>
    <s v="0"/>
    <s v="UM3001"/>
    <d v="1998-01-27T00:00:00"/>
    <n v="7351.9"/>
    <n v="-6984.3"/>
    <n v="367.6"/>
    <n v="0"/>
    <n v="0"/>
    <n v="0"/>
    <n v="0"/>
    <n v="367.6"/>
    <n v="7351.9"/>
    <n v="-6984.3"/>
    <n v="0"/>
    <m/>
    <s v="UM01"/>
    <s v="INR"/>
    <n v="0"/>
    <n v="0"/>
    <n v="0"/>
    <n v="0"/>
    <n v="0"/>
  </r>
  <r>
    <s v="1606001879"/>
    <s v="0"/>
    <s v="16060018790"/>
    <s v="6000"/>
    <x v="5"/>
    <s v="CENTER TABLE"/>
    <s v="10"/>
    <s v="0"/>
    <s v="UM3001"/>
    <d v="2012-01-09T00:00:00"/>
    <n v="15300"/>
    <n v="-11711.48"/>
    <n v="3588.52"/>
    <n v="0"/>
    <n v="0"/>
    <n v="-1592.87"/>
    <n v="0"/>
    <n v="1995.65"/>
    <n v="15300"/>
    <n v="-13304.35"/>
    <n v="0"/>
    <m/>
    <s v="UM01"/>
    <s v="INR"/>
    <n v="0"/>
    <n v="0"/>
    <n v="0"/>
    <n v="0"/>
    <n v="0"/>
  </r>
  <r>
    <s v="1606001880"/>
    <s v="0"/>
    <s v="16060018800"/>
    <s v="6000"/>
    <x v="5"/>
    <s v="CENTER TABLE WITH GLASS 2 NOS"/>
    <s v="10"/>
    <s v="0"/>
    <s v="UM3001"/>
    <d v="2008-06-06T00:00:00"/>
    <n v="10260"/>
    <n v="-9747"/>
    <n v="513"/>
    <n v="0"/>
    <n v="0"/>
    <n v="0"/>
    <n v="0"/>
    <n v="513"/>
    <n v="10260"/>
    <n v="-9747"/>
    <n v="0"/>
    <m/>
    <s v="UM01"/>
    <s v="INR"/>
    <n v="0"/>
    <n v="0"/>
    <n v="0"/>
    <n v="0"/>
    <n v="0"/>
  </r>
  <r>
    <s v="1606001881"/>
    <s v="0"/>
    <s v="16060018810"/>
    <s v="6000"/>
    <x v="5"/>
    <s v="CENTER TABLE.PROJECTOR TABLE.S"/>
    <s v="0"/>
    <s v="0"/>
    <s v="UM3001"/>
    <d v="2005-09-30T00:00:00"/>
    <n v="25000"/>
    <n v="-23750"/>
    <n v="1250"/>
    <n v="0"/>
    <n v="0"/>
    <n v="0"/>
    <n v="0"/>
    <n v="1250"/>
    <n v="25000"/>
    <n v="-23750"/>
    <n v="0"/>
    <m/>
    <s v="UM01"/>
    <s v="INR"/>
    <n v="0"/>
    <n v="0"/>
    <n v="0"/>
    <n v="0"/>
    <n v="0"/>
  </r>
  <r>
    <s v="1606001882"/>
    <s v="0"/>
    <s v="16060018820"/>
    <s v="6000"/>
    <x v="5"/>
    <s v="SKELTON STEEL RACK7-3X18X36"/>
    <s v="0"/>
    <s v="0"/>
    <s v="UM3001"/>
    <d v="1966-01-01T00:00:00"/>
    <n v="150.63999999999999"/>
    <n v="-150.63999999999999"/>
    <n v="0"/>
    <n v="0"/>
    <n v="0"/>
    <n v="0"/>
    <n v="0"/>
    <n v="0"/>
    <n v="150.63999999999999"/>
    <n v="-150.63999999999999"/>
    <n v="0"/>
    <m/>
    <s v="UM01"/>
    <s v="INR"/>
    <n v="0"/>
    <n v="0"/>
    <n v="0"/>
    <n v="0"/>
    <n v="0"/>
  </r>
  <r>
    <s v="1606001883"/>
    <s v="0"/>
    <s v="16060018830"/>
    <s v="6000"/>
    <x v="5"/>
    <s v="HES WALL CLOCK"/>
    <s v="0"/>
    <s v="0"/>
    <s v="UM3001"/>
    <d v="1971-01-01T00:00:00"/>
    <n v="150.80000000000001"/>
    <n v="-150.80000000000001"/>
    <n v="0"/>
    <n v="0"/>
    <n v="0"/>
    <n v="0"/>
    <n v="0"/>
    <n v="0"/>
    <n v="150.80000000000001"/>
    <n v="-150.80000000000001"/>
    <n v="0"/>
    <m/>
    <s v="UM01"/>
    <s v="INR"/>
    <n v="0"/>
    <n v="0"/>
    <n v="0"/>
    <n v="0"/>
    <n v="0"/>
  </r>
  <r>
    <s v="1606001884"/>
    <s v="0"/>
    <s v="16060018840"/>
    <s v="6000"/>
    <x v="5"/>
    <s v="ELECTRIC FANS"/>
    <s v="0"/>
    <s v="0"/>
    <s v="UM3001"/>
    <d v="1962-01-01T00:00:00"/>
    <n v="152.36000000000001"/>
    <n v="-152.36000000000001"/>
    <n v="0"/>
    <n v="0"/>
    <n v="0"/>
    <n v="0"/>
    <n v="0"/>
    <n v="0"/>
    <n v="152.36000000000001"/>
    <n v="-152.36000000000001"/>
    <n v="0"/>
    <m/>
    <s v="UM01"/>
    <s v="INR"/>
    <n v="0"/>
    <n v="0"/>
    <n v="0"/>
    <n v="0"/>
    <n v="0"/>
  </r>
  <r>
    <s v="1606001885"/>
    <s v="0"/>
    <s v="16060018850"/>
    <s v="6000"/>
    <x v="5"/>
    <s v="ELECTRIC FANS"/>
    <s v="0"/>
    <s v="0"/>
    <s v="UM3001"/>
    <d v="1962-01-01T00:00:00"/>
    <n v="152.36000000000001"/>
    <n v="-152.36000000000001"/>
    <n v="0"/>
    <n v="0"/>
    <n v="0"/>
    <n v="0"/>
    <n v="0"/>
    <n v="0"/>
    <n v="152.36000000000001"/>
    <n v="-152.36000000000001"/>
    <n v="0"/>
    <m/>
    <s v="UM01"/>
    <s v="INR"/>
    <n v="0"/>
    <n v="0"/>
    <n v="0"/>
    <n v="0"/>
    <n v="0"/>
  </r>
  <r>
    <s v="1606001886"/>
    <s v="0"/>
    <s v="16060018860"/>
    <s v="6000"/>
    <x v="5"/>
    <s v="T.W.ALMIRAH"/>
    <s v="0"/>
    <s v="0"/>
    <s v="UM3001"/>
    <d v="1973-01-01T00:00:00"/>
    <n v="153"/>
    <n v="-153"/>
    <n v="0"/>
    <n v="0"/>
    <n v="0"/>
    <n v="0"/>
    <n v="0"/>
    <n v="0"/>
    <n v="153"/>
    <n v="-153"/>
    <n v="0"/>
    <m/>
    <s v="UM01"/>
    <s v="INR"/>
    <n v="0"/>
    <n v="0"/>
    <n v="0"/>
    <n v="0"/>
    <n v="0"/>
  </r>
  <r>
    <s v="1606001887"/>
    <s v="0"/>
    <s v="16060018870"/>
    <s v="6000"/>
    <x v="5"/>
    <s v="TRIGON STEEL RACK 72X36X15INCH"/>
    <s v="0"/>
    <s v="0"/>
    <s v="UM3001"/>
    <d v="1973-01-01T00:00:00"/>
    <n v="154.57"/>
    <n v="-154.57"/>
    <n v="0"/>
    <n v="0"/>
    <n v="0"/>
    <n v="0"/>
    <n v="0"/>
    <n v="0"/>
    <n v="154.57"/>
    <n v="-154.57"/>
    <n v="0"/>
    <m/>
    <s v="UM01"/>
    <s v="INR"/>
    <n v="0"/>
    <n v="0"/>
    <n v="0"/>
    <n v="0"/>
    <n v="0"/>
  </r>
  <r>
    <s v="1606001888"/>
    <s v="0"/>
    <s v="16060018880"/>
    <s v="6000"/>
    <x v="5"/>
    <s v="TRIGON STEEL RACK 72X36X15INCH"/>
    <s v="0"/>
    <s v="0"/>
    <s v="UM3001"/>
    <d v="1973-01-01T00:00:00"/>
    <n v="154.57"/>
    <n v="-154.57"/>
    <n v="0"/>
    <n v="0"/>
    <n v="0"/>
    <n v="0"/>
    <n v="0"/>
    <n v="0"/>
    <n v="154.57"/>
    <n v="-154.57"/>
    <n v="0"/>
    <m/>
    <s v="UM01"/>
    <s v="INR"/>
    <n v="0"/>
    <n v="0"/>
    <n v="0"/>
    <n v="0"/>
    <n v="0"/>
  </r>
  <r>
    <s v="1606001889"/>
    <s v="0"/>
    <s v="16060018890"/>
    <s v="6000"/>
    <x v="5"/>
    <s v="BOOK CASE"/>
    <s v="0"/>
    <s v="0"/>
    <s v="UM3001"/>
    <d v="1962-01-01T00:00:00"/>
    <n v="157.5"/>
    <n v="-157.5"/>
    <n v="0"/>
    <n v="0"/>
    <n v="0"/>
    <n v="0"/>
    <n v="0"/>
    <n v="0"/>
    <n v="157.5"/>
    <n v="-157.5"/>
    <n v="0"/>
    <m/>
    <s v="UM01"/>
    <s v="INR"/>
    <n v="0"/>
    <n v="0"/>
    <n v="0"/>
    <n v="0"/>
    <n v="0"/>
  </r>
  <r>
    <s v="1606001890"/>
    <s v="0"/>
    <s v="16060018900"/>
    <s v="6000"/>
    <x v="5"/>
    <s v="DELUXE ORIENT CEILING FAN"/>
    <s v="0"/>
    <s v="0"/>
    <s v="UM3001"/>
    <d v="1964-01-01T00:00:00"/>
    <n v="159.76"/>
    <n v="-159.76"/>
    <n v="0"/>
    <n v="0"/>
    <n v="0"/>
    <n v="0"/>
    <n v="0"/>
    <n v="0"/>
    <n v="159.76"/>
    <n v="-159.76"/>
    <n v="0"/>
    <m/>
    <s v="UM01"/>
    <s v="INR"/>
    <n v="0"/>
    <n v="0"/>
    <n v="0"/>
    <n v="0"/>
    <n v="0"/>
  </r>
  <r>
    <s v="1606001891"/>
    <s v="0"/>
    <s v="16060018910"/>
    <s v="6000"/>
    <x v="5"/>
    <s v="CH 501 PLASTIC CHAIR 80 NOS"/>
    <s v="0"/>
    <s v="0"/>
    <s v="UM3001"/>
    <d v="2008-07-08T00:00:00"/>
    <n v="20250"/>
    <n v="-19237.5"/>
    <n v="1012.5"/>
    <n v="0"/>
    <n v="0"/>
    <n v="0"/>
    <n v="0"/>
    <n v="1012.5"/>
    <n v="20250"/>
    <n v="-19237.5"/>
    <n v="0"/>
    <m/>
    <s v="UM01"/>
    <s v="INR"/>
    <n v="0"/>
    <n v="0"/>
    <n v="0"/>
    <n v="0"/>
    <n v="0"/>
  </r>
  <r>
    <s v="1606001893"/>
    <s v="0"/>
    <s v="16060018930"/>
    <s v="6000"/>
    <x v="5"/>
    <s v="CHAIR"/>
    <s v="0"/>
    <s v="0"/>
    <s v="UM3001"/>
    <d v="1990-09-06T00:00:00"/>
    <n v="6687.21"/>
    <n v="-6352.84"/>
    <n v="334.37"/>
    <n v="0"/>
    <n v="0"/>
    <n v="0"/>
    <n v="0"/>
    <n v="334.37"/>
    <n v="6687.21"/>
    <n v="-6352.84"/>
    <n v="0"/>
    <m/>
    <s v="UM01"/>
    <s v="INR"/>
    <n v="0"/>
    <n v="0"/>
    <n v="0"/>
    <n v="0"/>
    <n v="0"/>
  </r>
  <r>
    <s v="1606001894"/>
    <s v="0"/>
    <s v="16060018940"/>
    <s v="6000"/>
    <x v="5"/>
    <s v="CHAIR"/>
    <s v="10"/>
    <s v="0"/>
    <s v="UM3001"/>
    <d v="2013-12-16T00:00:00"/>
    <n v="12000"/>
    <n v="-8274.4699999999993"/>
    <n v="3725.53"/>
    <n v="0"/>
    <n v="0"/>
    <n v="-842.55"/>
    <n v="0"/>
    <n v="2882.98"/>
    <n v="12000"/>
    <n v="-9117.02"/>
    <n v="0"/>
    <m/>
    <s v="UM01"/>
    <s v="INR"/>
    <n v="0"/>
    <n v="0"/>
    <n v="0"/>
    <n v="0"/>
    <n v="0"/>
  </r>
  <r>
    <s v="1606001895"/>
    <s v="0"/>
    <s v="16060018950"/>
    <s v="6000"/>
    <x v="5"/>
    <s v="DELUXE ORIENT CEILING FAN"/>
    <s v="0"/>
    <s v="0"/>
    <s v="UM3001"/>
    <d v="1964-01-01T00:00:00"/>
    <n v="159.76"/>
    <n v="-159.76"/>
    <n v="0"/>
    <n v="0"/>
    <n v="0"/>
    <n v="0"/>
    <n v="0"/>
    <n v="0"/>
    <n v="159.76"/>
    <n v="-159.76"/>
    <n v="0"/>
    <m/>
    <s v="UM01"/>
    <s v="INR"/>
    <n v="0"/>
    <n v="0"/>
    <n v="0"/>
    <n v="0"/>
    <n v="0"/>
  </r>
  <r>
    <s v="1606001899"/>
    <s v="0"/>
    <s v="16060018990"/>
    <s v="6000"/>
    <x v="5"/>
    <s v="STEEL RACKS WITH SHELVES 7X5X1"/>
    <s v="0"/>
    <s v="0"/>
    <s v="UM3001"/>
    <d v="1964-01-01T00:00:00"/>
    <n v="161.87"/>
    <n v="-161.87"/>
    <n v="0"/>
    <n v="0"/>
    <n v="0"/>
    <n v="0"/>
    <n v="0"/>
    <n v="0"/>
    <n v="161.87"/>
    <n v="-161.87"/>
    <n v="0"/>
    <m/>
    <s v="UM01"/>
    <s v="INR"/>
    <n v="0"/>
    <n v="0"/>
    <n v="0"/>
    <n v="0"/>
    <n v="0"/>
  </r>
  <r>
    <s v="1606001900"/>
    <s v="0"/>
    <s v="16060019000"/>
    <s v="6000"/>
    <x v="5"/>
    <s v="CHAIR"/>
    <s v="0"/>
    <s v="0"/>
    <s v="UM3001"/>
    <d v="1991-03-31T00:00:00"/>
    <n v="6334.72"/>
    <n v="-6017.98"/>
    <n v="316.74"/>
    <n v="0"/>
    <n v="0"/>
    <n v="0"/>
    <n v="0"/>
    <n v="316.74"/>
    <n v="6334.72"/>
    <n v="-6017.98"/>
    <n v="0"/>
    <m/>
    <s v="UM01"/>
    <s v="INR"/>
    <n v="0"/>
    <n v="0"/>
    <n v="0"/>
    <n v="0"/>
    <n v="0"/>
  </r>
  <r>
    <s v="1606001901"/>
    <s v="0"/>
    <s v="16060019010"/>
    <s v="6000"/>
    <x v="5"/>
    <s v="CHAIR"/>
    <s v="0"/>
    <s v="0"/>
    <s v="UM3001"/>
    <d v="1991-03-31T00:00:00"/>
    <n v="6334.72"/>
    <n v="-6017.98"/>
    <n v="316.74"/>
    <n v="0"/>
    <n v="0"/>
    <n v="0"/>
    <n v="0"/>
    <n v="316.74"/>
    <n v="6334.72"/>
    <n v="-6017.98"/>
    <n v="0"/>
    <m/>
    <s v="UM01"/>
    <s v="INR"/>
    <n v="0"/>
    <n v="0"/>
    <n v="0"/>
    <n v="0"/>
    <n v="0"/>
  </r>
  <r>
    <s v="1606001902"/>
    <s v="0"/>
    <s v="16060019020"/>
    <s v="6000"/>
    <x v="5"/>
    <s v="STEEL RACKS WITH SHELVES 7X5X1"/>
    <s v="0"/>
    <s v="0"/>
    <s v="UM3001"/>
    <d v="1964-01-01T00:00:00"/>
    <n v="161.88"/>
    <n v="-161.88"/>
    <n v="0"/>
    <n v="0"/>
    <n v="0"/>
    <n v="0"/>
    <n v="0"/>
    <n v="0"/>
    <n v="161.88"/>
    <n v="-161.88"/>
    <n v="0"/>
    <m/>
    <s v="UM01"/>
    <s v="INR"/>
    <n v="0"/>
    <n v="0"/>
    <n v="0"/>
    <n v="0"/>
    <n v="0"/>
  </r>
  <r>
    <s v="1606001903"/>
    <s v="0"/>
    <s v="16060019030"/>
    <s v="6000"/>
    <x v="5"/>
    <s v="CENTRE TABLE"/>
    <s v="0"/>
    <s v="0"/>
    <s v="UM3001"/>
    <d v="1979-12-01T00:00:00"/>
    <n v="162"/>
    <n v="-162"/>
    <n v="0"/>
    <n v="0"/>
    <n v="0"/>
    <n v="0"/>
    <n v="0"/>
    <n v="0"/>
    <n v="162"/>
    <n v="-162"/>
    <n v="0"/>
    <m/>
    <s v="UM01"/>
    <s v="INR"/>
    <n v="0"/>
    <n v="0"/>
    <n v="0"/>
    <n v="0"/>
    <n v="0"/>
  </r>
  <r>
    <s v="1606001904"/>
    <s v="0"/>
    <s v="16060019040"/>
    <s v="6000"/>
    <x v="5"/>
    <s v="CENTRE TABLE"/>
    <s v="0"/>
    <s v="0"/>
    <s v="UM3001"/>
    <d v="1979-12-01T00:00:00"/>
    <n v="162"/>
    <n v="-162"/>
    <n v="0"/>
    <n v="0"/>
    <n v="0"/>
    <n v="0"/>
    <n v="0"/>
    <n v="0"/>
    <n v="162"/>
    <n v="-162"/>
    <n v="0"/>
    <m/>
    <s v="UM01"/>
    <s v="INR"/>
    <n v="0"/>
    <n v="0"/>
    <n v="0"/>
    <n v="0"/>
    <n v="0"/>
  </r>
  <r>
    <s v="1606001905"/>
    <s v="0"/>
    <s v="16060019050"/>
    <s v="6000"/>
    <x v="5"/>
    <s v="STEEL SIDE RACK"/>
    <s v="0"/>
    <s v="0"/>
    <s v="UM3001"/>
    <d v="1981-05-02T00:00:00"/>
    <n v="163.06"/>
    <n v="-163.06"/>
    <n v="0"/>
    <n v="0"/>
    <n v="0"/>
    <n v="0"/>
    <n v="0"/>
    <n v="0"/>
    <n v="163.06"/>
    <n v="-163.06"/>
    <n v="0"/>
    <m/>
    <s v="UM01"/>
    <s v="INR"/>
    <n v="0"/>
    <n v="0"/>
    <n v="0"/>
    <n v="0"/>
    <n v="0"/>
  </r>
  <r>
    <s v="1606001906"/>
    <s v="0"/>
    <s v="16060019060"/>
    <s v="6000"/>
    <x v="5"/>
    <s v="CHAIR"/>
    <s v="0"/>
    <s v="0"/>
    <s v="UM3001"/>
    <d v="1999-03-08T00:00:00"/>
    <n v="7381"/>
    <n v="-7011.95"/>
    <n v="369.05"/>
    <n v="0"/>
    <n v="0"/>
    <n v="0"/>
    <n v="0"/>
    <n v="369.05"/>
    <n v="7381"/>
    <n v="-7011.95"/>
    <n v="0"/>
    <m/>
    <s v="UM01"/>
    <s v="INR"/>
    <n v="0"/>
    <n v="0"/>
    <n v="0"/>
    <n v="0"/>
    <n v="0"/>
  </r>
  <r>
    <s v="1606001907"/>
    <s v="0"/>
    <s v="16060019070"/>
    <s v="6000"/>
    <x v="5"/>
    <s v="CHAIR"/>
    <s v="0"/>
    <s v="0"/>
    <s v="UM3001"/>
    <d v="1990-11-08T00:00:00"/>
    <n v="5851.32"/>
    <n v="-5558.75"/>
    <n v="292.57"/>
    <n v="0"/>
    <n v="0"/>
    <n v="0"/>
    <n v="0"/>
    <n v="292.57"/>
    <n v="5851.32"/>
    <n v="-5558.75"/>
    <n v="0"/>
    <m/>
    <s v="UM01"/>
    <s v="INR"/>
    <n v="0"/>
    <n v="0"/>
    <n v="0"/>
    <n v="0"/>
    <n v="0"/>
  </r>
  <r>
    <s v="1606001908"/>
    <s v="0"/>
    <s v="16060019080"/>
    <s v="6000"/>
    <x v="5"/>
    <s v="CHAIR"/>
    <s v="0"/>
    <s v="0"/>
    <s v="UM3001"/>
    <d v="1999-03-01T00:00:00"/>
    <n v="179258.29"/>
    <n v="-170295.38"/>
    <n v="8962.91"/>
    <n v="0"/>
    <n v="0"/>
    <n v="0"/>
    <n v="0"/>
    <n v="8962.91"/>
    <n v="179258.29"/>
    <n v="-170295.38"/>
    <n v="0"/>
    <m/>
    <s v="UM01"/>
    <s v="INR"/>
    <n v="0"/>
    <n v="0"/>
    <n v="0"/>
    <n v="0"/>
    <n v="0"/>
  </r>
  <r>
    <s v="1606001909"/>
    <s v="0"/>
    <s v="16060019090"/>
    <s v="6000"/>
    <x v="5"/>
    <s v="WOODEN ALMIRAH 5X3-6X18"/>
    <s v="0"/>
    <s v="0"/>
    <s v="UM3001"/>
    <d v="1970-01-01T00:00:00"/>
    <n v="163.19999999999999"/>
    <n v="-163.19999999999999"/>
    <n v="0"/>
    <n v="0"/>
    <n v="0"/>
    <n v="0"/>
    <n v="0"/>
    <n v="0"/>
    <n v="163.19999999999999"/>
    <n v="-163.19999999999999"/>
    <n v="0"/>
    <m/>
    <s v="UM01"/>
    <s v="INR"/>
    <n v="0"/>
    <n v="0"/>
    <n v="0"/>
    <n v="0"/>
    <n v="0"/>
  </r>
  <r>
    <s v="1606001910"/>
    <s v="0"/>
    <s v="16060019100"/>
    <s v="6000"/>
    <x v="5"/>
    <s v="ELECTRIC WALL CLOCK"/>
    <s v="0"/>
    <s v="0"/>
    <s v="UM3001"/>
    <d v="1978-01-01T00:00:00"/>
    <n v="163.52000000000001"/>
    <n v="-163.52000000000001"/>
    <n v="0"/>
    <n v="0"/>
    <n v="0"/>
    <n v="0"/>
    <n v="0"/>
    <n v="0"/>
    <n v="163.52000000000001"/>
    <n v="-163.52000000000001"/>
    <n v="0"/>
    <m/>
    <s v="UM01"/>
    <s v="INR"/>
    <n v="0"/>
    <n v="0"/>
    <n v="0"/>
    <n v="0"/>
    <n v="0"/>
  </r>
  <r>
    <s v="1606001911"/>
    <s v="0"/>
    <s v="16060019110"/>
    <s v="6000"/>
    <x v="5"/>
    <s v="WOODEN ALMIRAH 7-4X4-6"/>
    <s v="0"/>
    <s v="0"/>
    <s v="UM3001"/>
    <d v="1973-01-01T00:00:00"/>
    <n v="165"/>
    <n v="-165"/>
    <n v="0"/>
    <n v="0"/>
    <n v="0"/>
    <n v="0"/>
    <n v="0"/>
    <n v="0"/>
    <n v="165"/>
    <n v="-165"/>
    <n v="0"/>
    <m/>
    <s v="UM01"/>
    <s v="INR"/>
    <n v="0"/>
    <n v="0"/>
    <n v="0"/>
    <n v="0"/>
    <n v="0"/>
  </r>
  <r>
    <s v="1606001912"/>
    <s v="0"/>
    <s v="16060019120"/>
    <s v="6000"/>
    <x v="5"/>
    <s v="TRIGON STEEL RACK 36X36X12INCH"/>
    <s v="0"/>
    <s v="0"/>
    <s v="UM3001"/>
    <d v="1974-01-01T00:00:00"/>
    <n v="165.23"/>
    <n v="-165.23"/>
    <n v="0"/>
    <n v="0"/>
    <n v="0"/>
    <n v="0"/>
    <n v="0"/>
    <n v="0"/>
    <n v="165.23"/>
    <n v="-165.23"/>
    <n v="0"/>
    <m/>
    <s v="UM01"/>
    <s v="INR"/>
    <n v="0"/>
    <n v="0"/>
    <n v="0"/>
    <n v="0"/>
    <n v="0"/>
  </r>
  <r>
    <s v="1606001913"/>
    <s v="0"/>
    <s v="16060019130"/>
    <s v="6000"/>
    <x v="5"/>
    <s v="ORIENT CEILING FAN 16 INCHES"/>
    <s v="0"/>
    <s v="0"/>
    <s v="UM3001"/>
    <d v="1968-01-01T00:00:00"/>
    <n v="168.3"/>
    <n v="-168.3"/>
    <n v="0"/>
    <n v="0"/>
    <n v="0"/>
    <n v="0"/>
    <n v="0"/>
    <n v="0"/>
    <n v="168.3"/>
    <n v="-168.3"/>
    <n v="0"/>
    <m/>
    <s v="UM01"/>
    <s v="INR"/>
    <n v="0"/>
    <n v="0"/>
    <n v="0"/>
    <n v="0"/>
    <n v="0"/>
  </r>
  <r>
    <s v="1606001914"/>
    <s v="0"/>
    <s v="16060019140"/>
    <s v="6000"/>
    <x v="5"/>
    <s v="WOODEN ALMIRAH SIZE 6X3X18"/>
    <s v="0"/>
    <s v="0"/>
    <s v="UM3001"/>
    <d v="1973-01-01T00:00:00"/>
    <n v="168.3"/>
    <n v="-168.3"/>
    <n v="0"/>
    <n v="0"/>
    <n v="0"/>
    <n v="0"/>
    <n v="0"/>
    <n v="0"/>
    <n v="168.3"/>
    <n v="-168.3"/>
    <n v="0"/>
    <m/>
    <s v="UM01"/>
    <s v="INR"/>
    <n v="0"/>
    <n v="0"/>
    <n v="0"/>
    <n v="0"/>
    <n v="0"/>
  </r>
  <r>
    <s v="1606001915"/>
    <s v="0"/>
    <s v="16060019150"/>
    <s v="6000"/>
    <x v="5"/>
    <s v="GODREJ STEEL ALMIRAH50X30X17"/>
    <s v="0"/>
    <s v="0"/>
    <s v="UM3001"/>
    <d v="1963-01-01T00:00:00"/>
    <n v="169.79"/>
    <n v="-169.79"/>
    <n v="0"/>
    <n v="0"/>
    <n v="0"/>
    <n v="0"/>
    <n v="0"/>
    <n v="0"/>
    <n v="169.79"/>
    <n v="-169.79"/>
    <n v="0"/>
    <m/>
    <s v="UM01"/>
    <s v="INR"/>
    <n v="0"/>
    <n v="0"/>
    <n v="0"/>
    <n v="0"/>
    <n v="0"/>
  </r>
  <r>
    <s v="1606001916"/>
    <s v="0"/>
    <s v="16060019160"/>
    <s v="6000"/>
    <x v="5"/>
    <s v="SIDE RACK"/>
    <s v="0"/>
    <s v="0"/>
    <s v="UM3001"/>
    <d v="1981-03-23T00:00:00"/>
    <n v="175"/>
    <n v="-175"/>
    <n v="0"/>
    <n v="0"/>
    <n v="0"/>
    <n v="0"/>
    <n v="0"/>
    <n v="0"/>
    <n v="175"/>
    <n v="-175"/>
    <n v="0"/>
    <m/>
    <s v="UM01"/>
    <s v="INR"/>
    <n v="0"/>
    <n v="0"/>
    <n v="0"/>
    <n v="0"/>
    <n v="0"/>
  </r>
  <r>
    <s v="1606001917"/>
    <s v="0"/>
    <s v="16060019170"/>
    <s v="6000"/>
    <x v="5"/>
    <s v="WOODEN RACK"/>
    <s v="0"/>
    <s v="0"/>
    <s v="UM3001"/>
    <d v="1981-08-05T00:00:00"/>
    <n v="175"/>
    <n v="-175"/>
    <n v="0"/>
    <n v="0"/>
    <n v="0"/>
    <n v="0"/>
    <n v="0"/>
    <n v="0"/>
    <n v="175"/>
    <n v="-175"/>
    <n v="0"/>
    <m/>
    <s v="UM01"/>
    <s v="INR"/>
    <n v="0"/>
    <n v="0"/>
    <n v="0"/>
    <n v="0"/>
    <n v="0"/>
  </r>
  <r>
    <s v="1606001918"/>
    <s v="0"/>
    <s v="16060019180"/>
    <s v="6000"/>
    <x v="5"/>
    <s v="WOODEN RACK"/>
    <s v="0"/>
    <s v="0"/>
    <s v="UM3001"/>
    <d v="1981-08-13T00:00:00"/>
    <n v="175"/>
    <n v="-175"/>
    <n v="0"/>
    <n v="0"/>
    <n v="0"/>
    <n v="0"/>
    <n v="0"/>
    <n v="0"/>
    <n v="175"/>
    <n v="-175"/>
    <n v="0"/>
    <m/>
    <s v="UM01"/>
    <s v="INR"/>
    <n v="0"/>
    <n v="0"/>
    <n v="0"/>
    <n v="0"/>
    <n v="0"/>
  </r>
  <r>
    <s v="1606001919"/>
    <s v="0"/>
    <s v="16060019190"/>
    <s v="6000"/>
    <x v="5"/>
    <s v="CHAIR CH 7B ASANSOL"/>
    <s v="0"/>
    <s v="0"/>
    <s v="UM3001"/>
    <d v="1973-01-01T00:00:00"/>
    <n v="175.1"/>
    <n v="-175.1"/>
    <n v="0"/>
    <n v="0"/>
    <n v="0"/>
    <n v="0"/>
    <n v="0"/>
    <n v="0"/>
    <n v="175.1"/>
    <n v="-175.1"/>
    <n v="0"/>
    <m/>
    <s v="UM01"/>
    <s v="INR"/>
    <n v="0"/>
    <n v="0"/>
    <n v="0"/>
    <n v="0"/>
    <n v="0"/>
  </r>
  <r>
    <s v="1606001920"/>
    <s v="0"/>
    <s v="16060019200"/>
    <s v="6000"/>
    <x v="5"/>
    <s v="48A.C.DELUXE ORIENT CEILING FA"/>
    <s v="0"/>
    <s v="0"/>
    <s v="UM3001"/>
    <d v="1964-01-01T00:00:00"/>
    <n v="179.68"/>
    <n v="-179.68"/>
    <n v="0"/>
    <n v="0"/>
    <n v="0"/>
    <n v="0"/>
    <n v="0"/>
    <n v="0"/>
    <n v="179.68"/>
    <n v="-179.68"/>
    <n v="0"/>
    <m/>
    <s v="UM01"/>
    <s v="INR"/>
    <n v="0"/>
    <n v="0"/>
    <n v="0"/>
    <n v="0"/>
    <n v="0"/>
  </r>
  <r>
    <s v="1606001921"/>
    <s v="0"/>
    <s v="16060019210"/>
    <s v="6000"/>
    <x v="5"/>
    <s v="TEAK WOOD ALMIRAH"/>
    <s v="0"/>
    <s v="0"/>
    <s v="UM3001"/>
    <d v="1978-01-01T00:00:00"/>
    <n v="180"/>
    <n v="-180"/>
    <n v="0"/>
    <n v="0"/>
    <n v="0"/>
    <n v="0"/>
    <n v="0"/>
    <n v="0"/>
    <n v="180"/>
    <n v="-180"/>
    <n v="0"/>
    <m/>
    <s v="UM01"/>
    <s v="INR"/>
    <n v="0"/>
    <n v="0"/>
    <n v="0"/>
    <n v="0"/>
    <n v="0"/>
  </r>
  <r>
    <s v="1606001922"/>
    <s v="0"/>
    <s v="16060019220"/>
    <s v="6000"/>
    <x v="5"/>
    <s v="TEAK WOOD ALMIRAH"/>
    <s v="0"/>
    <s v="0"/>
    <s v="UM3001"/>
    <d v="1978-01-01T00:00:00"/>
    <n v="180"/>
    <n v="-180"/>
    <n v="0"/>
    <n v="0"/>
    <n v="0"/>
    <n v="0"/>
    <n v="0"/>
    <n v="0"/>
    <n v="180"/>
    <n v="-180"/>
    <n v="0"/>
    <m/>
    <s v="UM01"/>
    <s v="INR"/>
    <n v="0"/>
    <n v="0"/>
    <n v="0"/>
    <n v="0"/>
    <n v="0"/>
  </r>
  <r>
    <s v="1606001923"/>
    <s v="0"/>
    <s v="16060019230"/>
    <s v="6000"/>
    <x v="5"/>
    <s v="TEAK WOOD ALMIRAH"/>
    <s v="0"/>
    <s v="0"/>
    <s v="UM3001"/>
    <d v="1978-01-01T00:00:00"/>
    <n v="180"/>
    <n v="-180"/>
    <n v="0"/>
    <n v="0"/>
    <n v="0"/>
    <n v="0"/>
    <n v="0"/>
    <n v="0"/>
    <n v="180"/>
    <n v="-180"/>
    <n v="0"/>
    <m/>
    <s v="UM01"/>
    <s v="INR"/>
    <n v="0"/>
    <n v="0"/>
    <n v="0"/>
    <n v="0"/>
    <n v="0"/>
  </r>
  <r>
    <s v="1606001924"/>
    <s v="0"/>
    <s v="16060019240"/>
    <s v="6000"/>
    <x v="5"/>
    <s v="TEAK WOOD ALMIRAH"/>
    <s v="0"/>
    <s v="0"/>
    <s v="UM3001"/>
    <d v="1978-01-01T00:00:00"/>
    <n v="180"/>
    <n v="-180"/>
    <n v="0"/>
    <n v="0"/>
    <n v="0"/>
    <n v="0"/>
    <n v="0"/>
    <n v="0"/>
    <n v="180"/>
    <n v="-180"/>
    <n v="0"/>
    <m/>
    <s v="UM01"/>
    <s v="INR"/>
    <n v="0"/>
    <n v="0"/>
    <n v="0"/>
    <n v="0"/>
    <n v="0"/>
  </r>
  <r>
    <s v="1606001925"/>
    <s v="0"/>
    <s v="16060019250"/>
    <s v="6000"/>
    <x v="5"/>
    <s v="48INCHES A.C.ORIENT CEILING FA"/>
    <s v="0"/>
    <s v="0"/>
    <s v="UM3001"/>
    <d v="1964-01-01T00:00:00"/>
    <n v="181.68"/>
    <n v="-181.68"/>
    <n v="0"/>
    <n v="0"/>
    <n v="0"/>
    <n v="0"/>
    <n v="0"/>
    <n v="0"/>
    <n v="181.68"/>
    <n v="-181.68"/>
    <n v="0"/>
    <m/>
    <s v="UM01"/>
    <s v="INR"/>
    <n v="0"/>
    <n v="0"/>
    <n v="0"/>
    <n v="0"/>
    <n v="0"/>
  </r>
  <r>
    <s v="1606001926"/>
    <s v="0"/>
    <s v="16060019260"/>
    <s v="6000"/>
    <x v="5"/>
    <s v="ELECTRIC WALL CLOCK"/>
    <s v="0"/>
    <s v="0"/>
    <s v="UM3001"/>
    <d v="1978-01-01T00:00:00"/>
    <n v="181.69"/>
    <n v="-181.69"/>
    <n v="0"/>
    <n v="0"/>
    <n v="0"/>
    <n v="0"/>
    <n v="0"/>
    <n v="0"/>
    <n v="181.69"/>
    <n v="-181.69"/>
    <n v="0"/>
    <m/>
    <s v="UM01"/>
    <s v="INR"/>
    <n v="0"/>
    <n v="0"/>
    <n v="0"/>
    <n v="0"/>
    <n v="0"/>
  </r>
  <r>
    <s v="1606001927"/>
    <s v="0"/>
    <s v="16060019270"/>
    <s v="6000"/>
    <x v="5"/>
    <s v="48INCHES ORIENT CEILING FAN"/>
    <s v="0"/>
    <s v="0"/>
    <s v="UM3001"/>
    <d v="1964-01-01T00:00:00"/>
    <n v="182.42"/>
    <n v="-182.42"/>
    <n v="0"/>
    <n v="0"/>
    <n v="0"/>
    <n v="0"/>
    <n v="0"/>
    <n v="0"/>
    <n v="182.42"/>
    <n v="-182.42"/>
    <n v="0"/>
    <m/>
    <s v="UM01"/>
    <s v="INR"/>
    <n v="0"/>
    <n v="0"/>
    <n v="0"/>
    <n v="0"/>
    <n v="0"/>
  </r>
  <r>
    <s v="1606001928"/>
    <s v="0"/>
    <s v="16060019280"/>
    <s v="6000"/>
    <x v="5"/>
    <s v="48INCHES ORIENT CEILING FAN"/>
    <s v="0"/>
    <s v="0"/>
    <s v="UM3001"/>
    <d v="1964-01-01T00:00:00"/>
    <n v="182.43"/>
    <n v="-182.43"/>
    <n v="0"/>
    <n v="0"/>
    <n v="0"/>
    <n v="0"/>
    <n v="0"/>
    <n v="0"/>
    <n v="182.43"/>
    <n v="-182.43"/>
    <n v="0"/>
    <m/>
    <s v="UM01"/>
    <s v="INR"/>
    <n v="0"/>
    <n v="0"/>
    <n v="0"/>
    <n v="0"/>
    <n v="0"/>
  </r>
  <r>
    <s v="1606001929"/>
    <s v="0"/>
    <s v="16060019290"/>
    <s v="6000"/>
    <x v="5"/>
    <s v="WOODEN ALMIRAH 4 SHELVES"/>
    <s v="0"/>
    <s v="0"/>
    <s v="UM3001"/>
    <d v="1971-01-01T00:00:00"/>
    <n v="185.19"/>
    <n v="-185.19"/>
    <n v="0"/>
    <n v="0"/>
    <n v="0"/>
    <n v="0"/>
    <n v="0"/>
    <n v="0"/>
    <n v="185.19"/>
    <n v="-185.19"/>
    <n v="0"/>
    <m/>
    <s v="UM01"/>
    <s v="INR"/>
    <n v="0"/>
    <n v="0"/>
    <n v="0"/>
    <n v="0"/>
    <n v="0"/>
  </r>
  <r>
    <s v="1606001930"/>
    <s v="0"/>
    <s v="16060019300"/>
    <s v="6000"/>
    <x v="5"/>
    <s v="GODREJ STEEL CHAIR CH-7"/>
    <s v="0"/>
    <s v="0"/>
    <s v="UM3001"/>
    <d v="1980-12-31T00:00:00"/>
    <n v="187.2"/>
    <n v="-187.2"/>
    <n v="0"/>
    <n v="0"/>
    <n v="0"/>
    <n v="0"/>
    <n v="0"/>
    <n v="0"/>
    <n v="187.2"/>
    <n v="-187.2"/>
    <n v="0"/>
    <m/>
    <s v="UM01"/>
    <s v="INR"/>
    <n v="0"/>
    <n v="0"/>
    <n v="0"/>
    <n v="0"/>
    <n v="0"/>
  </r>
  <r>
    <s v="1606001931"/>
    <s v="0"/>
    <s v="16060019310"/>
    <s v="6000"/>
    <x v="5"/>
    <s v="GODREJ STEEL CHAIR CH-7"/>
    <s v="0"/>
    <s v="0"/>
    <s v="UM3001"/>
    <d v="1980-12-31T00:00:00"/>
    <n v="187.2"/>
    <n v="-187.2"/>
    <n v="0"/>
    <n v="0"/>
    <n v="0"/>
    <n v="0"/>
    <n v="0"/>
    <n v="0"/>
    <n v="187.2"/>
    <n v="-187.2"/>
    <n v="0"/>
    <m/>
    <s v="UM01"/>
    <s v="INR"/>
    <n v="0"/>
    <n v="0"/>
    <n v="0"/>
    <n v="0"/>
    <n v="0"/>
  </r>
  <r>
    <s v="1606001932"/>
    <s v="0"/>
    <s v="16060019320"/>
    <s v="6000"/>
    <x v="5"/>
    <s v="GODREJ STEEL CHAIR CH-7"/>
    <s v="0"/>
    <s v="0"/>
    <s v="UM3001"/>
    <d v="1980-12-31T00:00:00"/>
    <n v="187.2"/>
    <n v="-187.2"/>
    <n v="0"/>
    <n v="0"/>
    <n v="0"/>
    <n v="0"/>
    <n v="0"/>
    <n v="0"/>
    <n v="187.2"/>
    <n v="-187.2"/>
    <n v="0"/>
    <m/>
    <s v="UM01"/>
    <s v="INR"/>
    <n v="0"/>
    <n v="0"/>
    <n v="0"/>
    <n v="0"/>
    <n v="0"/>
  </r>
  <r>
    <s v="1606001933"/>
    <s v="0"/>
    <s v="16060019330"/>
    <s v="6000"/>
    <x v="5"/>
    <s v="CHAIR WHEEL"/>
    <s v="10"/>
    <s v="0"/>
    <s v="UM3001"/>
    <d v="2013-07-20T00:00:00"/>
    <n v="2011"/>
    <n v="-1761.2"/>
    <n v="249.8"/>
    <n v="0"/>
    <n v="0"/>
    <n v="-75.67"/>
    <n v="0"/>
    <n v="174.13"/>
    <n v="2011"/>
    <n v="-1836.87"/>
    <n v="0"/>
    <m/>
    <s v="UM01"/>
    <s v="INR"/>
    <n v="0"/>
    <n v="0"/>
    <n v="0"/>
    <n v="0"/>
    <n v="0"/>
  </r>
  <r>
    <s v="1606001934"/>
    <s v="0"/>
    <s v="16060019340"/>
    <s v="6000"/>
    <x v="5"/>
    <s v="CHAIR WHEEL PLASTIC"/>
    <s v="10"/>
    <s v="0"/>
    <s v="UM3001"/>
    <d v="2014-02-17T00:00:00"/>
    <n v="2011"/>
    <n v="-1295.4100000000001"/>
    <n v="715.59"/>
    <n v="0"/>
    <n v="0"/>
    <n v="-184.33"/>
    <n v="0"/>
    <n v="531.26"/>
    <n v="2011"/>
    <n v="-1479.74"/>
    <n v="0"/>
    <m/>
    <s v="UM01"/>
    <s v="INR"/>
    <n v="0"/>
    <n v="0"/>
    <n v="0"/>
    <n v="0"/>
    <n v="0"/>
  </r>
  <r>
    <s v="1606001935"/>
    <s v="0"/>
    <s v="16060019350"/>
    <s v="6000"/>
    <x v="5"/>
    <s v="CHAIR WITH CUSSION"/>
    <s v="0"/>
    <s v="0"/>
    <s v="UM3001"/>
    <d v="2004-01-21T00:00:00"/>
    <n v="7050.57"/>
    <n v="-6698.04"/>
    <n v="352.53"/>
    <n v="0"/>
    <n v="0"/>
    <n v="0"/>
    <n v="0"/>
    <n v="352.53"/>
    <n v="7050.57"/>
    <n v="-6698.04"/>
    <n v="0"/>
    <m/>
    <s v="UM01"/>
    <s v="INR"/>
    <n v="0"/>
    <n v="0"/>
    <n v="0"/>
    <n v="0"/>
    <n v="0"/>
  </r>
  <r>
    <s v="1606001936"/>
    <s v="0"/>
    <s v="16060019360"/>
    <s v="6000"/>
    <x v="5"/>
    <s v="CHAIR WITH CUSSION"/>
    <s v="0"/>
    <s v="0"/>
    <s v="UM3001"/>
    <d v="2003-10-01T00:00:00"/>
    <n v="14051.15"/>
    <n v="-13348.59"/>
    <n v="702.56"/>
    <n v="0"/>
    <n v="0"/>
    <n v="0"/>
    <n v="0"/>
    <n v="702.56"/>
    <n v="14051.15"/>
    <n v="-13348.59"/>
    <n v="0"/>
    <m/>
    <s v="UM01"/>
    <s v="INR"/>
    <n v="0"/>
    <n v="0"/>
    <n v="0"/>
    <n v="0"/>
    <n v="0"/>
  </r>
  <r>
    <s v="1606001938"/>
    <s v="0"/>
    <s v="16060019380"/>
    <s v="6000"/>
    <x v="5"/>
    <s v="GODREJ STEEL CHAIR CH-7"/>
    <s v="0"/>
    <s v="0"/>
    <s v="UM3001"/>
    <d v="1980-12-31T00:00:00"/>
    <n v="187.2"/>
    <n v="-187.2"/>
    <n v="0"/>
    <n v="0"/>
    <n v="0"/>
    <n v="0"/>
    <n v="0"/>
    <n v="0"/>
    <n v="187.2"/>
    <n v="-187.2"/>
    <n v="0"/>
    <m/>
    <s v="UM01"/>
    <s v="INR"/>
    <n v="0"/>
    <n v="0"/>
    <n v="0"/>
    <n v="0"/>
    <n v="0"/>
  </r>
  <r>
    <s v="1606001939"/>
    <s v="0"/>
    <s v="16060019390"/>
    <s v="6000"/>
    <x v="5"/>
    <s v="USHA 36 INCHES CEILING FAN"/>
    <s v="0"/>
    <s v="0"/>
    <s v="UM3001"/>
    <d v="1969-01-01T00:00:00"/>
    <n v="190.58"/>
    <n v="-190.58"/>
    <n v="0"/>
    <n v="0"/>
    <n v="0"/>
    <n v="0"/>
    <n v="0"/>
    <n v="0"/>
    <n v="190.58"/>
    <n v="-190.58"/>
    <n v="0"/>
    <m/>
    <s v="UM01"/>
    <s v="INR"/>
    <n v="0"/>
    <n v="0"/>
    <n v="0"/>
    <n v="0"/>
    <n v="0"/>
  </r>
  <r>
    <s v="1606001940"/>
    <s v="0"/>
    <s v="16060019400"/>
    <s v="6000"/>
    <x v="5"/>
    <s v="DELUXE ORIENT CEILING FAN"/>
    <s v="0"/>
    <s v="0"/>
    <s v="UM3001"/>
    <d v="1964-01-01T00:00:00"/>
    <n v="190.9"/>
    <n v="-190.9"/>
    <n v="0"/>
    <n v="0"/>
    <n v="0"/>
    <n v="0"/>
    <n v="0"/>
    <n v="0"/>
    <n v="190.9"/>
    <n v="-190.9"/>
    <n v="0"/>
    <m/>
    <s v="UM01"/>
    <s v="INR"/>
    <n v="0"/>
    <n v="0"/>
    <n v="0"/>
    <n v="0"/>
    <n v="0"/>
  </r>
  <r>
    <s v="1606001941"/>
    <s v="0"/>
    <s v="16060019410"/>
    <s v="6000"/>
    <x v="5"/>
    <s v="WOODEN RACK"/>
    <s v="0"/>
    <s v="0"/>
    <s v="UM3001"/>
    <d v="1970-01-01T00:00:00"/>
    <n v="191"/>
    <n v="-191"/>
    <n v="0"/>
    <n v="0"/>
    <n v="0"/>
    <n v="0"/>
    <n v="0"/>
    <n v="0"/>
    <n v="191"/>
    <n v="-191"/>
    <n v="0"/>
    <m/>
    <s v="UM01"/>
    <s v="INR"/>
    <n v="0"/>
    <n v="0"/>
    <n v="0"/>
    <n v="0"/>
    <n v="0"/>
  </r>
  <r>
    <s v="1606001942"/>
    <s v="0"/>
    <s v="16060019420"/>
    <s v="6000"/>
    <x v="5"/>
    <s v="S.W.RACK 6X5 FEET"/>
    <s v="0"/>
    <s v="0"/>
    <s v="UM3001"/>
    <d v="1969-01-01T00:00:00"/>
    <n v="193.8"/>
    <n v="-193.8"/>
    <n v="0"/>
    <n v="0"/>
    <n v="0"/>
    <n v="0"/>
    <n v="0"/>
    <n v="0"/>
    <n v="193.8"/>
    <n v="-193.8"/>
    <n v="0"/>
    <m/>
    <s v="UM01"/>
    <s v="INR"/>
    <n v="0"/>
    <n v="0"/>
    <n v="0"/>
    <n v="0"/>
    <n v="0"/>
  </r>
  <r>
    <s v="1606001943"/>
    <s v="0"/>
    <s v="16060019430"/>
    <s v="6000"/>
    <x v="5"/>
    <s v="ORIENT CEILING FAN 48 INCHES"/>
    <s v="0"/>
    <s v="0"/>
    <s v="UM3001"/>
    <d v="1965-01-01T00:00:00"/>
    <n v="199"/>
    <n v="-199"/>
    <n v="0"/>
    <n v="0"/>
    <n v="0"/>
    <n v="0"/>
    <n v="0"/>
    <n v="0"/>
    <n v="199"/>
    <n v="-199"/>
    <n v="0"/>
    <m/>
    <s v="UM01"/>
    <s v="INR"/>
    <n v="0"/>
    <n v="0"/>
    <n v="0"/>
    <n v="0"/>
    <n v="0"/>
  </r>
  <r>
    <s v="1606001944"/>
    <s v="0"/>
    <s v="16060019440"/>
    <s v="6000"/>
    <x v="5"/>
    <s v="BOOK SHELF 12X12X10 INCHES"/>
    <s v="0"/>
    <s v="0"/>
    <s v="UM3001"/>
    <d v="1970-01-01T00:00:00"/>
    <n v="200"/>
    <n v="-200"/>
    <n v="0"/>
    <n v="0"/>
    <n v="0"/>
    <n v="0"/>
    <n v="0"/>
    <n v="0"/>
    <n v="200"/>
    <n v="-200"/>
    <n v="0"/>
    <m/>
    <s v="UM01"/>
    <s v="INR"/>
    <n v="0"/>
    <n v="0"/>
    <n v="0"/>
    <n v="0"/>
    <n v="0"/>
  </r>
  <r>
    <s v="1606001945"/>
    <s v="0"/>
    <s v="16060019450"/>
    <s v="6000"/>
    <x v="5"/>
    <s v="WOODEN ALMIRAH"/>
    <s v="0"/>
    <s v="0"/>
    <s v="UM3001"/>
    <d v="1968-01-01T00:00:00"/>
    <n v="200"/>
    <n v="-200"/>
    <n v="0"/>
    <n v="0"/>
    <n v="0"/>
    <n v="0"/>
    <n v="0"/>
    <n v="0"/>
    <n v="200"/>
    <n v="-200"/>
    <n v="0"/>
    <m/>
    <s v="UM01"/>
    <s v="INR"/>
    <n v="0"/>
    <n v="0"/>
    <n v="0"/>
    <n v="0"/>
    <n v="0"/>
  </r>
  <r>
    <s v="1606001946"/>
    <s v="0"/>
    <s v="16060019460"/>
    <s v="6000"/>
    <x v="5"/>
    <s v="GODREJ STEEL STOREWEL"/>
    <s v="0"/>
    <s v="0"/>
    <s v="UM3001"/>
    <d v="1965-01-01T00:00:00"/>
    <n v="205.7"/>
    <n v="-205.7"/>
    <n v="0"/>
    <n v="0"/>
    <n v="0"/>
    <n v="0"/>
    <n v="0"/>
    <n v="0"/>
    <n v="205.7"/>
    <n v="-205.7"/>
    <n v="0"/>
    <m/>
    <s v="UM01"/>
    <s v="INR"/>
    <n v="0"/>
    <n v="0"/>
    <n v="0"/>
    <n v="0"/>
    <n v="0"/>
  </r>
  <r>
    <s v="1606001947"/>
    <s v="0"/>
    <s v="16060019470"/>
    <s v="6000"/>
    <x v="5"/>
    <s v="HES WALL CLOCK"/>
    <s v="0"/>
    <s v="0"/>
    <s v="UM3001"/>
    <d v="1976-01-01T00:00:00"/>
    <n v="206.48"/>
    <n v="-206.48"/>
    <n v="0"/>
    <n v="0"/>
    <n v="0"/>
    <n v="0"/>
    <n v="0"/>
    <n v="0"/>
    <n v="206.48"/>
    <n v="-206.48"/>
    <n v="0"/>
    <m/>
    <s v="UM01"/>
    <s v="INR"/>
    <n v="0"/>
    <n v="0"/>
    <n v="0"/>
    <n v="0"/>
    <n v="0"/>
  </r>
  <r>
    <s v="1606001948"/>
    <s v="0"/>
    <s v="16060019480"/>
    <s v="6000"/>
    <x v="5"/>
    <s v="ORIENT FAN"/>
    <s v="0"/>
    <s v="0"/>
    <s v="UM3001"/>
    <d v="1978-01-01T00:00:00"/>
    <n v="211.86"/>
    <n v="-211.86"/>
    <n v="0"/>
    <n v="0"/>
    <n v="0"/>
    <n v="0"/>
    <n v="0"/>
    <n v="0"/>
    <n v="211.86"/>
    <n v="-211.86"/>
    <n v="0"/>
    <m/>
    <s v="UM01"/>
    <s v="INR"/>
    <n v="0"/>
    <n v="0"/>
    <n v="0"/>
    <n v="0"/>
    <n v="0"/>
  </r>
  <r>
    <s v="1606001949"/>
    <s v="0"/>
    <s v="16060019490"/>
    <s v="6000"/>
    <x v="5"/>
    <s v="STEEL RACK"/>
    <s v="0"/>
    <s v="0"/>
    <s v="UM3001"/>
    <d v="1978-01-01T00:00:00"/>
    <n v="221.14"/>
    <n v="-221.14"/>
    <n v="0"/>
    <n v="0"/>
    <n v="0"/>
    <n v="0"/>
    <n v="0"/>
    <n v="0"/>
    <n v="221.14"/>
    <n v="-221.14"/>
    <n v="0"/>
    <m/>
    <s v="UM01"/>
    <s v="INR"/>
    <n v="0"/>
    <n v="0"/>
    <n v="0"/>
    <n v="0"/>
    <n v="0"/>
  </r>
  <r>
    <s v="1606001950"/>
    <s v="0"/>
    <s v="16060019500"/>
    <s v="6000"/>
    <x v="5"/>
    <s v="STEEL RACK"/>
    <s v="0"/>
    <s v="0"/>
    <s v="UM3001"/>
    <d v="1978-01-01T00:00:00"/>
    <n v="221.14"/>
    <n v="-221.14"/>
    <n v="0"/>
    <n v="0"/>
    <n v="0"/>
    <n v="0"/>
    <n v="0"/>
    <n v="0"/>
    <n v="221.14"/>
    <n v="-221.14"/>
    <n v="0"/>
    <m/>
    <s v="UM01"/>
    <s v="INR"/>
    <n v="0"/>
    <n v="0"/>
    <n v="0"/>
    <n v="0"/>
    <n v="0"/>
  </r>
  <r>
    <s v="1606001951"/>
    <s v="0"/>
    <s v="16060019510"/>
    <s v="6000"/>
    <x v="5"/>
    <s v="STEEL RACK"/>
    <s v="0"/>
    <s v="0"/>
    <s v="UM3001"/>
    <d v="1978-01-01T00:00:00"/>
    <n v="221.14"/>
    <n v="-221.14"/>
    <n v="0"/>
    <n v="0"/>
    <n v="0"/>
    <n v="0"/>
    <n v="0"/>
    <n v="0"/>
    <n v="221.14"/>
    <n v="-221.14"/>
    <n v="0"/>
    <m/>
    <s v="UM01"/>
    <s v="INR"/>
    <n v="0"/>
    <n v="0"/>
    <n v="0"/>
    <n v="0"/>
    <n v="0"/>
  </r>
  <r>
    <s v="1606001952"/>
    <s v="0"/>
    <s v="16060019520"/>
    <s v="6000"/>
    <x v="5"/>
    <s v="STEEL RACK"/>
    <s v="0"/>
    <s v="0"/>
    <s v="UM3001"/>
    <d v="1978-01-01T00:00:00"/>
    <n v="221.14"/>
    <n v="-221.14"/>
    <n v="0"/>
    <n v="0"/>
    <n v="0"/>
    <n v="0"/>
    <n v="0"/>
    <n v="0"/>
    <n v="221.14"/>
    <n v="-221.14"/>
    <n v="0"/>
    <m/>
    <s v="UM01"/>
    <s v="INR"/>
    <n v="0"/>
    <n v="0"/>
    <n v="0"/>
    <n v="0"/>
    <n v="0"/>
  </r>
  <r>
    <s v="1606001953"/>
    <s v="0"/>
    <s v="16060019530"/>
    <s v="6000"/>
    <x v="5"/>
    <s v="CHANGE OF EXISTING OVERHEAD ST"/>
    <s v="0"/>
    <s v="0"/>
    <s v="UM3001"/>
    <d v="2006-09-21T00:00:00"/>
    <n v="42986.879999999997"/>
    <n v="-40837.53"/>
    <n v="2149.35"/>
    <n v="0"/>
    <n v="0"/>
    <n v="0"/>
    <n v="0"/>
    <n v="2149.35"/>
    <n v="42986.879999999997"/>
    <n v="-40837.53"/>
    <n v="0"/>
    <m/>
    <s v="UM01"/>
    <s v="INR"/>
    <n v="0"/>
    <n v="0"/>
    <n v="0"/>
    <n v="0"/>
    <n v="0"/>
  </r>
  <r>
    <s v="1606001954"/>
    <s v="0"/>
    <s v="16060019540"/>
    <s v="6000"/>
    <x v="5"/>
    <s v="STEEL RACK"/>
    <s v="0"/>
    <s v="0"/>
    <s v="UM3001"/>
    <d v="1978-01-01T00:00:00"/>
    <n v="221.14"/>
    <n v="-221.14"/>
    <n v="0"/>
    <n v="0"/>
    <n v="0"/>
    <n v="0"/>
    <n v="0"/>
    <n v="0"/>
    <n v="221.14"/>
    <n v="-221.14"/>
    <n v="0"/>
    <m/>
    <s v="UM01"/>
    <s v="INR"/>
    <n v="0"/>
    <n v="0"/>
    <n v="0"/>
    <n v="0"/>
    <n v="0"/>
  </r>
  <r>
    <s v="1606001955"/>
    <s v="0"/>
    <s v="16060019550"/>
    <s v="6000"/>
    <x v="5"/>
    <s v="STEEL RACK"/>
    <s v="0"/>
    <s v="0"/>
    <s v="UM3001"/>
    <d v="1978-01-01T00:00:00"/>
    <n v="221.14"/>
    <n v="-221.14"/>
    <n v="0"/>
    <n v="0"/>
    <n v="0"/>
    <n v="0"/>
    <n v="0"/>
    <n v="0"/>
    <n v="221.14"/>
    <n v="-221.14"/>
    <n v="0"/>
    <m/>
    <s v="UM01"/>
    <s v="INR"/>
    <n v="0"/>
    <n v="0"/>
    <n v="0"/>
    <n v="0"/>
    <n v="0"/>
  </r>
  <r>
    <s v="1606001956"/>
    <s v="0"/>
    <s v="16060019560"/>
    <s v="6000"/>
    <x v="5"/>
    <s v="STEEL RACK"/>
    <s v="0"/>
    <s v="0"/>
    <s v="UM3001"/>
    <d v="1978-01-01T00:00:00"/>
    <n v="221.14"/>
    <n v="-221.14"/>
    <n v="0"/>
    <n v="0"/>
    <n v="0"/>
    <n v="0"/>
    <n v="0"/>
    <n v="0"/>
    <n v="221.14"/>
    <n v="-221.14"/>
    <n v="0"/>
    <m/>
    <s v="UM01"/>
    <s v="INR"/>
    <n v="0"/>
    <n v="0"/>
    <n v="0"/>
    <n v="0"/>
    <n v="0"/>
  </r>
  <r>
    <s v="1606001957"/>
    <s v="0"/>
    <s v="16060019570"/>
    <s v="6000"/>
    <x v="5"/>
    <s v="STEEL RACK"/>
    <s v="0"/>
    <s v="0"/>
    <s v="UM3001"/>
    <d v="1978-01-01T00:00:00"/>
    <n v="221.14"/>
    <n v="-221.14"/>
    <n v="0"/>
    <n v="0"/>
    <n v="0"/>
    <n v="0"/>
    <n v="0"/>
    <n v="0"/>
    <n v="221.14"/>
    <n v="-221.14"/>
    <n v="0"/>
    <m/>
    <s v="UM01"/>
    <s v="INR"/>
    <n v="0"/>
    <n v="0"/>
    <n v="0"/>
    <n v="0"/>
    <n v="0"/>
  </r>
  <r>
    <s v="1606001958"/>
    <s v="0"/>
    <s v="16060019580"/>
    <s v="6000"/>
    <x v="5"/>
    <s v="COFFEE TABLE (GLASS)-3'X2' 1NO"/>
    <s v="10"/>
    <s v="0"/>
    <s v="UM3001"/>
    <d v="2015-02-20T00:00:00"/>
    <n v="5600"/>
    <n v="-2717.49"/>
    <n v="2882.51"/>
    <n v="0"/>
    <n v="0"/>
    <n v="-532.16999999999996"/>
    <n v="0"/>
    <n v="2350.34"/>
    <n v="5600"/>
    <n v="-3249.66"/>
    <n v="0"/>
    <m/>
    <s v="UM01"/>
    <s v="INR"/>
    <n v="0"/>
    <n v="0"/>
    <n v="0"/>
    <n v="0"/>
    <n v="0"/>
  </r>
  <r>
    <s v="1606001959"/>
    <s v="0"/>
    <s v="16060019590"/>
    <s v="6000"/>
    <x v="5"/>
    <s v="WALL CLOCK HES-NESU SUPER 1"/>
    <s v="0"/>
    <s v="0"/>
    <s v="UM3001"/>
    <d v="1978-01-01T00:00:00"/>
    <n v="224.63"/>
    <n v="-224.63"/>
    <n v="0"/>
    <n v="0"/>
    <n v="0"/>
    <n v="0"/>
    <n v="0"/>
    <n v="0"/>
    <n v="224.63"/>
    <n v="-224.63"/>
    <n v="0"/>
    <m/>
    <s v="UM01"/>
    <s v="INR"/>
    <n v="0"/>
    <n v="0"/>
    <n v="0"/>
    <n v="0"/>
    <n v="0"/>
  </r>
  <r>
    <s v="1606001960"/>
    <s v="0"/>
    <s v="16060019600"/>
    <s v="6000"/>
    <x v="5"/>
    <s v="CHAIR ASPER GODREJ CH-7B"/>
    <s v="0"/>
    <s v="0"/>
    <s v="UM3001"/>
    <d v="1979-10-03T00:00:00"/>
    <n v="225"/>
    <n v="-225"/>
    <n v="0"/>
    <n v="0"/>
    <n v="0"/>
    <n v="0"/>
    <n v="0"/>
    <n v="0"/>
    <n v="225"/>
    <n v="-225"/>
    <n v="0"/>
    <m/>
    <s v="UM01"/>
    <s v="INR"/>
    <n v="0"/>
    <n v="0"/>
    <n v="0"/>
    <n v="0"/>
    <n v="0"/>
  </r>
  <r>
    <s v="1606001961"/>
    <s v="0"/>
    <s v="16060019610"/>
    <s v="6000"/>
    <x v="5"/>
    <s v="CHAIR ASPER GODREJ CH-7B"/>
    <s v="0"/>
    <s v="0"/>
    <s v="UM3001"/>
    <d v="1979-10-03T00:00:00"/>
    <n v="225"/>
    <n v="-225"/>
    <n v="0"/>
    <n v="0"/>
    <n v="0"/>
    <n v="0"/>
    <n v="0"/>
    <n v="0"/>
    <n v="225"/>
    <n v="-225"/>
    <n v="0"/>
    <m/>
    <s v="UM01"/>
    <s v="INR"/>
    <n v="0"/>
    <n v="0"/>
    <n v="0"/>
    <n v="0"/>
    <n v="0"/>
  </r>
  <r>
    <s v="1606001962"/>
    <s v="0"/>
    <s v="16060019620"/>
    <s v="6000"/>
    <x v="5"/>
    <s v="CHAIR ASPER GODREJ CH-7B"/>
    <s v="0"/>
    <s v="0"/>
    <s v="UM3001"/>
    <d v="1979-10-03T00:00:00"/>
    <n v="225"/>
    <n v="-225"/>
    <n v="0"/>
    <n v="0"/>
    <n v="0"/>
    <n v="0"/>
    <n v="0"/>
    <n v="0"/>
    <n v="225"/>
    <n v="-225"/>
    <n v="0"/>
    <m/>
    <s v="UM01"/>
    <s v="INR"/>
    <n v="0"/>
    <n v="0"/>
    <n v="0"/>
    <n v="0"/>
    <n v="0"/>
  </r>
  <r>
    <s v="1606001963"/>
    <s v="0"/>
    <s v="16060019630"/>
    <s v="6000"/>
    <x v="5"/>
    <s v="WOODEN ALMIRAH WITH MIRROR"/>
    <s v="0"/>
    <s v="0"/>
    <s v="UM3001"/>
    <d v="1963-01-01T00:00:00"/>
    <n v="225"/>
    <n v="-225"/>
    <n v="0"/>
    <n v="0"/>
    <n v="0"/>
    <n v="0"/>
    <n v="0"/>
    <n v="0"/>
    <n v="225"/>
    <n v="-225"/>
    <n v="0"/>
    <m/>
    <s v="UM01"/>
    <s v="INR"/>
    <n v="0"/>
    <n v="0"/>
    <n v="0"/>
    <n v="0"/>
    <n v="0"/>
  </r>
  <r>
    <s v="1606001964"/>
    <s v="0"/>
    <s v="16060019640"/>
    <s v="6000"/>
    <x v="5"/>
    <s v="WOODEN RACK"/>
    <s v="0"/>
    <s v="0"/>
    <s v="UM3001"/>
    <d v="1979-05-18T00:00:00"/>
    <n v="225"/>
    <n v="-225"/>
    <n v="0"/>
    <n v="0"/>
    <n v="0"/>
    <n v="0"/>
    <n v="0"/>
    <n v="0"/>
    <n v="225"/>
    <n v="-225"/>
    <n v="0"/>
    <m/>
    <s v="UM01"/>
    <s v="INR"/>
    <n v="0"/>
    <n v="0"/>
    <n v="0"/>
    <n v="0"/>
    <n v="0"/>
  </r>
  <r>
    <s v="1606001965"/>
    <s v="0"/>
    <s v="16060019650"/>
    <s v="6000"/>
    <x v="5"/>
    <s v="WOODEN RACK"/>
    <s v="0"/>
    <s v="0"/>
    <s v="UM3001"/>
    <d v="1979-05-18T00:00:00"/>
    <n v="225"/>
    <n v="-225"/>
    <n v="0"/>
    <n v="0"/>
    <n v="0"/>
    <n v="0"/>
    <n v="0"/>
    <n v="0"/>
    <n v="225"/>
    <n v="-225"/>
    <n v="0"/>
    <m/>
    <s v="UM01"/>
    <s v="INR"/>
    <n v="0"/>
    <n v="0"/>
    <n v="0"/>
    <n v="0"/>
    <n v="0"/>
  </r>
  <r>
    <s v="1606001967"/>
    <s v="0"/>
    <s v="16060019670"/>
    <s v="6000"/>
    <x v="5"/>
    <s v="WOODEN RACKS"/>
    <s v="0"/>
    <s v="0"/>
    <s v="UM3001"/>
    <d v="1967-01-01T00:00:00"/>
    <n v="225"/>
    <n v="-225"/>
    <n v="0"/>
    <n v="0"/>
    <n v="0"/>
    <n v="0"/>
    <n v="0"/>
    <n v="0"/>
    <n v="225"/>
    <n v="-225"/>
    <n v="0"/>
    <m/>
    <s v="UM01"/>
    <s v="INR"/>
    <n v="0"/>
    <n v="0"/>
    <n v="0"/>
    <n v="0"/>
    <n v="0"/>
  </r>
  <r>
    <s v="1606001968"/>
    <s v="0"/>
    <s v="16060019680"/>
    <s v="6000"/>
    <x v="5"/>
    <s v="WOODEN RACKS"/>
    <s v="0"/>
    <s v="0"/>
    <s v="UM3001"/>
    <d v="1967-01-01T00:00:00"/>
    <n v="225"/>
    <n v="-225"/>
    <n v="0"/>
    <n v="0"/>
    <n v="0"/>
    <n v="0"/>
    <n v="0"/>
    <n v="0"/>
    <n v="225"/>
    <n v="-225"/>
    <n v="0"/>
    <m/>
    <s v="UM01"/>
    <s v="INR"/>
    <n v="0"/>
    <n v="0"/>
    <n v="0"/>
    <n v="0"/>
    <n v="0"/>
  </r>
  <r>
    <s v="1606001969"/>
    <s v="0"/>
    <s v="16060019690"/>
    <s v="6000"/>
    <x v="5"/>
    <s v="USHA CEILING FAN 36 INCHES"/>
    <s v="0"/>
    <s v="0"/>
    <s v="UM3001"/>
    <d v="1971-01-01T00:00:00"/>
    <n v="225.82"/>
    <n v="-225.82"/>
    <n v="0"/>
    <n v="0"/>
    <n v="0"/>
    <n v="0"/>
    <n v="0"/>
    <n v="0"/>
    <n v="225.82"/>
    <n v="-225.82"/>
    <n v="0"/>
    <m/>
    <s v="UM01"/>
    <s v="INR"/>
    <n v="0"/>
    <n v="0"/>
    <n v="0"/>
    <n v="0"/>
    <n v="0"/>
  </r>
  <r>
    <s v="1606001970"/>
    <s v="0"/>
    <s v="16060019700"/>
    <s v="6000"/>
    <x v="5"/>
    <s v="CENTRE TABLE"/>
    <s v="0"/>
    <s v="0"/>
    <s v="UM3001"/>
    <d v="1985-07-18T00:00:00"/>
    <n v="228"/>
    <n v="-228"/>
    <n v="0"/>
    <n v="0"/>
    <n v="0"/>
    <n v="0"/>
    <n v="0"/>
    <n v="0"/>
    <n v="228"/>
    <n v="-228"/>
    <n v="0"/>
    <m/>
    <s v="UM01"/>
    <s v="INR"/>
    <n v="0"/>
    <n v="0"/>
    <n v="0"/>
    <n v="0"/>
    <n v="0"/>
  </r>
  <r>
    <s v="1606001971"/>
    <s v="0"/>
    <s v="16060019710"/>
    <s v="6000"/>
    <x v="5"/>
    <s v="BATHROOM MIRROR 3X2FEET"/>
    <s v="0"/>
    <s v="0"/>
    <s v="UM3001"/>
    <d v="1973-01-01T00:00:00"/>
    <n v="228.17"/>
    <n v="-228.17"/>
    <n v="0"/>
    <n v="0"/>
    <n v="0"/>
    <n v="0"/>
    <n v="0"/>
    <n v="0"/>
    <n v="228.17"/>
    <n v="-228.17"/>
    <n v="0"/>
    <m/>
    <s v="UM01"/>
    <s v="INR"/>
    <n v="0"/>
    <n v="0"/>
    <n v="0"/>
    <n v="0"/>
    <n v="0"/>
  </r>
  <r>
    <s v="1606001972"/>
    <s v="0"/>
    <s v="16060019720"/>
    <s v="6000"/>
    <x v="5"/>
    <s v="ORIENT CEILING FAN 48 INCHES"/>
    <s v="0"/>
    <s v="0"/>
    <s v="UM3001"/>
    <d v="1968-01-01T00:00:00"/>
    <n v="229.13"/>
    <n v="-229.13"/>
    <n v="0"/>
    <n v="0"/>
    <n v="0"/>
    <n v="0"/>
    <n v="0"/>
    <n v="0"/>
    <n v="229.13"/>
    <n v="-229.13"/>
    <n v="0"/>
    <m/>
    <s v="UM01"/>
    <s v="INR"/>
    <n v="0"/>
    <n v="0"/>
    <n v="0"/>
    <n v="0"/>
    <n v="0"/>
  </r>
  <r>
    <s v="1606001973"/>
    <s v="0"/>
    <s v="16060019730"/>
    <s v="6000"/>
    <x v="5"/>
    <s v="MANGOWOOD ALMIRAH84X54.1/2X20I"/>
    <s v="0"/>
    <s v="0"/>
    <s v="UM3001"/>
    <d v="1967-12-01T00:00:00"/>
    <n v="229.7"/>
    <n v="-229.7"/>
    <n v="0"/>
    <n v="0"/>
    <n v="0"/>
    <n v="0"/>
    <n v="0"/>
    <n v="0"/>
    <n v="229.7"/>
    <n v="-229.7"/>
    <n v="0"/>
    <m/>
    <s v="UM01"/>
    <s v="INR"/>
    <n v="0"/>
    <n v="0"/>
    <n v="0"/>
    <n v="0"/>
    <n v="0"/>
  </r>
  <r>
    <s v="1606001974"/>
    <s v="0"/>
    <s v="16060019740"/>
    <s v="6000"/>
    <x v="5"/>
    <s v="ORIENT 36INCHES CEILING FAN"/>
    <s v="0"/>
    <s v="0"/>
    <s v="UM3001"/>
    <d v="1973-01-01T00:00:00"/>
    <n v="230.85"/>
    <n v="-230.85"/>
    <n v="0"/>
    <n v="0"/>
    <n v="0"/>
    <n v="0"/>
    <n v="0"/>
    <n v="0"/>
    <n v="230.85"/>
    <n v="-230.85"/>
    <n v="0"/>
    <m/>
    <s v="UM01"/>
    <s v="INR"/>
    <n v="0"/>
    <n v="0"/>
    <n v="0"/>
    <n v="0"/>
    <n v="0"/>
  </r>
  <r>
    <s v="1606001975"/>
    <s v="0"/>
    <s v="16060019750"/>
    <s v="6000"/>
    <x v="5"/>
    <s v="ORIENT 36INCHES CEILING FAN"/>
    <s v="0"/>
    <s v="0"/>
    <s v="UM3001"/>
    <d v="1973-01-01T00:00:00"/>
    <n v="230.86"/>
    <n v="-230.86"/>
    <n v="0"/>
    <n v="0"/>
    <n v="0"/>
    <n v="0"/>
    <n v="0"/>
    <n v="0"/>
    <n v="230.86"/>
    <n v="-230.86"/>
    <n v="0"/>
    <m/>
    <s v="UM01"/>
    <s v="INR"/>
    <n v="0"/>
    <n v="0"/>
    <n v="0"/>
    <n v="0"/>
    <n v="0"/>
  </r>
  <r>
    <s v="1606001976"/>
    <s v="0"/>
    <s v="16060019760"/>
    <s v="6000"/>
    <x v="5"/>
    <s v="36 INCHES CEILING FAN"/>
    <s v="0"/>
    <s v="0"/>
    <s v="UM3001"/>
    <d v="1973-01-01T00:00:00"/>
    <n v="233.2"/>
    <n v="-233.2"/>
    <n v="0"/>
    <n v="0"/>
    <n v="0"/>
    <n v="0"/>
    <n v="0"/>
    <n v="0"/>
    <n v="233.2"/>
    <n v="-233.2"/>
    <n v="0"/>
    <m/>
    <s v="UM01"/>
    <s v="INR"/>
    <n v="0"/>
    <n v="0"/>
    <n v="0"/>
    <n v="0"/>
    <n v="0"/>
  </r>
  <r>
    <s v="1606001977"/>
    <s v="0"/>
    <s v="16060019770"/>
    <s v="6000"/>
    <x v="5"/>
    <s v="COMPUTER TABLE"/>
    <s v="0"/>
    <s v="0"/>
    <s v="UM3001"/>
    <d v="2004-05-12T00:00:00"/>
    <n v="1300.8800000000001"/>
    <n v="-1235.83"/>
    <n v="65.05"/>
    <n v="0"/>
    <n v="0"/>
    <n v="0"/>
    <n v="0"/>
    <n v="65.05"/>
    <n v="1300.8800000000001"/>
    <n v="-1235.83"/>
    <n v="0"/>
    <m/>
    <s v="UM01"/>
    <s v="INR"/>
    <n v="0"/>
    <n v="0"/>
    <n v="0"/>
    <n v="0"/>
    <n v="0"/>
  </r>
  <r>
    <s v="1606001978"/>
    <s v="0"/>
    <s v="16060019780"/>
    <s v="6000"/>
    <x v="5"/>
    <s v="STEEL CHAIR AS PER GODREJ-7B"/>
    <s v="0"/>
    <s v="0"/>
    <s v="UM3001"/>
    <d v="1979-09-19T00:00:00"/>
    <n v="234"/>
    <n v="-234"/>
    <n v="0"/>
    <n v="0"/>
    <n v="0"/>
    <n v="0"/>
    <n v="0"/>
    <n v="0"/>
    <n v="234"/>
    <n v="-234"/>
    <n v="0"/>
    <m/>
    <s v="UM01"/>
    <s v="INR"/>
    <n v="0"/>
    <n v="0"/>
    <n v="0"/>
    <n v="0"/>
    <n v="0"/>
  </r>
  <r>
    <s v="1606001979"/>
    <s v="0"/>
    <s v="16060019790"/>
    <s v="6000"/>
    <x v="5"/>
    <s v="COMPUTER TABLE"/>
    <s v="10"/>
    <s v="0"/>
    <s v="UM3001"/>
    <d v="2013-08-26T00:00:00"/>
    <n v="1425"/>
    <n v="-1196.01"/>
    <n v="228.99"/>
    <n v="0"/>
    <n v="0"/>
    <n v="-67.3"/>
    <n v="0"/>
    <n v="161.69"/>
    <n v="1425"/>
    <n v="-1263.31"/>
    <n v="0"/>
    <m/>
    <s v="UM01"/>
    <s v="INR"/>
    <n v="0"/>
    <n v="0"/>
    <n v="0"/>
    <n v="0"/>
    <n v="0"/>
  </r>
  <r>
    <s v="1606001980"/>
    <s v="0"/>
    <s v="16060019800"/>
    <s v="6000"/>
    <x v="5"/>
    <s v="COMPUTER TABLE"/>
    <s v="0"/>
    <s v="0"/>
    <s v="UM3001"/>
    <d v="2011-12-21T00:00:00"/>
    <n v="6840"/>
    <n v="-6498"/>
    <n v="342"/>
    <n v="0"/>
    <n v="0"/>
    <n v="0"/>
    <n v="0"/>
    <n v="342"/>
    <n v="6840"/>
    <n v="-6498"/>
    <n v="0"/>
    <m/>
    <s v="UM01"/>
    <s v="INR"/>
    <n v="0"/>
    <n v="0"/>
    <n v="0"/>
    <n v="0"/>
    <n v="0"/>
  </r>
  <r>
    <s v="1606001981"/>
    <s v="0"/>
    <s v="16060019810"/>
    <s v="6000"/>
    <x v="5"/>
    <s v="STEEL CHAIR AS PER GODREJ-7B"/>
    <s v="0"/>
    <s v="0"/>
    <s v="UM3001"/>
    <d v="1979-09-19T00:00:00"/>
    <n v="234"/>
    <n v="-234"/>
    <n v="0"/>
    <n v="0"/>
    <n v="0"/>
    <n v="0"/>
    <n v="0"/>
    <n v="0"/>
    <n v="234"/>
    <n v="-234"/>
    <n v="0"/>
    <m/>
    <s v="UM01"/>
    <s v="INR"/>
    <n v="0"/>
    <n v="0"/>
    <n v="0"/>
    <n v="0"/>
    <n v="0"/>
  </r>
  <r>
    <s v="1606001982"/>
    <s v="0"/>
    <s v="16060019820"/>
    <s v="6000"/>
    <x v="5"/>
    <s v="COMPUTER TABLE"/>
    <s v="0"/>
    <s v="0"/>
    <s v="UM3001"/>
    <d v="2001-11-25T00:00:00"/>
    <n v="65044"/>
    <n v="-61791.8"/>
    <n v="3252.2"/>
    <n v="0"/>
    <n v="0"/>
    <n v="0"/>
    <n v="0"/>
    <n v="3252.2"/>
    <n v="65044"/>
    <n v="-61791.8"/>
    <n v="0"/>
    <m/>
    <s v="UM01"/>
    <s v="INR"/>
    <n v="0"/>
    <n v="0"/>
    <n v="0"/>
    <n v="0"/>
    <n v="0"/>
  </r>
  <r>
    <s v="1606001983"/>
    <s v="0"/>
    <s v="16060019830"/>
    <s v="6000"/>
    <x v="5"/>
    <s v="COMPUTER TABLE"/>
    <s v="0"/>
    <s v="0"/>
    <s v="UM3001"/>
    <d v="2003-04-11T00:00:00"/>
    <n v="4140"/>
    <n v="-3933"/>
    <n v="207"/>
    <n v="0"/>
    <n v="0"/>
    <n v="0"/>
    <n v="0"/>
    <n v="207"/>
    <n v="4140"/>
    <n v="-3933"/>
    <n v="0"/>
    <m/>
    <s v="UM01"/>
    <s v="INR"/>
    <n v="0"/>
    <n v="0"/>
    <n v="0"/>
    <n v="0"/>
    <n v="0"/>
  </r>
  <r>
    <s v="1606001984"/>
    <s v="0"/>
    <s v="16060019840"/>
    <s v="6000"/>
    <x v="5"/>
    <s v="COMPUTER TABLE"/>
    <s v="0"/>
    <s v="0"/>
    <s v="UM3001"/>
    <d v="2004-06-18T00:00:00"/>
    <n v="1451"/>
    <n v="-1378.45"/>
    <n v="72.55"/>
    <n v="0"/>
    <n v="0"/>
    <n v="0"/>
    <n v="0"/>
    <n v="72.55"/>
    <n v="1451"/>
    <n v="-1378.45"/>
    <n v="0"/>
    <m/>
    <s v="UM01"/>
    <s v="INR"/>
    <n v="0"/>
    <n v="0"/>
    <n v="0"/>
    <n v="0"/>
    <n v="0"/>
  </r>
  <r>
    <s v="1606001985"/>
    <s v="0"/>
    <s v="16060019850"/>
    <s v="6000"/>
    <x v="5"/>
    <s v="COMPUTER TABLE"/>
    <s v="0"/>
    <s v="0"/>
    <s v="UM3001"/>
    <d v="2004-06-18T00:00:00"/>
    <n v="2752"/>
    <n v="-2614.4"/>
    <n v="137.6"/>
    <n v="0"/>
    <n v="0"/>
    <n v="0"/>
    <n v="0"/>
    <n v="137.6"/>
    <n v="2752"/>
    <n v="-2614.4"/>
    <n v="0"/>
    <m/>
    <s v="UM01"/>
    <s v="INR"/>
    <n v="0"/>
    <n v="0"/>
    <n v="0"/>
    <n v="0"/>
    <n v="0"/>
  </r>
  <r>
    <s v="1606001986"/>
    <s v="0"/>
    <s v="16060019860"/>
    <s v="6000"/>
    <x v="5"/>
    <s v="COMPUTER TABLE"/>
    <s v="10"/>
    <s v="0"/>
    <s v="UM3001"/>
    <d v="2005-10-17T00:00:00"/>
    <n v="5501"/>
    <n v="-5225.95"/>
    <n v="275.05"/>
    <n v="0"/>
    <n v="0"/>
    <n v="0"/>
    <n v="0"/>
    <n v="275.05"/>
    <n v="5501"/>
    <n v="-5225.95"/>
    <n v="0"/>
    <m/>
    <s v="UM01"/>
    <s v="INR"/>
    <n v="0"/>
    <n v="0"/>
    <n v="0"/>
    <n v="0"/>
    <n v="0"/>
  </r>
  <r>
    <s v="1606001987"/>
    <s v="0"/>
    <s v="16060019870"/>
    <s v="6000"/>
    <x v="5"/>
    <s v="COMPUTER TABLE"/>
    <s v="0"/>
    <s v="0"/>
    <s v="UM3001"/>
    <d v="2012-03-12T00:00:00"/>
    <n v="2736"/>
    <n v="-2599.1999999999998"/>
    <n v="136.80000000000001"/>
    <n v="0"/>
    <n v="0"/>
    <n v="0"/>
    <n v="0"/>
    <n v="136.80000000000001"/>
    <n v="2736"/>
    <n v="-2599.1999999999998"/>
    <n v="0"/>
    <m/>
    <s v="UM01"/>
    <s v="INR"/>
    <n v="0"/>
    <n v="0"/>
    <n v="0"/>
    <n v="0"/>
    <n v="0"/>
  </r>
  <r>
    <s v="1606001988"/>
    <s v="0"/>
    <s v="16060019880"/>
    <s v="6000"/>
    <x v="5"/>
    <s v="COMPUTER TABLE"/>
    <s v="10"/>
    <s v="0"/>
    <s v="UM3001"/>
    <d v="2013-07-20T00:00:00"/>
    <n v="1421.33"/>
    <n v="-1244.79"/>
    <n v="176.54"/>
    <n v="0"/>
    <n v="0"/>
    <n v="-53.47"/>
    <n v="0"/>
    <n v="123.07"/>
    <n v="1421.33"/>
    <n v="-1298.26"/>
    <n v="0"/>
    <m/>
    <s v="UM01"/>
    <s v="INR"/>
    <n v="0"/>
    <n v="0"/>
    <n v="0"/>
    <n v="0"/>
    <n v="0"/>
  </r>
  <r>
    <s v="1606001989"/>
    <s v="0"/>
    <s v="16060019890"/>
    <s v="6000"/>
    <x v="5"/>
    <s v="COMPUTER TABLE"/>
    <s v="10"/>
    <s v="0"/>
    <s v="UM3001"/>
    <d v="2013-07-20T00:00:00"/>
    <n v="2842.66"/>
    <n v="-2489.5700000000002"/>
    <n v="353.09"/>
    <n v="0"/>
    <n v="0"/>
    <n v="-106.95"/>
    <n v="0"/>
    <n v="246.14"/>
    <n v="2842.66"/>
    <n v="-2596.52"/>
    <n v="0"/>
    <m/>
    <s v="UM01"/>
    <s v="INR"/>
    <n v="0"/>
    <n v="0"/>
    <n v="0"/>
    <n v="0"/>
    <n v="0"/>
  </r>
  <r>
    <s v="1606001990"/>
    <s v="0"/>
    <s v="16060019900"/>
    <s v="6000"/>
    <x v="5"/>
    <s v="STEEL CHAIR AS PER GODREJ-7B"/>
    <s v="0"/>
    <s v="0"/>
    <s v="UM3001"/>
    <d v="1979-09-19T00:00:00"/>
    <n v="234"/>
    <n v="-234"/>
    <n v="0"/>
    <n v="0"/>
    <n v="0"/>
    <n v="0"/>
    <n v="0"/>
    <n v="0"/>
    <n v="234"/>
    <n v="-234"/>
    <n v="0"/>
    <m/>
    <s v="UM01"/>
    <s v="INR"/>
    <n v="0"/>
    <n v="0"/>
    <n v="0"/>
    <n v="0"/>
    <n v="0"/>
  </r>
  <r>
    <s v="1606001991"/>
    <s v="0"/>
    <s v="16060019910"/>
    <s v="6000"/>
    <x v="5"/>
    <s v="STEEL CHAIR AS PER GODREJ-7B"/>
    <s v="0"/>
    <s v="0"/>
    <s v="UM3001"/>
    <d v="1979-09-19T00:00:00"/>
    <n v="234"/>
    <n v="-234"/>
    <n v="0"/>
    <n v="0"/>
    <n v="0"/>
    <n v="0"/>
    <n v="0"/>
    <n v="0"/>
    <n v="234"/>
    <n v="-234"/>
    <n v="0"/>
    <m/>
    <s v="UM01"/>
    <s v="INR"/>
    <n v="0"/>
    <n v="0"/>
    <n v="0"/>
    <n v="0"/>
    <n v="0"/>
  </r>
  <r>
    <s v="1606001992"/>
    <s v="0"/>
    <s v="16060019920"/>
    <s v="6000"/>
    <x v="5"/>
    <s v="COMPUTER TABLE"/>
    <s v="0"/>
    <s v="0"/>
    <s v="UM3001"/>
    <d v="2012-07-11T00:00:00"/>
    <n v="1393"/>
    <n v="-1323.35"/>
    <n v="69.650000000000006"/>
    <n v="0"/>
    <n v="0"/>
    <n v="0"/>
    <n v="0"/>
    <n v="69.650000000000006"/>
    <n v="1393"/>
    <n v="-1323.35"/>
    <n v="0"/>
    <m/>
    <s v="UM01"/>
    <s v="INR"/>
    <n v="0"/>
    <n v="0"/>
    <n v="0"/>
    <n v="0"/>
    <n v="0"/>
  </r>
  <r>
    <s v="1606001993"/>
    <s v="0"/>
    <s v="16060019930"/>
    <s v="6000"/>
    <x v="5"/>
    <s v="COMPUTER TABLE"/>
    <s v="0"/>
    <s v="0"/>
    <s v="UM3001"/>
    <d v="1997-12-19T00:00:00"/>
    <n v="7170.8"/>
    <n v="-6812.26"/>
    <n v="358.54"/>
    <n v="0"/>
    <n v="0"/>
    <n v="0"/>
    <n v="0"/>
    <n v="358.54"/>
    <n v="7170.8"/>
    <n v="-6812.26"/>
    <n v="0"/>
    <m/>
    <s v="UM01"/>
    <s v="INR"/>
    <n v="0"/>
    <n v="0"/>
    <n v="0"/>
    <n v="0"/>
    <n v="0"/>
  </r>
  <r>
    <s v="1606001994"/>
    <s v="0"/>
    <s v="16060019940"/>
    <s v="6000"/>
    <x v="5"/>
    <s v="COMPUTER TABLE"/>
    <s v="10"/>
    <s v="0"/>
    <s v="UM3001"/>
    <d v="2005-08-13T00:00:00"/>
    <n v="33008"/>
    <n v="-31357.599999999999"/>
    <n v="1650.4"/>
    <n v="0"/>
    <n v="0"/>
    <n v="0"/>
    <n v="0"/>
    <n v="1650.4"/>
    <n v="33008"/>
    <n v="-31357.599999999999"/>
    <n v="0"/>
    <m/>
    <s v="UM01"/>
    <s v="INR"/>
    <n v="0"/>
    <n v="0"/>
    <n v="0"/>
    <n v="0"/>
    <n v="0"/>
  </r>
  <r>
    <s v="1606001995"/>
    <s v="0"/>
    <s v="16060019950"/>
    <s v="6000"/>
    <x v="5"/>
    <s v="COMPUTER TABLE"/>
    <s v="0"/>
    <s v="0"/>
    <s v="UM3001"/>
    <d v="2004-10-06T00:00:00"/>
    <n v="2726"/>
    <n v="-2589.6999999999998"/>
    <n v="136.30000000000001"/>
    <n v="0"/>
    <n v="0"/>
    <n v="0"/>
    <n v="0"/>
    <n v="136.30000000000001"/>
    <n v="2726"/>
    <n v="-2589.6999999999998"/>
    <n v="0"/>
    <m/>
    <s v="UM01"/>
    <s v="INR"/>
    <n v="0"/>
    <n v="0"/>
    <n v="0"/>
    <n v="0"/>
    <n v="0"/>
  </r>
  <r>
    <s v="1606001996"/>
    <s v="0"/>
    <s v="16060019960"/>
    <s v="6000"/>
    <x v="5"/>
    <s v="COMPUTER TABLE"/>
    <s v="0"/>
    <s v="0"/>
    <s v="UM3001"/>
    <d v="2007-06-02T00:00:00"/>
    <n v="1443.75"/>
    <n v="-1371.56"/>
    <n v="72.19"/>
    <n v="0"/>
    <n v="0"/>
    <n v="0"/>
    <n v="0"/>
    <n v="72.19"/>
    <n v="1443.75"/>
    <n v="-1371.56"/>
    <n v="0"/>
    <m/>
    <s v="UM01"/>
    <s v="INR"/>
    <n v="0"/>
    <n v="0"/>
    <n v="0"/>
    <n v="0"/>
    <n v="0"/>
  </r>
  <r>
    <s v="1606001997"/>
    <s v="0"/>
    <s v="16060019970"/>
    <s v="6000"/>
    <x v="5"/>
    <s v="COMPUTER TABLE"/>
    <s v="0"/>
    <s v="0"/>
    <s v="UM3001"/>
    <d v="2003-04-29T00:00:00"/>
    <n v="6504.4"/>
    <n v="-6179.18"/>
    <n v="325.22000000000003"/>
    <n v="0"/>
    <n v="0"/>
    <n v="0"/>
    <n v="0"/>
    <n v="325.22000000000003"/>
    <n v="6504.4"/>
    <n v="-6179.18"/>
    <n v="0"/>
    <m/>
    <s v="UM01"/>
    <s v="INR"/>
    <n v="0"/>
    <n v="0"/>
    <n v="0"/>
    <n v="0"/>
    <n v="0"/>
  </r>
  <r>
    <s v="1606001998"/>
    <s v="0"/>
    <s v="16060019980"/>
    <s v="6000"/>
    <x v="5"/>
    <s v="COMPUTER TABLE"/>
    <s v="0"/>
    <s v="0"/>
    <s v="UM3001"/>
    <d v="2011-11-14T00:00:00"/>
    <n v="25779"/>
    <n v="-24490.05"/>
    <n v="1288.95"/>
    <n v="0"/>
    <n v="0"/>
    <n v="0"/>
    <n v="0"/>
    <n v="1288.95"/>
    <n v="25779"/>
    <n v="-24490.05"/>
    <n v="0"/>
    <m/>
    <s v="UM01"/>
    <s v="INR"/>
    <n v="0"/>
    <n v="0"/>
    <n v="0"/>
    <n v="0"/>
    <n v="0"/>
  </r>
  <r>
    <s v="1606001999"/>
    <s v="0"/>
    <s v="16060019990"/>
    <s v="6000"/>
    <x v="5"/>
    <s v="STEEL CHAIR AS PER GODREJ-7B"/>
    <s v="0"/>
    <s v="0"/>
    <s v="UM3001"/>
    <d v="1979-09-19T00:00:00"/>
    <n v="234"/>
    <n v="-234"/>
    <n v="0"/>
    <n v="0"/>
    <n v="0"/>
    <n v="0"/>
    <n v="0"/>
    <n v="0"/>
    <n v="234"/>
    <n v="-234"/>
    <n v="0"/>
    <m/>
    <s v="UM01"/>
    <s v="INR"/>
    <n v="0"/>
    <n v="0"/>
    <n v="0"/>
    <n v="0"/>
    <n v="0"/>
  </r>
  <r>
    <s v="1606002000"/>
    <s v="0"/>
    <s v="16060020000"/>
    <s v="6000"/>
    <x v="5"/>
    <s v="COMPUTER TABLE"/>
    <s v="10"/>
    <s v="0"/>
    <s v="UM3001"/>
    <d v="2005-08-23T00:00:00"/>
    <n v="104524"/>
    <n v="-99297.8"/>
    <n v="5226.2"/>
    <n v="0"/>
    <n v="0"/>
    <n v="0"/>
    <n v="0"/>
    <n v="5226.2"/>
    <n v="104524"/>
    <n v="-99297.8"/>
    <n v="0"/>
    <m/>
    <s v="UM01"/>
    <s v="INR"/>
    <n v="0"/>
    <n v="0"/>
    <n v="0"/>
    <n v="0"/>
    <n v="0"/>
  </r>
  <r>
    <s v="1606002001"/>
    <s v="0"/>
    <s v="16060020010"/>
    <s v="6000"/>
    <x v="5"/>
    <s v="WALL CLOCK"/>
    <s v="0"/>
    <s v="0"/>
    <s v="UM3001"/>
    <d v="1978-01-01T00:00:00"/>
    <n v="239.94"/>
    <n v="-239.94"/>
    <n v="0"/>
    <n v="0"/>
    <n v="0"/>
    <n v="0"/>
    <n v="0"/>
    <n v="0"/>
    <n v="239.94"/>
    <n v="-239.94"/>
    <n v="0"/>
    <m/>
    <s v="UM01"/>
    <s v="INR"/>
    <n v="0"/>
    <n v="0"/>
    <n v="0"/>
    <n v="0"/>
    <n v="0"/>
  </r>
  <r>
    <s v="1606002002"/>
    <s v="0"/>
    <s v="16060020020"/>
    <s v="6000"/>
    <x v="5"/>
    <s v="COMPUTER TABLE"/>
    <s v="0"/>
    <s v="0"/>
    <s v="UM3001"/>
    <d v="2012-08-06T00:00:00"/>
    <n v="1543"/>
    <n v="-1465.85"/>
    <n v="77.150000000000006"/>
    <n v="0"/>
    <n v="0"/>
    <n v="0"/>
    <n v="0"/>
    <n v="77.150000000000006"/>
    <n v="1543"/>
    <n v="-1465.85"/>
    <n v="0"/>
    <m/>
    <s v="UM01"/>
    <s v="INR"/>
    <n v="0"/>
    <n v="0"/>
    <n v="0"/>
    <n v="0"/>
    <n v="0"/>
  </r>
  <r>
    <s v="1606002003"/>
    <s v="0"/>
    <s v="16060020030"/>
    <s v="6000"/>
    <x v="5"/>
    <s v="COMPUTER TABLE"/>
    <s v="0"/>
    <s v="0"/>
    <s v="UM3001"/>
    <d v="2012-11-20T00:00:00"/>
    <n v="1448"/>
    <n v="-1375.6"/>
    <n v="72.400000000000006"/>
    <n v="0"/>
    <n v="0"/>
    <n v="0"/>
    <n v="0"/>
    <n v="72.400000000000006"/>
    <n v="1448"/>
    <n v="-1375.6"/>
    <n v="0"/>
    <m/>
    <s v="UM01"/>
    <s v="INR"/>
    <n v="0"/>
    <n v="0"/>
    <n v="0"/>
    <n v="0"/>
    <n v="0"/>
  </r>
  <r>
    <s v="1606002004"/>
    <s v="0"/>
    <s v="16060020040"/>
    <s v="6000"/>
    <x v="5"/>
    <s v="COMPUTER TABLE"/>
    <s v="1"/>
    <s v="0"/>
    <s v="UM3001"/>
    <d v="2002-08-08T00:00:00"/>
    <n v="1508.43"/>
    <n v="-1433"/>
    <n v="75.430000000000007"/>
    <n v="0"/>
    <n v="0"/>
    <n v="0"/>
    <n v="0"/>
    <n v="75.430000000000007"/>
    <n v="1508.43"/>
    <n v="-1433"/>
    <n v="0"/>
    <m/>
    <s v="UM01"/>
    <s v="INR"/>
    <n v="0"/>
    <n v="0"/>
    <n v="0"/>
    <n v="0"/>
    <n v="0"/>
  </r>
  <r>
    <s v="1606002005"/>
    <s v="0"/>
    <s v="16060020050"/>
    <s v="6000"/>
    <x v="5"/>
    <s v="COMPUTER TABLE"/>
    <s v="0"/>
    <s v="0"/>
    <s v="UM3001"/>
    <d v="2005-12-21T00:00:00"/>
    <n v="4769"/>
    <n v="-4530.55"/>
    <n v="238.45"/>
    <n v="0"/>
    <n v="0"/>
    <n v="0"/>
    <n v="0"/>
    <n v="238.45"/>
    <n v="4769"/>
    <n v="-4530.55"/>
    <n v="0"/>
    <m/>
    <s v="UM01"/>
    <s v="INR"/>
    <n v="0"/>
    <n v="0"/>
    <n v="0"/>
    <n v="0"/>
    <n v="0"/>
  </r>
  <r>
    <s v="1606002006"/>
    <s v="0"/>
    <s v="16060020060"/>
    <s v="6000"/>
    <x v="5"/>
    <s v="COMPUTER TABLE"/>
    <s v="0"/>
    <s v="0"/>
    <s v="UM3001"/>
    <d v="2005-07-14T00:00:00"/>
    <n v="1288"/>
    <n v="-1223.5999999999999"/>
    <n v="64.400000000000006"/>
    <n v="0"/>
    <n v="0"/>
    <n v="0"/>
    <n v="0"/>
    <n v="64.400000000000006"/>
    <n v="1288"/>
    <n v="-1223.5999999999999"/>
    <n v="0"/>
    <m/>
    <s v="UM01"/>
    <s v="INR"/>
    <n v="0"/>
    <n v="0"/>
    <n v="0"/>
    <n v="0"/>
    <n v="0"/>
  </r>
  <r>
    <s v="1606002007"/>
    <s v="0"/>
    <s v="16060020070"/>
    <s v="6000"/>
    <x v="5"/>
    <s v="COMPUTER TABLE"/>
    <s v="0"/>
    <s v="0"/>
    <s v="UM3001"/>
    <d v="2006-03-31T00:00:00"/>
    <n v="1288"/>
    <n v="-1223.5999999999999"/>
    <n v="64.400000000000006"/>
    <n v="0"/>
    <n v="0"/>
    <n v="0"/>
    <n v="0"/>
    <n v="64.400000000000006"/>
    <n v="1288"/>
    <n v="-1223.5999999999999"/>
    <n v="0"/>
    <m/>
    <s v="UM01"/>
    <s v="INR"/>
    <n v="0"/>
    <n v="0"/>
    <n v="0"/>
    <n v="0"/>
    <n v="0"/>
  </r>
  <r>
    <s v="1606002008"/>
    <s v="0"/>
    <s v="16060020080"/>
    <s v="6000"/>
    <x v="5"/>
    <s v="COMPUTER TABLE"/>
    <s v="0"/>
    <s v="0"/>
    <s v="UM3001"/>
    <d v="2011-06-14T00:00:00"/>
    <n v="2615"/>
    <n v="-2484.25"/>
    <n v="130.75"/>
    <n v="0"/>
    <n v="0"/>
    <n v="0"/>
    <n v="0"/>
    <n v="130.75"/>
    <n v="2615"/>
    <n v="-2484.25"/>
    <n v="0"/>
    <m/>
    <s v="UM01"/>
    <s v="INR"/>
    <n v="0"/>
    <n v="0"/>
    <n v="0"/>
    <n v="0"/>
    <n v="0"/>
  </r>
  <r>
    <s v="1606002009"/>
    <s v="0"/>
    <s v="16060020090"/>
    <s v="6000"/>
    <x v="5"/>
    <s v="COMPUTER TABLE"/>
    <s v="0"/>
    <s v="0"/>
    <s v="UM3001"/>
    <d v="2012-06-15T00:00:00"/>
    <n v="2829.32"/>
    <n v="-2687.85"/>
    <n v="141.47"/>
    <n v="0"/>
    <n v="0"/>
    <n v="0"/>
    <n v="0"/>
    <n v="141.47"/>
    <n v="2829.32"/>
    <n v="-2687.85"/>
    <n v="0"/>
    <m/>
    <s v="UM01"/>
    <s v="INR"/>
    <n v="0"/>
    <n v="0"/>
    <n v="0"/>
    <n v="0"/>
    <n v="0"/>
  </r>
  <r>
    <s v="1606002010"/>
    <s v="0"/>
    <s v="16060020100"/>
    <s v="6000"/>
    <x v="5"/>
    <s v="COMPUTER TABLE"/>
    <s v="0"/>
    <s v="0"/>
    <s v="UM3001"/>
    <d v="2012-08-14T00:00:00"/>
    <n v="2809"/>
    <n v="-2668.55"/>
    <n v="140.44999999999999"/>
    <n v="0"/>
    <n v="0"/>
    <n v="0"/>
    <n v="0"/>
    <n v="140.44999999999999"/>
    <n v="2809"/>
    <n v="-2668.55"/>
    <n v="0"/>
    <m/>
    <s v="UM01"/>
    <s v="INR"/>
    <n v="0"/>
    <n v="0"/>
    <n v="0"/>
    <n v="0"/>
    <n v="0"/>
  </r>
  <r>
    <s v="1606002011"/>
    <s v="0"/>
    <s v="16060020110"/>
    <s v="6000"/>
    <x v="5"/>
    <s v="COMPUTER TABLE"/>
    <s v="10"/>
    <s v="0"/>
    <s v="UM3001"/>
    <d v="2013-05-15T00:00:00"/>
    <n v="1448"/>
    <n v="-1358.45"/>
    <n v="89.55"/>
    <n v="0"/>
    <n v="0"/>
    <n v="-28.7"/>
    <n v="0"/>
    <n v="60.85"/>
    <n v="1448"/>
    <n v="-1387.15"/>
    <n v="0"/>
    <m/>
    <s v="UM01"/>
    <s v="INR"/>
    <n v="0"/>
    <n v="0"/>
    <n v="0"/>
    <n v="0"/>
    <n v="0"/>
  </r>
  <r>
    <s v="1606002012"/>
    <s v="0"/>
    <s v="16060020120"/>
    <s v="6000"/>
    <x v="5"/>
    <s v="COMPUTER TABLE"/>
    <s v="10"/>
    <s v="0"/>
    <s v="UM3001"/>
    <d v="2013-06-18T00:00:00"/>
    <n v="1434.66"/>
    <n v="-1300.44"/>
    <n v="134.22"/>
    <n v="0"/>
    <n v="0"/>
    <n v="-41.76"/>
    <n v="0"/>
    <n v="92.46"/>
    <n v="1434.66"/>
    <n v="-1342.2"/>
    <n v="0"/>
    <m/>
    <s v="UM01"/>
    <s v="INR"/>
    <n v="0"/>
    <n v="0"/>
    <n v="0"/>
    <n v="0"/>
    <n v="0"/>
  </r>
  <r>
    <s v="1606002013"/>
    <s v="0"/>
    <s v="16060020130"/>
    <s v="6000"/>
    <x v="5"/>
    <s v="COMPUTER TABLE"/>
    <s v="10"/>
    <s v="0"/>
    <s v="UM3001"/>
    <d v="2013-10-19T00:00:00"/>
    <n v="2850"/>
    <n v="-2219.36"/>
    <n v="630.64"/>
    <n v="0"/>
    <n v="0"/>
    <n v="-177.61"/>
    <n v="0"/>
    <n v="453.03"/>
    <n v="2850"/>
    <n v="-2396.9699999999998"/>
    <n v="0"/>
    <m/>
    <s v="UM01"/>
    <s v="INR"/>
    <n v="0"/>
    <n v="0"/>
    <n v="0"/>
    <n v="0"/>
    <n v="0"/>
  </r>
  <r>
    <s v="1606002014"/>
    <s v="0"/>
    <s v="16060020140"/>
    <s v="6000"/>
    <x v="5"/>
    <s v="COMPUTER TABLE"/>
    <s v="0"/>
    <s v="0"/>
    <s v="UM3001"/>
    <d v="1999-12-22T00:00:00"/>
    <n v="1826.08"/>
    <n v="-1734.78"/>
    <n v="91.3"/>
    <n v="0"/>
    <n v="0"/>
    <n v="0"/>
    <n v="0"/>
    <n v="91.3"/>
    <n v="1826.08"/>
    <n v="-1734.78"/>
    <n v="0"/>
    <m/>
    <s v="UM01"/>
    <s v="INR"/>
    <n v="0"/>
    <n v="0"/>
    <n v="0"/>
    <n v="0"/>
    <n v="0"/>
  </r>
  <r>
    <s v="1606002015"/>
    <s v="0"/>
    <s v="16060020150"/>
    <s v="6000"/>
    <x v="5"/>
    <s v="WALL CLOCK"/>
    <s v="0"/>
    <s v="0"/>
    <s v="UM3001"/>
    <d v="1978-01-01T00:00:00"/>
    <n v="239.95"/>
    <n v="-239.95"/>
    <n v="0"/>
    <n v="0"/>
    <n v="0"/>
    <n v="0"/>
    <n v="0"/>
    <n v="0"/>
    <n v="239.95"/>
    <n v="-239.95"/>
    <n v="0"/>
    <m/>
    <s v="UM01"/>
    <s v="INR"/>
    <n v="0"/>
    <n v="0"/>
    <n v="0"/>
    <n v="0"/>
    <n v="0"/>
  </r>
  <r>
    <s v="1606002016"/>
    <s v="0"/>
    <s v="16060020160"/>
    <s v="6000"/>
    <x v="5"/>
    <s v="COMPUTER TABLE ( E401 )"/>
    <s v="0"/>
    <s v="0"/>
    <s v="UM3001"/>
    <d v="2004-06-15T00:00:00"/>
    <n v="2751.76"/>
    <n v="-2614.17"/>
    <n v="137.59"/>
    <n v="0"/>
    <n v="0"/>
    <n v="0"/>
    <n v="0"/>
    <n v="137.59"/>
    <n v="2751.76"/>
    <n v="-2614.17"/>
    <n v="0"/>
    <m/>
    <s v="UM01"/>
    <s v="INR"/>
    <n v="0"/>
    <n v="0"/>
    <n v="0"/>
    <n v="0"/>
    <n v="0"/>
  </r>
  <r>
    <s v="1606002017"/>
    <s v="0"/>
    <s v="16060020170"/>
    <s v="6000"/>
    <x v="5"/>
    <s v="COMPUTER TABLE &amp; CHAIR"/>
    <s v="0"/>
    <s v="0"/>
    <s v="UM3001"/>
    <d v="2006-11-08T00:00:00"/>
    <n v="2631.25"/>
    <n v="-2499.6799999999998"/>
    <n v="131.57"/>
    <n v="0"/>
    <n v="0"/>
    <n v="0"/>
    <n v="0"/>
    <n v="131.57"/>
    <n v="2631.25"/>
    <n v="-2499.6799999999998"/>
    <n v="0"/>
    <m/>
    <s v="UM01"/>
    <s v="INR"/>
    <n v="0"/>
    <n v="0"/>
    <n v="0"/>
    <n v="0"/>
    <n v="0"/>
  </r>
  <r>
    <s v="1606002018"/>
    <s v="0"/>
    <s v="16060020180"/>
    <s v="6000"/>
    <x v="5"/>
    <s v="COMPUTER TABLE &amp; CELL STOOL"/>
    <s v="0"/>
    <s v="0"/>
    <s v="UM3001"/>
    <d v="2006-12-16T00:00:00"/>
    <n v="3333.75"/>
    <n v="-3167.06"/>
    <n v="166.69"/>
    <n v="0"/>
    <n v="0"/>
    <n v="0"/>
    <n v="0"/>
    <n v="166.69"/>
    <n v="3333.75"/>
    <n v="-3167.06"/>
    <n v="0"/>
    <m/>
    <s v="UM01"/>
    <s v="INR"/>
    <n v="0"/>
    <n v="0"/>
    <n v="0"/>
    <n v="0"/>
    <n v="0"/>
  </r>
  <r>
    <s v="1606002019"/>
    <s v="0"/>
    <s v="16060020190"/>
    <s v="6000"/>
    <x v="5"/>
    <s v="COMPUTER TABLE &amp; CHAIR"/>
    <s v="0"/>
    <s v="0"/>
    <s v="UM3001"/>
    <d v="2006-03-31T00:00:00"/>
    <n v="2670"/>
    <n v="-2536.5"/>
    <n v="133.5"/>
    <n v="0"/>
    <n v="0"/>
    <n v="0"/>
    <n v="0"/>
    <n v="133.5"/>
    <n v="2670"/>
    <n v="-2536.5"/>
    <n v="0"/>
    <m/>
    <s v="UM01"/>
    <s v="INR"/>
    <n v="0"/>
    <n v="0"/>
    <n v="0"/>
    <n v="0"/>
    <n v="0"/>
  </r>
  <r>
    <s v="1606002020"/>
    <s v="0"/>
    <s v="16060020200"/>
    <s v="6000"/>
    <x v="5"/>
    <s v="ORIENT CEILING FAN"/>
    <s v="0"/>
    <s v="0"/>
    <s v="UM3001"/>
    <d v="1968-01-01T00:00:00"/>
    <n v="240.66"/>
    <n v="-240.66"/>
    <n v="0"/>
    <n v="0"/>
    <n v="0"/>
    <n v="0"/>
    <n v="0"/>
    <n v="0"/>
    <n v="240.66"/>
    <n v="-240.66"/>
    <n v="0"/>
    <m/>
    <s v="UM01"/>
    <s v="INR"/>
    <n v="0"/>
    <n v="0"/>
    <n v="0"/>
    <n v="0"/>
    <n v="0"/>
  </r>
  <r>
    <s v="1606002021"/>
    <s v="0"/>
    <s v="16060020210"/>
    <s v="6000"/>
    <x v="5"/>
    <s v="COMPUTER TABLE ( F104.F401 )"/>
    <s v="0"/>
    <s v="0"/>
    <s v="UM3001"/>
    <d v="2004-08-10T00:00:00"/>
    <n v="5452"/>
    <n v="-5179.3999999999996"/>
    <n v="272.60000000000002"/>
    <n v="0"/>
    <n v="0"/>
    <n v="0"/>
    <n v="0"/>
    <n v="272.60000000000002"/>
    <n v="5452"/>
    <n v="-5179.3999999999996"/>
    <n v="0"/>
    <m/>
    <s v="UM01"/>
    <s v="INR"/>
    <n v="0"/>
    <n v="0"/>
    <n v="0"/>
    <n v="0"/>
    <n v="0"/>
  </r>
  <r>
    <s v="1606002022"/>
    <s v="0"/>
    <s v="16060020220"/>
    <s v="6000"/>
    <x v="5"/>
    <s v="COMPUTER TABLE 2 NOS"/>
    <s v="1"/>
    <s v="0"/>
    <s v="UM3001"/>
    <d v="2002-12-30T00:00:00"/>
    <n v="3016"/>
    <n v="-2865.2"/>
    <n v="150.80000000000001"/>
    <n v="0"/>
    <n v="0"/>
    <n v="0"/>
    <n v="0"/>
    <n v="150.80000000000001"/>
    <n v="3016"/>
    <n v="-2865.2"/>
    <n v="0"/>
    <m/>
    <s v="UM01"/>
    <s v="INR"/>
    <n v="0"/>
    <n v="0"/>
    <n v="0"/>
    <n v="0"/>
    <n v="0"/>
  </r>
  <r>
    <s v="1606002023"/>
    <s v="0"/>
    <s v="16060020230"/>
    <s v="6000"/>
    <x v="5"/>
    <s v="COMPUTER TABLE 3 ' x 2 '"/>
    <s v="0"/>
    <s v="0"/>
    <s v="UM3001"/>
    <d v="2007-08-06T00:00:00"/>
    <n v="1443.75"/>
    <n v="-1371.56"/>
    <n v="72.19"/>
    <n v="0"/>
    <n v="0"/>
    <n v="0"/>
    <n v="0"/>
    <n v="72.19"/>
    <n v="1443.75"/>
    <n v="-1371.56"/>
    <n v="0"/>
    <m/>
    <s v="UM01"/>
    <s v="INR"/>
    <n v="0"/>
    <n v="0"/>
    <n v="0"/>
    <n v="0"/>
    <n v="0"/>
  </r>
  <r>
    <s v="1606002024"/>
    <s v="0"/>
    <s v="16060020240"/>
    <s v="6000"/>
    <x v="5"/>
    <s v="COMPUTER TABLE 3 x 2"/>
    <s v="0"/>
    <s v="0"/>
    <s v="UM3001"/>
    <d v="2004-02-13T00:00:00"/>
    <n v="2601.7600000000002"/>
    <n v="-2471.67"/>
    <n v="130.09"/>
    <n v="0"/>
    <n v="0"/>
    <n v="0"/>
    <n v="0"/>
    <n v="130.09"/>
    <n v="2601.7600000000002"/>
    <n v="-2471.67"/>
    <n v="0"/>
    <m/>
    <s v="UM01"/>
    <s v="INR"/>
    <n v="0"/>
    <n v="0"/>
    <n v="0"/>
    <n v="0"/>
    <n v="0"/>
  </r>
  <r>
    <s v="1606002025"/>
    <s v="0"/>
    <s v="16060020250"/>
    <s v="6000"/>
    <x v="5"/>
    <s v="COMPUTER TABLE 3 x 2"/>
    <s v="0"/>
    <s v="0"/>
    <s v="UM3001"/>
    <d v="2004-02-13T00:00:00"/>
    <n v="1450.88"/>
    <n v="-1378.33"/>
    <n v="72.55"/>
    <n v="0"/>
    <n v="0"/>
    <n v="0"/>
    <n v="0"/>
    <n v="72.55"/>
    <n v="1450.88"/>
    <n v="-1378.33"/>
    <n v="0"/>
    <m/>
    <s v="UM01"/>
    <s v="INR"/>
    <n v="0"/>
    <n v="0"/>
    <n v="0"/>
    <n v="0"/>
    <n v="0"/>
  </r>
  <r>
    <s v="1606002026"/>
    <s v="0"/>
    <s v="16060020260"/>
    <s v="6000"/>
    <x v="5"/>
    <s v="STEEL GODREJ CHAIR CH- B"/>
    <s v="0"/>
    <s v="0"/>
    <s v="UM3001"/>
    <d v="1980-10-28T00:00:00"/>
    <n v="245.14"/>
    <n v="-245.14"/>
    <n v="0"/>
    <n v="0"/>
    <n v="0"/>
    <n v="0"/>
    <n v="0"/>
    <n v="0"/>
    <n v="245.14"/>
    <n v="-245.14"/>
    <n v="0"/>
    <m/>
    <s v="UM01"/>
    <s v="INR"/>
    <n v="0"/>
    <n v="0"/>
    <n v="0"/>
    <n v="0"/>
    <n v="0"/>
  </r>
  <r>
    <s v="1606002027"/>
    <s v="0"/>
    <s v="16060020270"/>
    <s v="6000"/>
    <x v="5"/>
    <s v="COMPUTER TERMINAL TABLE"/>
    <s v="0"/>
    <s v="0"/>
    <s v="UM3001"/>
    <d v="1996-10-03T00:00:00"/>
    <n v="7980.73"/>
    <n v="-7581.69"/>
    <n v="399.04"/>
    <n v="0"/>
    <n v="0"/>
    <n v="0"/>
    <n v="0"/>
    <n v="399.04"/>
    <n v="7980.73"/>
    <n v="-7581.69"/>
    <n v="0"/>
    <m/>
    <s v="UM01"/>
    <s v="INR"/>
    <n v="0"/>
    <n v="0"/>
    <n v="0"/>
    <n v="0"/>
    <n v="0"/>
  </r>
  <r>
    <s v="1606002028"/>
    <s v="0"/>
    <s v="16060020280"/>
    <s v="6000"/>
    <x v="5"/>
    <s v="COMPUTER TERMINAL TABLE"/>
    <s v="0"/>
    <s v="0"/>
    <s v="UM3001"/>
    <d v="1990-07-12T00:00:00"/>
    <n v="14975.78"/>
    <n v="-14226.99"/>
    <n v="748.79"/>
    <n v="0"/>
    <n v="0"/>
    <n v="0"/>
    <n v="0"/>
    <n v="748.79"/>
    <n v="14975.78"/>
    <n v="-14226.99"/>
    <n v="0"/>
    <m/>
    <s v="UM01"/>
    <s v="INR"/>
    <n v="0"/>
    <n v="0"/>
    <n v="0"/>
    <n v="0"/>
    <n v="0"/>
  </r>
  <r>
    <s v="1606002029"/>
    <s v="0"/>
    <s v="16060020290"/>
    <s v="6000"/>
    <x v="5"/>
    <s v="COMPUTER TERMINAL TABLE"/>
    <s v="0"/>
    <s v="0"/>
    <s v="UM3001"/>
    <d v="1995-03-02T00:00:00"/>
    <n v="13212.4"/>
    <n v="-12551.78"/>
    <n v="660.62"/>
    <n v="0"/>
    <n v="0"/>
    <n v="0"/>
    <n v="0"/>
    <n v="660.62"/>
    <n v="13212.4"/>
    <n v="-12551.78"/>
    <n v="0"/>
    <m/>
    <s v="UM01"/>
    <s v="INR"/>
    <n v="0"/>
    <n v="0"/>
    <n v="0"/>
    <n v="0"/>
    <n v="0"/>
  </r>
  <r>
    <s v="1606002031"/>
    <s v="0"/>
    <s v="16060020310"/>
    <s v="6000"/>
    <x v="5"/>
    <s v="COMPUTER TERMINAL TABLE"/>
    <s v="0"/>
    <s v="0"/>
    <s v="UM3001"/>
    <d v="1994-09-30T00:00:00"/>
    <n v="6606.2"/>
    <n v="-6275.89"/>
    <n v="330.31"/>
    <n v="0"/>
    <n v="0"/>
    <n v="0"/>
    <n v="0"/>
    <n v="330.31"/>
    <n v="6606.2"/>
    <n v="-6275.89"/>
    <n v="0"/>
    <m/>
    <s v="UM01"/>
    <s v="INR"/>
    <n v="0"/>
    <n v="0"/>
    <n v="0"/>
    <n v="0"/>
    <n v="0"/>
  </r>
  <r>
    <s v="1606002033"/>
    <s v="0"/>
    <s v="16060020330"/>
    <s v="6000"/>
    <x v="5"/>
    <s v="STEEL GODREJ CHAIR CH-7B"/>
    <s v="0"/>
    <s v="0"/>
    <s v="UM3001"/>
    <d v="1980-10-28T00:00:00"/>
    <n v="245.14"/>
    <n v="-245.14"/>
    <n v="0"/>
    <n v="0"/>
    <n v="0"/>
    <n v="0"/>
    <n v="0"/>
    <n v="0"/>
    <n v="245.14"/>
    <n v="-245.14"/>
    <n v="0"/>
    <m/>
    <s v="UM01"/>
    <s v="INR"/>
    <n v="0"/>
    <n v="0"/>
    <n v="0"/>
    <n v="0"/>
    <n v="0"/>
  </r>
  <r>
    <s v="1606002034"/>
    <s v="0"/>
    <s v="16060020340"/>
    <s v="6000"/>
    <x v="5"/>
    <s v="STEEL GODREJ CHAIR CH-7B"/>
    <s v="0"/>
    <s v="0"/>
    <s v="UM3001"/>
    <d v="1980-10-28T00:00:00"/>
    <n v="245.14"/>
    <n v="-245.14"/>
    <n v="0"/>
    <n v="0"/>
    <n v="0"/>
    <n v="0"/>
    <n v="0"/>
    <n v="0"/>
    <n v="245.14"/>
    <n v="-245.14"/>
    <n v="0"/>
    <m/>
    <s v="UM01"/>
    <s v="INR"/>
    <n v="0"/>
    <n v="0"/>
    <n v="0"/>
    <n v="0"/>
    <n v="0"/>
  </r>
  <r>
    <s v="1606002035"/>
    <s v="0"/>
    <s v="16060020350"/>
    <s v="6000"/>
    <x v="5"/>
    <s v="STEEL GODREJ CHAIR CH-7B"/>
    <s v="0"/>
    <s v="0"/>
    <s v="UM3001"/>
    <d v="1980-10-28T00:00:00"/>
    <n v="245.14"/>
    <n v="-245.14"/>
    <n v="0"/>
    <n v="0"/>
    <n v="0"/>
    <n v="0"/>
    <n v="0"/>
    <n v="0"/>
    <n v="245.14"/>
    <n v="-245.14"/>
    <n v="0"/>
    <m/>
    <s v="UM01"/>
    <s v="INR"/>
    <n v="0"/>
    <n v="0"/>
    <n v="0"/>
    <n v="0"/>
    <n v="0"/>
  </r>
  <r>
    <s v="1606002036"/>
    <s v="0"/>
    <s v="16060020360"/>
    <s v="6000"/>
    <x v="5"/>
    <s v="STEEL GODREJ CHAIR CH-7B"/>
    <s v="0"/>
    <s v="0"/>
    <s v="UM3001"/>
    <d v="1980-10-28T00:00:00"/>
    <n v="245.14"/>
    <n v="-245.14"/>
    <n v="0"/>
    <n v="0"/>
    <n v="0"/>
    <n v="0"/>
    <n v="0"/>
    <n v="0"/>
    <n v="245.14"/>
    <n v="-245.14"/>
    <n v="0"/>
    <m/>
    <s v="UM01"/>
    <s v="INR"/>
    <n v="0"/>
    <n v="0"/>
    <n v="0"/>
    <n v="0"/>
    <n v="0"/>
  </r>
  <r>
    <s v="1606002037"/>
    <s v="0"/>
    <s v="16060020370"/>
    <s v="6000"/>
    <x v="5"/>
    <s v="STEEL GODREJ CHAIR CH-7B"/>
    <s v="0"/>
    <s v="0"/>
    <s v="UM3001"/>
    <d v="1980-10-28T00:00:00"/>
    <n v="245.14"/>
    <n v="-245.14"/>
    <n v="0"/>
    <n v="0"/>
    <n v="0"/>
    <n v="0"/>
    <n v="0"/>
    <n v="0"/>
    <n v="245.14"/>
    <n v="-245.14"/>
    <n v="0"/>
    <m/>
    <s v="UM01"/>
    <s v="INR"/>
    <n v="0"/>
    <n v="0"/>
    <n v="0"/>
    <n v="0"/>
    <n v="0"/>
  </r>
  <r>
    <s v="1606002038"/>
    <s v="0"/>
    <s v="16060020380"/>
    <s v="6000"/>
    <x v="5"/>
    <s v="STEEL GODREJ CHAIR CH-7B"/>
    <s v="0"/>
    <s v="0"/>
    <s v="UM3001"/>
    <d v="1980-10-28T00:00:00"/>
    <n v="245.14"/>
    <n v="-245.14"/>
    <n v="0"/>
    <n v="0"/>
    <n v="0"/>
    <n v="0"/>
    <n v="0"/>
    <n v="0"/>
    <n v="245.14"/>
    <n v="-245.14"/>
    <n v="0"/>
    <m/>
    <s v="UM01"/>
    <s v="INR"/>
    <n v="0"/>
    <n v="0"/>
    <n v="0"/>
    <n v="0"/>
    <n v="0"/>
  </r>
  <r>
    <s v="1606002039"/>
    <s v="0"/>
    <s v="16060020390"/>
    <s v="6000"/>
    <x v="5"/>
    <s v="STEEL GODREJ CHAIR CH-7B"/>
    <s v="0"/>
    <s v="0"/>
    <s v="UM3001"/>
    <d v="1980-10-28T00:00:00"/>
    <n v="245.14"/>
    <n v="-245.14"/>
    <n v="0"/>
    <n v="0"/>
    <n v="0"/>
    <n v="0"/>
    <n v="0"/>
    <n v="0"/>
    <n v="245.14"/>
    <n v="-245.14"/>
    <n v="0"/>
    <m/>
    <s v="UM01"/>
    <s v="INR"/>
    <n v="0"/>
    <n v="0"/>
    <n v="0"/>
    <n v="0"/>
    <n v="0"/>
  </r>
  <r>
    <s v="1606002040"/>
    <s v="0"/>
    <s v="16060020400"/>
    <s v="6000"/>
    <x v="5"/>
    <s v="ORIENT 42INCHES CEILING FAN"/>
    <s v="0"/>
    <s v="0"/>
    <s v="UM3001"/>
    <d v="1973-01-01T00:00:00"/>
    <n v="246.59"/>
    <n v="-246.59"/>
    <n v="0"/>
    <n v="0"/>
    <n v="0"/>
    <n v="0"/>
    <n v="0"/>
    <n v="0"/>
    <n v="246.59"/>
    <n v="-246.59"/>
    <n v="0"/>
    <m/>
    <s v="UM01"/>
    <s v="INR"/>
    <n v="0"/>
    <n v="0"/>
    <n v="0"/>
    <n v="0"/>
    <n v="0"/>
  </r>
  <r>
    <s v="1606002041"/>
    <s v="0"/>
    <s v="16060020410"/>
    <s v="6000"/>
    <x v="5"/>
    <s v="ALMIRAH WITH MIRROR"/>
    <s v="0"/>
    <s v="0"/>
    <s v="UM3001"/>
    <d v="1968-01-01T00:00:00"/>
    <n v="249.9"/>
    <n v="-249.9"/>
    <n v="0"/>
    <n v="0"/>
    <n v="0"/>
    <n v="0"/>
    <n v="0"/>
    <n v="0"/>
    <n v="249.9"/>
    <n v="-249.9"/>
    <n v="0"/>
    <m/>
    <s v="UM01"/>
    <s v="INR"/>
    <n v="0"/>
    <n v="0"/>
    <n v="0"/>
    <n v="0"/>
    <n v="0"/>
  </r>
  <r>
    <s v="1606002042"/>
    <s v="0"/>
    <s v="16060020420"/>
    <s v="6000"/>
    <x v="5"/>
    <s v="SIDE RACK"/>
    <s v="0"/>
    <s v="0"/>
    <s v="UM3001"/>
    <d v="1974-01-01T00:00:00"/>
    <n v="250"/>
    <n v="-250"/>
    <n v="0"/>
    <n v="0"/>
    <n v="0"/>
    <n v="0"/>
    <n v="0"/>
    <n v="0"/>
    <n v="250"/>
    <n v="-250"/>
    <n v="0"/>
    <m/>
    <s v="UM01"/>
    <s v="INR"/>
    <n v="0"/>
    <n v="0"/>
    <n v="0"/>
    <n v="0"/>
    <n v="0"/>
  </r>
  <r>
    <s v="1606002043"/>
    <s v="0"/>
    <s v="16060020430"/>
    <s v="6000"/>
    <x v="5"/>
    <s v="SIDE RACK"/>
    <s v="0"/>
    <s v="0"/>
    <s v="UM3001"/>
    <d v="1974-01-01T00:00:00"/>
    <n v="250"/>
    <n v="-250"/>
    <n v="0"/>
    <n v="0"/>
    <n v="0"/>
    <n v="0"/>
    <n v="0"/>
    <n v="0"/>
    <n v="250"/>
    <n v="-250"/>
    <n v="0"/>
    <m/>
    <s v="UM01"/>
    <s v="INR"/>
    <n v="0"/>
    <n v="0"/>
    <n v="0"/>
    <n v="0"/>
    <n v="0"/>
  </r>
  <r>
    <s v="1606002044"/>
    <s v="0"/>
    <s v="16060020440"/>
    <s v="6000"/>
    <x v="5"/>
    <s v="SIDE RACK"/>
    <s v="0"/>
    <s v="0"/>
    <s v="UM3001"/>
    <d v="1974-01-01T00:00:00"/>
    <n v="250"/>
    <n v="-250"/>
    <n v="0"/>
    <n v="0"/>
    <n v="0"/>
    <n v="0"/>
    <n v="0"/>
    <n v="0"/>
    <n v="250"/>
    <n v="-250"/>
    <n v="0"/>
    <m/>
    <s v="UM01"/>
    <s v="INR"/>
    <n v="0"/>
    <n v="0"/>
    <n v="0"/>
    <n v="0"/>
    <n v="0"/>
  </r>
  <r>
    <s v="1606002045"/>
    <s v="0"/>
    <s v="16060020450"/>
    <s v="6000"/>
    <x v="5"/>
    <s v="BOOK SHELF CUM FILE RACK"/>
    <s v="0"/>
    <s v="0"/>
    <s v="UM3001"/>
    <d v="1972-01-01T00:00:00"/>
    <n v="255"/>
    <n v="-255"/>
    <n v="0"/>
    <n v="0"/>
    <n v="0"/>
    <n v="0"/>
    <n v="0"/>
    <n v="0"/>
    <n v="255"/>
    <n v="-255"/>
    <n v="0"/>
    <m/>
    <s v="UM01"/>
    <s v="INR"/>
    <n v="0"/>
    <n v="0"/>
    <n v="0"/>
    <n v="0"/>
    <n v="0"/>
  </r>
  <r>
    <s v="1606002046"/>
    <s v="0"/>
    <s v="16060020460"/>
    <s v="6000"/>
    <x v="5"/>
    <s v="CONFERENCE TABLE"/>
    <s v="0"/>
    <s v="0"/>
    <s v="UM3001"/>
    <d v="2006-09-21T00:00:00"/>
    <n v="34847.82"/>
    <n v="-33105.42"/>
    <n v="1742.4"/>
    <n v="0"/>
    <n v="0"/>
    <n v="0"/>
    <n v="0"/>
    <n v="1742.4"/>
    <n v="34847.82"/>
    <n v="-33105.42"/>
    <n v="0"/>
    <m/>
    <s v="UM01"/>
    <s v="INR"/>
    <n v="0"/>
    <n v="0"/>
    <n v="0"/>
    <n v="0"/>
    <n v="0"/>
  </r>
  <r>
    <s v="1606002047"/>
    <s v="0"/>
    <s v="16060020470"/>
    <s v="6000"/>
    <x v="5"/>
    <s v="CONFERENCE TABLE"/>
    <s v="0"/>
    <s v="0"/>
    <s v="UM3001"/>
    <d v="1994-02-05T00:00:00"/>
    <n v="11000"/>
    <n v="-10450"/>
    <n v="550"/>
    <n v="0"/>
    <n v="0"/>
    <n v="0"/>
    <n v="0"/>
    <n v="550"/>
    <n v="11000"/>
    <n v="-10450"/>
    <n v="0"/>
    <m/>
    <s v="UM01"/>
    <s v="INR"/>
    <n v="0"/>
    <n v="0"/>
    <n v="0"/>
    <n v="0"/>
    <n v="0"/>
  </r>
  <r>
    <s v="1606002048"/>
    <s v="0"/>
    <s v="16060020480"/>
    <s v="6000"/>
    <x v="5"/>
    <s v="CONFERENCE TABLE WITH 18 CHAIR"/>
    <s v="10"/>
    <s v="0"/>
    <s v="UM3001"/>
    <d v="2005-09-30T00:00:00"/>
    <n v="112000"/>
    <n v="-106400"/>
    <n v="5600"/>
    <n v="0"/>
    <n v="0"/>
    <n v="0"/>
    <n v="0"/>
    <n v="5600"/>
    <n v="112000"/>
    <n v="-106400"/>
    <n v="0"/>
    <m/>
    <s v="UM01"/>
    <s v="INR"/>
    <n v="0"/>
    <n v="0"/>
    <n v="0"/>
    <n v="0"/>
    <n v="0"/>
  </r>
  <r>
    <s v="1606002049"/>
    <s v="0"/>
    <s v="16060020490"/>
    <s v="6000"/>
    <x v="5"/>
    <s v="MANGO WOOD ALMIRAH 7X3X18"/>
    <s v="0"/>
    <s v="0"/>
    <s v="UM3001"/>
    <d v="1971-01-01T00:00:00"/>
    <n v="255"/>
    <n v="-255"/>
    <n v="0"/>
    <n v="0"/>
    <n v="0"/>
    <n v="0"/>
    <n v="0"/>
    <n v="0"/>
    <n v="255"/>
    <n v="-255"/>
    <n v="0"/>
    <m/>
    <s v="UM01"/>
    <s v="INR"/>
    <n v="0"/>
    <n v="0"/>
    <n v="0"/>
    <n v="0"/>
    <n v="0"/>
  </r>
  <r>
    <s v="1606002050"/>
    <s v="0"/>
    <s v="16060020500"/>
    <s v="6000"/>
    <x v="5"/>
    <s v="CONSOLE TABLE"/>
    <s v="0"/>
    <s v="0"/>
    <s v="UM3001"/>
    <d v="1994-02-05T00:00:00"/>
    <n v="7000"/>
    <n v="-6650"/>
    <n v="350"/>
    <n v="0"/>
    <n v="0"/>
    <n v="0"/>
    <n v="0"/>
    <n v="350"/>
    <n v="7000"/>
    <n v="-6650"/>
    <n v="0"/>
    <m/>
    <s v="UM01"/>
    <s v="INR"/>
    <n v="0"/>
    <n v="0"/>
    <n v="0"/>
    <n v="0"/>
    <n v="0"/>
  </r>
  <r>
    <s v="1606002051"/>
    <s v="0"/>
    <s v="16060020510"/>
    <s v="6000"/>
    <x v="5"/>
    <s v="COO. TABLE"/>
    <s v="0"/>
    <s v="0"/>
    <s v="UM3001"/>
    <d v="2006-09-21T00:00:00"/>
    <n v="18438"/>
    <n v="-17516.099999999999"/>
    <n v="921.9"/>
    <n v="0"/>
    <n v="0"/>
    <n v="0"/>
    <n v="0"/>
    <n v="921.9"/>
    <n v="18438"/>
    <n v="-17516.099999999999"/>
    <n v="0"/>
    <m/>
    <s v="UM01"/>
    <s v="INR"/>
    <n v="0"/>
    <n v="0"/>
    <n v="0"/>
    <n v="0"/>
    <n v="0"/>
  </r>
  <r>
    <s v="1606002052"/>
    <s v="0"/>
    <s v="16060020520"/>
    <s v="6000"/>
    <x v="5"/>
    <s v="WOODEN ALMIRAH 7-0X3-0X1-6"/>
    <s v="0"/>
    <s v="0"/>
    <s v="UM3001"/>
    <d v="1971-01-01T00:00:00"/>
    <n v="255"/>
    <n v="-255"/>
    <n v="0"/>
    <n v="0"/>
    <n v="0"/>
    <n v="0"/>
    <n v="0"/>
    <n v="0"/>
    <n v="255"/>
    <n v="-255"/>
    <n v="0"/>
    <m/>
    <s v="UM01"/>
    <s v="INR"/>
    <n v="0"/>
    <n v="0"/>
    <n v="0"/>
    <n v="0"/>
    <n v="0"/>
  </r>
  <r>
    <s v="1606002053"/>
    <s v="0"/>
    <s v="16060020530"/>
    <s v="6000"/>
    <x v="5"/>
    <s v="COOLER WATER - SAHARA 400"/>
    <s v="5"/>
    <s v="0"/>
    <s v="UM3001"/>
    <d v="2000-04-29T00:00:00"/>
    <n v="6000"/>
    <n v="-5700"/>
    <n v="300"/>
    <n v="0"/>
    <n v="0"/>
    <n v="0"/>
    <n v="0"/>
    <n v="300"/>
    <n v="6000"/>
    <n v="-5700"/>
    <n v="0"/>
    <m/>
    <s v="UM01"/>
    <s v="INR"/>
    <n v="0"/>
    <n v="0"/>
    <n v="0"/>
    <n v="0"/>
    <n v="0"/>
  </r>
  <r>
    <s v="1606002054"/>
    <s v="0"/>
    <s v="16060020540"/>
    <s v="6000"/>
    <x v="5"/>
    <s v="WOODEN ALMIRAH 7-0X3-0X1-6"/>
    <s v="0"/>
    <s v="0"/>
    <s v="UM3001"/>
    <d v="1971-01-01T00:00:00"/>
    <n v="255"/>
    <n v="-255"/>
    <n v="0"/>
    <n v="0"/>
    <n v="0"/>
    <n v="0"/>
    <n v="0"/>
    <n v="0"/>
    <n v="255"/>
    <n v="-255"/>
    <n v="0"/>
    <m/>
    <s v="UM01"/>
    <s v="INR"/>
    <n v="0"/>
    <n v="0"/>
    <n v="0"/>
    <n v="0"/>
    <n v="0"/>
  </r>
  <r>
    <s v="1606002055"/>
    <s v="0"/>
    <s v="16060020550"/>
    <s v="6000"/>
    <x v="5"/>
    <s v="STEEL ALMIRAH WITH 3 SHELVES"/>
    <s v="0"/>
    <s v="0"/>
    <s v="UM3001"/>
    <d v="1964-01-01T00:00:00"/>
    <n v="258.5"/>
    <n v="-258.5"/>
    <n v="0"/>
    <n v="0"/>
    <n v="0"/>
    <n v="0"/>
    <n v="0"/>
    <n v="0"/>
    <n v="258.5"/>
    <n v="-258.5"/>
    <n v="0"/>
    <m/>
    <s v="UM01"/>
    <s v="INR"/>
    <n v="0"/>
    <n v="0"/>
    <n v="0"/>
    <n v="0"/>
    <n v="0"/>
  </r>
  <r>
    <s v="1606002056"/>
    <s v="0"/>
    <s v="16060020560"/>
    <s v="6000"/>
    <x v="5"/>
    <s v="CORNER TABLE"/>
    <s v="0"/>
    <s v="0"/>
    <s v="UM3001"/>
    <d v="1998-01-27T00:00:00"/>
    <n v="9252.2999999999993"/>
    <n v="-8789.68"/>
    <n v="462.62"/>
    <n v="0"/>
    <n v="0"/>
    <n v="0"/>
    <n v="0"/>
    <n v="462.62"/>
    <n v="9252.2999999999993"/>
    <n v="-8789.68"/>
    <n v="0"/>
    <m/>
    <s v="UM01"/>
    <s v="INR"/>
    <n v="0"/>
    <n v="0"/>
    <n v="0"/>
    <n v="0"/>
    <n v="0"/>
  </r>
  <r>
    <s v="1606002057"/>
    <s v="0"/>
    <s v="16060020570"/>
    <s v="6000"/>
    <x v="5"/>
    <s v="CORNER TABLE WITH GLASS TOP"/>
    <s v="10"/>
    <s v="0"/>
    <s v="UM3001"/>
    <d v="2012-01-09T00:00:00"/>
    <n v="20400"/>
    <n v="-15615.3"/>
    <n v="4784.7"/>
    <n v="0"/>
    <n v="0"/>
    <n v="-2123.83"/>
    <n v="0"/>
    <n v="2660.87"/>
    <n v="20400"/>
    <n v="-17739.13"/>
    <n v="0"/>
    <m/>
    <s v="UM01"/>
    <s v="INR"/>
    <n v="0"/>
    <n v="0"/>
    <n v="0"/>
    <n v="0"/>
    <n v="0"/>
  </r>
  <r>
    <s v="1606002058"/>
    <s v="0"/>
    <s v="16060020580"/>
    <s v="6000"/>
    <x v="5"/>
    <s v="ALMIRAH 72X34 1/2 PLY WOOD"/>
    <s v="0"/>
    <s v="0"/>
    <s v="UM3001"/>
    <d v="1975-03-13T00:00:00"/>
    <n v="262.5"/>
    <n v="-262.5"/>
    <n v="0"/>
    <n v="0"/>
    <n v="0"/>
    <n v="0"/>
    <n v="0"/>
    <n v="0"/>
    <n v="262.5"/>
    <n v="-262.5"/>
    <n v="0"/>
    <m/>
    <s v="UM01"/>
    <s v="INR"/>
    <n v="0"/>
    <n v="0"/>
    <n v="0"/>
    <n v="0"/>
    <n v="0"/>
  </r>
  <r>
    <s v="1606002059"/>
    <s v="0"/>
    <s v="16060020590"/>
    <s v="6000"/>
    <x v="5"/>
    <s v="COVERED WOODEN FILE CANITNET"/>
    <s v="10"/>
    <s v="0"/>
    <s v="UM3001"/>
    <d v="2013-04-11T00:00:00"/>
    <n v="110000"/>
    <n v="-71745.119999999995"/>
    <n v="38254.879999999997"/>
    <n v="0"/>
    <n v="0"/>
    <n v="-10819.49"/>
    <n v="0"/>
    <n v="27435.39"/>
    <n v="110000"/>
    <n v="-82564.61"/>
    <n v="0"/>
    <m/>
    <s v="UM01"/>
    <s v="INR"/>
    <n v="0"/>
    <n v="0"/>
    <n v="0"/>
    <n v="0"/>
    <n v="0"/>
  </r>
  <r>
    <s v="1606002060"/>
    <s v="0"/>
    <s v="16060020600"/>
    <s v="6000"/>
    <x v="5"/>
    <s v="ORIENT CEILING FAN"/>
    <s v="0"/>
    <s v="0"/>
    <s v="UM3001"/>
    <d v="1969-01-01T00:00:00"/>
    <n v="262.60000000000002"/>
    <n v="-262.60000000000002"/>
    <n v="0"/>
    <n v="0"/>
    <n v="0"/>
    <n v="0"/>
    <n v="0"/>
    <n v="0"/>
    <n v="262.60000000000002"/>
    <n v="-262.60000000000002"/>
    <n v="0"/>
    <m/>
    <s v="UM01"/>
    <s v="INR"/>
    <n v="0"/>
    <n v="0"/>
    <n v="0"/>
    <n v="0"/>
    <n v="0"/>
  </r>
  <r>
    <s v="1606002061"/>
    <s v="0"/>
    <s v="16060020610"/>
    <s v="6000"/>
    <x v="5"/>
    <s v="CROMPTON CEALING FAN 1200 MM"/>
    <s v="0"/>
    <s v="0"/>
    <s v="UM3001"/>
    <d v="2000-08-13T00:00:00"/>
    <n v="1111"/>
    <n v="-1064.7"/>
    <n v="46.3"/>
    <n v="0"/>
    <n v="0"/>
    <n v="0"/>
    <n v="0"/>
    <n v="46.3"/>
    <n v="1111"/>
    <n v="-1064.7"/>
    <n v="0"/>
    <m/>
    <s v="UM01"/>
    <s v="INR"/>
    <n v="0"/>
    <n v="0"/>
    <n v="0"/>
    <n v="0"/>
    <n v="0"/>
  </r>
  <r>
    <s v="1606002062"/>
    <s v="0"/>
    <s v="16060020620"/>
    <s v="6000"/>
    <x v="5"/>
    <s v="T.W.ALMIRAH3-4X3-11X15"/>
    <s v="0"/>
    <s v="0"/>
    <s v="UM3001"/>
    <d v="1974-01-01T00:00:00"/>
    <n v="265"/>
    <n v="-265"/>
    <n v="0"/>
    <n v="0"/>
    <n v="0"/>
    <n v="0"/>
    <n v="0"/>
    <n v="0"/>
    <n v="265"/>
    <n v="-265"/>
    <n v="0"/>
    <m/>
    <s v="UM01"/>
    <s v="INR"/>
    <n v="0"/>
    <n v="0"/>
    <n v="0"/>
    <n v="0"/>
    <n v="0"/>
  </r>
  <r>
    <s v="1606002063"/>
    <s v="0"/>
    <s v="16060020630"/>
    <s v="6000"/>
    <x v="5"/>
    <s v="BOOK CASE SIZE 4X3X1 FEET"/>
    <s v="0"/>
    <s v="0"/>
    <s v="UM3001"/>
    <d v="1973-01-01T00:00:00"/>
    <n v="267.39"/>
    <n v="-267.39"/>
    <n v="0"/>
    <n v="0"/>
    <n v="0"/>
    <n v="0"/>
    <n v="0"/>
    <n v="0"/>
    <n v="267.39"/>
    <n v="-267.39"/>
    <n v="0"/>
    <m/>
    <s v="UM01"/>
    <s v="INR"/>
    <n v="0"/>
    <n v="0"/>
    <n v="0"/>
    <n v="0"/>
    <n v="0"/>
  </r>
  <r>
    <s v="1606002064"/>
    <s v="0"/>
    <s v="16060020640"/>
    <s v="6000"/>
    <x v="5"/>
    <s v="STEEL ALMIRAH"/>
    <s v="0"/>
    <s v="0"/>
    <s v="UM3001"/>
    <d v="1962-01-01T00:00:00"/>
    <n v="93872.85"/>
    <n v="-272.85000000000002"/>
    <n v="93600"/>
    <n v="0"/>
    <n v="0"/>
    <n v="0"/>
    <n v="0"/>
    <n v="93600"/>
    <n v="93872.85"/>
    <n v="-272.85000000000002"/>
    <n v="0"/>
    <m/>
    <s v="UM01"/>
    <s v="INR"/>
    <n v="0"/>
    <n v="0"/>
    <n v="0"/>
    <n v="0"/>
    <n v="0"/>
  </r>
  <r>
    <s v="1606002065"/>
    <s v="0"/>
    <s v="16060020650"/>
    <s v="6000"/>
    <x v="5"/>
    <s v="&quot;CROMPTON 48&quot;&quot; CELLING FAN&quot;"/>
    <s v="0"/>
    <s v="0"/>
    <s v="UM3001"/>
    <d v="2003-04-10T00:00:00"/>
    <n v="4343"/>
    <n v="-4125.8500000000004"/>
    <n v="217.15"/>
    <n v="0"/>
    <n v="0"/>
    <n v="0"/>
    <n v="0"/>
    <n v="217.15"/>
    <n v="4343"/>
    <n v="-4125.8500000000004"/>
    <n v="0"/>
    <m/>
    <s v="UM01"/>
    <s v="INR"/>
    <n v="0"/>
    <n v="0"/>
    <n v="0"/>
    <n v="0"/>
    <n v="0"/>
  </r>
  <r>
    <s v="1606002066"/>
    <s v="0"/>
    <s v="16060020660"/>
    <s v="6000"/>
    <x v="5"/>
    <s v="&quot;CROMPTON 48&quot;&quot; CELLING FAN&quot;"/>
    <s v="0"/>
    <s v="0"/>
    <s v="UM3001"/>
    <d v="2003-04-22T00:00:00"/>
    <n v="4343"/>
    <n v="-4125.8500000000004"/>
    <n v="217.15"/>
    <n v="0"/>
    <n v="0"/>
    <n v="0"/>
    <n v="0"/>
    <n v="217.15"/>
    <n v="4343"/>
    <n v="-4125.8500000000004"/>
    <n v="0"/>
    <m/>
    <s v="UM01"/>
    <s v="INR"/>
    <n v="0"/>
    <n v="0"/>
    <n v="0"/>
    <n v="0"/>
    <n v="0"/>
  </r>
  <r>
    <s v="1606002067"/>
    <s v="0"/>
    <s v="16060020670"/>
    <s v="6000"/>
    <x v="5"/>
    <s v="&quot;CROMPTON 48&quot;&quot; CELLING FAN&quot;"/>
    <s v="0"/>
    <s v="0"/>
    <s v="UM3001"/>
    <d v="2003-06-14T00:00:00"/>
    <n v="4343"/>
    <n v="-4125.8500000000004"/>
    <n v="217.15"/>
    <n v="0"/>
    <n v="0"/>
    <n v="0"/>
    <n v="0"/>
    <n v="217.15"/>
    <n v="4343"/>
    <n v="-4125.8500000000004"/>
    <n v="0"/>
    <m/>
    <s v="UM01"/>
    <s v="INR"/>
    <n v="0"/>
    <n v="0"/>
    <n v="0"/>
    <n v="0"/>
    <n v="0"/>
  </r>
  <r>
    <s v="1606002068"/>
    <s v="0"/>
    <s v="16060020680"/>
    <s v="6000"/>
    <x v="5"/>
    <s v="STEEL ALMIRAH"/>
    <s v="0"/>
    <s v="0"/>
    <s v="UM3001"/>
    <d v="1962-01-01T00:00:00"/>
    <n v="272.85000000000002"/>
    <n v="-272.85000000000002"/>
    <n v="0"/>
    <n v="0"/>
    <n v="0"/>
    <n v="0"/>
    <n v="0"/>
    <n v="0"/>
    <n v="272.85000000000002"/>
    <n v="-272.85000000000002"/>
    <n v="0"/>
    <m/>
    <s v="UM01"/>
    <s v="INR"/>
    <n v="0"/>
    <n v="0"/>
    <n v="0"/>
    <n v="0"/>
    <n v="0"/>
  </r>
  <r>
    <s v="1606002069"/>
    <s v="0"/>
    <s v="16060020690"/>
    <s v="6000"/>
    <x v="5"/>
    <s v="STEEL ALMIRAH"/>
    <s v="0"/>
    <s v="0"/>
    <s v="UM3001"/>
    <d v="1961-01-01T00:00:00"/>
    <n v="272.85000000000002"/>
    <n v="-272.85000000000002"/>
    <n v="0"/>
    <n v="0"/>
    <n v="0"/>
    <n v="0"/>
    <n v="0"/>
    <n v="0"/>
    <n v="272.85000000000002"/>
    <n v="-272.85000000000002"/>
    <n v="0"/>
    <m/>
    <s v="UM01"/>
    <s v="INR"/>
    <n v="0"/>
    <n v="0"/>
    <n v="0"/>
    <n v="0"/>
    <n v="0"/>
  </r>
  <r>
    <s v="1606002070"/>
    <s v="0"/>
    <s v="16060020700"/>
    <s v="6000"/>
    <x v="5"/>
    <s v="STEEL ALMIRAH"/>
    <s v="0"/>
    <s v="0"/>
    <s v="UM3001"/>
    <d v="1962-01-01T00:00:00"/>
    <n v="272.85000000000002"/>
    <n v="-272.85000000000002"/>
    <n v="0"/>
    <n v="0"/>
    <n v="0"/>
    <n v="0"/>
    <n v="0"/>
    <n v="0"/>
    <n v="272.85000000000002"/>
    <n v="-272.85000000000002"/>
    <n v="0"/>
    <m/>
    <s v="UM01"/>
    <s v="INR"/>
    <n v="0"/>
    <n v="0"/>
    <n v="0"/>
    <n v="0"/>
    <n v="0"/>
  </r>
  <r>
    <s v="1606002071"/>
    <s v="0"/>
    <s v="16060020710"/>
    <s v="6000"/>
    <x v="5"/>
    <s v="WOODEN RACK"/>
    <s v="0"/>
    <s v="0"/>
    <s v="UM3001"/>
    <d v="1981-08-05T00:00:00"/>
    <n v="275"/>
    <n v="-275"/>
    <n v="0"/>
    <n v="0"/>
    <n v="0"/>
    <n v="0"/>
    <n v="0"/>
    <n v="0"/>
    <n v="275"/>
    <n v="-275"/>
    <n v="0"/>
    <m/>
    <s v="UM01"/>
    <s v="INR"/>
    <n v="0"/>
    <n v="0"/>
    <n v="0"/>
    <n v="0"/>
    <n v="0"/>
  </r>
  <r>
    <s v="1606002072"/>
    <s v="0"/>
    <s v="16060020720"/>
    <s v="6000"/>
    <x v="5"/>
    <s v="TABLE T-102 D.L.TOP"/>
    <s v="0"/>
    <s v="0"/>
    <s v="UM3001"/>
    <d v="1974-01-01T00:00:00"/>
    <n v="279.57"/>
    <n v="-279.57"/>
    <n v="0"/>
    <n v="0"/>
    <n v="0"/>
    <n v="0"/>
    <n v="0"/>
    <n v="0"/>
    <n v="279.57"/>
    <n v="-279.57"/>
    <n v="0"/>
    <m/>
    <s v="UM01"/>
    <s v="INR"/>
    <n v="0"/>
    <n v="0"/>
    <n v="0"/>
    <n v="0"/>
    <n v="0"/>
  </r>
  <r>
    <s v="1606002073"/>
    <s v="0"/>
    <s v="16060020730"/>
    <s v="6000"/>
    <x v="5"/>
    <s v="TABLE T-102 D.L.TOP"/>
    <s v="0"/>
    <s v="0"/>
    <s v="UM3001"/>
    <d v="1974-01-01T00:00:00"/>
    <n v="279.57"/>
    <n v="-279.57"/>
    <n v="0"/>
    <n v="0"/>
    <n v="0"/>
    <n v="0"/>
    <n v="0"/>
    <n v="0"/>
    <n v="279.57"/>
    <n v="-279.57"/>
    <n v="0"/>
    <m/>
    <s v="UM01"/>
    <s v="INR"/>
    <n v="0"/>
    <n v="0"/>
    <n v="0"/>
    <n v="0"/>
    <n v="0"/>
  </r>
  <r>
    <s v="1606002074"/>
    <s v="0"/>
    <s v="16060020740"/>
    <s v="6000"/>
    <x v="5"/>
    <s v="TABLE T-102 D.L.TOP"/>
    <s v="0"/>
    <s v="0"/>
    <s v="UM3001"/>
    <d v="1974-01-01T00:00:00"/>
    <n v="279.57"/>
    <n v="-279.57"/>
    <n v="0"/>
    <n v="0"/>
    <n v="0"/>
    <n v="0"/>
    <n v="0"/>
    <n v="0"/>
    <n v="279.57"/>
    <n v="-279.57"/>
    <n v="0"/>
    <m/>
    <s v="UM01"/>
    <s v="INR"/>
    <n v="0"/>
    <n v="0"/>
    <n v="0"/>
    <n v="0"/>
    <n v="0"/>
  </r>
  <r>
    <s v="1606002075"/>
    <s v="0"/>
    <s v="16060020750"/>
    <s v="6000"/>
    <x v="5"/>
    <s v="TABLE T-102 D.L.TOP"/>
    <s v="0"/>
    <s v="0"/>
    <s v="UM3001"/>
    <d v="1974-01-01T00:00:00"/>
    <n v="279.57"/>
    <n v="-279.57"/>
    <n v="0"/>
    <n v="0"/>
    <n v="0"/>
    <n v="0"/>
    <n v="0"/>
    <n v="0"/>
    <n v="279.57"/>
    <n v="-279.57"/>
    <n v="0"/>
    <m/>
    <s v="UM01"/>
    <s v="INR"/>
    <n v="0"/>
    <n v="0"/>
    <n v="0"/>
    <n v="0"/>
    <n v="0"/>
  </r>
  <r>
    <s v="1606002076"/>
    <s v="0"/>
    <s v="16060020760"/>
    <s v="6000"/>
    <x v="5"/>
    <s v="TABLE T-102 D.L.TOP"/>
    <s v="0"/>
    <s v="0"/>
    <s v="UM3001"/>
    <d v="1974-01-01T00:00:00"/>
    <n v="279.60000000000002"/>
    <n v="-279.60000000000002"/>
    <n v="0"/>
    <n v="0"/>
    <n v="0"/>
    <n v="0"/>
    <n v="0"/>
    <n v="0"/>
    <n v="279.60000000000002"/>
    <n v="-279.60000000000002"/>
    <n v="0"/>
    <m/>
    <s v="UM01"/>
    <s v="INR"/>
    <n v="0"/>
    <n v="0"/>
    <n v="0"/>
    <n v="0"/>
    <n v="0"/>
  </r>
  <r>
    <s v="1606002077"/>
    <s v="0"/>
    <s v="16060020770"/>
    <s v="6000"/>
    <x v="5"/>
    <s v="GODREJ STEEL ALMIRAH78X36X19IN"/>
    <s v="0"/>
    <s v="0"/>
    <s v="UM3001"/>
    <d v="1962-01-01T00:00:00"/>
    <n v="284.42"/>
    <n v="-284.42"/>
    <n v="0"/>
    <n v="0"/>
    <n v="0"/>
    <n v="0"/>
    <n v="0"/>
    <n v="0"/>
    <n v="284.42"/>
    <n v="-284.42"/>
    <n v="0"/>
    <m/>
    <s v="UM01"/>
    <s v="INR"/>
    <n v="0"/>
    <n v="0"/>
    <n v="0"/>
    <n v="0"/>
    <n v="0"/>
  </r>
  <r>
    <s v="1606002078"/>
    <s v="0"/>
    <s v="16060020780"/>
    <s v="6000"/>
    <x v="5"/>
    <s v="GODREJ STOREWELL U 78X36X19 IN"/>
    <s v="0"/>
    <s v="0"/>
    <s v="UM3001"/>
    <d v="1962-01-01T00:00:00"/>
    <n v="284.42"/>
    <n v="-284.42"/>
    <n v="0"/>
    <n v="0"/>
    <n v="0"/>
    <n v="0"/>
    <n v="0"/>
    <n v="0"/>
    <n v="284.42"/>
    <n v="-284.42"/>
    <n v="0"/>
    <m/>
    <s v="UM01"/>
    <s v="INR"/>
    <n v="0"/>
    <n v="0"/>
    <n v="0"/>
    <n v="0"/>
    <n v="0"/>
  </r>
  <r>
    <s v="1606002079"/>
    <s v="0"/>
    <s v="16060020790"/>
    <s v="6000"/>
    <x v="5"/>
    <s v="GODREJ STOREWELL U 78X36X19 IN"/>
    <s v="0"/>
    <s v="0"/>
    <s v="UM3001"/>
    <d v="1962-01-01T00:00:00"/>
    <n v="284.42"/>
    <n v="-284.42"/>
    <n v="0"/>
    <n v="0"/>
    <n v="0"/>
    <n v="0"/>
    <n v="0"/>
    <n v="0"/>
    <n v="284.42"/>
    <n v="-284.42"/>
    <n v="0"/>
    <m/>
    <s v="UM01"/>
    <s v="INR"/>
    <n v="0"/>
    <n v="0"/>
    <n v="0"/>
    <n v="0"/>
    <n v="0"/>
  </r>
  <r>
    <s v="1606002080"/>
    <s v="0"/>
    <s v="16060020800"/>
    <s v="6000"/>
    <x v="5"/>
    <s v="GODREJ STEEL CHAIR CH 18"/>
    <s v="0"/>
    <s v="0"/>
    <s v="UM3001"/>
    <d v="1981-07-31T00:00:00"/>
    <n v="290.36"/>
    <n v="-290.36"/>
    <n v="0"/>
    <n v="0"/>
    <n v="0"/>
    <n v="0"/>
    <n v="0"/>
    <n v="0"/>
    <n v="290.36"/>
    <n v="-290.36"/>
    <n v="0"/>
    <m/>
    <s v="UM01"/>
    <s v="INR"/>
    <n v="0"/>
    <n v="0"/>
    <n v="0"/>
    <n v="0"/>
    <n v="0"/>
  </r>
  <r>
    <s v="1606002081"/>
    <s v="0"/>
    <s v="16060020810"/>
    <s v="6000"/>
    <x v="5"/>
    <s v="GODREJ STEEL CHAIR CH 18"/>
    <s v="0"/>
    <s v="0"/>
    <s v="UM3001"/>
    <d v="1981-07-31T00:00:00"/>
    <n v="290.36"/>
    <n v="-290.36"/>
    <n v="0"/>
    <n v="0"/>
    <n v="0"/>
    <n v="0"/>
    <n v="0"/>
    <n v="0"/>
    <n v="290.36"/>
    <n v="-290.36"/>
    <n v="0"/>
    <m/>
    <s v="UM01"/>
    <s v="INR"/>
    <n v="0"/>
    <n v="0"/>
    <n v="0"/>
    <n v="0"/>
    <n v="0"/>
  </r>
  <r>
    <s v="1606002082"/>
    <s v="0"/>
    <s v="16060020820"/>
    <s v="6000"/>
    <x v="5"/>
    <s v="GODREJ STEEL CHAIR CH 18"/>
    <s v="0"/>
    <s v="0"/>
    <s v="UM3001"/>
    <d v="1981-07-31T00:00:00"/>
    <n v="290.36"/>
    <n v="-290.36"/>
    <n v="0"/>
    <n v="0"/>
    <n v="0"/>
    <n v="0"/>
    <n v="0"/>
    <n v="0"/>
    <n v="290.36"/>
    <n v="-290.36"/>
    <n v="0"/>
    <m/>
    <s v="UM01"/>
    <s v="INR"/>
    <n v="0"/>
    <n v="0"/>
    <n v="0"/>
    <n v="0"/>
    <n v="0"/>
  </r>
  <r>
    <s v="1606002083"/>
    <s v="0"/>
    <s v="16060020830"/>
    <s v="6000"/>
    <x v="5"/>
    <s v="GODREJ STEEL CHAIR CH 18"/>
    <s v="0"/>
    <s v="0"/>
    <s v="UM3001"/>
    <d v="1981-07-31T00:00:00"/>
    <n v="290.38"/>
    <n v="-290.38"/>
    <n v="0"/>
    <n v="0"/>
    <n v="0"/>
    <n v="0"/>
    <n v="0"/>
    <n v="0"/>
    <n v="290.38"/>
    <n v="-290.38"/>
    <n v="0"/>
    <m/>
    <s v="UM01"/>
    <s v="INR"/>
    <n v="0"/>
    <n v="0"/>
    <n v="0"/>
    <n v="0"/>
    <n v="0"/>
  </r>
  <r>
    <s v="1606002084"/>
    <s v="0"/>
    <s v="16060020840"/>
    <s v="6000"/>
    <x v="5"/>
    <s v="WALL CLOCK 12 INCH DIAL"/>
    <s v="0"/>
    <s v="0"/>
    <s v="UM3001"/>
    <d v="1978-01-01T00:00:00"/>
    <n v="291.60000000000002"/>
    <n v="-291.60000000000002"/>
    <n v="0"/>
    <n v="0"/>
    <n v="0"/>
    <n v="0"/>
    <n v="0"/>
    <n v="0"/>
    <n v="291.60000000000002"/>
    <n v="-291.60000000000002"/>
    <n v="0"/>
    <m/>
    <s v="UM01"/>
    <s v="INR"/>
    <n v="0"/>
    <n v="0"/>
    <n v="0"/>
    <n v="0"/>
    <n v="0"/>
  </r>
  <r>
    <s v="1606002085"/>
    <s v="0"/>
    <s v="16060020850"/>
    <s v="6000"/>
    <x v="5"/>
    <s v="GODREJ CHAIR CH 18"/>
    <s v="0"/>
    <s v="0"/>
    <s v="UM3001"/>
    <d v="1981-12-18T00:00:00"/>
    <n v="293.25"/>
    <n v="-293.25"/>
    <n v="0"/>
    <n v="0"/>
    <n v="0"/>
    <n v="0"/>
    <n v="0"/>
    <n v="0"/>
    <n v="293.25"/>
    <n v="-293.25"/>
    <n v="0"/>
    <m/>
    <s v="UM01"/>
    <s v="INR"/>
    <n v="0"/>
    <n v="0"/>
    <n v="0"/>
    <n v="0"/>
    <n v="0"/>
  </r>
  <r>
    <s v="1606002086"/>
    <s v="0"/>
    <s v="16060020860"/>
    <s v="6000"/>
    <x v="5"/>
    <s v="GODREJ CHAIR CH 18"/>
    <s v="0"/>
    <s v="0"/>
    <s v="UM3001"/>
    <d v="1981-12-18T00:00:00"/>
    <n v="293.27"/>
    <n v="-293.27"/>
    <n v="0"/>
    <n v="0"/>
    <n v="0"/>
    <n v="0"/>
    <n v="0"/>
    <n v="0"/>
    <n v="293.27"/>
    <n v="-293.27"/>
    <n v="0"/>
    <m/>
    <s v="UM01"/>
    <s v="INR"/>
    <n v="0"/>
    <n v="0"/>
    <n v="0"/>
    <n v="0"/>
    <n v="0"/>
  </r>
  <r>
    <s v="1606002087"/>
    <s v="0"/>
    <s v="16060020870"/>
    <s v="6000"/>
    <x v="5"/>
    <s v="GODREJ CHAIR CH 18"/>
    <s v="0"/>
    <s v="0"/>
    <s v="UM3001"/>
    <d v="1981-12-18T00:00:00"/>
    <n v="293.27"/>
    <n v="-293.27"/>
    <n v="0"/>
    <n v="0"/>
    <n v="0"/>
    <n v="0"/>
    <n v="0"/>
    <n v="0"/>
    <n v="293.27"/>
    <n v="-293.27"/>
    <n v="0"/>
    <m/>
    <s v="UM01"/>
    <s v="INR"/>
    <n v="0"/>
    <n v="0"/>
    <n v="0"/>
    <n v="0"/>
    <n v="0"/>
  </r>
  <r>
    <s v="1606002088"/>
    <s v="0"/>
    <s v="16060020880"/>
    <s v="6000"/>
    <x v="5"/>
    <s v="GODREJ CHAIR CH 18"/>
    <s v="0"/>
    <s v="0"/>
    <s v="UM3001"/>
    <d v="1981-12-18T00:00:00"/>
    <n v="293.27"/>
    <n v="-293.27"/>
    <n v="0"/>
    <n v="0"/>
    <n v="0"/>
    <n v="0"/>
    <n v="0"/>
    <n v="0"/>
    <n v="293.27"/>
    <n v="-293.27"/>
    <n v="0"/>
    <m/>
    <s v="UM01"/>
    <s v="INR"/>
    <n v="0"/>
    <n v="0"/>
    <n v="0"/>
    <n v="0"/>
    <n v="0"/>
  </r>
  <r>
    <s v="1606002089"/>
    <s v="0"/>
    <s v="16060020890"/>
    <s v="6000"/>
    <x v="5"/>
    <s v="CUP BOARD ( 12 BOX ) 2 NOS"/>
    <s v="10"/>
    <s v="0"/>
    <s v="UM3001"/>
    <d v="2015-02-07T00:00:00"/>
    <n v="14820"/>
    <n v="-7241.82"/>
    <n v="7578.18"/>
    <n v="0"/>
    <n v="0"/>
    <n v="-1408.34"/>
    <n v="0"/>
    <n v="6169.84"/>
    <n v="14820"/>
    <n v="-8650.16"/>
    <n v="0"/>
    <m/>
    <s v="UM01"/>
    <s v="INR"/>
    <n v="0"/>
    <n v="0"/>
    <n v="0"/>
    <n v="0"/>
    <n v="0"/>
  </r>
  <r>
    <s v="1606002090"/>
    <s v="0"/>
    <s v="16060020900"/>
    <s v="6000"/>
    <x v="5"/>
    <s v="GODREJ CHAIR CH 18"/>
    <s v="0"/>
    <s v="0"/>
    <s v="UM3001"/>
    <d v="1981-12-18T00:00:00"/>
    <n v="293.27"/>
    <n v="-293.27"/>
    <n v="0"/>
    <n v="0"/>
    <n v="0"/>
    <n v="0"/>
    <n v="0"/>
    <n v="0"/>
    <n v="293.27"/>
    <n v="-293.27"/>
    <n v="0"/>
    <m/>
    <s v="UM01"/>
    <s v="INR"/>
    <n v="0"/>
    <n v="0"/>
    <n v="0"/>
    <n v="0"/>
    <n v="0"/>
  </r>
  <r>
    <s v="1606002091"/>
    <s v="0"/>
    <s v="16060020910"/>
    <s v="6000"/>
    <x v="5"/>
    <s v="GODREJ CHAIR CH 18"/>
    <s v="0"/>
    <s v="0"/>
    <s v="UM3001"/>
    <d v="1981-12-18T00:00:00"/>
    <n v="293.27"/>
    <n v="-293.27"/>
    <n v="0"/>
    <n v="0"/>
    <n v="0"/>
    <n v="0"/>
    <n v="0"/>
    <n v="0"/>
    <n v="293.27"/>
    <n v="-293.27"/>
    <n v="0"/>
    <m/>
    <s v="UM01"/>
    <s v="INR"/>
    <n v="0"/>
    <n v="0"/>
    <n v="0"/>
    <n v="0"/>
    <n v="0"/>
  </r>
  <r>
    <s v="1606002092"/>
    <s v="0"/>
    <s v="16060020920"/>
    <s v="6000"/>
    <x v="5"/>
    <s v="DEEP FREEZER"/>
    <s v="5"/>
    <s v="0"/>
    <s v="UM3001"/>
    <d v="1999-08-12T00:00:00"/>
    <n v="61480"/>
    <n v="-58406"/>
    <n v="3074"/>
    <n v="0"/>
    <n v="0"/>
    <n v="0"/>
    <n v="0"/>
    <n v="3074"/>
    <n v="61480"/>
    <n v="-58406"/>
    <n v="0"/>
    <m/>
    <s v="UM01"/>
    <s v="INR"/>
    <n v="0"/>
    <n v="0"/>
    <n v="0"/>
    <n v="0"/>
    <n v="0"/>
  </r>
  <r>
    <s v="1606002093"/>
    <s v="0"/>
    <s v="16060020930"/>
    <s v="6000"/>
    <x v="5"/>
    <s v="GODREJ CHAIR CH 18"/>
    <s v="0"/>
    <s v="0"/>
    <s v="UM3001"/>
    <d v="1981-12-18T00:00:00"/>
    <n v="293.27"/>
    <n v="-293.27"/>
    <n v="0"/>
    <n v="0"/>
    <n v="0"/>
    <n v="0"/>
    <n v="0"/>
    <n v="0"/>
    <n v="293.27"/>
    <n v="-293.27"/>
    <n v="0"/>
    <m/>
    <s v="UM01"/>
    <s v="INR"/>
    <n v="0"/>
    <n v="0"/>
    <n v="0"/>
    <n v="0"/>
    <n v="0"/>
  </r>
  <r>
    <s v="1606002094"/>
    <s v="0"/>
    <s v="16060020940"/>
    <s v="6000"/>
    <x v="5"/>
    <s v="GODREJ CHAIR CH 18"/>
    <s v="0"/>
    <s v="0"/>
    <s v="UM3001"/>
    <d v="1981-12-18T00:00:00"/>
    <n v="293.27"/>
    <n v="-293.27"/>
    <n v="0"/>
    <n v="0"/>
    <n v="0"/>
    <n v="0"/>
    <n v="0"/>
    <n v="0"/>
    <n v="293.27"/>
    <n v="-293.27"/>
    <n v="0"/>
    <m/>
    <s v="UM01"/>
    <s v="INR"/>
    <n v="0"/>
    <n v="0"/>
    <n v="0"/>
    <n v="0"/>
    <n v="0"/>
  </r>
  <r>
    <s v="1606002095"/>
    <s v="0"/>
    <s v="16060020950"/>
    <s v="6000"/>
    <x v="5"/>
    <s v="GODREJ CHAIR CH 18"/>
    <s v="0"/>
    <s v="0"/>
    <s v="UM3001"/>
    <d v="1981-12-18T00:00:00"/>
    <n v="293.27"/>
    <n v="-293.27"/>
    <n v="0"/>
    <n v="0"/>
    <n v="0"/>
    <n v="0"/>
    <n v="0"/>
    <n v="0"/>
    <n v="293.27"/>
    <n v="-293.27"/>
    <n v="0"/>
    <m/>
    <s v="UM01"/>
    <s v="INR"/>
    <n v="0"/>
    <n v="0"/>
    <n v="0"/>
    <n v="0"/>
    <n v="0"/>
  </r>
  <r>
    <s v="1606002096"/>
    <s v="0"/>
    <s v="16060020960"/>
    <s v="6000"/>
    <x v="5"/>
    <s v="GODREJ CHAIR CH 18"/>
    <s v="0"/>
    <s v="0"/>
    <s v="UM3001"/>
    <d v="1981-12-18T00:00:00"/>
    <n v="293.27"/>
    <n v="-293.27"/>
    <n v="0"/>
    <n v="0"/>
    <n v="0"/>
    <n v="0"/>
    <n v="0"/>
    <n v="0"/>
    <n v="293.27"/>
    <n v="-293.27"/>
    <n v="0"/>
    <m/>
    <s v="UM01"/>
    <s v="INR"/>
    <n v="0"/>
    <n v="0"/>
    <n v="0"/>
    <n v="0"/>
    <n v="0"/>
  </r>
  <r>
    <s v="1606002097"/>
    <s v="0"/>
    <s v="16060020970"/>
    <s v="6000"/>
    <x v="5"/>
    <s v="CHAIR CH 7"/>
    <s v="0"/>
    <s v="0"/>
    <s v="UM3001"/>
    <d v="1974-01-01T00:00:00"/>
    <n v="297.97000000000003"/>
    <n v="-297.97000000000003"/>
    <n v="0"/>
    <n v="0"/>
    <n v="0"/>
    <n v="0"/>
    <n v="0"/>
    <n v="0"/>
    <n v="297.97000000000003"/>
    <n v="-297.97000000000003"/>
    <n v="0"/>
    <m/>
    <s v="UM01"/>
    <s v="INR"/>
    <n v="0"/>
    <n v="0"/>
    <n v="0"/>
    <n v="0"/>
    <n v="0"/>
  </r>
  <r>
    <s v="1606002098"/>
    <s v="0"/>
    <s v="16060020980"/>
    <s v="6000"/>
    <x v="5"/>
    <s v="CHAIR CH 7"/>
    <s v="0"/>
    <s v="0"/>
    <s v="UM3001"/>
    <d v="1975-05-26T00:00:00"/>
    <n v="297.97000000000003"/>
    <n v="-297.97000000000003"/>
    <n v="0"/>
    <n v="0"/>
    <n v="0"/>
    <n v="0"/>
    <n v="0"/>
    <n v="0"/>
    <n v="297.97000000000003"/>
    <n v="-297.97000000000003"/>
    <n v="0"/>
    <m/>
    <s v="UM01"/>
    <s v="INR"/>
    <n v="0"/>
    <n v="0"/>
    <n v="0"/>
    <n v="0"/>
    <n v="0"/>
  </r>
  <r>
    <s v="1606002099"/>
    <s v="0"/>
    <s v="16060020990"/>
    <s v="6000"/>
    <x v="5"/>
    <s v="CHAIR CH 7"/>
    <s v="0"/>
    <s v="0"/>
    <s v="UM3001"/>
    <d v="1975-05-26T00:00:00"/>
    <n v="297.97000000000003"/>
    <n v="-297.97000000000003"/>
    <n v="0"/>
    <n v="0"/>
    <n v="0"/>
    <n v="0"/>
    <n v="0"/>
    <n v="0"/>
    <n v="297.97000000000003"/>
    <n v="-297.97000000000003"/>
    <n v="0"/>
    <m/>
    <s v="UM01"/>
    <s v="INR"/>
    <n v="0"/>
    <n v="0"/>
    <n v="0"/>
    <n v="0"/>
    <n v="0"/>
  </r>
  <r>
    <s v="1606002100"/>
    <s v="0"/>
    <s v="16060021000"/>
    <s v="6000"/>
    <x v="5"/>
    <s v="56INCHES CEILING FAN"/>
    <s v="0"/>
    <s v="0"/>
    <s v="UM3001"/>
    <d v="1972-01-01T00:00:00"/>
    <n v="299.3"/>
    <n v="-299.3"/>
    <n v="0"/>
    <n v="0"/>
    <n v="0"/>
    <n v="0"/>
    <n v="0"/>
    <n v="0"/>
    <n v="299.3"/>
    <n v="-299.3"/>
    <n v="0"/>
    <m/>
    <s v="UM01"/>
    <s v="INR"/>
    <n v="0"/>
    <n v="0"/>
    <n v="0"/>
    <n v="0"/>
    <n v="0"/>
  </r>
  <r>
    <s v="1606002101"/>
    <s v="0"/>
    <s v="16060021010"/>
    <s v="6000"/>
    <x v="5"/>
    <s v="56INCHES CEILING FAN"/>
    <s v="0"/>
    <s v="0"/>
    <s v="UM3001"/>
    <d v="1972-01-01T00:00:00"/>
    <n v="299.3"/>
    <n v="-299.3"/>
    <n v="0"/>
    <n v="0"/>
    <n v="0"/>
    <n v="0"/>
    <n v="0"/>
    <n v="0"/>
    <n v="299.3"/>
    <n v="-299.3"/>
    <n v="0"/>
    <m/>
    <s v="UM01"/>
    <s v="INR"/>
    <n v="0"/>
    <n v="0"/>
    <n v="0"/>
    <n v="0"/>
    <n v="0"/>
  </r>
  <r>
    <s v="1606002102"/>
    <s v="0"/>
    <s v="16060021020"/>
    <s v="6000"/>
    <x v="5"/>
    <s v="56INCHES CEILING FAN"/>
    <s v="0"/>
    <s v="0"/>
    <s v="UM3001"/>
    <d v="1972-01-01T00:00:00"/>
    <n v="299.3"/>
    <n v="-299.3"/>
    <n v="0"/>
    <n v="0"/>
    <n v="0"/>
    <n v="0"/>
    <n v="0"/>
    <n v="0"/>
    <n v="299.3"/>
    <n v="-299.3"/>
    <n v="0"/>
    <m/>
    <s v="UM01"/>
    <s v="INR"/>
    <n v="0"/>
    <n v="0"/>
    <n v="0"/>
    <n v="0"/>
    <n v="0"/>
  </r>
  <r>
    <s v="1606002103"/>
    <s v="0"/>
    <s v="16060021030"/>
    <s v="6000"/>
    <x v="5"/>
    <s v="56INCHES CEILING FAN"/>
    <s v="0"/>
    <s v="0"/>
    <s v="UM3001"/>
    <d v="1972-01-01T00:00:00"/>
    <n v="299.3"/>
    <n v="-299.3"/>
    <n v="0"/>
    <n v="0"/>
    <n v="0"/>
    <n v="0"/>
    <n v="0"/>
    <n v="0"/>
    <n v="299.3"/>
    <n v="-299.3"/>
    <n v="0"/>
    <m/>
    <s v="UM01"/>
    <s v="INR"/>
    <n v="0"/>
    <n v="0"/>
    <n v="0"/>
    <n v="0"/>
    <n v="0"/>
  </r>
  <r>
    <s v="1606002104"/>
    <s v="0"/>
    <s v="16060021040"/>
    <s v="6000"/>
    <x v="5"/>
    <s v="56INCHES CEILING FAN"/>
    <s v="0"/>
    <s v="0"/>
    <s v="UM3001"/>
    <d v="1972-01-01T00:00:00"/>
    <n v="299.33999999999997"/>
    <n v="-299.33999999999997"/>
    <n v="0"/>
    <n v="0"/>
    <n v="0"/>
    <n v="0"/>
    <n v="0"/>
    <n v="0"/>
    <n v="299.33999999999997"/>
    <n v="-299.33999999999997"/>
    <n v="0"/>
    <m/>
    <s v="UM01"/>
    <s v="INR"/>
    <n v="0"/>
    <n v="0"/>
    <n v="0"/>
    <n v="0"/>
    <n v="0"/>
  </r>
  <r>
    <s v="1606002105"/>
    <s v="0"/>
    <s v="16060021050"/>
    <s v="6000"/>
    <x v="5"/>
    <s v="48 INCHES USHA CEILING FAN"/>
    <s v="0"/>
    <s v="0"/>
    <s v="UM3001"/>
    <d v="1971-01-01T00:00:00"/>
    <n v="299.47000000000003"/>
    <n v="-299.47000000000003"/>
    <n v="0"/>
    <n v="0"/>
    <n v="0"/>
    <n v="0"/>
    <n v="0"/>
    <n v="0"/>
    <n v="299.47000000000003"/>
    <n v="-299.47000000000003"/>
    <n v="0"/>
    <m/>
    <s v="UM01"/>
    <s v="INR"/>
    <n v="0"/>
    <n v="0"/>
    <n v="0"/>
    <n v="0"/>
    <n v="0"/>
  </r>
  <r>
    <s v="1606002106"/>
    <s v="0"/>
    <s v="16060021060"/>
    <s v="6000"/>
    <x v="5"/>
    <s v="STEEL ALMIRAH HORSE LEG"/>
    <s v="0"/>
    <s v="0"/>
    <s v="UM3001"/>
    <d v="1961-01-01T00:00:00"/>
    <n v="299.60000000000002"/>
    <n v="-299.60000000000002"/>
    <n v="0"/>
    <n v="0"/>
    <n v="0"/>
    <n v="0"/>
    <n v="0"/>
    <n v="0"/>
    <n v="299.60000000000002"/>
    <n v="-299.60000000000002"/>
    <n v="0"/>
    <m/>
    <s v="UM01"/>
    <s v="INR"/>
    <n v="0"/>
    <n v="0"/>
    <n v="0"/>
    <n v="0"/>
    <n v="0"/>
  </r>
  <r>
    <s v="1606002107"/>
    <s v="0"/>
    <s v="16060021070"/>
    <s v="6000"/>
    <x v="5"/>
    <s v="WOODEN ALMIRAH"/>
    <s v="0"/>
    <s v="0"/>
    <s v="UM3001"/>
    <d v="1974-01-01T00:00:00"/>
    <n v="300"/>
    <n v="-300"/>
    <n v="0"/>
    <n v="0"/>
    <n v="0"/>
    <n v="0"/>
    <n v="0"/>
    <n v="0"/>
    <n v="300"/>
    <n v="-300"/>
    <n v="0"/>
    <m/>
    <s v="UM01"/>
    <s v="INR"/>
    <n v="0"/>
    <n v="0"/>
    <n v="0"/>
    <n v="0"/>
    <n v="0"/>
  </r>
  <r>
    <s v="1606002108"/>
    <s v="0"/>
    <s v="16060021080"/>
    <s v="6000"/>
    <x v="5"/>
    <s v="WOODEN ALMIRAH"/>
    <s v="0"/>
    <s v="0"/>
    <s v="UM3001"/>
    <d v="1974-01-01T00:00:00"/>
    <n v="300"/>
    <n v="-300"/>
    <n v="0"/>
    <n v="0"/>
    <n v="0"/>
    <n v="0"/>
    <n v="0"/>
    <n v="0"/>
    <n v="300"/>
    <n v="-300"/>
    <n v="0"/>
    <m/>
    <s v="UM01"/>
    <s v="INR"/>
    <n v="0"/>
    <n v="0"/>
    <n v="0"/>
    <n v="0"/>
    <n v="0"/>
  </r>
  <r>
    <s v="1606002109"/>
    <s v="0"/>
    <s v="16060021090"/>
    <s v="6000"/>
    <x v="5"/>
    <s v="WOODEN ALMIRAH"/>
    <s v="0"/>
    <s v="0"/>
    <s v="UM3001"/>
    <d v="1974-01-01T00:00:00"/>
    <n v="300"/>
    <n v="-300"/>
    <n v="0"/>
    <n v="0"/>
    <n v="0"/>
    <n v="0"/>
    <n v="0"/>
    <n v="0"/>
    <n v="300"/>
    <n v="-300"/>
    <n v="0"/>
    <m/>
    <s v="UM01"/>
    <s v="INR"/>
    <n v="0"/>
    <n v="0"/>
    <n v="0"/>
    <n v="0"/>
    <n v="0"/>
  </r>
  <r>
    <s v="1606002110"/>
    <s v="0"/>
    <s v="16060021100"/>
    <s v="6000"/>
    <x v="5"/>
    <s v="DINING CABINET"/>
    <s v="0"/>
    <s v="0"/>
    <s v="UM3001"/>
    <d v="1998-01-27T00:00:00"/>
    <n v="31053.9"/>
    <n v="-29501.200000000001"/>
    <n v="1552.7"/>
    <n v="0"/>
    <n v="0"/>
    <n v="0"/>
    <n v="0"/>
    <n v="1552.7"/>
    <n v="31053.9"/>
    <n v="-29501.200000000001"/>
    <n v="0"/>
    <m/>
    <s v="UM01"/>
    <s v="INR"/>
    <n v="0"/>
    <n v="0"/>
    <n v="0"/>
    <n v="0"/>
    <n v="0"/>
  </r>
  <r>
    <s v="1606002111"/>
    <s v="0"/>
    <s v="16060021110"/>
    <s v="6000"/>
    <x v="5"/>
    <s v="WOODEN ALMIRAH"/>
    <s v="0"/>
    <s v="0"/>
    <s v="UM3001"/>
    <d v="1974-01-01T00:00:00"/>
    <n v="300"/>
    <n v="-300"/>
    <n v="0"/>
    <n v="0"/>
    <n v="0"/>
    <n v="0"/>
    <n v="0"/>
    <n v="0"/>
    <n v="300"/>
    <n v="-300"/>
    <n v="0"/>
    <m/>
    <s v="UM01"/>
    <s v="INR"/>
    <n v="0"/>
    <n v="0"/>
    <n v="0"/>
    <n v="0"/>
    <n v="0"/>
  </r>
  <r>
    <s v="1606002112"/>
    <s v="0"/>
    <s v="16060021120"/>
    <s v="6000"/>
    <x v="5"/>
    <s v="FAN ORIENT 16 SWEEP"/>
    <s v="0"/>
    <s v="0"/>
    <s v="UM3001"/>
    <d v="1979-12-31T00:00:00"/>
    <n v="304.72000000000003"/>
    <n v="-304.72000000000003"/>
    <n v="0"/>
    <n v="0"/>
    <n v="0"/>
    <n v="0"/>
    <n v="0"/>
    <n v="0"/>
    <n v="304.72000000000003"/>
    <n v="-304.72000000000003"/>
    <n v="0"/>
    <m/>
    <s v="UM01"/>
    <s v="INR"/>
    <n v="0"/>
    <n v="0"/>
    <n v="0"/>
    <n v="0"/>
    <n v="0"/>
  </r>
  <r>
    <s v="1606002113"/>
    <s v="0"/>
    <s v="16060021130"/>
    <s v="6000"/>
    <x v="5"/>
    <s v="FAN ORIENT 16 SWEEP"/>
    <s v="0"/>
    <s v="0"/>
    <s v="UM3001"/>
    <d v="1979-12-31T00:00:00"/>
    <n v="304.72000000000003"/>
    <n v="-304.72000000000003"/>
    <n v="0"/>
    <n v="0"/>
    <n v="0"/>
    <n v="0"/>
    <n v="0"/>
    <n v="0"/>
    <n v="304.72000000000003"/>
    <n v="-304.72000000000003"/>
    <n v="0"/>
    <m/>
    <s v="UM01"/>
    <s v="INR"/>
    <n v="0"/>
    <n v="0"/>
    <n v="0"/>
    <n v="0"/>
    <n v="0"/>
  </r>
  <r>
    <s v="1606002115"/>
    <s v="0"/>
    <s v="16060021150"/>
    <s v="6000"/>
    <x v="5"/>
    <s v="ORIENT FAN 16 SWEEP"/>
    <s v="0"/>
    <s v="0"/>
    <s v="UM3001"/>
    <d v="1979-12-31T00:00:00"/>
    <n v="304.72000000000003"/>
    <n v="-304.72000000000003"/>
    <n v="0"/>
    <n v="0"/>
    <n v="0"/>
    <n v="0"/>
    <n v="0"/>
    <n v="0"/>
    <n v="304.72000000000003"/>
    <n v="-304.72000000000003"/>
    <n v="0"/>
    <m/>
    <s v="UM01"/>
    <s v="INR"/>
    <n v="0"/>
    <n v="0"/>
    <n v="0"/>
    <n v="0"/>
    <n v="0"/>
  </r>
  <r>
    <s v="1606002116"/>
    <s v="0"/>
    <s v="16060021160"/>
    <s v="6000"/>
    <x v="5"/>
    <s v="48INCHES CEILING FAN"/>
    <s v="0"/>
    <s v="0"/>
    <s v="UM3001"/>
    <d v="1972-01-01T00:00:00"/>
    <n v="304.76"/>
    <n v="-304.76"/>
    <n v="0"/>
    <n v="0"/>
    <n v="0"/>
    <n v="0"/>
    <n v="0"/>
    <n v="0"/>
    <n v="304.76"/>
    <n v="-304.76"/>
    <n v="0"/>
    <m/>
    <s v="UM01"/>
    <s v="INR"/>
    <n v="0"/>
    <n v="0"/>
    <n v="0"/>
    <n v="0"/>
    <n v="0"/>
  </r>
  <r>
    <s v="1606002117"/>
    <s v="0"/>
    <s v="16060021170"/>
    <s v="6000"/>
    <x v="5"/>
    <s v="T.W.TABLE 4X2FEET"/>
    <s v="0"/>
    <s v="0"/>
    <s v="UM3001"/>
    <d v="1974-01-01T00:00:00"/>
    <n v="305"/>
    <n v="-305"/>
    <n v="0"/>
    <n v="0"/>
    <n v="0"/>
    <n v="0"/>
    <n v="0"/>
    <n v="0"/>
    <n v="305"/>
    <n v="-305"/>
    <n v="0"/>
    <m/>
    <s v="UM01"/>
    <s v="INR"/>
    <n v="0"/>
    <n v="0"/>
    <n v="0"/>
    <n v="0"/>
    <n v="0"/>
  </r>
  <r>
    <s v="1606002118"/>
    <s v="0"/>
    <s v="16060021180"/>
    <s v="6000"/>
    <x v="5"/>
    <s v="GODREJ 78X36X19"/>
    <s v="0"/>
    <s v="0"/>
    <s v="UM3001"/>
    <d v="1964-01-01T00:00:00"/>
    <n v="305.95"/>
    <n v="-305.95"/>
    <n v="0"/>
    <n v="0"/>
    <n v="0"/>
    <n v="0"/>
    <n v="0"/>
    <n v="0"/>
    <n v="305.95"/>
    <n v="-305.95"/>
    <n v="0"/>
    <m/>
    <s v="UM01"/>
    <s v="INR"/>
    <n v="0"/>
    <n v="0"/>
    <n v="0"/>
    <n v="0"/>
    <n v="0"/>
  </r>
  <r>
    <s v="1606002119"/>
    <s v="0"/>
    <s v="16060021190"/>
    <s v="6000"/>
    <x v="5"/>
    <s v="GODREJ 78X36X19"/>
    <s v="0"/>
    <s v="0"/>
    <s v="UM3001"/>
    <d v="1964-01-01T00:00:00"/>
    <n v="305.95"/>
    <n v="-305.95"/>
    <n v="0"/>
    <n v="0"/>
    <n v="0"/>
    <n v="0"/>
    <n v="0"/>
    <n v="0"/>
    <n v="305.95"/>
    <n v="-305.95"/>
    <n v="0"/>
    <m/>
    <s v="UM01"/>
    <s v="INR"/>
    <n v="0"/>
    <n v="0"/>
    <n v="0"/>
    <n v="0"/>
    <n v="0"/>
  </r>
  <r>
    <s v="1606002120"/>
    <s v="0"/>
    <s v="16060021200"/>
    <s v="6000"/>
    <x v="5"/>
    <s v="GODREJ ALMIRAH 78X36X11 INCHES"/>
    <s v="0"/>
    <s v="0"/>
    <s v="UM3001"/>
    <d v="1964-01-01T00:00:00"/>
    <n v="305.95"/>
    <n v="-305.95"/>
    <n v="0"/>
    <n v="0"/>
    <n v="0"/>
    <n v="0"/>
    <n v="0"/>
    <n v="0"/>
    <n v="305.95"/>
    <n v="-305.95"/>
    <n v="0"/>
    <m/>
    <s v="UM01"/>
    <s v="INR"/>
    <n v="0"/>
    <n v="0"/>
    <n v="0"/>
    <n v="0"/>
    <n v="0"/>
  </r>
  <r>
    <s v="1606002121"/>
    <s v="0"/>
    <s v="16060021210"/>
    <s v="6000"/>
    <x v="5"/>
    <s v="ORIENT CEILING FAN"/>
    <s v="0"/>
    <s v="0"/>
    <s v="UM3001"/>
    <d v="1974-01-01T00:00:00"/>
    <n v="313"/>
    <n v="-313"/>
    <n v="0"/>
    <n v="0"/>
    <n v="0"/>
    <n v="0"/>
    <n v="0"/>
    <n v="0"/>
    <n v="313"/>
    <n v="-313"/>
    <n v="0"/>
    <m/>
    <s v="UM01"/>
    <s v="INR"/>
    <n v="0"/>
    <n v="0"/>
    <n v="0"/>
    <n v="0"/>
    <n v="0"/>
  </r>
  <r>
    <s v="1606002122"/>
    <s v="0"/>
    <s v="16060021220"/>
    <s v="6000"/>
    <x v="5"/>
    <s v="ORIENT CEILING FAN"/>
    <s v="0"/>
    <s v="0"/>
    <s v="UM3001"/>
    <d v="1974-01-01T00:00:00"/>
    <n v="313"/>
    <n v="-313"/>
    <n v="0"/>
    <n v="0"/>
    <n v="0"/>
    <n v="0"/>
    <n v="0"/>
    <n v="0"/>
    <n v="313"/>
    <n v="-313"/>
    <n v="0"/>
    <m/>
    <s v="UM01"/>
    <s v="INR"/>
    <n v="0"/>
    <n v="0"/>
    <n v="0"/>
    <n v="0"/>
    <n v="0"/>
  </r>
  <r>
    <s v="1606002123"/>
    <s v="0"/>
    <s v="16060021230"/>
    <s v="6000"/>
    <x v="5"/>
    <s v="ORIENT48INCHES CEILING FAN"/>
    <s v="0"/>
    <s v="0"/>
    <s v="UM3001"/>
    <d v="1972-01-01T00:00:00"/>
    <n v="313.08"/>
    <n v="-313.08"/>
    <n v="0"/>
    <n v="0"/>
    <n v="0"/>
    <n v="0"/>
    <n v="0"/>
    <n v="0"/>
    <n v="313.08"/>
    <n v="-313.08"/>
    <n v="0"/>
    <m/>
    <s v="UM01"/>
    <s v="INR"/>
    <n v="0"/>
    <n v="0"/>
    <n v="0"/>
    <n v="0"/>
    <n v="0"/>
  </r>
  <r>
    <s v="1606002124"/>
    <s v="0"/>
    <s v="16060021240"/>
    <s v="6000"/>
    <x v="5"/>
    <s v="CROMPTON 48 INCHES CEILING FAN"/>
    <s v="0"/>
    <s v="0"/>
    <s v="UM3001"/>
    <d v="1971-01-01T00:00:00"/>
    <n v="313.08999999999997"/>
    <n v="-313.08999999999997"/>
    <n v="0"/>
    <n v="0"/>
    <n v="0"/>
    <n v="0"/>
    <n v="0"/>
    <n v="0"/>
    <n v="313.08999999999997"/>
    <n v="-313.08999999999997"/>
    <n v="0"/>
    <m/>
    <s v="UM01"/>
    <s v="INR"/>
    <n v="0"/>
    <n v="0"/>
    <n v="0"/>
    <n v="0"/>
    <n v="0"/>
  </r>
  <r>
    <s v="1606002125"/>
    <s v="0"/>
    <s v="16060021250"/>
    <s v="6000"/>
    <x v="5"/>
    <s v="CEILING FAN 1200 MM"/>
    <s v="0"/>
    <s v="0"/>
    <s v="UM3001"/>
    <d v="1976-01-01T00:00:00"/>
    <n v="313.42"/>
    <n v="-313.42"/>
    <n v="0"/>
    <n v="0"/>
    <n v="0"/>
    <n v="0"/>
    <n v="0"/>
    <n v="0"/>
    <n v="313.42"/>
    <n v="-313.42"/>
    <n v="0"/>
    <m/>
    <s v="UM01"/>
    <s v="INR"/>
    <n v="0"/>
    <n v="0"/>
    <n v="0"/>
    <n v="0"/>
    <n v="0"/>
  </r>
  <r>
    <s v="1606002126"/>
    <s v="0"/>
    <s v="16060021260"/>
    <s v="6000"/>
    <x v="5"/>
    <s v="CEILING FAN 1200 MM"/>
    <s v="0"/>
    <s v="0"/>
    <s v="UM3001"/>
    <d v="1976-01-01T00:00:00"/>
    <n v="313.42"/>
    <n v="-313.42"/>
    <n v="0"/>
    <n v="0"/>
    <n v="0"/>
    <n v="0"/>
    <n v="0"/>
    <n v="0"/>
    <n v="313.42"/>
    <n v="-313.42"/>
    <n v="0"/>
    <m/>
    <s v="UM01"/>
    <s v="INR"/>
    <n v="0"/>
    <n v="0"/>
    <n v="0"/>
    <n v="0"/>
    <n v="0"/>
  </r>
  <r>
    <s v="1606002127"/>
    <s v="0"/>
    <s v="16060021270"/>
    <s v="6000"/>
    <x v="5"/>
    <s v="48 INCHES CEILING FAN"/>
    <s v="0"/>
    <s v="0"/>
    <s v="UM3001"/>
    <d v="1970-01-01T00:00:00"/>
    <n v="315.08"/>
    <n v="-315.08"/>
    <n v="0"/>
    <n v="0"/>
    <n v="0"/>
    <n v="0"/>
    <n v="0"/>
    <n v="0"/>
    <n v="315.08"/>
    <n v="-315.08"/>
    <n v="0"/>
    <m/>
    <s v="UM01"/>
    <s v="INR"/>
    <n v="0"/>
    <n v="0"/>
    <n v="0"/>
    <n v="0"/>
    <n v="0"/>
  </r>
  <r>
    <s v="1606002128"/>
    <s v="0"/>
    <s v="16060021280"/>
    <s v="6000"/>
    <x v="5"/>
    <s v="ORIENT 36INCHES CEILING FAN"/>
    <s v="0"/>
    <s v="0"/>
    <s v="UM3001"/>
    <d v="1974-01-01T00:00:00"/>
    <n v="315.5"/>
    <n v="-315.5"/>
    <n v="0"/>
    <n v="0"/>
    <n v="0"/>
    <n v="0"/>
    <n v="0"/>
    <n v="0"/>
    <n v="315.5"/>
    <n v="-315.5"/>
    <n v="0"/>
    <m/>
    <s v="UM01"/>
    <s v="INR"/>
    <n v="0"/>
    <n v="0"/>
    <n v="0"/>
    <n v="0"/>
    <n v="0"/>
  </r>
  <r>
    <s v="1606002129"/>
    <s v="0"/>
    <s v="16060021290"/>
    <s v="6000"/>
    <x v="5"/>
    <s v="12 INCHES EXHAUST FAN"/>
    <s v="0"/>
    <s v="0"/>
    <s v="UM3001"/>
    <d v="1971-01-01T00:00:00"/>
    <n v="315.52999999999997"/>
    <n v="-315.52999999999997"/>
    <n v="0"/>
    <n v="0"/>
    <n v="0"/>
    <n v="0"/>
    <n v="0"/>
    <n v="0"/>
    <n v="315.52999999999997"/>
    <n v="-315.52999999999997"/>
    <n v="0"/>
    <m/>
    <s v="UM01"/>
    <s v="INR"/>
    <n v="0"/>
    <n v="0"/>
    <n v="0"/>
    <n v="0"/>
    <n v="0"/>
  </r>
  <r>
    <s v="1606002130"/>
    <s v="0"/>
    <s v="16060021300"/>
    <s v="6000"/>
    <x v="5"/>
    <s v="56INCHES CEILING FAN"/>
    <s v="0"/>
    <s v="0"/>
    <s v="UM3001"/>
    <d v="1972-01-01T00:00:00"/>
    <n v="321.92"/>
    <n v="-321.92"/>
    <n v="0"/>
    <n v="0"/>
    <n v="0"/>
    <n v="0"/>
    <n v="0"/>
    <n v="0"/>
    <n v="321.92"/>
    <n v="-321.92"/>
    <n v="0"/>
    <m/>
    <s v="UM01"/>
    <s v="INR"/>
    <n v="0"/>
    <n v="0"/>
    <n v="0"/>
    <n v="0"/>
    <n v="0"/>
  </r>
  <r>
    <s v="1606002131"/>
    <s v="0"/>
    <s v="16060021310"/>
    <s v="6000"/>
    <x v="5"/>
    <s v="56INCHES CEILING FAN"/>
    <s v="0"/>
    <s v="0"/>
    <s v="UM3001"/>
    <d v="1972-01-01T00:00:00"/>
    <n v="321.92"/>
    <n v="-321.92"/>
    <n v="0"/>
    <n v="0"/>
    <n v="0"/>
    <n v="0"/>
    <n v="0"/>
    <n v="0"/>
    <n v="321.92"/>
    <n v="-321.92"/>
    <n v="0"/>
    <m/>
    <s v="UM01"/>
    <s v="INR"/>
    <n v="0"/>
    <n v="0"/>
    <n v="0"/>
    <n v="0"/>
    <n v="0"/>
  </r>
  <r>
    <s v="1606002132"/>
    <s v="0"/>
    <s v="16060021320"/>
    <s v="6000"/>
    <x v="5"/>
    <s v="56INCHES CEILING FAN"/>
    <s v="0"/>
    <s v="0"/>
    <s v="UM3001"/>
    <d v="1972-01-01T00:00:00"/>
    <n v="321.92"/>
    <n v="-321.92"/>
    <n v="0"/>
    <n v="0"/>
    <n v="0"/>
    <n v="0"/>
    <n v="0"/>
    <n v="0"/>
    <n v="321.92"/>
    <n v="-321.92"/>
    <n v="0"/>
    <m/>
    <s v="UM01"/>
    <s v="INR"/>
    <n v="0"/>
    <n v="0"/>
    <n v="0"/>
    <n v="0"/>
    <n v="0"/>
  </r>
  <r>
    <s v="1606002133"/>
    <s v="0"/>
    <s v="16060021330"/>
    <s v="6000"/>
    <x v="5"/>
    <s v="GODREJ STEEL CHAIR CH 4"/>
    <s v="0"/>
    <s v="0"/>
    <s v="UM3001"/>
    <d v="1981-07-31T00:00:00"/>
    <n v="321.94"/>
    <n v="-321.94"/>
    <n v="0"/>
    <n v="0"/>
    <n v="0"/>
    <n v="0"/>
    <n v="0"/>
    <n v="0"/>
    <n v="321.94"/>
    <n v="-321.94"/>
    <n v="0"/>
    <m/>
    <s v="UM01"/>
    <s v="INR"/>
    <n v="0"/>
    <n v="0"/>
    <n v="0"/>
    <n v="0"/>
    <n v="0"/>
  </r>
  <r>
    <s v="1606002134"/>
    <s v="0"/>
    <s v="16060021340"/>
    <s v="6000"/>
    <x v="5"/>
    <s v="GODREJ STEEL CHAIR CH 4"/>
    <s v="0"/>
    <s v="0"/>
    <s v="UM3001"/>
    <d v="1981-07-31T00:00:00"/>
    <n v="321.94"/>
    <n v="-321.94"/>
    <n v="0"/>
    <n v="0"/>
    <n v="0"/>
    <n v="0"/>
    <n v="0"/>
    <n v="0"/>
    <n v="321.94"/>
    <n v="-321.94"/>
    <n v="0"/>
    <m/>
    <s v="UM01"/>
    <s v="INR"/>
    <n v="0"/>
    <n v="0"/>
    <n v="0"/>
    <n v="0"/>
    <n v="0"/>
  </r>
  <r>
    <s v="1606002135"/>
    <s v="0"/>
    <s v="16060021350"/>
    <s v="6000"/>
    <x v="5"/>
    <s v="DINING TABLE"/>
    <s v="0"/>
    <s v="0"/>
    <s v="UM3001"/>
    <d v="1998-01-27T00:00:00"/>
    <n v="31054.9"/>
    <n v="-29502.15"/>
    <n v="1552.75"/>
    <n v="0"/>
    <n v="0"/>
    <n v="0"/>
    <n v="0"/>
    <n v="1552.75"/>
    <n v="31054.9"/>
    <n v="-29502.15"/>
    <n v="0"/>
    <m/>
    <s v="UM01"/>
    <s v="INR"/>
    <n v="0"/>
    <n v="0"/>
    <n v="0"/>
    <n v="0"/>
    <n v="0"/>
  </r>
  <r>
    <s v="1606002136"/>
    <s v="0"/>
    <s v="16060021360"/>
    <s v="6000"/>
    <x v="5"/>
    <s v="GODREJ STEEL CHAIR CH 4"/>
    <s v="0"/>
    <s v="0"/>
    <s v="UM3001"/>
    <d v="1981-07-31T00:00:00"/>
    <n v="321.94"/>
    <n v="-321.94"/>
    <n v="0"/>
    <n v="0"/>
    <n v="0"/>
    <n v="0"/>
    <n v="0"/>
    <n v="0"/>
    <n v="321.94"/>
    <n v="-321.94"/>
    <n v="0"/>
    <m/>
    <s v="UM01"/>
    <s v="INR"/>
    <n v="0"/>
    <n v="0"/>
    <n v="0"/>
    <n v="0"/>
    <n v="0"/>
  </r>
  <r>
    <s v="1606002137"/>
    <s v="0"/>
    <s v="16060021370"/>
    <s v="6000"/>
    <x v="5"/>
    <s v="GODREJ STEEL CHAIR CH 4"/>
    <s v="0"/>
    <s v="0"/>
    <s v="UM3001"/>
    <d v="1981-07-31T00:00:00"/>
    <n v="321.94"/>
    <n v="-321.94"/>
    <n v="0"/>
    <n v="0"/>
    <n v="0"/>
    <n v="0"/>
    <n v="0"/>
    <n v="0"/>
    <n v="321.94"/>
    <n v="-321.94"/>
    <n v="0"/>
    <m/>
    <s v="UM01"/>
    <s v="INR"/>
    <n v="0"/>
    <n v="0"/>
    <n v="0"/>
    <n v="0"/>
    <n v="0"/>
  </r>
  <r>
    <s v="1606002138"/>
    <s v="0"/>
    <s v="16060021380"/>
    <s v="6000"/>
    <x v="5"/>
    <s v="GODREJ STEEL CHAIR CH 4"/>
    <s v="0"/>
    <s v="0"/>
    <s v="UM3001"/>
    <d v="1981-07-31T00:00:00"/>
    <n v="321.94"/>
    <n v="-321.94"/>
    <n v="0"/>
    <n v="0"/>
    <n v="0"/>
    <n v="0"/>
    <n v="0"/>
    <n v="0"/>
    <n v="321.94"/>
    <n v="-321.94"/>
    <n v="0"/>
    <m/>
    <s v="UM01"/>
    <s v="INR"/>
    <n v="0"/>
    <n v="0"/>
    <n v="0"/>
    <n v="0"/>
    <n v="0"/>
  </r>
  <r>
    <s v="1606002139"/>
    <s v="0"/>
    <s v="16060021390"/>
    <s v="6000"/>
    <x v="5"/>
    <s v="GODREJ STEEL CHAIR CH 4"/>
    <s v="0"/>
    <s v="0"/>
    <s v="UM3001"/>
    <d v="1981-07-31T00:00:00"/>
    <n v="321.94"/>
    <n v="-321.94"/>
    <n v="0"/>
    <n v="0"/>
    <n v="0"/>
    <n v="0"/>
    <n v="0"/>
    <n v="0"/>
    <n v="321.94"/>
    <n v="-321.94"/>
    <n v="0"/>
    <m/>
    <s v="UM01"/>
    <s v="INR"/>
    <n v="0"/>
    <n v="0"/>
    <n v="0"/>
    <n v="0"/>
    <n v="0"/>
  </r>
  <r>
    <s v="1606002140"/>
    <s v="0"/>
    <s v="16060021400"/>
    <s v="6000"/>
    <x v="5"/>
    <s v="DISPALY RACKS 4 NOS"/>
    <s v="10"/>
    <s v="0"/>
    <s v="UM3001"/>
    <d v="2005-09-30T00:00:00"/>
    <n v="100000"/>
    <n v="-95000"/>
    <n v="5000"/>
    <n v="0"/>
    <n v="0"/>
    <n v="0"/>
    <n v="0"/>
    <n v="5000"/>
    <n v="100000"/>
    <n v="-95000"/>
    <n v="0"/>
    <m/>
    <s v="UM01"/>
    <s v="INR"/>
    <n v="0"/>
    <n v="0"/>
    <n v="0"/>
    <n v="0"/>
    <n v="0"/>
  </r>
  <r>
    <s v="1606002141"/>
    <s v="0"/>
    <s v="16060021410"/>
    <s v="6000"/>
    <x v="5"/>
    <s v="GODREJ STEEL CHAIR CH 4"/>
    <s v="0"/>
    <s v="0"/>
    <s v="UM3001"/>
    <d v="1981-07-31T00:00:00"/>
    <n v="321.94"/>
    <n v="-321.94"/>
    <n v="0"/>
    <n v="0"/>
    <n v="0"/>
    <n v="0"/>
    <n v="0"/>
    <n v="0"/>
    <n v="321.94"/>
    <n v="-321.94"/>
    <n v="0"/>
    <m/>
    <s v="UM01"/>
    <s v="INR"/>
    <n v="0"/>
    <n v="0"/>
    <n v="0"/>
    <n v="0"/>
    <n v="0"/>
  </r>
  <r>
    <s v="1606002142"/>
    <s v="0"/>
    <s v="16060021420"/>
    <s v="6000"/>
    <x v="5"/>
    <s v="GODREJ STEEL CHAIR CH 4"/>
    <s v="0"/>
    <s v="0"/>
    <s v="UM3001"/>
    <d v="1981-07-31T00:00:00"/>
    <n v="321.94"/>
    <n v="-321.94"/>
    <n v="0"/>
    <n v="0"/>
    <n v="0"/>
    <n v="0"/>
    <n v="0"/>
    <n v="0"/>
    <n v="321.94"/>
    <n v="-321.94"/>
    <n v="0"/>
    <m/>
    <s v="UM01"/>
    <s v="INR"/>
    <n v="0"/>
    <n v="0"/>
    <n v="0"/>
    <n v="0"/>
    <n v="0"/>
  </r>
  <r>
    <s v="1606002143"/>
    <s v="0"/>
    <s v="16060021430"/>
    <s v="6000"/>
    <x v="5"/>
    <s v="GODREJ STEEL CHAIR CH 4"/>
    <s v="0"/>
    <s v="0"/>
    <s v="UM3001"/>
    <d v="1981-07-31T00:00:00"/>
    <n v="321.94"/>
    <n v="-321.94"/>
    <n v="0"/>
    <n v="0"/>
    <n v="0"/>
    <n v="0"/>
    <n v="0"/>
    <n v="0"/>
    <n v="321.94"/>
    <n v="-321.94"/>
    <n v="0"/>
    <m/>
    <s v="UM01"/>
    <s v="INR"/>
    <n v="0"/>
    <n v="0"/>
    <n v="0"/>
    <n v="0"/>
    <n v="0"/>
  </r>
  <r>
    <s v="1606002144"/>
    <s v="0"/>
    <s v="16060021440"/>
    <s v="6000"/>
    <x v="5"/>
    <s v="GODREJ STEEL CHAIR CH 4"/>
    <s v="0"/>
    <s v="0"/>
    <s v="UM3001"/>
    <d v="1981-07-31T00:00:00"/>
    <n v="321.99"/>
    <n v="-321.99"/>
    <n v="0"/>
    <n v="0"/>
    <n v="0"/>
    <n v="0"/>
    <n v="0"/>
    <n v="0"/>
    <n v="321.99"/>
    <n v="-321.99"/>
    <n v="0"/>
    <m/>
    <s v="UM01"/>
    <s v="INR"/>
    <n v="0"/>
    <n v="0"/>
    <n v="0"/>
    <n v="0"/>
    <n v="0"/>
  </r>
  <r>
    <s v="1606002145"/>
    <s v="0"/>
    <s v="16060021450"/>
    <s v="6000"/>
    <x v="5"/>
    <s v="ORIENT CEILING FAN"/>
    <s v="0"/>
    <s v="0"/>
    <s v="UM3001"/>
    <d v="1972-01-01T00:00:00"/>
    <n v="325.25"/>
    <n v="-325.25"/>
    <n v="0"/>
    <n v="0"/>
    <n v="0"/>
    <n v="0"/>
    <n v="0"/>
    <n v="0"/>
    <n v="325.25"/>
    <n v="-325.25"/>
    <n v="0"/>
    <m/>
    <s v="UM01"/>
    <s v="INR"/>
    <n v="0"/>
    <n v="0"/>
    <n v="0"/>
    <n v="0"/>
    <n v="0"/>
  </r>
  <r>
    <s v="1606002146"/>
    <s v="0"/>
    <s v="16060021460"/>
    <s v="6000"/>
    <x v="5"/>
    <s v="WOODEN SAL RACK"/>
    <s v="0"/>
    <s v="0"/>
    <s v="UM3001"/>
    <d v="1963-01-01T00:00:00"/>
    <n v="326.63"/>
    <n v="-326.63"/>
    <n v="0"/>
    <n v="0"/>
    <n v="0"/>
    <n v="0"/>
    <n v="0"/>
    <n v="0"/>
    <n v="326.63"/>
    <n v="-326.63"/>
    <n v="0"/>
    <m/>
    <s v="UM01"/>
    <s v="INR"/>
    <n v="0"/>
    <n v="0"/>
    <n v="0"/>
    <n v="0"/>
    <n v="0"/>
  </r>
  <r>
    <s v="1606002147"/>
    <s v="0"/>
    <s v="16060021470"/>
    <s v="6000"/>
    <x v="5"/>
    <s v="48 INCHES CEILING FAN"/>
    <s v="0"/>
    <s v="0"/>
    <s v="UM3001"/>
    <d v="1970-01-01T00:00:00"/>
    <n v="329.38"/>
    <n v="-329.38"/>
    <n v="0"/>
    <n v="0"/>
    <n v="0"/>
    <n v="0"/>
    <n v="0"/>
    <n v="0"/>
    <n v="329.38"/>
    <n v="-329.38"/>
    <n v="0"/>
    <m/>
    <s v="UM01"/>
    <s v="INR"/>
    <n v="0"/>
    <n v="0"/>
    <n v="0"/>
    <n v="0"/>
    <n v="0"/>
  </r>
  <r>
    <s v="1606002148"/>
    <s v="0"/>
    <s v="16060021480"/>
    <s v="6000"/>
    <x v="5"/>
    <s v="DRAWING FILE CABINET"/>
    <s v="0"/>
    <s v="0"/>
    <s v="UM3001"/>
    <d v="1995-07-19T00:00:00"/>
    <n v="27174.82"/>
    <n v="-25816.07"/>
    <n v="1358.75"/>
    <n v="0"/>
    <n v="0"/>
    <n v="0"/>
    <n v="0"/>
    <n v="1358.75"/>
    <n v="27174.82"/>
    <n v="-25816.07"/>
    <n v="0"/>
    <m/>
    <s v="UM01"/>
    <s v="INR"/>
    <n v="0"/>
    <n v="0"/>
    <n v="0"/>
    <n v="0"/>
    <n v="0"/>
  </r>
  <r>
    <s v="1606002149"/>
    <s v="0"/>
    <s v="16060021490"/>
    <s v="6000"/>
    <x v="5"/>
    <s v="GODREJ STEEL CHAIR CH 6"/>
    <s v="0"/>
    <s v="0"/>
    <s v="UM3001"/>
    <d v="1981-07-31T00:00:00"/>
    <n v="336.58"/>
    <n v="-336.58"/>
    <n v="0"/>
    <n v="0"/>
    <n v="0"/>
    <n v="0"/>
    <n v="0"/>
    <n v="0"/>
    <n v="336.58"/>
    <n v="-336.58"/>
    <n v="0"/>
    <m/>
    <s v="UM01"/>
    <s v="INR"/>
    <n v="0"/>
    <n v="0"/>
    <n v="0"/>
    <n v="0"/>
    <n v="0"/>
  </r>
  <r>
    <s v="1606002150"/>
    <s v="0"/>
    <s v="16060021500"/>
    <s v="6000"/>
    <x v="5"/>
    <s v="GODREJ STEEL CHAIR CH 6"/>
    <s v="0"/>
    <s v="0"/>
    <s v="UM3001"/>
    <d v="1981-07-31T00:00:00"/>
    <n v="336.59"/>
    <n v="-336.59"/>
    <n v="0"/>
    <n v="0"/>
    <n v="0"/>
    <n v="0"/>
    <n v="0"/>
    <n v="0"/>
    <n v="336.59"/>
    <n v="-336.59"/>
    <n v="0"/>
    <m/>
    <s v="UM01"/>
    <s v="INR"/>
    <n v="0"/>
    <n v="0"/>
    <n v="0"/>
    <n v="0"/>
    <n v="0"/>
  </r>
  <r>
    <s v="1606002151"/>
    <s v="0"/>
    <s v="16060021510"/>
    <s v="6000"/>
    <x v="5"/>
    <s v="GODREJ CH 6"/>
    <s v="0"/>
    <s v="0"/>
    <s v="UM3001"/>
    <d v="1981-09-28T00:00:00"/>
    <n v="337.73"/>
    <n v="-337.73"/>
    <n v="0"/>
    <n v="0"/>
    <n v="0"/>
    <n v="0"/>
    <n v="0"/>
    <n v="0"/>
    <n v="337.73"/>
    <n v="-337.73"/>
    <n v="0"/>
    <m/>
    <s v="UM01"/>
    <s v="INR"/>
    <n v="0"/>
    <n v="0"/>
    <n v="0"/>
    <n v="0"/>
    <n v="0"/>
  </r>
  <r>
    <s v="1606002152"/>
    <s v="0"/>
    <s v="16060021520"/>
    <s v="6000"/>
    <x v="5"/>
    <s v="GODREJ CH 6"/>
    <s v="0"/>
    <s v="0"/>
    <s v="UM3001"/>
    <d v="1981-09-28T00:00:00"/>
    <n v="337.73"/>
    <n v="-337.73"/>
    <n v="0"/>
    <n v="0"/>
    <n v="0"/>
    <n v="0"/>
    <n v="0"/>
    <n v="0"/>
    <n v="337.73"/>
    <n v="-337.73"/>
    <n v="0"/>
    <m/>
    <s v="UM01"/>
    <s v="INR"/>
    <n v="0"/>
    <n v="0"/>
    <n v="0"/>
    <n v="0"/>
    <n v="0"/>
  </r>
  <r>
    <s v="1606002153"/>
    <s v="0"/>
    <s v="16060021530"/>
    <s v="6000"/>
    <x v="5"/>
    <s v="GODREJ CH 6"/>
    <s v="0"/>
    <s v="0"/>
    <s v="UM3001"/>
    <d v="1981-09-28T00:00:00"/>
    <n v="337.73"/>
    <n v="-337.73"/>
    <n v="0"/>
    <n v="0"/>
    <n v="0"/>
    <n v="0"/>
    <n v="0"/>
    <n v="0"/>
    <n v="337.73"/>
    <n v="-337.73"/>
    <n v="0"/>
    <m/>
    <s v="UM01"/>
    <s v="INR"/>
    <n v="0"/>
    <n v="0"/>
    <n v="0"/>
    <n v="0"/>
    <n v="0"/>
  </r>
  <r>
    <s v="1606002154"/>
    <s v="0"/>
    <s v="16060021540"/>
    <s v="6000"/>
    <x v="5"/>
    <s v="GODREJ CH 6"/>
    <s v="0"/>
    <s v="0"/>
    <s v="UM3001"/>
    <d v="1981-09-28T00:00:00"/>
    <n v="337.75"/>
    <n v="-337.75"/>
    <n v="0"/>
    <n v="0"/>
    <n v="0"/>
    <n v="0"/>
    <n v="0"/>
    <n v="0"/>
    <n v="337.75"/>
    <n v="-337.75"/>
    <n v="0"/>
    <m/>
    <s v="UM01"/>
    <s v="INR"/>
    <n v="0"/>
    <n v="0"/>
    <n v="0"/>
    <n v="0"/>
    <n v="0"/>
  </r>
  <r>
    <s v="1606002155"/>
    <s v="0"/>
    <s v="16060021550"/>
    <s v="6000"/>
    <x v="5"/>
    <s v="GODREJ STEEL CHAIR - 1 NO."/>
    <s v="0"/>
    <s v="0"/>
    <s v="UM3001"/>
    <d v="1984-10-30T00:00:00"/>
    <n v="337.87"/>
    <n v="-337.87"/>
    <n v="0"/>
    <n v="0"/>
    <n v="0"/>
    <n v="0"/>
    <n v="0"/>
    <n v="0"/>
    <n v="337.87"/>
    <n v="-337.87"/>
    <n v="0"/>
    <m/>
    <s v="UM01"/>
    <s v="INR"/>
    <n v="0"/>
    <n v="0"/>
    <n v="0"/>
    <n v="0"/>
    <n v="0"/>
  </r>
  <r>
    <s v="1606002156"/>
    <s v="0"/>
    <s v="16060021560"/>
    <s v="6000"/>
    <x v="5"/>
    <s v="GODREJ STEEL CHAIR CH-18"/>
    <s v="0"/>
    <s v="0"/>
    <s v="UM3001"/>
    <d v="1984-08-21T00:00:00"/>
    <n v="337.88"/>
    <n v="-337.88"/>
    <n v="0"/>
    <n v="0"/>
    <n v="0"/>
    <n v="0"/>
    <n v="0"/>
    <n v="0"/>
    <n v="337.88"/>
    <n v="-337.88"/>
    <n v="0"/>
    <m/>
    <s v="UM01"/>
    <s v="INR"/>
    <n v="0"/>
    <n v="0"/>
    <n v="0"/>
    <n v="0"/>
    <n v="0"/>
  </r>
  <r>
    <s v="1606002157"/>
    <s v="0"/>
    <s v="16060021570"/>
    <s v="6000"/>
    <x v="5"/>
    <s v="GODREJ STEEL CHAIR - 1 NO."/>
    <s v="0"/>
    <s v="0"/>
    <s v="UM3001"/>
    <d v="1984-10-30T00:00:00"/>
    <n v="337.89"/>
    <n v="-337.89"/>
    <n v="0"/>
    <n v="0"/>
    <n v="0"/>
    <n v="0"/>
    <n v="0"/>
    <n v="0"/>
    <n v="337.89"/>
    <n v="-337.89"/>
    <n v="0"/>
    <m/>
    <s v="UM01"/>
    <s v="INR"/>
    <n v="0"/>
    <n v="0"/>
    <n v="0"/>
    <n v="0"/>
    <n v="0"/>
  </r>
  <r>
    <s v="1606002158"/>
    <s v="0"/>
    <s v="16060021580"/>
    <s v="6000"/>
    <x v="5"/>
    <s v="GODREJ STEEL CHAIR - 1 NO."/>
    <s v="0"/>
    <s v="0"/>
    <s v="UM3001"/>
    <d v="1984-10-30T00:00:00"/>
    <n v="337.89"/>
    <n v="-337.89"/>
    <n v="0"/>
    <n v="0"/>
    <n v="0"/>
    <n v="0"/>
    <n v="0"/>
    <n v="0"/>
    <n v="337.89"/>
    <n v="-337.89"/>
    <n v="0"/>
    <m/>
    <s v="UM01"/>
    <s v="INR"/>
    <n v="0"/>
    <n v="0"/>
    <n v="0"/>
    <n v="0"/>
    <n v="0"/>
  </r>
  <r>
    <s v="1606002159"/>
    <s v="0"/>
    <s v="16060021590"/>
    <s v="6000"/>
    <x v="5"/>
    <s v="GODREJ STEEL CHAIR - 1 NO."/>
    <s v="0"/>
    <s v="0"/>
    <s v="UM3001"/>
    <d v="1984-10-30T00:00:00"/>
    <n v="337.89"/>
    <n v="-337.89"/>
    <n v="0"/>
    <n v="0"/>
    <n v="0"/>
    <n v="0"/>
    <n v="0"/>
    <n v="0"/>
    <n v="337.89"/>
    <n v="-337.89"/>
    <n v="0"/>
    <m/>
    <s v="UM01"/>
    <s v="INR"/>
    <n v="0"/>
    <n v="0"/>
    <n v="0"/>
    <n v="0"/>
    <n v="0"/>
  </r>
  <r>
    <s v="1606002160"/>
    <s v="0"/>
    <s v="16060021600"/>
    <s v="6000"/>
    <x v="5"/>
    <s v="GODREJ STEEL CHAIR - 1 NO."/>
    <s v="0"/>
    <s v="0"/>
    <s v="UM3001"/>
    <d v="1984-10-30T00:00:00"/>
    <n v="337.89"/>
    <n v="-337.89"/>
    <n v="0"/>
    <n v="0"/>
    <n v="0"/>
    <n v="0"/>
    <n v="0"/>
    <n v="0"/>
    <n v="337.89"/>
    <n v="-337.89"/>
    <n v="0"/>
    <m/>
    <s v="UM01"/>
    <s v="INR"/>
    <n v="0"/>
    <n v="0"/>
    <n v="0"/>
    <n v="0"/>
    <n v="0"/>
  </r>
  <r>
    <s v="1606002161"/>
    <s v="0"/>
    <s v="16060021610"/>
    <s v="6000"/>
    <x v="5"/>
    <s v="GODREJ STEEL CHAIR - 1 NO."/>
    <s v="0"/>
    <s v="0"/>
    <s v="UM3001"/>
    <d v="1984-10-30T00:00:00"/>
    <n v="337.89"/>
    <n v="-337.89"/>
    <n v="0"/>
    <n v="0"/>
    <n v="0"/>
    <n v="0"/>
    <n v="0"/>
    <n v="0"/>
    <n v="337.89"/>
    <n v="-337.89"/>
    <n v="0"/>
    <m/>
    <s v="UM01"/>
    <s v="INR"/>
    <n v="0"/>
    <n v="0"/>
    <n v="0"/>
    <n v="0"/>
    <n v="0"/>
  </r>
  <r>
    <s v="1606002162"/>
    <s v="0"/>
    <s v="16060021620"/>
    <s v="6000"/>
    <x v="5"/>
    <s v="GODREJ STEEL CHAIR - 1 NO."/>
    <s v="0"/>
    <s v="0"/>
    <s v="UM3001"/>
    <d v="1984-10-30T00:00:00"/>
    <n v="337.89"/>
    <n v="-337.89"/>
    <n v="0"/>
    <n v="0"/>
    <n v="0"/>
    <n v="0"/>
    <n v="0"/>
    <n v="0"/>
    <n v="337.89"/>
    <n v="-337.89"/>
    <n v="0"/>
    <m/>
    <s v="UM01"/>
    <s v="INR"/>
    <n v="0"/>
    <n v="0"/>
    <n v="0"/>
    <n v="0"/>
    <n v="0"/>
  </r>
  <r>
    <s v="1606002163"/>
    <s v="0"/>
    <s v="16060021630"/>
    <s v="6000"/>
    <x v="5"/>
    <s v="GODREJ STEEL CHAIR - 1 NO."/>
    <s v="0"/>
    <s v="0"/>
    <s v="UM3001"/>
    <d v="1984-10-30T00:00:00"/>
    <n v="337.89"/>
    <n v="-337.89"/>
    <n v="0"/>
    <n v="0"/>
    <n v="0"/>
    <n v="0"/>
    <n v="0"/>
    <n v="0"/>
    <n v="337.89"/>
    <n v="-337.89"/>
    <n v="0"/>
    <m/>
    <s v="UM01"/>
    <s v="INR"/>
    <n v="0"/>
    <n v="0"/>
    <n v="0"/>
    <n v="0"/>
    <n v="0"/>
  </r>
  <r>
    <s v="1606002164"/>
    <s v="0"/>
    <s v="16060021640"/>
    <s v="6000"/>
    <x v="5"/>
    <s v="GODREJ STEEL CHAIR - 1 NO."/>
    <s v="0"/>
    <s v="0"/>
    <s v="UM3001"/>
    <d v="1984-10-30T00:00:00"/>
    <n v="337.89"/>
    <n v="-337.89"/>
    <n v="0"/>
    <n v="0"/>
    <n v="0"/>
    <n v="0"/>
    <n v="0"/>
    <n v="0"/>
    <n v="337.89"/>
    <n v="-337.89"/>
    <n v="0"/>
    <m/>
    <s v="UM01"/>
    <s v="INR"/>
    <n v="0"/>
    <n v="0"/>
    <n v="0"/>
    <n v="0"/>
    <n v="0"/>
  </r>
  <r>
    <s v="1606002165"/>
    <s v="0"/>
    <s v="16060021650"/>
    <s v="6000"/>
    <x v="5"/>
    <s v="GODREJ STEEL CHAIR - 1 NO."/>
    <s v="0"/>
    <s v="0"/>
    <s v="UM3001"/>
    <d v="1984-10-30T00:00:00"/>
    <n v="337.89"/>
    <n v="-337.89"/>
    <n v="0"/>
    <n v="0"/>
    <n v="0"/>
    <n v="0"/>
    <n v="0"/>
    <n v="0"/>
    <n v="337.89"/>
    <n v="-337.89"/>
    <n v="0"/>
    <m/>
    <s v="UM01"/>
    <s v="INR"/>
    <n v="0"/>
    <n v="0"/>
    <n v="0"/>
    <n v="0"/>
    <n v="0"/>
  </r>
  <r>
    <s v="1606002166"/>
    <s v="0"/>
    <s v="16060021660"/>
    <s v="6000"/>
    <x v="5"/>
    <s v="GODREJ STEEL CHAIR CH-18"/>
    <s v="0"/>
    <s v="0"/>
    <s v="UM3001"/>
    <d v="1984-08-21T00:00:00"/>
    <n v="337.89"/>
    <n v="-337.89"/>
    <n v="0"/>
    <n v="0"/>
    <n v="0"/>
    <n v="0"/>
    <n v="0"/>
    <n v="0"/>
    <n v="337.89"/>
    <n v="-337.89"/>
    <n v="0"/>
    <m/>
    <s v="UM01"/>
    <s v="INR"/>
    <n v="0"/>
    <n v="0"/>
    <n v="0"/>
    <n v="0"/>
    <n v="0"/>
  </r>
  <r>
    <s v="1606002167"/>
    <s v="0"/>
    <s v="16060021670"/>
    <s v="6000"/>
    <x v="5"/>
    <s v="GODREJ STEEL CHAIR CH-18"/>
    <s v="0"/>
    <s v="0"/>
    <s v="UM3001"/>
    <d v="1984-08-21T00:00:00"/>
    <n v="337.89"/>
    <n v="-337.89"/>
    <n v="0"/>
    <n v="0"/>
    <n v="0"/>
    <n v="0"/>
    <n v="0"/>
    <n v="0"/>
    <n v="337.89"/>
    <n v="-337.89"/>
    <n v="0"/>
    <m/>
    <s v="UM01"/>
    <s v="INR"/>
    <n v="0"/>
    <n v="0"/>
    <n v="0"/>
    <n v="0"/>
    <n v="0"/>
  </r>
  <r>
    <s v="1606002168"/>
    <s v="0"/>
    <s v="16060021680"/>
    <s v="6000"/>
    <x v="5"/>
    <s v="GODREJ STEEL CHAIR CH-18"/>
    <s v="0"/>
    <s v="0"/>
    <s v="UM3001"/>
    <d v="1984-08-21T00:00:00"/>
    <n v="337.89"/>
    <n v="-337.89"/>
    <n v="0"/>
    <n v="0"/>
    <n v="0"/>
    <n v="0"/>
    <n v="0"/>
    <n v="0"/>
    <n v="337.89"/>
    <n v="-337.89"/>
    <n v="0"/>
    <m/>
    <s v="UM01"/>
    <s v="INR"/>
    <n v="0"/>
    <n v="0"/>
    <n v="0"/>
    <n v="0"/>
    <n v="0"/>
  </r>
  <r>
    <s v="1606002169"/>
    <s v="0"/>
    <s v="16060021690"/>
    <s v="6000"/>
    <x v="5"/>
    <s v="GODREJ STEEL CHAIR CH-18"/>
    <s v="0"/>
    <s v="0"/>
    <s v="UM3001"/>
    <d v="1984-08-21T00:00:00"/>
    <n v="337.89"/>
    <n v="-337.89"/>
    <n v="0"/>
    <n v="0"/>
    <n v="0"/>
    <n v="0"/>
    <n v="0"/>
    <n v="0"/>
    <n v="337.89"/>
    <n v="-337.89"/>
    <n v="0"/>
    <m/>
    <s v="UM01"/>
    <s v="INR"/>
    <n v="0"/>
    <n v="0"/>
    <n v="0"/>
    <n v="0"/>
    <n v="0"/>
  </r>
  <r>
    <s v="1606002170"/>
    <s v="0"/>
    <s v="16060021700"/>
    <s v="6000"/>
    <x v="5"/>
    <s v="GODREJ STEEL CHAIR CH-18"/>
    <s v="0"/>
    <s v="0"/>
    <s v="UM3001"/>
    <d v="1984-08-21T00:00:00"/>
    <n v="337.89"/>
    <n v="-337.89"/>
    <n v="0"/>
    <n v="0"/>
    <n v="0"/>
    <n v="0"/>
    <n v="0"/>
    <n v="0"/>
    <n v="337.89"/>
    <n v="-337.89"/>
    <n v="0"/>
    <m/>
    <s v="UM01"/>
    <s v="INR"/>
    <n v="0"/>
    <n v="0"/>
    <n v="0"/>
    <n v="0"/>
    <n v="0"/>
  </r>
  <r>
    <s v="1606002171"/>
    <s v="0"/>
    <s v="16060021710"/>
    <s v="6000"/>
    <x v="5"/>
    <s v="1400 MM A C FAN 60 INCHES"/>
    <s v="0"/>
    <s v="0"/>
    <s v="UM3001"/>
    <d v="1977-01-01T00:00:00"/>
    <n v="338.59"/>
    <n v="-338.59"/>
    <n v="0"/>
    <n v="0"/>
    <n v="0"/>
    <n v="0"/>
    <n v="0"/>
    <n v="0"/>
    <n v="338.59"/>
    <n v="-338.59"/>
    <n v="0"/>
    <m/>
    <s v="UM01"/>
    <s v="INR"/>
    <n v="0"/>
    <n v="0"/>
    <n v="0"/>
    <n v="0"/>
    <n v="0"/>
  </r>
  <r>
    <s v="1606002172"/>
    <s v="0"/>
    <s v="16060021720"/>
    <s v="6000"/>
    <x v="5"/>
    <s v="1400 MM A C FAN 60 INCHES"/>
    <s v="0"/>
    <s v="0"/>
    <s v="UM3001"/>
    <d v="1977-01-01T00:00:00"/>
    <n v="338.59"/>
    <n v="-338.59"/>
    <n v="0"/>
    <n v="0"/>
    <n v="0"/>
    <n v="0"/>
    <n v="0"/>
    <n v="0"/>
    <n v="338.59"/>
    <n v="-338.59"/>
    <n v="0"/>
    <m/>
    <s v="UM01"/>
    <s v="INR"/>
    <n v="0"/>
    <n v="0"/>
    <n v="0"/>
    <n v="0"/>
    <n v="0"/>
  </r>
  <r>
    <s v="1606002173"/>
    <s v="0"/>
    <s v="16060021730"/>
    <s v="6000"/>
    <x v="5"/>
    <s v="SALWOOD RACK 6.1/2X6X2"/>
    <s v="0"/>
    <s v="0"/>
    <s v="UM3001"/>
    <d v="1964-01-01T00:00:00"/>
    <n v="339.62"/>
    <n v="-339.62"/>
    <n v="0"/>
    <n v="0"/>
    <n v="0"/>
    <n v="0"/>
    <n v="0"/>
    <n v="0"/>
    <n v="339.62"/>
    <n v="-339.62"/>
    <n v="0"/>
    <m/>
    <s v="UM01"/>
    <s v="INR"/>
    <n v="0"/>
    <n v="0"/>
    <n v="0"/>
    <n v="0"/>
    <n v="0"/>
  </r>
  <r>
    <s v="1606002174"/>
    <s v="0"/>
    <s v="16060021740"/>
    <s v="6000"/>
    <x v="5"/>
    <s v="SALWOOD RACK 6.1/2X6X2"/>
    <s v="0"/>
    <s v="0"/>
    <s v="UM3001"/>
    <d v="1964-01-01T00:00:00"/>
    <n v="339.63"/>
    <n v="-339.63"/>
    <n v="0"/>
    <n v="0"/>
    <n v="0"/>
    <n v="0"/>
    <n v="0"/>
    <n v="0"/>
    <n v="339.63"/>
    <n v="-339.63"/>
    <n v="0"/>
    <m/>
    <s v="UM01"/>
    <s v="INR"/>
    <n v="0"/>
    <n v="0"/>
    <n v="0"/>
    <n v="0"/>
    <n v="0"/>
  </r>
  <r>
    <s v="1606002175"/>
    <s v="0"/>
    <s v="16060021750"/>
    <s v="6000"/>
    <x v="5"/>
    <s v="CROMPTON 56 INCHES CEILING FAN"/>
    <s v="0"/>
    <s v="0"/>
    <s v="UM3001"/>
    <d v="1974-01-01T00:00:00"/>
    <n v="339.9"/>
    <n v="-339.9"/>
    <n v="0"/>
    <n v="0"/>
    <n v="0"/>
    <n v="0"/>
    <n v="0"/>
    <n v="0"/>
    <n v="339.9"/>
    <n v="-339.9"/>
    <n v="0"/>
    <m/>
    <s v="UM01"/>
    <s v="INR"/>
    <n v="0"/>
    <n v="0"/>
    <n v="0"/>
    <n v="0"/>
    <n v="0"/>
  </r>
  <r>
    <s v="1606002176"/>
    <s v="0"/>
    <s v="16060021760"/>
    <s v="6000"/>
    <x v="5"/>
    <s v="CROMPTON 56 INCHES CEILING FAN"/>
    <s v="0"/>
    <s v="0"/>
    <s v="UM3001"/>
    <d v="1974-01-01T00:00:00"/>
    <n v="339.9"/>
    <n v="-339.9"/>
    <n v="0"/>
    <n v="0"/>
    <n v="0"/>
    <n v="0"/>
    <n v="0"/>
    <n v="0"/>
    <n v="339.9"/>
    <n v="-339.9"/>
    <n v="0"/>
    <m/>
    <s v="UM01"/>
    <s v="INR"/>
    <n v="0"/>
    <n v="0"/>
    <n v="0"/>
    <n v="0"/>
    <n v="0"/>
  </r>
  <r>
    <s v="1606002177"/>
    <s v="0"/>
    <s v="16060021770"/>
    <s v="6000"/>
    <x v="5"/>
    <s v="CROMPTON 56 INCHES CEILING FAN"/>
    <s v="0"/>
    <s v="0"/>
    <s v="UM3001"/>
    <d v="1974-01-01T00:00:00"/>
    <n v="339.9"/>
    <n v="-339.9"/>
    <n v="0"/>
    <n v="0"/>
    <n v="0"/>
    <n v="0"/>
    <n v="0"/>
    <n v="0"/>
    <n v="339.9"/>
    <n v="-339.9"/>
    <n v="0"/>
    <m/>
    <s v="UM01"/>
    <s v="INR"/>
    <n v="0"/>
    <n v="0"/>
    <n v="0"/>
    <n v="0"/>
    <n v="0"/>
  </r>
  <r>
    <s v="1606002178"/>
    <s v="0"/>
    <s v="16060021780"/>
    <s v="6000"/>
    <x v="5"/>
    <s v="CROMPTON 56 INCHES CEILING FAN"/>
    <s v="0"/>
    <s v="0"/>
    <s v="UM3001"/>
    <d v="1974-01-01T00:00:00"/>
    <n v="339.9"/>
    <n v="-339.9"/>
    <n v="0"/>
    <n v="0"/>
    <n v="0"/>
    <n v="0"/>
    <n v="0"/>
    <n v="0"/>
    <n v="339.9"/>
    <n v="-339.9"/>
    <n v="0"/>
    <m/>
    <s v="UM01"/>
    <s v="INR"/>
    <n v="0"/>
    <n v="0"/>
    <n v="0"/>
    <n v="0"/>
    <n v="0"/>
  </r>
  <r>
    <s v="1606002179"/>
    <s v="0"/>
    <s v="16060021790"/>
    <s v="6000"/>
    <x v="5"/>
    <s v="ELECTRONIC WEIGHING MACHINE"/>
    <s v="0"/>
    <s v="0"/>
    <s v="UM3001"/>
    <d v="1996-04-01T00:00:00"/>
    <n v="34100"/>
    <n v="-32395"/>
    <n v="1705"/>
    <n v="0"/>
    <n v="0"/>
    <n v="0"/>
    <n v="0"/>
    <n v="1705"/>
    <n v="34100"/>
    <n v="-32395"/>
    <n v="0"/>
    <m/>
    <s v="UM01"/>
    <s v="INR"/>
    <n v="0"/>
    <n v="0"/>
    <n v="0"/>
    <n v="0"/>
    <n v="0"/>
  </r>
  <r>
    <s v="1606002180"/>
    <s v="0"/>
    <s v="16060021800"/>
    <s v="6000"/>
    <x v="5"/>
    <s v="CROMPTON 56 INCHES CEILING FAN"/>
    <s v="0"/>
    <s v="0"/>
    <s v="UM3001"/>
    <d v="1974-01-01T00:00:00"/>
    <n v="339.9"/>
    <n v="-339.9"/>
    <n v="0"/>
    <n v="0"/>
    <n v="0"/>
    <n v="0"/>
    <n v="0"/>
    <n v="0"/>
    <n v="339.9"/>
    <n v="-339.9"/>
    <n v="0"/>
    <m/>
    <s v="UM01"/>
    <s v="INR"/>
    <n v="0"/>
    <n v="0"/>
    <n v="0"/>
    <n v="0"/>
    <n v="0"/>
  </r>
  <r>
    <s v="1606002181"/>
    <s v="0"/>
    <s v="16060021810"/>
    <s v="6000"/>
    <x v="5"/>
    <s v="CROMPTON 56 INCHES CEILING FAN"/>
    <s v="0"/>
    <s v="0"/>
    <s v="UM3001"/>
    <d v="1974-01-01T00:00:00"/>
    <n v="339.9"/>
    <n v="-339.9"/>
    <n v="0"/>
    <n v="0"/>
    <n v="0"/>
    <n v="0"/>
    <n v="0"/>
    <n v="0"/>
    <n v="339.9"/>
    <n v="-339.9"/>
    <n v="0"/>
    <m/>
    <s v="UM01"/>
    <s v="INR"/>
    <n v="0"/>
    <n v="0"/>
    <n v="0"/>
    <n v="0"/>
    <n v="0"/>
  </r>
  <r>
    <s v="1606002182"/>
    <s v="0"/>
    <s v="16060021820"/>
    <s v="6000"/>
    <x v="5"/>
    <s v="CROMPTON 56 INCHES CEILING FAN"/>
    <s v="0"/>
    <s v="0"/>
    <s v="UM3001"/>
    <d v="1974-01-01T00:00:00"/>
    <n v="339.9"/>
    <n v="-339.9"/>
    <n v="0"/>
    <n v="0"/>
    <n v="0"/>
    <n v="0"/>
    <n v="0"/>
    <n v="0"/>
    <n v="339.9"/>
    <n v="-339.9"/>
    <n v="0"/>
    <m/>
    <s v="UM01"/>
    <s v="INR"/>
    <n v="0"/>
    <n v="0"/>
    <n v="0"/>
    <n v="0"/>
    <n v="0"/>
  </r>
  <r>
    <s v="1606002183"/>
    <s v="0"/>
    <s v="16060021830"/>
    <s v="6000"/>
    <x v="5"/>
    <s v="CROMPTON 56 INCHES CEILING FAN"/>
    <s v="0"/>
    <s v="0"/>
    <s v="UM3001"/>
    <d v="1974-01-01T00:00:00"/>
    <n v="339.9"/>
    <n v="-339.9"/>
    <n v="0"/>
    <n v="0"/>
    <n v="0"/>
    <n v="0"/>
    <n v="0"/>
    <n v="0"/>
    <n v="339.9"/>
    <n v="-339.9"/>
    <n v="0"/>
    <m/>
    <s v="UM01"/>
    <s v="INR"/>
    <n v="0"/>
    <n v="0"/>
    <n v="0"/>
    <n v="0"/>
    <n v="0"/>
  </r>
  <r>
    <s v="1606002184"/>
    <s v="0"/>
    <s v="16060021840"/>
    <s v="6000"/>
    <x v="5"/>
    <s v="ORIENT FAN 1200RPM"/>
    <s v="0"/>
    <s v="0"/>
    <s v="UM3001"/>
    <d v="1978-01-01T00:00:00"/>
    <n v="341.09"/>
    <n v="-341.09"/>
    <n v="0"/>
    <n v="0"/>
    <n v="0"/>
    <n v="0"/>
    <n v="0"/>
    <n v="0"/>
    <n v="341.09"/>
    <n v="-341.09"/>
    <n v="0"/>
    <m/>
    <s v="UM01"/>
    <s v="INR"/>
    <n v="0"/>
    <n v="0"/>
    <n v="0"/>
    <n v="0"/>
    <n v="0"/>
  </r>
  <r>
    <s v="1606002185"/>
    <s v="0"/>
    <s v="16060021850"/>
    <s v="6000"/>
    <x v="5"/>
    <s v="ORIENT FAN 1200RPM"/>
    <s v="0"/>
    <s v="0"/>
    <s v="UM3001"/>
    <d v="1978-01-01T00:00:00"/>
    <n v="341.1"/>
    <n v="-341.1"/>
    <n v="0"/>
    <n v="0"/>
    <n v="0"/>
    <n v="0"/>
    <n v="0"/>
    <n v="0"/>
    <n v="341.1"/>
    <n v="-341.1"/>
    <n v="0"/>
    <m/>
    <s v="UM01"/>
    <s v="INR"/>
    <n v="0"/>
    <n v="0"/>
    <n v="0"/>
    <n v="0"/>
    <n v="0"/>
  </r>
  <r>
    <s v="1606002186"/>
    <s v="0"/>
    <s v="16060021860"/>
    <s v="6000"/>
    <x v="5"/>
    <s v="ORIENT FAN 1200RPM"/>
    <s v="0"/>
    <s v="0"/>
    <s v="UM3001"/>
    <d v="1978-01-01T00:00:00"/>
    <n v="341.1"/>
    <n v="-341.1"/>
    <n v="0"/>
    <n v="0"/>
    <n v="0"/>
    <n v="0"/>
    <n v="0"/>
    <n v="0"/>
    <n v="341.1"/>
    <n v="-341.1"/>
    <n v="0"/>
    <m/>
    <s v="UM01"/>
    <s v="INR"/>
    <n v="0"/>
    <n v="0"/>
    <n v="0"/>
    <n v="0"/>
    <n v="0"/>
  </r>
  <r>
    <s v="1606002187"/>
    <s v="0"/>
    <s v="16060021870"/>
    <s v="6000"/>
    <x v="5"/>
    <s v="GODREJ ALMIRAH 78X36X19 INCHES"/>
    <s v="0"/>
    <s v="0"/>
    <s v="UM3001"/>
    <d v="1964-01-01T00:00:00"/>
    <n v="343.3"/>
    <n v="-343.3"/>
    <n v="0"/>
    <n v="0"/>
    <n v="0"/>
    <n v="0"/>
    <n v="0"/>
    <n v="0"/>
    <n v="343.3"/>
    <n v="-343.3"/>
    <n v="0"/>
    <m/>
    <s v="UM01"/>
    <s v="INR"/>
    <n v="0"/>
    <n v="0"/>
    <n v="0"/>
    <n v="0"/>
    <n v="0"/>
  </r>
  <r>
    <s v="1606002188"/>
    <s v="0"/>
    <s v="16060021880"/>
    <s v="6000"/>
    <x v="5"/>
    <s v="PYRAMID STEEL RACK 48X36X18INC"/>
    <s v="0"/>
    <s v="0"/>
    <s v="UM3001"/>
    <d v="1974-01-01T00:00:00"/>
    <n v="349.5"/>
    <n v="-349.5"/>
    <n v="0"/>
    <n v="0"/>
    <n v="0"/>
    <n v="0"/>
    <n v="0"/>
    <n v="0"/>
    <n v="349.5"/>
    <n v="-349.5"/>
    <n v="0"/>
    <m/>
    <s v="UM01"/>
    <s v="INR"/>
    <n v="0"/>
    <n v="0"/>
    <n v="0"/>
    <n v="0"/>
    <n v="0"/>
  </r>
  <r>
    <s v="1606002189"/>
    <s v="0"/>
    <s v="16060021890"/>
    <s v="6000"/>
    <x v="5"/>
    <s v="PYRAMID STEEL RACK 48X36X18INC"/>
    <s v="0"/>
    <s v="0"/>
    <s v="UM3001"/>
    <d v="1974-01-01T00:00:00"/>
    <n v="349.5"/>
    <n v="-349.5"/>
    <n v="0"/>
    <n v="0"/>
    <n v="0"/>
    <n v="0"/>
    <n v="0"/>
    <n v="0"/>
    <n v="349.5"/>
    <n v="-349.5"/>
    <n v="0"/>
    <m/>
    <s v="UM01"/>
    <s v="INR"/>
    <n v="0"/>
    <n v="0"/>
    <n v="0"/>
    <n v="0"/>
    <n v="0"/>
  </r>
  <r>
    <s v="1606002190"/>
    <s v="0"/>
    <s v="16060021900"/>
    <s v="6000"/>
    <x v="5"/>
    <s v="PYRAMID STEEL RACK 48X36X18INC"/>
    <s v="0"/>
    <s v="0"/>
    <s v="UM3001"/>
    <d v="1974-01-01T00:00:00"/>
    <n v="349.5"/>
    <n v="-349.5"/>
    <n v="0"/>
    <n v="0"/>
    <n v="0"/>
    <n v="0"/>
    <n v="0"/>
    <n v="0"/>
    <n v="349.5"/>
    <n v="-349.5"/>
    <n v="0"/>
    <m/>
    <s v="UM01"/>
    <s v="INR"/>
    <n v="0"/>
    <n v="0"/>
    <n v="0"/>
    <n v="0"/>
    <n v="0"/>
  </r>
  <r>
    <s v="1606002191"/>
    <s v="0"/>
    <s v="16060021910"/>
    <s v="6000"/>
    <x v="5"/>
    <s v="3-6X2-6 WDN DEPTH 1.1/2 ALMIRA"/>
    <s v="0"/>
    <s v="0"/>
    <s v="UM3001"/>
    <d v="1975-07-12T00:00:00"/>
    <n v="350"/>
    <n v="-350"/>
    <n v="0"/>
    <n v="0"/>
    <n v="0"/>
    <n v="0"/>
    <n v="0"/>
    <n v="0"/>
    <n v="350"/>
    <n v="-350"/>
    <n v="0"/>
    <m/>
    <s v="UM01"/>
    <s v="INR"/>
    <n v="0"/>
    <n v="0"/>
    <n v="0"/>
    <n v="0"/>
    <n v="0"/>
  </r>
  <r>
    <s v="1606002192"/>
    <s v="0"/>
    <s v="16060021920"/>
    <s v="6000"/>
    <x v="5"/>
    <s v="STEEL RACKS"/>
    <s v="0"/>
    <s v="0"/>
    <s v="UM3001"/>
    <d v="1978-01-01T00:00:00"/>
    <n v="350.01"/>
    <n v="-350.01"/>
    <n v="0"/>
    <n v="0"/>
    <n v="0"/>
    <n v="0"/>
    <n v="0"/>
    <n v="0"/>
    <n v="350.01"/>
    <n v="-350.01"/>
    <n v="0"/>
    <m/>
    <s v="UM01"/>
    <s v="INR"/>
    <n v="0"/>
    <n v="0"/>
    <n v="0"/>
    <n v="0"/>
    <n v="0"/>
  </r>
  <r>
    <s v="1606002193"/>
    <s v="0"/>
    <s v="16060021930"/>
    <s v="6000"/>
    <x v="5"/>
    <s v="STEEL RACKS"/>
    <s v="0"/>
    <s v="0"/>
    <s v="UM3001"/>
    <d v="1978-01-01T00:00:00"/>
    <n v="350.02"/>
    <n v="-350.02"/>
    <n v="0"/>
    <n v="0"/>
    <n v="0"/>
    <n v="0"/>
    <n v="0"/>
    <n v="0"/>
    <n v="350.02"/>
    <n v="-350.02"/>
    <n v="0"/>
    <m/>
    <s v="UM01"/>
    <s v="INR"/>
    <n v="0"/>
    <n v="0"/>
    <n v="0"/>
    <n v="0"/>
    <n v="0"/>
  </r>
  <r>
    <s v="1606002194"/>
    <s v="0"/>
    <s v="16060021940"/>
    <s v="6000"/>
    <x v="5"/>
    <s v="EX.CHAIR PCH-7001"/>
    <s v="10"/>
    <s v="0"/>
    <s v="UM3001"/>
    <d v="2003-12-08T00:00:00"/>
    <n v="7886.27"/>
    <n v="-7491.96"/>
    <n v="394.31"/>
    <n v="0"/>
    <n v="0"/>
    <n v="0"/>
    <n v="0"/>
    <n v="394.31"/>
    <n v="7886.27"/>
    <n v="-7491.96"/>
    <n v="0"/>
    <m/>
    <s v="UM01"/>
    <s v="INR"/>
    <n v="0"/>
    <n v="0"/>
    <n v="0"/>
    <n v="0"/>
    <n v="0"/>
  </r>
  <r>
    <s v="1606002195"/>
    <s v="0"/>
    <s v="16060021950"/>
    <s v="6000"/>
    <x v="5"/>
    <s v="STEEL RACKS"/>
    <s v="0"/>
    <s v="0"/>
    <s v="UM3001"/>
    <d v="1978-01-01T00:00:00"/>
    <n v="350.02"/>
    <n v="-350.02"/>
    <n v="0"/>
    <n v="0"/>
    <n v="0"/>
    <n v="0"/>
    <n v="0"/>
    <n v="0"/>
    <n v="350.02"/>
    <n v="-350.02"/>
    <n v="0"/>
    <m/>
    <s v="UM01"/>
    <s v="INR"/>
    <n v="0"/>
    <n v="0"/>
    <n v="0"/>
    <n v="0"/>
    <n v="0"/>
  </r>
  <r>
    <s v="1606002196"/>
    <s v="0"/>
    <s v="16060021960"/>
    <s v="6000"/>
    <x v="5"/>
    <s v="CROMPTON CEILING FAN 48 INCHES"/>
    <s v="0"/>
    <s v="0"/>
    <s v="UM3001"/>
    <d v="1971-01-01T00:00:00"/>
    <n v="351.9"/>
    <n v="-351.9"/>
    <n v="0"/>
    <n v="0"/>
    <n v="0"/>
    <n v="0"/>
    <n v="0"/>
    <n v="0"/>
    <n v="351.9"/>
    <n v="-351.9"/>
    <n v="0"/>
    <m/>
    <s v="UM01"/>
    <s v="INR"/>
    <n v="0"/>
    <n v="0"/>
    <n v="0"/>
    <n v="0"/>
    <n v="0"/>
  </r>
  <r>
    <s v="1606002197"/>
    <s v="0"/>
    <s v="16060021970"/>
    <s v="6000"/>
    <x v="5"/>
    <s v="CHANDAN ALMIRAH 78X36X19INCHES"/>
    <s v="0"/>
    <s v="0"/>
    <s v="UM3001"/>
    <d v="1967-01-01T00:00:00"/>
    <n v="352.62"/>
    <n v="-352.62"/>
    <n v="0"/>
    <n v="0"/>
    <n v="0"/>
    <n v="0"/>
    <n v="0"/>
    <n v="0"/>
    <n v="352.62"/>
    <n v="-352.62"/>
    <n v="0"/>
    <m/>
    <s v="UM01"/>
    <s v="INR"/>
    <n v="0"/>
    <n v="0"/>
    <n v="0"/>
    <n v="0"/>
    <n v="0"/>
  </r>
  <r>
    <s v="1606002198"/>
    <s v="0"/>
    <s v="16060021980"/>
    <s v="6000"/>
    <x v="5"/>
    <s v="ORIENT CEILING FAN"/>
    <s v="0"/>
    <s v="0"/>
    <s v="UM3001"/>
    <d v="1978-01-01T00:00:00"/>
    <n v="353.6"/>
    <n v="-353.6"/>
    <n v="0"/>
    <n v="0"/>
    <n v="0"/>
    <n v="0"/>
    <n v="0"/>
    <n v="0"/>
    <n v="353.6"/>
    <n v="-353.6"/>
    <n v="0"/>
    <m/>
    <s v="UM01"/>
    <s v="INR"/>
    <n v="0"/>
    <n v="0"/>
    <n v="0"/>
    <n v="0"/>
    <n v="0"/>
  </r>
  <r>
    <s v="1606002199"/>
    <s v="0"/>
    <s v="16060021990"/>
    <s v="6000"/>
    <x v="5"/>
    <s v="EXHAUST FAN12INCHES BV-26002G"/>
    <s v="0"/>
    <s v="0"/>
    <s v="UM3001"/>
    <d v="1971-01-01T00:00:00"/>
    <n v="357.7"/>
    <n v="-357.7"/>
    <n v="0"/>
    <n v="0"/>
    <n v="0"/>
    <n v="0"/>
    <n v="0"/>
    <n v="0"/>
    <n v="357.7"/>
    <n v="-357.7"/>
    <n v="0"/>
    <m/>
    <s v="UM01"/>
    <s v="INR"/>
    <n v="0"/>
    <n v="0"/>
    <n v="0"/>
    <n v="0"/>
    <n v="0"/>
  </r>
  <r>
    <s v="1606002200"/>
    <s v="0"/>
    <s v="16060022000"/>
    <s v="6000"/>
    <x v="5"/>
    <s v="Ex-CHAIR PCH-7002D"/>
    <s v="0"/>
    <s v="0"/>
    <s v="UM3001"/>
    <d v="2004-09-26T00:00:00"/>
    <n v="16979.14"/>
    <n v="-16130.18"/>
    <n v="848.96"/>
    <n v="0"/>
    <n v="0"/>
    <n v="0"/>
    <n v="0"/>
    <n v="848.96"/>
    <n v="16979.14"/>
    <n v="-16130.18"/>
    <n v="0"/>
    <m/>
    <s v="UM01"/>
    <s v="INR"/>
    <n v="0"/>
    <n v="0"/>
    <n v="0"/>
    <n v="0"/>
    <n v="0"/>
  </r>
  <r>
    <s v="1606002201"/>
    <s v="0"/>
    <s v="16060022010"/>
    <s v="6000"/>
    <x v="5"/>
    <s v="ORIENT CEILING FAN"/>
    <s v="0"/>
    <s v="0"/>
    <s v="UM3001"/>
    <d v="1978-01-01T00:00:00"/>
    <n v="360.18"/>
    <n v="-360.18"/>
    <n v="0"/>
    <n v="0"/>
    <n v="0"/>
    <n v="0"/>
    <n v="0"/>
    <n v="0"/>
    <n v="360.18"/>
    <n v="-360.18"/>
    <n v="0"/>
    <m/>
    <s v="UM01"/>
    <s v="INR"/>
    <n v="0"/>
    <n v="0"/>
    <n v="0"/>
    <n v="0"/>
    <n v="0"/>
  </r>
  <r>
    <s v="1606002202"/>
    <s v="0"/>
    <s v="16060022020"/>
    <s v="6000"/>
    <x v="5"/>
    <s v="GODREJ STEEL ALMIRAH"/>
    <s v="0"/>
    <s v="0"/>
    <s v="UM3001"/>
    <d v="1966-01-01T00:00:00"/>
    <n v="362.4"/>
    <n v="-362.4"/>
    <n v="0"/>
    <n v="0"/>
    <n v="0"/>
    <n v="0"/>
    <n v="0"/>
    <n v="0"/>
    <n v="362.4"/>
    <n v="-362.4"/>
    <n v="0"/>
    <m/>
    <s v="UM01"/>
    <s v="INR"/>
    <n v="0"/>
    <n v="0"/>
    <n v="0"/>
    <n v="0"/>
    <n v="0"/>
  </r>
  <r>
    <s v="1606002203"/>
    <s v="0"/>
    <s v="16060022030"/>
    <s v="6000"/>
    <x v="5"/>
    <s v="GODREJ STEEL ALMIRAH78X36X19"/>
    <s v="0"/>
    <s v="0"/>
    <s v="UM3001"/>
    <d v="1966-01-01T00:00:00"/>
    <n v="362.88"/>
    <n v="-362.88"/>
    <n v="0"/>
    <n v="0"/>
    <n v="0"/>
    <n v="0"/>
    <n v="0"/>
    <n v="0"/>
    <n v="362.88"/>
    <n v="-362.88"/>
    <n v="0"/>
    <m/>
    <s v="UM01"/>
    <s v="INR"/>
    <n v="0"/>
    <n v="0"/>
    <n v="0"/>
    <n v="0"/>
    <n v="0"/>
  </r>
  <r>
    <s v="1606002204"/>
    <s v="0"/>
    <s v="16060022040"/>
    <s v="6000"/>
    <x v="5"/>
    <s v="CROMPTON CEILING FAN 56 INCHES"/>
    <s v="0"/>
    <s v="0"/>
    <s v="UM3001"/>
    <d v="1976-01-01T00:00:00"/>
    <n v="363.7"/>
    <n v="-363.7"/>
    <n v="0"/>
    <n v="0"/>
    <n v="0"/>
    <n v="0"/>
    <n v="0"/>
    <n v="0"/>
    <n v="363.7"/>
    <n v="-363.7"/>
    <n v="0"/>
    <m/>
    <s v="UM01"/>
    <s v="INR"/>
    <n v="0"/>
    <n v="0"/>
    <n v="0"/>
    <n v="0"/>
    <n v="0"/>
  </r>
  <r>
    <s v="1606002205"/>
    <s v="0"/>
    <s v="16060022050"/>
    <s v="6000"/>
    <x v="5"/>
    <s v="CROMPTON CEILING FAN 56 INCHES"/>
    <s v="0"/>
    <s v="0"/>
    <s v="UM3001"/>
    <d v="1976-01-01T00:00:00"/>
    <n v="363.72"/>
    <n v="-363.72"/>
    <n v="0"/>
    <n v="0"/>
    <n v="0"/>
    <n v="0"/>
    <n v="0"/>
    <n v="0"/>
    <n v="363.72"/>
    <n v="-363.72"/>
    <n v="0"/>
    <m/>
    <s v="UM01"/>
    <s v="INR"/>
    <n v="0"/>
    <n v="0"/>
    <n v="0"/>
    <n v="0"/>
    <n v="0"/>
  </r>
  <r>
    <s v="1606002206"/>
    <s v="0"/>
    <s v="16060022060"/>
    <s v="6000"/>
    <x v="5"/>
    <s v="CROMPTON CEILING FAN 56 INCHES"/>
    <s v="0"/>
    <s v="0"/>
    <s v="UM3001"/>
    <d v="1976-01-01T00:00:00"/>
    <n v="363.72"/>
    <n v="-363.72"/>
    <n v="0"/>
    <n v="0"/>
    <n v="0"/>
    <n v="0"/>
    <n v="0"/>
    <n v="0"/>
    <n v="363.72"/>
    <n v="-363.72"/>
    <n v="0"/>
    <m/>
    <s v="UM01"/>
    <s v="INR"/>
    <n v="0"/>
    <n v="0"/>
    <n v="0"/>
    <n v="0"/>
    <n v="0"/>
  </r>
  <r>
    <s v="1606002207"/>
    <s v="0"/>
    <s v="16060022070"/>
    <s v="6000"/>
    <x v="5"/>
    <s v="CROMPTON CEILING FAN 56 INCHES"/>
    <s v="0"/>
    <s v="0"/>
    <s v="UM3001"/>
    <d v="1976-01-01T00:00:00"/>
    <n v="363.72"/>
    <n v="-363.72"/>
    <n v="0"/>
    <n v="0"/>
    <n v="0"/>
    <n v="0"/>
    <n v="0"/>
    <n v="0"/>
    <n v="363.72"/>
    <n v="-363.72"/>
    <n v="0"/>
    <m/>
    <s v="UM01"/>
    <s v="INR"/>
    <n v="0"/>
    <n v="0"/>
    <n v="0"/>
    <n v="0"/>
    <n v="0"/>
  </r>
  <r>
    <s v="1606002208"/>
    <s v="0"/>
    <s v="16060022080"/>
    <s v="6000"/>
    <x v="5"/>
    <s v="CROMPTON CEILING FAN 56 INCHES"/>
    <s v="0"/>
    <s v="0"/>
    <s v="UM3001"/>
    <d v="1976-01-01T00:00:00"/>
    <n v="363.72"/>
    <n v="-363.72"/>
    <n v="0"/>
    <n v="0"/>
    <n v="0"/>
    <n v="0"/>
    <n v="0"/>
    <n v="0"/>
    <n v="363.72"/>
    <n v="-363.72"/>
    <n v="0"/>
    <m/>
    <s v="UM01"/>
    <s v="INR"/>
    <n v="0"/>
    <n v="0"/>
    <n v="0"/>
    <n v="0"/>
    <n v="0"/>
  </r>
  <r>
    <s v="1606002209"/>
    <s v="0"/>
    <s v="16060022090"/>
    <s v="6000"/>
    <x v="5"/>
    <s v="CROMPTON CEILING FAN 56 INCHES"/>
    <s v="0"/>
    <s v="0"/>
    <s v="UM3001"/>
    <d v="1976-01-01T00:00:00"/>
    <n v="363.72"/>
    <n v="-363.72"/>
    <n v="0"/>
    <n v="0"/>
    <n v="0"/>
    <n v="0"/>
    <n v="0"/>
    <n v="0"/>
    <n v="363.72"/>
    <n v="-363.72"/>
    <n v="0"/>
    <m/>
    <s v="UM01"/>
    <s v="INR"/>
    <n v="0"/>
    <n v="0"/>
    <n v="0"/>
    <n v="0"/>
    <n v="0"/>
  </r>
  <r>
    <s v="1606002210"/>
    <s v="0"/>
    <s v="16060022100"/>
    <s v="6000"/>
    <x v="5"/>
    <s v="GODREJ STEEL ALMIRAH MOD.U"/>
    <s v="0"/>
    <s v="0"/>
    <s v="UM3001"/>
    <d v="1966-01-01T00:00:00"/>
    <n v="366.4"/>
    <n v="-366.4"/>
    <n v="0"/>
    <n v="0"/>
    <n v="0"/>
    <n v="0"/>
    <n v="0"/>
    <n v="0"/>
    <n v="366.4"/>
    <n v="-366.4"/>
    <n v="0"/>
    <m/>
    <s v="UM01"/>
    <s v="INR"/>
    <n v="0"/>
    <n v="0"/>
    <n v="0"/>
    <n v="0"/>
    <n v="0"/>
  </r>
  <r>
    <s v="1606002211"/>
    <s v="0"/>
    <s v="16060022110"/>
    <s v="6000"/>
    <x v="5"/>
    <s v="ORIENT FAN 40INCH"/>
    <s v="0"/>
    <s v="0"/>
    <s v="UM3001"/>
    <d v="1978-01-01T00:00:00"/>
    <n v="367.2"/>
    <n v="-367.2"/>
    <n v="0"/>
    <n v="0"/>
    <n v="0"/>
    <n v="0"/>
    <n v="0"/>
    <n v="0"/>
    <n v="367.2"/>
    <n v="-367.2"/>
    <n v="0"/>
    <m/>
    <s v="UM01"/>
    <s v="INR"/>
    <n v="0"/>
    <n v="0"/>
    <n v="0"/>
    <n v="0"/>
    <n v="0"/>
  </r>
  <r>
    <s v="1606002212"/>
    <s v="0"/>
    <s v="16060022120"/>
    <s v="6000"/>
    <x v="5"/>
    <s v="EXCUTIVE CHAIR"/>
    <s v="0"/>
    <s v="0"/>
    <s v="UM3001"/>
    <d v="2007-04-25T00:00:00"/>
    <n v="2212.5"/>
    <n v="-2101.87"/>
    <n v="110.63"/>
    <n v="0"/>
    <n v="0"/>
    <n v="0"/>
    <n v="0"/>
    <n v="110.63"/>
    <n v="2212.5"/>
    <n v="-2101.87"/>
    <n v="0"/>
    <m/>
    <s v="UM01"/>
    <s v="INR"/>
    <n v="0"/>
    <n v="0"/>
    <n v="0"/>
    <n v="0"/>
    <n v="0"/>
  </r>
  <r>
    <s v="1606002213"/>
    <s v="0"/>
    <s v="16060022130"/>
    <s v="6000"/>
    <x v="5"/>
    <s v="EXCUTIVE CHAIR GODREJ MODEL"/>
    <s v="0"/>
    <s v="0"/>
    <s v="UM3001"/>
    <d v="2007-06-02T00:00:00"/>
    <n v="4275"/>
    <n v="-4061.25"/>
    <n v="213.75"/>
    <n v="0"/>
    <n v="0"/>
    <n v="0"/>
    <n v="0"/>
    <n v="213.75"/>
    <n v="4275"/>
    <n v="-4061.25"/>
    <n v="0"/>
    <m/>
    <s v="UM01"/>
    <s v="INR"/>
    <n v="0"/>
    <n v="0"/>
    <n v="0"/>
    <n v="0"/>
    <n v="0"/>
  </r>
  <r>
    <s v="1606002214"/>
    <s v="0"/>
    <s v="16060022140"/>
    <s v="6000"/>
    <x v="5"/>
    <s v="EXCUTIVE HIGH BACK CHAIR"/>
    <s v="0"/>
    <s v="0"/>
    <s v="UM3001"/>
    <d v="2007-06-11T00:00:00"/>
    <n v="2287.5"/>
    <n v="-2173.12"/>
    <n v="114.38"/>
    <n v="0"/>
    <n v="0"/>
    <n v="0"/>
    <n v="0"/>
    <n v="114.38"/>
    <n v="2287.5"/>
    <n v="-2173.12"/>
    <n v="0"/>
    <m/>
    <s v="UM01"/>
    <s v="INR"/>
    <n v="0"/>
    <n v="0"/>
    <n v="0"/>
    <n v="0"/>
    <n v="0"/>
  </r>
  <r>
    <s v="1606002215"/>
    <s v="0"/>
    <s v="16060022150"/>
    <s v="6000"/>
    <x v="5"/>
    <s v="EXCUTIVE REVOLVING CHAIR"/>
    <s v="0"/>
    <s v="0"/>
    <s v="UM3001"/>
    <d v="2005-04-05T00:00:00"/>
    <n v="3207.5"/>
    <n v="-3047.12"/>
    <n v="160.38"/>
    <n v="0"/>
    <n v="0"/>
    <n v="0"/>
    <n v="0"/>
    <n v="160.38"/>
    <n v="3207.5"/>
    <n v="-3047.12"/>
    <n v="0"/>
    <m/>
    <s v="UM01"/>
    <s v="INR"/>
    <n v="0"/>
    <n v="0"/>
    <n v="0"/>
    <n v="0"/>
    <n v="0"/>
  </r>
  <r>
    <s v="1606002216"/>
    <s v="0"/>
    <s v="16060022160"/>
    <s v="6000"/>
    <x v="5"/>
    <s v="EXCUTIVE TABLE 5' x 3'"/>
    <s v="0"/>
    <s v="0"/>
    <s v="UM3001"/>
    <d v="2007-04-25T00:00:00"/>
    <n v="3675"/>
    <n v="-3491.25"/>
    <n v="183.75"/>
    <n v="0"/>
    <n v="0"/>
    <n v="0"/>
    <n v="0"/>
    <n v="183.75"/>
    <n v="3675"/>
    <n v="-3491.25"/>
    <n v="0"/>
    <m/>
    <s v="UM01"/>
    <s v="INR"/>
    <n v="0"/>
    <n v="0"/>
    <n v="0"/>
    <n v="0"/>
    <n v="0"/>
  </r>
  <r>
    <s v="1606002217"/>
    <s v="0"/>
    <s v="16060022170"/>
    <s v="6000"/>
    <x v="5"/>
    <s v="EXCUTIVE TABLE 5' x 3' INCL."/>
    <s v="0"/>
    <s v="0"/>
    <s v="UM3001"/>
    <d v="2007-06-11T00:00:00"/>
    <n v="4987.5"/>
    <n v="-4738.12"/>
    <n v="249.38"/>
    <n v="0"/>
    <n v="0"/>
    <n v="0"/>
    <n v="0"/>
    <n v="249.38"/>
    <n v="4987.5"/>
    <n v="-4738.12"/>
    <n v="0"/>
    <m/>
    <s v="UM01"/>
    <s v="INR"/>
    <n v="0"/>
    <n v="0"/>
    <n v="0"/>
    <n v="0"/>
    <n v="0"/>
  </r>
  <r>
    <s v="1606002218"/>
    <s v="0"/>
    <s v="16060022180"/>
    <s v="6000"/>
    <x v="5"/>
    <s v="EXCUTVE OFFCE TABLE 1NO"/>
    <s v="10"/>
    <s v="0"/>
    <s v="UM3001"/>
    <d v="2014-10-31T00:00:00"/>
    <n v="47340"/>
    <n v="-24352.77"/>
    <n v="22987.23"/>
    <n v="0"/>
    <n v="0"/>
    <n v="-4498.74"/>
    <n v="0"/>
    <n v="18488.490000000002"/>
    <n v="47340"/>
    <n v="-28851.51"/>
    <n v="0"/>
    <m/>
    <s v="UM01"/>
    <s v="INR"/>
    <n v="0"/>
    <n v="0"/>
    <n v="0"/>
    <n v="0"/>
    <n v="0"/>
  </r>
  <r>
    <s v="1606002219"/>
    <s v="0"/>
    <s v="16060022190"/>
    <s v="6000"/>
    <x v="5"/>
    <s v="EXECUTIVE CHAIR"/>
    <s v="10"/>
    <s v="0"/>
    <s v="UM3001"/>
    <d v="2013-04-13T00:00:00"/>
    <n v="4493.88"/>
    <n v="-4346.13"/>
    <n v="147.75"/>
    <n v="0"/>
    <n v="0"/>
    <n v="-48.72"/>
    <n v="0"/>
    <n v="99.03"/>
    <n v="4493.88"/>
    <n v="-4394.8500000000004"/>
    <n v="0"/>
    <m/>
    <s v="UM01"/>
    <s v="INR"/>
    <n v="0"/>
    <n v="0"/>
    <n v="0"/>
    <n v="0"/>
    <n v="0"/>
  </r>
  <r>
    <s v="1606002220"/>
    <s v="0"/>
    <s v="16060022200"/>
    <s v="6000"/>
    <x v="5"/>
    <s v="EXECUTIVE CHAIR"/>
    <s v="10"/>
    <s v="0"/>
    <s v="UM3001"/>
    <d v="2008-08-06T00:00:00"/>
    <n v="10089.1"/>
    <n v="-9584.64"/>
    <n v="504.46"/>
    <n v="0"/>
    <n v="0"/>
    <n v="0"/>
    <n v="0"/>
    <n v="504.46"/>
    <n v="10089.1"/>
    <n v="-9584.64"/>
    <n v="0"/>
    <m/>
    <s v="UM01"/>
    <s v="INR"/>
    <n v="0"/>
    <n v="0"/>
    <n v="0"/>
    <n v="0"/>
    <n v="0"/>
  </r>
  <r>
    <s v="1606002221"/>
    <s v="0"/>
    <s v="16060022210"/>
    <s v="6000"/>
    <x v="5"/>
    <s v="EXECUTIVE CHAIR"/>
    <s v="10"/>
    <s v="0"/>
    <s v="UM3001"/>
    <d v="2011-12-06T00:00:00"/>
    <n v="41500"/>
    <n v="-32134.52"/>
    <n v="9365.48"/>
    <n v="0"/>
    <n v="0"/>
    <n v="-4340.99"/>
    <n v="0"/>
    <n v="5024.49"/>
    <n v="41500"/>
    <n v="-36475.51"/>
    <n v="0"/>
    <m/>
    <s v="UM01"/>
    <s v="INR"/>
    <n v="0"/>
    <n v="0"/>
    <n v="0"/>
    <n v="0"/>
    <n v="0"/>
  </r>
  <r>
    <s v="1606002222"/>
    <s v="0"/>
    <s v="16060022220"/>
    <s v="6000"/>
    <x v="5"/>
    <s v="EXECUTIVE CHAIR"/>
    <s v="0"/>
    <s v="0"/>
    <s v="UM3001"/>
    <d v="1998-11-29T00:00:00"/>
    <n v="6832.3"/>
    <n v="-6490.68"/>
    <n v="341.62"/>
    <n v="0"/>
    <n v="0"/>
    <n v="0"/>
    <n v="0"/>
    <n v="341.62"/>
    <n v="6832.3"/>
    <n v="-6490.68"/>
    <n v="0"/>
    <m/>
    <s v="UM01"/>
    <s v="INR"/>
    <n v="0"/>
    <n v="0"/>
    <n v="0"/>
    <n v="0"/>
    <n v="0"/>
  </r>
  <r>
    <s v="1606002223"/>
    <s v="0"/>
    <s v="16060022230"/>
    <s v="6000"/>
    <x v="5"/>
    <s v="EXECUTIVE CHAIR"/>
    <s v="10"/>
    <s v="0"/>
    <s v="UM3001"/>
    <d v="2011-12-12T00:00:00"/>
    <n v="8350"/>
    <n v="-6452.45"/>
    <n v="1897.55"/>
    <n v="0"/>
    <n v="0"/>
    <n v="-872.73"/>
    <n v="0"/>
    <n v="1024.82"/>
    <n v="8350"/>
    <n v="-7325.18"/>
    <n v="0"/>
    <m/>
    <s v="UM01"/>
    <s v="INR"/>
    <n v="0"/>
    <n v="0"/>
    <n v="0"/>
    <n v="0"/>
    <n v="0"/>
  </r>
  <r>
    <s v="1606002224"/>
    <s v="0"/>
    <s v="16060022240"/>
    <s v="6000"/>
    <x v="5"/>
    <s v="EXECUTIVE CHAIR"/>
    <s v="10"/>
    <s v="0"/>
    <s v="UM3001"/>
    <d v="2013-02-25T00:00:00"/>
    <n v="12098"/>
    <n v="-8017.4"/>
    <n v="4080.6"/>
    <n v="0"/>
    <n v="0"/>
    <n v="-1196.82"/>
    <n v="0"/>
    <n v="2883.78"/>
    <n v="12098"/>
    <n v="-9214.2199999999993"/>
    <n v="0"/>
    <m/>
    <s v="UM01"/>
    <s v="INR"/>
    <n v="0"/>
    <n v="0"/>
    <n v="0"/>
    <n v="0"/>
    <n v="0"/>
  </r>
  <r>
    <s v="1606002225"/>
    <s v="0"/>
    <s v="16060022250"/>
    <s v="6000"/>
    <x v="5"/>
    <s v="EXECUTIVE CHAIR"/>
    <s v="10"/>
    <s v="0"/>
    <s v="UM3001"/>
    <d v="2015-11-24T00:00:00"/>
    <n v="25496"/>
    <n v="-10540.64"/>
    <n v="14955.36"/>
    <n v="0"/>
    <n v="0"/>
    <n v="-2422.81"/>
    <n v="0"/>
    <n v="12532.55"/>
    <n v="25496"/>
    <n v="-12963.45"/>
    <n v="0"/>
    <m/>
    <s v="UM01"/>
    <s v="INR"/>
    <n v="0"/>
    <n v="0"/>
    <n v="0"/>
    <n v="0"/>
    <n v="0"/>
  </r>
  <r>
    <s v="1606002226"/>
    <s v="0"/>
    <s v="16060022260"/>
    <s v="6000"/>
    <x v="5"/>
    <s v="EXECUTIVE CHAIR &amp; REVOLVING CH"/>
    <s v="10"/>
    <s v="0"/>
    <s v="UM3001"/>
    <d v="2014-01-31T00:00:00"/>
    <n v="19266"/>
    <n v="-12292.96"/>
    <n v="6973.04"/>
    <n v="0"/>
    <n v="0"/>
    <n v="-1566.83"/>
    <n v="0"/>
    <n v="5406.21"/>
    <n v="19266"/>
    <n v="-13859.79"/>
    <n v="0"/>
    <m/>
    <s v="UM01"/>
    <s v="INR"/>
    <n v="0"/>
    <n v="0"/>
    <n v="0"/>
    <n v="0"/>
    <n v="0"/>
  </r>
  <r>
    <s v="1606002227"/>
    <s v="0"/>
    <s v="16060022270"/>
    <s v="6000"/>
    <x v="5"/>
    <s v="EXECUTIVE CHAIR ( GERMAN COLOU"/>
    <s v="0"/>
    <s v="0"/>
    <s v="UM3001"/>
    <d v="2006-10-24T00:00:00"/>
    <n v="7087.5"/>
    <n v="-6733.12"/>
    <n v="354.38"/>
    <n v="0"/>
    <n v="0"/>
    <n v="0"/>
    <n v="0"/>
    <n v="354.38"/>
    <n v="7087.5"/>
    <n v="-6733.12"/>
    <n v="0"/>
    <m/>
    <s v="UM01"/>
    <s v="INR"/>
    <n v="0"/>
    <n v="0"/>
    <n v="0"/>
    <n v="0"/>
    <n v="0"/>
  </r>
  <r>
    <s v="1606002228"/>
    <s v="0"/>
    <s v="16060022280"/>
    <s v="6000"/>
    <x v="5"/>
    <s v="EXECUTIVE CHAIR (GODREJ PCH 70"/>
    <s v="10"/>
    <s v="0"/>
    <s v="UM3001"/>
    <d v="1999-10-30T00:00:00"/>
    <n v="6741.35"/>
    <n v="-6404.28"/>
    <n v="337.07"/>
    <n v="0"/>
    <n v="0"/>
    <n v="0"/>
    <n v="0"/>
    <n v="337.07"/>
    <n v="6741.35"/>
    <n v="-6404.28"/>
    <n v="0"/>
    <m/>
    <s v="UM01"/>
    <s v="INR"/>
    <n v="0"/>
    <n v="0"/>
    <n v="0"/>
    <n v="0"/>
    <n v="0"/>
  </r>
  <r>
    <s v="1606002229"/>
    <s v="0"/>
    <s v="16060022290"/>
    <s v="6000"/>
    <x v="5"/>
    <s v="EXECUTIVE CHAIR (GODREJ PCH 70"/>
    <s v="10"/>
    <s v="0"/>
    <s v="UM3001"/>
    <d v="1999-10-30T00:00:00"/>
    <n v="7389.6"/>
    <n v="-7020.12"/>
    <n v="369.48"/>
    <n v="0"/>
    <n v="0"/>
    <n v="0"/>
    <n v="0"/>
    <n v="369.48"/>
    <n v="7389.6"/>
    <n v="-7020.12"/>
    <n v="0"/>
    <m/>
    <s v="UM01"/>
    <s v="INR"/>
    <n v="0"/>
    <n v="0"/>
    <n v="0"/>
    <n v="0"/>
    <n v="0"/>
  </r>
  <r>
    <s v="1606002230"/>
    <s v="0"/>
    <s v="16060022300"/>
    <s v="6000"/>
    <x v="5"/>
    <s v="MAJOR ALMIRAH"/>
    <s v="0"/>
    <s v="0"/>
    <s v="UM3001"/>
    <d v="1966-01-01T00:00:00"/>
    <n v="368.5"/>
    <n v="-368.5"/>
    <n v="0"/>
    <n v="0"/>
    <n v="0"/>
    <n v="0"/>
    <n v="0"/>
    <n v="0"/>
    <n v="368.5"/>
    <n v="-368.5"/>
    <n v="0"/>
    <m/>
    <s v="UM01"/>
    <s v="INR"/>
    <n v="0"/>
    <n v="0"/>
    <n v="0"/>
    <n v="0"/>
    <n v="0"/>
  </r>
  <r>
    <s v="1606002231"/>
    <s v="0"/>
    <s v="16060022310"/>
    <s v="6000"/>
    <x v="5"/>
    <s v="ORIENT FAN 1400RPM"/>
    <s v="0"/>
    <s v="0"/>
    <s v="UM3001"/>
    <d v="1978-01-01T00:00:00"/>
    <n v="370.44"/>
    <n v="-370.44"/>
    <n v="0"/>
    <n v="0"/>
    <n v="0"/>
    <n v="0"/>
    <n v="0"/>
    <n v="0"/>
    <n v="370.44"/>
    <n v="-370.44"/>
    <n v="0"/>
    <m/>
    <s v="UM01"/>
    <s v="INR"/>
    <n v="0"/>
    <n v="0"/>
    <n v="0"/>
    <n v="0"/>
    <n v="0"/>
  </r>
  <r>
    <s v="1606002232"/>
    <s v="0"/>
    <s v="16060022320"/>
    <s v="6000"/>
    <x v="5"/>
    <s v="EXECUTIVE CHAIR PCH 7002"/>
    <s v="0"/>
    <s v="0"/>
    <s v="UM3001"/>
    <d v="2000-08-01T00:00:00"/>
    <n v="6385.25"/>
    <n v="-6065.98"/>
    <n v="319.27"/>
    <n v="0"/>
    <n v="0"/>
    <n v="0"/>
    <n v="0"/>
    <n v="319.27"/>
    <n v="6385.25"/>
    <n v="-6065.98"/>
    <n v="0"/>
    <m/>
    <s v="UM01"/>
    <s v="INR"/>
    <n v="0"/>
    <n v="0"/>
    <n v="0"/>
    <n v="0"/>
    <n v="0"/>
  </r>
  <r>
    <s v="1606002233"/>
    <s v="0"/>
    <s v="16060022330"/>
    <s v="6000"/>
    <x v="5"/>
    <s v="EXECUTIVE DESK"/>
    <s v="10"/>
    <s v="0"/>
    <s v="UM3001"/>
    <d v="2011-12-06T00:00:00"/>
    <n v="61435"/>
    <n v="-47570.7"/>
    <n v="13864.3"/>
    <n v="0"/>
    <n v="0"/>
    <n v="-6426.23"/>
    <n v="0"/>
    <n v="7438.07"/>
    <n v="61435"/>
    <n v="-53996.93"/>
    <n v="0"/>
    <m/>
    <s v="UM01"/>
    <s v="INR"/>
    <n v="0"/>
    <n v="0"/>
    <n v="0"/>
    <n v="0"/>
    <n v="0"/>
  </r>
  <r>
    <s v="1606002234"/>
    <s v="0"/>
    <s v="16060022340"/>
    <s v="6000"/>
    <x v="5"/>
    <s v="EXECUTIVE TABLE (DBL DRWR)"/>
    <s v="10"/>
    <s v="0"/>
    <s v="UM3001"/>
    <d v="2012-05-12T00:00:00"/>
    <n v="5817"/>
    <n v="-4267.95"/>
    <n v="1549.05"/>
    <n v="0"/>
    <n v="0"/>
    <n v="-595.65"/>
    <n v="0"/>
    <n v="953.4"/>
    <n v="5817"/>
    <n v="-4863.6000000000004"/>
    <n v="0"/>
    <m/>
    <s v="UM01"/>
    <s v="INR"/>
    <n v="0"/>
    <n v="0"/>
    <n v="0"/>
    <n v="0"/>
    <n v="0"/>
  </r>
  <r>
    <s v="1606002235"/>
    <s v="0"/>
    <s v="16060022350"/>
    <s v="6000"/>
    <x v="5"/>
    <s v="EXECUTIVE TABLE (DBL DRWR)"/>
    <s v="10"/>
    <s v="0"/>
    <s v="UM3001"/>
    <d v="2013-03-18T00:00:00"/>
    <n v="5587"/>
    <n v="-3674.66"/>
    <n v="1912.34"/>
    <n v="0"/>
    <n v="0"/>
    <n v="-551.38"/>
    <n v="0"/>
    <n v="1360.96"/>
    <n v="5587"/>
    <n v="-4226.04"/>
    <n v="0"/>
    <m/>
    <s v="UM01"/>
    <s v="INR"/>
    <n v="0"/>
    <n v="0"/>
    <n v="0"/>
    <n v="0"/>
    <n v="0"/>
  </r>
  <r>
    <s v="1606002236"/>
    <s v="0"/>
    <s v="16060022360"/>
    <s v="6000"/>
    <x v="5"/>
    <s v="EXECUTIVE TABLE (DBL DRWR)"/>
    <s v="10"/>
    <s v="0"/>
    <s v="UM3001"/>
    <d v="2013-05-31T00:00:00"/>
    <n v="5900"/>
    <n v="-3786.38"/>
    <n v="2113.62"/>
    <n v="0"/>
    <n v="0"/>
    <n v="-574.72"/>
    <n v="0"/>
    <n v="1538.9"/>
    <n v="5900"/>
    <n v="-4361.1000000000004"/>
    <n v="0"/>
    <m/>
    <s v="UM01"/>
    <s v="INR"/>
    <n v="0"/>
    <n v="0"/>
    <n v="0"/>
    <n v="0"/>
    <n v="0"/>
  </r>
  <r>
    <s v="1606002237"/>
    <s v="0"/>
    <s v="16060022370"/>
    <s v="6000"/>
    <x v="5"/>
    <s v="EXECUTIVE TABLE (DBL DRWR)"/>
    <s v="10"/>
    <s v="0"/>
    <s v="UM3001"/>
    <d v="2011-08-18T00:00:00"/>
    <n v="5130"/>
    <n v="-4121.8599999999997"/>
    <n v="1008.14"/>
    <n v="0"/>
    <n v="0"/>
    <n v="-545.41999999999996"/>
    <n v="0"/>
    <n v="462.72"/>
    <n v="5130"/>
    <n v="-4667.28"/>
    <n v="0"/>
    <m/>
    <s v="UM01"/>
    <s v="INR"/>
    <n v="0"/>
    <n v="0"/>
    <n v="0"/>
    <n v="0"/>
    <n v="0"/>
  </r>
  <r>
    <s v="1606002238"/>
    <s v="0"/>
    <s v="16060022380"/>
    <s v="6000"/>
    <x v="5"/>
    <s v="EXECUTIVE TABLE (DBL DRWR)"/>
    <s v="10"/>
    <s v="0"/>
    <s v="UM3001"/>
    <d v="2012-04-06T00:00:00"/>
    <n v="5700"/>
    <n v="-4233.8500000000004"/>
    <n v="1466.15"/>
    <n v="0"/>
    <n v="0"/>
    <n v="-586.55999999999995"/>
    <n v="0"/>
    <n v="879.59"/>
    <n v="5700"/>
    <n v="-4820.41"/>
    <n v="0"/>
    <m/>
    <s v="UM01"/>
    <s v="INR"/>
    <n v="0"/>
    <n v="0"/>
    <n v="0"/>
    <n v="0"/>
    <n v="0"/>
  </r>
  <r>
    <s v="1606002239"/>
    <s v="0"/>
    <s v="16060022390"/>
    <s v="6000"/>
    <x v="5"/>
    <s v="EXECUTIVE TABLE (DBL DRWR)"/>
    <s v="10"/>
    <s v="0"/>
    <s v="UM3001"/>
    <d v="2012-08-06T00:00:00"/>
    <n v="5875"/>
    <n v="-4184"/>
    <n v="1691"/>
    <n v="0"/>
    <n v="0"/>
    <n v="-595.09"/>
    <n v="0"/>
    <n v="1095.9100000000001"/>
    <n v="5875"/>
    <n v="-4779.09"/>
    <n v="0"/>
    <m/>
    <s v="UM01"/>
    <s v="INR"/>
    <n v="0"/>
    <n v="0"/>
    <n v="0"/>
    <n v="0"/>
    <n v="0"/>
  </r>
  <r>
    <s v="1606002240"/>
    <s v="0"/>
    <s v="16060022400"/>
    <s v="6000"/>
    <x v="5"/>
    <s v="EXECUTIVE TABLE (DBL DRWR)"/>
    <s v="10"/>
    <s v="0"/>
    <s v="UM3001"/>
    <d v="2012-06-12T00:00:00"/>
    <n v="11750"/>
    <n v="-8529.34"/>
    <n v="3220.66"/>
    <n v="0"/>
    <n v="0"/>
    <n v="-1198.3800000000001"/>
    <n v="0"/>
    <n v="2022.28"/>
    <n v="11750"/>
    <n v="-9727.7199999999993"/>
    <n v="0"/>
    <m/>
    <s v="UM01"/>
    <s v="INR"/>
    <n v="0"/>
    <n v="0"/>
    <n v="0"/>
    <n v="0"/>
    <n v="0"/>
  </r>
  <r>
    <s v="1606002241"/>
    <s v="0"/>
    <s v="16060022410"/>
    <s v="6000"/>
    <x v="5"/>
    <s v="EXECUTIVE TABLE (DBL DRWR)"/>
    <s v="10"/>
    <s v="0"/>
    <s v="UM3001"/>
    <d v="2012-07-11T00:00:00"/>
    <n v="11750"/>
    <n v="-8443.82"/>
    <n v="3306.18"/>
    <n v="0"/>
    <n v="0"/>
    <n v="-1194.1300000000001"/>
    <n v="0"/>
    <n v="2112.0500000000002"/>
    <n v="11750"/>
    <n v="-9637.9500000000007"/>
    <n v="0"/>
    <m/>
    <s v="UM01"/>
    <s v="INR"/>
    <n v="0"/>
    <n v="0"/>
    <n v="0"/>
    <n v="0"/>
    <n v="0"/>
  </r>
  <r>
    <s v="1606002242"/>
    <s v="0"/>
    <s v="16060022420"/>
    <s v="6000"/>
    <x v="5"/>
    <s v="EXECUTIVE TABLE (DBL DRWR)"/>
    <s v="10"/>
    <s v="0"/>
    <s v="UM3001"/>
    <d v="2013-07-20T00:00:00"/>
    <n v="11506.66"/>
    <n v="-7265.67"/>
    <n v="4240.99"/>
    <n v="0"/>
    <n v="0"/>
    <n v="-1110.3499999999999"/>
    <n v="0"/>
    <n v="3130.64"/>
    <n v="11506.66"/>
    <n v="-8376.02"/>
    <n v="0"/>
    <m/>
    <s v="UM01"/>
    <s v="INR"/>
    <n v="0"/>
    <n v="0"/>
    <n v="0"/>
    <n v="0"/>
    <n v="0"/>
  </r>
  <r>
    <s v="1606002243"/>
    <s v="0"/>
    <s v="16060022430"/>
    <s v="6000"/>
    <x v="5"/>
    <s v="EXECUTIVE TABLE (DBL DRWR)"/>
    <s v="10"/>
    <s v="0"/>
    <s v="UM3001"/>
    <d v="2013-10-19T00:00:00"/>
    <n v="5757"/>
    <n v="-3473.04"/>
    <n v="2283.96"/>
    <n v="0"/>
    <n v="0"/>
    <n v="-562.17999999999995"/>
    <n v="0"/>
    <n v="1721.78"/>
    <n v="5757"/>
    <n v="-4035.22"/>
    <n v="0"/>
    <m/>
    <s v="UM01"/>
    <s v="INR"/>
    <n v="0"/>
    <n v="0"/>
    <n v="0"/>
    <n v="0"/>
    <n v="0"/>
  </r>
  <r>
    <s v="1606002244"/>
    <s v="0"/>
    <s v="16060022440"/>
    <s v="6000"/>
    <x v="5"/>
    <s v="EXECUTIVE TABLE (DBL DRWR)"/>
    <s v="10"/>
    <s v="0"/>
    <s v="UM3001"/>
    <d v="2013-11-23T00:00:00"/>
    <n v="11534"/>
    <n v="-6874.87"/>
    <n v="4659.13"/>
    <n v="0"/>
    <n v="0"/>
    <n v="-1119.52"/>
    <n v="0"/>
    <n v="3539.61"/>
    <n v="11534"/>
    <n v="-7994.39"/>
    <n v="0"/>
    <m/>
    <s v="UM01"/>
    <s v="INR"/>
    <n v="0"/>
    <n v="0"/>
    <n v="0"/>
    <n v="0"/>
    <n v="0"/>
  </r>
  <r>
    <s v="1606002245"/>
    <s v="0"/>
    <s v="16060022450"/>
    <s v="6000"/>
    <x v="5"/>
    <s v="EXECUTIVE TABLE (DBL DRWR) 1 N"/>
    <s v="10"/>
    <s v="0"/>
    <s v="UM3001"/>
    <d v="2014-05-23T00:00:00"/>
    <n v="6100"/>
    <n v="-3393.63"/>
    <n v="2706.37"/>
    <n v="0"/>
    <n v="0"/>
    <n v="-579.70000000000005"/>
    <n v="0"/>
    <n v="2126.67"/>
    <n v="6100"/>
    <n v="-3973.33"/>
    <n v="0"/>
    <m/>
    <s v="UM01"/>
    <s v="INR"/>
    <n v="0"/>
    <n v="0"/>
    <n v="0"/>
    <n v="0"/>
    <n v="0"/>
  </r>
  <r>
    <s v="1606002246"/>
    <s v="0"/>
    <s v="16060022460"/>
    <s v="6000"/>
    <x v="5"/>
    <s v="EXECUTIVE TABLE (DBL DRWR) 2NO"/>
    <s v="10"/>
    <s v="0"/>
    <s v="UM3001"/>
    <d v="2015-02-07T00:00:00"/>
    <n v="11229"/>
    <n v="-5487.07"/>
    <n v="5741.93"/>
    <n v="0"/>
    <n v="0"/>
    <n v="-1067.0899999999999"/>
    <n v="0"/>
    <n v="4674.84"/>
    <n v="11229"/>
    <n v="-6554.16"/>
    <n v="0"/>
    <m/>
    <s v="UM01"/>
    <s v="INR"/>
    <n v="0"/>
    <n v="0"/>
    <n v="0"/>
    <n v="0"/>
    <n v="0"/>
  </r>
  <r>
    <s v="1606002247"/>
    <s v="0"/>
    <s v="16060022470"/>
    <s v="6000"/>
    <x v="5"/>
    <s v="EXECUTIVE TABLE 5 x 3"/>
    <s v="0"/>
    <s v="0"/>
    <s v="UM3001"/>
    <d v="2007-01-13T00:00:00"/>
    <n v="3750"/>
    <n v="-3562.5"/>
    <n v="187.5"/>
    <n v="0"/>
    <n v="0"/>
    <n v="0"/>
    <n v="0"/>
    <n v="187.5"/>
    <n v="3750"/>
    <n v="-3562.5"/>
    <n v="0"/>
    <m/>
    <s v="UM01"/>
    <s v="INR"/>
    <n v="0"/>
    <n v="0"/>
    <n v="0"/>
    <n v="0"/>
    <n v="0"/>
  </r>
  <r>
    <s v="1606002248"/>
    <s v="0"/>
    <s v="16060022480"/>
    <s v="6000"/>
    <x v="5"/>
    <s v="&quot;EXECUTIVE TABLE 66&quot;&quot;x34&quot;&quot;x30&quot;&quot;&quot;"/>
    <s v="10"/>
    <s v="0"/>
    <s v="UM3001"/>
    <d v="2010-11-08T00:00:00"/>
    <n v="6187.5"/>
    <n v="-5461.06"/>
    <n v="726.44"/>
    <n v="0"/>
    <n v="0"/>
    <n v="-417.06"/>
    <n v="0"/>
    <n v="309.38"/>
    <n v="6187.5"/>
    <n v="-5878.12"/>
    <n v="0"/>
    <m/>
    <s v="UM01"/>
    <s v="INR"/>
    <n v="0"/>
    <n v="0"/>
    <n v="0"/>
    <n v="0"/>
    <n v="0"/>
  </r>
  <r>
    <s v="1606002249"/>
    <s v="0"/>
    <s v="16060022490"/>
    <s v="6000"/>
    <x v="5"/>
    <s v="ORIENT FAN 1400RPM"/>
    <s v="0"/>
    <s v="0"/>
    <s v="UM3001"/>
    <d v="1978-01-01T00:00:00"/>
    <n v="370.44"/>
    <n v="-370.44"/>
    <n v="0"/>
    <n v="0"/>
    <n v="0"/>
    <n v="0"/>
    <n v="0"/>
    <n v="0"/>
    <n v="370.44"/>
    <n v="-370.44"/>
    <n v="0"/>
    <m/>
    <s v="UM01"/>
    <s v="INR"/>
    <n v="0"/>
    <n v="0"/>
    <n v="0"/>
    <n v="0"/>
    <n v="0"/>
  </r>
  <r>
    <s v="1606002250"/>
    <s v="0"/>
    <s v="16060022500"/>
    <s v="6000"/>
    <x v="5"/>
    <s v="CHAIR CH 13"/>
    <s v="0"/>
    <s v="0"/>
    <s v="UM3001"/>
    <d v="1974-01-01T00:00:00"/>
    <n v="374.68"/>
    <n v="-374.68"/>
    <n v="0"/>
    <n v="0"/>
    <n v="0"/>
    <n v="0"/>
    <n v="0"/>
    <n v="0"/>
    <n v="374.68"/>
    <n v="-374.68"/>
    <n v="0"/>
    <m/>
    <s v="UM01"/>
    <s v="INR"/>
    <n v="0"/>
    <n v="0"/>
    <n v="0"/>
    <n v="0"/>
    <n v="0"/>
  </r>
  <r>
    <s v="1606002251"/>
    <s v="0"/>
    <s v="16060022510"/>
    <s v="6000"/>
    <x v="5"/>
    <s v="CHAIR CH 13"/>
    <s v="0"/>
    <s v="0"/>
    <s v="UM3001"/>
    <d v="1974-01-01T00:00:00"/>
    <n v="374.68"/>
    <n v="-374.68"/>
    <n v="0"/>
    <n v="0"/>
    <n v="0"/>
    <n v="0"/>
    <n v="0"/>
    <n v="0"/>
    <n v="374.68"/>
    <n v="-374.68"/>
    <n v="0"/>
    <m/>
    <s v="UM01"/>
    <s v="INR"/>
    <n v="0"/>
    <n v="0"/>
    <n v="0"/>
    <n v="0"/>
    <n v="0"/>
  </r>
  <r>
    <s v="1606002252"/>
    <s v="0"/>
    <s v="16060022520"/>
    <s v="6000"/>
    <x v="5"/>
    <s v="CHAIR CH13"/>
    <s v="0"/>
    <s v="0"/>
    <s v="UM3001"/>
    <d v="1974-01-01T00:00:00"/>
    <n v="374.68"/>
    <n v="-374.68"/>
    <n v="0"/>
    <n v="0"/>
    <n v="0"/>
    <n v="0"/>
    <n v="0"/>
    <n v="0"/>
    <n v="374.68"/>
    <n v="-374.68"/>
    <n v="0"/>
    <m/>
    <s v="UM01"/>
    <s v="INR"/>
    <n v="0"/>
    <n v="0"/>
    <n v="0"/>
    <n v="0"/>
    <n v="0"/>
  </r>
  <r>
    <s v="1606002253"/>
    <s v="0"/>
    <s v="16060022530"/>
    <s v="6000"/>
    <x v="5"/>
    <s v="ALMIRAH 6X3X18 WITH 10 COMPRTM"/>
    <s v="0"/>
    <s v="0"/>
    <s v="UM3001"/>
    <d v="1975-04-09T00:00:00"/>
    <n v="375"/>
    <n v="-375"/>
    <n v="0"/>
    <n v="0"/>
    <n v="0"/>
    <n v="0"/>
    <n v="0"/>
    <n v="0"/>
    <n v="375"/>
    <n v="-375"/>
    <n v="0"/>
    <m/>
    <s v="UM01"/>
    <s v="INR"/>
    <n v="0"/>
    <n v="0"/>
    <n v="0"/>
    <n v="0"/>
    <n v="0"/>
  </r>
  <r>
    <s v="1606002254"/>
    <s v="0"/>
    <s v="16060022540"/>
    <s v="6000"/>
    <x v="5"/>
    <s v="BATHROOM MIRROR 3X2.1/2FEET"/>
    <s v="0"/>
    <s v="0"/>
    <s v="UM3001"/>
    <d v="1973-01-01T00:00:00"/>
    <n v="378.42"/>
    <n v="-378.42"/>
    <n v="0"/>
    <n v="0"/>
    <n v="0"/>
    <n v="0"/>
    <n v="0"/>
    <n v="0"/>
    <n v="378.42"/>
    <n v="-378.42"/>
    <n v="0"/>
    <m/>
    <s v="UM01"/>
    <s v="INR"/>
    <n v="0"/>
    <n v="0"/>
    <n v="0"/>
    <n v="0"/>
    <n v="0"/>
  </r>
  <r>
    <s v="1606002255"/>
    <s v="0"/>
    <s v="16060022550"/>
    <s v="6000"/>
    <x v="5"/>
    <s v="CEILLING FAN 36 INC"/>
    <s v="0"/>
    <s v="0"/>
    <s v="UM3001"/>
    <d v="1982-07-14T00:00:00"/>
    <n v="380.76"/>
    <n v="-380.76"/>
    <n v="0"/>
    <n v="0"/>
    <n v="0"/>
    <n v="0"/>
    <n v="0"/>
    <n v="0"/>
    <n v="380.76"/>
    <n v="-380.76"/>
    <n v="0"/>
    <m/>
    <s v="UM01"/>
    <s v="INR"/>
    <n v="0"/>
    <n v="0"/>
    <n v="0"/>
    <n v="0"/>
    <n v="0"/>
  </r>
  <r>
    <s v="1606002256"/>
    <s v="0"/>
    <s v="16060022560"/>
    <s v="6000"/>
    <x v="5"/>
    <s v="GODREJ BOOK CASE"/>
    <s v="0"/>
    <s v="0"/>
    <s v="UM3001"/>
    <d v="1962-12-01T00:00:00"/>
    <n v="388.5"/>
    <n v="-388.5"/>
    <n v="0"/>
    <n v="0"/>
    <n v="0"/>
    <n v="0"/>
    <n v="0"/>
    <n v="0"/>
    <n v="388.5"/>
    <n v="-388.5"/>
    <n v="0"/>
    <m/>
    <s v="UM01"/>
    <s v="INR"/>
    <n v="0"/>
    <n v="0"/>
    <n v="0"/>
    <n v="0"/>
    <n v="0"/>
  </r>
  <r>
    <s v="1606002257"/>
    <s v="0"/>
    <s v="16060022570"/>
    <s v="6000"/>
    <x v="5"/>
    <s v="REVOLVING CHAIR ASPER GODREJ C"/>
    <s v="0"/>
    <s v="0"/>
    <s v="UM3001"/>
    <d v="1979-10-26T00:00:00"/>
    <n v="395.2"/>
    <n v="-395.2"/>
    <n v="0"/>
    <n v="0"/>
    <n v="0"/>
    <n v="0"/>
    <n v="0"/>
    <n v="0"/>
    <n v="395.2"/>
    <n v="-395.2"/>
    <n v="0"/>
    <m/>
    <s v="UM01"/>
    <s v="INR"/>
    <n v="0"/>
    <n v="0"/>
    <n v="0"/>
    <n v="0"/>
    <n v="0"/>
  </r>
  <r>
    <s v="1606002258"/>
    <s v="0"/>
    <s v="16060022580"/>
    <s v="6000"/>
    <x v="5"/>
    <s v="STABILIZER MANUAL"/>
    <s v="0"/>
    <s v="0"/>
    <s v="UM3001"/>
    <d v="1998-06-13T00:00:00"/>
    <n v="400"/>
    <n v="-400"/>
    <n v="0"/>
    <n v="0"/>
    <n v="0"/>
    <n v="0"/>
    <n v="0"/>
    <n v="0"/>
    <n v="400"/>
    <n v="-400"/>
    <n v="0"/>
    <m/>
    <s v="UM01"/>
    <s v="INR"/>
    <n v="0"/>
    <n v="0"/>
    <n v="0"/>
    <n v="0"/>
    <n v="0"/>
  </r>
  <r>
    <s v="1606002259"/>
    <s v="0"/>
    <s v="16060022590"/>
    <s v="6000"/>
    <x v="5"/>
    <s v="TABLE TEAK-WOOD"/>
    <s v="0"/>
    <s v="0"/>
    <s v="UM3001"/>
    <d v="1975-01-01T00:00:00"/>
    <n v="401.7"/>
    <n v="-401.7"/>
    <n v="0"/>
    <n v="0"/>
    <n v="0"/>
    <n v="0"/>
    <n v="0"/>
    <n v="0"/>
    <n v="401.7"/>
    <n v="-401.7"/>
    <n v="0"/>
    <m/>
    <s v="UM01"/>
    <s v="INR"/>
    <n v="0"/>
    <n v="0"/>
    <n v="0"/>
    <n v="0"/>
    <n v="0"/>
  </r>
  <r>
    <s v="1606002260"/>
    <s v="0"/>
    <s v="16060022600"/>
    <s v="6000"/>
    <x v="5"/>
    <s v="48 CEILING FAN ORIENT"/>
    <s v="0"/>
    <s v="0"/>
    <s v="UM3001"/>
    <d v="1978-01-01T00:00:00"/>
    <n v="406.6"/>
    <n v="-406.6"/>
    <n v="0"/>
    <n v="0"/>
    <n v="0"/>
    <n v="0"/>
    <n v="0"/>
    <n v="0"/>
    <n v="406.6"/>
    <n v="-406.6"/>
    <n v="0"/>
    <m/>
    <s v="UM01"/>
    <s v="INR"/>
    <n v="0"/>
    <n v="0"/>
    <n v="0"/>
    <n v="0"/>
    <n v="0"/>
  </r>
  <r>
    <s v="1606002261"/>
    <s v="0"/>
    <s v="16060022610"/>
    <s v="6000"/>
    <x v="5"/>
    <s v="ORIENT CEILLING FAN 1125 MM"/>
    <s v="0"/>
    <s v="0"/>
    <s v="UM3001"/>
    <d v="1979-08-28T00:00:00"/>
    <n v="416"/>
    <n v="-416"/>
    <n v="0"/>
    <n v="0"/>
    <n v="0"/>
    <n v="0"/>
    <n v="0"/>
    <n v="0"/>
    <n v="416"/>
    <n v="-416"/>
    <n v="0"/>
    <m/>
    <s v="UM01"/>
    <s v="INR"/>
    <n v="0"/>
    <n v="0"/>
    <n v="0"/>
    <n v="0"/>
    <n v="0"/>
  </r>
  <r>
    <s v="1606002262"/>
    <s v="0"/>
    <s v="16060022620"/>
    <s v="6000"/>
    <x v="5"/>
    <s v="&quot;EXHAUST FAN 12&quot;&quot;&quot;"/>
    <s v="0"/>
    <s v="0"/>
    <s v="UM3002"/>
    <d v="2012-07-12T00:00:00"/>
    <n v="3661.23"/>
    <n v="-3478.17"/>
    <n v="183.06"/>
    <n v="0"/>
    <n v="0"/>
    <n v="0"/>
    <n v="0"/>
    <n v="183.06"/>
    <n v="3661.23"/>
    <n v="-3478.17"/>
    <n v="0"/>
    <m/>
    <s v="UM01"/>
    <s v="INR"/>
    <n v="0"/>
    <n v="0"/>
    <n v="0"/>
    <n v="0"/>
    <n v="0"/>
  </r>
  <r>
    <s v="1606002263"/>
    <s v="0"/>
    <s v="16060022630"/>
    <s v="6000"/>
    <x v="5"/>
    <s v="GODREJ ALMIRAH 78X36X19INCHES"/>
    <s v="0"/>
    <s v="0"/>
    <s v="UM3001"/>
    <d v="1968-01-01T00:00:00"/>
    <n v="418.62"/>
    <n v="-418.62"/>
    <n v="0"/>
    <n v="0"/>
    <n v="0"/>
    <n v="0"/>
    <n v="0"/>
    <n v="0"/>
    <n v="418.62"/>
    <n v="-418.62"/>
    <n v="0"/>
    <m/>
    <s v="UM01"/>
    <s v="INR"/>
    <n v="0"/>
    <n v="0"/>
    <n v="0"/>
    <n v="0"/>
    <n v="0"/>
  </r>
  <r>
    <s v="1606002264"/>
    <s v="0"/>
    <s v="16060022640"/>
    <s v="6000"/>
    <x v="5"/>
    <s v="KILBURN EXHAUST FAN 18 SWEEP 2"/>
    <s v="0"/>
    <s v="0"/>
    <s v="UM3001"/>
    <d v="1964-01-01T00:00:00"/>
    <n v="419.28"/>
    <n v="-419.28"/>
    <n v="0"/>
    <n v="0"/>
    <n v="0"/>
    <n v="0"/>
    <n v="0"/>
    <n v="0"/>
    <n v="419.28"/>
    <n v="-419.28"/>
    <n v="0"/>
    <m/>
    <s v="UM01"/>
    <s v="INR"/>
    <n v="0"/>
    <n v="0"/>
    <n v="0"/>
    <n v="0"/>
    <n v="0"/>
  </r>
  <r>
    <s v="1606002265"/>
    <s v="0"/>
    <s v="16060022650"/>
    <s v="6000"/>
    <x v="5"/>
    <s v="KILBURN EXHAUST FAN18SWEEP230V"/>
    <s v="0"/>
    <s v="0"/>
    <s v="UM3001"/>
    <d v="1964-01-01T00:00:00"/>
    <n v="419.29"/>
    <n v="-419.29"/>
    <n v="0"/>
    <n v="0"/>
    <n v="0"/>
    <n v="0"/>
    <n v="0"/>
    <n v="0"/>
    <n v="419.29"/>
    <n v="-419.29"/>
    <n v="0"/>
    <m/>
    <s v="UM01"/>
    <s v="INR"/>
    <n v="0"/>
    <n v="0"/>
    <n v="0"/>
    <n v="0"/>
    <n v="0"/>
  </r>
  <r>
    <s v="1606002266"/>
    <s v="0"/>
    <s v="16060022660"/>
    <s v="6000"/>
    <x v="5"/>
    <s v="USHA CEILING FAN 56 INCHES"/>
    <s v="0"/>
    <s v="0"/>
    <s v="UM3001"/>
    <d v="1974-01-01T00:00:00"/>
    <n v="420"/>
    <n v="-420"/>
    <n v="0"/>
    <n v="0"/>
    <n v="0"/>
    <n v="0"/>
    <n v="0"/>
    <n v="0"/>
    <n v="420"/>
    <n v="-420"/>
    <n v="0"/>
    <m/>
    <s v="UM01"/>
    <s v="INR"/>
    <n v="0"/>
    <n v="0"/>
    <n v="0"/>
    <n v="0"/>
    <n v="0"/>
  </r>
  <r>
    <s v="1606002267"/>
    <s v="0"/>
    <s v="16060022670"/>
    <s v="6000"/>
    <x v="5"/>
    <s v="WOODEN TABLE 7-0X2-6X3-0"/>
    <s v="0"/>
    <s v="0"/>
    <s v="UM3001"/>
    <d v="1973-01-01T00:00:00"/>
    <n v="423.3"/>
    <n v="-423.3"/>
    <n v="0"/>
    <n v="0"/>
    <n v="0"/>
    <n v="0"/>
    <n v="0"/>
    <n v="0"/>
    <n v="423.3"/>
    <n v="-423.3"/>
    <n v="0"/>
    <m/>
    <s v="UM01"/>
    <s v="INR"/>
    <n v="0"/>
    <n v="0"/>
    <n v="0"/>
    <n v="0"/>
    <n v="0"/>
  </r>
  <r>
    <s v="1606002268"/>
    <s v="0"/>
    <s v="16060022680"/>
    <s v="6000"/>
    <x v="5"/>
    <s v="ORIENT FAN /48/"/>
    <s v="0"/>
    <s v="0"/>
    <s v="UM3001"/>
    <d v="1979-12-14T00:00:00"/>
    <n v="423.55"/>
    <n v="-423.55"/>
    <n v="0"/>
    <n v="0"/>
    <n v="0"/>
    <n v="0"/>
    <n v="0"/>
    <n v="0"/>
    <n v="423.55"/>
    <n v="-423.55"/>
    <n v="0"/>
    <m/>
    <s v="UM01"/>
    <s v="INR"/>
    <n v="0"/>
    <n v="0"/>
    <n v="0"/>
    <n v="0"/>
    <n v="0"/>
  </r>
  <r>
    <s v="1606002269"/>
    <s v="0"/>
    <s v="16060022690"/>
    <s v="6000"/>
    <x v="5"/>
    <s v="ORIENT FAN /48/"/>
    <s v="0"/>
    <s v="0"/>
    <s v="UM3001"/>
    <d v="1979-12-14T00:00:00"/>
    <n v="423.56"/>
    <n v="-423.56"/>
    <n v="0"/>
    <n v="0"/>
    <n v="0"/>
    <n v="0"/>
    <n v="0"/>
    <n v="0"/>
    <n v="423.56"/>
    <n v="-423.56"/>
    <n v="0"/>
    <m/>
    <s v="UM01"/>
    <s v="INR"/>
    <n v="0"/>
    <n v="0"/>
    <n v="0"/>
    <n v="0"/>
    <n v="0"/>
  </r>
  <r>
    <s v="1606002270"/>
    <s v="0"/>
    <s v="16060022700"/>
    <s v="6000"/>
    <x v="5"/>
    <s v="ORIENT FAN /48/"/>
    <s v="0"/>
    <s v="0"/>
    <s v="UM3001"/>
    <d v="1979-12-14T00:00:00"/>
    <n v="423.56"/>
    <n v="-423.56"/>
    <n v="0"/>
    <n v="0"/>
    <n v="0"/>
    <n v="0"/>
    <n v="0"/>
    <n v="0"/>
    <n v="423.56"/>
    <n v="-423.56"/>
    <n v="0"/>
    <m/>
    <s v="UM01"/>
    <s v="INR"/>
    <n v="0"/>
    <n v="0"/>
    <n v="0"/>
    <n v="0"/>
    <n v="0"/>
  </r>
  <r>
    <s v="1606002271"/>
    <s v="0"/>
    <s v="16060022710"/>
    <s v="6000"/>
    <x v="5"/>
    <s v="GODREJ CHAIR T 7B"/>
    <s v="0"/>
    <s v="0"/>
    <s v="UM3001"/>
    <d v="1982-06-09T00:00:00"/>
    <n v="424.37"/>
    <n v="-424.37"/>
    <n v="0"/>
    <n v="0"/>
    <n v="0"/>
    <n v="0"/>
    <n v="0"/>
    <n v="0"/>
    <n v="424.37"/>
    <n v="-424.37"/>
    <n v="0"/>
    <m/>
    <s v="UM01"/>
    <s v="INR"/>
    <n v="0"/>
    <n v="0"/>
    <n v="0"/>
    <n v="0"/>
    <n v="0"/>
  </r>
  <r>
    <s v="1606002272"/>
    <s v="0"/>
    <s v="16060022720"/>
    <s v="6000"/>
    <x v="5"/>
    <s v="CHAIR ASPER GODREJ CH-13"/>
    <s v="0"/>
    <s v="0"/>
    <s v="UM3001"/>
    <d v="1979-10-03T00:00:00"/>
    <n v="425"/>
    <n v="-425"/>
    <n v="0"/>
    <n v="0"/>
    <n v="0"/>
    <n v="0"/>
    <n v="0"/>
    <n v="0"/>
    <n v="425"/>
    <n v="-425"/>
    <n v="0"/>
    <m/>
    <s v="UM01"/>
    <s v="INR"/>
    <n v="0"/>
    <n v="0"/>
    <n v="0"/>
    <n v="0"/>
    <n v="0"/>
  </r>
  <r>
    <s v="1606002274"/>
    <s v="0"/>
    <s v="16060022740"/>
    <s v="6000"/>
    <x v="5"/>
    <s v="CEILLING FAN 48 INC"/>
    <s v="0"/>
    <s v="0"/>
    <s v="UM3001"/>
    <d v="1982-07-14T00:00:00"/>
    <n v="427.14"/>
    <n v="-427.14"/>
    <n v="0"/>
    <n v="0"/>
    <n v="0"/>
    <n v="0"/>
    <n v="0"/>
    <n v="0"/>
    <n v="427.14"/>
    <n v="-427.14"/>
    <n v="0"/>
    <m/>
    <s v="UM01"/>
    <s v="INR"/>
    <n v="0"/>
    <n v="0"/>
    <n v="0"/>
    <n v="0"/>
    <n v="0"/>
  </r>
  <r>
    <s v="1606002275"/>
    <s v="0"/>
    <s v="16060022750"/>
    <s v="6000"/>
    <x v="5"/>
    <s v="CEILLING FAN 48 INC"/>
    <s v="0"/>
    <s v="0"/>
    <s v="UM3001"/>
    <d v="1982-07-14T00:00:00"/>
    <n v="427.14"/>
    <n v="-427.14"/>
    <n v="0"/>
    <n v="0"/>
    <n v="0"/>
    <n v="0"/>
    <n v="0"/>
    <n v="0"/>
    <n v="427.14"/>
    <n v="-427.14"/>
    <n v="0"/>
    <m/>
    <s v="UM01"/>
    <s v="INR"/>
    <n v="0"/>
    <n v="0"/>
    <n v="0"/>
    <n v="0"/>
    <n v="0"/>
  </r>
  <r>
    <s v="1606002276"/>
    <s v="0"/>
    <s v="16060022760"/>
    <s v="6000"/>
    <x v="5"/>
    <s v="CELLING FAN 48 INC"/>
    <s v="0"/>
    <s v="0"/>
    <s v="UM3001"/>
    <d v="1982-07-14T00:00:00"/>
    <n v="427.14"/>
    <n v="-427.14"/>
    <n v="0"/>
    <n v="0"/>
    <n v="0"/>
    <n v="0"/>
    <n v="0"/>
    <n v="0"/>
    <n v="427.14"/>
    <n v="-427.14"/>
    <n v="0"/>
    <m/>
    <s v="UM01"/>
    <s v="INR"/>
    <n v="0"/>
    <n v="0"/>
    <n v="0"/>
    <n v="0"/>
    <n v="0"/>
  </r>
  <r>
    <s v="1606002277"/>
    <s v="0"/>
    <s v="16060022770"/>
    <s v="6000"/>
    <x v="5"/>
    <s v="KILBURN 18INCHES EXHAUST FAN14"/>
    <s v="0"/>
    <s v="0"/>
    <s v="UM3001"/>
    <d v="1964-01-01T00:00:00"/>
    <n v="427.5"/>
    <n v="-427.5"/>
    <n v="0"/>
    <n v="0"/>
    <n v="0"/>
    <n v="0"/>
    <n v="0"/>
    <n v="0"/>
    <n v="427.5"/>
    <n v="-427.5"/>
    <n v="0"/>
    <m/>
    <s v="UM01"/>
    <s v="INR"/>
    <n v="0"/>
    <n v="0"/>
    <n v="0"/>
    <n v="0"/>
    <n v="0"/>
  </r>
  <r>
    <s v="1606002278"/>
    <s v="0"/>
    <s v="16060022780"/>
    <s v="6000"/>
    <x v="5"/>
    <s v="STEEL ALMIRAH6.1/2X3.1/8X22INC"/>
    <s v="0"/>
    <s v="0"/>
    <s v="UM3001"/>
    <d v="1961-01-01T00:00:00"/>
    <n v="428"/>
    <n v="-428"/>
    <n v="0"/>
    <n v="0"/>
    <n v="0"/>
    <n v="0"/>
    <n v="0"/>
    <n v="0"/>
    <n v="428"/>
    <n v="-428"/>
    <n v="0"/>
    <m/>
    <s v="UM01"/>
    <s v="INR"/>
    <n v="0"/>
    <n v="0"/>
    <n v="0"/>
    <n v="0"/>
    <n v="0"/>
  </r>
  <r>
    <s v="1606002280"/>
    <s v="0"/>
    <s v="16060022800"/>
    <s v="6000"/>
    <x v="5"/>
    <s v="EXTERNAL EXECUTIVE TABLE"/>
    <s v="0"/>
    <s v="0"/>
    <s v="UM3001"/>
    <d v="2006-09-21T00:00:00"/>
    <n v="13828.5"/>
    <n v="-13137.07"/>
    <n v="691.43"/>
    <n v="0"/>
    <n v="0"/>
    <n v="0"/>
    <n v="0"/>
    <n v="691.43"/>
    <n v="13828.5"/>
    <n v="-13137.07"/>
    <n v="0"/>
    <m/>
    <s v="UM01"/>
    <s v="INR"/>
    <n v="0"/>
    <n v="0"/>
    <n v="0"/>
    <n v="0"/>
    <n v="0"/>
  </r>
  <r>
    <s v="1606002281"/>
    <s v="0"/>
    <s v="16060022810"/>
    <s v="6000"/>
    <x v="5"/>
    <s v="GODREJ STEEL CHAIR CH 7 B"/>
    <s v="0"/>
    <s v="0"/>
    <s v="UM3001"/>
    <d v="1981-12-20T00:00:00"/>
    <n v="428.62"/>
    <n v="-428.62"/>
    <n v="0"/>
    <n v="0"/>
    <n v="0"/>
    <n v="0"/>
    <n v="0"/>
    <n v="0"/>
    <n v="428.62"/>
    <n v="-428.62"/>
    <n v="0"/>
    <m/>
    <s v="UM01"/>
    <s v="INR"/>
    <n v="0"/>
    <n v="0"/>
    <n v="0"/>
    <n v="0"/>
    <n v="0"/>
  </r>
  <r>
    <s v="1606002282"/>
    <s v="0"/>
    <s v="16060022820"/>
    <s v="6000"/>
    <x v="5"/>
    <s v="GODREJ STEEL CHAIR CH 7 B"/>
    <s v="0"/>
    <s v="0"/>
    <s v="UM3001"/>
    <d v="1981-12-20T00:00:00"/>
    <n v="428.62"/>
    <n v="-428.62"/>
    <n v="0"/>
    <n v="0"/>
    <n v="0"/>
    <n v="0"/>
    <n v="0"/>
    <n v="0"/>
    <n v="428.62"/>
    <n v="-428.62"/>
    <n v="0"/>
    <m/>
    <s v="UM01"/>
    <s v="INR"/>
    <n v="0"/>
    <n v="0"/>
    <n v="0"/>
    <n v="0"/>
    <n v="0"/>
  </r>
  <r>
    <s v="1606002283"/>
    <s v="0"/>
    <s v="16060022830"/>
    <s v="6000"/>
    <x v="5"/>
    <s v="CENTRE TABLE MG.33X16"/>
    <s v="0"/>
    <s v="0"/>
    <s v="UM3001"/>
    <d v="1975-07-28T00:00:00"/>
    <n v="433.4"/>
    <n v="-433.4"/>
    <n v="0"/>
    <n v="0"/>
    <n v="0"/>
    <n v="0"/>
    <n v="0"/>
    <n v="0"/>
    <n v="433.4"/>
    <n v="-433.4"/>
    <n v="0"/>
    <m/>
    <s v="UM01"/>
    <s v="INR"/>
    <n v="0"/>
    <n v="0"/>
    <n v="0"/>
    <n v="0"/>
    <n v="0"/>
  </r>
  <r>
    <s v="1606002284"/>
    <s v="0"/>
    <s v="16060022840"/>
    <s v="6000"/>
    <x v="5"/>
    <s v="STEEL RACK 9-0 SEVEN SHELVES"/>
    <s v="0"/>
    <s v="0"/>
    <s v="UM3001"/>
    <d v="1976-01-01T00:00:00"/>
    <n v="435"/>
    <n v="-435"/>
    <n v="0"/>
    <n v="0"/>
    <n v="0"/>
    <n v="0"/>
    <n v="0"/>
    <n v="0"/>
    <n v="435"/>
    <n v="-435"/>
    <n v="0"/>
    <m/>
    <s v="UM01"/>
    <s v="INR"/>
    <n v="0"/>
    <n v="0"/>
    <n v="0"/>
    <n v="0"/>
    <n v="0"/>
  </r>
  <r>
    <s v="1606002285"/>
    <s v="0"/>
    <s v="16060022850"/>
    <s v="6000"/>
    <x v="5"/>
    <s v="CEILING FAN/48/PRINCE MODEL"/>
    <s v="0"/>
    <s v="0"/>
    <s v="UM3001"/>
    <d v="1979-08-21T00:00:00"/>
    <n v="437.84"/>
    <n v="-437.84"/>
    <n v="0"/>
    <n v="0"/>
    <n v="0"/>
    <n v="0"/>
    <n v="0"/>
    <n v="0"/>
    <n v="437.84"/>
    <n v="-437.84"/>
    <n v="0"/>
    <m/>
    <s v="UM01"/>
    <s v="INR"/>
    <n v="0"/>
    <n v="0"/>
    <n v="0"/>
    <n v="0"/>
    <n v="0"/>
  </r>
  <r>
    <s v="1606002286"/>
    <s v="0"/>
    <s v="16060022860"/>
    <s v="6000"/>
    <x v="5"/>
    <s v="RALLI WALL FAN 16 INCHES"/>
    <s v="0"/>
    <s v="0"/>
    <s v="UM3001"/>
    <d v="1976-01-01T00:00:00"/>
    <n v="439.41"/>
    <n v="-439.41"/>
    <n v="0"/>
    <n v="0"/>
    <n v="0"/>
    <n v="0"/>
    <n v="0"/>
    <n v="0"/>
    <n v="439.41"/>
    <n v="-439.41"/>
    <n v="0"/>
    <m/>
    <s v="UM01"/>
    <s v="INR"/>
    <n v="0"/>
    <n v="0"/>
    <n v="0"/>
    <n v="0"/>
    <n v="0"/>
  </r>
  <r>
    <s v="1606002287"/>
    <s v="0"/>
    <s v="16060022870"/>
    <s v="6000"/>
    <x v="5"/>
    <s v="STEEL CHAIR CH-13"/>
    <s v="0"/>
    <s v="0"/>
    <s v="UM3001"/>
    <d v="1980-08-25T00:00:00"/>
    <n v="442"/>
    <n v="-442"/>
    <n v="0"/>
    <n v="0"/>
    <n v="0"/>
    <n v="0"/>
    <n v="0"/>
    <n v="0"/>
    <n v="442"/>
    <n v="-442"/>
    <n v="0"/>
    <m/>
    <s v="UM01"/>
    <s v="INR"/>
    <n v="0"/>
    <n v="0"/>
    <n v="0"/>
    <n v="0"/>
    <n v="0"/>
  </r>
  <r>
    <s v="1606002288"/>
    <s v="0"/>
    <s v="16060022880"/>
    <s v="6000"/>
    <x v="5"/>
    <s v="STEEL CHAIR CH-13"/>
    <s v="0"/>
    <s v="0"/>
    <s v="UM3001"/>
    <d v="1980-08-25T00:00:00"/>
    <n v="442"/>
    <n v="-442"/>
    <n v="0"/>
    <n v="0"/>
    <n v="0"/>
    <n v="0"/>
    <n v="0"/>
    <n v="0"/>
    <n v="442"/>
    <n v="-442"/>
    <n v="0"/>
    <m/>
    <s v="UM01"/>
    <s v="INR"/>
    <n v="0"/>
    <n v="0"/>
    <n v="0"/>
    <n v="0"/>
    <n v="0"/>
  </r>
  <r>
    <s v="1606002289"/>
    <s v="0"/>
    <s v="16060022890"/>
    <s v="6000"/>
    <x v="5"/>
    <s v="STEEL CHAIR CH-13"/>
    <s v="0"/>
    <s v="0"/>
    <s v="UM3001"/>
    <d v="1980-08-25T00:00:00"/>
    <n v="442"/>
    <n v="-442"/>
    <n v="0"/>
    <n v="0"/>
    <n v="0"/>
    <n v="0"/>
    <n v="0"/>
    <n v="0"/>
    <n v="442"/>
    <n v="-442"/>
    <n v="0"/>
    <m/>
    <s v="UM01"/>
    <s v="INR"/>
    <n v="0"/>
    <n v="0"/>
    <n v="0"/>
    <n v="0"/>
    <n v="0"/>
  </r>
  <r>
    <s v="1606002290"/>
    <s v="0"/>
    <s v="16060022900"/>
    <s v="6000"/>
    <x v="5"/>
    <s v="STL CHAIR REVOLVING GODREJ CH-"/>
    <s v="0"/>
    <s v="0"/>
    <s v="UM3001"/>
    <d v="1979-09-19T00:00:00"/>
    <n v="442"/>
    <n v="-442"/>
    <n v="0"/>
    <n v="0"/>
    <n v="0"/>
    <n v="0"/>
    <n v="0"/>
    <n v="0"/>
    <n v="442"/>
    <n v="-442"/>
    <n v="0"/>
    <m/>
    <s v="UM01"/>
    <s v="INR"/>
    <n v="0"/>
    <n v="0"/>
    <n v="0"/>
    <n v="0"/>
    <n v="0"/>
  </r>
  <r>
    <s v="1606002291"/>
    <s v="0"/>
    <s v="16060022910"/>
    <s v="6000"/>
    <x v="5"/>
    <s v="FEATHALILE BANRA TABLE MODEL B"/>
    <s v="0"/>
    <s v="0"/>
    <s v="UM3001"/>
    <d v="1992-11-09T00:00:00"/>
    <n v="5884.23"/>
    <n v="-5590.01"/>
    <n v="294.22000000000003"/>
    <n v="0"/>
    <n v="0"/>
    <n v="0"/>
    <n v="0"/>
    <n v="294.22000000000003"/>
    <n v="5884.23"/>
    <n v="-5590.01"/>
    <n v="0"/>
    <m/>
    <s v="UM01"/>
    <s v="INR"/>
    <n v="0"/>
    <n v="0"/>
    <n v="0"/>
    <n v="0"/>
    <n v="0"/>
  </r>
  <r>
    <s v="1606002292"/>
    <s v="0"/>
    <s v="16060022920"/>
    <s v="6000"/>
    <x v="5"/>
    <s v="STL CHAIR REVOLVING GODREJ CH-"/>
    <s v="0"/>
    <s v="0"/>
    <s v="UM3001"/>
    <d v="1979-09-19T00:00:00"/>
    <n v="442"/>
    <n v="-442"/>
    <n v="0"/>
    <n v="0"/>
    <n v="0"/>
    <n v="0"/>
    <n v="0"/>
    <n v="0"/>
    <n v="442"/>
    <n v="-442"/>
    <n v="0"/>
    <m/>
    <s v="UM01"/>
    <s v="INR"/>
    <n v="0"/>
    <n v="0"/>
    <n v="0"/>
    <n v="0"/>
    <n v="0"/>
  </r>
  <r>
    <s v="1606002293"/>
    <s v="0"/>
    <s v="16060022930"/>
    <s v="6000"/>
    <x v="5"/>
    <s v="STL CHAIR REVOLVING GODREJ CH-"/>
    <s v="0"/>
    <s v="0"/>
    <s v="UM3001"/>
    <d v="1979-09-19T00:00:00"/>
    <n v="442"/>
    <n v="-442"/>
    <n v="0"/>
    <n v="0"/>
    <n v="0"/>
    <n v="0"/>
    <n v="0"/>
    <n v="0"/>
    <n v="442"/>
    <n v="-442"/>
    <n v="0"/>
    <m/>
    <s v="UM01"/>
    <s v="INR"/>
    <n v="0"/>
    <n v="0"/>
    <n v="0"/>
    <n v="0"/>
    <n v="0"/>
  </r>
  <r>
    <s v="1606002297"/>
    <s v="0"/>
    <s v="16060022970"/>
    <s v="6000"/>
    <x v="5"/>
    <s v="1200 MMAC DELUXE FAN"/>
    <s v="0"/>
    <s v="0"/>
    <s v="UM3001"/>
    <d v="1980-08-26T00:00:00"/>
    <n v="442.08"/>
    <n v="-442.08"/>
    <n v="0"/>
    <n v="0"/>
    <n v="0"/>
    <n v="0"/>
    <n v="0"/>
    <n v="0"/>
    <n v="442.08"/>
    <n v="-442.08"/>
    <n v="0"/>
    <m/>
    <s v="UM01"/>
    <s v="INR"/>
    <n v="0"/>
    <n v="0"/>
    <n v="0"/>
    <n v="0"/>
    <n v="0"/>
  </r>
  <r>
    <s v="1606002299"/>
    <s v="0"/>
    <s v="16060022990"/>
    <s v="6000"/>
    <x v="5"/>
    <s v="1200 MMAC DELUXE FAN"/>
    <s v="0"/>
    <s v="0"/>
    <s v="UM3001"/>
    <d v="1980-08-26T00:00:00"/>
    <n v="442.09"/>
    <n v="-442.09"/>
    <n v="0"/>
    <n v="0"/>
    <n v="0"/>
    <n v="0"/>
    <n v="0"/>
    <n v="0"/>
    <n v="442.09"/>
    <n v="-442.09"/>
    <n v="0"/>
    <m/>
    <s v="UM01"/>
    <s v="INR"/>
    <n v="0"/>
    <n v="0"/>
    <n v="0"/>
    <n v="0"/>
    <n v="0"/>
  </r>
  <r>
    <s v="1606002301"/>
    <s v="0"/>
    <s v="16060023010"/>
    <s v="6000"/>
    <x v="5"/>
    <s v="GODREJ STEEL ALMIRAH WITH LOCK"/>
    <s v="0"/>
    <s v="0"/>
    <s v="UM3001"/>
    <d v="1968-01-01T00:00:00"/>
    <n v="446.76"/>
    <n v="-446.76"/>
    <n v="0"/>
    <n v="0"/>
    <n v="0"/>
    <n v="0"/>
    <n v="0"/>
    <n v="0"/>
    <n v="446.76"/>
    <n v="-446.76"/>
    <n v="0"/>
    <m/>
    <s v="UM01"/>
    <s v="INR"/>
    <n v="0"/>
    <n v="0"/>
    <n v="0"/>
    <n v="0"/>
    <n v="0"/>
  </r>
  <r>
    <s v="1606002302"/>
    <s v="0"/>
    <s v="16060023020"/>
    <s v="6000"/>
    <x v="5"/>
    <s v="ORIENT CEILING FAN 48"/>
    <s v="0"/>
    <s v="0"/>
    <s v="UM3001"/>
    <d v="1979-07-18T00:00:00"/>
    <n v="447.2"/>
    <n v="-447.2"/>
    <n v="0"/>
    <n v="0"/>
    <n v="0"/>
    <n v="0"/>
    <n v="0"/>
    <n v="0"/>
    <n v="447.2"/>
    <n v="-447.2"/>
    <n v="0"/>
    <m/>
    <s v="UM01"/>
    <s v="INR"/>
    <n v="0"/>
    <n v="0"/>
    <n v="0"/>
    <n v="0"/>
    <n v="0"/>
  </r>
  <r>
    <s v="1606002303"/>
    <s v="0"/>
    <s v="16060023030"/>
    <s v="6000"/>
    <x v="5"/>
    <s v="ORIENT CEILING FAN 56"/>
    <s v="0"/>
    <s v="0"/>
    <s v="UM3001"/>
    <d v="1979-08-18T00:00:00"/>
    <n v="447.2"/>
    <n v="-447.2"/>
    <n v="0"/>
    <n v="0"/>
    <n v="0"/>
    <n v="0"/>
    <n v="0"/>
    <n v="0"/>
    <n v="447.2"/>
    <n v="-447.2"/>
    <n v="0"/>
    <m/>
    <s v="UM01"/>
    <s v="INR"/>
    <n v="0"/>
    <n v="0"/>
    <n v="0"/>
    <n v="0"/>
    <n v="0"/>
  </r>
  <r>
    <s v="1606002304"/>
    <s v="0"/>
    <s v="16060023040"/>
    <s v="6000"/>
    <x v="5"/>
    <s v="FILE CABINET 4DR (GODREJ)"/>
    <s v="10"/>
    <s v="0"/>
    <s v="UM3001"/>
    <d v="1999-10-27T00:00:00"/>
    <n v="15903.46"/>
    <n v="-15108.29"/>
    <n v="795.17"/>
    <n v="0"/>
    <n v="0"/>
    <n v="0"/>
    <n v="0"/>
    <n v="795.17"/>
    <n v="15903.46"/>
    <n v="-15108.29"/>
    <n v="0"/>
    <m/>
    <s v="UM01"/>
    <s v="INR"/>
    <n v="0"/>
    <n v="0"/>
    <n v="0"/>
    <n v="0"/>
    <n v="0"/>
  </r>
  <r>
    <s v="1606002305"/>
    <s v="0"/>
    <s v="16060023050"/>
    <s v="6000"/>
    <x v="5"/>
    <s v="ORIENT CEILING FAN 56"/>
    <s v="0"/>
    <s v="0"/>
    <s v="UM3001"/>
    <d v="1979-08-18T00:00:00"/>
    <n v="447.2"/>
    <n v="-447.2"/>
    <n v="0"/>
    <n v="0"/>
    <n v="0"/>
    <n v="0"/>
    <n v="0"/>
    <n v="0"/>
    <n v="447.2"/>
    <n v="-447.2"/>
    <n v="0"/>
    <m/>
    <s v="UM01"/>
    <s v="INR"/>
    <n v="0"/>
    <n v="0"/>
    <n v="0"/>
    <n v="0"/>
    <n v="0"/>
  </r>
  <r>
    <s v="1606002306"/>
    <s v="0"/>
    <s v="16060023060"/>
    <s v="6000"/>
    <x v="5"/>
    <s v="ORIENT TAB. FAN NO 40229"/>
    <s v="0"/>
    <s v="0"/>
    <s v="UM3001"/>
    <d v="1980-07-11T00:00:00"/>
    <n v="457.6"/>
    <n v="-457.6"/>
    <n v="0"/>
    <n v="0"/>
    <n v="0"/>
    <n v="0"/>
    <n v="0"/>
    <n v="0"/>
    <n v="457.6"/>
    <n v="-457.6"/>
    <n v="0"/>
    <m/>
    <s v="UM01"/>
    <s v="INR"/>
    <n v="0"/>
    <n v="0"/>
    <n v="0"/>
    <n v="0"/>
    <n v="0"/>
  </r>
  <r>
    <s v="1606002307"/>
    <s v="0"/>
    <s v="16060023070"/>
    <s v="6000"/>
    <x v="5"/>
    <s v="PYRAMID STEEL RACK 72X36X18INC"/>
    <s v="0"/>
    <s v="0"/>
    <s v="UM3001"/>
    <d v="1974-01-01T00:00:00"/>
    <n v="458.72"/>
    <n v="-458.72"/>
    <n v="0"/>
    <n v="0"/>
    <n v="0"/>
    <n v="0"/>
    <n v="0"/>
    <n v="0"/>
    <n v="458.72"/>
    <n v="-458.72"/>
    <n v="0"/>
    <m/>
    <s v="UM01"/>
    <s v="INR"/>
    <n v="0"/>
    <n v="0"/>
    <n v="0"/>
    <n v="0"/>
    <n v="0"/>
  </r>
  <r>
    <s v="1606002308"/>
    <s v="0"/>
    <s v="16060023080"/>
    <s v="6000"/>
    <x v="5"/>
    <s v="PYRAMID STEEL RACK 72X36X18INC"/>
    <s v="0"/>
    <s v="0"/>
    <s v="UM3001"/>
    <d v="1974-01-01T00:00:00"/>
    <n v="458.72"/>
    <n v="-458.72"/>
    <n v="0"/>
    <n v="0"/>
    <n v="0"/>
    <n v="0"/>
    <n v="0"/>
    <n v="0"/>
    <n v="458.72"/>
    <n v="-458.72"/>
    <n v="0"/>
    <m/>
    <s v="UM01"/>
    <s v="INR"/>
    <n v="0"/>
    <n v="0"/>
    <n v="0"/>
    <n v="0"/>
    <n v="0"/>
  </r>
  <r>
    <s v="1606002309"/>
    <s v="0"/>
    <s v="16060023090"/>
    <s v="6000"/>
    <x v="5"/>
    <s v="PYRAMID STEEL RACK 72X36X18INC"/>
    <s v="0"/>
    <s v="0"/>
    <s v="UM3001"/>
    <d v="1974-01-01T00:00:00"/>
    <n v="458.72"/>
    <n v="-458.72"/>
    <n v="0"/>
    <n v="0"/>
    <n v="0"/>
    <n v="0"/>
    <n v="0"/>
    <n v="0"/>
    <n v="458.72"/>
    <n v="-458.72"/>
    <n v="0"/>
    <m/>
    <s v="UM01"/>
    <s v="INR"/>
    <n v="0"/>
    <n v="0"/>
    <n v="0"/>
    <n v="0"/>
    <n v="0"/>
  </r>
  <r>
    <s v="1606002310"/>
    <s v="0"/>
    <s v="16060023100"/>
    <s v="6000"/>
    <x v="5"/>
    <s v="FILING CABINAT"/>
    <s v="10"/>
    <s v="0"/>
    <s v="UM3001"/>
    <d v="2000-01-29T00:00:00"/>
    <n v="23103.8"/>
    <n v="-21948.61"/>
    <n v="1155.19"/>
    <n v="0"/>
    <n v="0"/>
    <n v="0"/>
    <n v="0"/>
    <n v="1155.19"/>
    <n v="23103.8"/>
    <n v="-21948.61"/>
    <n v="0"/>
    <m/>
    <s v="UM01"/>
    <s v="INR"/>
    <n v="0"/>
    <n v="0"/>
    <n v="0"/>
    <n v="0"/>
    <n v="0"/>
  </r>
  <r>
    <s v="1606002311"/>
    <s v="0"/>
    <s v="16060023110"/>
    <s v="6000"/>
    <x v="5"/>
    <s v="FILING CABINET"/>
    <s v="0"/>
    <s v="0"/>
    <s v="UM3001"/>
    <d v="1986-10-29T00:00:00"/>
    <n v="8556.5"/>
    <n v="-8128.67"/>
    <n v="427.83"/>
    <n v="0"/>
    <n v="0"/>
    <n v="0"/>
    <n v="0"/>
    <n v="427.83"/>
    <n v="8556.5"/>
    <n v="-8128.67"/>
    <n v="0"/>
    <m/>
    <s v="UM01"/>
    <s v="INR"/>
    <n v="0"/>
    <n v="0"/>
    <n v="0"/>
    <n v="0"/>
    <n v="0"/>
  </r>
  <r>
    <s v="1606002312"/>
    <s v="0"/>
    <s v="16060023120"/>
    <s v="6000"/>
    <x v="5"/>
    <s v="DULEX FAN 56 INC"/>
    <s v="0"/>
    <s v="0"/>
    <s v="UM3001"/>
    <d v="1982-12-21T00:00:00"/>
    <n v="467.41"/>
    <n v="-467.41"/>
    <n v="0"/>
    <n v="0"/>
    <n v="0"/>
    <n v="0"/>
    <n v="0"/>
    <n v="0"/>
    <n v="467.41"/>
    <n v="-467.41"/>
    <n v="0"/>
    <m/>
    <s v="UM01"/>
    <s v="INR"/>
    <n v="0"/>
    <n v="0"/>
    <n v="0"/>
    <n v="0"/>
    <n v="0"/>
  </r>
  <r>
    <s v="1606002313"/>
    <s v="0"/>
    <s v="16060023130"/>
    <s v="6000"/>
    <x v="5"/>
    <s v="FILING CABINET 2DR"/>
    <s v="0"/>
    <s v="0"/>
    <s v="UM3001"/>
    <d v="2004-09-20T00:00:00"/>
    <n v="6207.02"/>
    <n v="-5896.66"/>
    <n v="310.36"/>
    <n v="0"/>
    <n v="0"/>
    <n v="0"/>
    <n v="0"/>
    <n v="310.36"/>
    <n v="6207.02"/>
    <n v="-5896.66"/>
    <n v="0"/>
    <m/>
    <s v="UM01"/>
    <s v="INR"/>
    <n v="0"/>
    <n v="0"/>
    <n v="0"/>
    <n v="0"/>
    <n v="0"/>
  </r>
  <r>
    <s v="1606002314"/>
    <s v="0"/>
    <s v="16060023140"/>
    <s v="6000"/>
    <x v="5"/>
    <s v="FILING CABINET 4 DRAWER"/>
    <s v="0"/>
    <s v="0"/>
    <s v="UM3001"/>
    <d v="2003-06-30T00:00:00"/>
    <n v="9472.83"/>
    <n v="-8999.18"/>
    <n v="473.65"/>
    <n v="0"/>
    <n v="0"/>
    <n v="0"/>
    <n v="0"/>
    <n v="473.65"/>
    <n v="9472.83"/>
    <n v="-8999.18"/>
    <n v="0"/>
    <m/>
    <s v="UM01"/>
    <s v="INR"/>
    <n v="0"/>
    <n v="0"/>
    <n v="0"/>
    <n v="0"/>
    <n v="0"/>
  </r>
  <r>
    <s v="1606002315"/>
    <s v="0"/>
    <s v="16060023150"/>
    <s v="6000"/>
    <x v="5"/>
    <s v="FILING CABINET-DELHI"/>
    <s v="10"/>
    <s v="0"/>
    <s v="UM3001"/>
    <d v="1999-05-22T00:00:00"/>
    <n v="15000"/>
    <n v="-14250"/>
    <n v="750"/>
    <n v="0"/>
    <n v="0"/>
    <n v="0"/>
    <n v="0"/>
    <n v="750"/>
    <n v="15000"/>
    <n v="-14250"/>
    <n v="0"/>
    <m/>
    <s v="UM01"/>
    <s v="INR"/>
    <n v="0"/>
    <n v="0"/>
    <n v="0"/>
    <n v="0"/>
    <n v="0"/>
  </r>
  <r>
    <s v="1606002316"/>
    <s v="0"/>
    <s v="16060023160"/>
    <s v="6000"/>
    <x v="5"/>
    <s v="DULEX FAN 56 INC"/>
    <s v="0"/>
    <s v="0"/>
    <s v="UM3001"/>
    <d v="1982-12-21T00:00:00"/>
    <n v="467.41"/>
    <n v="-467.41"/>
    <n v="0"/>
    <n v="0"/>
    <n v="0"/>
    <n v="0"/>
    <n v="0"/>
    <n v="0"/>
    <n v="467.41"/>
    <n v="-467.41"/>
    <n v="0"/>
    <m/>
    <s v="UM01"/>
    <s v="INR"/>
    <n v="0"/>
    <n v="0"/>
    <n v="0"/>
    <n v="0"/>
    <n v="0"/>
  </r>
  <r>
    <s v="1606002317"/>
    <s v="0"/>
    <s v="16060023170"/>
    <s v="6000"/>
    <x v="5"/>
    <s v="FILLING CABINET"/>
    <s v="0"/>
    <s v="0"/>
    <s v="UM3001"/>
    <d v="1993-03-20T00:00:00"/>
    <n v="11002.14"/>
    <n v="-10452.030000000001"/>
    <n v="550.11"/>
    <n v="0"/>
    <n v="0"/>
    <n v="0"/>
    <n v="0"/>
    <n v="550.11"/>
    <n v="11002.14"/>
    <n v="-10452.030000000001"/>
    <n v="0"/>
    <m/>
    <s v="UM01"/>
    <s v="INR"/>
    <n v="0"/>
    <n v="0"/>
    <n v="0"/>
    <n v="0"/>
    <n v="0"/>
  </r>
  <r>
    <s v="1606002318"/>
    <s v="0"/>
    <s v="16060023180"/>
    <s v="6000"/>
    <x v="5"/>
    <s v="FILLING RACK"/>
    <s v="10"/>
    <s v="0"/>
    <s v="UM3001"/>
    <d v="2001-01-31T00:00:00"/>
    <n v="36600"/>
    <n v="-34770"/>
    <n v="1830"/>
    <n v="0"/>
    <n v="0"/>
    <n v="0"/>
    <n v="0"/>
    <n v="1830"/>
    <n v="36600"/>
    <n v="-34770"/>
    <n v="0"/>
    <m/>
    <s v="UM01"/>
    <s v="INR"/>
    <n v="0"/>
    <n v="0"/>
    <n v="0"/>
    <n v="0"/>
    <n v="0"/>
  </r>
  <r>
    <s v="1606002319"/>
    <s v="0"/>
    <s v="16060023190"/>
    <s v="6000"/>
    <x v="5"/>
    <s v="FIRE RESISTING FILE CABINET"/>
    <s v="10"/>
    <s v="0"/>
    <s v="UM3001"/>
    <d v="2013-05-22T00:00:00"/>
    <n v="90229.86"/>
    <n v="-58073.31"/>
    <n v="32156.55"/>
    <n v="0"/>
    <n v="0"/>
    <n v="-8804.93"/>
    <n v="0"/>
    <n v="23351.62"/>
    <n v="90229.86"/>
    <n v="-66878.240000000005"/>
    <n v="0"/>
    <m/>
    <s v="UM01"/>
    <s v="INR"/>
    <n v="0"/>
    <n v="0"/>
    <n v="0"/>
    <n v="0"/>
    <n v="0"/>
  </r>
  <r>
    <s v="1606002320"/>
    <s v="0"/>
    <s v="16060023200"/>
    <s v="6000"/>
    <x v="5"/>
    <s v="FIRE TRAILER PUMP 1800 LPM"/>
    <s v="5"/>
    <s v="0"/>
    <s v="UM3001"/>
    <d v="2000-03-31T00:00:00"/>
    <n v="269286"/>
    <n v="-255821.7"/>
    <n v="13464.3"/>
    <n v="0"/>
    <n v="0"/>
    <n v="0"/>
    <n v="0"/>
    <n v="13464.3"/>
    <n v="269286"/>
    <n v="-255821.7"/>
    <n v="0"/>
    <m/>
    <s v="UM01"/>
    <s v="INR"/>
    <n v="0"/>
    <n v="0"/>
    <n v="0"/>
    <n v="0"/>
    <n v="0"/>
  </r>
  <r>
    <s v="1606002321"/>
    <s v="0"/>
    <s v="16060023210"/>
    <s v="6000"/>
    <x v="5"/>
    <s v="DULEX FAN 56 INC"/>
    <s v="0"/>
    <s v="0"/>
    <s v="UM3001"/>
    <d v="1982-12-21T00:00:00"/>
    <n v="467.41"/>
    <n v="-467.41"/>
    <n v="0"/>
    <n v="0"/>
    <n v="0"/>
    <n v="0"/>
    <n v="0"/>
    <n v="0"/>
    <n v="467.41"/>
    <n v="-467.41"/>
    <n v="0"/>
    <m/>
    <s v="UM01"/>
    <s v="INR"/>
    <n v="0"/>
    <n v="0"/>
    <n v="0"/>
    <n v="0"/>
    <n v="0"/>
  </r>
  <r>
    <s v="1606002322"/>
    <s v="0"/>
    <s v="16060023220"/>
    <s v="6000"/>
    <x v="5"/>
    <s v="DULEX FAN 56 INC"/>
    <s v="0"/>
    <s v="0"/>
    <s v="UM3001"/>
    <d v="1982-12-21T00:00:00"/>
    <n v="467.42"/>
    <n v="-467.42"/>
    <n v="0"/>
    <n v="0"/>
    <n v="0"/>
    <n v="0"/>
    <n v="0"/>
    <n v="0"/>
    <n v="467.42"/>
    <n v="-467.42"/>
    <n v="0"/>
    <m/>
    <s v="UM01"/>
    <s v="INR"/>
    <n v="0"/>
    <n v="0"/>
    <n v="0"/>
    <n v="0"/>
    <n v="0"/>
  </r>
  <r>
    <s v="1606002323"/>
    <s v="0"/>
    <s v="16060023230"/>
    <s v="6000"/>
    <x v="5"/>
    <s v="USHA CABIN FAN"/>
    <s v="0"/>
    <s v="0"/>
    <s v="UM3001"/>
    <d v="1980-08-26T00:00:00"/>
    <n v="469.8"/>
    <n v="-469.8"/>
    <n v="0"/>
    <n v="0"/>
    <n v="0"/>
    <n v="0"/>
    <n v="0"/>
    <n v="0"/>
    <n v="469.8"/>
    <n v="-469.8"/>
    <n v="0"/>
    <m/>
    <s v="UM01"/>
    <s v="INR"/>
    <n v="0"/>
    <n v="0"/>
    <n v="0"/>
    <n v="0"/>
    <n v="0"/>
  </r>
  <r>
    <s v="1606002324"/>
    <s v="0"/>
    <s v="16060023240"/>
    <s v="6000"/>
    <x v="5"/>
    <s v="ORIENT FAN A C DELUXE 56 IN"/>
    <s v="0"/>
    <s v="0"/>
    <s v="UM3001"/>
    <d v="1980-12-19T00:00:00"/>
    <n v="477.17"/>
    <n v="-477.17"/>
    <n v="0"/>
    <n v="0"/>
    <n v="0"/>
    <n v="0"/>
    <n v="0"/>
    <n v="0"/>
    <n v="477.17"/>
    <n v="-477.17"/>
    <n v="0"/>
    <m/>
    <s v="UM01"/>
    <s v="INR"/>
    <n v="0"/>
    <n v="0"/>
    <n v="0"/>
    <n v="0"/>
    <n v="0"/>
  </r>
  <r>
    <s v="1606002325"/>
    <s v="0"/>
    <s v="16060023250"/>
    <s v="6000"/>
    <x v="5"/>
    <s v="ORIENT FAN A C DELUXE 56 IN"/>
    <s v="0"/>
    <s v="0"/>
    <s v="UM3001"/>
    <d v="1980-12-19T00:00:00"/>
    <n v="477.17"/>
    <n v="-477.17"/>
    <n v="0"/>
    <n v="0"/>
    <n v="0"/>
    <n v="0"/>
    <n v="0"/>
    <n v="0"/>
    <n v="477.17"/>
    <n v="-477.17"/>
    <n v="0"/>
    <m/>
    <s v="UM01"/>
    <s v="INR"/>
    <n v="0"/>
    <n v="0"/>
    <n v="0"/>
    <n v="0"/>
    <n v="0"/>
  </r>
  <r>
    <s v="1606002326"/>
    <s v="0"/>
    <s v="16060023260"/>
    <s v="6000"/>
    <x v="5"/>
    <s v="ORIENT FAN A. C. DELUXE 56 IN"/>
    <s v="0"/>
    <s v="0"/>
    <s v="UM3001"/>
    <d v="1980-12-19T00:00:00"/>
    <n v="477.18"/>
    <n v="-477.18"/>
    <n v="0"/>
    <n v="0"/>
    <n v="0"/>
    <n v="0"/>
    <n v="0"/>
    <n v="0"/>
    <n v="477.18"/>
    <n v="-477.18"/>
    <n v="0"/>
    <m/>
    <s v="UM01"/>
    <s v="INR"/>
    <n v="0"/>
    <n v="0"/>
    <n v="0"/>
    <n v="0"/>
    <n v="0"/>
  </r>
  <r>
    <s v="1606002327"/>
    <s v="0"/>
    <s v="16060023270"/>
    <s v="6000"/>
    <x v="5"/>
    <s v="ORIENT FAN A. C. DELUXE 56 IN"/>
    <s v="0"/>
    <s v="0"/>
    <s v="UM3001"/>
    <d v="1980-12-19T00:00:00"/>
    <n v="477.18"/>
    <n v="-477.18"/>
    <n v="0"/>
    <n v="0"/>
    <n v="0"/>
    <n v="0"/>
    <n v="0"/>
    <n v="0"/>
    <n v="477.18"/>
    <n v="-477.18"/>
    <n v="0"/>
    <m/>
    <s v="UM01"/>
    <s v="INR"/>
    <n v="0"/>
    <n v="0"/>
    <n v="0"/>
    <n v="0"/>
    <n v="0"/>
  </r>
  <r>
    <s v="1606002328"/>
    <s v="0"/>
    <s v="16060023280"/>
    <s v="6000"/>
    <x v="5"/>
    <s v="56INCHES PRIMA CEILING FAN"/>
    <s v="0"/>
    <s v="0"/>
    <s v="UM3001"/>
    <d v="1974-01-01T00:00:00"/>
    <n v="477.22"/>
    <n v="-477.22"/>
    <n v="0"/>
    <n v="0"/>
    <n v="0"/>
    <n v="0"/>
    <n v="0"/>
    <n v="0"/>
    <n v="477.22"/>
    <n v="-477.22"/>
    <n v="0"/>
    <m/>
    <s v="UM01"/>
    <s v="INR"/>
    <n v="0"/>
    <n v="0"/>
    <n v="0"/>
    <n v="0"/>
    <n v="0"/>
  </r>
  <r>
    <s v="1606002329"/>
    <s v="0"/>
    <s v="16060023290"/>
    <s v="6000"/>
    <x v="5"/>
    <s v="EXHAUST FAN 18 INCHES"/>
    <s v="0"/>
    <s v="0"/>
    <s v="UM3001"/>
    <d v="1970-01-01T00:00:00"/>
    <n v="485.37"/>
    <n v="-485.37"/>
    <n v="0"/>
    <n v="0"/>
    <n v="0"/>
    <n v="0"/>
    <n v="0"/>
    <n v="0"/>
    <n v="485.37"/>
    <n v="-485.37"/>
    <n v="0"/>
    <m/>
    <s v="UM01"/>
    <s v="INR"/>
    <n v="0"/>
    <n v="0"/>
    <n v="0"/>
    <n v="0"/>
    <n v="0"/>
  </r>
  <r>
    <s v="1606002330"/>
    <s v="0"/>
    <s v="16060023300"/>
    <s v="6000"/>
    <x v="5"/>
    <s v="USHA CABIN FAN"/>
    <s v="0"/>
    <s v="0"/>
    <s v="UM3001"/>
    <d v="1982-07-09T00:00:00"/>
    <n v="486"/>
    <n v="-486"/>
    <n v="0"/>
    <n v="0"/>
    <n v="0"/>
    <n v="0"/>
    <n v="0"/>
    <n v="0"/>
    <n v="486"/>
    <n v="-486"/>
    <n v="0"/>
    <m/>
    <s v="UM01"/>
    <s v="INR"/>
    <n v="0"/>
    <n v="0"/>
    <n v="0"/>
    <n v="0"/>
    <n v="0"/>
  </r>
  <r>
    <s v="1606002331"/>
    <s v="0"/>
    <s v="16060023310"/>
    <s v="6000"/>
    <x v="5"/>
    <s v="CHAIR CH 13"/>
    <s v="0"/>
    <s v="0"/>
    <s v="UM3001"/>
    <d v="1974-01-01T00:00:00"/>
    <n v="486.16"/>
    <n v="-486.16"/>
    <n v="0"/>
    <n v="0"/>
    <n v="0"/>
    <n v="0"/>
    <n v="0"/>
    <n v="0"/>
    <n v="486.16"/>
    <n v="-486.16"/>
    <n v="0"/>
    <m/>
    <s v="UM01"/>
    <s v="INR"/>
    <n v="0"/>
    <n v="0"/>
    <n v="0"/>
    <n v="0"/>
    <n v="0"/>
  </r>
  <r>
    <s v="1606002332"/>
    <s v="0"/>
    <s v="16060023320"/>
    <s v="6000"/>
    <x v="5"/>
    <s v="FOUR DR. FILING CABINET"/>
    <s v="10"/>
    <s v="0"/>
    <s v="UM3001"/>
    <d v="2007-07-10T00:00:00"/>
    <n v="12042"/>
    <n v="-11439.9"/>
    <n v="602.1"/>
    <n v="0"/>
    <n v="0"/>
    <n v="0"/>
    <n v="0"/>
    <n v="602.1"/>
    <n v="12042"/>
    <n v="-11439.9"/>
    <n v="0"/>
    <m/>
    <s v="UM01"/>
    <s v="INR"/>
    <n v="0"/>
    <n v="0"/>
    <n v="0"/>
    <n v="0"/>
    <n v="0"/>
  </r>
  <r>
    <s v="1606002333"/>
    <s v="0"/>
    <s v="16060023330"/>
    <s v="6000"/>
    <x v="5"/>
    <s v="FULL HEIGHT PARTITION IN SALWO"/>
    <s v="0"/>
    <s v="0"/>
    <s v="UM3001"/>
    <d v="2006-09-21T00:00:00"/>
    <n v="257868.6"/>
    <n v="-244975.17"/>
    <n v="12893.43"/>
    <n v="0"/>
    <n v="0"/>
    <n v="0"/>
    <n v="0"/>
    <n v="12893.43"/>
    <n v="257868.6"/>
    <n v="-244975.17"/>
    <n v="0"/>
    <m/>
    <s v="UM01"/>
    <s v="INR"/>
    <n v="0"/>
    <n v="0"/>
    <n v="0"/>
    <n v="0"/>
    <n v="0"/>
  </r>
  <r>
    <s v="1606002334"/>
    <s v="0"/>
    <s v="16060023340"/>
    <s v="6000"/>
    <x v="5"/>
    <s v="FURNITURE REVOVATION-MUMBAI OF"/>
    <s v="0"/>
    <s v="0"/>
    <s v="UM3001"/>
    <d v="1997-01-11T00:00:00"/>
    <n v="2653074"/>
    <n v="-2520420.2999999998"/>
    <n v="132653.70000000001"/>
    <n v="0"/>
    <n v="0"/>
    <n v="0"/>
    <n v="0"/>
    <n v="132653.70000000001"/>
    <n v="2653074"/>
    <n v="-2520420.2999999998"/>
    <n v="0"/>
    <m/>
    <s v="UM01"/>
    <s v="INR"/>
    <n v="0"/>
    <n v="0"/>
    <n v="0"/>
    <n v="0"/>
    <n v="0"/>
  </r>
  <r>
    <s v="1606002335"/>
    <s v="0"/>
    <s v="16060023350"/>
    <s v="6000"/>
    <x v="5"/>
    <s v="FAN ORIENT 56 SWEEP"/>
    <s v="0"/>
    <s v="0"/>
    <s v="UM3001"/>
    <d v="1979-12-31T00:00:00"/>
    <n v="497.18"/>
    <n v="-497.18"/>
    <n v="0"/>
    <n v="0"/>
    <n v="0"/>
    <n v="0"/>
    <n v="0"/>
    <n v="0"/>
    <n v="497.18"/>
    <n v="-497.18"/>
    <n v="0"/>
    <m/>
    <s v="UM01"/>
    <s v="INR"/>
    <n v="0"/>
    <n v="0"/>
    <n v="0"/>
    <n v="0"/>
    <n v="0"/>
  </r>
  <r>
    <s v="1606002336"/>
    <s v="0"/>
    <s v="16060023360"/>
    <s v="6000"/>
    <x v="5"/>
    <s v="GLASS DOOR STOREWALL"/>
    <s v="0"/>
    <s v="0"/>
    <s v="UM3001"/>
    <d v="1990-01-29T00:00:00"/>
    <n v="10781.25"/>
    <n v="-10242.18"/>
    <n v="539.07000000000005"/>
    <n v="0"/>
    <n v="0"/>
    <n v="0"/>
    <n v="0"/>
    <n v="539.07000000000005"/>
    <n v="10781.25"/>
    <n v="-10242.18"/>
    <n v="0"/>
    <m/>
    <s v="UM01"/>
    <s v="INR"/>
    <n v="0"/>
    <n v="0"/>
    <n v="0"/>
    <n v="0"/>
    <n v="0"/>
  </r>
  <r>
    <s v="1606002337"/>
    <s v="0"/>
    <s v="16060023370"/>
    <s v="6000"/>
    <x v="5"/>
    <s v="GLASS DOOR STORWELL"/>
    <s v="0"/>
    <s v="0"/>
    <s v="UM3001"/>
    <d v="2004-09-20T00:00:00"/>
    <n v="11307.68"/>
    <n v="-10742.29"/>
    <n v="565.39"/>
    <n v="0"/>
    <n v="0"/>
    <n v="0"/>
    <n v="0"/>
    <n v="565.39"/>
    <n v="11307.68"/>
    <n v="-10742.29"/>
    <n v="0"/>
    <m/>
    <s v="UM01"/>
    <s v="INR"/>
    <n v="0"/>
    <n v="0"/>
    <n v="0"/>
    <n v="0"/>
    <n v="0"/>
  </r>
  <r>
    <s v="1606002338"/>
    <s v="0"/>
    <s v="16060023380"/>
    <s v="6000"/>
    <x v="5"/>
    <s v="GODERJ STEEL TABLE"/>
    <s v="0"/>
    <s v="0"/>
    <s v="UM3001"/>
    <d v="1992-07-17T00:00:00"/>
    <n v="5189.5600000000004"/>
    <n v="-4930.08"/>
    <n v="259.48"/>
    <n v="0"/>
    <n v="0"/>
    <n v="0"/>
    <n v="0"/>
    <n v="259.48"/>
    <n v="5189.5600000000004"/>
    <n v="-4930.08"/>
    <n v="0"/>
    <m/>
    <s v="UM01"/>
    <s v="INR"/>
    <n v="0"/>
    <n v="0"/>
    <n v="0"/>
    <n v="0"/>
    <n v="0"/>
  </r>
  <r>
    <s v="1606002339"/>
    <s v="0"/>
    <s v="16060023390"/>
    <s v="6000"/>
    <x v="5"/>
    <s v="GODERJ STEEL TOREWEL"/>
    <s v="0"/>
    <s v="0"/>
    <s v="UM3001"/>
    <d v="1992-08-29T00:00:00"/>
    <n v="5500.49"/>
    <n v="-5225.46"/>
    <n v="275.02999999999997"/>
    <n v="0"/>
    <n v="0"/>
    <n v="0"/>
    <n v="0"/>
    <n v="275.02999999999997"/>
    <n v="5500.49"/>
    <n v="-5225.46"/>
    <n v="0"/>
    <m/>
    <s v="UM01"/>
    <s v="INR"/>
    <n v="0"/>
    <n v="0"/>
    <n v="0"/>
    <n v="0"/>
    <n v="0"/>
  </r>
  <r>
    <s v="1606002340"/>
    <s v="0"/>
    <s v="16060023400"/>
    <s v="6000"/>
    <x v="5"/>
    <s v="GODRAJ 2 DR CABINET"/>
    <s v="10"/>
    <s v="0"/>
    <s v="UM3001"/>
    <d v="2008-08-06T00:00:00"/>
    <n v="8833.94"/>
    <n v="-8392.24"/>
    <n v="441.7"/>
    <n v="0"/>
    <n v="0"/>
    <n v="0"/>
    <n v="0"/>
    <n v="441.7"/>
    <n v="8833.94"/>
    <n v="-8392.24"/>
    <n v="0"/>
    <m/>
    <s v="UM01"/>
    <s v="INR"/>
    <n v="0"/>
    <n v="0"/>
    <n v="0"/>
    <n v="0"/>
    <n v="0"/>
  </r>
  <r>
    <s v="1606002341"/>
    <s v="0"/>
    <s v="16060023410"/>
    <s v="6000"/>
    <x v="5"/>
    <s v="GODRAJ 2 DR FILING CABINET"/>
    <s v="10"/>
    <s v="0"/>
    <s v="UM3001"/>
    <d v="2008-08-22T00:00:00"/>
    <n v="8833.94"/>
    <n v="-8392.24"/>
    <n v="441.7"/>
    <n v="0"/>
    <n v="0"/>
    <n v="0"/>
    <n v="0"/>
    <n v="441.7"/>
    <n v="8833.94"/>
    <n v="-8392.24"/>
    <n v="0"/>
    <m/>
    <s v="UM01"/>
    <s v="INR"/>
    <n v="0"/>
    <n v="0"/>
    <n v="0"/>
    <n v="0"/>
    <n v="0"/>
  </r>
  <r>
    <s v="1606002342"/>
    <s v="0"/>
    <s v="16060023420"/>
    <s v="6000"/>
    <x v="5"/>
    <s v="GODRAJ 4 DR CABINET"/>
    <s v="10"/>
    <s v="0"/>
    <s v="UM3001"/>
    <d v="2008-04-21T00:00:00"/>
    <n v="12042.38"/>
    <n v="-11440.26"/>
    <n v="602.12"/>
    <n v="0"/>
    <n v="0"/>
    <n v="0"/>
    <n v="0"/>
    <n v="602.12"/>
    <n v="12042.38"/>
    <n v="-11440.26"/>
    <n v="0"/>
    <m/>
    <s v="UM01"/>
    <s v="INR"/>
    <n v="0"/>
    <n v="0"/>
    <n v="0"/>
    <n v="0"/>
    <n v="0"/>
  </r>
  <r>
    <s v="1606002343"/>
    <s v="0"/>
    <s v="16060023430"/>
    <s v="6000"/>
    <x v="5"/>
    <s v="GODRAJ 4 DR CABINET"/>
    <s v="10"/>
    <s v="0"/>
    <s v="UM3001"/>
    <d v="2008-04-21T00:00:00"/>
    <n v="12042.38"/>
    <n v="-11440.26"/>
    <n v="602.12"/>
    <n v="0"/>
    <n v="0"/>
    <n v="0"/>
    <n v="0"/>
    <n v="602.12"/>
    <n v="12042.38"/>
    <n v="-11440.26"/>
    <n v="0"/>
    <m/>
    <s v="UM01"/>
    <s v="INR"/>
    <n v="0"/>
    <n v="0"/>
    <n v="0"/>
    <n v="0"/>
    <n v="0"/>
  </r>
  <r>
    <s v="1606002344"/>
    <s v="0"/>
    <s v="16060023440"/>
    <s v="6000"/>
    <x v="5"/>
    <s v="GODRAJ 4 DR CABINET"/>
    <s v="10"/>
    <s v="0"/>
    <s v="UM3001"/>
    <d v="2008-07-22T00:00:00"/>
    <n v="12042.38"/>
    <n v="-11440.26"/>
    <n v="602.12"/>
    <n v="0"/>
    <n v="0"/>
    <n v="0"/>
    <n v="0"/>
    <n v="602.12"/>
    <n v="12042.38"/>
    <n v="-11440.26"/>
    <n v="0"/>
    <m/>
    <s v="UM01"/>
    <s v="INR"/>
    <n v="0"/>
    <n v="0"/>
    <n v="0"/>
    <n v="0"/>
    <n v="0"/>
  </r>
  <r>
    <s v="1606002345"/>
    <s v="0"/>
    <s v="16060023450"/>
    <s v="6000"/>
    <x v="5"/>
    <s v="GODRAJ 4 DR CABINET"/>
    <s v="10"/>
    <s v="0"/>
    <s v="UM3001"/>
    <d v="2008-08-14T00:00:00"/>
    <n v="12042.38"/>
    <n v="-11440.26"/>
    <n v="602.12"/>
    <n v="0"/>
    <n v="0"/>
    <n v="0"/>
    <n v="0"/>
    <n v="602.12"/>
    <n v="12042.38"/>
    <n v="-11440.26"/>
    <n v="0"/>
    <m/>
    <s v="UM01"/>
    <s v="INR"/>
    <n v="0"/>
    <n v="0"/>
    <n v="0"/>
    <n v="0"/>
    <n v="0"/>
  </r>
  <r>
    <s v="1606002346"/>
    <s v="0"/>
    <s v="16060023460"/>
    <s v="6000"/>
    <x v="5"/>
    <s v="GODRAJ CABINET"/>
    <s v="10"/>
    <s v="0"/>
    <s v="UM3001"/>
    <d v="2005-10-07T00:00:00"/>
    <n v="57016"/>
    <n v="-54165.2"/>
    <n v="2850.8"/>
    <n v="0"/>
    <n v="0"/>
    <n v="0"/>
    <n v="0"/>
    <n v="2850.8"/>
    <n v="57016"/>
    <n v="-54165.2"/>
    <n v="0"/>
    <m/>
    <s v="UM01"/>
    <s v="INR"/>
    <n v="0"/>
    <n v="0"/>
    <n v="0"/>
    <n v="0"/>
    <n v="0"/>
  </r>
  <r>
    <s v="1606002347"/>
    <s v="0"/>
    <s v="16060023470"/>
    <s v="6000"/>
    <x v="5"/>
    <s v="STEEL ALMIRAH WITH KEY"/>
    <s v="0"/>
    <s v="0"/>
    <s v="UM3001"/>
    <d v="1968-01-01T00:00:00"/>
    <n v="503.78"/>
    <n v="-503.78"/>
    <n v="0"/>
    <n v="0"/>
    <n v="0"/>
    <n v="0"/>
    <n v="0"/>
    <n v="0"/>
    <n v="503.78"/>
    <n v="-503.78"/>
    <n v="0"/>
    <m/>
    <s v="UM01"/>
    <s v="INR"/>
    <n v="0"/>
    <n v="0"/>
    <n v="0"/>
    <n v="0"/>
    <n v="0"/>
  </r>
  <r>
    <s v="1606002348"/>
    <s v="0"/>
    <s v="16060023480"/>
    <s v="6000"/>
    <x v="5"/>
    <s v="GODRAJ EXCUTIVE CHAIR"/>
    <s v="10"/>
    <s v="0"/>
    <s v="UM3001"/>
    <d v="2005-04-04T00:00:00"/>
    <n v="11436.27"/>
    <n v="-10864.46"/>
    <n v="571.80999999999995"/>
    <n v="0"/>
    <n v="0"/>
    <n v="0"/>
    <n v="0"/>
    <n v="571.80999999999995"/>
    <n v="11436.27"/>
    <n v="-10864.46"/>
    <n v="0"/>
    <m/>
    <s v="UM01"/>
    <s v="INR"/>
    <n v="0"/>
    <n v="0"/>
    <n v="0"/>
    <n v="0"/>
    <n v="0"/>
  </r>
  <r>
    <s v="1606002349"/>
    <s v="0"/>
    <s v="16060023490"/>
    <s v="6000"/>
    <x v="5"/>
    <s v="KHIRA STEEL CHAIR 1 NO."/>
    <s v="0"/>
    <s v="0"/>
    <s v="UM3001"/>
    <d v="1984-12-31T00:00:00"/>
    <n v="507.52"/>
    <n v="-507.52"/>
    <n v="0"/>
    <n v="0"/>
    <n v="0"/>
    <n v="0"/>
    <n v="0"/>
    <n v="0"/>
    <n v="507.52"/>
    <n v="-507.52"/>
    <n v="0"/>
    <m/>
    <s v="UM01"/>
    <s v="INR"/>
    <n v="0"/>
    <n v="0"/>
    <n v="0"/>
    <n v="0"/>
    <n v="0"/>
  </r>
  <r>
    <s v="1606002350"/>
    <s v="0"/>
    <s v="16060023500"/>
    <s v="6000"/>
    <x v="5"/>
    <s v="KHIRA STEEL CHAIR 1 NO."/>
    <s v="0"/>
    <s v="0"/>
    <s v="UM3001"/>
    <d v="1984-12-31T00:00:00"/>
    <n v="507.53"/>
    <n v="-507.53"/>
    <n v="0"/>
    <n v="0"/>
    <n v="0"/>
    <n v="0"/>
    <n v="0"/>
    <n v="0"/>
    <n v="507.53"/>
    <n v="-507.53"/>
    <n v="0"/>
    <m/>
    <s v="UM01"/>
    <s v="INR"/>
    <n v="0"/>
    <n v="0"/>
    <n v="0"/>
    <n v="0"/>
    <n v="0"/>
  </r>
  <r>
    <s v="1606002351"/>
    <s v="0"/>
    <s v="16060023510"/>
    <s v="6000"/>
    <x v="5"/>
    <s v="CHAIR CH 13"/>
    <s v="0"/>
    <s v="0"/>
    <s v="UM3001"/>
    <d v="1975-04-10T00:00:00"/>
    <n v="513.05999999999995"/>
    <n v="-513.05999999999995"/>
    <n v="0"/>
    <n v="0"/>
    <n v="0"/>
    <n v="0"/>
    <n v="0"/>
    <n v="0"/>
    <n v="513.05999999999995"/>
    <n v="-513.05999999999995"/>
    <n v="0"/>
    <m/>
    <s v="UM01"/>
    <s v="INR"/>
    <n v="0"/>
    <n v="0"/>
    <n v="0"/>
    <n v="0"/>
    <n v="0"/>
  </r>
  <r>
    <s v="1606002352"/>
    <s v="0"/>
    <s v="16060023520"/>
    <s v="6000"/>
    <x v="5"/>
    <s v="CHAIR CH 13"/>
    <s v="0"/>
    <s v="0"/>
    <s v="UM3001"/>
    <d v="1975-04-10T00:00:00"/>
    <n v="513.08000000000004"/>
    <n v="-513.08000000000004"/>
    <n v="0"/>
    <n v="0"/>
    <n v="0"/>
    <n v="0"/>
    <n v="0"/>
    <n v="0"/>
    <n v="513.08000000000004"/>
    <n v="-513.08000000000004"/>
    <n v="0"/>
    <m/>
    <s v="UM01"/>
    <s v="INR"/>
    <n v="0"/>
    <n v="0"/>
    <n v="0"/>
    <n v="0"/>
    <n v="0"/>
  </r>
  <r>
    <s v="1606002353"/>
    <s v="0"/>
    <s v="16060023530"/>
    <s v="6000"/>
    <x v="5"/>
    <s v="GODRAJ TABLE T 104"/>
    <s v="0"/>
    <s v="0"/>
    <s v="UM3001"/>
    <d v="1995-11-16T00:00:00"/>
    <n v="7899.85"/>
    <n v="-7504.85"/>
    <n v="395"/>
    <n v="0"/>
    <n v="0"/>
    <n v="0"/>
    <n v="0"/>
    <n v="395"/>
    <n v="7899.85"/>
    <n v="-7504.85"/>
    <n v="0"/>
    <m/>
    <s v="UM01"/>
    <s v="INR"/>
    <n v="0"/>
    <n v="0"/>
    <n v="0"/>
    <n v="0"/>
    <n v="0"/>
  </r>
  <r>
    <s v="1606002354"/>
    <s v="0"/>
    <s v="16060023540"/>
    <s v="6000"/>
    <x v="5"/>
    <s v="GODREJ 2 DRAWER FILE CABINET"/>
    <s v="10"/>
    <s v="0"/>
    <s v="UM3001"/>
    <d v="2010-03-22T00:00:00"/>
    <n v="8697.3799999999992"/>
    <n v="-8262.51"/>
    <n v="434.87"/>
    <n v="0"/>
    <n v="0"/>
    <n v="0"/>
    <n v="0"/>
    <n v="434.87"/>
    <n v="8697.3799999999992"/>
    <n v="-8262.51"/>
    <n v="0"/>
    <m/>
    <s v="UM01"/>
    <s v="INR"/>
    <n v="0"/>
    <n v="0"/>
    <n v="0"/>
    <n v="0"/>
    <n v="0"/>
  </r>
  <r>
    <s v="1606002355"/>
    <s v="0"/>
    <s v="16060023550"/>
    <s v="6000"/>
    <x v="5"/>
    <s v="GODREJ 2 DRAWER FILE CABINET"/>
    <s v="10"/>
    <s v="0"/>
    <s v="UM3001"/>
    <d v="2009-09-19T00:00:00"/>
    <n v="8697.3799999999992"/>
    <n v="-8262.51"/>
    <n v="434.87"/>
    <n v="0"/>
    <n v="0"/>
    <n v="0"/>
    <n v="0"/>
    <n v="434.87"/>
    <n v="8697.3799999999992"/>
    <n v="-8262.51"/>
    <n v="0"/>
    <m/>
    <s v="UM01"/>
    <s v="INR"/>
    <n v="0"/>
    <n v="0"/>
    <n v="0"/>
    <n v="0"/>
    <n v="0"/>
  </r>
  <r>
    <s v="1606002356"/>
    <s v="0"/>
    <s v="16060023560"/>
    <s v="6000"/>
    <x v="5"/>
    <s v="GODREJ 2 DRAWER FILING CABINET"/>
    <s v="10"/>
    <s v="0"/>
    <s v="UM3001"/>
    <d v="2010-08-30T00:00:00"/>
    <n v="19410.62"/>
    <n v="-17534.84"/>
    <n v="1875.78"/>
    <n v="0"/>
    <n v="0"/>
    <n v="-905.25"/>
    <n v="0"/>
    <n v="970.53"/>
    <n v="19410.62"/>
    <n v="-18440.09"/>
    <n v="0"/>
    <m/>
    <s v="UM01"/>
    <s v="INR"/>
    <n v="0"/>
    <n v="0"/>
    <n v="0"/>
    <n v="0"/>
    <n v="0"/>
  </r>
  <r>
    <s v="1606002357"/>
    <s v="0"/>
    <s v="16060023570"/>
    <s v="6000"/>
    <x v="5"/>
    <s v="CHAIR CH 13"/>
    <s v="0"/>
    <s v="0"/>
    <s v="UM3001"/>
    <d v="1975-04-10T00:00:00"/>
    <n v="513.08000000000004"/>
    <n v="-513.08000000000004"/>
    <n v="0"/>
    <n v="0"/>
    <n v="0"/>
    <n v="0"/>
    <n v="0"/>
    <n v="0"/>
    <n v="513.08000000000004"/>
    <n v="-513.08000000000004"/>
    <n v="0"/>
    <m/>
    <s v="UM01"/>
    <s v="INR"/>
    <n v="0"/>
    <n v="0"/>
    <n v="0"/>
    <n v="0"/>
    <n v="0"/>
  </r>
  <r>
    <s v="1606002358"/>
    <s v="0"/>
    <s v="16060023580"/>
    <s v="6000"/>
    <x v="5"/>
    <s v="CHAIR CH 13"/>
    <s v="0"/>
    <s v="0"/>
    <s v="UM3001"/>
    <d v="1975-04-10T00:00:00"/>
    <n v="513.08000000000004"/>
    <n v="-513.08000000000004"/>
    <n v="0"/>
    <n v="0"/>
    <n v="0"/>
    <n v="0"/>
    <n v="0"/>
    <n v="0"/>
    <n v="513.08000000000004"/>
    <n v="-513.08000000000004"/>
    <n v="0"/>
    <m/>
    <s v="UM01"/>
    <s v="INR"/>
    <n v="0"/>
    <n v="0"/>
    <n v="0"/>
    <n v="0"/>
    <n v="0"/>
  </r>
  <r>
    <s v="1606002359"/>
    <s v="0"/>
    <s v="16060023590"/>
    <s v="6000"/>
    <x v="5"/>
    <s v="GODREJ 4 DRAWER FILE CABINET"/>
    <s v="10"/>
    <s v="0"/>
    <s v="UM3001"/>
    <d v="2009-09-19T00:00:00"/>
    <n v="13413.38"/>
    <n v="-12742.71"/>
    <n v="670.67"/>
    <n v="0"/>
    <n v="0"/>
    <n v="0"/>
    <n v="0"/>
    <n v="670.67"/>
    <n v="13413.38"/>
    <n v="-12742.71"/>
    <n v="0"/>
    <m/>
    <s v="UM01"/>
    <s v="INR"/>
    <n v="0"/>
    <n v="0"/>
    <n v="0"/>
    <n v="0"/>
    <n v="0"/>
  </r>
  <r>
    <s v="1606002360"/>
    <s v="0"/>
    <s v="16060023600"/>
    <s v="6000"/>
    <x v="5"/>
    <s v="GODREJ 4 DRAWER FILE CABINET"/>
    <s v="10"/>
    <s v="0"/>
    <s v="UM3001"/>
    <d v="2010-03-22T00:00:00"/>
    <n v="40240.129999999997"/>
    <n v="-38228.120000000003"/>
    <n v="2012.01"/>
    <n v="0"/>
    <n v="0"/>
    <n v="0"/>
    <n v="0"/>
    <n v="2012.01"/>
    <n v="40240.129999999997"/>
    <n v="-38228.120000000003"/>
    <n v="0"/>
    <m/>
    <s v="UM01"/>
    <s v="INR"/>
    <n v="0"/>
    <n v="0"/>
    <n v="0"/>
    <n v="0"/>
    <n v="0"/>
  </r>
  <r>
    <s v="1606002361"/>
    <s v="0"/>
    <s v="16060023610"/>
    <s v="6000"/>
    <x v="5"/>
    <s v="GODREJ 4 DRAWER FILE CABINET"/>
    <s v="10"/>
    <s v="0"/>
    <s v="UM3001"/>
    <d v="2010-01-07T00:00:00"/>
    <n v="13413.38"/>
    <n v="-12742.71"/>
    <n v="670.67"/>
    <n v="0"/>
    <n v="0"/>
    <n v="0"/>
    <n v="0"/>
    <n v="670.67"/>
    <n v="13413.38"/>
    <n v="-12742.71"/>
    <n v="0"/>
    <m/>
    <s v="UM01"/>
    <s v="INR"/>
    <n v="0"/>
    <n v="0"/>
    <n v="0"/>
    <n v="0"/>
    <n v="0"/>
  </r>
  <r>
    <s v="1606002362"/>
    <s v="0"/>
    <s v="16060023620"/>
    <s v="6000"/>
    <x v="5"/>
    <s v="CHAIR CH 13"/>
    <s v="0"/>
    <s v="0"/>
    <s v="UM3001"/>
    <d v="1975-04-10T00:00:00"/>
    <n v="513.08000000000004"/>
    <n v="-513.08000000000004"/>
    <n v="0"/>
    <n v="0"/>
    <n v="0"/>
    <n v="0"/>
    <n v="0"/>
    <n v="0"/>
    <n v="513.08000000000004"/>
    <n v="-513.08000000000004"/>
    <n v="0"/>
    <m/>
    <s v="UM01"/>
    <s v="INR"/>
    <n v="0"/>
    <n v="0"/>
    <n v="0"/>
    <n v="0"/>
    <n v="0"/>
  </r>
  <r>
    <s v="1606002363"/>
    <s v="0"/>
    <s v="16060023630"/>
    <s v="6000"/>
    <x v="5"/>
    <s v="GODREJ 6 DRAWER FILE CABINET"/>
    <s v="10"/>
    <s v="0"/>
    <s v="UM3001"/>
    <d v="2009-12-22T00:00:00"/>
    <n v="55894.5"/>
    <n v="-53099.77"/>
    <n v="2794.73"/>
    <n v="0"/>
    <n v="0"/>
    <n v="0"/>
    <n v="0"/>
    <n v="2794.73"/>
    <n v="55894.5"/>
    <n v="-53099.77"/>
    <n v="0"/>
    <m/>
    <s v="UM01"/>
    <s v="INR"/>
    <n v="0"/>
    <n v="0"/>
    <n v="0"/>
    <n v="0"/>
    <n v="0"/>
  </r>
  <r>
    <s v="1606002364"/>
    <s v="0"/>
    <s v="16060023640"/>
    <s v="6000"/>
    <x v="5"/>
    <s v="CHAIR CH 13"/>
    <s v="0"/>
    <s v="0"/>
    <s v="UM3001"/>
    <d v="1975-04-10T00:00:00"/>
    <n v="513.08000000000004"/>
    <n v="-513.08000000000004"/>
    <n v="0"/>
    <n v="0"/>
    <n v="0"/>
    <n v="0"/>
    <n v="0"/>
    <n v="0"/>
    <n v="513.08000000000004"/>
    <n v="-513.08000000000004"/>
    <n v="0"/>
    <m/>
    <s v="UM01"/>
    <s v="INR"/>
    <n v="0"/>
    <n v="0"/>
    <n v="0"/>
    <n v="0"/>
    <n v="0"/>
  </r>
  <r>
    <s v="1606002365"/>
    <s v="0"/>
    <s v="16060023650"/>
    <s v="6000"/>
    <x v="5"/>
    <s v="CHAIR CH 13"/>
    <s v="0"/>
    <s v="0"/>
    <s v="UM3001"/>
    <d v="1975-04-10T00:00:00"/>
    <n v="513.08000000000004"/>
    <n v="-513.08000000000004"/>
    <n v="0"/>
    <n v="0"/>
    <n v="0"/>
    <n v="0"/>
    <n v="0"/>
    <n v="0"/>
    <n v="513.08000000000004"/>
    <n v="-513.08000000000004"/>
    <n v="0"/>
    <m/>
    <s v="UM01"/>
    <s v="INR"/>
    <n v="0"/>
    <n v="0"/>
    <n v="0"/>
    <n v="0"/>
    <n v="0"/>
  </r>
  <r>
    <s v="1606002366"/>
    <s v="0"/>
    <s v="16060023660"/>
    <s v="6000"/>
    <x v="5"/>
    <s v="GODREJ ALMIRAH"/>
    <s v="0"/>
    <s v="0"/>
    <s v="UM3001"/>
    <d v="1993-12-23T00:00:00"/>
    <n v="5834.1"/>
    <n v="-5542.39"/>
    <n v="291.70999999999998"/>
    <n v="0"/>
    <n v="0"/>
    <n v="0"/>
    <n v="0"/>
    <n v="291.70999999999998"/>
    <n v="5834.1"/>
    <n v="-5542.39"/>
    <n v="0"/>
    <m/>
    <s v="UM01"/>
    <s v="INR"/>
    <n v="0"/>
    <n v="0"/>
    <n v="0"/>
    <n v="0"/>
    <n v="0"/>
  </r>
  <r>
    <s v="1606002367"/>
    <s v="0"/>
    <s v="16060023670"/>
    <s v="6000"/>
    <x v="5"/>
    <s v="EXECUTIVE CHAIR CH-13"/>
    <s v="0"/>
    <s v="0"/>
    <s v="UM3001"/>
    <d v="1975-11-27T00:00:00"/>
    <n v="513.08000000000004"/>
    <n v="-513.08000000000004"/>
    <n v="0"/>
    <n v="0"/>
    <n v="0"/>
    <n v="0"/>
    <n v="0"/>
    <n v="0"/>
    <n v="513.08000000000004"/>
    <n v="-513.08000000000004"/>
    <n v="0"/>
    <m/>
    <s v="UM01"/>
    <s v="INR"/>
    <n v="0"/>
    <n v="0"/>
    <n v="0"/>
    <n v="0"/>
    <n v="0"/>
  </r>
  <r>
    <s v="1606002368"/>
    <s v="0"/>
    <s v="16060023680"/>
    <s v="6000"/>
    <x v="5"/>
    <s v="EXECUTIVE CHAIR CH-13"/>
    <s v="0"/>
    <s v="0"/>
    <s v="UM3001"/>
    <d v="1975-11-27T00:00:00"/>
    <n v="513.08000000000004"/>
    <n v="-513.08000000000004"/>
    <n v="0"/>
    <n v="0"/>
    <n v="0"/>
    <n v="0"/>
    <n v="0"/>
    <n v="0"/>
    <n v="513.08000000000004"/>
    <n v="-513.08000000000004"/>
    <n v="0"/>
    <m/>
    <s v="UM01"/>
    <s v="INR"/>
    <n v="0"/>
    <n v="0"/>
    <n v="0"/>
    <n v="0"/>
    <n v="0"/>
  </r>
  <r>
    <s v="1606002369"/>
    <s v="0"/>
    <s v="16060023690"/>
    <s v="6000"/>
    <x v="5"/>
    <s v="&quot;&quot;&quot;56&quot;&quot;&quot;&quot; ORIENT CEILING FAN&quot;"/>
    <s v="0"/>
    <s v="0"/>
    <s v="UM3001"/>
    <d v="1984-07-31T00:00:00"/>
    <n v="514.70000000000005"/>
    <n v="-514.70000000000005"/>
    <n v="0"/>
    <n v="0"/>
    <n v="0"/>
    <n v="0"/>
    <n v="0"/>
    <n v="0"/>
    <n v="514.70000000000005"/>
    <n v="-514.70000000000005"/>
    <n v="0"/>
    <m/>
    <s v="UM01"/>
    <s v="INR"/>
    <n v="0"/>
    <n v="0"/>
    <n v="0"/>
    <n v="0"/>
    <n v="0"/>
  </r>
  <r>
    <s v="1606002370"/>
    <s v="0"/>
    <s v="16060023700"/>
    <s v="6000"/>
    <x v="5"/>
    <s v="CABIN FAN 'KHAITAN' - 1 NO"/>
    <s v="0"/>
    <s v="0"/>
    <s v="UM3001"/>
    <d v="1988-06-17T00:00:00"/>
    <n v="518.09"/>
    <n v="-518.09"/>
    <n v="0"/>
    <n v="0"/>
    <n v="0"/>
    <n v="0"/>
    <n v="0"/>
    <n v="0"/>
    <n v="518.09"/>
    <n v="-518.09"/>
    <n v="0"/>
    <m/>
    <s v="UM01"/>
    <s v="INR"/>
    <n v="0"/>
    <n v="0"/>
    <n v="0"/>
    <n v="0"/>
    <n v="0"/>
  </r>
  <r>
    <s v="1606002371"/>
    <s v="0"/>
    <s v="16060023710"/>
    <s v="6000"/>
    <x v="5"/>
    <s v="WOODEN ALMIRAH"/>
    <s v="0"/>
    <s v="0"/>
    <s v="UM3001"/>
    <d v="1982-10-16T00:00:00"/>
    <n v="521"/>
    <n v="-521"/>
    <n v="0"/>
    <n v="0"/>
    <n v="0"/>
    <n v="0"/>
    <n v="0"/>
    <n v="0"/>
    <n v="521"/>
    <n v="-521"/>
    <n v="0"/>
    <m/>
    <s v="UM01"/>
    <s v="INR"/>
    <n v="0"/>
    <n v="0"/>
    <n v="0"/>
    <n v="0"/>
    <n v="0"/>
  </r>
  <r>
    <s v="1606002372"/>
    <s v="0"/>
    <s v="16060023720"/>
    <s v="6000"/>
    <x v="5"/>
    <s v="ALMIRAH 77X56 1/2 PLY WOOD"/>
    <s v="0"/>
    <s v="0"/>
    <s v="UM3001"/>
    <d v="1975-03-13T00:00:00"/>
    <n v="525"/>
    <n v="-525"/>
    <n v="0"/>
    <n v="0"/>
    <n v="0"/>
    <n v="0"/>
    <n v="0"/>
    <n v="0"/>
    <n v="525"/>
    <n v="-525"/>
    <n v="0"/>
    <m/>
    <s v="UM01"/>
    <s v="INR"/>
    <n v="0"/>
    <n v="0"/>
    <n v="0"/>
    <n v="0"/>
    <n v="0"/>
  </r>
  <r>
    <s v="1606002373"/>
    <s v="0"/>
    <s v="16060023730"/>
    <s v="6000"/>
    <x v="5"/>
    <s v="DINING CHAIR"/>
    <s v="0"/>
    <s v="0"/>
    <s v="UM3001"/>
    <d v="1986-09-15T00:00:00"/>
    <n v="529.4"/>
    <n v="-529.4"/>
    <n v="0"/>
    <n v="0"/>
    <n v="0"/>
    <n v="0"/>
    <n v="0"/>
    <n v="0"/>
    <n v="529.4"/>
    <n v="-529.4"/>
    <n v="0"/>
    <m/>
    <s v="UM01"/>
    <s v="INR"/>
    <n v="0"/>
    <n v="0"/>
    <n v="0"/>
    <n v="0"/>
    <n v="0"/>
  </r>
  <r>
    <s v="1606002374"/>
    <s v="0"/>
    <s v="16060023740"/>
    <s v="6000"/>
    <x v="5"/>
    <s v="DINING CHAIR"/>
    <s v="0"/>
    <s v="0"/>
    <s v="UM3001"/>
    <d v="1986-09-15T00:00:00"/>
    <n v="529.4"/>
    <n v="-529.4"/>
    <n v="0"/>
    <n v="0"/>
    <n v="0"/>
    <n v="0"/>
    <n v="0"/>
    <n v="0"/>
    <n v="529.4"/>
    <n v="-529.4"/>
    <n v="0"/>
    <m/>
    <s v="UM01"/>
    <s v="INR"/>
    <n v="0"/>
    <n v="0"/>
    <n v="0"/>
    <n v="0"/>
    <n v="0"/>
  </r>
  <r>
    <s v="1606002375"/>
    <s v="0"/>
    <s v="16060023750"/>
    <s v="6000"/>
    <x v="5"/>
    <s v="GODREJ CABINATE - 2 NOS"/>
    <s v="0"/>
    <s v="0"/>
    <s v="UM3001"/>
    <d v="1989-02-20T00:00:00"/>
    <n v="5892.65"/>
    <n v="-5598.01"/>
    <n v="294.64"/>
    <n v="0"/>
    <n v="0"/>
    <n v="0"/>
    <n v="0"/>
    <n v="294.64"/>
    <n v="5892.65"/>
    <n v="-5598.01"/>
    <n v="0"/>
    <m/>
    <s v="UM01"/>
    <s v="INR"/>
    <n v="0"/>
    <n v="0"/>
    <n v="0"/>
    <n v="0"/>
    <n v="0"/>
  </r>
  <r>
    <s v="1606002376"/>
    <s v="0"/>
    <s v="16060023760"/>
    <s v="6000"/>
    <x v="5"/>
    <s v="DINING CHAIR"/>
    <s v="0"/>
    <s v="0"/>
    <s v="UM3001"/>
    <d v="1986-09-15T00:00:00"/>
    <n v="529.4"/>
    <n v="-529.4"/>
    <n v="0"/>
    <n v="0"/>
    <n v="0"/>
    <n v="0"/>
    <n v="0"/>
    <n v="0"/>
    <n v="529.4"/>
    <n v="-529.4"/>
    <n v="0"/>
    <m/>
    <s v="UM01"/>
    <s v="INR"/>
    <n v="0"/>
    <n v="0"/>
    <n v="0"/>
    <n v="0"/>
    <n v="0"/>
  </r>
  <r>
    <s v="1606002377"/>
    <s v="0"/>
    <s v="16060023770"/>
    <s v="6000"/>
    <x v="5"/>
    <s v="DINING CHAIR"/>
    <s v="0"/>
    <s v="0"/>
    <s v="UM3001"/>
    <d v="1986-09-15T00:00:00"/>
    <n v="529.4"/>
    <n v="-529.4"/>
    <n v="0"/>
    <n v="0"/>
    <n v="0"/>
    <n v="0"/>
    <n v="0"/>
    <n v="0"/>
    <n v="529.4"/>
    <n v="-529.4"/>
    <n v="0"/>
    <m/>
    <s v="UM01"/>
    <s v="INR"/>
    <n v="0"/>
    <n v="0"/>
    <n v="0"/>
    <n v="0"/>
    <n v="0"/>
  </r>
  <r>
    <s v="1606002378"/>
    <s v="0"/>
    <s v="16060023780"/>
    <s v="6000"/>
    <x v="5"/>
    <s v="DINING CHAIR"/>
    <s v="0"/>
    <s v="0"/>
    <s v="UM3001"/>
    <d v="1986-09-15T00:00:00"/>
    <n v="529.4"/>
    <n v="-529.4"/>
    <n v="0"/>
    <n v="0"/>
    <n v="0"/>
    <n v="0"/>
    <n v="0"/>
    <n v="0"/>
    <n v="529.4"/>
    <n v="-529.4"/>
    <n v="0"/>
    <m/>
    <s v="UM01"/>
    <s v="INR"/>
    <n v="0"/>
    <n v="0"/>
    <n v="0"/>
    <n v="0"/>
    <n v="0"/>
  </r>
  <r>
    <s v="1606002379"/>
    <s v="0"/>
    <s v="16060023790"/>
    <s v="6000"/>
    <x v="5"/>
    <s v="DINING CHAIR"/>
    <s v="0"/>
    <s v="0"/>
    <s v="UM3001"/>
    <d v="1986-09-15T00:00:00"/>
    <n v="529.4"/>
    <n v="-529.4"/>
    <n v="0"/>
    <n v="0"/>
    <n v="0"/>
    <n v="0"/>
    <n v="0"/>
    <n v="0"/>
    <n v="529.4"/>
    <n v="-529.4"/>
    <n v="0"/>
    <m/>
    <s v="UM01"/>
    <s v="INR"/>
    <n v="0"/>
    <n v="0"/>
    <n v="0"/>
    <n v="0"/>
    <n v="0"/>
  </r>
  <r>
    <s v="1606002380"/>
    <s v="0"/>
    <s v="16060023800"/>
    <s v="6000"/>
    <x v="5"/>
    <s v="DINING CHAIR"/>
    <s v="0"/>
    <s v="0"/>
    <s v="UM3001"/>
    <d v="1986-09-15T00:00:00"/>
    <n v="529.4"/>
    <n v="-529.4"/>
    <n v="0"/>
    <n v="0"/>
    <n v="0"/>
    <n v="0"/>
    <n v="0"/>
    <n v="0"/>
    <n v="529.4"/>
    <n v="-529.4"/>
    <n v="0"/>
    <m/>
    <s v="UM01"/>
    <s v="INR"/>
    <n v="0"/>
    <n v="0"/>
    <n v="0"/>
    <n v="0"/>
    <n v="0"/>
  </r>
  <r>
    <s v="1606002381"/>
    <s v="0"/>
    <s v="16060023810"/>
    <s v="6000"/>
    <x v="5"/>
    <s v="DINING CHAIR"/>
    <s v="0"/>
    <s v="0"/>
    <s v="UM3001"/>
    <d v="1986-09-15T00:00:00"/>
    <n v="529.4"/>
    <n v="-529.4"/>
    <n v="0"/>
    <n v="0"/>
    <n v="0"/>
    <n v="0"/>
    <n v="0"/>
    <n v="0"/>
    <n v="529.4"/>
    <n v="-529.4"/>
    <n v="0"/>
    <m/>
    <s v="UM01"/>
    <s v="INR"/>
    <n v="0"/>
    <n v="0"/>
    <n v="0"/>
    <n v="0"/>
    <n v="0"/>
  </r>
  <r>
    <s v="1606002382"/>
    <s v="0"/>
    <s v="16060023820"/>
    <s v="6000"/>
    <x v="5"/>
    <s v="DINING CHAIR"/>
    <s v="0"/>
    <s v="0"/>
    <s v="UM3001"/>
    <d v="1986-09-15T00:00:00"/>
    <n v="529.4"/>
    <n v="-529.4"/>
    <n v="0"/>
    <n v="0"/>
    <n v="0"/>
    <n v="0"/>
    <n v="0"/>
    <n v="0"/>
    <n v="529.4"/>
    <n v="-529.4"/>
    <n v="0"/>
    <m/>
    <s v="UM01"/>
    <s v="INR"/>
    <n v="0"/>
    <n v="0"/>
    <n v="0"/>
    <n v="0"/>
    <n v="0"/>
  </r>
  <r>
    <s v="1606002383"/>
    <s v="0"/>
    <s v="16060023830"/>
    <s v="6000"/>
    <x v="5"/>
    <s v="DINING CHAIR"/>
    <s v="0"/>
    <s v="0"/>
    <s v="UM3001"/>
    <d v="1986-09-15T00:00:00"/>
    <n v="529.4"/>
    <n v="-529.4"/>
    <n v="0"/>
    <n v="0"/>
    <n v="0"/>
    <n v="0"/>
    <n v="0"/>
    <n v="0"/>
    <n v="529.4"/>
    <n v="-529.4"/>
    <n v="0"/>
    <m/>
    <s v="UM01"/>
    <s v="INR"/>
    <n v="0"/>
    <n v="0"/>
    <n v="0"/>
    <n v="0"/>
    <n v="0"/>
  </r>
  <r>
    <s v="1606002384"/>
    <s v="0"/>
    <s v="16060023840"/>
    <s v="6000"/>
    <x v="5"/>
    <s v="DINING CHAIR"/>
    <s v="0"/>
    <s v="0"/>
    <s v="UM3001"/>
    <d v="1986-09-15T00:00:00"/>
    <n v="529.4"/>
    <n v="-529.4"/>
    <n v="0"/>
    <n v="0"/>
    <n v="0"/>
    <n v="0"/>
    <n v="0"/>
    <n v="0"/>
    <n v="529.4"/>
    <n v="-529.4"/>
    <n v="0"/>
    <m/>
    <s v="UM01"/>
    <s v="INR"/>
    <n v="0"/>
    <n v="0"/>
    <n v="0"/>
    <n v="0"/>
    <n v="0"/>
  </r>
  <r>
    <s v="1606002385"/>
    <s v="0"/>
    <s v="16060023850"/>
    <s v="6000"/>
    <x v="5"/>
    <s v="DINING CHAIR"/>
    <s v="0"/>
    <s v="0"/>
    <s v="UM3001"/>
    <d v="1986-09-15T00:00:00"/>
    <n v="529.4"/>
    <n v="-529.4"/>
    <n v="0"/>
    <n v="0"/>
    <n v="0"/>
    <n v="0"/>
    <n v="0"/>
    <n v="0"/>
    <n v="529.4"/>
    <n v="-529.4"/>
    <n v="0"/>
    <m/>
    <s v="UM01"/>
    <s v="INR"/>
    <n v="0"/>
    <n v="0"/>
    <n v="0"/>
    <n v="0"/>
    <n v="0"/>
  </r>
  <r>
    <s v="1606002386"/>
    <s v="0"/>
    <s v="16060023860"/>
    <s v="6000"/>
    <x v="5"/>
    <s v="DINING CHAIR"/>
    <s v="0"/>
    <s v="0"/>
    <s v="UM3001"/>
    <d v="1986-09-15T00:00:00"/>
    <n v="529.4"/>
    <n v="-529.4"/>
    <n v="0"/>
    <n v="0"/>
    <n v="0"/>
    <n v="0"/>
    <n v="0"/>
    <n v="0"/>
    <n v="529.4"/>
    <n v="-529.4"/>
    <n v="0"/>
    <m/>
    <s v="UM01"/>
    <s v="INR"/>
    <n v="0"/>
    <n v="0"/>
    <n v="0"/>
    <n v="0"/>
    <n v="0"/>
  </r>
  <r>
    <s v="1606002387"/>
    <s v="0"/>
    <s v="16060023870"/>
    <s v="6000"/>
    <x v="5"/>
    <s v="DINING CHAIR"/>
    <s v="0"/>
    <s v="0"/>
    <s v="UM3001"/>
    <d v="1986-09-15T00:00:00"/>
    <n v="529.4"/>
    <n v="-529.4"/>
    <n v="0"/>
    <n v="0"/>
    <n v="0"/>
    <n v="0"/>
    <n v="0"/>
    <n v="0"/>
    <n v="529.4"/>
    <n v="-529.4"/>
    <n v="0"/>
    <m/>
    <s v="UM01"/>
    <s v="INR"/>
    <n v="0"/>
    <n v="0"/>
    <n v="0"/>
    <n v="0"/>
    <n v="0"/>
  </r>
  <r>
    <s v="1606002388"/>
    <s v="0"/>
    <s v="16060023880"/>
    <s v="6000"/>
    <x v="5"/>
    <s v="DINING CHAIR"/>
    <s v="0"/>
    <s v="0"/>
    <s v="UM3001"/>
    <d v="1986-09-15T00:00:00"/>
    <n v="529.4"/>
    <n v="-529.4"/>
    <n v="0"/>
    <n v="0"/>
    <n v="0"/>
    <n v="0"/>
    <n v="0"/>
    <n v="0"/>
    <n v="529.4"/>
    <n v="-529.4"/>
    <n v="0"/>
    <m/>
    <s v="UM01"/>
    <s v="INR"/>
    <n v="0"/>
    <n v="0"/>
    <n v="0"/>
    <n v="0"/>
    <n v="0"/>
  </r>
  <r>
    <s v="1606002389"/>
    <s v="0"/>
    <s v="16060023890"/>
    <s v="6000"/>
    <x v="5"/>
    <s v="DINING CHAIR"/>
    <s v="0"/>
    <s v="0"/>
    <s v="UM3001"/>
    <d v="1986-09-15T00:00:00"/>
    <n v="529.42999999999995"/>
    <n v="-529.42999999999995"/>
    <n v="0"/>
    <n v="0"/>
    <n v="0"/>
    <n v="0"/>
    <n v="0"/>
    <n v="0"/>
    <n v="529.42999999999995"/>
    <n v="-529.42999999999995"/>
    <n v="0"/>
    <m/>
    <s v="UM01"/>
    <s v="INR"/>
    <n v="0"/>
    <n v="0"/>
    <n v="0"/>
    <n v="0"/>
    <n v="0"/>
  </r>
  <r>
    <s v="1606002390"/>
    <s v="0"/>
    <s v="16060023900"/>
    <s v="6000"/>
    <x v="5"/>
    <s v="&quot;&quot;&quot;48&quot;&quot;&quot;&quot; CEILING FAN&quot;"/>
    <s v="0"/>
    <s v="0"/>
    <s v="UM3001"/>
    <d v="1986-06-12T00:00:00"/>
    <n v="535.70000000000005"/>
    <n v="-535.70000000000005"/>
    <n v="0"/>
    <n v="0"/>
    <n v="0"/>
    <n v="0"/>
    <n v="0"/>
    <n v="0"/>
    <n v="535.70000000000005"/>
    <n v="-535.70000000000005"/>
    <n v="0"/>
    <m/>
    <s v="UM01"/>
    <s v="INR"/>
    <n v="0"/>
    <n v="0"/>
    <n v="0"/>
    <n v="0"/>
    <n v="0"/>
  </r>
  <r>
    <s v="1606002391"/>
    <s v="0"/>
    <s v="16060023910"/>
    <s v="6000"/>
    <x v="5"/>
    <s v="&quot;&quot;&quot;48&quot;&quot;&quot;&quot; CEILING FAN&quot;"/>
    <s v="0"/>
    <s v="0"/>
    <s v="UM3001"/>
    <d v="1986-06-12T00:00:00"/>
    <n v="535.70000000000005"/>
    <n v="-535.70000000000005"/>
    <n v="0"/>
    <n v="0"/>
    <n v="0"/>
    <n v="0"/>
    <n v="0"/>
    <n v="0"/>
    <n v="535.70000000000005"/>
    <n v="-535.70000000000005"/>
    <n v="0"/>
    <m/>
    <s v="UM01"/>
    <s v="INR"/>
    <n v="0"/>
    <n v="0"/>
    <n v="0"/>
    <n v="0"/>
    <n v="0"/>
  </r>
  <r>
    <s v="1606002392"/>
    <s v="0"/>
    <s v="16060023920"/>
    <s v="6000"/>
    <x v="5"/>
    <s v="&quot;&quot;&quot; USHA MAKE CELING FAN 42&quot;&quot;&quot;&quot;&quot;"/>
    <s v="0"/>
    <s v="0"/>
    <s v="UM3001"/>
    <d v="1987-06-09T00:00:00"/>
    <n v="535.75"/>
    <n v="-535.75"/>
    <n v="0"/>
    <n v="0"/>
    <n v="0"/>
    <n v="0"/>
    <n v="0"/>
    <n v="0"/>
    <n v="535.75"/>
    <n v="-535.75"/>
    <n v="0"/>
    <m/>
    <s v="UM01"/>
    <s v="INR"/>
    <n v="0"/>
    <n v="0"/>
    <n v="0"/>
    <n v="0"/>
    <n v="0"/>
  </r>
  <r>
    <s v="1606002393"/>
    <s v="0"/>
    <s v="16060023930"/>
    <s v="6000"/>
    <x v="5"/>
    <s v="&quot;&quot;&quot;56&quot;&quot;&quot;&quot; CROMPTON CEILING FAN&quot;"/>
    <s v="0"/>
    <s v="0"/>
    <s v="UM3001"/>
    <d v="1984-04-02T00:00:00"/>
    <n v="540"/>
    <n v="-540"/>
    <n v="0"/>
    <n v="0"/>
    <n v="0"/>
    <n v="0"/>
    <n v="0"/>
    <n v="0"/>
    <n v="540"/>
    <n v="-540"/>
    <n v="0"/>
    <m/>
    <s v="UM01"/>
    <s v="INR"/>
    <n v="0"/>
    <n v="0"/>
    <n v="0"/>
    <n v="0"/>
    <n v="0"/>
  </r>
  <r>
    <s v="1606002394"/>
    <s v="0"/>
    <s v="16060023940"/>
    <s v="6000"/>
    <x v="5"/>
    <s v="GODREJ DRAWING CABINET 6-DRWR"/>
    <s v="10"/>
    <s v="0"/>
    <s v="UM3001"/>
    <d v="2012-05-11T00:00:00"/>
    <n v="70384"/>
    <n v="-51658.16"/>
    <n v="18725.84"/>
    <n v="0"/>
    <n v="0"/>
    <n v="-7208.34"/>
    <n v="0"/>
    <n v="11517.5"/>
    <n v="70384"/>
    <n v="-58866.5"/>
    <n v="0"/>
    <m/>
    <s v="UM01"/>
    <s v="INR"/>
    <n v="0"/>
    <n v="0"/>
    <n v="0"/>
    <n v="0"/>
    <n v="0"/>
  </r>
  <r>
    <s v="1606002395"/>
    <s v="0"/>
    <s v="16060023950"/>
    <s v="6000"/>
    <x v="5"/>
    <s v="GODREJ EXCU. CHAIR"/>
    <s v="10"/>
    <s v="0"/>
    <s v="UM3001"/>
    <d v="2007-04-20T00:00:00"/>
    <n v="12697.7"/>
    <n v="-12062.81"/>
    <n v="634.89"/>
    <n v="0"/>
    <n v="0"/>
    <n v="0"/>
    <n v="0"/>
    <n v="634.89"/>
    <n v="12697.7"/>
    <n v="-12062.81"/>
    <n v="0"/>
    <m/>
    <s v="UM01"/>
    <s v="INR"/>
    <n v="0"/>
    <n v="0"/>
    <n v="0"/>
    <n v="0"/>
    <n v="0"/>
  </r>
  <r>
    <s v="1606002396"/>
    <s v="0"/>
    <s v="16060023960"/>
    <s v="6000"/>
    <x v="5"/>
    <s v="GODREJ FILE CABI"/>
    <s v="10"/>
    <s v="0"/>
    <s v="UM3001"/>
    <d v="2015-07-30T00:00:00"/>
    <n v="17300"/>
    <n v="-7679.09"/>
    <n v="9620.91"/>
    <n v="0"/>
    <n v="0"/>
    <n v="-1643.99"/>
    <n v="0"/>
    <n v="7976.92"/>
    <n v="17300"/>
    <n v="-9323.08"/>
    <n v="0"/>
    <m/>
    <s v="UM01"/>
    <s v="INR"/>
    <n v="0"/>
    <n v="0"/>
    <n v="0"/>
    <n v="0"/>
    <n v="0"/>
  </r>
  <r>
    <s v="1606002397"/>
    <s v="0"/>
    <s v="16060023970"/>
    <s v="6000"/>
    <x v="5"/>
    <s v="GODREJ FILE CABI"/>
    <s v="10"/>
    <s v="0"/>
    <s v="UM3001"/>
    <d v="2016-02-18T00:00:00"/>
    <n v="18553"/>
    <n v="-7254.9"/>
    <n v="11298.1"/>
    <n v="0"/>
    <n v="0"/>
    <n v="-1763.02"/>
    <n v="0"/>
    <n v="9535.08"/>
    <n v="18553"/>
    <n v="-9017.92"/>
    <n v="0"/>
    <m/>
    <s v="UM01"/>
    <s v="INR"/>
    <n v="0"/>
    <n v="0"/>
    <n v="0"/>
    <n v="0"/>
    <n v="0"/>
  </r>
  <r>
    <s v="1606002398"/>
    <s v="0"/>
    <s v="16060023980"/>
    <s v="6000"/>
    <x v="5"/>
    <s v="GODREJ FILE CABINET"/>
    <s v="10"/>
    <s v="0"/>
    <s v="UM3001"/>
    <d v="2000-02-19T00:00:00"/>
    <n v="5048.43"/>
    <n v="-4796.01"/>
    <n v="252.42"/>
    <n v="0"/>
    <n v="0"/>
    <n v="0"/>
    <n v="0"/>
    <n v="252.42"/>
    <n v="5048.43"/>
    <n v="-4796.01"/>
    <n v="0"/>
    <m/>
    <s v="UM01"/>
    <s v="INR"/>
    <n v="0"/>
    <n v="0"/>
    <n v="0"/>
    <n v="0"/>
    <n v="0"/>
  </r>
  <r>
    <s v="1606002399"/>
    <s v="0"/>
    <s v="16060023990"/>
    <s v="6000"/>
    <x v="5"/>
    <s v="GODREJ FILE CABINET WITH 4 DR"/>
    <s v="10"/>
    <s v="0"/>
    <s v="UM3001"/>
    <d v="2012-04-26T00:00:00"/>
    <n v="49800"/>
    <n v="-36739.69"/>
    <n v="13060.31"/>
    <n v="0"/>
    <n v="0"/>
    <n v="-5110.1499999999996"/>
    <n v="0"/>
    <n v="7950.16"/>
    <n v="49800"/>
    <n v="-41849.839999999997"/>
    <n v="0"/>
    <m/>
    <s v="UM01"/>
    <s v="INR"/>
    <n v="0"/>
    <n v="0"/>
    <n v="0"/>
    <n v="0"/>
    <n v="0"/>
  </r>
  <r>
    <s v="1606002400"/>
    <s v="0"/>
    <s v="16060024000"/>
    <s v="6000"/>
    <x v="5"/>
    <s v="GODREJ FILE CABINET WITH 4 DR"/>
    <s v="10"/>
    <s v="0"/>
    <s v="UM3001"/>
    <d v="2012-04-26T00:00:00"/>
    <n v="16600"/>
    <n v="-12246.56"/>
    <n v="4353.4399999999996"/>
    <n v="0"/>
    <n v="0"/>
    <n v="-1703.38"/>
    <n v="0"/>
    <n v="2650.06"/>
    <n v="16600"/>
    <n v="-13949.94"/>
    <n v="0"/>
    <m/>
    <s v="UM01"/>
    <s v="INR"/>
    <n v="0"/>
    <n v="0"/>
    <n v="0"/>
    <n v="0"/>
    <n v="0"/>
  </r>
  <r>
    <s v="1606002401"/>
    <s v="0"/>
    <s v="16060024010"/>
    <s v="6000"/>
    <x v="5"/>
    <s v="GODREJ FILE CABINET WITH 4 DR"/>
    <s v="10"/>
    <s v="0"/>
    <s v="UM3001"/>
    <d v="2011-12-13T00:00:00"/>
    <n v="65299"/>
    <n v="-50443.23"/>
    <n v="14855.77"/>
    <n v="0"/>
    <n v="0"/>
    <n v="-6823.63"/>
    <n v="0"/>
    <n v="8032.14"/>
    <n v="65299"/>
    <n v="-57266.86"/>
    <n v="0"/>
    <m/>
    <s v="UM01"/>
    <s v="INR"/>
    <n v="0"/>
    <n v="0"/>
    <n v="0"/>
    <n v="0"/>
    <n v="0"/>
  </r>
  <r>
    <s v="1606002402"/>
    <s v="0"/>
    <s v="16060024020"/>
    <s v="6000"/>
    <x v="5"/>
    <s v="GODREJ FILE CABINET WITH 4 DR"/>
    <s v="10"/>
    <s v="0"/>
    <s v="UM3001"/>
    <d v="2012-04-26T00:00:00"/>
    <n v="16600"/>
    <n v="-12246.56"/>
    <n v="4353.4399999999996"/>
    <n v="0"/>
    <n v="0"/>
    <n v="-1703.38"/>
    <n v="0"/>
    <n v="2650.06"/>
    <n v="16600"/>
    <n v="-13949.94"/>
    <n v="0"/>
    <m/>
    <s v="UM01"/>
    <s v="INR"/>
    <n v="0"/>
    <n v="0"/>
    <n v="0"/>
    <n v="0"/>
    <n v="0"/>
  </r>
  <r>
    <s v="1606002403"/>
    <s v="0"/>
    <s v="16060024030"/>
    <s v="6000"/>
    <x v="5"/>
    <s v="GODREJ FILE CABINET WITH 4 DRW"/>
    <s v="10"/>
    <s v="0"/>
    <s v="UM3001"/>
    <d v="2014-02-08T00:00:00"/>
    <n v="34600"/>
    <n v="-20080.060000000001"/>
    <n v="14519.94"/>
    <n v="0"/>
    <n v="0"/>
    <n v="-3315.57"/>
    <n v="0"/>
    <n v="11204.37"/>
    <n v="34600"/>
    <n v="-23395.63"/>
    <n v="0"/>
    <m/>
    <s v="UM01"/>
    <s v="INR"/>
    <n v="0"/>
    <n v="0"/>
    <n v="0"/>
    <n v="0"/>
    <n v="0"/>
  </r>
  <r>
    <s v="1606002404"/>
    <s v="0"/>
    <s v="16060024040"/>
    <s v="6000"/>
    <x v="5"/>
    <s v="GODREJ FILE CABINET WITH 4 DRW"/>
    <s v="10"/>
    <s v="0"/>
    <s v="UM3001"/>
    <d v="2012-08-06T00:00:00"/>
    <n v="16600"/>
    <n v="-11822.04"/>
    <n v="4777.96"/>
    <n v="0"/>
    <n v="0"/>
    <n v="-1681.45"/>
    <n v="0"/>
    <n v="3096.51"/>
    <n v="16600"/>
    <n v="-13503.49"/>
    <n v="0"/>
    <m/>
    <s v="UM01"/>
    <s v="INR"/>
    <n v="0"/>
    <n v="0"/>
    <n v="0"/>
    <n v="0"/>
    <n v="0"/>
  </r>
  <r>
    <s v="1606002405"/>
    <s v="0"/>
    <s v="16060024050"/>
    <s v="6000"/>
    <x v="5"/>
    <s v="GODREJ FILE CABINET WITH 4 DRW"/>
    <s v="10"/>
    <s v="0"/>
    <s v="UM3001"/>
    <d v="2012-08-06T00:00:00"/>
    <n v="16600"/>
    <n v="-11822.04"/>
    <n v="4777.96"/>
    <n v="0"/>
    <n v="0"/>
    <n v="-1681.45"/>
    <n v="0"/>
    <n v="3096.51"/>
    <n v="16600"/>
    <n v="-13503.49"/>
    <n v="0"/>
    <m/>
    <s v="UM01"/>
    <s v="INR"/>
    <n v="0"/>
    <n v="0"/>
    <n v="0"/>
    <n v="0"/>
    <n v="0"/>
  </r>
  <r>
    <s v="1606002406"/>
    <s v="0"/>
    <s v="16060024060"/>
    <s v="6000"/>
    <x v="5"/>
    <s v="GODREJ FILE CABINET WITH 4 DRW"/>
    <s v="10"/>
    <s v="0"/>
    <s v="UM3001"/>
    <d v="2013-01-28T00:00:00"/>
    <n v="16600"/>
    <n v="-11112.22"/>
    <n v="5487.78"/>
    <n v="0"/>
    <n v="0"/>
    <n v="-1647.37"/>
    <n v="0"/>
    <n v="3840.41"/>
    <n v="16600"/>
    <n v="-12759.59"/>
    <n v="0"/>
    <m/>
    <s v="UM01"/>
    <s v="INR"/>
    <n v="0"/>
    <n v="0"/>
    <n v="0"/>
    <n v="0"/>
    <n v="0"/>
  </r>
  <r>
    <s v="1606002407"/>
    <s v="0"/>
    <s v="16060024070"/>
    <s v="6000"/>
    <x v="5"/>
    <s v="GODREJ FILE CABINET WITH 4 DRW"/>
    <s v="10"/>
    <s v="0"/>
    <s v="UM3001"/>
    <d v="2013-07-11T00:00:00"/>
    <n v="16342.11"/>
    <n v="-10348.85"/>
    <n v="5993.26"/>
    <n v="0"/>
    <n v="0"/>
    <n v="-1579.68"/>
    <n v="0"/>
    <n v="4413.58"/>
    <n v="16342.11"/>
    <n v="-11928.53"/>
    <n v="0"/>
    <m/>
    <s v="UM01"/>
    <s v="INR"/>
    <n v="0"/>
    <n v="0"/>
    <n v="0"/>
    <n v="0"/>
    <n v="0"/>
  </r>
  <r>
    <s v="1606002408"/>
    <s v="0"/>
    <s v="16060024080"/>
    <s v="6000"/>
    <x v="5"/>
    <s v="GODREJ FILE CABINET WITH 4 DRW"/>
    <s v="10"/>
    <s v="0"/>
    <s v="UM3001"/>
    <d v="2013-12-26T00:00:00"/>
    <n v="16342"/>
    <n v="-9630.83"/>
    <n v="6711.17"/>
    <n v="0"/>
    <n v="0"/>
    <n v="-1577.23"/>
    <n v="0"/>
    <n v="5133.9399999999996"/>
    <n v="16342"/>
    <n v="-11208.06"/>
    <n v="0"/>
    <m/>
    <s v="UM01"/>
    <s v="INR"/>
    <n v="0"/>
    <n v="0"/>
    <n v="0"/>
    <n v="0"/>
    <n v="0"/>
  </r>
  <r>
    <s v="1606002409"/>
    <s v="0"/>
    <s v="16060024090"/>
    <s v="6000"/>
    <x v="5"/>
    <s v="GODREJ FILE CABINET WITH 4 DRW"/>
    <s v="10"/>
    <s v="0"/>
    <s v="UM3001"/>
    <d v="2013-09-20T00:00:00"/>
    <n v="16342.11"/>
    <n v="-10112.11"/>
    <n v="6230"/>
    <n v="0"/>
    <n v="0"/>
    <n v="-1559.36"/>
    <n v="0"/>
    <n v="4670.6400000000003"/>
    <n v="16342.11"/>
    <n v="-11671.47"/>
    <n v="0"/>
    <m/>
    <s v="UM01"/>
    <s v="INR"/>
    <n v="0"/>
    <n v="0"/>
    <n v="0"/>
    <n v="0"/>
    <n v="0"/>
  </r>
  <r>
    <s v="1606002410"/>
    <s v="0"/>
    <s v="16060024100"/>
    <s v="6000"/>
    <x v="5"/>
    <s v="GODREJ FILE CABINET WITH 4 DRW"/>
    <s v="10"/>
    <s v="0"/>
    <s v="UM3001"/>
    <d v="2012-08-27T00:00:00"/>
    <n v="16600"/>
    <n v="-11735.18"/>
    <n v="4864.82"/>
    <n v="0"/>
    <n v="0"/>
    <n v="-1677.35"/>
    <n v="0"/>
    <n v="3187.47"/>
    <n v="16600"/>
    <n v="-13412.53"/>
    <n v="0"/>
    <m/>
    <s v="UM01"/>
    <s v="INR"/>
    <n v="0"/>
    <n v="0"/>
    <n v="0"/>
    <n v="0"/>
    <n v="0"/>
  </r>
  <r>
    <s v="1606002411"/>
    <s v="0"/>
    <s v="16060024110"/>
    <s v="6000"/>
    <x v="5"/>
    <s v="GODREJ FILING CABINET WITH 4"/>
    <s v="10"/>
    <s v="0"/>
    <s v="UM3001"/>
    <d v="2011-10-12T00:00:00"/>
    <n v="48974"/>
    <n v="-38631.14"/>
    <n v="10342.86"/>
    <n v="0"/>
    <n v="0"/>
    <n v="-5163.74"/>
    <n v="0"/>
    <n v="5179.12"/>
    <n v="48974"/>
    <n v="-43794.879999999997"/>
    <n v="0"/>
    <m/>
    <s v="UM01"/>
    <s v="INR"/>
    <n v="0"/>
    <n v="0"/>
    <n v="0"/>
    <n v="0"/>
    <n v="0"/>
  </r>
  <r>
    <s v="1606002412"/>
    <s v="0"/>
    <s v="16060024120"/>
    <s v="6000"/>
    <x v="5"/>
    <s v="GODREJ FILING CABINET 2 DR 1"/>
    <s v="10"/>
    <s v="0"/>
    <s v="UM3001"/>
    <d v="2014-06-09T00:00:00"/>
    <n v="11288"/>
    <n v="-6229.94"/>
    <n v="5058.0600000000004"/>
    <n v="0"/>
    <n v="0"/>
    <n v="-1072.72"/>
    <n v="0"/>
    <n v="3985.34"/>
    <n v="11288"/>
    <n v="-7302.66"/>
    <n v="0"/>
    <m/>
    <s v="UM01"/>
    <s v="INR"/>
    <n v="0"/>
    <n v="0"/>
    <n v="0"/>
    <n v="0"/>
    <n v="0"/>
  </r>
  <r>
    <s v="1606002413"/>
    <s v="0"/>
    <s v="16060024130"/>
    <s v="6000"/>
    <x v="5"/>
    <s v="GODREJ FILING CABINET WITH STR"/>
    <s v="0"/>
    <s v="0"/>
    <s v="UM3001"/>
    <d v="1990-12-20T00:00:00"/>
    <n v="16017.56"/>
    <n v="-15216.68"/>
    <n v="800.88"/>
    <n v="0"/>
    <n v="0"/>
    <n v="0"/>
    <n v="0"/>
    <n v="800.88"/>
    <n v="16017.56"/>
    <n v="-15216.68"/>
    <n v="0"/>
    <m/>
    <s v="UM01"/>
    <s v="INR"/>
    <n v="0"/>
    <n v="0"/>
    <n v="0"/>
    <n v="0"/>
    <n v="0"/>
  </r>
  <r>
    <s v="1606002414"/>
    <s v="0"/>
    <s v="16060024140"/>
    <s v="6000"/>
    <x v="5"/>
    <s v="GODREJ FILING CABINET:2-DRAWER"/>
    <s v="10"/>
    <s v="0"/>
    <s v="UM3001"/>
    <d v="2013-07-11T00:00:00"/>
    <n v="10601.1"/>
    <n v="-6713.28"/>
    <n v="3887.82"/>
    <n v="0"/>
    <n v="0"/>
    <n v="-1024.73"/>
    <n v="0"/>
    <n v="2863.09"/>
    <n v="10601.1"/>
    <n v="-7738.01"/>
    <n v="0"/>
    <m/>
    <s v="UM01"/>
    <s v="INR"/>
    <n v="0"/>
    <n v="0"/>
    <n v="0"/>
    <n v="0"/>
    <n v="0"/>
  </r>
  <r>
    <s v="1606002415"/>
    <s v="0"/>
    <s v="16060024150"/>
    <s v="6000"/>
    <x v="5"/>
    <s v="GODREJ FILING CABINET:2-DRAWER"/>
    <s v="10"/>
    <s v="0"/>
    <s v="UM3001"/>
    <d v="2012-12-03T00:00:00"/>
    <n v="10800"/>
    <n v="-7375.41"/>
    <n v="3424.59"/>
    <n v="0"/>
    <n v="0"/>
    <n v="-1078.77"/>
    <n v="0"/>
    <n v="2345.8200000000002"/>
    <n v="10800"/>
    <n v="-8454.18"/>
    <n v="0"/>
    <m/>
    <s v="UM01"/>
    <s v="INR"/>
    <n v="0"/>
    <n v="0"/>
    <n v="0"/>
    <n v="0"/>
    <n v="0"/>
  </r>
  <r>
    <s v="1606002416"/>
    <s v="0"/>
    <s v="16060024160"/>
    <s v="6000"/>
    <x v="5"/>
    <s v="GODREJ GLASS DOOR SYTOREWELL"/>
    <s v="10"/>
    <s v="0"/>
    <s v="UM3001"/>
    <d v="2012-02-15T00:00:00"/>
    <n v="20230"/>
    <n v="-15290.64"/>
    <n v="4939.3599999999997"/>
    <n v="0"/>
    <n v="0"/>
    <n v="-2096.0100000000002"/>
    <n v="0"/>
    <n v="2843.35"/>
    <n v="20230"/>
    <n v="-17386.650000000001"/>
    <n v="0"/>
    <m/>
    <s v="UM01"/>
    <s v="INR"/>
    <n v="0"/>
    <n v="0"/>
    <n v="0"/>
    <n v="0"/>
    <n v="0"/>
  </r>
  <r>
    <s v="1606002417"/>
    <s v="0"/>
    <s v="16060024170"/>
    <s v="6000"/>
    <x v="5"/>
    <s v="GODREJ GLASS DOOR SYTOREWELL"/>
    <s v="10"/>
    <s v="0"/>
    <s v="UM3001"/>
    <d v="2012-04-26T00:00:00"/>
    <n v="40460"/>
    <n v="-29849.16"/>
    <n v="10610.84"/>
    <n v="0"/>
    <n v="0"/>
    <n v="-4151.74"/>
    <n v="0"/>
    <n v="6459.1"/>
    <n v="40460"/>
    <n v="-34000.9"/>
    <n v="0"/>
    <m/>
    <s v="UM01"/>
    <s v="INR"/>
    <n v="0"/>
    <n v="0"/>
    <n v="0"/>
    <n v="0"/>
    <n v="0"/>
  </r>
  <r>
    <s v="1606002418"/>
    <s v="0"/>
    <s v="16060024180"/>
    <s v="6000"/>
    <x v="5"/>
    <s v="GODREJ GLASS DOOR SYTOREWELL 4"/>
    <s v="10"/>
    <s v="0"/>
    <s v="UM3001"/>
    <d v="2011-10-12T00:00:00"/>
    <n v="20229.3"/>
    <n v="-15957.05"/>
    <n v="4272.25"/>
    <n v="0"/>
    <n v="0"/>
    <n v="-2132.9499999999998"/>
    <n v="0"/>
    <n v="2139.3000000000002"/>
    <n v="20229.3"/>
    <n v="-18090"/>
    <n v="0"/>
    <m/>
    <s v="UM01"/>
    <s v="INR"/>
    <n v="0"/>
    <n v="0"/>
    <n v="0"/>
    <n v="0"/>
    <n v="0"/>
  </r>
  <r>
    <s v="1606002419"/>
    <s v="0"/>
    <s v="16060024190"/>
    <s v="6000"/>
    <x v="5"/>
    <s v="GODREJ INTERIO ALMIRAH STORWEL"/>
    <s v="10"/>
    <s v="0"/>
    <s v="UM3001"/>
    <d v="2013-12-26T00:00:00"/>
    <n v="14130"/>
    <n v="-8327.24"/>
    <n v="5802.76"/>
    <n v="0"/>
    <n v="0"/>
    <n v="-1363.74"/>
    <n v="0"/>
    <n v="4439.0200000000004"/>
    <n v="14130"/>
    <n v="-9690.98"/>
    <n v="0"/>
    <m/>
    <s v="UM01"/>
    <s v="INR"/>
    <n v="0"/>
    <n v="0"/>
    <n v="0"/>
    <n v="0"/>
    <n v="0"/>
  </r>
  <r>
    <s v="1606002420"/>
    <s v="0"/>
    <s v="16060024200"/>
    <s v="6000"/>
    <x v="5"/>
    <s v="&quot;&quot;&quot;48&quot;&quot;&quot;&quot; CELLING FAN ORIENT MAKE&quot;"/>
    <s v="0"/>
    <s v="0"/>
    <s v="UM3001"/>
    <d v="1987-10-14T00:00:00"/>
    <n v="548.23"/>
    <n v="-548.23"/>
    <n v="0"/>
    <n v="0"/>
    <n v="0"/>
    <n v="0"/>
    <n v="0"/>
    <n v="0"/>
    <n v="548.23"/>
    <n v="-548.23"/>
    <n v="0"/>
    <m/>
    <s v="UM01"/>
    <s v="INR"/>
    <n v="0"/>
    <n v="0"/>
    <n v="0"/>
    <n v="0"/>
    <n v="0"/>
  </r>
  <r>
    <s v="1606002421"/>
    <s v="0"/>
    <s v="16060024210"/>
    <s v="6000"/>
    <x v="5"/>
    <s v="&quot;&quot;&quot;ORIENT MAKE 48&quot;&quot;&quot;&quot; CELLING FAN&quot;"/>
    <s v="0"/>
    <s v="0"/>
    <s v="UM3001"/>
    <d v="1987-06-23T00:00:00"/>
    <n v="549.28"/>
    <n v="-549.28"/>
    <n v="0"/>
    <n v="0"/>
    <n v="0"/>
    <n v="0"/>
    <n v="0"/>
    <n v="0"/>
    <n v="549.28"/>
    <n v="-549.28"/>
    <n v="0"/>
    <m/>
    <s v="UM01"/>
    <s v="INR"/>
    <n v="0"/>
    <n v="0"/>
    <n v="0"/>
    <n v="0"/>
    <n v="0"/>
  </r>
  <r>
    <s v="1606002422"/>
    <s v="0"/>
    <s v="16060024220"/>
    <s v="6000"/>
    <x v="5"/>
    <s v="TRIGON STEEL RACKS"/>
    <s v="0"/>
    <s v="0"/>
    <s v="UM3001"/>
    <d v="1980-09-14T00:00:00"/>
    <n v="552.07000000000005"/>
    <n v="-552.07000000000005"/>
    <n v="0"/>
    <n v="0"/>
    <n v="0"/>
    <n v="0"/>
    <n v="0"/>
    <n v="0"/>
    <n v="552.07000000000005"/>
    <n v="-552.07000000000005"/>
    <n v="0"/>
    <m/>
    <s v="UM01"/>
    <s v="INR"/>
    <n v="0"/>
    <n v="0"/>
    <n v="0"/>
    <n v="0"/>
    <n v="0"/>
  </r>
  <r>
    <s v="1606002424"/>
    <s v="0"/>
    <s v="16060024240"/>
    <s v="6000"/>
    <x v="5"/>
    <s v="TRIGON STEEL RACKS"/>
    <s v="0"/>
    <s v="0"/>
    <s v="UM3001"/>
    <d v="1980-09-14T00:00:00"/>
    <n v="552.08000000000004"/>
    <n v="-552.08000000000004"/>
    <n v="0"/>
    <n v="0"/>
    <n v="0"/>
    <n v="0"/>
    <n v="0"/>
    <n v="0"/>
    <n v="552.08000000000004"/>
    <n v="-552.08000000000004"/>
    <n v="0"/>
    <m/>
    <s v="UM01"/>
    <s v="INR"/>
    <n v="0"/>
    <n v="0"/>
    <n v="0"/>
    <n v="0"/>
    <n v="0"/>
  </r>
  <r>
    <s v="1606002425"/>
    <s v="0"/>
    <s v="16060024250"/>
    <s v="6000"/>
    <x v="5"/>
    <s v="TRIGON STEEL RACKS"/>
    <s v="0"/>
    <s v="0"/>
    <s v="UM3001"/>
    <d v="1980-09-14T00:00:00"/>
    <n v="552.08000000000004"/>
    <n v="-552.08000000000004"/>
    <n v="0"/>
    <n v="0"/>
    <n v="0"/>
    <n v="0"/>
    <n v="0"/>
    <n v="0"/>
    <n v="552.08000000000004"/>
    <n v="-552.08000000000004"/>
    <n v="0"/>
    <m/>
    <s v="UM01"/>
    <s v="INR"/>
    <n v="0"/>
    <n v="0"/>
    <n v="0"/>
    <n v="0"/>
    <n v="0"/>
  </r>
  <r>
    <s v="1606002426"/>
    <s v="0"/>
    <s v="16060024260"/>
    <s v="6000"/>
    <x v="5"/>
    <s v="TRIGON STEEL RACKS"/>
    <s v="0"/>
    <s v="0"/>
    <s v="UM3001"/>
    <d v="1980-09-14T00:00:00"/>
    <n v="552.08000000000004"/>
    <n v="-552.08000000000004"/>
    <n v="0"/>
    <n v="0"/>
    <n v="0"/>
    <n v="0"/>
    <n v="0"/>
    <n v="0"/>
    <n v="552.08000000000004"/>
    <n v="-552.08000000000004"/>
    <n v="0"/>
    <m/>
    <s v="UM01"/>
    <s v="INR"/>
    <n v="0"/>
    <n v="0"/>
    <n v="0"/>
    <n v="0"/>
    <n v="0"/>
  </r>
  <r>
    <s v="1606002427"/>
    <s v="0"/>
    <s v="16060024270"/>
    <s v="6000"/>
    <x v="5"/>
    <s v="TRIGON STEEL RACKS"/>
    <s v="0"/>
    <s v="0"/>
    <s v="UM3001"/>
    <d v="1980-09-14T00:00:00"/>
    <n v="552.08000000000004"/>
    <n v="-552.08000000000004"/>
    <n v="0"/>
    <n v="0"/>
    <n v="0"/>
    <n v="0"/>
    <n v="0"/>
    <n v="0"/>
    <n v="552.08000000000004"/>
    <n v="-552.08000000000004"/>
    <n v="0"/>
    <m/>
    <s v="UM01"/>
    <s v="INR"/>
    <n v="0"/>
    <n v="0"/>
    <n v="0"/>
    <n v="0"/>
    <n v="0"/>
  </r>
  <r>
    <s v="1606002428"/>
    <s v="0"/>
    <s v="16060024280"/>
    <s v="6000"/>
    <x v="5"/>
    <s v="TRIGON STEEL RACKS"/>
    <s v="0"/>
    <s v="0"/>
    <s v="UM3001"/>
    <d v="1980-09-14T00:00:00"/>
    <n v="552.08000000000004"/>
    <n v="-552.08000000000004"/>
    <n v="0"/>
    <n v="0"/>
    <n v="0"/>
    <n v="0"/>
    <n v="0"/>
    <n v="0"/>
    <n v="552.08000000000004"/>
    <n v="-552.08000000000004"/>
    <n v="0"/>
    <m/>
    <s v="UM01"/>
    <s v="INR"/>
    <n v="0"/>
    <n v="0"/>
    <n v="0"/>
    <n v="0"/>
    <n v="0"/>
  </r>
  <r>
    <s v="1606002429"/>
    <s v="0"/>
    <s v="16060024290"/>
    <s v="6000"/>
    <x v="5"/>
    <s v="GODREJ SLIDING DOOR UNIT"/>
    <s v="0"/>
    <s v="0"/>
    <s v="UM3001"/>
    <d v="1990-12-03T00:00:00"/>
    <n v="23999.279999999999"/>
    <n v="-22799.31"/>
    <n v="1199.97"/>
    <n v="0"/>
    <n v="0"/>
    <n v="0"/>
    <n v="0"/>
    <n v="1199.97"/>
    <n v="23999.279999999999"/>
    <n v="-22799.31"/>
    <n v="0"/>
    <m/>
    <s v="UM01"/>
    <s v="INR"/>
    <n v="0"/>
    <n v="0"/>
    <n v="0"/>
    <n v="0"/>
    <n v="0"/>
  </r>
  <r>
    <s v="1606002430"/>
    <s v="0"/>
    <s v="16060024300"/>
    <s v="6000"/>
    <x v="5"/>
    <s v="EXHAUST FAN 18 INCHES"/>
    <s v="0"/>
    <s v="0"/>
    <s v="UM3001"/>
    <d v="1971-01-01T00:00:00"/>
    <n v="552.78"/>
    <n v="-552.78"/>
    <n v="0"/>
    <n v="0"/>
    <n v="0"/>
    <n v="0"/>
    <n v="0"/>
    <n v="0"/>
    <n v="552.78"/>
    <n v="-552.78"/>
    <n v="0"/>
    <m/>
    <s v="UM01"/>
    <s v="INR"/>
    <n v="0"/>
    <n v="0"/>
    <n v="0"/>
    <n v="0"/>
    <n v="0"/>
  </r>
  <r>
    <s v="1606002431"/>
    <s v="0"/>
    <s v="16060024310"/>
    <s v="6000"/>
    <x v="5"/>
    <s v="EXHAUST FAN 18 INCHES"/>
    <s v="0"/>
    <s v="0"/>
    <s v="UM3001"/>
    <d v="1971-01-01T00:00:00"/>
    <n v="552.80999999999995"/>
    <n v="-552.80999999999995"/>
    <n v="0"/>
    <n v="0"/>
    <n v="0"/>
    <n v="0"/>
    <n v="0"/>
    <n v="0"/>
    <n v="552.80999999999995"/>
    <n v="-552.80999999999995"/>
    <n v="0"/>
    <m/>
    <s v="UM01"/>
    <s v="INR"/>
    <n v="0"/>
    <n v="0"/>
    <n v="0"/>
    <n v="0"/>
    <n v="0"/>
  </r>
  <r>
    <s v="1606002432"/>
    <s v="0"/>
    <s v="16060024320"/>
    <s v="6000"/>
    <x v="5"/>
    <s v="GODREJ STEEL 2 DRAWER FILLING"/>
    <s v="0"/>
    <s v="0"/>
    <s v="UM3001"/>
    <d v="1992-06-10T00:00:00"/>
    <n v="8325.2999999999993"/>
    <n v="-7909.03"/>
    <n v="416.27"/>
    <n v="0"/>
    <n v="0"/>
    <n v="0"/>
    <n v="0"/>
    <n v="416.27"/>
    <n v="8325.2999999999993"/>
    <n v="-7909.03"/>
    <n v="0"/>
    <m/>
    <s v="UM01"/>
    <s v="INR"/>
    <n v="0"/>
    <n v="0"/>
    <n v="0"/>
    <n v="0"/>
    <n v="0"/>
  </r>
  <r>
    <s v="1606002433"/>
    <s v="0"/>
    <s v="16060024330"/>
    <s v="6000"/>
    <x v="5"/>
    <s v="GODREJ STEEL 4 DOOR BOOK CASE"/>
    <s v="0"/>
    <s v="0"/>
    <s v="UM3001"/>
    <d v="1992-08-14T00:00:00"/>
    <n v="11005.81"/>
    <n v="-10455.51"/>
    <n v="550.29999999999995"/>
    <n v="0"/>
    <n v="0"/>
    <n v="0"/>
    <n v="0"/>
    <n v="550.29999999999995"/>
    <n v="11005.81"/>
    <n v="-10455.51"/>
    <n v="0"/>
    <m/>
    <s v="UM01"/>
    <s v="INR"/>
    <n v="0"/>
    <n v="0"/>
    <n v="0"/>
    <n v="0"/>
    <n v="0"/>
  </r>
  <r>
    <s v="1606002434"/>
    <s v="0"/>
    <s v="16060024340"/>
    <s v="6000"/>
    <x v="5"/>
    <s v="GODREJ STEEL 4 DOOR BOOK CASE"/>
    <s v="0"/>
    <s v="0"/>
    <s v="UM3001"/>
    <d v="1992-08-14T00:00:00"/>
    <n v="5342.63"/>
    <n v="-5075.49"/>
    <n v="267.14"/>
    <n v="0"/>
    <n v="0"/>
    <n v="0"/>
    <n v="0"/>
    <n v="267.14"/>
    <n v="5342.63"/>
    <n v="-5075.49"/>
    <n v="0"/>
    <m/>
    <s v="UM01"/>
    <s v="INR"/>
    <n v="0"/>
    <n v="0"/>
    <n v="0"/>
    <n v="0"/>
    <n v="0"/>
  </r>
  <r>
    <s v="1606002435"/>
    <s v="0"/>
    <s v="16060024350"/>
    <s v="6000"/>
    <x v="5"/>
    <s v="GODREJ STEEL 4 DOOR BOOK CASE"/>
    <s v="0"/>
    <s v="0"/>
    <s v="UM3001"/>
    <d v="1992-08-14T00:00:00"/>
    <n v="5342.64"/>
    <n v="-5075.5"/>
    <n v="267.14"/>
    <n v="0"/>
    <n v="0"/>
    <n v="0"/>
    <n v="0"/>
    <n v="267.14"/>
    <n v="5342.64"/>
    <n v="-5075.5"/>
    <n v="0"/>
    <m/>
    <s v="UM01"/>
    <s v="INR"/>
    <n v="0"/>
    <n v="0"/>
    <n v="0"/>
    <n v="0"/>
    <n v="0"/>
  </r>
  <r>
    <s v="1606002436"/>
    <s v="0"/>
    <s v="16060024360"/>
    <s v="6000"/>
    <x v="5"/>
    <s v="GODREJ STEEL 4 DOOR BOOK CASE"/>
    <s v="0"/>
    <s v="0"/>
    <s v="UM3001"/>
    <d v="1992-08-14T00:00:00"/>
    <n v="10685.25"/>
    <n v="-10150.98"/>
    <n v="534.27"/>
    <n v="0"/>
    <n v="0"/>
    <n v="0"/>
    <n v="0"/>
    <n v="534.27"/>
    <n v="10685.25"/>
    <n v="-10150.98"/>
    <n v="0"/>
    <m/>
    <s v="UM01"/>
    <s v="INR"/>
    <n v="0"/>
    <n v="0"/>
    <n v="0"/>
    <n v="0"/>
    <n v="0"/>
  </r>
  <r>
    <s v="1606002437"/>
    <s v="0"/>
    <s v="16060024370"/>
    <s v="6000"/>
    <x v="5"/>
    <s v="GODREJ STEEL 4 DOOR FILLING CA"/>
    <s v="0"/>
    <s v="0"/>
    <s v="UM3001"/>
    <d v="1992-08-14T00:00:00"/>
    <n v="12805.17"/>
    <n v="-12164.91"/>
    <n v="640.26"/>
    <n v="0"/>
    <n v="0"/>
    <n v="0"/>
    <n v="0"/>
    <n v="640.26"/>
    <n v="12805.17"/>
    <n v="-12164.91"/>
    <n v="0"/>
    <m/>
    <s v="UM01"/>
    <s v="INR"/>
    <n v="0"/>
    <n v="0"/>
    <n v="0"/>
    <n v="0"/>
    <n v="0"/>
  </r>
  <r>
    <s v="1606002438"/>
    <s v="0"/>
    <s v="16060024380"/>
    <s v="6000"/>
    <x v="5"/>
    <s v="GODREJ STEEL 4 DRAWER FILING C"/>
    <s v="0"/>
    <s v="0"/>
    <s v="UM3001"/>
    <d v="1993-11-03T00:00:00"/>
    <n v="6083.7"/>
    <n v="-5779.51"/>
    <n v="304.19"/>
    <n v="0"/>
    <n v="0"/>
    <n v="0"/>
    <n v="0"/>
    <n v="304.19"/>
    <n v="6083.7"/>
    <n v="-5779.51"/>
    <n v="0"/>
    <m/>
    <s v="UM01"/>
    <s v="INR"/>
    <n v="0"/>
    <n v="0"/>
    <n v="0"/>
    <n v="0"/>
    <n v="0"/>
  </r>
  <r>
    <s v="1606002439"/>
    <s v="0"/>
    <s v="16060024390"/>
    <s v="6000"/>
    <x v="5"/>
    <s v="GODREJ STEEL 6 DRAWER PLAIN FI"/>
    <s v="0"/>
    <s v="0"/>
    <s v="UM3001"/>
    <d v="1992-09-08T00:00:00"/>
    <n v="17400.080000000002"/>
    <n v="-16530.07"/>
    <n v="870.01"/>
    <n v="0"/>
    <n v="0"/>
    <n v="0"/>
    <n v="0"/>
    <n v="870.01"/>
    <n v="17400.080000000002"/>
    <n v="-16530.07"/>
    <n v="0"/>
    <m/>
    <s v="UM01"/>
    <s v="INR"/>
    <n v="0"/>
    <n v="0"/>
    <n v="0"/>
    <n v="0"/>
    <n v="0"/>
  </r>
  <r>
    <s v="1606002440"/>
    <s v="0"/>
    <s v="16060024400"/>
    <s v="6000"/>
    <x v="5"/>
    <s v="CROMPTON CEILING FAN / 56 INCH"/>
    <s v="0"/>
    <s v="0"/>
    <s v="UM3001"/>
    <d v="1980-09-08T00:00:00"/>
    <n v="561.6"/>
    <n v="-561.6"/>
    <n v="0"/>
    <n v="0"/>
    <n v="0"/>
    <n v="0"/>
    <n v="0"/>
    <n v="0"/>
    <n v="561.6"/>
    <n v="-561.6"/>
    <n v="0"/>
    <m/>
    <s v="UM01"/>
    <s v="INR"/>
    <n v="0"/>
    <n v="0"/>
    <n v="0"/>
    <n v="0"/>
    <n v="0"/>
  </r>
  <r>
    <s v="1606002441"/>
    <s v="0"/>
    <s v="16060024410"/>
    <s v="6000"/>
    <x v="5"/>
    <s v="CROMPTON CEILING FAN / 56 INCH"/>
    <s v="0"/>
    <s v="0"/>
    <s v="UM3001"/>
    <d v="1980-09-08T00:00:00"/>
    <n v="561.6"/>
    <n v="-561.6"/>
    <n v="0"/>
    <n v="0"/>
    <n v="0"/>
    <n v="0"/>
    <n v="0"/>
    <n v="0"/>
    <n v="561.6"/>
    <n v="-561.6"/>
    <n v="0"/>
    <m/>
    <s v="UM01"/>
    <s v="INR"/>
    <n v="0"/>
    <n v="0"/>
    <n v="0"/>
    <n v="0"/>
    <n v="0"/>
  </r>
  <r>
    <s v="1606002442"/>
    <s v="0"/>
    <s v="16060024420"/>
    <s v="6000"/>
    <x v="5"/>
    <s v="CROMPTON CELING FAN/56 INCH/"/>
    <s v="0"/>
    <s v="0"/>
    <s v="UM3001"/>
    <d v="1980-09-08T00:00:00"/>
    <n v="561.6"/>
    <n v="-561.6"/>
    <n v="0"/>
    <n v="0"/>
    <n v="0"/>
    <n v="0"/>
    <n v="0"/>
    <n v="0"/>
    <n v="561.6"/>
    <n v="-561.6"/>
    <n v="0"/>
    <m/>
    <s v="UM01"/>
    <s v="INR"/>
    <n v="0"/>
    <n v="0"/>
    <n v="0"/>
    <n v="0"/>
    <n v="0"/>
  </r>
  <r>
    <s v="1606002443"/>
    <s v="0"/>
    <s v="16060024430"/>
    <s v="6000"/>
    <x v="5"/>
    <s v="CROMPTON CELING FAN/56 INCH/"/>
    <s v="0"/>
    <s v="0"/>
    <s v="UM3001"/>
    <d v="1980-09-08T00:00:00"/>
    <n v="561.6"/>
    <n v="-561.6"/>
    <n v="0"/>
    <n v="0"/>
    <n v="0"/>
    <n v="0"/>
    <n v="0"/>
    <n v="0"/>
    <n v="561.6"/>
    <n v="-561.6"/>
    <n v="0"/>
    <m/>
    <s v="UM01"/>
    <s v="INR"/>
    <n v="0"/>
    <n v="0"/>
    <n v="0"/>
    <n v="0"/>
    <n v="0"/>
  </r>
  <r>
    <s v="1606002444"/>
    <s v="0"/>
    <s v="16060024440"/>
    <s v="6000"/>
    <x v="5"/>
    <s v="ORIENT CELLING FAN-1 NO"/>
    <s v="0"/>
    <s v="0"/>
    <s v="UM3001"/>
    <d v="1988-04-26T00:00:00"/>
    <n v="561.76"/>
    <n v="-561.76"/>
    <n v="0"/>
    <n v="0"/>
    <n v="0"/>
    <n v="0"/>
    <n v="0"/>
    <n v="0"/>
    <n v="561.76"/>
    <n v="-561.76"/>
    <n v="0"/>
    <m/>
    <s v="UM01"/>
    <s v="INR"/>
    <n v="0"/>
    <n v="0"/>
    <n v="0"/>
    <n v="0"/>
    <n v="0"/>
  </r>
  <r>
    <s v="1606002445"/>
    <s v="0"/>
    <s v="16060024450"/>
    <s v="6000"/>
    <x v="5"/>
    <s v="STEEL CABINETS"/>
    <s v="0"/>
    <s v="0"/>
    <s v="UM3001"/>
    <d v="1976-01-01T00:00:00"/>
    <n v="566.88"/>
    <n v="-566.88"/>
    <n v="0"/>
    <n v="0"/>
    <n v="0"/>
    <n v="0"/>
    <n v="0"/>
    <n v="0"/>
    <n v="566.88"/>
    <n v="-566.88"/>
    <n v="0"/>
    <m/>
    <s v="UM01"/>
    <s v="INR"/>
    <n v="0"/>
    <n v="0"/>
    <n v="0"/>
    <n v="0"/>
    <n v="0"/>
  </r>
  <r>
    <s v="1606002446"/>
    <s v="0"/>
    <s v="16060024460"/>
    <s v="6000"/>
    <x v="5"/>
    <s v="STEEL CABINETS"/>
    <s v="0"/>
    <s v="0"/>
    <s v="UM3001"/>
    <d v="1976-01-01T00:00:00"/>
    <n v="566.88"/>
    <n v="-566.88"/>
    <n v="0"/>
    <n v="0"/>
    <n v="0"/>
    <n v="0"/>
    <n v="0"/>
    <n v="0"/>
    <n v="566.88"/>
    <n v="-566.88"/>
    <n v="0"/>
    <m/>
    <s v="UM01"/>
    <s v="INR"/>
    <n v="0"/>
    <n v="0"/>
    <n v="0"/>
    <n v="0"/>
    <n v="0"/>
  </r>
  <r>
    <s v="1606002447"/>
    <s v="0"/>
    <s v="16060024470"/>
    <s v="6000"/>
    <x v="5"/>
    <s v="STEEL CABINETS"/>
    <s v="0"/>
    <s v="0"/>
    <s v="UM3001"/>
    <d v="1976-01-01T00:00:00"/>
    <n v="566.88"/>
    <n v="-566.88"/>
    <n v="0"/>
    <n v="0"/>
    <n v="0"/>
    <n v="0"/>
    <n v="0"/>
    <n v="0"/>
    <n v="566.88"/>
    <n v="-566.88"/>
    <n v="0"/>
    <m/>
    <s v="UM01"/>
    <s v="INR"/>
    <n v="0"/>
    <n v="0"/>
    <n v="0"/>
    <n v="0"/>
    <n v="0"/>
  </r>
  <r>
    <s v="1606002448"/>
    <s v="0"/>
    <s v="16060024480"/>
    <s v="6000"/>
    <x v="5"/>
    <s v="STEEL CABINETS"/>
    <s v="0"/>
    <s v="0"/>
    <s v="UM3001"/>
    <d v="1976-01-01T00:00:00"/>
    <n v="566.88"/>
    <n v="-566.88"/>
    <n v="0"/>
    <n v="0"/>
    <n v="0"/>
    <n v="0"/>
    <n v="0"/>
    <n v="0"/>
    <n v="566.88"/>
    <n v="-566.88"/>
    <n v="0"/>
    <m/>
    <s v="UM01"/>
    <s v="INR"/>
    <n v="0"/>
    <n v="0"/>
    <n v="0"/>
    <n v="0"/>
    <n v="0"/>
  </r>
  <r>
    <s v="1606002449"/>
    <s v="0"/>
    <s v="16060024490"/>
    <s v="6000"/>
    <x v="5"/>
    <s v="GODREJ STEEL BOOK CASE"/>
    <s v="0"/>
    <s v="0"/>
    <s v="UM3001"/>
    <d v="1989-10-11T00:00:00"/>
    <n v="12776.69"/>
    <n v="-12137.85"/>
    <n v="638.84"/>
    <n v="0"/>
    <n v="0"/>
    <n v="0"/>
    <n v="0"/>
    <n v="638.84"/>
    <n v="12776.69"/>
    <n v="-12137.85"/>
    <n v="0"/>
    <m/>
    <s v="UM01"/>
    <s v="INR"/>
    <n v="0"/>
    <n v="0"/>
    <n v="0"/>
    <n v="0"/>
    <n v="0"/>
  </r>
  <r>
    <s v="1606002450"/>
    <s v="0"/>
    <s v="16060024500"/>
    <s v="6000"/>
    <x v="5"/>
    <s v="GODREJ STEEL BOOK CASE"/>
    <s v="0"/>
    <s v="0"/>
    <s v="UM3001"/>
    <d v="1994-08-16T00:00:00"/>
    <n v="6094.78"/>
    <n v="-5790.04"/>
    <n v="304.74"/>
    <n v="0"/>
    <n v="0"/>
    <n v="0"/>
    <n v="0"/>
    <n v="304.74"/>
    <n v="6094.78"/>
    <n v="-5790.04"/>
    <n v="0"/>
    <m/>
    <s v="UM01"/>
    <s v="INR"/>
    <n v="0"/>
    <n v="0"/>
    <n v="0"/>
    <n v="0"/>
    <n v="0"/>
  </r>
  <r>
    <s v="1606002451"/>
    <s v="0"/>
    <s v="16060024510"/>
    <s v="6000"/>
    <x v="5"/>
    <s v="STEEL CABINETS"/>
    <s v="0"/>
    <s v="0"/>
    <s v="UM3001"/>
    <d v="1976-01-01T00:00:00"/>
    <n v="566.88"/>
    <n v="-566.88"/>
    <n v="0"/>
    <n v="0"/>
    <n v="0"/>
    <n v="0"/>
    <n v="0"/>
    <n v="0"/>
    <n v="566.88"/>
    <n v="-566.88"/>
    <n v="0"/>
    <m/>
    <s v="UM01"/>
    <s v="INR"/>
    <n v="0"/>
    <n v="0"/>
    <n v="0"/>
    <n v="0"/>
    <n v="0"/>
  </r>
  <r>
    <s v="1606002452"/>
    <s v="0"/>
    <s v="16060024520"/>
    <s v="6000"/>
    <x v="5"/>
    <s v="STEEL CABINETS"/>
    <s v="0"/>
    <s v="0"/>
    <s v="UM3001"/>
    <d v="1976-01-01T00:00:00"/>
    <n v="566.88"/>
    <n v="-566.88"/>
    <n v="0"/>
    <n v="0"/>
    <n v="0"/>
    <n v="0"/>
    <n v="0"/>
    <n v="0"/>
    <n v="566.88"/>
    <n v="-566.88"/>
    <n v="0"/>
    <m/>
    <s v="UM01"/>
    <s v="INR"/>
    <n v="0"/>
    <n v="0"/>
    <n v="0"/>
    <n v="0"/>
    <n v="0"/>
  </r>
  <r>
    <s v="1606002453"/>
    <s v="0"/>
    <s v="16060024530"/>
    <s v="6000"/>
    <x v="5"/>
    <s v="STEEL CABINETS"/>
    <s v="0"/>
    <s v="0"/>
    <s v="UM3001"/>
    <d v="1976-01-01T00:00:00"/>
    <n v="566.88"/>
    <n v="-566.88"/>
    <n v="0"/>
    <n v="0"/>
    <n v="0"/>
    <n v="0"/>
    <n v="0"/>
    <n v="0"/>
    <n v="566.88"/>
    <n v="-566.88"/>
    <n v="0"/>
    <m/>
    <s v="UM01"/>
    <s v="INR"/>
    <n v="0"/>
    <n v="0"/>
    <n v="0"/>
    <n v="0"/>
    <n v="0"/>
  </r>
  <r>
    <s v="1606002454"/>
    <s v="0"/>
    <s v="16060024540"/>
    <s v="6000"/>
    <x v="5"/>
    <s v="GODREJ STEEL CABINET FOLDER -"/>
    <s v="0"/>
    <s v="0"/>
    <s v="UM3001"/>
    <d v="1989-10-21T00:00:00"/>
    <n v="5850.73"/>
    <n v="-5558.19"/>
    <n v="292.54000000000002"/>
    <n v="0"/>
    <n v="0"/>
    <n v="0"/>
    <n v="0"/>
    <n v="292.54000000000002"/>
    <n v="5850.73"/>
    <n v="-5558.19"/>
    <n v="0"/>
    <m/>
    <s v="UM01"/>
    <s v="INR"/>
    <n v="0"/>
    <n v="0"/>
    <n v="0"/>
    <n v="0"/>
    <n v="0"/>
  </r>
  <r>
    <s v="1606002455"/>
    <s v="0"/>
    <s v="16060024550"/>
    <s v="6000"/>
    <x v="5"/>
    <s v="STEEL CABINETS"/>
    <s v="0"/>
    <s v="0"/>
    <s v="UM3001"/>
    <d v="1976-01-01T00:00:00"/>
    <n v="566.88"/>
    <n v="-566.88"/>
    <n v="0"/>
    <n v="0"/>
    <n v="0"/>
    <n v="0"/>
    <n v="0"/>
    <n v="0"/>
    <n v="566.88"/>
    <n v="-566.88"/>
    <n v="0"/>
    <m/>
    <s v="UM01"/>
    <s v="INR"/>
    <n v="0"/>
    <n v="0"/>
    <n v="0"/>
    <n v="0"/>
    <n v="0"/>
  </r>
  <r>
    <s v="1606002456"/>
    <s v="0"/>
    <s v="16060024560"/>
    <s v="6000"/>
    <x v="5"/>
    <s v="GODREJ STEEL CANE CHAIR 12 NOS"/>
    <s v="0"/>
    <s v="0"/>
    <s v="UM3001"/>
    <d v="1988-02-13T00:00:00"/>
    <n v="5680.3"/>
    <n v="-5396.28"/>
    <n v="284.02"/>
    <n v="0"/>
    <n v="0"/>
    <n v="0"/>
    <n v="0"/>
    <n v="284.02"/>
    <n v="5680.3"/>
    <n v="-5396.28"/>
    <n v="0"/>
    <m/>
    <s v="UM01"/>
    <s v="INR"/>
    <n v="0"/>
    <n v="0"/>
    <n v="0"/>
    <n v="0"/>
    <n v="0"/>
  </r>
  <r>
    <s v="1606002458"/>
    <s v="0"/>
    <s v="16060024580"/>
    <s v="6000"/>
    <x v="5"/>
    <s v="STEEL CABINETS"/>
    <s v="0"/>
    <s v="0"/>
    <s v="UM3001"/>
    <d v="1976-01-01T00:00:00"/>
    <n v="566.88"/>
    <n v="-566.88"/>
    <n v="0"/>
    <n v="0"/>
    <n v="0"/>
    <n v="0"/>
    <n v="0"/>
    <n v="0"/>
    <n v="566.88"/>
    <n v="-566.88"/>
    <n v="0"/>
    <m/>
    <s v="UM01"/>
    <s v="INR"/>
    <n v="0"/>
    <n v="0"/>
    <n v="0"/>
    <n v="0"/>
    <n v="0"/>
  </r>
  <r>
    <s v="1606002459"/>
    <s v="0"/>
    <s v="16060024590"/>
    <s v="6000"/>
    <x v="5"/>
    <s v="GODREJ STEEL CHAIR"/>
    <s v="0"/>
    <s v="0"/>
    <s v="UM3001"/>
    <d v="1989-11-02T00:00:00"/>
    <n v="10202.26"/>
    <n v="-9692.14"/>
    <n v="510.12"/>
    <n v="0"/>
    <n v="0"/>
    <n v="0"/>
    <n v="0"/>
    <n v="510.12"/>
    <n v="10202.26"/>
    <n v="-9692.14"/>
    <n v="0"/>
    <m/>
    <s v="UM01"/>
    <s v="INR"/>
    <n v="0"/>
    <n v="0"/>
    <n v="0"/>
    <n v="0"/>
    <n v="0"/>
  </r>
  <r>
    <s v="1606002460"/>
    <s v="0"/>
    <s v="16060024600"/>
    <s v="6000"/>
    <x v="5"/>
    <s v="STEEL CABINETS"/>
    <s v="0"/>
    <s v="0"/>
    <s v="UM3001"/>
    <d v="1976-01-01T00:00:00"/>
    <n v="566.88"/>
    <n v="-566.88"/>
    <n v="0"/>
    <n v="0"/>
    <n v="0"/>
    <n v="0"/>
    <n v="0"/>
    <n v="0"/>
    <n v="566.88"/>
    <n v="-566.88"/>
    <n v="0"/>
    <m/>
    <s v="UM01"/>
    <s v="INR"/>
    <n v="0"/>
    <n v="0"/>
    <n v="0"/>
    <n v="0"/>
    <n v="0"/>
  </r>
  <r>
    <s v="1606002461"/>
    <s v="0"/>
    <s v="16060024610"/>
    <s v="6000"/>
    <x v="5"/>
    <s v="STEEL CABINETS"/>
    <s v="0"/>
    <s v="0"/>
    <s v="UM3001"/>
    <d v="1976-01-01T00:00:00"/>
    <n v="566.88"/>
    <n v="-566.88"/>
    <n v="0"/>
    <n v="0"/>
    <n v="0"/>
    <n v="0"/>
    <n v="0"/>
    <n v="0"/>
    <n v="566.88"/>
    <n v="-566.88"/>
    <n v="0"/>
    <m/>
    <s v="UM01"/>
    <s v="INR"/>
    <n v="0"/>
    <n v="0"/>
    <n v="0"/>
    <n v="0"/>
    <n v="0"/>
  </r>
  <r>
    <s v="1606002462"/>
    <s v="0"/>
    <s v="16060024620"/>
    <s v="6000"/>
    <x v="5"/>
    <s v="STEEL CABINETS"/>
    <s v="0"/>
    <s v="0"/>
    <s v="UM3001"/>
    <d v="1976-01-01T00:00:00"/>
    <n v="566.88"/>
    <n v="-566.88"/>
    <n v="0"/>
    <n v="0"/>
    <n v="0"/>
    <n v="0"/>
    <n v="0"/>
    <n v="0"/>
    <n v="566.88"/>
    <n v="-566.88"/>
    <n v="0"/>
    <m/>
    <s v="UM01"/>
    <s v="INR"/>
    <n v="0"/>
    <n v="0"/>
    <n v="0"/>
    <n v="0"/>
    <n v="0"/>
  </r>
  <r>
    <s v="1606002463"/>
    <s v="0"/>
    <s v="16060024630"/>
    <s v="6000"/>
    <x v="5"/>
    <s v="STEEL CABINETS"/>
    <s v="0"/>
    <s v="0"/>
    <s v="UM3001"/>
    <d v="1976-01-01T00:00:00"/>
    <n v="566.88"/>
    <n v="-566.88"/>
    <n v="0"/>
    <n v="0"/>
    <n v="0"/>
    <n v="0"/>
    <n v="0"/>
    <n v="0"/>
    <n v="566.88"/>
    <n v="-566.88"/>
    <n v="0"/>
    <m/>
    <s v="UM01"/>
    <s v="INR"/>
    <n v="0"/>
    <n v="0"/>
    <n v="0"/>
    <n v="0"/>
    <n v="0"/>
  </r>
  <r>
    <s v="1606002464"/>
    <s v="0"/>
    <s v="16060024640"/>
    <s v="6000"/>
    <x v="5"/>
    <s v="STEEL CABINETS"/>
    <s v="0"/>
    <s v="0"/>
    <s v="UM3001"/>
    <d v="1976-01-01T00:00:00"/>
    <n v="566.88"/>
    <n v="-566.88"/>
    <n v="0"/>
    <n v="0"/>
    <n v="0"/>
    <n v="0"/>
    <n v="0"/>
    <n v="0"/>
    <n v="566.88"/>
    <n v="-566.88"/>
    <n v="0"/>
    <m/>
    <s v="UM01"/>
    <s v="INR"/>
    <n v="0"/>
    <n v="0"/>
    <n v="0"/>
    <n v="0"/>
    <n v="0"/>
  </r>
  <r>
    <s v="1606002465"/>
    <s v="0"/>
    <s v="16060024650"/>
    <s v="6000"/>
    <x v="5"/>
    <s v="GODREJ STEEL CHAIR"/>
    <s v="0"/>
    <s v="0"/>
    <s v="UM3001"/>
    <d v="1995-03-06T00:00:00"/>
    <n v="10894.85"/>
    <n v="-10350.1"/>
    <n v="544.75"/>
    <n v="0"/>
    <n v="0"/>
    <n v="0"/>
    <n v="0"/>
    <n v="544.75"/>
    <n v="10894.85"/>
    <n v="-10350.1"/>
    <n v="0"/>
    <m/>
    <s v="UM01"/>
    <s v="INR"/>
    <n v="0"/>
    <n v="0"/>
    <n v="0"/>
    <n v="0"/>
    <n v="0"/>
  </r>
  <r>
    <s v="1606002466"/>
    <s v="0"/>
    <s v="16060024660"/>
    <s v="6000"/>
    <x v="5"/>
    <s v="STEEL CABINETS"/>
    <s v="0"/>
    <s v="0"/>
    <s v="UM3001"/>
    <d v="1976-01-01T00:00:00"/>
    <n v="566.88"/>
    <n v="-566.88"/>
    <n v="0"/>
    <n v="0"/>
    <n v="0"/>
    <n v="0"/>
    <n v="0"/>
    <n v="0"/>
    <n v="566.88"/>
    <n v="-566.88"/>
    <n v="0"/>
    <m/>
    <s v="UM01"/>
    <s v="INR"/>
    <n v="0"/>
    <n v="0"/>
    <n v="0"/>
    <n v="0"/>
    <n v="0"/>
  </r>
  <r>
    <s v="1606002467"/>
    <s v="0"/>
    <s v="16060024670"/>
    <s v="6000"/>
    <x v="5"/>
    <s v="STEEL CABINETS"/>
    <s v="0"/>
    <s v="0"/>
    <s v="UM3001"/>
    <d v="1976-01-01T00:00:00"/>
    <n v="566.88"/>
    <n v="-566.88"/>
    <n v="0"/>
    <n v="0"/>
    <n v="0"/>
    <n v="0"/>
    <n v="0"/>
    <n v="0"/>
    <n v="566.88"/>
    <n v="-566.88"/>
    <n v="0"/>
    <m/>
    <s v="UM01"/>
    <s v="INR"/>
    <n v="0"/>
    <n v="0"/>
    <n v="0"/>
    <n v="0"/>
    <n v="0"/>
  </r>
  <r>
    <s v="1606002468"/>
    <s v="0"/>
    <s v="16060024680"/>
    <s v="6000"/>
    <x v="5"/>
    <s v="REVOLVING CHAIR ASPER GODREJ C"/>
    <s v="0"/>
    <s v="0"/>
    <s v="UM3001"/>
    <d v="1979-10-26T00:00:00"/>
    <n v="572"/>
    <n v="-572"/>
    <n v="0"/>
    <n v="0"/>
    <n v="0"/>
    <n v="0"/>
    <n v="0"/>
    <n v="0"/>
    <n v="572"/>
    <n v="-572"/>
    <n v="0"/>
    <m/>
    <s v="UM01"/>
    <s v="INR"/>
    <n v="0"/>
    <n v="0"/>
    <n v="0"/>
    <n v="0"/>
    <n v="0"/>
  </r>
  <r>
    <s v="1606002469"/>
    <s v="0"/>
    <s v="16060024690"/>
    <s v="6000"/>
    <x v="5"/>
    <s v="STEEL ALMIRAH WITH 2 LOCKERS"/>
    <s v="0"/>
    <s v="0"/>
    <s v="UM3001"/>
    <d v="1964-01-01T00:00:00"/>
    <n v="572"/>
    <n v="-572"/>
    <n v="0"/>
    <n v="0"/>
    <n v="0"/>
    <n v="0"/>
    <n v="0"/>
    <n v="0"/>
    <n v="572"/>
    <n v="-572"/>
    <n v="0"/>
    <m/>
    <s v="UM01"/>
    <s v="INR"/>
    <n v="0"/>
    <n v="0"/>
    <n v="0"/>
    <n v="0"/>
    <n v="0"/>
  </r>
  <r>
    <s v="1606002470"/>
    <s v="0"/>
    <s v="16060024700"/>
    <s v="6000"/>
    <x v="5"/>
    <s v="&quot;&quot;&quot;ORIENT 42&quot;&quot;&quot;&quot; CELING FAN&quot;"/>
    <s v="0"/>
    <s v="0"/>
    <s v="UM3001"/>
    <d v="1985-06-01T00:00:00"/>
    <n v="573.22"/>
    <n v="-573.22"/>
    <n v="0"/>
    <n v="0"/>
    <n v="0"/>
    <n v="0"/>
    <n v="0"/>
    <n v="0"/>
    <n v="573.22"/>
    <n v="-573.22"/>
    <n v="0"/>
    <m/>
    <s v="UM01"/>
    <s v="INR"/>
    <n v="0"/>
    <n v="0"/>
    <n v="0"/>
    <n v="0"/>
    <n v="0"/>
  </r>
  <r>
    <s v="1606002471"/>
    <s v="0"/>
    <s v="16060024710"/>
    <s v="6000"/>
    <x v="5"/>
    <s v="GODREJ STEEL CHAIR"/>
    <s v="0"/>
    <s v="0"/>
    <s v="UM3001"/>
    <d v="1994-09-10T00:00:00"/>
    <n v="5447.43"/>
    <n v="-5175.05"/>
    <n v="272.38"/>
    <n v="0"/>
    <n v="0"/>
    <n v="0"/>
    <n v="0"/>
    <n v="272.38"/>
    <n v="5447.43"/>
    <n v="-5175.05"/>
    <n v="0"/>
    <m/>
    <s v="UM01"/>
    <s v="INR"/>
    <n v="0"/>
    <n v="0"/>
    <n v="0"/>
    <n v="0"/>
    <n v="0"/>
  </r>
  <r>
    <s v="1606002472"/>
    <s v="0"/>
    <s v="16060024720"/>
    <s v="6000"/>
    <x v="5"/>
    <s v="GODREJ STEEL CHAIR CH-12"/>
    <s v="0"/>
    <s v="0"/>
    <s v="UM3001"/>
    <d v="1980-10-28T00:00:00"/>
    <n v="576.16"/>
    <n v="-576.16"/>
    <n v="0"/>
    <n v="0"/>
    <n v="0"/>
    <n v="0"/>
    <n v="0"/>
    <n v="0"/>
    <n v="576.16"/>
    <n v="-576.16"/>
    <n v="0"/>
    <m/>
    <s v="UM01"/>
    <s v="INR"/>
    <n v="0"/>
    <n v="0"/>
    <n v="0"/>
    <n v="0"/>
    <n v="0"/>
  </r>
  <r>
    <s v="1606002473"/>
    <s v="0"/>
    <s v="16060024730"/>
    <s v="6000"/>
    <x v="5"/>
    <s v="EXHAUST FAN 24INCHES350/400/40"/>
    <s v="0"/>
    <s v="0"/>
    <s v="UM3001"/>
    <d v="1963-01-01T00:00:00"/>
    <n v="576.66"/>
    <n v="-576.66"/>
    <n v="0"/>
    <n v="0"/>
    <n v="0"/>
    <n v="0"/>
    <n v="0"/>
    <n v="0"/>
    <n v="576.66"/>
    <n v="-576.66"/>
    <n v="0"/>
    <m/>
    <s v="UM01"/>
    <s v="INR"/>
    <n v="0"/>
    <n v="0"/>
    <n v="0"/>
    <n v="0"/>
    <n v="0"/>
  </r>
  <r>
    <s v="1606002474"/>
    <s v="0"/>
    <s v="16060024740"/>
    <s v="6000"/>
    <x v="5"/>
    <s v="ELECTRIC WALL CLOCK"/>
    <s v="0"/>
    <s v="0"/>
    <s v="UM3001"/>
    <d v="1979-12-31T00:00:00"/>
    <n v="583.20000000000005"/>
    <n v="-583.20000000000005"/>
    <n v="0"/>
    <n v="0"/>
    <n v="0"/>
    <n v="0"/>
    <n v="0"/>
    <n v="0"/>
    <n v="583.20000000000005"/>
    <n v="-583.20000000000005"/>
    <n v="0"/>
    <m/>
    <s v="UM01"/>
    <s v="INR"/>
    <n v="0"/>
    <n v="0"/>
    <n v="0"/>
    <n v="0"/>
    <n v="0"/>
  </r>
  <r>
    <s v="1606002475"/>
    <s v="0"/>
    <s v="16060024750"/>
    <s v="6000"/>
    <x v="5"/>
    <s v="ELECTRIC WALL CLOCK"/>
    <s v="0"/>
    <s v="0"/>
    <s v="UM3001"/>
    <d v="1979-12-31T00:00:00"/>
    <n v="583.20000000000005"/>
    <n v="-583.20000000000005"/>
    <n v="0"/>
    <n v="0"/>
    <n v="0"/>
    <n v="0"/>
    <n v="0"/>
    <n v="0"/>
    <n v="583.20000000000005"/>
    <n v="-583.20000000000005"/>
    <n v="0"/>
    <m/>
    <s v="UM01"/>
    <s v="INR"/>
    <n v="0"/>
    <n v="0"/>
    <n v="0"/>
    <n v="0"/>
    <n v="0"/>
  </r>
  <r>
    <s v="1606002476"/>
    <s v="0"/>
    <s v="16060024760"/>
    <s v="6000"/>
    <x v="5"/>
    <s v="ELECTRIC WALL CLOCK"/>
    <s v="0"/>
    <s v="0"/>
    <s v="UM3001"/>
    <d v="1979-12-31T00:00:00"/>
    <n v="583.20000000000005"/>
    <n v="-583.20000000000005"/>
    <n v="0"/>
    <n v="0"/>
    <n v="0"/>
    <n v="0"/>
    <n v="0"/>
    <n v="0"/>
    <n v="583.20000000000005"/>
    <n v="-583.20000000000005"/>
    <n v="0"/>
    <m/>
    <s v="UM01"/>
    <s v="INR"/>
    <n v="0"/>
    <n v="0"/>
    <n v="0"/>
    <n v="0"/>
    <n v="0"/>
  </r>
  <r>
    <s v="1606002477"/>
    <s v="0"/>
    <s v="16060024770"/>
    <s v="6000"/>
    <x v="5"/>
    <s v="ELECTRIC WALL CLOCK"/>
    <s v="0"/>
    <s v="0"/>
    <s v="UM3001"/>
    <d v="1979-12-31T00:00:00"/>
    <n v="583.20000000000005"/>
    <n v="-583.20000000000005"/>
    <n v="0"/>
    <n v="0"/>
    <n v="0"/>
    <n v="0"/>
    <n v="0"/>
    <n v="0"/>
    <n v="583.20000000000005"/>
    <n v="-583.20000000000005"/>
    <n v="0"/>
    <m/>
    <s v="UM01"/>
    <s v="INR"/>
    <n v="0"/>
    <n v="0"/>
    <n v="0"/>
    <n v="0"/>
    <n v="0"/>
  </r>
  <r>
    <s v="1606002478"/>
    <s v="0"/>
    <s v="16060024780"/>
    <s v="6000"/>
    <x v="5"/>
    <s v="GODREJ STEEL CHAIR"/>
    <s v="0"/>
    <s v="0"/>
    <s v="UM3001"/>
    <d v="1995-01-09T00:00:00"/>
    <n v="6971.52"/>
    <n v="-6622.94"/>
    <n v="348.58"/>
    <n v="0"/>
    <n v="0"/>
    <n v="0"/>
    <n v="0"/>
    <n v="348.58"/>
    <n v="6971.52"/>
    <n v="-6622.94"/>
    <n v="0"/>
    <m/>
    <s v="UM01"/>
    <s v="INR"/>
    <n v="0"/>
    <n v="0"/>
    <n v="0"/>
    <n v="0"/>
    <n v="0"/>
  </r>
  <r>
    <s v="1606002479"/>
    <s v="0"/>
    <s v="16060024790"/>
    <s v="6000"/>
    <x v="5"/>
    <s v="ELECTRIC WALL CLOCK"/>
    <s v="0"/>
    <s v="0"/>
    <s v="UM3001"/>
    <d v="1979-12-31T00:00:00"/>
    <n v="583.20000000000005"/>
    <n v="-583.20000000000005"/>
    <n v="0"/>
    <n v="0"/>
    <n v="0"/>
    <n v="0"/>
    <n v="0"/>
    <n v="0"/>
    <n v="583.20000000000005"/>
    <n v="-583.20000000000005"/>
    <n v="0"/>
    <m/>
    <s v="UM01"/>
    <s v="INR"/>
    <n v="0"/>
    <n v="0"/>
    <n v="0"/>
    <n v="0"/>
    <n v="0"/>
  </r>
  <r>
    <s v="1606002480"/>
    <s v="0"/>
    <s v="16060024800"/>
    <s v="6000"/>
    <x v="5"/>
    <s v="ELECTRIC WALL CLOCK"/>
    <s v="0"/>
    <s v="0"/>
    <s v="UM3001"/>
    <d v="1979-12-31T00:00:00"/>
    <n v="583.20000000000005"/>
    <n v="-583.20000000000005"/>
    <n v="0"/>
    <n v="0"/>
    <n v="0"/>
    <n v="0"/>
    <n v="0"/>
    <n v="0"/>
    <n v="583.20000000000005"/>
    <n v="-583.20000000000005"/>
    <n v="0"/>
    <m/>
    <s v="UM01"/>
    <s v="INR"/>
    <n v="0"/>
    <n v="0"/>
    <n v="0"/>
    <n v="0"/>
    <n v="0"/>
  </r>
  <r>
    <s v="1606002481"/>
    <s v="0"/>
    <s v="16060024810"/>
    <s v="6000"/>
    <x v="5"/>
    <s v="&quot;&quot;&quot;USHA CEILING FAN 56&quot;&quot;&quot;&quot;&quot;"/>
    <s v="0"/>
    <s v="0"/>
    <s v="UM3001"/>
    <d v="1989-05-30T00:00:00"/>
    <n v="588.78"/>
    <n v="-588.78"/>
    <n v="0"/>
    <n v="0"/>
    <n v="0"/>
    <n v="0"/>
    <n v="0"/>
    <n v="0"/>
    <n v="588.78"/>
    <n v="-588.78"/>
    <n v="0"/>
    <m/>
    <s v="UM01"/>
    <s v="INR"/>
    <n v="0"/>
    <n v="0"/>
    <n v="0"/>
    <n v="0"/>
    <n v="0"/>
  </r>
  <r>
    <s v="1606002482"/>
    <s v="0"/>
    <s v="16060024820"/>
    <s v="6000"/>
    <x v="5"/>
    <s v="&quot;&quot;&quot;ORIENT MAKE 56&quot;&quot;&quot;&quot; CELLING FAN&quot;"/>
    <s v="0"/>
    <s v="0"/>
    <s v="UM3001"/>
    <d v="1987-07-18T00:00:00"/>
    <n v="603.37"/>
    <n v="-603.37"/>
    <n v="0"/>
    <n v="0"/>
    <n v="0"/>
    <n v="0"/>
    <n v="0"/>
    <n v="0"/>
    <n v="603.37"/>
    <n v="-603.37"/>
    <n v="0"/>
    <m/>
    <s v="UM01"/>
    <s v="INR"/>
    <n v="0"/>
    <n v="0"/>
    <n v="0"/>
    <n v="0"/>
    <n v="0"/>
  </r>
  <r>
    <s v="1606002483"/>
    <s v="0"/>
    <s v="16060024830"/>
    <s v="6000"/>
    <x v="5"/>
    <s v="56 CEILING FAN"/>
    <s v="0"/>
    <s v="0"/>
    <s v="UM3001"/>
    <d v="1981-07-28T00:00:00"/>
    <n v="604.79999999999995"/>
    <n v="-604.79999999999995"/>
    <n v="0"/>
    <n v="0"/>
    <n v="0"/>
    <n v="0"/>
    <n v="0"/>
    <n v="0"/>
    <n v="604.79999999999995"/>
    <n v="-604.79999999999995"/>
    <n v="0"/>
    <m/>
    <s v="UM01"/>
    <s v="INR"/>
    <n v="0"/>
    <n v="0"/>
    <n v="0"/>
    <n v="0"/>
    <n v="0"/>
  </r>
  <r>
    <s v="1606002484"/>
    <s v="0"/>
    <s v="16060024840"/>
    <s v="6000"/>
    <x v="5"/>
    <s v="&quot;&quot;&quot;USHA CEILING FAN 56&quot;&quot;&quot;&quot;&quot;"/>
    <s v="0"/>
    <s v="0"/>
    <s v="UM3001"/>
    <d v="1989-06-27T00:00:00"/>
    <n v="622.48"/>
    <n v="-622.48"/>
    <n v="0"/>
    <n v="0"/>
    <n v="0"/>
    <n v="0"/>
    <n v="0"/>
    <n v="0"/>
    <n v="622.48"/>
    <n v="-622.48"/>
    <n v="0"/>
    <m/>
    <s v="UM01"/>
    <s v="INR"/>
    <n v="0"/>
    <n v="0"/>
    <n v="0"/>
    <n v="0"/>
    <n v="0"/>
  </r>
  <r>
    <s v="1606002485"/>
    <s v="0"/>
    <s v="16060024850"/>
    <s v="6000"/>
    <x v="5"/>
    <s v="GODREJ CHAIR CH-7"/>
    <s v="0"/>
    <s v="0"/>
    <s v="UM3001"/>
    <d v="1985-09-06T00:00:00"/>
    <n v="623.29999999999995"/>
    <n v="-623.29999999999995"/>
    <n v="0"/>
    <n v="0"/>
    <n v="0"/>
    <n v="0"/>
    <n v="0"/>
    <n v="0"/>
    <n v="623.29999999999995"/>
    <n v="-623.29999999999995"/>
    <n v="0"/>
    <m/>
    <s v="UM01"/>
    <s v="INR"/>
    <n v="0"/>
    <n v="0"/>
    <n v="0"/>
    <n v="0"/>
    <n v="0"/>
  </r>
  <r>
    <s v="1606002486"/>
    <s v="0"/>
    <s v="16060024860"/>
    <s v="6000"/>
    <x v="5"/>
    <s v="EXAM TABLE 6.0X2.6X3 TEAK WOOD"/>
    <s v="0"/>
    <s v="0"/>
    <s v="UM3001"/>
    <d v="1979-12-31T00:00:00"/>
    <n v="624"/>
    <n v="-624"/>
    <n v="0"/>
    <n v="0"/>
    <n v="0"/>
    <n v="0"/>
    <n v="0"/>
    <n v="0"/>
    <n v="624"/>
    <n v="-624"/>
    <n v="0"/>
    <m/>
    <s v="UM01"/>
    <s v="INR"/>
    <n v="0"/>
    <n v="0"/>
    <n v="0"/>
    <n v="0"/>
    <n v="0"/>
  </r>
  <r>
    <s v="1606002487"/>
    <s v="0"/>
    <s v="16060024870"/>
    <s v="6000"/>
    <x v="5"/>
    <s v="&quot;&quot;&quot;ORIENT CEILING FAN 42&quot;&quot;&quot;&quot;&quot;"/>
    <s v="0"/>
    <s v="0"/>
    <s v="UM3001"/>
    <d v="1989-05-03T00:00:00"/>
    <n v="624.6"/>
    <n v="-624.6"/>
    <n v="0"/>
    <n v="0"/>
    <n v="0"/>
    <n v="0"/>
    <n v="0"/>
    <n v="0"/>
    <n v="624.6"/>
    <n v="-624.6"/>
    <n v="0"/>
    <m/>
    <s v="UM01"/>
    <s v="INR"/>
    <n v="0"/>
    <n v="0"/>
    <n v="0"/>
    <n v="0"/>
    <n v="0"/>
  </r>
  <r>
    <s v="1606002488"/>
    <s v="0"/>
    <s v="16060024880"/>
    <s v="6000"/>
    <x v="5"/>
    <s v="DINING CHAIR"/>
    <s v="0"/>
    <s v="0"/>
    <s v="UM3001"/>
    <d v="1981-12-31T00:00:00"/>
    <n v="625"/>
    <n v="-625"/>
    <n v="0"/>
    <n v="0"/>
    <n v="0"/>
    <n v="0"/>
    <n v="0"/>
    <n v="0"/>
    <n v="625"/>
    <n v="-625"/>
    <n v="0"/>
    <m/>
    <s v="UM01"/>
    <s v="INR"/>
    <n v="0"/>
    <n v="0"/>
    <n v="0"/>
    <n v="0"/>
    <n v="0"/>
  </r>
  <r>
    <s v="1606002489"/>
    <s v="0"/>
    <s v="16060024890"/>
    <s v="6000"/>
    <x v="5"/>
    <s v="DINING CHAIR"/>
    <s v="0"/>
    <s v="0"/>
    <s v="UM3001"/>
    <d v="1981-12-31T00:00:00"/>
    <n v="625"/>
    <n v="-625"/>
    <n v="0"/>
    <n v="0"/>
    <n v="0"/>
    <n v="0"/>
    <n v="0"/>
    <n v="0"/>
    <n v="625"/>
    <n v="-625"/>
    <n v="0"/>
    <m/>
    <s v="UM01"/>
    <s v="INR"/>
    <n v="0"/>
    <n v="0"/>
    <n v="0"/>
    <n v="0"/>
    <n v="0"/>
  </r>
  <r>
    <s v="1606002490"/>
    <s v="0"/>
    <s v="16060024900"/>
    <s v="6000"/>
    <x v="5"/>
    <s v="DINING CHAIR"/>
    <s v="0"/>
    <s v="0"/>
    <s v="UM3001"/>
    <d v="1981-12-31T00:00:00"/>
    <n v="625"/>
    <n v="-625"/>
    <n v="0"/>
    <n v="0"/>
    <n v="0"/>
    <n v="0"/>
    <n v="0"/>
    <n v="0"/>
    <n v="625"/>
    <n v="-625"/>
    <n v="0"/>
    <m/>
    <s v="UM01"/>
    <s v="INR"/>
    <n v="0"/>
    <n v="0"/>
    <n v="0"/>
    <n v="0"/>
    <n v="0"/>
  </r>
  <r>
    <s v="1606002491"/>
    <s v="0"/>
    <s v="16060024910"/>
    <s v="6000"/>
    <x v="5"/>
    <s v="DINING CHAIR"/>
    <s v="0"/>
    <s v="0"/>
    <s v="UM3001"/>
    <d v="1981-12-31T00:00:00"/>
    <n v="625"/>
    <n v="-625"/>
    <n v="0"/>
    <n v="0"/>
    <n v="0"/>
    <n v="0"/>
    <n v="0"/>
    <n v="0"/>
    <n v="625"/>
    <n v="-625"/>
    <n v="0"/>
    <m/>
    <s v="UM01"/>
    <s v="INR"/>
    <n v="0"/>
    <n v="0"/>
    <n v="0"/>
    <n v="0"/>
    <n v="0"/>
  </r>
  <r>
    <s v="1606002492"/>
    <s v="0"/>
    <s v="16060024920"/>
    <s v="6000"/>
    <x v="5"/>
    <s v="DINING CHAIR"/>
    <s v="0"/>
    <s v="0"/>
    <s v="UM3001"/>
    <d v="1981-12-31T00:00:00"/>
    <n v="625"/>
    <n v="-625"/>
    <n v="0"/>
    <n v="0"/>
    <n v="0"/>
    <n v="0"/>
    <n v="0"/>
    <n v="0"/>
    <n v="625"/>
    <n v="-625"/>
    <n v="0"/>
    <m/>
    <s v="UM01"/>
    <s v="INR"/>
    <n v="0"/>
    <n v="0"/>
    <n v="0"/>
    <n v="0"/>
    <n v="0"/>
  </r>
  <r>
    <s v="1606002493"/>
    <s v="0"/>
    <s v="16060024930"/>
    <s v="6000"/>
    <x v="5"/>
    <s v="DINING CHAIR"/>
    <s v="0"/>
    <s v="0"/>
    <s v="UM3001"/>
    <d v="1981-12-31T00:00:00"/>
    <n v="625"/>
    <n v="-625"/>
    <n v="0"/>
    <n v="0"/>
    <n v="0"/>
    <n v="0"/>
    <n v="0"/>
    <n v="0"/>
    <n v="625"/>
    <n v="-625"/>
    <n v="0"/>
    <m/>
    <s v="UM01"/>
    <s v="INR"/>
    <n v="0"/>
    <n v="0"/>
    <n v="0"/>
    <n v="0"/>
    <n v="0"/>
  </r>
  <r>
    <s v="1606002494"/>
    <s v="0"/>
    <s v="16060024940"/>
    <s v="6000"/>
    <x v="5"/>
    <s v="DINING CHAIR"/>
    <s v="0"/>
    <s v="0"/>
    <s v="UM3001"/>
    <d v="1981-12-31T00:00:00"/>
    <n v="625"/>
    <n v="-625"/>
    <n v="0"/>
    <n v="0"/>
    <n v="0"/>
    <n v="0"/>
    <n v="0"/>
    <n v="0"/>
    <n v="625"/>
    <n v="-625"/>
    <n v="0"/>
    <m/>
    <s v="UM01"/>
    <s v="INR"/>
    <n v="0"/>
    <n v="0"/>
    <n v="0"/>
    <n v="0"/>
    <n v="0"/>
  </r>
  <r>
    <s v="1606002495"/>
    <s v="0"/>
    <s v="16060024950"/>
    <s v="6000"/>
    <x v="5"/>
    <s v="TABLE ASPER GODREJ T-101"/>
    <s v="0"/>
    <s v="0"/>
    <s v="UM3001"/>
    <d v="1979-10-03T00:00:00"/>
    <n v="625"/>
    <n v="-625"/>
    <n v="0"/>
    <n v="0"/>
    <n v="0"/>
    <n v="0"/>
    <n v="0"/>
    <n v="0"/>
    <n v="625"/>
    <n v="-625"/>
    <n v="0"/>
    <m/>
    <s v="UM01"/>
    <s v="INR"/>
    <n v="0"/>
    <n v="0"/>
    <n v="0"/>
    <n v="0"/>
    <n v="0"/>
  </r>
  <r>
    <s v="1606002496"/>
    <s v="0"/>
    <s v="16060024960"/>
    <s v="6000"/>
    <x v="5"/>
    <s v="TABLE ASPER GODREJ T-101"/>
    <s v="0"/>
    <s v="0"/>
    <s v="UM3001"/>
    <d v="1979-10-03T00:00:00"/>
    <n v="625"/>
    <n v="-625"/>
    <n v="0"/>
    <n v="0"/>
    <n v="0"/>
    <n v="0"/>
    <n v="0"/>
    <n v="0"/>
    <n v="625"/>
    <n v="-625"/>
    <n v="0"/>
    <m/>
    <s v="UM01"/>
    <s v="INR"/>
    <n v="0"/>
    <n v="0"/>
    <n v="0"/>
    <n v="0"/>
    <n v="0"/>
  </r>
  <r>
    <s v="1606002497"/>
    <s v="0"/>
    <s v="16060024970"/>
    <s v="6000"/>
    <x v="5"/>
    <s v="TABLE ASPER GODREJ T-101"/>
    <s v="0"/>
    <s v="0"/>
    <s v="UM3001"/>
    <d v="1979-10-03T00:00:00"/>
    <n v="625"/>
    <n v="-625"/>
    <n v="0"/>
    <n v="0"/>
    <n v="0"/>
    <n v="0"/>
    <n v="0"/>
    <n v="0"/>
    <n v="625"/>
    <n v="-625"/>
    <n v="0"/>
    <m/>
    <s v="UM01"/>
    <s v="INR"/>
    <n v="0"/>
    <n v="0"/>
    <n v="0"/>
    <n v="0"/>
    <n v="0"/>
  </r>
  <r>
    <s v="1606002498"/>
    <s v="0"/>
    <s v="16060024980"/>
    <s v="6000"/>
    <x v="5"/>
    <s v="TABLE ASPER GODREJ T-101"/>
    <s v="0"/>
    <s v="0"/>
    <s v="UM3001"/>
    <d v="1979-10-03T00:00:00"/>
    <n v="625"/>
    <n v="-625"/>
    <n v="0"/>
    <n v="0"/>
    <n v="0"/>
    <n v="0"/>
    <n v="0"/>
    <n v="0"/>
    <n v="625"/>
    <n v="-625"/>
    <n v="0"/>
    <m/>
    <s v="UM01"/>
    <s v="INR"/>
    <n v="0"/>
    <n v="0"/>
    <n v="0"/>
    <n v="0"/>
    <n v="0"/>
  </r>
  <r>
    <s v="1606002499"/>
    <s v="0"/>
    <s v="16060024990"/>
    <s v="6000"/>
    <x v="5"/>
    <s v="WOODEN RACK 1 NOS"/>
    <s v="0"/>
    <s v="0"/>
    <s v="UM3001"/>
    <d v="1989-03-02T00:00:00"/>
    <n v="625"/>
    <n v="-625"/>
    <n v="0"/>
    <n v="0"/>
    <n v="0"/>
    <n v="0"/>
    <n v="0"/>
    <n v="0"/>
    <n v="625"/>
    <n v="-625"/>
    <n v="0"/>
    <m/>
    <s v="UM01"/>
    <s v="INR"/>
    <n v="0"/>
    <n v="0"/>
    <n v="0"/>
    <n v="0"/>
    <n v="0"/>
  </r>
  <r>
    <s v="1606002500"/>
    <s v="0"/>
    <s v="16060025000"/>
    <s v="6000"/>
    <x v="5"/>
    <s v="KHIRA STEEL CHAIRS"/>
    <s v="0"/>
    <s v="0"/>
    <s v="UM3001"/>
    <d v="1985-11-19T00:00:00"/>
    <n v="628.17999999999995"/>
    <n v="-628.17999999999995"/>
    <n v="0"/>
    <n v="0"/>
    <n v="0"/>
    <n v="0"/>
    <n v="0"/>
    <n v="0"/>
    <n v="628.17999999999995"/>
    <n v="-628.17999999999995"/>
    <n v="0"/>
    <m/>
    <s v="UM01"/>
    <s v="INR"/>
    <n v="0"/>
    <n v="0"/>
    <n v="0"/>
    <n v="0"/>
    <n v="0"/>
  </r>
  <r>
    <s v="1606002501"/>
    <s v="0"/>
    <s v="16060025010"/>
    <s v="6000"/>
    <x v="5"/>
    <s v="GODREJ REVOLVING CHAIR CH-13"/>
    <s v="0"/>
    <s v="0"/>
    <s v="UM3001"/>
    <d v="1978-01-01T00:00:00"/>
    <n v="633.28"/>
    <n v="-633.28"/>
    <n v="0"/>
    <n v="0"/>
    <n v="0"/>
    <n v="0"/>
    <n v="0"/>
    <n v="0"/>
    <n v="633.28"/>
    <n v="-633.28"/>
    <n v="0"/>
    <m/>
    <s v="UM01"/>
    <s v="INR"/>
    <n v="0"/>
    <n v="0"/>
    <n v="0"/>
    <n v="0"/>
    <n v="0"/>
  </r>
  <r>
    <s v="1606002502"/>
    <s v="0"/>
    <s v="16060025020"/>
    <s v="6000"/>
    <x v="5"/>
    <s v="STEEL FILING CABINET"/>
    <s v="0"/>
    <s v="0"/>
    <s v="UM3001"/>
    <d v="1979-12-26T00:00:00"/>
    <n v="634.4"/>
    <n v="-634.4"/>
    <n v="0"/>
    <n v="0"/>
    <n v="0"/>
    <n v="0"/>
    <n v="0"/>
    <n v="0"/>
    <n v="634.4"/>
    <n v="-634.4"/>
    <n v="0"/>
    <m/>
    <s v="UM01"/>
    <s v="INR"/>
    <n v="0"/>
    <n v="0"/>
    <n v="0"/>
    <n v="0"/>
    <n v="0"/>
  </r>
  <r>
    <s v="1606002503"/>
    <s v="0"/>
    <s v="16060025030"/>
    <s v="6000"/>
    <x v="5"/>
    <s v="STEEL FILING CABINET"/>
    <s v="0"/>
    <s v="0"/>
    <s v="UM3001"/>
    <d v="1979-12-31T00:00:00"/>
    <n v="634.4"/>
    <n v="-634.4"/>
    <n v="0"/>
    <n v="0"/>
    <n v="0"/>
    <n v="0"/>
    <n v="0"/>
    <n v="0"/>
    <n v="634.4"/>
    <n v="-634.4"/>
    <n v="0"/>
    <m/>
    <s v="UM01"/>
    <s v="INR"/>
    <n v="0"/>
    <n v="0"/>
    <n v="0"/>
    <n v="0"/>
    <n v="0"/>
  </r>
  <r>
    <s v="1606002504"/>
    <s v="0"/>
    <s v="16060025040"/>
    <s v="6000"/>
    <x v="5"/>
    <s v="RACK 6HX3W - 3 SHELVES"/>
    <s v="0"/>
    <s v="0"/>
    <s v="UM3001"/>
    <d v="1974-01-01T00:00:00"/>
    <n v="634.6"/>
    <n v="-634.6"/>
    <n v="0"/>
    <n v="0"/>
    <n v="0"/>
    <n v="0"/>
    <n v="0"/>
    <n v="0"/>
    <n v="634.6"/>
    <n v="-634.6"/>
    <n v="0"/>
    <m/>
    <s v="UM01"/>
    <s v="INR"/>
    <n v="0"/>
    <n v="0"/>
    <n v="0"/>
    <n v="0"/>
    <n v="0"/>
  </r>
  <r>
    <s v="1606002505"/>
    <s v="0"/>
    <s v="16060025050"/>
    <s v="6000"/>
    <x v="5"/>
    <s v="USHA CELLING FAN - 1 NOS"/>
    <s v="0"/>
    <s v="0"/>
    <s v="UM3001"/>
    <d v="1988-08-06T00:00:00"/>
    <n v="644.98"/>
    <n v="-644.98"/>
    <n v="0"/>
    <n v="0"/>
    <n v="0"/>
    <n v="0"/>
    <n v="0"/>
    <n v="0"/>
    <n v="644.98"/>
    <n v="-644.98"/>
    <n v="0"/>
    <m/>
    <s v="UM01"/>
    <s v="INR"/>
    <n v="0"/>
    <n v="0"/>
    <n v="0"/>
    <n v="0"/>
    <n v="0"/>
  </r>
  <r>
    <s v="1606002506"/>
    <s v="0"/>
    <s v="16060025060"/>
    <s v="6000"/>
    <x v="5"/>
    <s v="CINI FAN CROMPTON MAKE - 1 NO"/>
    <s v="0"/>
    <s v="0"/>
    <s v="UM3001"/>
    <d v="1989-01-19T00:00:00"/>
    <n v="644.99"/>
    <n v="-644.99"/>
    <n v="0"/>
    <n v="0"/>
    <n v="0"/>
    <n v="0"/>
    <n v="0"/>
    <n v="0"/>
    <n v="644.99"/>
    <n v="-644.99"/>
    <n v="0"/>
    <m/>
    <s v="UM01"/>
    <s v="INR"/>
    <n v="0"/>
    <n v="0"/>
    <n v="0"/>
    <n v="0"/>
    <n v="0"/>
  </r>
  <r>
    <s v="1606002507"/>
    <s v="0"/>
    <s v="16060025070"/>
    <s v="6000"/>
    <x v="5"/>
    <s v="STL TABLE 48X24X29 1/2 GODREJ"/>
    <s v="0"/>
    <s v="0"/>
    <s v="UM3001"/>
    <d v="1979-09-19T00:00:00"/>
    <n v="650"/>
    <n v="-650"/>
    <n v="0"/>
    <n v="0"/>
    <n v="0"/>
    <n v="0"/>
    <n v="0"/>
    <n v="0"/>
    <n v="650"/>
    <n v="-650"/>
    <n v="0"/>
    <m/>
    <s v="UM01"/>
    <s v="INR"/>
    <n v="0"/>
    <n v="0"/>
    <n v="0"/>
    <n v="0"/>
    <n v="0"/>
  </r>
  <r>
    <s v="1606002508"/>
    <s v="0"/>
    <s v="16060025080"/>
    <s v="6000"/>
    <x v="5"/>
    <s v="STL TABLE 48X24X29 1/2 GODREJ"/>
    <s v="0"/>
    <s v="0"/>
    <s v="UM3001"/>
    <d v="1979-09-19T00:00:00"/>
    <n v="650"/>
    <n v="-650"/>
    <n v="0"/>
    <n v="0"/>
    <n v="0"/>
    <n v="0"/>
    <n v="0"/>
    <n v="0"/>
    <n v="650"/>
    <n v="-650"/>
    <n v="0"/>
    <m/>
    <s v="UM01"/>
    <s v="INR"/>
    <n v="0"/>
    <n v="0"/>
    <n v="0"/>
    <n v="0"/>
    <n v="0"/>
  </r>
  <r>
    <s v="1606002509"/>
    <s v="0"/>
    <s v="16060025090"/>
    <s v="6000"/>
    <x v="5"/>
    <s v="STL TABLE 48X24X29 1/2 GODREJ"/>
    <s v="0"/>
    <s v="0"/>
    <s v="UM3001"/>
    <d v="1979-09-19T00:00:00"/>
    <n v="650"/>
    <n v="-650"/>
    <n v="0"/>
    <n v="0"/>
    <n v="0"/>
    <n v="0"/>
    <n v="0"/>
    <n v="0"/>
    <n v="650"/>
    <n v="-650"/>
    <n v="0"/>
    <m/>
    <s v="UM01"/>
    <s v="INR"/>
    <n v="0"/>
    <n v="0"/>
    <n v="0"/>
    <n v="0"/>
    <n v="0"/>
  </r>
  <r>
    <s v="1606002510"/>
    <s v="0"/>
    <s v="16060025100"/>
    <s v="6000"/>
    <x v="5"/>
    <s v="STL TABLE 48X24X29 1/2 GODREJ"/>
    <s v="0"/>
    <s v="0"/>
    <s v="UM3001"/>
    <d v="1979-09-19T00:00:00"/>
    <n v="650"/>
    <n v="-650"/>
    <n v="0"/>
    <n v="0"/>
    <n v="0"/>
    <n v="0"/>
    <n v="0"/>
    <n v="0"/>
    <n v="650"/>
    <n v="-650"/>
    <n v="0"/>
    <m/>
    <s v="UM01"/>
    <s v="INR"/>
    <n v="0"/>
    <n v="0"/>
    <n v="0"/>
    <n v="0"/>
    <n v="0"/>
  </r>
  <r>
    <s v="1606002511"/>
    <s v="0"/>
    <s v="16060025110"/>
    <s v="6000"/>
    <x v="5"/>
    <s v="STL TABLE 48X24X29 1/2 GODREJ"/>
    <s v="0"/>
    <s v="0"/>
    <s v="UM3001"/>
    <d v="1979-09-19T00:00:00"/>
    <n v="650"/>
    <n v="-650"/>
    <n v="0"/>
    <n v="0"/>
    <n v="0"/>
    <n v="0"/>
    <n v="0"/>
    <n v="0"/>
    <n v="650"/>
    <n v="-650"/>
    <n v="0"/>
    <m/>
    <s v="UM01"/>
    <s v="INR"/>
    <n v="0"/>
    <n v="0"/>
    <n v="0"/>
    <n v="0"/>
    <n v="0"/>
  </r>
  <r>
    <s v="1606002512"/>
    <s v="0"/>
    <s v="16060025120"/>
    <s v="6000"/>
    <x v="5"/>
    <s v="STL TABLE 48X24X29 1/2 GODREJ"/>
    <s v="0"/>
    <s v="0"/>
    <s v="UM3001"/>
    <d v="1979-09-19T00:00:00"/>
    <n v="650"/>
    <n v="-650"/>
    <n v="0"/>
    <n v="0"/>
    <n v="0"/>
    <n v="0"/>
    <n v="0"/>
    <n v="0"/>
    <n v="650"/>
    <n v="-650"/>
    <n v="0"/>
    <m/>
    <s v="UM01"/>
    <s v="INR"/>
    <n v="0"/>
    <n v="0"/>
    <n v="0"/>
    <n v="0"/>
    <n v="0"/>
  </r>
  <r>
    <s v="1606002513"/>
    <s v="0"/>
    <s v="16060025130"/>
    <s v="6000"/>
    <x v="5"/>
    <s v="STL TABLE 48X24X29 1/2 GODREJ"/>
    <s v="0"/>
    <s v="0"/>
    <s v="UM3001"/>
    <d v="1979-09-19T00:00:00"/>
    <n v="650"/>
    <n v="-650"/>
    <n v="0"/>
    <n v="0"/>
    <n v="0"/>
    <n v="0"/>
    <n v="0"/>
    <n v="0"/>
    <n v="650"/>
    <n v="-650"/>
    <n v="0"/>
    <m/>
    <s v="UM01"/>
    <s v="INR"/>
    <n v="0"/>
    <n v="0"/>
    <n v="0"/>
    <n v="0"/>
    <n v="0"/>
  </r>
  <r>
    <s v="1606002514"/>
    <s v="0"/>
    <s v="16060025140"/>
    <s v="6000"/>
    <x v="5"/>
    <s v="STL TABLE 48X24X29 1/2 GODREJ"/>
    <s v="0"/>
    <s v="0"/>
    <s v="UM3001"/>
    <d v="1979-09-19T00:00:00"/>
    <n v="650"/>
    <n v="-650"/>
    <n v="0"/>
    <n v="0"/>
    <n v="0"/>
    <n v="0"/>
    <n v="0"/>
    <n v="0"/>
    <n v="650"/>
    <n v="-650"/>
    <n v="0"/>
    <m/>
    <s v="UM01"/>
    <s v="INR"/>
    <n v="0"/>
    <n v="0"/>
    <n v="0"/>
    <n v="0"/>
    <n v="0"/>
  </r>
  <r>
    <s v="1606002515"/>
    <s v="0"/>
    <s v="16060025150"/>
    <s v="6000"/>
    <x v="5"/>
    <s v="STL TABLE 48X24X29 1/2 GODREJ"/>
    <s v="0"/>
    <s v="0"/>
    <s v="UM3001"/>
    <d v="1979-09-19T00:00:00"/>
    <n v="650"/>
    <n v="-650"/>
    <n v="0"/>
    <n v="0"/>
    <n v="0"/>
    <n v="0"/>
    <n v="0"/>
    <n v="0"/>
    <n v="650"/>
    <n v="-650"/>
    <n v="0"/>
    <m/>
    <s v="UM01"/>
    <s v="INR"/>
    <n v="0"/>
    <n v="0"/>
    <n v="0"/>
    <n v="0"/>
    <n v="0"/>
  </r>
  <r>
    <s v="1606002516"/>
    <s v="0"/>
    <s v="16060025160"/>
    <s v="6000"/>
    <x v="5"/>
    <s v="STL TABLE 48X24X29 1/2 GODREJ"/>
    <s v="0"/>
    <s v="0"/>
    <s v="UM3001"/>
    <d v="1979-09-19T00:00:00"/>
    <n v="650"/>
    <n v="-650"/>
    <n v="0"/>
    <n v="0"/>
    <n v="0"/>
    <n v="0"/>
    <n v="0"/>
    <n v="0"/>
    <n v="650"/>
    <n v="-650"/>
    <n v="0"/>
    <m/>
    <s v="UM01"/>
    <s v="INR"/>
    <n v="0"/>
    <n v="0"/>
    <n v="0"/>
    <n v="0"/>
    <n v="0"/>
  </r>
  <r>
    <s v="1606002517"/>
    <s v="0"/>
    <s v="16060025170"/>
    <s v="6000"/>
    <x v="5"/>
    <s v="STEEL ALMIRAH H.O."/>
    <s v="0"/>
    <s v="0"/>
    <s v="UM3001"/>
    <d v="1972-01-01T00:00:00"/>
    <n v="656.6"/>
    <n v="-656.6"/>
    <n v="0"/>
    <n v="0"/>
    <n v="0"/>
    <n v="0"/>
    <n v="0"/>
    <n v="0"/>
    <n v="656.6"/>
    <n v="-656.6"/>
    <n v="0"/>
    <m/>
    <s v="UM01"/>
    <s v="INR"/>
    <n v="0"/>
    <n v="0"/>
    <n v="0"/>
    <n v="0"/>
    <n v="0"/>
  </r>
  <r>
    <s v="1606002518"/>
    <s v="0"/>
    <s v="16060025180"/>
    <s v="6000"/>
    <x v="5"/>
    <s v="STEEL ALMIRAH 72X36X20INCHES"/>
    <s v="0"/>
    <s v="0"/>
    <s v="UM3001"/>
    <d v="1965-01-01T00:00:00"/>
    <n v="665.5"/>
    <n v="-665.5"/>
    <n v="0"/>
    <n v="0"/>
    <n v="0"/>
    <n v="0"/>
    <n v="0"/>
    <n v="0"/>
    <n v="665.5"/>
    <n v="-665.5"/>
    <n v="0"/>
    <m/>
    <s v="UM01"/>
    <s v="INR"/>
    <n v="0"/>
    <n v="0"/>
    <n v="0"/>
    <n v="0"/>
    <n v="0"/>
  </r>
  <r>
    <s v="1606002519"/>
    <s v="0"/>
    <s v="16060025190"/>
    <s v="6000"/>
    <x v="5"/>
    <s v="&quot;&quot;&quot; CABIN FAN 12&quot;&quot;&quot;&quot; CINNI MAKE&quot;"/>
    <s v="0"/>
    <s v="0"/>
    <s v="UM3001"/>
    <d v="1987-07-04T00:00:00"/>
    <n v="665.79"/>
    <n v="-665.79"/>
    <n v="0"/>
    <n v="0"/>
    <n v="0"/>
    <n v="0"/>
    <n v="0"/>
    <n v="0"/>
    <n v="665.79"/>
    <n v="-665.79"/>
    <n v="0"/>
    <m/>
    <s v="UM01"/>
    <s v="INR"/>
    <n v="0"/>
    <n v="0"/>
    <n v="0"/>
    <n v="0"/>
    <n v="0"/>
  </r>
  <r>
    <s v="1606002520"/>
    <s v="0"/>
    <s v="16060025200"/>
    <s v="6000"/>
    <x v="5"/>
    <s v="STEEL RACKS"/>
    <s v="0"/>
    <s v="0"/>
    <s v="UM3001"/>
    <d v="1981-07-31T00:00:00"/>
    <n v="669.86"/>
    <n v="-669.86"/>
    <n v="0"/>
    <n v="0"/>
    <n v="0"/>
    <n v="0"/>
    <n v="0"/>
    <n v="0"/>
    <n v="669.86"/>
    <n v="-669.86"/>
    <n v="0"/>
    <m/>
    <s v="UM01"/>
    <s v="INR"/>
    <n v="0"/>
    <n v="0"/>
    <n v="0"/>
    <n v="0"/>
    <n v="0"/>
  </r>
  <r>
    <s v="1606002521"/>
    <s v="0"/>
    <s v="16060025210"/>
    <s v="6000"/>
    <x v="5"/>
    <s v="STEEL RACKS"/>
    <s v="0"/>
    <s v="0"/>
    <s v="UM3001"/>
    <d v="1981-07-31T00:00:00"/>
    <n v="669.86"/>
    <n v="-669.86"/>
    <n v="0"/>
    <n v="0"/>
    <n v="0"/>
    <n v="0"/>
    <n v="0"/>
    <n v="0"/>
    <n v="669.86"/>
    <n v="-669.86"/>
    <n v="0"/>
    <m/>
    <s v="UM01"/>
    <s v="INR"/>
    <n v="0"/>
    <n v="0"/>
    <n v="0"/>
    <n v="0"/>
    <n v="0"/>
  </r>
  <r>
    <s v="1606002522"/>
    <s v="0"/>
    <s v="16060025220"/>
    <s v="6000"/>
    <x v="5"/>
    <s v="GODREJ STEEL CHAIR CH-7B"/>
    <s v="0"/>
    <s v="0"/>
    <s v="UM3001"/>
    <d v="1987-10-14T00:00:00"/>
    <n v="5212.84"/>
    <n v="-4952.2"/>
    <n v="260.64"/>
    <n v="0"/>
    <n v="0"/>
    <n v="0"/>
    <n v="0"/>
    <n v="260.64"/>
    <n v="5212.84"/>
    <n v="-4952.2"/>
    <n v="0"/>
    <m/>
    <s v="UM01"/>
    <s v="INR"/>
    <n v="0"/>
    <n v="0"/>
    <n v="0"/>
    <n v="0"/>
    <n v="0"/>
  </r>
  <r>
    <s v="1606002523"/>
    <s v="0"/>
    <s v="16060025230"/>
    <s v="6000"/>
    <x v="5"/>
    <s v="STEEL RACKS"/>
    <s v="0"/>
    <s v="0"/>
    <s v="UM3001"/>
    <d v="1981-07-31T00:00:00"/>
    <n v="669.86"/>
    <n v="-669.86"/>
    <n v="0"/>
    <n v="0"/>
    <n v="0"/>
    <n v="0"/>
    <n v="0"/>
    <n v="0"/>
    <n v="669.86"/>
    <n v="-669.86"/>
    <n v="0"/>
    <m/>
    <s v="UM01"/>
    <s v="INR"/>
    <n v="0"/>
    <n v="0"/>
    <n v="0"/>
    <n v="0"/>
    <n v="0"/>
  </r>
  <r>
    <s v="1606002524"/>
    <s v="0"/>
    <s v="16060025240"/>
    <s v="6000"/>
    <x v="5"/>
    <s v="STEEL RACKS"/>
    <s v="0"/>
    <s v="0"/>
    <s v="UM3001"/>
    <d v="1981-07-31T00:00:00"/>
    <n v="669.86"/>
    <n v="-669.86"/>
    <n v="0"/>
    <n v="0"/>
    <n v="0"/>
    <n v="0"/>
    <n v="0"/>
    <n v="0"/>
    <n v="669.86"/>
    <n v="-669.86"/>
    <n v="0"/>
    <m/>
    <s v="UM01"/>
    <s v="INR"/>
    <n v="0"/>
    <n v="0"/>
    <n v="0"/>
    <n v="0"/>
    <n v="0"/>
  </r>
  <r>
    <s v="1606002525"/>
    <s v="0"/>
    <s v="16060025250"/>
    <s v="6000"/>
    <x v="5"/>
    <s v="STEEL RACKS"/>
    <s v="0"/>
    <s v="0"/>
    <s v="UM3001"/>
    <d v="1981-07-31T00:00:00"/>
    <n v="669.88"/>
    <n v="-669.88"/>
    <n v="0"/>
    <n v="0"/>
    <n v="0"/>
    <n v="0"/>
    <n v="0"/>
    <n v="0"/>
    <n v="669.88"/>
    <n v="-669.88"/>
    <n v="0"/>
    <m/>
    <s v="UM01"/>
    <s v="INR"/>
    <n v="0"/>
    <n v="0"/>
    <n v="0"/>
    <n v="0"/>
    <n v="0"/>
  </r>
  <r>
    <s v="1606002526"/>
    <s v="0"/>
    <s v="16060025260"/>
    <s v="6000"/>
    <x v="5"/>
    <s v="GODREJ STEEL CHAIR TABLE &amp; CAB"/>
    <s v="0"/>
    <s v="0"/>
    <s v="UM3001"/>
    <d v="1989-10-25T00:00:00"/>
    <n v="8227.65"/>
    <n v="-7816.26"/>
    <n v="411.39"/>
    <n v="0"/>
    <n v="0"/>
    <n v="0"/>
    <n v="0"/>
    <n v="411.39"/>
    <n v="8227.65"/>
    <n v="-7816.26"/>
    <n v="0"/>
    <m/>
    <s v="UM01"/>
    <s v="INR"/>
    <n v="0"/>
    <n v="0"/>
    <n v="0"/>
    <n v="0"/>
    <n v="0"/>
  </r>
  <r>
    <s v="1606002527"/>
    <s v="0"/>
    <s v="16060025270"/>
    <s v="6000"/>
    <x v="5"/>
    <s v="CHAIR CH 12"/>
    <s v="0"/>
    <s v="0"/>
    <s v="UM3001"/>
    <d v="1976-01-01T00:00:00"/>
    <n v="672.87"/>
    <n v="-672.87"/>
    <n v="0"/>
    <n v="0"/>
    <n v="0"/>
    <n v="0"/>
    <n v="0"/>
    <n v="0"/>
    <n v="672.87"/>
    <n v="-672.87"/>
    <n v="0"/>
    <m/>
    <s v="UM01"/>
    <s v="INR"/>
    <n v="0"/>
    <n v="0"/>
    <n v="0"/>
    <n v="0"/>
    <n v="0"/>
  </r>
  <r>
    <s v="1606002528"/>
    <s v="0"/>
    <s v="16060025280"/>
    <s v="6000"/>
    <x v="5"/>
    <s v="GODREJ STEEL FILING CABINET"/>
    <s v="0"/>
    <s v="0"/>
    <s v="UM3001"/>
    <d v="1989-09-11T00:00:00"/>
    <n v="11582.24"/>
    <n v="-11003.12"/>
    <n v="579.12"/>
    <n v="0"/>
    <n v="0"/>
    <n v="0"/>
    <n v="0"/>
    <n v="579.12"/>
    <n v="11582.24"/>
    <n v="-11003.12"/>
    <n v="0"/>
    <m/>
    <s v="UM01"/>
    <s v="INR"/>
    <n v="0"/>
    <n v="0"/>
    <n v="0"/>
    <n v="0"/>
    <n v="0"/>
  </r>
  <r>
    <s v="1606002529"/>
    <s v="0"/>
    <s v="16060025290"/>
    <s v="6000"/>
    <x v="5"/>
    <s v="GODREJ STEEL FILING CABINET"/>
    <s v="0"/>
    <s v="0"/>
    <s v="UM3001"/>
    <d v="1994-09-16T00:00:00"/>
    <n v="6209.13"/>
    <n v="-5898.67"/>
    <n v="310.45999999999998"/>
    <n v="0"/>
    <n v="0"/>
    <n v="0"/>
    <n v="0"/>
    <n v="310.45999999999998"/>
    <n v="6209.13"/>
    <n v="-5898.67"/>
    <n v="0"/>
    <m/>
    <s v="UM01"/>
    <s v="INR"/>
    <n v="0"/>
    <n v="0"/>
    <n v="0"/>
    <n v="0"/>
    <n v="0"/>
  </r>
  <r>
    <s v="1606002530"/>
    <s v="0"/>
    <s v="16060025300"/>
    <s v="6000"/>
    <x v="5"/>
    <s v="GODREJ STEEL FILING CABINET"/>
    <s v="0"/>
    <s v="0"/>
    <s v="UM3001"/>
    <d v="1994-08-16T00:00:00"/>
    <n v="6209.13"/>
    <n v="-5898.67"/>
    <n v="310.45999999999998"/>
    <n v="0"/>
    <n v="0"/>
    <n v="0"/>
    <n v="0"/>
    <n v="310.45999999999998"/>
    <n v="6209.13"/>
    <n v="-5898.67"/>
    <n v="0"/>
    <m/>
    <s v="UM01"/>
    <s v="INR"/>
    <n v="0"/>
    <n v="0"/>
    <n v="0"/>
    <n v="0"/>
    <n v="0"/>
  </r>
  <r>
    <s v="1606002531"/>
    <s v="0"/>
    <s v="16060025310"/>
    <s v="6000"/>
    <x v="5"/>
    <s v="CHAIR CH 12"/>
    <s v="0"/>
    <s v="0"/>
    <s v="UM3001"/>
    <d v="1976-01-01T00:00:00"/>
    <n v="672.89"/>
    <n v="-672.89"/>
    <n v="0"/>
    <n v="0"/>
    <n v="0"/>
    <n v="0"/>
    <n v="0"/>
    <n v="0"/>
    <n v="672.89"/>
    <n v="-672.89"/>
    <n v="0"/>
    <m/>
    <s v="UM01"/>
    <s v="INR"/>
    <n v="0"/>
    <n v="0"/>
    <n v="0"/>
    <n v="0"/>
    <n v="0"/>
  </r>
  <r>
    <s v="1606002532"/>
    <s v="0"/>
    <s v="16060025320"/>
    <s v="6000"/>
    <x v="5"/>
    <s v="&quot;&quot;&quot;WOODEN RACK (SUNMICA) 2'-9&quot;&quot;&quot;&quot;X&quot;"/>
    <s v="0"/>
    <s v="0"/>
    <s v="UM3001"/>
    <d v="1985-11-09T00:00:00"/>
    <n v="676"/>
    <n v="-676"/>
    <n v="0"/>
    <n v="0"/>
    <n v="0"/>
    <n v="0"/>
    <n v="0"/>
    <n v="0"/>
    <n v="676"/>
    <n v="-676"/>
    <n v="0"/>
    <m/>
    <s v="UM01"/>
    <s v="INR"/>
    <n v="0"/>
    <n v="0"/>
    <n v="0"/>
    <n v="0"/>
    <n v="0"/>
  </r>
  <r>
    <s v="1606002533"/>
    <s v="0"/>
    <s v="16060025330"/>
    <s v="6000"/>
    <x v="5"/>
    <s v="STEEL FILING CABINET WITH SUNM"/>
    <s v="0"/>
    <s v="0"/>
    <s v="UM3001"/>
    <d v="1980-11-22T00:00:00"/>
    <n v="676"/>
    <n v="-676"/>
    <n v="0"/>
    <n v="0"/>
    <n v="0"/>
    <n v="0"/>
    <n v="0"/>
    <n v="0"/>
    <n v="676"/>
    <n v="-676"/>
    <n v="0"/>
    <m/>
    <s v="UM01"/>
    <s v="INR"/>
    <n v="0"/>
    <n v="0"/>
    <n v="0"/>
    <n v="0"/>
    <n v="0"/>
  </r>
  <r>
    <s v="1606002534"/>
    <s v="0"/>
    <s v="16060025340"/>
    <s v="6000"/>
    <x v="5"/>
    <s v="&quot;&quot;&quot;CELING FAN 48&quot;&quot;&quot;&quot;&quot;"/>
    <s v="0"/>
    <s v="0"/>
    <s v="UM3001"/>
    <d v="1991-05-11T00:00:00"/>
    <n v="688.62"/>
    <n v="-688.62"/>
    <n v="0"/>
    <n v="0"/>
    <n v="0"/>
    <n v="0"/>
    <n v="0"/>
    <n v="0"/>
    <n v="688.62"/>
    <n v="-688.62"/>
    <n v="0"/>
    <m/>
    <s v="UM01"/>
    <s v="INR"/>
    <n v="0"/>
    <n v="0"/>
    <n v="0"/>
    <n v="0"/>
    <n v="0"/>
  </r>
  <r>
    <s v="1606002535"/>
    <s v="0"/>
    <s v="16060025350"/>
    <s v="6000"/>
    <x v="5"/>
    <s v="STEEL FILING CABINET"/>
    <s v="0"/>
    <s v="0"/>
    <s v="UM3001"/>
    <d v="1978-01-01T00:00:00"/>
    <n v="693.36"/>
    <n v="-693.36"/>
    <n v="0"/>
    <n v="0"/>
    <n v="0"/>
    <n v="0"/>
    <n v="0"/>
    <n v="0"/>
    <n v="693.36"/>
    <n v="-693.36"/>
    <n v="0"/>
    <m/>
    <s v="UM01"/>
    <s v="INR"/>
    <n v="0"/>
    <n v="0"/>
    <n v="0"/>
    <n v="0"/>
    <n v="0"/>
  </r>
  <r>
    <s v="1606002536"/>
    <s v="0"/>
    <s v="16060025360"/>
    <s v="6000"/>
    <x v="5"/>
    <s v="STEEL FILING CABINET"/>
    <s v="0"/>
    <s v="0"/>
    <s v="UM3001"/>
    <d v="1978-01-01T00:00:00"/>
    <n v="693.36"/>
    <n v="-693.36"/>
    <n v="0"/>
    <n v="0"/>
    <n v="0"/>
    <n v="0"/>
    <n v="0"/>
    <n v="0"/>
    <n v="693.36"/>
    <n v="-693.36"/>
    <n v="0"/>
    <m/>
    <s v="UM01"/>
    <s v="INR"/>
    <n v="0"/>
    <n v="0"/>
    <n v="0"/>
    <n v="0"/>
    <n v="0"/>
  </r>
  <r>
    <s v="1606002537"/>
    <s v="0"/>
    <s v="16060025370"/>
    <s v="6000"/>
    <x v="5"/>
    <s v="STEEL FILING CABINET"/>
    <s v="0"/>
    <s v="0"/>
    <s v="UM3001"/>
    <d v="1978-01-01T00:00:00"/>
    <n v="693.37"/>
    <n v="-693.37"/>
    <n v="0"/>
    <n v="0"/>
    <n v="0"/>
    <n v="0"/>
    <n v="0"/>
    <n v="0"/>
    <n v="693.37"/>
    <n v="-693.37"/>
    <n v="0"/>
    <m/>
    <s v="UM01"/>
    <s v="INR"/>
    <n v="0"/>
    <n v="0"/>
    <n v="0"/>
    <n v="0"/>
    <n v="0"/>
  </r>
  <r>
    <s v="1606002538"/>
    <s v="0"/>
    <s v="16060025380"/>
    <s v="6000"/>
    <x v="5"/>
    <s v="STEEL FILING CABINET"/>
    <s v="0"/>
    <s v="0"/>
    <s v="UM3001"/>
    <d v="1978-01-01T00:00:00"/>
    <n v="693.37"/>
    <n v="-693.37"/>
    <n v="0"/>
    <n v="0"/>
    <n v="0"/>
    <n v="0"/>
    <n v="0"/>
    <n v="0"/>
    <n v="693.37"/>
    <n v="-693.37"/>
    <n v="0"/>
    <m/>
    <s v="UM01"/>
    <s v="INR"/>
    <n v="0"/>
    <n v="0"/>
    <n v="0"/>
    <n v="0"/>
    <n v="0"/>
  </r>
  <r>
    <s v="1606002539"/>
    <s v="0"/>
    <s v="16060025390"/>
    <s v="6000"/>
    <x v="5"/>
    <s v="GODREJ STEEL STOREWEL"/>
    <s v="0"/>
    <s v="0"/>
    <s v="UM3001"/>
    <d v="1992-06-10T00:00:00"/>
    <n v="6262.24"/>
    <n v="-5949.12"/>
    <n v="313.12"/>
    <n v="0"/>
    <n v="0"/>
    <n v="0"/>
    <n v="0"/>
    <n v="313.12"/>
    <n v="6262.24"/>
    <n v="-5949.12"/>
    <n v="0"/>
    <m/>
    <s v="UM01"/>
    <s v="INR"/>
    <n v="0"/>
    <n v="0"/>
    <n v="0"/>
    <n v="0"/>
    <n v="0"/>
  </r>
  <r>
    <s v="1606002540"/>
    <s v="0"/>
    <s v="16060025400"/>
    <s v="6000"/>
    <x v="5"/>
    <s v="STEEL FILING CABINET"/>
    <s v="0"/>
    <s v="0"/>
    <s v="UM3001"/>
    <d v="1978-01-01T00:00:00"/>
    <n v="693.37"/>
    <n v="-693.37"/>
    <n v="0"/>
    <n v="0"/>
    <n v="0"/>
    <n v="0"/>
    <n v="0"/>
    <n v="0"/>
    <n v="693.37"/>
    <n v="-693.37"/>
    <n v="0"/>
    <m/>
    <s v="UM01"/>
    <s v="INR"/>
    <n v="0"/>
    <n v="0"/>
    <n v="0"/>
    <n v="0"/>
    <n v="0"/>
  </r>
  <r>
    <s v="1606002541"/>
    <s v="0"/>
    <s v="16060025410"/>
    <s v="6000"/>
    <x v="5"/>
    <s v="STEEL FILING CABINET"/>
    <s v="0"/>
    <s v="0"/>
    <s v="UM3001"/>
    <d v="1978-01-01T00:00:00"/>
    <n v="693.37"/>
    <n v="-693.37"/>
    <n v="0"/>
    <n v="0"/>
    <n v="0"/>
    <n v="0"/>
    <n v="0"/>
    <n v="0"/>
    <n v="693.37"/>
    <n v="-693.37"/>
    <n v="0"/>
    <m/>
    <s v="UM01"/>
    <s v="INR"/>
    <n v="0"/>
    <n v="0"/>
    <n v="0"/>
    <n v="0"/>
    <n v="0"/>
  </r>
  <r>
    <s v="1606002542"/>
    <s v="0"/>
    <s v="16060025420"/>
    <s v="6000"/>
    <x v="5"/>
    <s v="GODREJ STEEL STOREWELL WITH LO"/>
    <s v="0"/>
    <s v="0"/>
    <s v="UM3001"/>
    <d v="1988-06-21T00:00:00"/>
    <n v="6033.19"/>
    <n v="-5731.53"/>
    <n v="301.66000000000003"/>
    <n v="0"/>
    <n v="0"/>
    <n v="0"/>
    <n v="0"/>
    <n v="301.66000000000003"/>
    <n v="6033.19"/>
    <n v="-5731.53"/>
    <n v="0"/>
    <m/>
    <s v="UM01"/>
    <s v="INR"/>
    <n v="0"/>
    <n v="0"/>
    <n v="0"/>
    <n v="0"/>
    <n v="0"/>
  </r>
  <r>
    <s v="1606002543"/>
    <s v="0"/>
    <s v="16060025430"/>
    <s v="6000"/>
    <x v="5"/>
    <s v="GODREJ STEEL TABE &amp; CHAIR"/>
    <s v="0"/>
    <s v="0"/>
    <s v="UM3001"/>
    <d v="1989-09-11T00:00:00"/>
    <n v="17436.38"/>
    <n v="-16564.560000000001"/>
    <n v="871.82"/>
    <n v="0"/>
    <n v="0"/>
    <n v="0"/>
    <n v="0"/>
    <n v="871.82"/>
    <n v="17436.38"/>
    <n v="-16564.560000000001"/>
    <n v="0"/>
    <m/>
    <s v="UM01"/>
    <s v="INR"/>
    <n v="0"/>
    <n v="0"/>
    <n v="0"/>
    <n v="0"/>
    <n v="0"/>
  </r>
  <r>
    <s v="1606002544"/>
    <s v="0"/>
    <s v="16060025440"/>
    <s v="6000"/>
    <x v="5"/>
    <s v="STEEL FILING CABINET"/>
    <s v="0"/>
    <s v="0"/>
    <s v="UM3001"/>
    <d v="1978-01-01T00:00:00"/>
    <n v="693.37"/>
    <n v="-693.37"/>
    <n v="0"/>
    <n v="0"/>
    <n v="0"/>
    <n v="0"/>
    <n v="0"/>
    <n v="0"/>
    <n v="693.37"/>
    <n v="-693.37"/>
    <n v="0"/>
    <m/>
    <s v="UM01"/>
    <s v="INR"/>
    <n v="0"/>
    <n v="0"/>
    <n v="0"/>
    <n v="0"/>
    <n v="0"/>
  </r>
  <r>
    <s v="1606002545"/>
    <s v="0"/>
    <s v="16060025450"/>
    <s v="6000"/>
    <x v="5"/>
    <s v="GODREJ STEEL TABLE"/>
    <s v="0"/>
    <s v="0"/>
    <s v="UM3001"/>
    <d v="1989-10-05T00:00:00"/>
    <n v="13156.18"/>
    <n v="-12498.37"/>
    <n v="657.81"/>
    <n v="0"/>
    <n v="0"/>
    <n v="0"/>
    <n v="0"/>
    <n v="657.81"/>
    <n v="13156.18"/>
    <n v="-12498.37"/>
    <n v="0"/>
    <m/>
    <s v="UM01"/>
    <s v="INR"/>
    <n v="0"/>
    <n v="0"/>
    <n v="0"/>
    <n v="0"/>
    <n v="0"/>
  </r>
  <r>
    <s v="1606002546"/>
    <s v="0"/>
    <s v="16060025460"/>
    <s v="6000"/>
    <x v="5"/>
    <s v="GODREJ STEEL TABLE"/>
    <s v="0"/>
    <s v="0"/>
    <s v="UM3001"/>
    <d v="1989-12-20T00:00:00"/>
    <n v="31152.82"/>
    <n v="-29595.17"/>
    <n v="1557.65"/>
    <n v="0"/>
    <n v="0"/>
    <n v="0"/>
    <n v="0"/>
    <n v="1557.65"/>
    <n v="31152.82"/>
    <n v="-29595.17"/>
    <n v="0"/>
    <m/>
    <s v="UM01"/>
    <s v="INR"/>
    <n v="0"/>
    <n v="0"/>
    <n v="0"/>
    <n v="0"/>
    <n v="0"/>
  </r>
  <r>
    <s v="1606002547"/>
    <s v="0"/>
    <s v="16060025470"/>
    <s v="6000"/>
    <x v="5"/>
    <s v="STEEL FILING CABINET"/>
    <s v="0"/>
    <s v="0"/>
    <s v="UM3001"/>
    <d v="1978-01-01T00:00:00"/>
    <n v="693.37"/>
    <n v="-693.37"/>
    <n v="0"/>
    <n v="0"/>
    <n v="0"/>
    <n v="0"/>
    <n v="0"/>
    <n v="0"/>
    <n v="693.37"/>
    <n v="-693.37"/>
    <n v="0"/>
    <m/>
    <s v="UM01"/>
    <s v="INR"/>
    <n v="0"/>
    <n v="0"/>
    <n v="0"/>
    <n v="0"/>
    <n v="0"/>
  </r>
  <r>
    <s v="1606002548"/>
    <s v="0"/>
    <s v="16060025480"/>
    <s v="6000"/>
    <x v="5"/>
    <s v="GODREJ STEEL TABLE"/>
    <s v="0"/>
    <s v="0"/>
    <s v="UM3001"/>
    <d v="1989-04-19T00:00:00"/>
    <n v="5312.83"/>
    <n v="-5047.18"/>
    <n v="265.64999999999998"/>
    <n v="0"/>
    <n v="0"/>
    <n v="0"/>
    <n v="0"/>
    <n v="265.64999999999998"/>
    <n v="5312.83"/>
    <n v="-5047.18"/>
    <n v="0"/>
    <m/>
    <s v="UM01"/>
    <s v="INR"/>
    <n v="0"/>
    <n v="0"/>
    <n v="0"/>
    <n v="0"/>
    <n v="0"/>
  </r>
  <r>
    <s v="1606002549"/>
    <s v="0"/>
    <s v="16060025490"/>
    <s v="6000"/>
    <x v="5"/>
    <s v="GODREJ STEEL TABLE"/>
    <s v="0"/>
    <s v="0"/>
    <s v="UM3001"/>
    <d v="1990-12-04T00:00:00"/>
    <n v="14192.37"/>
    <n v="-13482.75"/>
    <n v="709.62"/>
    <n v="0"/>
    <n v="0"/>
    <n v="0"/>
    <n v="0"/>
    <n v="709.62"/>
    <n v="14192.37"/>
    <n v="-13482.75"/>
    <n v="0"/>
    <m/>
    <s v="UM01"/>
    <s v="INR"/>
    <n v="0"/>
    <n v="0"/>
    <n v="0"/>
    <n v="0"/>
    <n v="0"/>
  </r>
  <r>
    <s v="1606002550"/>
    <s v="0"/>
    <s v="16060025500"/>
    <s v="6000"/>
    <x v="5"/>
    <s v="GODREJ STEEL TABLE"/>
    <s v="0"/>
    <s v="0"/>
    <s v="UM3001"/>
    <d v="1994-06-04T00:00:00"/>
    <n v="22883.73"/>
    <n v="-21739.54"/>
    <n v="1144.19"/>
    <n v="0"/>
    <n v="0"/>
    <n v="0"/>
    <n v="0"/>
    <n v="1144.19"/>
    <n v="22883.73"/>
    <n v="-21739.54"/>
    <n v="0"/>
    <m/>
    <s v="UM01"/>
    <s v="INR"/>
    <n v="0"/>
    <n v="0"/>
    <n v="0"/>
    <n v="0"/>
    <n v="0"/>
  </r>
  <r>
    <s v="1606002551"/>
    <s v="0"/>
    <s v="16060025510"/>
    <s v="6000"/>
    <x v="5"/>
    <s v="STEEL FILING CABINET"/>
    <s v="0"/>
    <s v="0"/>
    <s v="UM3001"/>
    <d v="1978-01-01T00:00:00"/>
    <n v="693.37"/>
    <n v="-693.37"/>
    <n v="0"/>
    <n v="0"/>
    <n v="0"/>
    <n v="0"/>
    <n v="0"/>
    <n v="0"/>
    <n v="693.37"/>
    <n v="-693.37"/>
    <n v="0"/>
    <m/>
    <s v="UM01"/>
    <s v="INR"/>
    <n v="0"/>
    <n v="0"/>
    <n v="0"/>
    <n v="0"/>
    <n v="0"/>
  </r>
  <r>
    <s v="1606002552"/>
    <s v="0"/>
    <s v="16060025520"/>
    <s v="6000"/>
    <x v="5"/>
    <s v="GODREJ STEEL TABLE"/>
    <s v="0"/>
    <s v="0"/>
    <s v="UM3001"/>
    <d v="1995-01-09T00:00:00"/>
    <n v="5652.86"/>
    <n v="-5370.21"/>
    <n v="282.64999999999998"/>
    <n v="0"/>
    <n v="0"/>
    <n v="0"/>
    <n v="0"/>
    <n v="282.64999999999998"/>
    <n v="5652.86"/>
    <n v="-5370.21"/>
    <n v="0"/>
    <m/>
    <s v="UM01"/>
    <s v="INR"/>
    <n v="0"/>
    <n v="0"/>
    <n v="0"/>
    <n v="0"/>
    <n v="0"/>
  </r>
  <r>
    <s v="1606002553"/>
    <s v="0"/>
    <s v="16060025530"/>
    <s v="6000"/>
    <x v="5"/>
    <s v="GODREJ STEEL TABLE"/>
    <s v="0"/>
    <s v="0"/>
    <s v="UM3001"/>
    <d v="1990-12-04T00:00:00"/>
    <n v="30676.41"/>
    <n v="-29142.58"/>
    <n v="1533.83"/>
    <n v="0"/>
    <n v="0"/>
    <n v="0"/>
    <n v="0"/>
    <n v="1533.83"/>
    <n v="30676.41"/>
    <n v="-29142.58"/>
    <n v="0"/>
    <m/>
    <s v="UM01"/>
    <s v="INR"/>
    <n v="0"/>
    <n v="0"/>
    <n v="0"/>
    <n v="0"/>
    <n v="0"/>
  </r>
  <r>
    <s v="1606002554"/>
    <s v="0"/>
    <s v="16060025540"/>
    <s v="6000"/>
    <x v="5"/>
    <s v="STEEL FILING CABINET"/>
    <s v="0"/>
    <s v="0"/>
    <s v="UM3001"/>
    <d v="1978-01-01T00:00:00"/>
    <n v="693.37"/>
    <n v="-693.37"/>
    <n v="0"/>
    <n v="0"/>
    <n v="0"/>
    <n v="0"/>
    <n v="0"/>
    <n v="0"/>
    <n v="693.37"/>
    <n v="-693.37"/>
    <n v="0"/>
    <m/>
    <s v="UM01"/>
    <s v="INR"/>
    <n v="0"/>
    <n v="0"/>
    <n v="0"/>
    <n v="0"/>
    <n v="0"/>
  </r>
  <r>
    <s v="1606002555"/>
    <s v="0"/>
    <s v="16060025550"/>
    <s v="6000"/>
    <x v="5"/>
    <s v="GODREJ STEEL TABLE"/>
    <s v="0"/>
    <s v="0"/>
    <s v="UM3001"/>
    <d v="1989-04-08T00:00:00"/>
    <n v="12707.52"/>
    <n v="-12072.14"/>
    <n v="635.38"/>
    <n v="0"/>
    <n v="0"/>
    <n v="0"/>
    <n v="0"/>
    <n v="635.38"/>
    <n v="12707.52"/>
    <n v="-12072.14"/>
    <n v="0"/>
    <m/>
    <s v="UM01"/>
    <s v="INR"/>
    <n v="0"/>
    <n v="0"/>
    <n v="0"/>
    <n v="0"/>
    <n v="0"/>
  </r>
  <r>
    <s v="1606002556"/>
    <s v="0"/>
    <s v="16060025560"/>
    <s v="6000"/>
    <x v="5"/>
    <s v="STEEL FILING CABINET"/>
    <s v="0"/>
    <s v="0"/>
    <s v="UM3001"/>
    <d v="1978-01-01T00:00:00"/>
    <n v="693.37"/>
    <n v="-693.37"/>
    <n v="0"/>
    <n v="0"/>
    <n v="0"/>
    <n v="0"/>
    <n v="0"/>
    <n v="0"/>
    <n v="693.37"/>
    <n v="-693.37"/>
    <n v="0"/>
    <m/>
    <s v="UM01"/>
    <s v="INR"/>
    <n v="0"/>
    <n v="0"/>
    <n v="0"/>
    <n v="0"/>
    <n v="0"/>
  </r>
  <r>
    <s v="1606002557"/>
    <s v="0"/>
    <s v="16060025570"/>
    <s v="6000"/>
    <x v="5"/>
    <s v="STEEL FILING CABINET"/>
    <s v="0"/>
    <s v="0"/>
    <s v="UM3001"/>
    <d v="1978-01-01T00:00:00"/>
    <n v="693.37"/>
    <n v="-693.37"/>
    <n v="0"/>
    <n v="0"/>
    <n v="0"/>
    <n v="0"/>
    <n v="0"/>
    <n v="0"/>
    <n v="693.37"/>
    <n v="-693.37"/>
    <n v="0"/>
    <m/>
    <s v="UM01"/>
    <s v="INR"/>
    <n v="0"/>
    <n v="0"/>
    <n v="0"/>
    <n v="0"/>
    <n v="0"/>
  </r>
  <r>
    <s v="1606002558"/>
    <s v="0"/>
    <s v="16060025580"/>
    <s v="6000"/>
    <x v="5"/>
    <s v="GODREJ STEEL SAFE 78X36X19"/>
    <s v="0"/>
    <s v="0"/>
    <s v="UM3001"/>
    <d v="1970-01-01T00:00:00"/>
    <n v="698.86"/>
    <n v="-698.86"/>
    <n v="0"/>
    <n v="0"/>
    <n v="0"/>
    <n v="0"/>
    <n v="0"/>
    <n v="0"/>
    <n v="698.86"/>
    <n v="-698.86"/>
    <n v="0"/>
    <m/>
    <s v="UM01"/>
    <s v="INR"/>
    <n v="0"/>
    <n v="0"/>
    <n v="0"/>
    <n v="0"/>
    <n v="0"/>
  </r>
  <r>
    <s v="1606002559"/>
    <s v="0"/>
    <s v="16060025590"/>
    <s v="6000"/>
    <x v="5"/>
    <s v="WRITING TABLE STEEL"/>
    <s v="0"/>
    <s v="0"/>
    <s v="UM3001"/>
    <d v="1975-07-28T00:00:00"/>
    <n v="699.9"/>
    <n v="-699.9"/>
    <n v="0"/>
    <n v="0"/>
    <n v="0"/>
    <n v="0"/>
    <n v="0"/>
    <n v="0"/>
    <n v="699.9"/>
    <n v="-699.9"/>
    <n v="0"/>
    <m/>
    <s v="UM01"/>
    <s v="INR"/>
    <n v="0"/>
    <n v="0"/>
    <n v="0"/>
    <n v="0"/>
    <n v="0"/>
  </r>
  <r>
    <s v="1606002560"/>
    <s v="0"/>
    <s v="16060025600"/>
    <s v="6000"/>
    <x v="5"/>
    <s v="&quot;&quot;&quot;KHAITAN CABIN FAN 12&quot;&quot;&quot;&quot;&quot;"/>
    <s v="0"/>
    <s v="0"/>
    <s v="UM3001"/>
    <d v="1993-03-24T00:00:00"/>
    <n v="715.85"/>
    <n v="-715.85"/>
    <n v="0"/>
    <n v="0"/>
    <n v="0"/>
    <n v="0"/>
    <n v="0"/>
    <n v="0"/>
    <n v="715.85"/>
    <n v="-715.85"/>
    <n v="0"/>
    <m/>
    <s v="UM01"/>
    <s v="INR"/>
    <n v="0"/>
    <n v="0"/>
    <n v="0"/>
    <n v="0"/>
    <n v="0"/>
  </r>
  <r>
    <s v="1606002561"/>
    <s v="0"/>
    <s v="16060025610"/>
    <s v="6000"/>
    <x v="5"/>
    <s v="GODREJ STEEL TABLE - 1 NO"/>
    <s v="0"/>
    <s v="0"/>
    <s v="UM3001"/>
    <d v="1988-12-22T00:00:00"/>
    <n v="5076.32"/>
    <n v="-4822.5"/>
    <n v="253.82"/>
    <n v="0"/>
    <n v="0"/>
    <n v="0"/>
    <n v="0"/>
    <n v="253.82"/>
    <n v="5076.32"/>
    <n v="-4822.5"/>
    <n v="0"/>
    <m/>
    <s v="UM01"/>
    <s v="INR"/>
    <n v="0"/>
    <n v="0"/>
    <n v="0"/>
    <n v="0"/>
    <n v="0"/>
  </r>
  <r>
    <s v="1606002562"/>
    <s v="0"/>
    <s v="16060025620"/>
    <s v="6000"/>
    <x v="5"/>
    <s v="&quot;&quot;&quot;WALL MOUNTING FAN 16 &quot;&quot;&quot;&quot; CINNI&quot;"/>
    <s v="0"/>
    <s v="0"/>
    <s v="UM3001"/>
    <d v="1987-06-09T00:00:00"/>
    <n v="728.21"/>
    <n v="-728.21"/>
    <n v="0"/>
    <n v="0"/>
    <n v="0"/>
    <n v="0"/>
    <n v="0"/>
    <n v="0"/>
    <n v="728.21"/>
    <n v="-728.21"/>
    <n v="0"/>
    <m/>
    <s v="UM01"/>
    <s v="INR"/>
    <n v="0"/>
    <n v="0"/>
    <n v="0"/>
    <n v="0"/>
    <n v="0"/>
  </r>
  <r>
    <s v="1606002563"/>
    <s v="0"/>
    <s v="16060025630"/>
    <s v="6000"/>
    <x v="5"/>
    <s v="TABLE T-102 D.C.TOP"/>
    <s v="0"/>
    <s v="0"/>
    <s v="UM3001"/>
    <d v="1973-01-01T00:00:00"/>
    <n v="728.32"/>
    <n v="-728.32"/>
    <n v="0"/>
    <n v="0"/>
    <n v="0"/>
    <n v="0"/>
    <n v="0"/>
    <n v="0"/>
    <n v="728.32"/>
    <n v="-728.32"/>
    <n v="0"/>
    <m/>
    <s v="UM01"/>
    <s v="INR"/>
    <n v="0"/>
    <n v="0"/>
    <n v="0"/>
    <n v="0"/>
    <n v="0"/>
  </r>
  <r>
    <s v="1606002564"/>
    <s v="0"/>
    <s v="16060025640"/>
    <s v="6000"/>
    <x v="5"/>
    <s v="GODREJ STEEL TABLE &amp; CABINET"/>
    <s v="0"/>
    <s v="0"/>
    <s v="UM3001"/>
    <d v="1989-12-20T00:00:00"/>
    <n v="38062"/>
    <n v="-36158.9"/>
    <n v="1903.1"/>
    <n v="0"/>
    <n v="0"/>
    <n v="0"/>
    <n v="0"/>
    <n v="1903.1"/>
    <n v="38062"/>
    <n v="-36158.9"/>
    <n v="0"/>
    <m/>
    <s v="UM01"/>
    <s v="INR"/>
    <n v="0"/>
    <n v="0"/>
    <n v="0"/>
    <n v="0"/>
    <n v="0"/>
  </r>
  <r>
    <s v="1606002565"/>
    <s v="0"/>
    <s v="16060025650"/>
    <s v="6000"/>
    <x v="5"/>
    <s v="GODREJ STEEL TABLE &amp; CHAIR SET"/>
    <s v="0"/>
    <s v="0"/>
    <s v="UM3001"/>
    <d v="1989-08-25T00:00:00"/>
    <n v="6185.25"/>
    <n v="-5875.98"/>
    <n v="309.27"/>
    <n v="0"/>
    <n v="0"/>
    <n v="0"/>
    <n v="0"/>
    <n v="309.27"/>
    <n v="6185.25"/>
    <n v="-5875.98"/>
    <n v="0"/>
    <m/>
    <s v="UM01"/>
    <s v="INR"/>
    <n v="0"/>
    <n v="0"/>
    <n v="0"/>
    <n v="0"/>
    <n v="0"/>
  </r>
  <r>
    <s v="1606002566"/>
    <s v="0"/>
    <s v="16060025660"/>
    <s v="6000"/>
    <x v="5"/>
    <s v="GODREJ STEEL TABLE -3 NOS"/>
    <s v="0"/>
    <s v="0"/>
    <s v="UM3001"/>
    <d v="1988-01-28T00:00:00"/>
    <n v="11293.89"/>
    <n v="-10729.19"/>
    <n v="564.70000000000005"/>
    <n v="0"/>
    <n v="0"/>
    <n v="0"/>
    <n v="0"/>
    <n v="564.70000000000005"/>
    <n v="11293.89"/>
    <n v="-10729.19"/>
    <n v="0"/>
    <m/>
    <s v="UM01"/>
    <s v="INR"/>
    <n v="0"/>
    <n v="0"/>
    <n v="0"/>
    <n v="0"/>
    <n v="0"/>
  </r>
  <r>
    <s v="1606002567"/>
    <s v="0"/>
    <s v="16060025670"/>
    <s v="6000"/>
    <x v="5"/>
    <s v="GODREJ STEEL TABLE 4 NOS"/>
    <s v="0"/>
    <s v="0"/>
    <s v="UM3001"/>
    <d v="1988-01-28T00:00:00"/>
    <n v="9863.67"/>
    <n v="-9370.48"/>
    <n v="493.19"/>
    <n v="0"/>
    <n v="0"/>
    <n v="0"/>
    <n v="0"/>
    <n v="493.19"/>
    <n v="9863.67"/>
    <n v="-9370.48"/>
    <n v="0"/>
    <m/>
    <s v="UM01"/>
    <s v="INR"/>
    <n v="0"/>
    <n v="0"/>
    <n v="0"/>
    <n v="0"/>
    <n v="0"/>
  </r>
  <r>
    <s v="1606002568"/>
    <s v="0"/>
    <s v="16060025680"/>
    <s v="6000"/>
    <x v="5"/>
    <s v="TABLE T-102 D.C.TOP"/>
    <s v="0"/>
    <s v="0"/>
    <s v="UM3001"/>
    <d v="1973-01-01T00:00:00"/>
    <n v="728.32"/>
    <n v="-728.32"/>
    <n v="0"/>
    <n v="0"/>
    <n v="0"/>
    <n v="0"/>
    <n v="0"/>
    <n v="0"/>
    <n v="728.32"/>
    <n v="-728.32"/>
    <n v="0"/>
    <m/>
    <s v="UM01"/>
    <s v="INR"/>
    <n v="0"/>
    <n v="0"/>
    <n v="0"/>
    <n v="0"/>
    <n v="0"/>
  </r>
  <r>
    <s v="1606002569"/>
    <s v="0"/>
    <s v="16060025690"/>
    <s v="6000"/>
    <x v="5"/>
    <s v="TABLE T-102 D.L.TOP"/>
    <s v="0"/>
    <s v="0"/>
    <s v="UM3001"/>
    <d v="1973-01-01T00:00:00"/>
    <n v="728.32"/>
    <n v="-728.32"/>
    <n v="0"/>
    <n v="0"/>
    <n v="0"/>
    <n v="0"/>
    <n v="0"/>
    <n v="0"/>
    <n v="728.32"/>
    <n v="-728.32"/>
    <n v="0"/>
    <m/>
    <s v="UM01"/>
    <s v="INR"/>
    <n v="0"/>
    <n v="0"/>
    <n v="0"/>
    <n v="0"/>
    <n v="0"/>
  </r>
  <r>
    <s v="1606002570"/>
    <s v="0"/>
    <s v="16060025700"/>
    <s v="6000"/>
    <x v="5"/>
    <s v="TABLE T-102 D.L.TOP"/>
    <s v="0"/>
    <s v="0"/>
    <s v="UM3001"/>
    <d v="1973-01-01T00:00:00"/>
    <n v="728.32"/>
    <n v="-728.32"/>
    <n v="0"/>
    <n v="0"/>
    <n v="0"/>
    <n v="0"/>
    <n v="0"/>
    <n v="0"/>
    <n v="728.32"/>
    <n v="-728.32"/>
    <n v="0"/>
    <m/>
    <s v="UM01"/>
    <s v="INR"/>
    <n v="0"/>
    <n v="0"/>
    <n v="0"/>
    <n v="0"/>
    <n v="0"/>
  </r>
  <r>
    <s v="1606002571"/>
    <s v="0"/>
    <s v="16060025710"/>
    <s v="6000"/>
    <x v="5"/>
    <s v="TABLE T-102 D.L.TOP"/>
    <s v="0"/>
    <s v="0"/>
    <s v="UM3001"/>
    <d v="1973-01-01T00:00:00"/>
    <n v="728.32"/>
    <n v="-728.32"/>
    <n v="0"/>
    <n v="0"/>
    <n v="0"/>
    <n v="0"/>
    <n v="0"/>
    <n v="0"/>
    <n v="728.32"/>
    <n v="-728.32"/>
    <n v="0"/>
    <m/>
    <s v="UM01"/>
    <s v="INR"/>
    <n v="0"/>
    <n v="0"/>
    <n v="0"/>
    <n v="0"/>
    <n v="0"/>
  </r>
  <r>
    <s v="1606002572"/>
    <s v="0"/>
    <s v="16060025720"/>
    <s v="6000"/>
    <x v="5"/>
    <s v="TABLE T-102 D.L.TOP"/>
    <s v="0"/>
    <s v="0"/>
    <s v="UM3001"/>
    <d v="1973-01-01T00:00:00"/>
    <n v="728.32"/>
    <n v="-728.32"/>
    <n v="0"/>
    <n v="0"/>
    <n v="0"/>
    <n v="0"/>
    <n v="0"/>
    <n v="0"/>
    <n v="728.32"/>
    <n v="-728.32"/>
    <n v="0"/>
    <m/>
    <s v="UM01"/>
    <s v="INR"/>
    <n v="0"/>
    <n v="0"/>
    <n v="0"/>
    <n v="0"/>
    <n v="0"/>
  </r>
  <r>
    <s v="1606002573"/>
    <s v="0"/>
    <s v="16060025730"/>
    <s v="6000"/>
    <x v="5"/>
    <s v="TABLE T-102 D.L.TOP"/>
    <s v="0"/>
    <s v="0"/>
    <s v="UM3001"/>
    <d v="1973-01-01T00:00:00"/>
    <n v="728.34"/>
    <n v="-728.34"/>
    <n v="0"/>
    <n v="0"/>
    <n v="0"/>
    <n v="0"/>
    <n v="0"/>
    <n v="0"/>
    <n v="728.34"/>
    <n v="-728.34"/>
    <n v="0"/>
    <m/>
    <s v="UM01"/>
    <s v="INR"/>
    <n v="0"/>
    <n v="0"/>
    <n v="0"/>
    <n v="0"/>
    <n v="0"/>
  </r>
  <r>
    <s v="1606002574"/>
    <s v="0"/>
    <s v="16060025740"/>
    <s v="6000"/>
    <x v="5"/>
    <s v="TABLE T-101 WITH D.L.TOP"/>
    <s v="0"/>
    <s v="0"/>
    <s v="UM3001"/>
    <d v="1974-01-01T00:00:00"/>
    <n v="737.33"/>
    <n v="-737.33"/>
    <n v="0"/>
    <n v="0"/>
    <n v="0"/>
    <n v="0"/>
    <n v="0"/>
    <n v="0"/>
    <n v="737.33"/>
    <n v="-737.33"/>
    <n v="0"/>
    <m/>
    <s v="UM01"/>
    <s v="INR"/>
    <n v="0"/>
    <n v="0"/>
    <n v="0"/>
    <n v="0"/>
    <n v="0"/>
  </r>
  <r>
    <s v="1606002575"/>
    <s v="0"/>
    <s v="16060025750"/>
    <s v="6000"/>
    <x v="5"/>
    <s v="TABLE T-101 WITH D.L.TOP"/>
    <s v="0"/>
    <s v="0"/>
    <s v="UM3001"/>
    <d v="1974-01-01T00:00:00"/>
    <n v="737.33"/>
    <n v="-737.33"/>
    <n v="0"/>
    <n v="0"/>
    <n v="0"/>
    <n v="0"/>
    <n v="0"/>
    <n v="0"/>
    <n v="737.33"/>
    <n v="-737.33"/>
    <n v="0"/>
    <m/>
    <s v="UM01"/>
    <s v="INR"/>
    <n v="0"/>
    <n v="0"/>
    <n v="0"/>
    <n v="0"/>
    <n v="0"/>
  </r>
  <r>
    <s v="1606002576"/>
    <s v="0"/>
    <s v="16060025760"/>
    <s v="6000"/>
    <x v="5"/>
    <s v="GODREJ STEEL TABLE T 102"/>
    <s v="0"/>
    <s v="0"/>
    <s v="UM3001"/>
    <d v="1994-06-03T00:00:00"/>
    <n v="11441.87"/>
    <n v="-10869.77"/>
    <n v="572.1"/>
    <n v="0"/>
    <n v="0"/>
    <n v="0"/>
    <n v="0"/>
    <n v="572.1"/>
    <n v="11441.87"/>
    <n v="-10869.77"/>
    <n v="0"/>
    <m/>
    <s v="UM01"/>
    <s v="INR"/>
    <n v="0"/>
    <n v="0"/>
    <n v="0"/>
    <n v="0"/>
    <n v="0"/>
  </r>
  <r>
    <s v="1606002577"/>
    <s v="0"/>
    <s v="16060025770"/>
    <s v="6000"/>
    <x v="5"/>
    <s v="TABLE T-101 WITH D.L.TOP"/>
    <s v="0"/>
    <s v="0"/>
    <s v="UM3001"/>
    <d v="1974-01-01T00:00:00"/>
    <n v="737.33"/>
    <n v="-737.33"/>
    <n v="0"/>
    <n v="0"/>
    <n v="0"/>
    <n v="0"/>
    <n v="0"/>
    <n v="0"/>
    <n v="737.33"/>
    <n v="-737.33"/>
    <n v="0"/>
    <m/>
    <s v="UM01"/>
    <s v="INR"/>
    <n v="0"/>
    <n v="0"/>
    <n v="0"/>
    <n v="0"/>
    <n v="0"/>
  </r>
  <r>
    <s v="1606002578"/>
    <s v="0"/>
    <s v="16060025780"/>
    <s v="6000"/>
    <x v="5"/>
    <s v="TABLE T-101 WITH D.L.TOP"/>
    <s v="0"/>
    <s v="0"/>
    <s v="UM3001"/>
    <d v="1974-01-01T00:00:00"/>
    <n v="737.33"/>
    <n v="-737.33"/>
    <n v="0"/>
    <n v="0"/>
    <n v="0"/>
    <n v="0"/>
    <n v="0"/>
    <n v="0"/>
    <n v="737.33"/>
    <n v="-737.33"/>
    <n v="0"/>
    <m/>
    <s v="UM01"/>
    <s v="INR"/>
    <n v="0"/>
    <n v="0"/>
    <n v="0"/>
    <n v="0"/>
    <n v="0"/>
  </r>
  <r>
    <s v="1606002579"/>
    <s v="0"/>
    <s v="16060025790"/>
    <s v="6000"/>
    <x v="5"/>
    <s v="TABLE T-101 WITH D.L.TOP"/>
    <s v="0"/>
    <s v="0"/>
    <s v="UM3001"/>
    <d v="1974-01-01T00:00:00"/>
    <n v="737.33"/>
    <n v="-737.33"/>
    <n v="0"/>
    <n v="0"/>
    <n v="0"/>
    <n v="0"/>
    <n v="0"/>
    <n v="0"/>
    <n v="737.33"/>
    <n v="-737.33"/>
    <n v="0"/>
    <m/>
    <s v="UM01"/>
    <s v="INR"/>
    <n v="0"/>
    <n v="0"/>
    <n v="0"/>
    <n v="0"/>
    <n v="0"/>
  </r>
  <r>
    <s v="1606002580"/>
    <s v="0"/>
    <s v="16060025800"/>
    <s v="6000"/>
    <x v="5"/>
    <s v="TABLE T-101 WITH D.L.TOP"/>
    <s v="0"/>
    <s v="0"/>
    <s v="UM3001"/>
    <d v="1974-01-01T00:00:00"/>
    <n v="737.33"/>
    <n v="-737.33"/>
    <n v="0"/>
    <n v="0"/>
    <n v="0"/>
    <n v="0"/>
    <n v="0"/>
    <n v="0"/>
    <n v="737.33"/>
    <n v="-737.33"/>
    <n v="0"/>
    <m/>
    <s v="UM01"/>
    <s v="INR"/>
    <n v="0"/>
    <n v="0"/>
    <n v="0"/>
    <n v="0"/>
    <n v="0"/>
  </r>
  <r>
    <s v="1606002581"/>
    <s v="0"/>
    <s v="16060025810"/>
    <s v="6000"/>
    <x v="5"/>
    <s v="TABLE T-101 WITH D.L.TOP"/>
    <s v="0"/>
    <s v="0"/>
    <s v="UM3001"/>
    <d v="1974-01-01T00:00:00"/>
    <n v="737.33"/>
    <n v="-737.33"/>
    <n v="0"/>
    <n v="0"/>
    <n v="0"/>
    <n v="0"/>
    <n v="0"/>
    <n v="0"/>
    <n v="737.33"/>
    <n v="-737.33"/>
    <n v="0"/>
    <m/>
    <s v="UM01"/>
    <s v="INR"/>
    <n v="0"/>
    <n v="0"/>
    <n v="0"/>
    <n v="0"/>
    <n v="0"/>
  </r>
  <r>
    <s v="1606002582"/>
    <s v="0"/>
    <s v="16060025820"/>
    <s v="6000"/>
    <x v="5"/>
    <s v="TABLE T-101 WITH D.L.TOP"/>
    <s v="0"/>
    <s v="0"/>
    <s v="UM3001"/>
    <d v="1974-01-01T00:00:00"/>
    <n v="737.33"/>
    <n v="-737.33"/>
    <n v="0"/>
    <n v="0"/>
    <n v="0"/>
    <n v="0"/>
    <n v="0"/>
    <n v="0"/>
    <n v="737.33"/>
    <n v="-737.33"/>
    <n v="0"/>
    <m/>
    <s v="UM01"/>
    <s v="INR"/>
    <n v="0"/>
    <n v="0"/>
    <n v="0"/>
    <n v="0"/>
    <n v="0"/>
  </r>
  <r>
    <s v="1606002583"/>
    <s v="0"/>
    <s v="16060025830"/>
    <s v="6000"/>
    <x v="5"/>
    <s v="TABLE T-101 WITH D.L.TOP"/>
    <s v="0"/>
    <s v="0"/>
    <s v="UM3001"/>
    <d v="1974-01-01T00:00:00"/>
    <n v="737.33"/>
    <n v="-737.33"/>
    <n v="0"/>
    <n v="0"/>
    <n v="0"/>
    <n v="0"/>
    <n v="0"/>
    <n v="0"/>
    <n v="737.33"/>
    <n v="-737.33"/>
    <n v="0"/>
    <m/>
    <s v="UM01"/>
    <s v="INR"/>
    <n v="0"/>
    <n v="0"/>
    <n v="0"/>
    <n v="0"/>
    <n v="0"/>
  </r>
  <r>
    <s v="1606002584"/>
    <s v="0"/>
    <s v="16060025840"/>
    <s v="6000"/>
    <x v="5"/>
    <s v="TABLE T-101 WITH D.L.TOP"/>
    <s v="0"/>
    <s v="0"/>
    <s v="UM3001"/>
    <d v="1974-01-01T00:00:00"/>
    <n v="737.33"/>
    <n v="-737.33"/>
    <n v="0"/>
    <n v="0"/>
    <n v="0"/>
    <n v="0"/>
    <n v="0"/>
    <n v="0"/>
    <n v="737.33"/>
    <n v="-737.33"/>
    <n v="0"/>
    <m/>
    <s v="UM01"/>
    <s v="INR"/>
    <n v="0"/>
    <n v="0"/>
    <n v="0"/>
    <n v="0"/>
    <n v="0"/>
  </r>
  <r>
    <s v="1606002585"/>
    <s v="0"/>
    <s v="16060025850"/>
    <s v="6000"/>
    <x v="5"/>
    <s v="GODREJ STEEL TABLE T-101 5 NO"/>
    <s v="0"/>
    <s v="0"/>
    <s v="UM3001"/>
    <d v="1988-05-24T00:00:00"/>
    <n v="5150.08"/>
    <n v="-4892.57"/>
    <n v="257.51"/>
    <n v="0"/>
    <n v="0"/>
    <n v="0"/>
    <n v="0"/>
    <n v="257.51"/>
    <n v="5150.08"/>
    <n v="-4892.57"/>
    <n v="0"/>
    <m/>
    <s v="UM01"/>
    <s v="INR"/>
    <n v="0"/>
    <n v="0"/>
    <n v="0"/>
    <n v="0"/>
    <n v="0"/>
  </r>
  <r>
    <s v="1606002586"/>
    <s v="0"/>
    <s v="16060025860"/>
    <s v="6000"/>
    <x v="5"/>
    <s v="GODREJ STEEL TABLE T-102"/>
    <s v="0"/>
    <s v="0"/>
    <s v="UM3001"/>
    <d v="1991-06-05T00:00:00"/>
    <n v="9286"/>
    <n v="-8821.7000000000007"/>
    <n v="464.3"/>
    <n v="0"/>
    <n v="0"/>
    <n v="0"/>
    <n v="0"/>
    <n v="464.3"/>
    <n v="9286"/>
    <n v="-8821.7000000000007"/>
    <n v="0"/>
    <m/>
    <s v="UM01"/>
    <s v="INR"/>
    <n v="0"/>
    <n v="0"/>
    <n v="0"/>
    <n v="0"/>
    <n v="0"/>
  </r>
  <r>
    <s v="1606002587"/>
    <s v="0"/>
    <s v="16060025870"/>
    <s v="6000"/>
    <x v="5"/>
    <s v="GODREJ STEEL TABLE T-102"/>
    <s v="0"/>
    <s v="0"/>
    <s v="UM3001"/>
    <d v="1992-08-14T00:00:00"/>
    <n v="5038.41"/>
    <n v="-4786.4799999999996"/>
    <n v="251.93"/>
    <n v="0"/>
    <n v="0"/>
    <n v="0"/>
    <n v="0"/>
    <n v="251.93"/>
    <n v="5038.41"/>
    <n v="-4786.4799999999996"/>
    <n v="0"/>
    <m/>
    <s v="UM01"/>
    <s v="INR"/>
    <n v="0"/>
    <n v="0"/>
    <n v="0"/>
    <n v="0"/>
    <n v="0"/>
  </r>
  <r>
    <s v="1606002588"/>
    <s v="0"/>
    <s v="16060025880"/>
    <s v="6000"/>
    <x v="5"/>
    <s v="GODREJ STEEL TABLE T-102"/>
    <s v="0"/>
    <s v="0"/>
    <s v="UM3001"/>
    <d v="1996-11-13T00:00:00"/>
    <n v="6173.97"/>
    <n v="-5865.27"/>
    <n v="308.7"/>
    <n v="0"/>
    <n v="0"/>
    <n v="0"/>
    <n v="0"/>
    <n v="308.7"/>
    <n v="6173.97"/>
    <n v="-5865.27"/>
    <n v="0"/>
    <m/>
    <s v="UM01"/>
    <s v="INR"/>
    <n v="0"/>
    <n v="0"/>
    <n v="0"/>
    <n v="0"/>
    <n v="0"/>
  </r>
  <r>
    <s v="1606002589"/>
    <s v="0"/>
    <s v="16060025890"/>
    <s v="6000"/>
    <x v="5"/>
    <s v="GODREJ STEEL TABLE T-102 -"/>
    <s v="0"/>
    <s v="0"/>
    <s v="UM3001"/>
    <d v="1989-03-17T00:00:00"/>
    <n v="8389.27"/>
    <n v="-7969.8"/>
    <n v="419.47"/>
    <n v="0"/>
    <n v="0"/>
    <n v="0"/>
    <n v="0"/>
    <n v="419.47"/>
    <n v="8389.27"/>
    <n v="-7969.8"/>
    <n v="0"/>
    <m/>
    <s v="UM01"/>
    <s v="INR"/>
    <n v="0"/>
    <n v="0"/>
    <n v="0"/>
    <n v="0"/>
    <n v="0"/>
  </r>
  <r>
    <s v="1606002590"/>
    <s v="0"/>
    <s v="16060025900"/>
    <s v="6000"/>
    <x v="5"/>
    <s v="TABLE T-101 WITH D.L.TOP"/>
    <s v="0"/>
    <s v="0"/>
    <s v="UM3001"/>
    <d v="1974-01-01T00:00:00"/>
    <n v="737.33"/>
    <n v="-737.33"/>
    <n v="0"/>
    <n v="0"/>
    <n v="0"/>
    <n v="0"/>
    <n v="0"/>
    <n v="0"/>
    <n v="737.33"/>
    <n v="-737.33"/>
    <n v="0"/>
    <m/>
    <s v="UM01"/>
    <s v="INR"/>
    <n v="0"/>
    <n v="0"/>
    <n v="0"/>
    <n v="0"/>
    <n v="0"/>
  </r>
  <r>
    <s v="1606002591"/>
    <s v="0"/>
    <s v="16060025910"/>
    <s v="6000"/>
    <x v="5"/>
    <s v="GODREJ STEEL TABLE T-102 5 NO"/>
    <s v="0"/>
    <s v="0"/>
    <s v="UM3001"/>
    <d v="1988-05-24T00:00:00"/>
    <n v="19656.13"/>
    <n v="-18673.32"/>
    <n v="982.81"/>
    <n v="0"/>
    <n v="0"/>
    <n v="0"/>
    <n v="0"/>
    <n v="982.81"/>
    <n v="19656.13"/>
    <n v="-18673.32"/>
    <n v="0"/>
    <m/>
    <s v="UM01"/>
    <s v="INR"/>
    <n v="0"/>
    <n v="0"/>
    <n v="0"/>
    <n v="0"/>
    <n v="0"/>
  </r>
  <r>
    <s v="1606002592"/>
    <s v="0"/>
    <s v="16060025920"/>
    <s v="6000"/>
    <x v="5"/>
    <s v="GODREJ STEEL TABLE T-104"/>
    <s v="0"/>
    <s v="0"/>
    <s v="UM3001"/>
    <d v="1992-08-14T00:00:00"/>
    <n v="12953.22"/>
    <n v="-12305.55"/>
    <n v="647.66999999999996"/>
    <n v="0"/>
    <n v="0"/>
    <n v="0"/>
    <n v="0"/>
    <n v="647.66999999999996"/>
    <n v="12953.22"/>
    <n v="-12305.55"/>
    <n v="0"/>
    <m/>
    <s v="UM01"/>
    <s v="INR"/>
    <n v="0"/>
    <n v="0"/>
    <n v="0"/>
    <n v="0"/>
    <n v="0"/>
  </r>
  <r>
    <s v="1606002593"/>
    <s v="0"/>
    <s v="16060025930"/>
    <s v="6000"/>
    <x v="5"/>
    <s v="GODREJ STEEL TABLE T-104"/>
    <s v="0"/>
    <s v="0"/>
    <s v="UM3001"/>
    <d v="1990-12-04T00:00:00"/>
    <n v="5611.62"/>
    <n v="-5331.03"/>
    <n v="280.58999999999997"/>
    <n v="0"/>
    <n v="0"/>
    <n v="0"/>
    <n v="0"/>
    <n v="280.58999999999997"/>
    <n v="5611.62"/>
    <n v="-5331.03"/>
    <n v="0"/>
    <m/>
    <s v="UM01"/>
    <s v="INR"/>
    <n v="0"/>
    <n v="0"/>
    <n v="0"/>
    <n v="0"/>
    <n v="0"/>
  </r>
  <r>
    <s v="1606002594"/>
    <s v="0"/>
    <s v="16060025940"/>
    <s v="6000"/>
    <x v="5"/>
    <s v="GODREJ STEEL TABLE T-104"/>
    <s v="0"/>
    <s v="0"/>
    <s v="UM3001"/>
    <d v="1991-06-05T00:00:00"/>
    <n v="6000"/>
    <n v="-5700"/>
    <n v="300"/>
    <n v="0"/>
    <n v="0"/>
    <n v="0"/>
    <n v="0"/>
    <n v="300"/>
    <n v="6000"/>
    <n v="-5700"/>
    <n v="0"/>
    <m/>
    <s v="UM01"/>
    <s v="INR"/>
    <n v="0"/>
    <n v="0"/>
    <n v="0"/>
    <n v="0"/>
    <n v="0"/>
  </r>
  <r>
    <s v="1606002595"/>
    <s v="0"/>
    <s v="16060025950"/>
    <s v="6000"/>
    <x v="5"/>
    <s v="GODREJ STEEL TABLE T-104 - 1 N"/>
    <s v="0"/>
    <s v="0"/>
    <s v="UM3001"/>
    <d v="1989-03-11T00:00:00"/>
    <n v="5208.09"/>
    <n v="-4947.68"/>
    <n v="260.41000000000003"/>
    <n v="0"/>
    <n v="0"/>
    <n v="0"/>
    <n v="0"/>
    <n v="260.41000000000003"/>
    <n v="5208.09"/>
    <n v="-4947.68"/>
    <n v="0"/>
    <m/>
    <s v="UM01"/>
    <s v="INR"/>
    <n v="0"/>
    <n v="0"/>
    <n v="0"/>
    <n v="0"/>
    <n v="0"/>
  </r>
  <r>
    <s v="1606002596"/>
    <s v="0"/>
    <s v="16060025960"/>
    <s v="6000"/>
    <x v="5"/>
    <s v="GODREJ STEEL TABLE T-104 -2 NO"/>
    <s v="0"/>
    <s v="0"/>
    <s v="UM3001"/>
    <d v="1988-05-24T00:00:00"/>
    <n v="9933.68"/>
    <n v="-9436.99"/>
    <n v="496.69"/>
    <n v="0"/>
    <n v="0"/>
    <n v="0"/>
    <n v="0"/>
    <n v="496.69"/>
    <n v="9933.68"/>
    <n v="-9436.99"/>
    <n v="0"/>
    <m/>
    <s v="UM01"/>
    <s v="INR"/>
    <n v="0"/>
    <n v="0"/>
    <n v="0"/>
    <n v="0"/>
    <n v="0"/>
  </r>
  <r>
    <s v="1606002597"/>
    <s v="0"/>
    <s v="16060025970"/>
    <s v="6000"/>
    <x v="5"/>
    <s v="GODREJ STEEL TABLE-1 NO"/>
    <s v="0"/>
    <s v="0"/>
    <s v="UM3001"/>
    <d v="1988-04-14T00:00:00"/>
    <n v="12189.21"/>
    <n v="-11579.74"/>
    <n v="609.47"/>
    <n v="0"/>
    <n v="0"/>
    <n v="0"/>
    <n v="0"/>
    <n v="609.47"/>
    <n v="12189.21"/>
    <n v="-11579.74"/>
    <n v="0"/>
    <m/>
    <s v="UM01"/>
    <s v="INR"/>
    <n v="0"/>
    <n v="0"/>
    <n v="0"/>
    <n v="0"/>
    <n v="0"/>
  </r>
  <r>
    <s v="1606002598"/>
    <s v="0"/>
    <s v="16060025980"/>
    <s v="6000"/>
    <x v="5"/>
    <s v="GODREJ STEEL TABLES &amp; CHAIRS"/>
    <s v="0"/>
    <s v="0"/>
    <s v="UM3001"/>
    <d v="1990-02-20T00:00:00"/>
    <n v="15067.15"/>
    <n v="-14313.79"/>
    <n v="753.36"/>
    <n v="0"/>
    <n v="0"/>
    <n v="0"/>
    <n v="0"/>
    <n v="753.36"/>
    <n v="15067.15"/>
    <n v="-14313.79"/>
    <n v="0"/>
    <m/>
    <s v="UM01"/>
    <s v="INR"/>
    <n v="0"/>
    <n v="0"/>
    <n v="0"/>
    <n v="0"/>
    <n v="0"/>
  </r>
  <r>
    <s v="1606002599"/>
    <s v="0"/>
    <s v="16060025990"/>
    <s v="6000"/>
    <x v="5"/>
    <s v="GODREJ STEEL TABLES &amp; CHAIRS"/>
    <s v="0"/>
    <s v="0"/>
    <s v="UM3001"/>
    <d v="1989-09-11T00:00:00"/>
    <n v="8688.51"/>
    <n v="-8254.08"/>
    <n v="434.43"/>
    <n v="0"/>
    <n v="0"/>
    <n v="0"/>
    <n v="0"/>
    <n v="434.43"/>
    <n v="8688.51"/>
    <n v="-8254.08"/>
    <n v="0"/>
    <m/>
    <s v="UM01"/>
    <s v="INR"/>
    <n v="0"/>
    <n v="0"/>
    <n v="0"/>
    <n v="0"/>
    <n v="0"/>
  </r>
  <r>
    <s v="1606002600"/>
    <s v="0"/>
    <s v="16060026000"/>
    <s v="6000"/>
    <x v="5"/>
    <s v="GODREJ STEEL TABLES &amp; CHAIRS"/>
    <s v="0"/>
    <s v="0"/>
    <s v="UM3001"/>
    <d v="1989-09-11T00:00:00"/>
    <n v="17339.47"/>
    <n v="-16472.490000000002"/>
    <n v="866.98"/>
    <n v="0"/>
    <n v="0"/>
    <n v="0"/>
    <n v="0"/>
    <n v="866.98"/>
    <n v="17339.47"/>
    <n v="-16472.490000000002"/>
    <n v="0"/>
    <m/>
    <s v="UM01"/>
    <s v="INR"/>
    <n v="0"/>
    <n v="0"/>
    <n v="0"/>
    <n v="0"/>
    <n v="0"/>
  </r>
  <r>
    <s v="1606002601"/>
    <s v="0"/>
    <s v="16060026010"/>
    <s v="6000"/>
    <x v="5"/>
    <s v="GODREJ STEEL TABLES &amp; CHAIRS"/>
    <s v="0"/>
    <s v="0"/>
    <s v="UM3001"/>
    <d v="1990-02-20T00:00:00"/>
    <n v="6755.74"/>
    <n v="-6417.95"/>
    <n v="337.79"/>
    <n v="0"/>
    <n v="0"/>
    <n v="0"/>
    <n v="0"/>
    <n v="337.79"/>
    <n v="6755.74"/>
    <n v="-6417.95"/>
    <n v="0"/>
    <m/>
    <s v="UM01"/>
    <s v="INR"/>
    <n v="0"/>
    <n v="0"/>
    <n v="0"/>
    <n v="0"/>
    <n v="0"/>
  </r>
  <r>
    <s v="1606002602"/>
    <s v="0"/>
    <s v="16060026020"/>
    <s v="6000"/>
    <x v="5"/>
    <s v="GODREJ STEEL TABLES &amp; CHAIRS"/>
    <s v="0"/>
    <s v="0"/>
    <s v="UM3001"/>
    <d v="1990-02-20T00:00:00"/>
    <n v="10658.04"/>
    <n v="-10125.129999999999"/>
    <n v="532.91"/>
    <n v="0"/>
    <n v="0"/>
    <n v="0"/>
    <n v="0"/>
    <n v="532.91"/>
    <n v="10658.04"/>
    <n v="-10125.129999999999"/>
    <n v="0"/>
    <m/>
    <s v="UM01"/>
    <s v="INR"/>
    <n v="0"/>
    <n v="0"/>
    <n v="0"/>
    <n v="0"/>
    <n v="0"/>
  </r>
  <r>
    <s v="1606002603"/>
    <s v="0"/>
    <s v="16060026030"/>
    <s v="6000"/>
    <x v="5"/>
    <s v="GODREJ STEEL TABLES &amp; CHAIRS"/>
    <s v="0"/>
    <s v="0"/>
    <s v="UM3001"/>
    <d v="1990-02-20T00:00:00"/>
    <n v="12455.82"/>
    <n v="-11833.02"/>
    <n v="622.79999999999995"/>
    <n v="0"/>
    <n v="0"/>
    <n v="0"/>
    <n v="0"/>
    <n v="622.79999999999995"/>
    <n v="12455.82"/>
    <n v="-11833.02"/>
    <n v="0"/>
    <m/>
    <s v="UM01"/>
    <s v="INR"/>
    <n v="0"/>
    <n v="0"/>
    <n v="0"/>
    <n v="0"/>
    <n v="0"/>
  </r>
  <r>
    <s v="1606002604"/>
    <s v="0"/>
    <s v="16060026040"/>
    <s v="6000"/>
    <x v="5"/>
    <s v="TABLE T-101 WITH D.L.TOP"/>
    <s v="0"/>
    <s v="0"/>
    <s v="UM3001"/>
    <d v="1974-01-01T00:00:00"/>
    <n v="737.33"/>
    <n v="-737.33"/>
    <n v="0"/>
    <n v="0"/>
    <n v="0"/>
    <n v="0"/>
    <n v="0"/>
    <n v="0"/>
    <n v="737.33"/>
    <n v="-737.33"/>
    <n v="0"/>
    <m/>
    <s v="UM01"/>
    <s v="INR"/>
    <n v="0"/>
    <n v="0"/>
    <n v="0"/>
    <n v="0"/>
    <n v="0"/>
  </r>
  <r>
    <s v="1606002605"/>
    <s v="0"/>
    <s v="16060026050"/>
    <s v="6000"/>
    <x v="5"/>
    <s v="TABLE T-101 WITH D.L.TOP"/>
    <s v="0"/>
    <s v="0"/>
    <s v="UM3001"/>
    <d v="1974-01-01T00:00:00"/>
    <n v="737.33"/>
    <n v="-737.33"/>
    <n v="0"/>
    <n v="0"/>
    <n v="0"/>
    <n v="0"/>
    <n v="0"/>
    <n v="0"/>
    <n v="737.33"/>
    <n v="-737.33"/>
    <n v="0"/>
    <m/>
    <s v="UM01"/>
    <s v="INR"/>
    <n v="0"/>
    <n v="0"/>
    <n v="0"/>
    <n v="0"/>
    <n v="0"/>
  </r>
  <r>
    <s v="1606002606"/>
    <s v="0"/>
    <s v="16060026060"/>
    <s v="6000"/>
    <x v="5"/>
    <s v="TABLE T-101 WITH D.L.TOP"/>
    <s v="0"/>
    <s v="0"/>
    <s v="UM3001"/>
    <d v="1974-01-01T00:00:00"/>
    <n v="737.33"/>
    <n v="-737.33"/>
    <n v="0"/>
    <n v="0"/>
    <n v="0"/>
    <n v="0"/>
    <n v="0"/>
    <n v="0"/>
    <n v="737.33"/>
    <n v="-737.33"/>
    <n v="0"/>
    <m/>
    <s v="UM01"/>
    <s v="INR"/>
    <n v="0"/>
    <n v="0"/>
    <n v="0"/>
    <n v="0"/>
    <n v="0"/>
  </r>
  <r>
    <s v="1606002607"/>
    <s v="0"/>
    <s v="16060026070"/>
    <s v="6000"/>
    <x v="5"/>
    <s v="TABLE T-101 WITH D.L.TOP"/>
    <s v="0"/>
    <s v="0"/>
    <s v="UM3001"/>
    <d v="1974-01-01T00:00:00"/>
    <n v="737.33"/>
    <n v="-737.33"/>
    <n v="0"/>
    <n v="0"/>
    <n v="0"/>
    <n v="0"/>
    <n v="0"/>
    <n v="0"/>
    <n v="737.33"/>
    <n v="-737.33"/>
    <n v="0"/>
    <m/>
    <s v="UM01"/>
    <s v="INR"/>
    <n v="0"/>
    <n v="0"/>
    <n v="0"/>
    <n v="0"/>
    <n v="0"/>
  </r>
  <r>
    <s v="1606002608"/>
    <s v="0"/>
    <s v="16060026080"/>
    <s v="6000"/>
    <x v="5"/>
    <s v="TABLE T-101 WITH D.L.TOP"/>
    <s v="0"/>
    <s v="0"/>
    <s v="UM3001"/>
    <d v="1974-01-01T00:00:00"/>
    <n v="737.33"/>
    <n v="-737.33"/>
    <n v="0"/>
    <n v="0"/>
    <n v="0"/>
    <n v="0"/>
    <n v="0"/>
    <n v="0"/>
    <n v="737.33"/>
    <n v="-737.33"/>
    <n v="0"/>
    <m/>
    <s v="UM01"/>
    <s v="INR"/>
    <n v="0"/>
    <n v="0"/>
    <n v="0"/>
    <n v="0"/>
    <n v="0"/>
  </r>
  <r>
    <s v="1606002609"/>
    <s v="0"/>
    <s v="16060026090"/>
    <s v="6000"/>
    <x v="5"/>
    <s v="TABLE T-101 WITH D.L.TOP"/>
    <s v="0"/>
    <s v="0"/>
    <s v="UM3001"/>
    <d v="1974-01-01T00:00:00"/>
    <n v="737.33"/>
    <n v="-737.33"/>
    <n v="0"/>
    <n v="0"/>
    <n v="0"/>
    <n v="0"/>
    <n v="0"/>
    <n v="0"/>
    <n v="737.33"/>
    <n v="-737.33"/>
    <n v="0"/>
    <m/>
    <s v="UM01"/>
    <s v="INR"/>
    <n v="0"/>
    <n v="0"/>
    <n v="0"/>
    <n v="0"/>
    <n v="0"/>
  </r>
  <r>
    <s v="1606002610"/>
    <s v="0"/>
    <s v="16060026100"/>
    <s v="6000"/>
    <x v="5"/>
    <s v="TABLE T-101 WITH D.L.TOP"/>
    <s v="0"/>
    <s v="0"/>
    <s v="UM3001"/>
    <d v="1974-01-01T00:00:00"/>
    <n v="737.33"/>
    <n v="-737.33"/>
    <n v="0"/>
    <n v="0"/>
    <n v="0"/>
    <n v="0"/>
    <n v="0"/>
    <n v="0"/>
    <n v="737.33"/>
    <n v="-737.33"/>
    <n v="0"/>
    <m/>
    <s v="UM01"/>
    <s v="INR"/>
    <n v="0"/>
    <n v="0"/>
    <n v="0"/>
    <n v="0"/>
    <n v="0"/>
  </r>
  <r>
    <s v="1606002611"/>
    <s v="0"/>
    <s v="16060026110"/>
    <s v="6000"/>
    <x v="5"/>
    <s v="TABLE T-101 WITH D.L.TOP"/>
    <s v="0"/>
    <s v="0"/>
    <s v="UM3001"/>
    <d v="1974-01-01T00:00:00"/>
    <n v="737.33"/>
    <n v="-737.33"/>
    <n v="0"/>
    <n v="0"/>
    <n v="0"/>
    <n v="0"/>
    <n v="0"/>
    <n v="0"/>
    <n v="737.33"/>
    <n v="-737.33"/>
    <n v="0"/>
    <m/>
    <s v="UM01"/>
    <s v="INR"/>
    <n v="0"/>
    <n v="0"/>
    <n v="0"/>
    <n v="0"/>
    <n v="0"/>
  </r>
  <r>
    <s v="1606002612"/>
    <s v="0"/>
    <s v="16060026120"/>
    <s v="6000"/>
    <x v="5"/>
    <s v="TABLE T-101 WITH D.L.TOP"/>
    <s v="0"/>
    <s v="0"/>
    <s v="UM3001"/>
    <d v="1974-01-01T00:00:00"/>
    <n v="737.33"/>
    <n v="-737.33"/>
    <n v="0"/>
    <n v="0"/>
    <n v="0"/>
    <n v="0"/>
    <n v="0"/>
    <n v="0"/>
    <n v="737.33"/>
    <n v="-737.33"/>
    <n v="0"/>
    <m/>
    <s v="UM01"/>
    <s v="INR"/>
    <n v="0"/>
    <n v="0"/>
    <n v="0"/>
    <n v="0"/>
    <n v="0"/>
  </r>
  <r>
    <s v="1606002613"/>
    <s v="0"/>
    <s v="16060026130"/>
    <s v="6000"/>
    <x v="5"/>
    <s v="STEEL FILING CABINET"/>
    <s v="0"/>
    <s v="0"/>
    <s v="UM3001"/>
    <d v="1978-01-01T00:00:00"/>
    <n v="746.25"/>
    <n v="-746.25"/>
    <n v="0"/>
    <n v="0"/>
    <n v="0"/>
    <n v="0"/>
    <n v="0"/>
    <n v="0"/>
    <n v="746.25"/>
    <n v="-746.25"/>
    <n v="0"/>
    <m/>
    <s v="UM01"/>
    <s v="INR"/>
    <n v="0"/>
    <n v="0"/>
    <n v="0"/>
    <n v="0"/>
    <n v="0"/>
  </r>
  <r>
    <s v="1606002614"/>
    <s v="0"/>
    <s v="16060026140"/>
    <s v="6000"/>
    <x v="5"/>
    <s v="STEEL FILING CABINET"/>
    <s v="0"/>
    <s v="0"/>
    <s v="UM3001"/>
    <d v="1978-01-01T00:00:00"/>
    <n v="746.25"/>
    <n v="-746.25"/>
    <n v="0"/>
    <n v="0"/>
    <n v="0"/>
    <n v="0"/>
    <n v="0"/>
    <n v="0"/>
    <n v="746.25"/>
    <n v="-746.25"/>
    <n v="0"/>
    <m/>
    <s v="UM01"/>
    <s v="INR"/>
    <n v="0"/>
    <n v="0"/>
    <n v="0"/>
    <n v="0"/>
    <n v="0"/>
  </r>
  <r>
    <s v="1606002615"/>
    <s v="0"/>
    <s v="16060026150"/>
    <s v="6000"/>
    <x v="5"/>
    <s v="STEEL FILING CABINET"/>
    <s v="0"/>
    <s v="0"/>
    <s v="UM3001"/>
    <d v="1978-01-01T00:00:00"/>
    <n v="746.25"/>
    <n v="-746.25"/>
    <n v="0"/>
    <n v="0"/>
    <n v="0"/>
    <n v="0"/>
    <n v="0"/>
    <n v="0"/>
    <n v="746.25"/>
    <n v="-746.25"/>
    <n v="0"/>
    <m/>
    <s v="UM01"/>
    <s v="INR"/>
    <n v="0"/>
    <n v="0"/>
    <n v="0"/>
    <n v="0"/>
    <n v="0"/>
  </r>
  <r>
    <s v="1606002616"/>
    <s v="0"/>
    <s v="16060026160"/>
    <s v="6000"/>
    <x v="5"/>
    <s v="STEEL FILING CABINET"/>
    <s v="0"/>
    <s v="0"/>
    <s v="UM3001"/>
    <d v="1978-01-01T00:00:00"/>
    <n v="746.25"/>
    <n v="-746.25"/>
    <n v="0"/>
    <n v="0"/>
    <n v="0"/>
    <n v="0"/>
    <n v="0"/>
    <n v="0"/>
    <n v="746.25"/>
    <n v="-746.25"/>
    <n v="0"/>
    <m/>
    <s v="UM01"/>
    <s v="INR"/>
    <n v="0"/>
    <n v="0"/>
    <n v="0"/>
    <n v="0"/>
    <n v="0"/>
  </r>
  <r>
    <s v="1606002617"/>
    <s v="0"/>
    <s v="16060026170"/>
    <s v="6000"/>
    <x v="5"/>
    <s v="STEEL FILING CABINET"/>
    <s v="0"/>
    <s v="0"/>
    <s v="UM3001"/>
    <d v="1978-01-01T00:00:00"/>
    <n v="746.25"/>
    <n v="-746.25"/>
    <n v="0"/>
    <n v="0"/>
    <n v="0"/>
    <n v="0"/>
    <n v="0"/>
    <n v="0"/>
    <n v="746.25"/>
    <n v="-746.25"/>
    <n v="0"/>
    <m/>
    <s v="UM01"/>
    <s v="INR"/>
    <n v="0"/>
    <n v="0"/>
    <n v="0"/>
    <n v="0"/>
    <n v="0"/>
  </r>
  <r>
    <s v="1606002618"/>
    <s v="0"/>
    <s v="16060026180"/>
    <s v="6000"/>
    <x v="5"/>
    <s v="STEEL FILING CABINET"/>
    <s v="0"/>
    <s v="0"/>
    <s v="UM3001"/>
    <d v="1978-01-01T00:00:00"/>
    <n v="746.26"/>
    <n v="-746.26"/>
    <n v="0"/>
    <n v="0"/>
    <n v="0"/>
    <n v="0"/>
    <n v="0"/>
    <n v="0"/>
    <n v="746.26"/>
    <n v="-746.26"/>
    <n v="0"/>
    <m/>
    <s v="UM01"/>
    <s v="INR"/>
    <n v="0"/>
    <n v="0"/>
    <n v="0"/>
    <n v="0"/>
    <n v="0"/>
  </r>
  <r>
    <s v="1606002619"/>
    <s v="0"/>
    <s v="16060026190"/>
    <s v="6000"/>
    <x v="5"/>
    <s v="CHANDAN STEEL ALMIRAH78X36X19I"/>
    <s v="0"/>
    <s v="0"/>
    <s v="UM3001"/>
    <d v="1970-01-01T00:00:00"/>
    <n v="748.3"/>
    <n v="-748.3"/>
    <n v="0"/>
    <n v="0"/>
    <n v="0"/>
    <n v="0"/>
    <n v="0"/>
    <n v="0"/>
    <n v="748.3"/>
    <n v="-748.3"/>
    <n v="0"/>
    <m/>
    <s v="UM01"/>
    <s v="INR"/>
    <n v="0"/>
    <n v="0"/>
    <n v="0"/>
    <n v="0"/>
    <n v="0"/>
  </r>
  <r>
    <s v="1606002620"/>
    <s v="0"/>
    <s v="16060026200"/>
    <s v="6000"/>
    <x v="5"/>
    <s v="SALWOOD RACK"/>
    <s v="0"/>
    <s v="0"/>
    <s v="UM3001"/>
    <d v="1978-01-01T00:00:00"/>
    <n v="762.2"/>
    <n v="-762.2"/>
    <n v="0"/>
    <n v="0"/>
    <n v="0"/>
    <n v="0"/>
    <n v="0"/>
    <n v="0"/>
    <n v="762.2"/>
    <n v="-762.2"/>
    <n v="0"/>
    <m/>
    <s v="UM01"/>
    <s v="INR"/>
    <n v="0"/>
    <n v="0"/>
    <n v="0"/>
    <n v="0"/>
    <n v="0"/>
  </r>
  <r>
    <s v="1606002621"/>
    <s v="0"/>
    <s v="16060026210"/>
    <s v="6000"/>
    <x v="5"/>
    <s v="SALWOOD RACK"/>
    <s v="0"/>
    <s v="0"/>
    <s v="UM3001"/>
    <d v="1978-01-01T00:00:00"/>
    <n v="762.2"/>
    <n v="-762.2"/>
    <n v="0"/>
    <n v="0"/>
    <n v="0"/>
    <n v="0"/>
    <n v="0"/>
    <n v="0"/>
    <n v="762.2"/>
    <n v="-762.2"/>
    <n v="0"/>
    <m/>
    <s v="UM01"/>
    <s v="INR"/>
    <n v="0"/>
    <n v="0"/>
    <n v="0"/>
    <n v="0"/>
    <n v="0"/>
  </r>
  <r>
    <s v="1606002622"/>
    <s v="0"/>
    <s v="16060026220"/>
    <s v="6000"/>
    <x v="5"/>
    <s v="BOOK SHELVE"/>
    <s v="0"/>
    <s v="0"/>
    <s v="UM3001"/>
    <d v="1981-12-31T00:00:00"/>
    <n v="775"/>
    <n v="-775"/>
    <n v="0"/>
    <n v="0"/>
    <n v="0"/>
    <n v="0"/>
    <n v="0"/>
    <n v="0"/>
    <n v="775"/>
    <n v="-775"/>
    <n v="0"/>
    <m/>
    <s v="UM01"/>
    <s v="INR"/>
    <n v="0"/>
    <n v="0"/>
    <n v="0"/>
    <n v="0"/>
    <n v="0"/>
  </r>
  <r>
    <s v="1606002623"/>
    <s v="0"/>
    <s v="16060026230"/>
    <s v="6000"/>
    <x v="5"/>
    <s v="BOOK SHELVE"/>
    <s v="0"/>
    <s v="0"/>
    <s v="UM3001"/>
    <d v="1981-12-31T00:00:00"/>
    <n v="775"/>
    <n v="-775"/>
    <n v="0"/>
    <n v="0"/>
    <n v="0"/>
    <n v="0"/>
    <n v="0"/>
    <n v="0"/>
    <n v="775"/>
    <n v="-775"/>
    <n v="0"/>
    <m/>
    <s v="UM01"/>
    <s v="INR"/>
    <n v="0"/>
    <n v="0"/>
    <n v="0"/>
    <n v="0"/>
    <n v="0"/>
  </r>
  <r>
    <s v="1606002624"/>
    <s v="0"/>
    <s v="16060026240"/>
    <s v="6000"/>
    <x v="5"/>
    <s v="TABLE ASPER GODREJ T-101"/>
    <s v="0"/>
    <s v="0"/>
    <s v="UM3001"/>
    <d v="1979-10-03T00:00:00"/>
    <n v="775"/>
    <n v="-775"/>
    <n v="0"/>
    <n v="0"/>
    <n v="0"/>
    <n v="0"/>
    <n v="0"/>
    <n v="0"/>
    <n v="775"/>
    <n v="-775"/>
    <n v="0"/>
    <m/>
    <s v="UM01"/>
    <s v="INR"/>
    <n v="0"/>
    <n v="0"/>
    <n v="0"/>
    <n v="0"/>
    <n v="0"/>
  </r>
  <r>
    <s v="1606002625"/>
    <s v="0"/>
    <s v="16060026250"/>
    <s v="6000"/>
    <x v="5"/>
    <s v="TABLE ASPER GODREJ T-102"/>
    <s v="0"/>
    <s v="0"/>
    <s v="UM3001"/>
    <d v="1979-10-03T00:00:00"/>
    <n v="775"/>
    <n v="-775"/>
    <n v="0"/>
    <n v="0"/>
    <n v="0"/>
    <n v="0"/>
    <n v="0"/>
    <n v="0"/>
    <n v="775"/>
    <n v="-775"/>
    <n v="0"/>
    <m/>
    <s v="UM01"/>
    <s v="INR"/>
    <n v="0"/>
    <n v="0"/>
    <n v="0"/>
    <n v="0"/>
    <n v="0"/>
  </r>
  <r>
    <s v="1606002626"/>
    <s v="0"/>
    <s v="16060026260"/>
    <s v="6000"/>
    <x v="5"/>
    <s v="TABLE ASPER GODREJ T-102"/>
    <s v="0"/>
    <s v="0"/>
    <s v="UM3001"/>
    <d v="1979-10-03T00:00:00"/>
    <n v="775"/>
    <n v="-775"/>
    <n v="0"/>
    <n v="0"/>
    <n v="0"/>
    <n v="0"/>
    <n v="0"/>
    <n v="0"/>
    <n v="775"/>
    <n v="-775"/>
    <n v="0"/>
    <m/>
    <s v="UM01"/>
    <s v="INR"/>
    <n v="0"/>
    <n v="0"/>
    <n v="0"/>
    <n v="0"/>
    <n v="0"/>
  </r>
  <r>
    <s v="1606002627"/>
    <s v="0"/>
    <s v="16060026270"/>
    <s v="6000"/>
    <x v="5"/>
    <s v="TABLE ASPER GODREJ T-102"/>
    <s v="0"/>
    <s v="0"/>
    <s v="UM3001"/>
    <d v="1979-10-03T00:00:00"/>
    <n v="775"/>
    <n v="-775"/>
    <n v="0"/>
    <n v="0"/>
    <n v="0"/>
    <n v="0"/>
    <n v="0"/>
    <n v="0"/>
    <n v="775"/>
    <n v="-775"/>
    <n v="0"/>
    <m/>
    <s v="UM01"/>
    <s v="INR"/>
    <n v="0"/>
    <n v="0"/>
    <n v="0"/>
    <n v="0"/>
    <n v="0"/>
  </r>
  <r>
    <s v="1606002628"/>
    <s v="0"/>
    <s v="16060026280"/>
    <s v="6000"/>
    <x v="5"/>
    <s v="GODREJ STEEL ALMIRAH78X34X14IN"/>
    <s v="0"/>
    <s v="0"/>
    <s v="UM3001"/>
    <d v="1970-01-01T00:00:00"/>
    <n v="775.37"/>
    <n v="-775.37"/>
    <n v="0"/>
    <n v="0"/>
    <n v="0"/>
    <n v="0"/>
    <n v="0"/>
    <n v="0"/>
    <n v="775.37"/>
    <n v="-775.37"/>
    <n v="0"/>
    <m/>
    <s v="UM01"/>
    <s v="INR"/>
    <n v="0"/>
    <n v="0"/>
    <n v="0"/>
    <n v="0"/>
    <n v="0"/>
  </r>
  <r>
    <s v="1606002629"/>
    <s v="0"/>
    <s v="16060026290"/>
    <s v="6000"/>
    <x v="5"/>
    <s v="GODREJ TABLE"/>
    <s v="0"/>
    <s v="0"/>
    <s v="UM3001"/>
    <d v="1995-02-11T00:00:00"/>
    <n v="5447.42"/>
    <n v="-5175.04"/>
    <n v="272.38"/>
    <n v="0"/>
    <n v="0"/>
    <n v="0"/>
    <n v="0"/>
    <n v="272.38"/>
    <n v="5447.42"/>
    <n v="-5175.04"/>
    <n v="0"/>
    <m/>
    <s v="UM01"/>
    <s v="INR"/>
    <n v="0"/>
    <n v="0"/>
    <n v="0"/>
    <n v="0"/>
    <n v="0"/>
  </r>
  <r>
    <s v="1606002630"/>
    <s v="0"/>
    <s v="16060026300"/>
    <s v="6000"/>
    <x v="5"/>
    <s v="TABLE T-102 D.L.TOP"/>
    <s v="0"/>
    <s v="0"/>
    <s v="UM3001"/>
    <d v="1973-01-01T00:00:00"/>
    <n v="783.89"/>
    <n v="-783.89"/>
    <n v="0"/>
    <n v="0"/>
    <n v="0"/>
    <n v="0"/>
    <n v="0"/>
    <n v="0"/>
    <n v="783.89"/>
    <n v="-783.89"/>
    <n v="0"/>
    <m/>
    <s v="UM01"/>
    <s v="INR"/>
    <n v="0"/>
    <n v="0"/>
    <n v="0"/>
    <n v="0"/>
    <n v="0"/>
  </r>
  <r>
    <s v="1606002631"/>
    <s v="0"/>
    <s v="16060026310"/>
    <s v="6000"/>
    <x v="5"/>
    <s v="GODREJ STEEL CANE CHAIR"/>
    <s v="0"/>
    <s v="0"/>
    <s v="UM3001"/>
    <d v="1989-10-11T00:00:00"/>
    <n v="784.78"/>
    <n v="-784.78"/>
    <n v="0"/>
    <n v="0"/>
    <n v="0"/>
    <n v="0"/>
    <n v="0"/>
    <n v="0"/>
    <n v="784.78"/>
    <n v="-784.78"/>
    <n v="0"/>
    <m/>
    <s v="UM01"/>
    <s v="INR"/>
    <n v="0"/>
    <n v="0"/>
    <n v="0"/>
    <n v="0"/>
    <n v="0"/>
  </r>
  <r>
    <s v="1606002632"/>
    <s v="0"/>
    <s v="16060026320"/>
    <s v="6000"/>
    <x v="5"/>
    <s v="GODREJ STEEL CHAIR"/>
    <s v="0"/>
    <s v="0"/>
    <s v="UM3001"/>
    <d v="1987-12-18T00:00:00"/>
    <n v="788.04"/>
    <n v="-788.04"/>
    <n v="0"/>
    <n v="0"/>
    <n v="0"/>
    <n v="0"/>
    <n v="0"/>
    <n v="0"/>
    <n v="788.04"/>
    <n v="-788.04"/>
    <n v="0"/>
    <m/>
    <s v="UM01"/>
    <s v="INR"/>
    <n v="0"/>
    <n v="0"/>
    <n v="0"/>
    <n v="0"/>
    <n v="0"/>
  </r>
  <r>
    <s v="1606002633"/>
    <s v="0"/>
    <s v="16060026330"/>
    <s v="6000"/>
    <x v="5"/>
    <s v="GODREJ STEEL CHAIR"/>
    <s v="0"/>
    <s v="0"/>
    <s v="UM3001"/>
    <d v="1987-11-20T00:00:00"/>
    <n v="788.04"/>
    <n v="-788.04"/>
    <n v="0"/>
    <n v="0"/>
    <n v="0"/>
    <n v="0"/>
    <n v="0"/>
    <n v="0"/>
    <n v="788.04"/>
    <n v="-788.04"/>
    <n v="0"/>
    <m/>
    <s v="UM01"/>
    <s v="INR"/>
    <n v="0"/>
    <n v="0"/>
    <n v="0"/>
    <n v="0"/>
    <n v="0"/>
  </r>
  <r>
    <s v="1606002634"/>
    <s v="0"/>
    <s v="16060026340"/>
    <s v="6000"/>
    <x v="5"/>
    <s v="&quot;&quot;&quot;42&quot;&quot;&quot;&quot; CELLING FAN&quot;"/>
    <s v="0"/>
    <s v="0"/>
    <s v="UM3001"/>
    <d v="1992-04-10T00:00:00"/>
    <n v="791.67"/>
    <n v="-791.67"/>
    <n v="0"/>
    <n v="0"/>
    <n v="0"/>
    <n v="0"/>
    <n v="0"/>
    <n v="0"/>
    <n v="791.67"/>
    <n v="-791.67"/>
    <n v="0"/>
    <m/>
    <s v="UM01"/>
    <s v="INR"/>
    <n v="0"/>
    <n v="0"/>
    <n v="0"/>
    <n v="0"/>
    <n v="0"/>
  </r>
  <r>
    <s v="1606002635"/>
    <s v="0"/>
    <s v="16060026350"/>
    <s v="6000"/>
    <x v="5"/>
    <s v="S-TABLE 54X30 AS GODREJ T-102"/>
    <s v="0"/>
    <s v="0"/>
    <s v="UM3001"/>
    <d v="1979-09-19T00:00:00"/>
    <n v="806"/>
    <n v="-806"/>
    <n v="0"/>
    <n v="0"/>
    <n v="0"/>
    <n v="0"/>
    <n v="0"/>
    <n v="0"/>
    <n v="806"/>
    <n v="-806"/>
    <n v="0"/>
    <m/>
    <s v="UM01"/>
    <s v="INR"/>
    <n v="0"/>
    <n v="0"/>
    <n v="0"/>
    <n v="0"/>
    <n v="0"/>
  </r>
  <r>
    <s v="1606002636"/>
    <s v="0"/>
    <s v="16060026360"/>
    <s v="6000"/>
    <x v="5"/>
    <s v="S-TABLE 54X30 AS GODREJ T-102"/>
    <s v="0"/>
    <s v="0"/>
    <s v="UM3001"/>
    <d v="1979-09-19T00:00:00"/>
    <n v="806"/>
    <n v="-806"/>
    <n v="0"/>
    <n v="0"/>
    <n v="0"/>
    <n v="0"/>
    <n v="0"/>
    <n v="0"/>
    <n v="806"/>
    <n v="-806"/>
    <n v="0"/>
    <m/>
    <s v="UM01"/>
    <s v="INR"/>
    <n v="0"/>
    <n v="0"/>
    <n v="0"/>
    <n v="0"/>
    <n v="0"/>
  </r>
  <r>
    <s v="1606002637"/>
    <s v="0"/>
    <s v="16060026370"/>
    <s v="6000"/>
    <x v="5"/>
    <s v="S-TABLE 54X30 AS GODREJ T-102"/>
    <s v="0"/>
    <s v="0"/>
    <s v="UM3001"/>
    <d v="1979-09-19T00:00:00"/>
    <n v="806"/>
    <n v="-806"/>
    <n v="0"/>
    <n v="0"/>
    <n v="0"/>
    <n v="0"/>
    <n v="0"/>
    <n v="0"/>
    <n v="806"/>
    <n v="-806"/>
    <n v="0"/>
    <m/>
    <s v="UM01"/>
    <s v="INR"/>
    <n v="0"/>
    <n v="0"/>
    <n v="0"/>
    <n v="0"/>
    <n v="0"/>
  </r>
  <r>
    <s v="1606002638"/>
    <s v="0"/>
    <s v="16060026380"/>
    <s v="6000"/>
    <x v="5"/>
    <s v="S-TABLE 54X30 AS GODREJ T-102"/>
    <s v="0"/>
    <s v="0"/>
    <s v="UM3001"/>
    <d v="1979-09-19T00:00:00"/>
    <n v="806"/>
    <n v="-806"/>
    <n v="0"/>
    <n v="0"/>
    <n v="0"/>
    <n v="0"/>
    <n v="0"/>
    <n v="0"/>
    <n v="806"/>
    <n v="-806"/>
    <n v="0"/>
    <m/>
    <s v="UM01"/>
    <s v="INR"/>
    <n v="0"/>
    <n v="0"/>
    <n v="0"/>
    <n v="0"/>
    <n v="0"/>
  </r>
  <r>
    <s v="1606002639"/>
    <s v="0"/>
    <s v="16060026390"/>
    <s v="6000"/>
    <x v="5"/>
    <s v="S-TABLE 54X30 AS GODREJ T-102"/>
    <s v="0"/>
    <s v="0"/>
    <s v="UM3001"/>
    <d v="1979-09-19T00:00:00"/>
    <n v="806"/>
    <n v="-806"/>
    <n v="0"/>
    <n v="0"/>
    <n v="0"/>
    <n v="0"/>
    <n v="0"/>
    <n v="0"/>
    <n v="806"/>
    <n v="-806"/>
    <n v="0"/>
    <m/>
    <s v="UM01"/>
    <s v="INR"/>
    <n v="0"/>
    <n v="0"/>
    <n v="0"/>
    <n v="0"/>
    <n v="0"/>
  </r>
  <r>
    <s v="1606002640"/>
    <s v="0"/>
    <s v="16060026400"/>
    <s v="6000"/>
    <x v="5"/>
    <s v="&quot;&quot;&quot;42&quot;&quot;&quot;&quot; ORIENT CELLING FAN&quot;"/>
    <s v="0"/>
    <s v="0"/>
    <s v="UM3001"/>
    <d v="1992-07-22T00:00:00"/>
    <n v="808"/>
    <n v="-808"/>
    <n v="0"/>
    <n v="0"/>
    <n v="0"/>
    <n v="0"/>
    <n v="0"/>
    <n v="0"/>
    <n v="808"/>
    <n v="-808"/>
    <n v="0"/>
    <m/>
    <s v="UM01"/>
    <s v="INR"/>
    <n v="0"/>
    <n v="0"/>
    <n v="0"/>
    <n v="0"/>
    <n v="0"/>
  </r>
  <r>
    <s v="1606002641"/>
    <s v="0"/>
    <s v="16060026410"/>
    <s v="6000"/>
    <x v="5"/>
    <s v="EXCHAUST FAN"/>
    <s v="0"/>
    <s v="0"/>
    <s v="UM3001"/>
    <d v="1993-11-20T00:00:00"/>
    <n v="808"/>
    <n v="-808"/>
    <n v="0"/>
    <n v="0"/>
    <n v="0"/>
    <n v="0"/>
    <n v="0"/>
    <n v="0"/>
    <n v="808"/>
    <n v="-808"/>
    <n v="0"/>
    <m/>
    <s v="UM01"/>
    <s v="INR"/>
    <n v="0"/>
    <n v="0"/>
    <n v="0"/>
    <n v="0"/>
    <n v="0"/>
  </r>
  <r>
    <s v="1606002642"/>
    <s v="0"/>
    <s v="16060026420"/>
    <s v="6000"/>
    <x v="5"/>
    <s v="STEEL TABLE GODREJ T-102"/>
    <s v="0"/>
    <s v="0"/>
    <s v="UM3001"/>
    <d v="1980-10-28T00:00:00"/>
    <n v="817.13"/>
    <n v="-817.13"/>
    <n v="0"/>
    <n v="0"/>
    <n v="0"/>
    <n v="0"/>
    <n v="0"/>
    <n v="0"/>
    <n v="817.13"/>
    <n v="-817.13"/>
    <n v="0"/>
    <m/>
    <s v="UM01"/>
    <s v="INR"/>
    <n v="0"/>
    <n v="0"/>
    <n v="0"/>
    <n v="0"/>
    <n v="0"/>
  </r>
  <r>
    <s v="1606002643"/>
    <s v="0"/>
    <s v="16060026430"/>
    <s v="6000"/>
    <x v="5"/>
    <s v="STEEL TABLE GODREJ T-102"/>
    <s v="0"/>
    <s v="0"/>
    <s v="UM3001"/>
    <d v="1980-10-28T00:00:00"/>
    <n v="817.14"/>
    <n v="-817.14"/>
    <n v="0"/>
    <n v="0"/>
    <n v="0"/>
    <n v="0"/>
    <n v="0"/>
    <n v="0"/>
    <n v="817.14"/>
    <n v="-817.14"/>
    <n v="0"/>
    <m/>
    <s v="UM01"/>
    <s v="INR"/>
    <n v="0"/>
    <n v="0"/>
    <n v="0"/>
    <n v="0"/>
    <n v="0"/>
  </r>
  <r>
    <s v="1606002644"/>
    <s v="0"/>
    <s v="16060026440"/>
    <s v="6000"/>
    <x v="5"/>
    <s v="STEEL TABLE GODREJ T-102"/>
    <s v="0"/>
    <s v="0"/>
    <s v="UM3001"/>
    <d v="1980-10-28T00:00:00"/>
    <n v="817.14"/>
    <n v="-817.14"/>
    <n v="0"/>
    <n v="0"/>
    <n v="0"/>
    <n v="0"/>
    <n v="0"/>
    <n v="0"/>
    <n v="817.14"/>
    <n v="-817.14"/>
    <n v="0"/>
    <m/>
    <s v="UM01"/>
    <s v="INR"/>
    <n v="0"/>
    <n v="0"/>
    <n v="0"/>
    <n v="0"/>
    <n v="0"/>
  </r>
  <r>
    <s v="1606002645"/>
    <s v="0"/>
    <s v="16060026450"/>
    <s v="6000"/>
    <x v="5"/>
    <s v="STEEL TABLE GODREJ T-102"/>
    <s v="0"/>
    <s v="0"/>
    <s v="UM3001"/>
    <d v="1980-10-28T00:00:00"/>
    <n v="817.14"/>
    <n v="-817.14"/>
    <n v="0"/>
    <n v="0"/>
    <n v="0"/>
    <n v="0"/>
    <n v="0"/>
    <n v="0"/>
    <n v="817.14"/>
    <n v="-817.14"/>
    <n v="0"/>
    <m/>
    <s v="UM01"/>
    <s v="INR"/>
    <n v="0"/>
    <n v="0"/>
    <n v="0"/>
    <n v="0"/>
    <n v="0"/>
  </r>
  <r>
    <s v="1606002646"/>
    <s v="0"/>
    <s v="16060026460"/>
    <s v="6000"/>
    <x v="5"/>
    <s v="WOODEN RACK"/>
    <s v="0"/>
    <s v="0"/>
    <s v="UM3001"/>
    <d v="1995-03-21T00:00:00"/>
    <n v="820"/>
    <n v="-820"/>
    <n v="0"/>
    <n v="0"/>
    <n v="0"/>
    <n v="0"/>
    <n v="0"/>
    <n v="0"/>
    <n v="820"/>
    <n v="-820"/>
    <n v="0"/>
    <m/>
    <s v="UM01"/>
    <s v="INR"/>
    <n v="0"/>
    <n v="0"/>
    <n v="0"/>
    <n v="0"/>
    <n v="0"/>
  </r>
  <r>
    <s v="1606002647"/>
    <s v="0"/>
    <s v="16060026470"/>
    <s v="6000"/>
    <x v="5"/>
    <s v="&quot;&quot;&quot;16&quot;&quot;&quot;&quot; KHAITAN WALL BRACKET FAN&quot;"/>
    <s v="0"/>
    <s v="0"/>
    <s v="UM3001"/>
    <d v="1987-03-19T00:00:00"/>
    <n v="822.87"/>
    <n v="-822.87"/>
    <n v="0"/>
    <n v="0"/>
    <n v="0"/>
    <n v="0"/>
    <n v="0"/>
    <n v="0"/>
    <n v="822.87"/>
    <n v="-822.87"/>
    <n v="0"/>
    <m/>
    <s v="UM01"/>
    <s v="INR"/>
    <n v="0"/>
    <n v="0"/>
    <n v="0"/>
    <n v="0"/>
    <n v="0"/>
  </r>
  <r>
    <s v="1606002648"/>
    <s v="0"/>
    <s v="16060026480"/>
    <s v="6000"/>
    <x v="5"/>
    <s v="TABLE T-101"/>
    <s v="0"/>
    <s v="0"/>
    <s v="UM3001"/>
    <d v="1974-01-01T00:00:00"/>
    <n v="824.58"/>
    <n v="-824.58"/>
    <n v="0"/>
    <n v="0"/>
    <n v="0"/>
    <n v="0"/>
    <n v="0"/>
    <n v="0"/>
    <n v="824.58"/>
    <n v="-824.58"/>
    <n v="0"/>
    <m/>
    <s v="UM01"/>
    <s v="INR"/>
    <n v="0"/>
    <n v="0"/>
    <n v="0"/>
    <n v="0"/>
    <n v="0"/>
  </r>
  <r>
    <s v="1606002649"/>
    <s v="0"/>
    <s v="16060026490"/>
    <s v="6000"/>
    <x v="5"/>
    <s v="TABLES T 101WITH D.L.TOP"/>
    <s v="0"/>
    <s v="0"/>
    <s v="UM3001"/>
    <d v="1974-01-01T00:00:00"/>
    <n v="824.95"/>
    <n v="-824.95"/>
    <n v="0"/>
    <n v="0"/>
    <n v="0"/>
    <n v="0"/>
    <n v="0"/>
    <n v="0"/>
    <n v="824.95"/>
    <n v="-824.95"/>
    <n v="0"/>
    <m/>
    <s v="UM01"/>
    <s v="INR"/>
    <n v="0"/>
    <n v="0"/>
    <n v="0"/>
    <n v="0"/>
    <n v="0"/>
  </r>
  <r>
    <s v="1606002650"/>
    <s v="0"/>
    <s v="16060026500"/>
    <s v="6000"/>
    <x v="5"/>
    <s v="TABLES T-101WITH D.L.TOP"/>
    <s v="0"/>
    <s v="0"/>
    <s v="UM3001"/>
    <d v="1974-01-01T00:00:00"/>
    <n v="824.95"/>
    <n v="-824.95"/>
    <n v="0"/>
    <n v="0"/>
    <n v="0"/>
    <n v="0"/>
    <n v="0"/>
    <n v="0"/>
    <n v="824.95"/>
    <n v="-824.95"/>
    <n v="0"/>
    <m/>
    <s v="UM01"/>
    <s v="INR"/>
    <n v="0"/>
    <n v="0"/>
    <n v="0"/>
    <n v="0"/>
    <n v="0"/>
  </r>
  <r>
    <s v="1606002651"/>
    <s v="0"/>
    <s v="16060026510"/>
    <s v="6000"/>
    <x v="5"/>
    <s v="VOLTAGE STABILISER"/>
    <s v="0"/>
    <s v="0"/>
    <s v="UM3001"/>
    <d v="1989-09-29T00:00:00"/>
    <n v="834.23"/>
    <n v="-834.23"/>
    <n v="0"/>
    <n v="0"/>
    <n v="0"/>
    <n v="0"/>
    <n v="0"/>
    <n v="0"/>
    <n v="834.23"/>
    <n v="-834.23"/>
    <n v="0"/>
    <m/>
    <s v="UM01"/>
    <s v="INR"/>
    <n v="0"/>
    <n v="0"/>
    <n v="0"/>
    <n v="0"/>
    <n v="0"/>
  </r>
  <r>
    <s v="1606002652"/>
    <s v="0"/>
    <s v="16060026520"/>
    <s v="6000"/>
    <x v="5"/>
    <s v="BAJAJ WATER FILTER"/>
    <s v="0"/>
    <s v="0"/>
    <s v="UM3001"/>
    <d v="1989-05-29T00:00:00"/>
    <n v="835.45"/>
    <n v="-835.45"/>
    <n v="0"/>
    <n v="0"/>
    <n v="0"/>
    <n v="0"/>
    <n v="0"/>
    <n v="0"/>
    <n v="835.45"/>
    <n v="-835.45"/>
    <n v="0"/>
    <m/>
    <s v="UM01"/>
    <s v="INR"/>
    <n v="0"/>
    <n v="0"/>
    <n v="0"/>
    <n v="0"/>
    <n v="0"/>
  </r>
  <r>
    <s v="1606002653"/>
    <s v="0"/>
    <s v="16060026530"/>
    <s v="6000"/>
    <x v="5"/>
    <s v="GODREJ T 101 TABLE WITH D.L. T"/>
    <s v="0"/>
    <s v="0"/>
    <s v="UM3001"/>
    <d v="1975-06-18T00:00:00"/>
    <n v="835.67"/>
    <n v="-835.67"/>
    <n v="0"/>
    <n v="0"/>
    <n v="0"/>
    <n v="0"/>
    <n v="0"/>
    <n v="0"/>
    <n v="835.67"/>
    <n v="-835.67"/>
    <n v="0"/>
    <m/>
    <s v="UM01"/>
    <s v="INR"/>
    <n v="0"/>
    <n v="0"/>
    <n v="0"/>
    <n v="0"/>
    <n v="0"/>
  </r>
  <r>
    <s v="1606002654"/>
    <s v="0"/>
    <s v="16060026540"/>
    <s v="6000"/>
    <x v="5"/>
    <s v="GODREJ T 101 TABLE D.L. TOP"/>
    <s v="0"/>
    <s v="0"/>
    <s v="UM3001"/>
    <d v="1975-09-08T00:00:00"/>
    <n v="835.72"/>
    <n v="-835.72"/>
    <n v="0"/>
    <n v="0"/>
    <n v="0"/>
    <n v="0"/>
    <n v="0"/>
    <n v="0"/>
    <n v="835.72"/>
    <n v="-835.72"/>
    <n v="0"/>
    <m/>
    <s v="UM01"/>
    <s v="INR"/>
    <n v="0"/>
    <n v="0"/>
    <n v="0"/>
    <n v="0"/>
    <n v="0"/>
  </r>
  <r>
    <s v="1606002655"/>
    <s v="0"/>
    <s v="16060026550"/>
    <s v="6000"/>
    <x v="5"/>
    <s v="GODREJ T 101 TABLE D.L. TOP"/>
    <s v="0"/>
    <s v="0"/>
    <s v="UM3001"/>
    <d v="1975-09-08T00:00:00"/>
    <n v="835.72"/>
    <n v="-835.72"/>
    <n v="0"/>
    <n v="0"/>
    <n v="0"/>
    <n v="0"/>
    <n v="0"/>
    <n v="0"/>
    <n v="835.72"/>
    <n v="-835.72"/>
    <n v="0"/>
    <m/>
    <s v="UM01"/>
    <s v="INR"/>
    <n v="0"/>
    <n v="0"/>
    <n v="0"/>
    <n v="0"/>
    <n v="0"/>
  </r>
  <r>
    <s v="1606002656"/>
    <s v="0"/>
    <s v="16060026560"/>
    <s v="6000"/>
    <x v="5"/>
    <s v="GODREJ T 101 TABLE D.L. TOP"/>
    <s v="0"/>
    <s v="0"/>
    <s v="UM3001"/>
    <d v="1975-09-08T00:00:00"/>
    <n v="835.72"/>
    <n v="-835.72"/>
    <n v="0"/>
    <n v="0"/>
    <n v="0"/>
    <n v="0"/>
    <n v="0"/>
    <n v="0"/>
    <n v="835.72"/>
    <n v="-835.72"/>
    <n v="0"/>
    <m/>
    <s v="UM01"/>
    <s v="INR"/>
    <n v="0"/>
    <n v="0"/>
    <n v="0"/>
    <n v="0"/>
    <n v="0"/>
  </r>
  <r>
    <s v="1606002657"/>
    <s v="0"/>
    <s v="16060026570"/>
    <s v="6000"/>
    <x v="5"/>
    <s v="GODREJ TABLE MOD T-101"/>
    <s v="0"/>
    <s v="0"/>
    <s v="UM3001"/>
    <d v="1976-01-01T00:00:00"/>
    <n v="835.72"/>
    <n v="-835.72"/>
    <n v="0"/>
    <n v="0"/>
    <n v="0"/>
    <n v="0"/>
    <n v="0"/>
    <n v="0"/>
    <n v="835.72"/>
    <n v="-835.72"/>
    <n v="0"/>
    <m/>
    <s v="UM01"/>
    <s v="INR"/>
    <n v="0"/>
    <n v="0"/>
    <n v="0"/>
    <n v="0"/>
    <n v="0"/>
  </r>
  <r>
    <s v="1606002658"/>
    <s v="0"/>
    <s v="16060026580"/>
    <s v="6000"/>
    <x v="5"/>
    <s v="GODREJ TABLE T-101 WITH D.L. T"/>
    <s v="0"/>
    <s v="0"/>
    <s v="UM3001"/>
    <d v="1975-09-05T00:00:00"/>
    <n v="835.72"/>
    <n v="-835.72"/>
    <n v="0"/>
    <n v="0"/>
    <n v="0"/>
    <n v="0"/>
    <n v="0"/>
    <n v="0"/>
    <n v="835.72"/>
    <n v="-835.72"/>
    <n v="0"/>
    <m/>
    <s v="UM01"/>
    <s v="INR"/>
    <n v="0"/>
    <n v="0"/>
    <n v="0"/>
    <n v="0"/>
    <n v="0"/>
  </r>
  <r>
    <s v="1606002659"/>
    <s v="0"/>
    <s v="16060026590"/>
    <s v="6000"/>
    <x v="5"/>
    <s v="GODREJ T 101 TABLE WITH D.L. T"/>
    <s v="0"/>
    <s v="0"/>
    <s v="UM3001"/>
    <d v="1975-06-18T00:00:00"/>
    <n v="835.73"/>
    <n v="-835.73"/>
    <n v="0"/>
    <n v="0"/>
    <n v="0"/>
    <n v="0"/>
    <n v="0"/>
    <n v="0"/>
    <n v="835.73"/>
    <n v="-835.73"/>
    <n v="0"/>
    <m/>
    <s v="UM01"/>
    <s v="INR"/>
    <n v="0"/>
    <n v="0"/>
    <n v="0"/>
    <n v="0"/>
    <n v="0"/>
  </r>
  <r>
    <s v="1606002660"/>
    <s v="0"/>
    <s v="16060026600"/>
    <s v="6000"/>
    <x v="5"/>
    <s v="GODREJ T 101 TABLE WITH D.L. T"/>
    <s v="0"/>
    <s v="0"/>
    <s v="UM3001"/>
    <d v="1975-06-18T00:00:00"/>
    <n v="835.73"/>
    <n v="-835.73"/>
    <n v="0"/>
    <n v="0"/>
    <n v="0"/>
    <n v="0"/>
    <n v="0"/>
    <n v="0"/>
    <n v="835.73"/>
    <n v="-835.73"/>
    <n v="0"/>
    <m/>
    <s v="UM01"/>
    <s v="INR"/>
    <n v="0"/>
    <n v="0"/>
    <n v="0"/>
    <n v="0"/>
    <n v="0"/>
  </r>
  <r>
    <s v="1606002661"/>
    <s v="0"/>
    <s v="16060026610"/>
    <s v="6000"/>
    <x v="5"/>
    <s v="GODREJ T 101 TABLE WITH D.L. T"/>
    <s v="0"/>
    <s v="0"/>
    <s v="UM3001"/>
    <d v="1975-06-18T00:00:00"/>
    <n v="835.73"/>
    <n v="-835.73"/>
    <n v="0"/>
    <n v="0"/>
    <n v="0"/>
    <n v="0"/>
    <n v="0"/>
    <n v="0"/>
    <n v="835.73"/>
    <n v="-835.73"/>
    <n v="0"/>
    <m/>
    <s v="UM01"/>
    <s v="INR"/>
    <n v="0"/>
    <n v="0"/>
    <n v="0"/>
    <n v="0"/>
    <n v="0"/>
  </r>
  <r>
    <s v="1606002662"/>
    <s v="0"/>
    <s v="16060026620"/>
    <s v="6000"/>
    <x v="5"/>
    <s v="GODREJ T 101 TABLE WITH D.L. T"/>
    <s v="0"/>
    <s v="0"/>
    <s v="UM3001"/>
    <d v="1975-06-18T00:00:00"/>
    <n v="835.73"/>
    <n v="-835.73"/>
    <n v="0"/>
    <n v="0"/>
    <n v="0"/>
    <n v="0"/>
    <n v="0"/>
    <n v="0"/>
    <n v="835.73"/>
    <n v="-835.73"/>
    <n v="0"/>
    <m/>
    <s v="UM01"/>
    <s v="INR"/>
    <n v="0"/>
    <n v="0"/>
    <n v="0"/>
    <n v="0"/>
    <n v="0"/>
  </r>
  <r>
    <s v="1606002663"/>
    <s v="0"/>
    <s v="16060026630"/>
    <s v="6000"/>
    <x v="5"/>
    <s v="GODREJ T 101 TABLE WITH D.L. T"/>
    <s v="0"/>
    <s v="0"/>
    <s v="UM3001"/>
    <d v="1975-06-18T00:00:00"/>
    <n v="835.73"/>
    <n v="-835.73"/>
    <n v="0"/>
    <n v="0"/>
    <n v="0"/>
    <n v="0"/>
    <n v="0"/>
    <n v="0"/>
    <n v="835.73"/>
    <n v="-835.73"/>
    <n v="0"/>
    <m/>
    <s v="UM01"/>
    <s v="INR"/>
    <n v="0"/>
    <n v="0"/>
    <n v="0"/>
    <n v="0"/>
    <n v="0"/>
  </r>
  <r>
    <s v="1606002664"/>
    <s v="0"/>
    <s v="16060026640"/>
    <s v="6000"/>
    <x v="5"/>
    <s v="GODREJ T 101 TABLE WITH D.L. T"/>
    <s v="0"/>
    <s v="0"/>
    <s v="UM3001"/>
    <d v="1975-06-18T00:00:00"/>
    <n v="835.73"/>
    <n v="-835.73"/>
    <n v="0"/>
    <n v="0"/>
    <n v="0"/>
    <n v="0"/>
    <n v="0"/>
    <n v="0"/>
    <n v="835.73"/>
    <n v="-835.73"/>
    <n v="0"/>
    <m/>
    <s v="UM01"/>
    <s v="INR"/>
    <n v="0"/>
    <n v="0"/>
    <n v="0"/>
    <n v="0"/>
    <n v="0"/>
  </r>
  <r>
    <s v="1606002665"/>
    <s v="0"/>
    <s v="16060026650"/>
    <s v="6000"/>
    <x v="5"/>
    <s v="GODREJ T 101 TABLE WITH D.L. T"/>
    <s v="0"/>
    <s v="0"/>
    <s v="UM3001"/>
    <d v="1975-06-18T00:00:00"/>
    <n v="835.73"/>
    <n v="-835.73"/>
    <n v="0"/>
    <n v="0"/>
    <n v="0"/>
    <n v="0"/>
    <n v="0"/>
    <n v="0"/>
    <n v="835.73"/>
    <n v="-835.73"/>
    <n v="0"/>
    <m/>
    <s v="UM01"/>
    <s v="INR"/>
    <n v="0"/>
    <n v="0"/>
    <n v="0"/>
    <n v="0"/>
    <n v="0"/>
  </r>
  <r>
    <s v="1606002666"/>
    <s v="0"/>
    <s v="16060026660"/>
    <s v="6000"/>
    <x v="5"/>
    <s v="GODREJ T 101 TABLE WITH D.L. T"/>
    <s v="0"/>
    <s v="0"/>
    <s v="UM3001"/>
    <d v="1975-06-18T00:00:00"/>
    <n v="835.73"/>
    <n v="-835.73"/>
    <n v="0"/>
    <n v="0"/>
    <n v="0"/>
    <n v="0"/>
    <n v="0"/>
    <n v="0"/>
    <n v="835.73"/>
    <n v="-835.73"/>
    <n v="0"/>
    <m/>
    <s v="UM01"/>
    <s v="INR"/>
    <n v="0"/>
    <n v="0"/>
    <n v="0"/>
    <n v="0"/>
    <n v="0"/>
  </r>
  <r>
    <s v="1606002667"/>
    <s v="0"/>
    <s v="16060026670"/>
    <s v="6000"/>
    <x v="5"/>
    <s v="GODREJ T 101 TABLE WITH D.L. T"/>
    <s v="0"/>
    <s v="0"/>
    <s v="UM3001"/>
    <d v="1975-06-18T00:00:00"/>
    <n v="835.73"/>
    <n v="-835.73"/>
    <n v="0"/>
    <n v="0"/>
    <n v="0"/>
    <n v="0"/>
    <n v="0"/>
    <n v="0"/>
    <n v="835.73"/>
    <n v="-835.73"/>
    <n v="0"/>
    <m/>
    <s v="UM01"/>
    <s v="INR"/>
    <n v="0"/>
    <n v="0"/>
    <n v="0"/>
    <n v="0"/>
    <n v="0"/>
  </r>
  <r>
    <s v="1606002668"/>
    <s v="0"/>
    <s v="16060026680"/>
    <s v="6000"/>
    <x v="5"/>
    <s v="GODREJ T 101 TABLE WITH D.L. T"/>
    <s v="0"/>
    <s v="0"/>
    <s v="UM3001"/>
    <d v="1975-06-18T00:00:00"/>
    <n v="835.73"/>
    <n v="-835.73"/>
    <n v="0"/>
    <n v="0"/>
    <n v="0"/>
    <n v="0"/>
    <n v="0"/>
    <n v="0"/>
    <n v="835.73"/>
    <n v="-835.73"/>
    <n v="0"/>
    <m/>
    <s v="UM01"/>
    <s v="INR"/>
    <n v="0"/>
    <n v="0"/>
    <n v="0"/>
    <n v="0"/>
    <n v="0"/>
  </r>
  <r>
    <s v="1606002669"/>
    <s v="0"/>
    <s v="16060026690"/>
    <s v="6000"/>
    <x v="5"/>
    <s v="GODREJ T-101 TABLE WITH D.L. T"/>
    <s v="0"/>
    <s v="0"/>
    <s v="UM3001"/>
    <d v="1975-06-18T00:00:00"/>
    <n v="835.73"/>
    <n v="-835.73"/>
    <n v="0"/>
    <n v="0"/>
    <n v="0"/>
    <n v="0"/>
    <n v="0"/>
    <n v="0"/>
    <n v="835.73"/>
    <n v="-835.73"/>
    <n v="0"/>
    <m/>
    <s v="UM01"/>
    <s v="INR"/>
    <n v="0"/>
    <n v="0"/>
    <n v="0"/>
    <n v="0"/>
    <n v="0"/>
  </r>
  <r>
    <s v="1606002670"/>
    <s v="0"/>
    <s v="16060026700"/>
    <s v="6000"/>
    <x v="5"/>
    <s v="STEEL FILING CABINET 4'X3'X1.1"/>
    <s v="0"/>
    <s v="0"/>
    <s v="UM3001"/>
    <d v="1985-10-14T00:00:00"/>
    <n v="837.2"/>
    <n v="-837.2"/>
    <n v="0"/>
    <n v="0"/>
    <n v="0"/>
    <n v="0"/>
    <n v="0"/>
    <n v="0"/>
    <n v="837.2"/>
    <n v="-837.2"/>
    <n v="0"/>
    <m/>
    <s v="UM01"/>
    <s v="INR"/>
    <n v="0"/>
    <n v="0"/>
    <n v="0"/>
    <n v="0"/>
    <n v="0"/>
  </r>
  <r>
    <s v="1606002671"/>
    <s v="0"/>
    <s v="16060026710"/>
    <s v="6000"/>
    <x v="5"/>
    <s v="STEEL TABLE T-101"/>
    <s v="0"/>
    <s v="0"/>
    <s v="UM3001"/>
    <d v="1980-12-17T00:00:00"/>
    <n v="842.4"/>
    <n v="-842.4"/>
    <n v="0"/>
    <n v="0"/>
    <n v="0"/>
    <n v="0"/>
    <n v="0"/>
    <n v="0"/>
    <n v="842.4"/>
    <n v="-842.4"/>
    <n v="0"/>
    <m/>
    <s v="UM01"/>
    <s v="INR"/>
    <n v="0"/>
    <n v="0"/>
    <n v="0"/>
    <n v="0"/>
    <n v="0"/>
  </r>
  <r>
    <s v="1606002672"/>
    <s v="0"/>
    <s v="16060026720"/>
    <s v="6000"/>
    <x v="5"/>
    <s v="STEEL TABLE T-101 GODREJ MODEL"/>
    <s v="0"/>
    <s v="0"/>
    <s v="UM3001"/>
    <d v="1980-12-31T00:00:00"/>
    <n v="842.4"/>
    <n v="-842.4"/>
    <n v="0"/>
    <n v="0"/>
    <n v="0"/>
    <n v="0"/>
    <n v="0"/>
    <n v="0"/>
    <n v="842.4"/>
    <n v="-842.4"/>
    <n v="0"/>
    <m/>
    <s v="UM01"/>
    <s v="INR"/>
    <n v="0"/>
    <n v="0"/>
    <n v="0"/>
    <n v="0"/>
    <n v="0"/>
  </r>
  <r>
    <s v="1606002673"/>
    <s v="0"/>
    <s v="16060026730"/>
    <s v="6000"/>
    <x v="5"/>
    <s v="STEEL TABLE WITH SUNMICA TOP"/>
    <s v="0"/>
    <s v="0"/>
    <s v="UM3001"/>
    <d v="1980-12-31T00:00:00"/>
    <n v="842.4"/>
    <n v="-842.4"/>
    <n v="0"/>
    <n v="0"/>
    <n v="0"/>
    <n v="0"/>
    <n v="0"/>
    <n v="0"/>
    <n v="842.4"/>
    <n v="-842.4"/>
    <n v="0"/>
    <m/>
    <s v="UM01"/>
    <s v="INR"/>
    <n v="0"/>
    <n v="0"/>
    <n v="0"/>
    <n v="0"/>
    <n v="0"/>
  </r>
  <r>
    <s v="1606002674"/>
    <s v="0"/>
    <s v="16060026740"/>
    <s v="6000"/>
    <x v="5"/>
    <s v="STEEL TABLE WITH SUNMICA TOP"/>
    <s v="0"/>
    <s v="0"/>
    <s v="UM3001"/>
    <d v="1980-12-31T00:00:00"/>
    <n v="842.4"/>
    <n v="-842.4"/>
    <n v="0"/>
    <n v="0"/>
    <n v="0"/>
    <n v="0"/>
    <n v="0"/>
    <n v="0"/>
    <n v="842.4"/>
    <n v="-842.4"/>
    <n v="0"/>
    <m/>
    <s v="UM01"/>
    <s v="INR"/>
    <n v="0"/>
    <n v="0"/>
    <n v="0"/>
    <n v="0"/>
    <n v="0"/>
  </r>
  <r>
    <s v="1606002675"/>
    <s v="0"/>
    <s v="16060026750"/>
    <s v="6000"/>
    <x v="5"/>
    <s v="STEEL TABLE WITH SUNMICA TOP"/>
    <s v="0"/>
    <s v="0"/>
    <s v="UM3001"/>
    <d v="1980-12-31T00:00:00"/>
    <n v="842.4"/>
    <n v="-842.4"/>
    <n v="0"/>
    <n v="0"/>
    <n v="0"/>
    <n v="0"/>
    <n v="0"/>
    <n v="0"/>
    <n v="842.4"/>
    <n v="-842.4"/>
    <n v="0"/>
    <m/>
    <s v="UM01"/>
    <s v="INR"/>
    <n v="0"/>
    <n v="0"/>
    <n v="0"/>
    <n v="0"/>
    <n v="0"/>
  </r>
  <r>
    <s v="1606002676"/>
    <s v="0"/>
    <s v="16060026760"/>
    <s v="6000"/>
    <x v="5"/>
    <s v="GODREJ STEEL CHAIR CHR 7B -"/>
    <s v="0"/>
    <s v="0"/>
    <s v="UM3001"/>
    <d v="1988-10-21T00:00:00"/>
    <n v="843.73"/>
    <n v="-843.73"/>
    <n v="0"/>
    <n v="0"/>
    <n v="0"/>
    <n v="0"/>
    <n v="0"/>
    <n v="0"/>
    <n v="843.73"/>
    <n v="-843.73"/>
    <n v="0"/>
    <m/>
    <s v="UM01"/>
    <s v="INR"/>
    <n v="0"/>
    <n v="0"/>
    <n v="0"/>
    <n v="0"/>
    <n v="0"/>
  </r>
  <r>
    <s v="1606002677"/>
    <s v="0"/>
    <s v="16060026770"/>
    <s v="6000"/>
    <x v="5"/>
    <s v="STEEL TABLE T-101"/>
    <s v="0"/>
    <s v="0"/>
    <s v="UM3001"/>
    <d v="1980-09-27T00:00:00"/>
    <n v="845.31"/>
    <n v="-845.31"/>
    <n v="0"/>
    <n v="0"/>
    <n v="0"/>
    <n v="0"/>
    <n v="0"/>
    <n v="0"/>
    <n v="845.31"/>
    <n v="-845.31"/>
    <n v="0"/>
    <m/>
    <s v="UM01"/>
    <s v="INR"/>
    <n v="0"/>
    <n v="0"/>
    <n v="0"/>
    <n v="0"/>
    <n v="0"/>
  </r>
  <r>
    <s v="1606002678"/>
    <s v="0"/>
    <s v="16060026780"/>
    <s v="6000"/>
    <x v="5"/>
    <s v="'ORENT' CIELING FAN"/>
    <s v="0"/>
    <s v="0"/>
    <s v="UM3001"/>
    <d v="1994-09-20T00:00:00"/>
    <n v="845.37"/>
    <n v="-845.37"/>
    <n v="0"/>
    <n v="0"/>
    <n v="0"/>
    <n v="0"/>
    <n v="0"/>
    <n v="0"/>
    <n v="845.37"/>
    <n v="-845.37"/>
    <n v="0"/>
    <m/>
    <s v="UM01"/>
    <s v="INR"/>
    <n v="0"/>
    <n v="0"/>
    <n v="0"/>
    <n v="0"/>
    <n v="0"/>
  </r>
  <r>
    <s v="1606002679"/>
    <s v="0"/>
    <s v="16060026790"/>
    <s v="6000"/>
    <x v="5"/>
    <s v="TABLE T-101"/>
    <s v="0"/>
    <s v="0"/>
    <s v="UM3001"/>
    <d v="1980-09-27T00:00:00"/>
    <n v="853.19"/>
    <n v="-853.19"/>
    <n v="0"/>
    <n v="0"/>
    <n v="0"/>
    <n v="0"/>
    <n v="0"/>
    <n v="0"/>
    <n v="853.19"/>
    <n v="-853.19"/>
    <n v="0"/>
    <m/>
    <s v="UM01"/>
    <s v="INR"/>
    <n v="0"/>
    <n v="0"/>
    <n v="0"/>
    <n v="0"/>
    <n v="0"/>
  </r>
  <r>
    <s v="1606002680"/>
    <s v="0"/>
    <s v="16060026800"/>
    <s v="6000"/>
    <x v="5"/>
    <s v="TABLE T-101"/>
    <s v="0"/>
    <s v="0"/>
    <s v="UM3001"/>
    <d v="1980-09-27T00:00:00"/>
    <n v="853.2"/>
    <n v="-853.2"/>
    <n v="0"/>
    <n v="0"/>
    <n v="0"/>
    <n v="0"/>
    <n v="0"/>
    <n v="0"/>
    <n v="853.2"/>
    <n v="-853.2"/>
    <n v="0"/>
    <m/>
    <s v="UM01"/>
    <s v="INR"/>
    <n v="0"/>
    <n v="0"/>
    <n v="0"/>
    <n v="0"/>
    <n v="0"/>
  </r>
  <r>
    <s v="1606002681"/>
    <s v="0"/>
    <s v="16060026810"/>
    <s v="6000"/>
    <x v="5"/>
    <s v="TABLE T-101"/>
    <s v="0"/>
    <s v="0"/>
    <s v="UM3001"/>
    <d v="1980-09-27T00:00:00"/>
    <n v="853.2"/>
    <n v="-853.2"/>
    <n v="0"/>
    <n v="0"/>
    <n v="0"/>
    <n v="0"/>
    <n v="0"/>
    <n v="0"/>
    <n v="853.2"/>
    <n v="-853.2"/>
    <n v="0"/>
    <m/>
    <s v="UM01"/>
    <s v="INR"/>
    <n v="0"/>
    <n v="0"/>
    <n v="0"/>
    <n v="0"/>
    <n v="0"/>
  </r>
  <r>
    <s v="1606002682"/>
    <s v="0"/>
    <s v="16060026820"/>
    <s v="6000"/>
    <x v="5"/>
    <s v="GODREJ TABLE T 101"/>
    <s v="0"/>
    <s v="0"/>
    <s v="UM3001"/>
    <d v="1977-01-01T00:00:00"/>
    <n v="863.83"/>
    <n v="-863.83"/>
    <n v="0"/>
    <n v="0"/>
    <n v="0"/>
    <n v="0"/>
    <n v="0"/>
    <n v="0"/>
    <n v="863.83"/>
    <n v="-863.83"/>
    <n v="0"/>
    <m/>
    <s v="UM01"/>
    <s v="INR"/>
    <n v="0"/>
    <n v="0"/>
    <n v="0"/>
    <n v="0"/>
    <n v="0"/>
  </r>
  <r>
    <s v="1606002683"/>
    <s v="0"/>
    <s v="16060026830"/>
    <s v="6000"/>
    <x v="5"/>
    <s v="&quot;&quot;&quot;ORIENT 36&quot;&quot;&quot;&quot; COILING FAN&quot;"/>
    <s v="0"/>
    <s v="0"/>
    <s v="UM3001"/>
    <d v="1995-05-31T00:00:00"/>
    <n v="873.55"/>
    <n v="-873.55"/>
    <n v="0"/>
    <n v="0"/>
    <n v="0"/>
    <n v="0"/>
    <n v="0"/>
    <n v="0"/>
    <n v="873.55"/>
    <n v="-873.55"/>
    <n v="0"/>
    <m/>
    <s v="UM01"/>
    <s v="INR"/>
    <n v="0"/>
    <n v="0"/>
    <n v="0"/>
    <n v="0"/>
    <n v="0"/>
  </r>
  <r>
    <s v="1606002684"/>
    <s v="0"/>
    <s v="16060026840"/>
    <s v="6000"/>
    <x v="5"/>
    <s v="&quot;&quot;&quot;CIELING FAN 36&quot;&quot;&quot;&quot;&quot;"/>
    <s v="0"/>
    <s v="0"/>
    <s v="UM3001"/>
    <d v="1993-04-13T00:00:00"/>
    <n v="874.66"/>
    <n v="-874.66"/>
    <n v="0"/>
    <n v="0"/>
    <n v="0"/>
    <n v="0"/>
    <n v="0"/>
    <n v="0"/>
    <n v="874.66"/>
    <n v="-874.66"/>
    <n v="0"/>
    <m/>
    <s v="UM01"/>
    <s v="INR"/>
    <n v="0"/>
    <n v="0"/>
    <n v="0"/>
    <n v="0"/>
    <n v="0"/>
  </r>
  <r>
    <s v="1606002685"/>
    <s v="0"/>
    <s v="16060026850"/>
    <s v="6000"/>
    <x v="5"/>
    <s v="GODREJ STEEL CHAIR CH 13"/>
    <s v="0"/>
    <s v="0"/>
    <s v="UM3001"/>
    <d v="1981-12-20T00:00:00"/>
    <n v="886.79"/>
    <n v="-886.79"/>
    <n v="0"/>
    <n v="0"/>
    <n v="0"/>
    <n v="0"/>
    <n v="0"/>
    <n v="0"/>
    <n v="886.79"/>
    <n v="-886.79"/>
    <n v="0"/>
    <m/>
    <s v="UM01"/>
    <s v="INR"/>
    <n v="0"/>
    <n v="0"/>
    <n v="0"/>
    <n v="0"/>
    <n v="0"/>
  </r>
  <r>
    <s v="1606002686"/>
    <s v="0"/>
    <s v="16060026860"/>
    <s v="6000"/>
    <x v="5"/>
    <s v="GODREJ STEEL CHAIR CH 13"/>
    <s v="0"/>
    <s v="0"/>
    <s v="UM3001"/>
    <d v="1981-12-20T00:00:00"/>
    <n v="886.8"/>
    <n v="-886.8"/>
    <n v="0"/>
    <n v="0"/>
    <n v="0"/>
    <n v="0"/>
    <n v="0"/>
    <n v="0"/>
    <n v="886.8"/>
    <n v="-886.8"/>
    <n v="0"/>
    <m/>
    <s v="UM01"/>
    <s v="INR"/>
    <n v="0"/>
    <n v="0"/>
    <n v="0"/>
    <n v="0"/>
    <n v="0"/>
  </r>
  <r>
    <s v="1606002687"/>
    <s v="0"/>
    <s v="16060026870"/>
    <s v="6000"/>
    <x v="5"/>
    <s v="GODREJ STEEL CHAIR CH 13"/>
    <s v="0"/>
    <s v="0"/>
    <s v="UM3001"/>
    <d v="1981-12-20T00:00:00"/>
    <n v="886.8"/>
    <n v="-886.8"/>
    <n v="0"/>
    <n v="0"/>
    <n v="0"/>
    <n v="0"/>
    <n v="0"/>
    <n v="0"/>
    <n v="886.8"/>
    <n v="-886.8"/>
    <n v="0"/>
    <m/>
    <s v="UM01"/>
    <s v="INR"/>
    <n v="0"/>
    <n v="0"/>
    <n v="0"/>
    <n v="0"/>
    <n v="0"/>
  </r>
  <r>
    <s v="1606002688"/>
    <s v="0"/>
    <s v="16060026880"/>
    <s v="6000"/>
    <x v="5"/>
    <s v="GODREJ STEEL CHAIR CH 13"/>
    <s v="0"/>
    <s v="0"/>
    <s v="UM3001"/>
    <d v="1981-12-20T00:00:00"/>
    <n v="886.8"/>
    <n v="-886.8"/>
    <n v="0"/>
    <n v="0"/>
    <n v="0"/>
    <n v="0"/>
    <n v="0"/>
    <n v="0"/>
    <n v="886.8"/>
    <n v="-886.8"/>
    <n v="0"/>
    <m/>
    <s v="UM01"/>
    <s v="INR"/>
    <n v="0"/>
    <n v="0"/>
    <n v="0"/>
    <n v="0"/>
    <n v="0"/>
  </r>
  <r>
    <s v="1606002689"/>
    <s v="0"/>
    <s v="16060026890"/>
    <s v="6000"/>
    <x v="5"/>
    <s v="GODREJ STEEL TABLE"/>
    <s v="0"/>
    <s v="0"/>
    <s v="UM3001"/>
    <d v="1990-05-19T00:00:00"/>
    <n v="898.89"/>
    <n v="-898.89"/>
    <n v="0"/>
    <n v="0"/>
    <n v="0"/>
    <n v="0"/>
    <n v="0"/>
    <n v="0"/>
    <n v="898.89"/>
    <n v="-898.89"/>
    <n v="0"/>
    <m/>
    <s v="UM01"/>
    <s v="INR"/>
    <n v="0"/>
    <n v="0"/>
    <n v="0"/>
    <n v="0"/>
    <n v="0"/>
  </r>
  <r>
    <s v="1606002690"/>
    <s v="0"/>
    <s v="16060026900"/>
    <s v="6000"/>
    <x v="5"/>
    <s v="WOODEN FILE RACK"/>
    <s v="0"/>
    <s v="0"/>
    <s v="UM3001"/>
    <d v="1992-05-22T00:00:00"/>
    <n v="900"/>
    <n v="-900"/>
    <n v="0"/>
    <n v="0"/>
    <n v="0"/>
    <n v="0"/>
    <n v="0"/>
    <n v="0"/>
    <n v="900"/>
    <n v="-900"/>
    <n v="0"/>
    <m/>
    <s v="UM01"/>
    <s v="INR"/>
    <n v="0"/>
    <n v="0"/>
    <n v="0"/>
    <n v="0"/>
    <n v="0"/>
  </r>
  <r>
    <s v="1606002691"/>
    <s v="0"/>
    <s v="16060026910"/>
    <s v="6000"/>
    <x v="5"/>
    <s v="&quot;&quot;&quot;FAN 16&quot;&quot;&quot;&quot;&quot;"/>
    <s v="0"/>
    <s v="0"/>
    <s v="UM3001"/>
    <d v="1986-06-21T00:00:00"/>
    <n v="903.4"/>
    <n v="-903.4"/>
    <n v="0"/>
    <n v="0"/>
    <n v="0"/>
    <n v="0"/>
    <n v="0"/>
    <n v="0"/>
    <n v="903.4"/>
    <n v="-903.4"/>
    <n v="0"/>
    <m/>
    <s v="UM01"/>
    <s v="INR"/>
    <n v="0"/>
    <n v="0"/>
    <n v="0"/>
    <n v="0"/>
    <n v="0"/>
  </r>
  <r>
    <s v="1606002692"/>
    <s v="0"/>
    <s v="16060026920"/>
    <s v="6000"/>
    <x v="5"/>
    <s v="STEEL RACK"/>
    <s v="0"/>
    <s v="0"/>
    <s v="UM3001"/>
    <d v="1986-08-09T00:00:00"/>
    <n v="908.01"/>
    <n v="-908.01"/>
    <n v="0"/>
    <n v="0"/>
    <n v="0"/>
    <n v="0"/>
    <n v="0"/>
    <n v="0"/>
    <n v="908.01"/>
    <n v="-908.01"/>
    <n v="0"/>
    <m/>
    <s v="UM01"/>
    <s v="INR"/>
    <n v="0"/>
    <n v="0"/>
    <n v="0"/>
    <n v="0"/>
    <n v="0"/>
  </r>
  <r>
    <s v="1606002693"/>
    <s v="0"/>
    <s v="16060026930"/>
    <s v="6000"/>
    <x v="5"/>
    <s v="STEEL RACK"/>
    <s v="0"/>
    <s v="0"/>
    <s v="UM3001"/>
    <d v="1986-08-09T00:00:00"/>
    <n v="908.01"/>
    <n v="-908.01"/>
    <n v="0"/>
    <n v="0"/>
    <n v="0"/>
    <n v="0"/>
    <n v="0"/>
    <n v="0"/>
    <n v="908.01"/>
    <n v="-908.01"/>
    <n v="0"/>
    <m/>
    <s v="UM01"/>
    <s v="INR"/>
    <n v="0"/>
    <n v="0"/>
    <n v="0"/>
    <n v="0"/>
    <n v="0"/>
  </r>
  <r>
    <s v="1606002694"/>
    <s v="0"/>
    <s v="16060026940"/>
    <s v="6000"/>
    <x v="5"/>
    <s v="STEEL RACK"/>
    <s v="0"/>
    <s v="0"/>
    <s v="UM3001"/>
    <d v="1986-08-09T00:00:00"/>
    <n v="908.03"/>
    <n v="-908.03"/>
    <n v="0"/>
    <n v="0"/>
    <n v="0"/>
    <n v="0"/>
    <n v="0"/>
    <n v="0"/>
    <n v="908.03"/>
    <n v="-908.03"/>
    <n v="0"/>
    <m/>
    <s v="UM01"/>
    <s v="INR"/>
    <n v="0"/>
    <n v="0"/>
    <n v="0"/>
    <n v="0"/>
    <n v="0"/>
  </r>
  <r>
    <s v="1606002695"/>
    <s v="0"/>
    <s v="16060026950"/>
    <s v="6000"/>
    <x v="5"/>
    <s v="STEEL TABLE"/>
    <s v="0"/>
    <s v="0"/>
    <s v="UM3001"/>
    <d v="1989-04-10T00:00:00"/>
    <n v="911.3"/>
    <n v="-911.3"/>
    <n v="0"/>
    <n v="0"/>
    <n v="0"/>
    <n v="0"/>
    <n v="0"/>
    <n v="0"/>
    <n v="911.3"/>
    <n v="-911.3"/>
    <n v="0"/>
    <m/>
    <s v="UM01"/>
    <s v="INR"/>
    <n v="0"/>
    <n v="0"/>
    <n v="0"/>
    <n v="0"/>
    <n v="0"/>
  </r>
  <r>
    <s v="1606002696"/>
    <s v="0"/>
    <s v="16060026960"/>
    <s v="6000"/>
    <x v="5"/>
    <s v="GODREJ IRON SAFE 27X21X20INCHE"/>
    <s v="0"/>
    <s v="0"/>
    <s v="UM3001"/>
    <d v="1968-01-01T00:00:00"/>
    <n v="913.37"/>
    <n v="-913.37"/>
    <n v="0"/>
    <n v="0"/>
    <n v="0"/>
    <n v="0"/>
    <n v="0"/>
    <n v="0"/>
    <n v="913.37"/>
    <n v="-913.37"/>
    <n v="0"/>
    <m/>
    <s v="UM01"/>
    <s v="INR"/>
    <n v="0"/>
    <n v="0"/>
    <n v="0"/>
    <n v="0"/>
    <n v="0"/>
  </r>
  <r>
    <s v="1606002697"/>
    <s v="0"/>
    <s v="16060026970"/>
    <s v="6000"/>
    <x v="5"/>
    <s v="TABLE T-101 D.L.TOP"/>
    <s v="0"/>
    <s v="0"/>
    <s v="UM3001"/>
    <d v="1974-01-01T00:00:00"/>
    <n v="913.72"/>
    <n v="-913.72"/>
    <n v="0"/>
    <n v="0"/>
    <n v="0"/>
    <n v="0"/>
    <n v="0"/>
    <n v="0"/>
    <n v="913.72"/>
    <n v="-913.72"/>
    <n v="0"/>
    <m/>
    <s v="UM01"/>
    <s v="INR"/>
    <n v="0"/>
    <n v="0"/>
    <n v="0"/>
    <n v="0"/>
    <n v="0"/>
  </r>
  <r>
    <s v="1606002698"/>
    <s v="0"/>
    <s v="16060026980"/>
    <s v="6000"/>
    <x v="5"/>
    <s v="TABLE T-101 D.L.TOP"/>
    <s v="0"/>
    <s v="0"/>
    <s v="UM3001"/>
    <d v="1974-01-01T00:00:00"/>
    <n v="913.72"/>
    <n v="-913.72"/>
    <n v="0"/>
    <n v="0"/>
    <n v="0"/>
    <n v="0"/>
    <n v="0"/>
    <n v="0"/>
    <n v="913.72"/>
    <n v="-913.72"/>
    <n v="0"/>
    <m/>
    <s v="UM01"/>
    <s v="INR"/>
    <n v="0"/>
    <n v="0"/>
    <n v="0"/>
    <n v="0"/>
    <n v="0"/>
  </r>
  <r>
    <s v="1606002699"/>
    <s v="0"/>
    <s v="16060026990"/>
    <s v="6000"/>
    <x v="5"/>
    <s v="TABLE T-101 D.L.TOP"/>
    <s v="0"/>
    <s v="0"/>
    <s v="UM3001"/>
    <d v="1974-01-01T00:00:00"/>
    <n v="913.72"/>
    <n v="-913.72"/>
    <n v="0"/>
    <n v="0"/>
    <n v="0"/>
    <n v="0"/>
    <n v="0"/>
    <n v="0"/>
    <n v="913.72"/>
    <n v="-913.72"/>
    <n v="0"/>
    <m/>
    <s v="UM01"/>
    <s v="INR"/>
    <n v="0"/>
    <n v="0"/>
    <n v="0"/>
    <n v="0"/>
    <n v="0"/>
  </r>
  <r>
    <s v="1606002700"/>
    <s v="0"/>
    <s v="16060027000"/>
    <s v="6000"/>
    <x v="5"/>
    <s v="TABLE T-101 D.L.TOP"/>
    <s v="0"/>
    <s v="0"/>
    <s v="UM3001"/>
    <d v="1974-01-01T00:00:00"/>
    <n v="913.72"/>
    <n v="-913.72"/>
    <n v="0"/>
    <n v="0"/>
    <n v="0"/>
    <n v="0"/>
    <n v="0"/>
    <n v="0"/>
    <n v="913.72"/>
    <n v="-913.72"/>
    <n v="0"/>
    <m/>
    <s v="UM01"/>
    <s v="INR"/>
    <n v="0"/>
    <n v="0"/>
    <n v="0"/>
    <n v="0"/>
    <n v="0"/>
  </r>
  <r>
    <s v="1606002701"/>
    <s v="0"/>
    <s v="16060027010"/>
    <s v="6000"/>
    <x v="5"/>
    <s v="TABLE T-101 D.L.TOP"/>
    <s v="0"/>
    <s v="0"/>
    <s v="UM3001"/>
    <d v="1974-01-01T00:00:00"/>
    <n v="913.72"/>
    <n v="-913.72"/>
    <n v="0"/>
    <n v="0"/>
    <n v="0"/>
    <n v="0"/>
    <n v="0"/>
    <n v="0"/>
    <n v="913.72"/>
    <n v="-913.72"/>
    <n v="0"/>
    <m/>
    <s v="UM01"/>
    <s v="INR"/>
    <n v="0"/>
    <n v="0"/>
    <n v="0"/>
    <n v="0"/>
    <n v="0"/>
  </r>
  <r>
    <s v="1606002702"/>
    <s v="0"/>
    <s v="16060027020"/>
    <s v="6000"/>
    <x v="5"/>
    <s v="GODREJ TABLE T-102"/>
    <s v="0"/>
    <s v="0"/>
    <s v="UM3001"/>
    <d v="1992-08-14T00:00:00"/>
    <n v="15215.22"/>
    <n v="-14454.45"/>
    <n v="760.77"/>
    <n v="0"/>
    <n v="0"/>
    <n v="0"/>
    <n v="0"/>
    <n v="760.77"/>
    <n v="15215.22"/>
    <n v="-14454.45"/>
    <n v="0"/>
    <m/>
    <s v="UM01"/>
    <s v="INR"/>
    <n v="0"/>
    <n v="0"/>
    <n v="0"/>
    <n v="0"/>
    <n v="0"/>
  </r>
  <r>
    <s v="1606002703"/>
    <s v="0"/>
    <s v="16060027030"/>
    <s v="6000"/>
    <x v="5"/>
    <s v="BOOK CASE"/>
    <s v="0"/>
    <s v="0"/>
    <s v="UM3001"/>
    <d v="1978-01-01T00:00:00"/>
    <n v="916.22"/>
    <n v="-916.22"/>
    <n v="0"/>
    <n v="0"/>
    <n v="0"/>
    <n v="0"/>
    <n v="0"/>
    <n v="0"/>
    <n v="916.22"/>
    <n v="-916.22"/>
    <n v="0"/>
    <m/>
    <s v="UM01"/>
    <s v="INR"/>
    <n v="0"/>
    <n v="0"/>
    <n v="0"/>
    <n v="0"/>
    <n v="0"/>
  </r>
  <r>
    <s v="1606002704"/>
    <s v="0"/>
    <s v="16060027040"/>
    <s v="6000"/>
    <x v="5"/>
    <s v="GODREJ TABLE NO T 101"/>
    <s v="0"/>
    <s v="0"/>
    <s v="UM3001"/>
    <d v="1977-01-01T00:00:00"/>
    <n v="917.13"/>
    <n v="-917.13"/>
    <n v="0"/>
    <n v="0"/>
    <n v="0"/>
    <n v="0"/>
    <n v="0"/>
    <n v="0"/>
    <n v="917.13"/>
    <n v="-917.13"/>
    <n v="0"/>
    <m/>
    <s v="UM01"/>
    <s v="INR"/>
    <n v="0"/>
    <n v="0"/>
    <n v="0"/>
    <n v="0"/>
    <n v="0"/>
  </r>
  <r>
    <s v="1606002705"/>
    <s v="0"/>
    <s v="16060027050"/>
    <s v="6000"/>
    <x v="5"/>
    <s v="GODREJ TABLE NO T 101"/>
    <s v="0"/>
    <s v="0"/>
    <s v="UM3001"/>
    <d v="1977-01-01T00:00:00"/>
    <n v="917.13"/>
    <n v="-917.13"/>
    <n v="0"/>
    <n v="0"/>
    <n v="0"/>
    <n v="0"/>
    <n v="0"/>
    <n v="0"/>
    <n v="917.13"/>
    <n v="-917.13"/>
    <n v="0"/>
    <m/>
    <s v="UM01"/>
    <s v="INR"/>
    <n v="0"/>
    <n v="0"/>
    <n v="0"/>
    <n v="0"/>
    <n v="0"/>
  </r>
  <r>
    <s v="1606002706"/>
    <s v="0"/>
    <s v="16060027060"/>
    <s v="6000"/>
    <x v="5"/>
    <s v="TABLE T 101"/>
    <s v="0"/>
    <s v="0"/>
    <s v="UM3001"/>
    <d v="1977-01-01T00:00:00"/>
    <n v="917.13"/>
    <n v="-917.13"/>
    <n v="0"/>
    <n v="0"/>
    <n v="0"/>
    <n v="0"/>
    <n v="0"/>
    <n v="0"/>
    <n v="917.13"/>
    <n v="-917.13"/>
    <n v="0"/>
    <m/>
    <s v="UM01"/>
    <s v="INR"/>
    <n v="0"/>
    <n v="0"/>
    <n v="0"/>
    <n v="0"/>
    <n v="0"/>
  </r>
  <r>
    <s v="1606002707"/>
    <s v="0"/>
    <s v="16060027070"/>
    <s v="6000"/>
    <x v="5"/>
    <s v="TABLE T 101"/>
    <s v="0"/>
    <s v="0"/>
    <s v="UM3001"/>
    <d v="1977-01-01T00:00:00"/>
    <n v="917.13"/>
    <n v="-917.13"/>
    <n v="0"/>
    <n v="0"/>
    <n v="0"/>
    <n v="0"/>
    <n v="0"/>
    <n v="0"/>
    <n v="917.13"/>
    <n v="-917.13"/>
    <n v="0"/>
    <m/>
    <s v="UM01"/>
    <s v="INR"/>
    <n v="0"/>
    <n v="0"/>
    <n v="0"/>
    <n v="0"/>
    <n v="0"/>
  </r>
  <r>
    <s v="1606002708"/>
    <s v="0"/>
    <s v="16060027080"/>
    <s v="6000"/>
    <x v="5"/>
    <s v="GODREJ TABLE T-102"/>
    <s v="0"/>
    <s v="0"/>
    <s v="UM3001"/>
    <d v="1992-08-29T00:00:00"/>
    <n v="5038.41"/>
    <n v="-4786.4799999999996"/>
    <n v="251.93"/>
    <n v="0"/>
    <n v="0"/>
    <n v="0"/>
    <n v="0"/>
    <n v="251.93"/>
    <n v="5038.41"/>
    <n v="-4786.4799999999996"/>
    <n v="0"/>
    <m/>
    <s v="UM01"/>
    <s v="INR"/>
    <n v="0"/>
    <n v="0"/>
    <n v="0"/>
    <n v="0"/>
    <n v="0"/>
  </r>
  <r>
    <s v="1606002709"/>
    <s v="0"/>
    <s v="16060027090"/>
    <s v="6000"/>
    <x v="5"/>
    <s v="STEEL FILING CABINET"/>
    <s v="0"/>
    <s v="0"/>
    <s v="UM3001"/>
    <d v="1979-09-19T00:00:00"/>
    <n v="936"/>
    <n v="-936"/>
    <n v="0"/>
    <n v="0"/>
    <n v="0"/>
    <n v="0"/>
    <n v="0"/>
    <n v="0"/>
    <n v="936"/>
    <n v="-936"/>
    <n v="0"/>
    <m/>
    <s v="UM01"/>
    <s v="INR"/>
    <n v="0"/>
    <n v="0"/>
    <n v="0"/>
    <n v="0"/>
    <n v="0"/>
  </r>
  <r>
    <s v="1606002710"/>
    <s v="0"/>
    <s v="16060027100"/>
    <s v="6000"/>
    <x v="5"/>
    <s v="TABLE T-102 D.L.TOP"/>
    <s v="0"/>
    <s v="0"/>
    <s v="UM3001"/>
    <d v="1973-01-01T00:00:00"/>
    <n v="940.92"/>
    <n v="-940.92"/>
    <n v="0"/>
    <n v="0"/>
    <n v="0"/>
    <n v="0"/>
    <n v="0"/>
    <n v="0"/>
    <n v="940.92"/>
    <n v="-940.92"/>
    <n v="0"/>
    <m/>
    <s v="UM01"/>
    <s v="INR"/>
    <n v="0"/>
    <n v="0"/>
    <n v="0"/>
    <n v="0"/>
    <n v="0"/>
  </r>
  <r>
    <s v="1606002711"/>
    <s v="0"/>
    <s v="16060027110"/>
    <s v="6000"/>
    <x v="5"/>
    <s v="ORIENT MAKE PEDASTAL FAN"/>
    <s v="0"/>
    <s v="0"/>
    <s v="UM3001"/>
    <d v="1987-09-29T00:00:00"/>
    <n v="954.15"/>
    <n v="-954.15"/>
    <n v="0"/>
    <n v="0"/>
    <n v="0"/>
    <n v="0"/>
    <n v="0"/>
    <n v="0"/>
    <n v="954.15"/>
    <n v="-954.15"/>
    <n v="0"/>
    <m/>
    <s v="UM01"/>
    <s v="INR"/>
    <n v="0"/>
    <n v="0"/>
    <n v="0"/>
    <n v="0"/>
    <n v="0"/>
  </r>
  <r>
    <s v="1606002712"/>
    <s v="0"/>
    <s v="16060027120"/>
    <s v="6000"/>
    <x v="5"/>
    <s v="TABLE T-101"/>
    <s v="0"/>
    <s v="0"/>
    <s v="UM3001"/>
    <d v="1974-01-01T00:00:00"/>
    <n v="960.59"/>
    <n v="-960.59"/>
    <n v="0"/>
    <n v="0"/>
    <n v="0"/>
    <n v="0"/>
    <n v="0"/>
    <n v="0"/>
    <n v="960.59"/>
    <n v="-960.59"/>
    <n v="0"/>
    <m/>
    <s v="UM01"/>
    <s v="INR"/>
    <n v="0"/>
    <n v="0"/>
    <n v="0"/>
    <n v="0"/>
    <n v="0"/>
  </r>
  <r>
    <s v="1606002713"/>
    <s v="0"/>
    <s v="16060027130"/>
    <s v="6000"/>
    <x v="5"/>
    <s v="TABLE T-101"/>
    <s v="0"/>
    <s v="0"/>
    <s v="UM3001"/>
    <d v="1974-01-01T00:00:00"/>
    <n v="960.6"/>
    <n v="-960.6"/>
    <n v="0"/>
    <n v="0"/>
    <n v="0"/>
    <n v="0"/>
    <n v="0"/>
    <n v="0"/>
    <n v="960.6"/>
    <n v="-960.6"/>
    <n v="0"/>
    <m/>
    <s v="UM01"/>
    <s v="INR"/>
    <n v="0"/>
    <n v="0"/>
    <n v="0"/>
    <n v="0"/>
    <n v="0"/>
  </r>
  <r>
    <s v="1606002714"/>
    <s v="0"/>
    <s v="16060027140"/>
    <s v="6000"/>
    <x v="5"/>
    <s v="TABLE T-104 D.L. TOP"/>
    <s v="0"/>
    <s v="0"/>
    <s v="UM3001"/>
    <d v="1973-01-01T00:00:00"/>
    <n v="961.66"/>
    <n v="-961.66"/>
    <n v="0"/>
    <n v="0"/>
    <n v="0"/>
    <n v="0"/>
    <n v="0"/>
    <n v="0"/>
    <n v="961.66"/>
    <n v="-961.66"/>
    <n v="0"/>
    <m/>
    <s v="UM01"/>
    <s v="INR"/>
    <n v="0"/>
    <n v="0"/>
    <n v="0"/>
    <n v="0"/>
    <n v="0"/>
  </r>
  <r>
    <s v="1606002715"/>
    <s v="0"/>
    <s v="16060027150"/>
    <s v="6000"/>
    <x v="5"/>
    <s v="TABLE T-104 D.L. TOP"/>
    <s v="0"/>
    <s v="0"/>
    <s v="UM3001"/>
    <d v="1973-01-01T00:00:00"/>
    <n v="961.67"/>
    <n v="-961.67"/>
    <n v="0"/>
    <n v="0"/>
    <n v="0"/>
    <n v="0"/>
    <n v="0"/>
    <n v="0"/>
    <n v="961.67"/>
    <n v="-961.67"/>
    <n v="0"/>
    <m/>
    <s v="UM01"/>
    <s v="INR"/>
    <n v="0"/>
    <n v="0"/>
    <n v="0"/>
    <n v="0"/>
    <n v="0"/>
  </r>
  <r>
    <s v="1606002716"/>
    <s v="0"/>
    <s v="16060027160"/>
    <s v="6000"/>
    <x v="5"/>
    <s v="GODREJ TABLE T-101"/>
    <s v="0"/>
    <s v="0"/>
    <s v="UM3001"/>
    <d v="1977-01-01T00:00:00"/>
    <n v="972.16"/>
    <n v="-972.16"/>
    <n v="0"/>
    <n v="0"/>
    <n v="0"/>
    <n v="0"/>
    <n v="0"/>
    <n v="0"/>
    <n v="972.16"/>
    <n v="-972.16"/>
    <n v="0"/>
    <m/>
    <s v="UM01"/>
    <s v="INR"/>
    <n v="0"/>
    <n v="0"/>
    <n v="0"/>
    <n v="0"/>
    <n v="0"/>
  </r>
  <r>
    <s v="1606002717"/>
    <s v="0"/>
    <s v="16060027170"/>
    <s v="6000"/>
    <x v="5"/>
    <s v="WALL FAN"/>
    <s v="0"/>
    <s v="0"/>
    <s v="UM3001"/>
    <d v="1995-04-28T00:00:00"/>
    <n v="972.84"/>
    <n v="-972.84"/>
    <n v="0"/>
    <n v="0"/>
    <n v="0"/>
    <n v="0"/>
    <n v="0"/>
    <n v="0"/>
    <n v="972.84"/>
    <n v="-972.84"/>
    <n v="0"/>
    <m/>
    <s v="UM01"/>
    <s v="INR"/>
    <n v="0"/>
    <n v="0"/>
    <n v="0"/>
    <n v="0"/>
    <n v="0"/>
  </r>
  <r>
    <s v="1606002718"/>
    <s v="0"/>
    <s v="16060027180"/>
    <s v="6000"/>
    <x v="5"/>
    <s v="DOMESTIC EXHAUST FAN"/>
    <s v="0"/>
    <s v="0"/>
    <s v="UM3001"/>
    <d v="1993-05-25T00:00:00"/>
    <n v="978.69"/>
    <n v="-978.69"/>
    <n v="0"/>
    <n v="0"/>
    <n v="0"/>
    <n v="0"/>
    <n v="0"/>
    <n v="0"/>
    <n v="978.69"/>
    <n v="-978.69"/>
    <n v="0"/>
    <m/>
    <s v="UM01"/>
    <s v="INR"/>
    <n v="0"/>
    <n v="0"/>
    <n v="0"/>
    <n v="0"/>
    <n v="0"/>
  </r>
  <r>
    <s v="1606002719"/>
    <s v="0"/>
    <s v="16060027190"/>
    <s v="6000"/>
    <x v="5"/>
    <s v="DOMESTIC EXHAUST FAN"/>
    <s v="0"/>
    <s v="0"/>
    <s v="UM3001"/>
    <d v="1993-05-23T00:00:00"/>
    <n v="978.69"/>
    <n v="-978.69"/>
    <n v="0"/>
    <n v="0"/>
    <n v="0"/>
    <n v="0"/>
    <n v="0"/>
    <n v="0"/>
    <n v="978.69"/>
    <n v="-978.69"/>
    <n v="0"/>
    <m/>
    <s v="UM01"/>
    <s v="INR"/>
    <n v="0"/>
    <n v="0"/>
    <n v="0"/>
    <n v="0"/>
    <n v="0"/>
  </r>
  <r>
    <s v="1606002720"/>
    <s v="0"/>
    <s v="16060027200"/>
    <s v="6000"/>
    <x v="5"/>
    <s v="DOMETTIC EXHAUST FAN 305 MM"/>
    <s v="0"/>
    <s v="0"/>
    <s v="UM3001"/>
    <d v="1993-07-01T00:00:00"/>
    <n v="978.69"/>
    <n v="-978.69"/>
    <n v="0"/>
    <n v="0"/>
    <n v="0"/>
    <n v="0"/>
    <n v="0"/>
    <n v="0"/>
    <n v="978.69"/>
    <n v="-978.69"/>
    <n v="0"/>
    <m/>
    <s v="UM01"/>
    <s v="INR"/>
    <n v="0"/>
    <n v="0"/>
    <n v="0"/>
    <n v="0"/>
    <n v="0"/>
  </r>
  <r>
    <s v="1606002721"/>
    <s v="0"/>
    <s v="16060027210"/>
    <s v="6000"/>
    <x v="5"/>
    <s v="GUEST CHAIR"/>
    <s v="0"/>
    <s v="0"/>
    <s v="UM3001"/>
    <d v="2012-05-12T00:00:00"/>
    <n v="2111"/>
    <n v="-2005.45"/>
    <n v="105.55"/>
    <n v="0"/>
    <n v="0"/>
    <n v="0"/>
    <n v="0"/>
    <n v="105.55"/>
    <n v="2111"/>
    <n v="-2005.45"/>
    <n v="0"/>
    <m/>
    <s v="UM01"/>
    <s v="INR"/>
    <n v="0"/>
    <n v="0"/>
    <n v="0"/>
    <n v="0"/>
    <n v="0"/>
  </r>
  <r>
    <s v="1606002722"/>
    <s v="0"/>
    <s v="16060027220"/>
    <s v="6000"/>
    <x v="5"/>
    <s v="GUEST CHAIR"/>
    <s v="0"/>
    <s v="0"/>
    <s v="UM3001"/>
    <d v="2011-08-24T00:00:00"/>
    <n v="9541"/>
    <n v="-9063.9500000000007"/>
    <n v="477.05"/>
    <n v="0"/>
    <n v="0"/>
    <n v="0"/>
    <n v="0"/>
    <n v="477.05"/>
    <n v="9541"/>
    <n v="-9063.9500000000007"/>
    <n v="0"/>
    <m/>
    <s v="UM01"/>
    <s v="INR"/>
    <n v="0"/>
    <n v="0"/>
    <n v="0"/>
    <n v="0"/>
    <n v="0"/>
  </r>
  <r>
    <s v="1606002723"/>
    <s v="0"/>
    <s v="16060027230"/>
    <s v="6000"/>
    <x v="5"/>
    <s v="GUEST CHAIR"/>
    <s v="0"/>
    <s v="0"/>
    <s v="UM3001"/>
    <d v="2012-04-06T00:00:00"/>
    <n v="20300"/>
    <n v="-19285"/>
    <n v="1015"/>
    <n v="0"/>
    <n v="0"/>
    <n v="0"/>
    <n v="0"/>
    <n v="1015"/>
    <n v="20300"/>
    <n v="-19285"/>
    <n v="0"/>
    <m/>
    <s v="UM01"/>
    <s v="INR"/>
    <n v="0"/>
    <n v="0"/>
    <n v="0"/>
    <n v="0"/>
    <n v="0"/>
  </r>
  <r>
    <s v="1606002724"/>
    <s v="0"/>
    <s v="16060027240"/>
    <s v="6000"/>
    <x v="5"/>
    <s v="GUEST CHAIR"/>
    <s v="0"/>
    <s v="0"/>
    <s v="UM3001"/>
    <d v="2012-07-11T00:00:00"/>
    <n v="6010"/>
    <n v="-5709.5"/>
    <n v="300.5"/>
    <n v="0"/>
    <n v="0"/>
    <n v="0"/>
    <n v="0"/>
    <n v="300.5"/>
    <n v="6010"/>
    <n v="-5709.5"/>
    <n v="0"/>
    <m/>
    <s v="UM01"/>
    <s v="INR"/>
    <n v="0"/>
    <n v="0"/>
    <n v="0"/>
    <n v="0"/>
    <n v="0"/>
  </r>
  <r>
    <s v="1606002726"/>
    <s v="0"/>
    <s v="16060027260"/>
    <s v="6000"/>
    <x v="5"/>
    <s v="&quot;&quot;&quot;16&quot;&quot;&quot;&quot; WALL FAN&quot;"/>
    <s v="0"/>
    <s v="0"/>
    <s v="UM3001"/>
    <d v="1991-12-18T00:00:00"/>
    <n v="980"/>
    <n v="-980"/>
    <n v="0"/>
    <n v="0"/>
    <n v="0"/>
    <n v="0"/>
    <n v="0"/>
    <n v="0"/>
    <n v="980"/>
    <n v="-980"/>
    <n v="0"/>
    <m/>
    <s v="UM01"/>
    <s v="INR"/>
    <n v="0"/>
    <n v="0"/>
    <n v="0"/>
    <n v="0"/>
    <n v="0"/>
  </r>
  <r>
    <s v="1606002727"/>
    <s v="0"/>
    <s v="16060027270"/>
    <s v="6000"/>
    <x v="5"/>
    <s v="TABLE T-101 D.L. TOP"/>
    <s v="0"/>
    <s v="0"/>
    <s v="UM3001"/>
    <d v="1975-04-10T00:00:00"/>
    <n v="981.48"/>
    <n v="-981.48"/>
    <n v="0"/>
    <n v="0"/>
    <n v="0"/>
    <n v="0"/>
    <n v="0"/>
    <n v="0"/>
    <n v="981.48"/>
    <n v="-981.48"/>
    <n v="0"/>
    <m/>
    <s v="UM01"/>
    <s v="INR"/>
    <n v="0"/>
    <n v="0"/>
    <n v="0"/>
    <n v="0"/>
    <n v="0"/>
  </r>
  <r>
    <s v="1606002728"/>
    <s v="0"/>
    <s v="16060027280"/>
    <s v="6000"/>
    <x v="5"/>
    <s v="GODREJ TABLE T-101"/>
    <s v="0"/>
    <s v="0"/>
    <s v="UM3001"/>
    <d v="1978-01-01T00:00:00"/>
    <n v="982.65"/>
    <n v="-982.65"/>
    <n v="0"/>
    <n v="0"/>
    <n v="0"/>
    <n v="0"/>
    <n v="0"/>
    <n v="0"/>
    <n v="982.65"/>
    <n v="-982.65"/>
    <n v="0"/>
    <m/>
    <s v="UM01"/>
    <s v="INR"/>
    <n v="0"/>
    <n v="0"/>
    <n v="0"/>
    <n v="0"/>
    <n v="0"/>
  </r>
  <r>
    <s v="1606002729"/>
    <s v="0"/>
    <s v="16060027290"/>
    <s v="6000"/>
    <x v="5"/>
    <s v="GODREJ TABLE T-101"/>
    <s v="0"/>
    <s v="0"/>
    <s v="UM3001"/>
    <d v="1978-01-01T00:00:00"/>
    <n v="982.65"/>
    <n v="-982.65"/>
    <n v="0"/>
    <n v="0"/>
    <n v="0"/>
    <n v="0"/>
    <n v="0"/>
    <n v="0"/>
    <n v="982.65"/>
    <n v="-982.65"/>
    <n v="0"/>
    <m/>
    <s v="UM01"/>
    <s v="INR"/>
    <n v="0"/>
    <n v="0"/>
    <n v="0"/>
    <n v="0"/>
    <n v="0"/>
  </r>
  <r>
    <s v="1606002730"/>
    <s v="0"/>
    <s v="16060027300"/>
    <s v="6000"/>
    <x v="5"/>
    <s v="GODREJ TABLE T-101"/>
    <s v="0"/>
    <s v="0"/>
    <s v="UM3001"/>
    <d v="1977-01-01T00:00:00"/>
    <n v="985"/>
    <n v="-985"/>
    <n v="0"/>
    <n v="0"/>
    <n v="0"/>
    <n v="0"/>
    <n v="0"/>
    <n v="0"/>
    <n v="985"/>
    <n v="-985"/>
    <n v="0"/>
    <m/>
    <s v="UM01"/>
    <s v="INR"/>
    <n v="0"/>
    <n v="0"/>
    <n v="0"/>
    <n v="0"/>
    <n v="0"/>
  </r>
  <r>
    <s v="1606002731"/>
    <s v="0"/>
    <s v="16060027310"/>
    <s v="6000"/>
    <x v="5"/>
    <s v="GODREJ TABLE T-101 DL TOP"/>
    <s v="0"/>
    <s v="0"/>
    <s v="UM3001"/>
    <d v="1977-01-01T00:00:00"/>
    <n v="985"/>
    <n v="-985"/>
    <n v="0"/>
    <n v="0"/>
    <n v="0"/>
    <n v="0"/>
    <n v="0"/>
    <n v="0"/>
    <n v="985"/>
    <n v="-985"/>
    <n v="0"/>
    <m/>
    <s v="UM01"/>
    <s v="INR"/>
    <n v="0"/>
    <n v="0"/>
    <n v="0"/>
    <n v="0"/>
    <n v="0"/>
  </r>
  <r>
    <s v="1606002732"/>
    <s v="0"/>
    <s v="16060027320"/>
    <s v="6000"/>
    <x v="5"/>
    <s v="GODREJ TABLE T-101"/>
    <s v="0"/>
    <s v="0"/>
    <s v="UM3001"/>
    <d v="1977-01-01T00:00:00"/>
    <n v="985.01"/>
    <n v="-985.01"/>
    <n v="0"/>
    <n v="0"/>
    <n v="0"/>
    <n v="0"/>
    <n v="0"/>
    <n v="0"/>
    <n v="985.01"/>
    <n v="-985.01"/>
    <n v="0"/>
    <m/>
    <s v="UM01"/>
    <s v="INR"/>
    <n v="0"/>
    <n v="0"/>
    <n v="0"/>
    <n v="0"/>
    <n v="0"/>
  </r>
  <r>
    <s v="1606002733"/>
    <s v="0"/>
    <s v="16060027330"/>
    <s v="6000"/>
    <x v="5"/>
    <s v="TABLE T 101"/>
    <s v="0"/>
    <s v="0"/>
    <s v="UM3001"/>
    <d v="1977-01-01T00:00:00"/>
    <n v="985.64"/>
    <n v="-985.64"/>
    <n v="0"/>
    <n v="0"/>
    <n v="0"/>
    <n v="0"/>
    <n v="0"/>
    <n v="0"/>
    <n v="985.64"/>
    <n v="-985.64"/>
    <n v="0"/>
    <m/>
    <s v="UM01"/>
    <s v="INR"/>
    <n v="0"/>
    <n v="0"/>
    <n v="0"/>
    <n v="0"/>
    <n v="0"/>
  </r>
  <r>
    <s v="1606002734"/>
    <s v="0"/>
    <s v="16060027340"/>
    <s v="6000"/>
    <x v="5"/>
    <s v="GODREJ TABLE T-101"/>
    <s v="0"/>
    <s v="0"/>
    <s v="UM3001"/>
    <d v="1977-01-01T00:00:00"/>
    <n v="985.65"/>
    <n v="-985.65"/>
    <n v="0"/>
    <n v="0"/>
    <n v="0"/>
    <n v="0"/>
    <n v="0"/>
    <n v="0"/>
    <n v="985.65"/>
    <n v="-985.65"/>
    <n v="0"/>
    <m/>
    <s v="UM01"/>
    <s v="INR"/>
    <n v="0"/>
    <n v="0"/>
    <n v="0"/>
    <n v="0"/>
    <n v="0"/>
  </r>
  <r>
    <s v="1606002735"/>
    <s v="0"/>
    <s v="16060027350"/>
    <s v="6000"/>
    <x v="5"/>
    <s v="GODREJ TABLE T-101"/>
    <s v="0"/>
    <s v="0"/>
    <s v="UM3001"/>
    <d v="1977-01-01T00:00:00"/>
    <n v="985.65"/>
    <n v="-985.65"/>
    <n v="0"/>
    <n v="0"/>
    <n v="0"/>
    <n v="0"/>
    <n v="0"/>
    <n v="0"/>
    <n v="985.65"/>
    <n v="-985.65"/>
    <n v="0"/>
    <m/>
    <s v="UM01"/>
    <s v="INR"/>
    <n v="0"/>
    <n v="0"/>
    <n v="0"/>
    <n v="0"/>
    <n v="0"/>
  </r>
  <r>
    <s v="1606002736"/>
    <s v="0"/>
    <s v="16060027360"/>
    <s v="6000"/>
    <x v="5"/>
    <s v="TABLE T 101"/>
    <s v="0"/>
    <s v="0"/>
    <s v="UM3001"/>
    <d v="1977-01-01T00:00:00"/>
    <n v="985.65"/>
    <n v="-985.65"/>
    <n v="0"/>
    <n v="0"/>
    <n v="0"/>
    <n v="0"/>
    <n v="0"/>
    <n v="0"/>
    <n v="985.65"/>
    <n v="-985.65"/>
    <n v="0"/>
    <m/>
    <s v="UM01"/>
    <s v="INR"/>
    <n v="0"/>
    <n v="0"/>
    <n v="0"/>
    <n v="0"/>
    <n v="0"/>
  </r>
  <r>
    <s v="1606002738"/>
    <s v="0"/>
    <s v="16060027380"/>
    <s v="6000"/>
    <x v="5"/>
    <s v="WOODEN RACK"/>
    <s v="0"/>
    <s v="0"/>
    <s v="UM3001"/>
    <d v="1985-07-12T00:00:00"/>
    <n v="999.98"/>
    <n v="-999.98"/>
    <n v="0"/>
    <n v="0"/>
    <n v="0"/>
    <n v="0"/>
    <n v="0"/>
    <n v="0"/>
    <n v="999.98"/>
    <n v="-999.98"/>
    <n v="0"/>
    <m/>
    <s v="UM01"/>
    <s v="INR"/>
    <n v="0"/>
    <n v="0"/>
    <n v="0"/>
    <n v="0"/>
    <n v="0"/>
  </r>
  <r>
    <s v="1606002739"/>
    <s v="0"/>
    <s v="16060027390"/>
    <s v="6000"/>
    <x v="5"/>
    <s v="MOULDED CHAIR"/>
    <s v="0"/>
    <s v="0"/>
    <s v="UM3001"/>
    <d v="1989-10-12T00:00:00"/>
    <n v="1006.17"/>
    <n v="-1006.17"/>
    <n v="0"/>
    <n v="0"/>
    <n v="0"/>
    <n v="0"/>
    <n v="0"/>
    <n v="0"/>
    <n v="1006.17"/>
    <n v="-1006.17"/>
    <n v="0"/>
    <m/>
    <s v="UM01"/>
    <s v="INR"/>
    <n v="0"/>
    <n v="0"/>
    <n v="0"/>
    <n v="0"/>
    <n v="0"/>
  </r>
  <r>
    <s v="1606002740"/>
    <s v="0"/>
    <s v="16060027400"/>
    <s v="6000"/>
    <x v="5"/>
    <s v="PYRAMID BOOK CASE PBSC-12"/>
    <s v="0"/>
    <s v="0"/>
    <s v="UM3001"/>
    <d v="1974-01-01T00:00:00"/>
    <n v="1019.39"/>
    <n v="-1019.39"/>
    <n v="0"/>
    <n v="0"/>
    <n v="0"/>
    <n v="0"/>
    <n v="0"/>
    <n v="0"/>
    <n v="1019.39"/>
    <n v="-1019.39"/>
    <n v="0"/>
    <m/>
    <s v="UM01"/>
    <s v="INR"/>
    <n v="0"/>
    <n v="0"/>
    <n v="0"/>
    <n v="0"/>
    <n v="0"/>
  </r>
  <r>
    <s v="1606002741"/>
    <s v="0"/>
    <s v="16060027410"/>
    <s v="6000"/>
    <x v="5"/>
    <s v="TABLE T-104 D.L.TOP"/>
    <s v="0"/>
    <s v="0"/>
    <s v="UM3001"/>
    <d v="1974-01-01T00:00:00"/>
    <n v="1028.98"/>
    <n v="-1028.98"/>
    <n v="0"/>
    <n v="0"/>
    <n v="0"/>
    <n v="0"/>
    <n v="0"/>
    <n v="0"/>
    <n v="1028.98"/>
    <n v="-1028.98"/>
    <n v="0"/>
    <m/>
    <s v="UM01"/>
    <s v="INR"/>
    <n v="0"/>
    <n v="0"/>
    <n v="0"/>
    <n v="0"/>
    <n v="0"/>
  </r>
  <r>
    <s v="1606002742"/>
    <s v="0"/>
    <s v="16060027420"/>
    <s v="6000"/>
    <x v="5"/>
    <s v="STEEL SIDE RACK"/>
    <s v="0"/>
    <s v="0"/>
    <s v="UM3001"/>
    <d v="1981-12-31T00:00:00"/>
    <n v="1040"/>
    <n v="-1040"/>
    <n v="0"/>
    <n v="0"/>
    <n v="0"/>
    <n v="0"/>
    <n v="0"/>
    <n v="0"/>
    <n v="1040"/>
    <n v="-1040"/>
    <n v="0"/>
    <m/>
    <s v="UM01"/>
    <s v="INR"/>
    <n v="0"/>
    <n v="0"/>
    <n v="0"/>
    <n v="0"/>
    <n v="0"/>
  </r>
  <r>
    <s v="1606002743"/>
    <s v="0"/>
    <s v="16060027430"/>
    <s v="6000"/>
    <x v="5"/>
    <s v="STEEL ALMIRAH"/>
    <s v="0"/>
    <s v="0"/>
    <s v="UM3001"/>
    <d v="1973-01-01T00:00:00"/>
    <n v="1041.9100000000001"/>
    <n v="-1041.9100000000001"/>
    <n v="0"/>
    <n v="0"/>
    <n v="0"/>
    <n v="0"/>
    <n v="0"/>
    <n v="0"/>
    <n v="1041.9100000000001"/>
    <n v="-1041.9100000000001"/>
    <n v="0"/>
    <m/>
    <s v="UM01"/>
    <s v="INR"/>
    <n v="0"/>
    <n v="0"/>
    <n v="0"/>
    <n v="0"/>
    <n v="0"/>
  </r>
  <r>
    <s v="1606002744"/>
    <s v="0"/>
    <s v="16060027440"/>
    <s v="6000"/>
    <x v="5"/>
    <s v="RALIS CABIN FAN"/>
    <s v="0"/>
    <s v="0"/>
    <s v="UM3001"/>
    <d v="1989-07-11T00:00:00"/>
    <n v="1048.6199999999999"/>
    <n v="-1048.6199999999999"/>
    <n v="0"/>
    <n v="0"/>
    <n v="0"/>
    <n v="0"/>
    <n v="0"/>
    <n v="0"/>
    <n v="1048.6199999999999"/>
    <n v="-1048.6199999999999"/>
    <n v="0"/>
    <m/>
    <s v="UM01"/>
    <s v="INR"/>
    <n v="0"/>
    <n v="0"/>
    <n v="0"/>
    <n v="0"/>
    <n v="0"/>
  </r>
  <r>
    <s v="1606002745"/>
    <s v="0"/>
    <s v="16060027450"/>
    <s v="6000"/>
    <x v="5"/>
    <s v="TABLE ASPER GODREJ T-104"/>
    <s v="0"/>
    <s v="0"/>
    <s v="UM3001"/>
    <d v="1979-10-03T00:00:00"/>
    <n v="1075"/>
    <n v="-1075"/>
    <n v="0"/>
    <n v="0"/>
    <n v="0"/>
    <n v="0"/>
    <n v="0"/>
    <n v="0"/>
    <n v="1075"/>
    <n v="-1075"/>
    <n v="0"/>
    <m/>
    <s v="UM01"/>
    <s v="INR"/>
    <n v="0"/>
    <n v="0"/>
    <n v="0"/>
    <n v="0"/>
    <n v="0"/>
  </r>
  <r>
    <s v="1606002746"/>
    <s v="0"/>
    <s v="16060027460"/>
    <s v="6000"/>
    <x v="5"/>
    <s v="TABLE ASPER GODREJ T-104"/>
    <s v="0"/>
    <s v="0"/>
    <s v="UM3001"/>
    <d v="1979-10-03T00:00:00"/>
    <n v="1075"/>
    <n v="-1075"/>
    <n v="0"/>
    <n v="0"/>
    <n v="0"/>
    <n v="0"/>
    <n v="0"/>
    <n v="0"/>
    <n v="1075"/>
    <n v="-1075"/>
    <n v="0"/>
    <m/>
    <s v="UM01"/>
    <s v="INR"/>
    <n v="0"/>
    <n v="0"/>
    <n v="0"/>
    <n v="0"/>
    <n v="0"/>
  </r>
  <r>
    <s v="1606002747"/>
    <s v="0"/>
    <s v="16060027470"/>
    <s v="6000"/>
    <x v="5"/>
    <s v="GODREJ STEEL CHAIR CH 12"/>
    <s v="0"/>
    <s v="0"/>
    <s v="UM3001"/>
    <d v="1981-07-31T00:00:00"/>
    <n v="1075.1300000000001"/>
    <n v="-1075.1300000000001"/>
    <n v="0"/>
    <n v="0"/>
    <n v="0"/>
    <n v="0"/>
    <n v="0"/>
    <n v="0"/>
    <n v="1075.1300000000001"/>
    <n v="-1075.1300000000001"/>
    <n v="0"/>
    <m/>
    <s v="UM01"/>
    <s v="INR"/>
    <n v="0"/>
    <n v="0"/>
    <n v="0"/>
    <n v="0"/>
    <n v="0"/>
  </r>
  <r>
    <s v="1606002748"/>
    <s v="0"/>
    <s v="16060027480"/>
    <s v="6000"/>
    <x v="5"/>
    <s v="STEEL TABLE T-102"/>
    <s v="0"/>
    <s v="0"/>
    <s v="UM3001"/>
    <d v="1980-09-27T00:00:00"/>
    <n v="1084.3599999999999"/>
    <n v="-1084.3599999999999"/>
    <n v="0"/>
    <n v="0"/>
    <n v="0"/>
    <n v="0"/>
    <n v="0"/>
    <n v="0"/>
    <n v="1084.3599999999999"/>
    <n v="-1084.3599999999999"/>
    <n v="0"/>
    <m/>
    <s v="UM01"/>
    <s v="INR"/>
    <n v="0"/>
    <n v="0"/>
    <n v="0"/>
    <n v="0"/>
    <n v="0"/>
  </r>
  <r>
    <s v="1606002749"/>
    <s v="0"/>
    <s v="16060027490"/>
    <s v="6000"/>
    <x v="5"/>
    <s v="STEEL TABLE T-102"/>
    <s v="0"/>
    <s v="0"/>
    <s v="UM3001"/>
    <d v="1980-09-27T00:00:00"/>
    <n v="1084.3599999999999"/>
    <n v="-1084.3599999999999"/>
    <n v="0"/>
    <n v="0"/>
    <n v="0"/>
    <n v="0"/>
    <n v="0"/>
    <n v="0"/>
    <n v="1084.3599999999999"/>
    <n v="-1084.3599999999999"/>
    <n v="0"/>
    <m/>
    <s v="UM01"/>
    <s v="INR"/>
    <n v="0"/>
    <n v="0"/>
    <n v="0"/>
    <n v="0"/>
    <n v="0"/>
  </r>
  <r>
    <s v="1606002750"/>
    <s v="0"/>
    <s v="16060027500"/>
    <s v="6000"/>
    <x v="5"/>
    <s v="STEEL TABLE T-102"/>
    <s v="0"/>
    <s v="0"/>
    <s v="UM3001"/>
    <d v="1980-09-27T00:00:00"/>
    <n v="1084.3599999999999"/>
    <n v="-1084.3599999999999"/>
    <n v="0"/>
    <n v="0"/>
    <n v="0"/>
    <n v="0"/>
    <n v="0"/>
    <n v="0"/>
    <n v="1084.3599999999999"/>
    <n v="-1084.3599999999999"/>
    <n v="0"/>
    <m/>
    <s v="UM01"/>
    <s v="INR"/>
    <n v="0"/>
    <n v="0"/>
    <n v="0"/>
    <n v="0"/>
    <n v="0"/>
  </r>
  <r>
    <s v="1606002751"/>
    <s v="0"/>
    <s v="16060027510"/>
    <s v="6000"/>
    <x v="5"/>
    <s v="STEEL TABLE T-102"/>
    <s v="0"/>
    <s v="0"/>
    <s v="UM3001"/>
    <d v="1980-09-27T00:00:00"/>
    <n v="1084.3699999999999"/>
    <n v="-1084.3699999999999"/>
    <n v="0"/>
    <n v="0"/>
    <n v="0"/>
    <n v="0"/>
    <n v="0"/>
    <n v="0"/>
    <n v="1084.3699999999999"/>
    <n v="-1084.3699999999999"/>
    <n v="0"/>
    <m/>
    <s v="UM01"/>
    <s v="INR"/>
    <n v="0"/>
    <n v="0"/>
    <n v="0"/>
    <n v="0"/>
    <n v="0"/>
  </r>
  <r>
    <s v="1606002752"/>
    <s v="0"/>
    <s v="16060027520"/>
    <s v="6000"/>
    <x v="5"/>
    <s v="GODREJ TABLE T-101"/>
    <s v="0"/>
    <s v="0"/>
    <s v="UM3001"/>
    <d v="1978-01-01T00:00:00"/>
    <n v="1084.47"/>
    <n v="-1084.47"/>
    <n v="0"/>
    <n v="0"/>
    <n v="0"/>
    <n v="0"/>
    <n v="0"/>
    <n v="0"/>
    <n v="1084.47"/>
    <n v="-1084.47"/>
    <n v="0"/>
    <m/>
    <s v="UM01"/>
    <s v="INR"/>
    <n v="0"/>
    <n v="0"/>
    <n v="0"/>
    <n v="0"/>
    <n v="0"/>
  </r>
  <r>
    <s v="1606002753"/>
    <s v="0"/>
    <s v="16060027530"/>
    <s v="6000"/>
    <x v="5"/>
    <s v="GODREJ TABLE T-101"/>
    <s v="0"/>
    <s v="0"/>
    <s v="UM3001"/>
    <d v="1978-01-01T00:00:00"/>
    <n v="1084.47"/>
    <n v="-1084.47"/>
    <n v="0"/>
    <n v="0"/>
    <n v="0"/>
    <n v="0"/>
    <n v="0"/>
    <n v="0"/>
    <n v="1084.47"/>
    <n v="-1084.47"/>
    <n v="0"/>
    <m/>
    <s v="UM01"/>
    <s v="INR"/>
    <n v="0"/>
    <n v="0"/>
    <n v="0"/>
    <n v="0"/>
    <n v="0"/>
  </r>
  <r>
    <s v="1606002754"/>
    <s v="0"/>
    <s v="16060027540"/>
    <s v="6000"/>
    <x v="5"/>
    <s v="GODREJ TABLE T-101"/>
    <s v="0"/>
    <s v="0"/>
    <s v="UM3001"/>
    <d v="1978-01-01T00:00:00"/>
    <n v="1084.48"/>
    <n v="-1084.48"/>
    <n v="0"/>
    <n v="0"/>
    <n v="0"/>
    <n v="0"/>
    <n v="0"/>
    <n v="0"/>
    <n v="1084.48"/>
    <n v="-1084.48"/>
    <n v="0"/>
    <m/>
    <s v="UM01"/>
    <s v="INR"/>
    <n v="0"/>
    <n v="0"/>
    <n v="0"/>
    <n v="0"/>
    <n v="0"/>
  </r>
  <r>
    <s v="1606002755"/>
    <s v="0"/>
    <s v="16060027550"/>
    <s v="6000"/>
    <x v="5"/>
    <s v="CHAIR CH 6"/>
    <s v="0"/>
    <s v="0"/>
    <s v="UM3001"/>
    <d v="1995-05-19T00:00:00"/>
    <n v="1087.43"/>
    <n v="-1087.43"/>
    <n v="0"/>
    <n v="0"/>
    <n v="0"/>
    <n v="0"/>
    <n v="0"/>
    <n v="0"/>
    <n v="1087.43"/>
    <n v="-1087.43"/>
    <n v="0"/>
    <m/>
    <s v="UM01"/>
    <s v="INR"/>
    <n v="0"/>
    <n v="0"/>
    <n v="0"/>
    <n v="0"/>
    <n v="0"/>
  </r>
  <r>
    <s v="1606002756"/>
    <s v="0"/>
    <s v="16060027560"/>
    <s v="6000"/>
    <x v="5"/>
    <s v="TABLE T-102"/>
    <s v="0"/>
    <s v="0"/>
    <s v="UM3001"/>
    <d v="1980-09-27T00:00:00"/>
    <n v="1088.23"/>
    <n v="-1088.23"/>
    <n v="0"/>
    <n v="0"/>
    <n v="0"/>
    <n v="0"/>
    <n v="0"/>
    <n v="0"/>
    <n v="1088.23"/>
    <n v="-1088.23"/>
    <n v="0"/>
    <m/>
    <s v="UM01"/>
    <s v="INR"/>
    <n v="0"/>
    <n v="0"/>
    <n v="0"/>
    <n v="0"/>
    <n v="0"/>
  </r>
  <r>
    <s v="1606002757"/>
    <s v="0"/>
    <s v="16060027570"/>
    <s v="6000"/>
    <x v="5"/>
    <s v="KHIRA TABLE"/>
    <s v="0"/>
    <s v="0"/>
    <s v="UM3001"/>
    <d v="1986-07-07T00:00:00"/>
    <n v="1098.22"/>
    <n v="-1098.22"/>
    <n v="0"/>
    <n v="0"/>
    <n v="0"/>
    <n v="0"/>
    <n v="0"/>
    <n v="0"/>
    <n v="1098.22"/>
    <n v="-1098.22"/>
    <n v="0"/>
    <m/>
    <s v="UM01"/>
    <s v="INR"/>
    <n v="0"/>
    <n v="0"/>
    <n v="0"/>
    <n v="0"/>
    <n v="0"/>
  </r>
  <r>
    <s v="1606002758"/>
    <s v="0"/>
    <s v="16060027580"/>
    <s v="6000"/>
    <x v="5"/>
    <s v="KHIRA TABLE"/>
    <s v="0"/>
    <s v="0"/>
    <s v="UM3001"/>
    <d v="1986-07-07T00:00:00"/>
    <n v="1098.22"/>
    <n v="-1098.22"/>
    <n v="0"/>
    <n v="0"/>
    <n v="0"/>
    <n v="0"/>
    <n v="0"/>
    <n v="0"/>
    <n v="1098.22"/>
    <n v="-1098.22"/>
    <n v="0"/>
    <m/>
    <s v="UM01"/>
    <s v="INR"/>
    <n v="0"/>
    <n v="0"/>
    <n v="0"/>
    <n v="0"/>
    <n v="0"/>
  </r>
  <r>
    <s v="1606002759"/>
    <s v="0"/>
    <s v="16060027590"/>
    <s v="6000"/>
    <x v="5"/>
    <s v="HIGH BACK REVOLVING CHAIR"/>
    <s v="10"/>
    <s v="0"/>
    <s v="UM3001"/>
    <d v="2013-08-06T00:00:00"/>
    <n v="6165"/>
    <n v="-3871.1"/>
    <n v="2293.9"/>
    <n v="0"/>
    <n v="0"/>
    <n v="-593.1"/>
    <n v="0"/>
    <n v="1700.8"/>
    <n v="6165"/>
    <n v="-4464.2"/>
    <n v="0"/>
    <m/>
    <s v="UM01"/>
    <s v="INR"/>
    <n v="0"/>
    <n v="0"/>
    <n v="0"/>
    <n v="0"/>
    <n v="0"/>
  </r>
  <r>
    <s v="1606002760"/>
    <s v="0"/>
    <s v="16060027600"/>
    <s v="6000"/>
    <x v="5"/>
    <s v="KHIRA TABLE"/>
    <s v="0"/>
    <s v="0"/>
    <s v="UM3001"/>
    <d v="1986-07-07T00:00:00"/>
    <n v="1098.23"/>
    <n v="-1098.23"/>
    <n v="0"/>
    <n v="0"/>
    <n v="0"/>
    <n v="0"/>
    <n v="0"/>
    <n v="0"/>
    <n v="1098.23"/>
    <n v="-1098.23"/>
    <n v="0"/>
    <m/>
    <s v="UM01"/>
    <s v="INR"/>
    <n v="0"/>
    <n v="0"/>
    <n v="0"/>
    <n v="0"/>
    <n v="0"/>
  </r>
  <r>
    <s v="1606002761"/>
    <s v="0"/>
    <s v="16060027610"/>
    <s v="6000"/>
    <x v="5"/>
    <s v="GODREJ T 101 TABLES"/>
    <s v="0"/>
    <s v="0"/>
    <s v="UM3001"/>
    <d v="1978-01-01T00:00:00"/>
    <n v="1098.98"/>
    <n v="-1098.98"/>
    <n v="0"/>
    <n v="0"/>
    <n v="0"/>
    <n v="0"/>
    <n v="0"/>
    <n v="0"/>
    <n v="1098.98"/>
    <n v="-1098.98"/>
    <n v="0"/>
    <m/>
    <s v="UM01"/>
    <s v="INR"/>
    <n v="0"/>
    <n v="0"/>
    <n v="0"/>
    <n v="0"/>
    <n v="0"/>
  </r>
  <r>
    <s v="1606002762"/>
    <s v="0"/>
    <s v="16060027620"/>
    <s v="6000"/>
    <x v="5"/>
    <s v="GODREJ T 101 TABLES"/>
    <s v="0"/>
    <s v="0"/>
    <s v="UM3001"/>
    <d v="1978-01-01T00:00:00"/>
    <n v="1098.98"/>
    <n v="-1098.98"/>
    <n v="0"/>
    <n v="0"/>
    <n v="0"/>
    <n v="0"/>
    <n v="0"/>
    <n v="0"/>
    <n v="1098.98"/>
    <n v="-1098.98"/>
    <n v="0"/>
    <m/>
    <s v="UM01"/>
    <s v="INR"/>
    <n v="0"/>
    <n v="0"/>
    <n v="0"/>
    <n v="0"/>
    <n v="0"/>
  </r>
  <r>
    <s v="1606002763"/>
    <s v="0"/>
    <s v="16060027630"/>
    <s v="6000"/>
    <x v="5"/>
    <s v="TABLE FAN"/>
    <s v="0"/>
    <s v="0"/>
    <s v="UM3001"/>
    <d v="1995-08-21T00:00:00"/>
    <n v="1100.9000000000001"/>
    <n v="-1100.9000000000001"/>
    <n v="0"/>
    <n v="0"/>
    <n v="0"/>
    <n v="0"/>
    <n v="0"/>
    <n v="0"/>
    <n v="1100.9000000000001"/>
    <n v="-1100.9000000000001"/>
    <n v="0"/>
    <m/>
    <s v="UM01"/>
    <s v="INR"/>
    <n v="0"/>
    <n v="0"/>
    <n v="0"/>
    <n v="0"/>
    <n v="0"/>
  </r>
  <r>
    <s v="1606002764"/>
    <s v="0"/>
    <s v="16060027640"/>
    <s v="6000"/>
    <x v="5"/>
    <s v="GODREJ TABLE MODEL-T-101"/>
    <s v="0"/>
    <s v="0"/>
    <s v="UM3001"/>
    <d v="1979-12-14T00:00:00"/>
    <n v="1106.8"/>
    <n v="-1106.8"/>
    <n v="0"/>
    <n v="0"/>
    <n v="0"/>
    <n v="0"/>
    <n v="0"/>
    <n v="0"/>
    <n v="1106.8"/>
    <n v="-1106.8"/>
    <n v="0"/>
    <m/>
    <s v="UM01"/>
    <s v="INR"/>
    <n v="0"/>
    <n v="0"/>
    <n v="0"/>
    <n v="0"/>
    <n v="0"/>
  </r>
  <r>
    <s v="1606002765"/>
    <s v="0"/>
    <s v="16060027650"/>
    <s v="6000"/>
    <x v="5"/>
    <s v="GODREJ TABLE MODEL-T-101"/>
    <s v="0"/>
    <s v="0"/>
    <s v="UM3001"/>
    <d v="1979-12-14T00:00:00"/>
    <n v="1106.8"/>
    <n v="-1106.8"/>
    <n v="0"/>
    <n v="0"/>
    <n v="0"/>
    <n v="0"/>
    <n v="0"/>
    <n v="0"/>
    <n v="1106.8"/>
    <n v="-1106.8"/>
    <n v="0"/>
    <m/>
    <s v="UM01"/>
    <s v="INR"/>
    <n v="0"/>
    <n v="0"/>
    <n v="0"/>
    <n v="0"/>
    <n v="0"/>
  </r>
  <r>
    <s v="1606002766"/>
    <s v="0"/>
    <s v="16060027660"/>
    <s v="6000"/>
    <x v="5"/>
    <s v="GODREJ TABLE MODEL-T-101"/>
    <s v="0"/>
    <s v="0"/>
    <s v="UM3001"/>
    <d v="1979-12-14T00:00:00"/>
    <n v="1106.8"/>
    <n v="-1106.8"/>
    <n v="0"/>
    <n v="0"/>
    <n v="0"/>
    <n v="0"/>
    <n v="0"/>
    <n v="0"/>
    <n v="1106.8"/>
    <n v="-1106.8"/>
    <n v="0"/>
    <m/>
    <s v="UM01"/>
    <s v="INR"/>
    <n v="0"/>
    <n v="0"/>
    <n v="0"/>
    <n v="0"/>
    <n v="0"/>
  </r>
  <r>
    <s v="1606002767"/>
    <s v="0"/>
    <s v="16060027670"/>
    <s v="6000"/>
    <x v="5"/>
    <s v="GODREJ TABLE MODEL-T-101"/>
    <s v="0"/>
    <s v="0"/>
    <s v="UM3001"/>
    <d v="1979-12-14T00:00:00"/>
    <n v="1106.8"/>
    <n v="-1106.8"/>
    <n v="0"/>
    <n v="0"/>
    <n v="0"/>
    <n v="0"/>
    <n v="0"/>
    <n v="0"/>
    <n v="1106.8"/>
    <n v="-1106.8"/>
    <n v="0"/>
    <m/>
    <s v="UM01"/>
    <s v="INR"/>
    <n v="0"/>
    <n v="0"/>
    <n v="0"/>
    <n v="0"/>
    <n v="0"/>
  </r>
  <r>
    <s v="1606002768"/>
    <s v="0"/>
    <s v="16060027680"/>
    <s v="6000"/>
    <x v="5"/>
    <s v="GODREJ TABLE MODEL-T-101"/>
    <s v="0"/>
    <s v="0"/>
    <s v="UM3001"/>
    <d v="1979-12-14T00:00:00"/>
    <n v="1106.81"/>
    <n v="-1106.81"/>
    <n v="0"/>
    <n v="0"/>
    <n v="0"/>
    <n v="0"/>
    <n v="0"/>
    <n v="0"/>
    <n v="1106.81"/>
    <n v="-1106.81"/>
    <n v="0"/>
    <m/>
    <s v="UM01"/>
    <s v="INR"/>
    <n v="0"/>
    <n v="0"/>
    <n v="0"/>
    <n v="0"/>
    <n v="0"/>
  </r>
  <r>
    <s v="1606002769"/>
    <s v="0"/>
    <s v="16060027690"/>
    <s v="6000"/>
    <x v="5"/>
    <s v="GODREJ TABLE MODEL-T-101"/>
    <s v="0"/>
    <s v="0"/>
    <s v="UM3001"/>
    <d v="1979-12-14T00:00:00"/>
    <n v="1106.81"/>
    <n v="-1106.81"/>
    <n v="0"/>
    <n v="0"/>
    <n v="0"/>
    <n v="0"/>
    <n v="0"/>
    <n v="0"/>
    <n v="1106.81"/>
    <n v="-1106.81"/>
    <n v="0"/>
    <m/>
    <s v="UM01"/>
    <s v="INR"/>
    <n v="0"/>
    <n v="0"/>
    <n v="0"/>
    <n v="0"/>
    <n v="0"/>
  </r>
  <r>
    <s v="1606002770"/>
    <s v="0"/>
    <s v="16060027700"/>
    <s v="6000"/>
    <x v="5"/>
    <s v="GODREJ TABLE MODEL-T-101"/>
    <s v="0"/>
    <s v="0"/>
    <s v="UM3001"/>
    <d v="1979-12-14T00:00:00"/>
    <n v="1106.81"/>
    <n v="-1106.81"/>
    <n v="0"/>
    <n v="0"/>
    <n v="0"/>
    <n v="0"/>
    <n v="0"/>
    <n v="0"/>
    <n v="1106.81"/>
    <n v="-1106.81"/>
    <n v="0"/>
    <m/>
    <s v="UM01"/>
    <s v="INR"/>
    <n v="0"/>
    <n v="0"/>
    <n v="0"/>
    <n v="0"/>
    <n v="0"/>
  </r>
  <r>
    <s v="1606002771"/>
    <s v="0"/>
    <s v="16060027710"/>
    <s v="6000"/>
    <x v="5"/>
    <s v="GODREJ TABLE MODEL-T-101"/>
    <s v="0"/>
    <s v="0"/>
    <s v="UM3001"/>
    <d v="1979-12-14T00:00:00"/>
    <n v="1106.81"/>
    <n v="-1106.81"/>
    <n v="0"/>
    <n v="0"/>
    <n v="0"/>
    <n v="0"/>
    <n v="0"/>
    <n v="0"/>
    <n v="1106.81"/>
    <n v="-1106.81"/>
    <n v="0"/>
    <m/>
    <s v="UM01"/>
    <s v="INR"/>
    <n v="0"/>
    <n v="0"/>
    <n v="0"/>
    <n v="0"/>
    <n v="0"/>
  </r>
  <r>
    <s v="1606002772"/>
    <s v="0"/>
    <s v="16060027720"/>
    <s v="6000"/>
    <x v="5"/>
    <s v="GODREJ TABLE MODEL-T-101"/>
    <s v="0"/>
    <s v="0"/>
    <s v="UM3001"/>
    <d v="1979-12-14T00:00:00"/>
    <n v="1106.81"/>
    <n v="-1106.81"/>
    <n v="0"/>
    <n v="0"/>
    <n v="0"/>
    <n v="0"/>
    <n v="0"/>
    <n v="0"/>
    <n v="1106.81"/>
    <n v="-1106.81"/>
    <n v="0"/>
    <m/>
    <s v="UM01"/>
    <s v="INR"/>
    <n v="0"/>
    <n v="0"/>
    <n v="0"/>
    <n v="0"/>
    <n v="0"/>
  </r>
  <r>
    <s v="1606002773"/>
    <s v="0"/>
    <s v="16060027730"/>
    <s v="6000"/>
    <x v="5"/>
    <s v="TABLE T 102"/>
    <s v="0"/>
    <s v="0"/>
    <s v="UM3001"/>
    <d v="1980-09-29T00:00:00"/>
    <n v="1116.44"/>
    <n v="-1116.44"/>
    <n v="0"/>
    <n v="0"/>
    <n v="0"/>
    <n v="0"/>
    <n v="0"/>
    <n v="0"/>
    <n v="1116.44"/>
    <n v="-1116.44"/>
    <n v="0"/>
    <m/>
    <s v="UM01"/>
    <s v="INR"/>
    <n v="0"/>
    <n v="0"/>
    <n v="0"/>
    <n v="0"/>
    <n v="0"/>
  </r>
  <r>
    <s v="1606002774"/>
    <s v="0"/>
    <s v="16060027740"/>
    <s v="6000"/>
    <x v="5"/>
    <s v="S-TABLE 64X30 AS GODREJ T-104"/>
    <s v="0"/>
    <s v="0"/>
    <s v="UM3001"/>
    <d v="1979-09-19T00:00:00"/>
    <n v="1118"/>
    <n v="-1118"/>
    <n v="0"/>
    <n v="0"/>
    <n v="0"/>
    <n v="0"/>
    <n v="0"/>
    <n v="0"/>
    <n v="1118"/>
    <n v="-1118"/>
    <n v="0"/>
    <m/>
    <s v="UM01"/>
    <s v="INR"/>
    <n v="0"/>
    <n v="0"/>
    <n v="0"/>
    <n v="0"/>
    <n v="0"/>
  </r>
  <r>
    <s v="1606002775"/>
    <s v="0"/>
    <s v="16060027750"/>
    <s v="6000"/>
    <x v="5"/>
    <s v="S-TABLE 64X30 AS GODREJ T-104"/>
    <s v="0"/>
    <s v="0"/>
    <s v="UM3001"/>
    <d v="1979-09-19T00:00:00"/>
    <n v="1118"/>
    <n v="-1118"/>
    <n v="0"/>
    <n v="0"/>
    <n v="0"/>
    <n v="0"/>
    <n v="0"/>
    <n v="0"/>
    <n v="1118"/>
    <n v="-1118"/>
    <n v="0"/>
    <m/>
    <s v="UM01"/>
    <s v="INR"/>
    <n v="0"/>
    <n v="0"/>
    <n v="0"/>
    <n v="0"/>
    <n v="0"/>
  </r>
  <r>
    <s v="1606002776"/>
    <s v="0"/>
    <s v="16060027760"/>
    <s v="6000"/>
    <x v="5"/>
    <s v="S-TABLE 64X30 AS GODREJ T-104"/>
    <s v="0"/>
    <s v="0"/>
    <s v="UM3001"/>
    <d v="1979-09-19T00:00:00"/>
    <n v="1118"/>
    <n v="-1118"/>
    <n v="0"/>
    <n v="0"/>
    <n v="0"/>
    <n v="0"/>
    <n v="0"/>
    <n v="0"/>
    <n v="1118"/>
    <n v="-1118"/>
    <n v="0"/>
    <m/>
    <s v="UM01"/>
    <s v="INR"/>
    <n v="0"/>
    <n v="0"/>
    <n v="0"/>
    <n v="0"/>
    <n v="0"/>
  </r>
  <r>
    <s v="1606002777"/>
    <s v="0"/>
    <s v="16060027770"/>
    <s v="6000"/>
    <x v="5"/>
    <s v="S-TABLE 64X30 AS GODREJ T-104"/>
    <s v="0"/>
    <s v="0"/>
    <s v="UM3001"/>
    <d v="1979-09-19T00:00:00"/>
    <n v="1118"/>
    <n v="-1118"/>
    <n v="0"/>
    <n v="0"/>
    <n v="0"/>
    <n v="0"/>
    <n v="0"/>
    <n v="0"/>
    <n v="1118"/>
    <n v="-1118"/>
    <n v="0"/>
    <m/>
    <s v="UM01"/>
    <s v="INR"/>
    <n v="0"/>
    <n v="0"/>
    <n v="0"/>
    <n v="0"/>
    <n v="0"/>
  </r>
  <r>
    <s v="1606002778"/>
    <s v="0"/>
    <s v="16060027780"/>
    <s v="6000"/>
    <x v="5"/>
    <s v="S-TABLE 64X30 AS GODREJ T-104"/>
    <s v="0"/>
    <s v="0"/>
    <s v="UM3001"/>
    <d v="1979-09-19T00:00:00"/>
    <n v="1118"/>
    <n v="-1118"/>
    <n v="0"/>
    <n v="0"/>
    <n v="0"/>
    <n v="0"/>
    <n v="0"/>
    <n v="0"/>
    <n v="1118"/>
    <n v="-1118"/>
    <n v="0"/>
    <m/>
    <s v="UM01"/>
    <s v="INR"/>
    <n v="0"/>
    <n v="0"/>
    <n v="0"/>
    <n v="0"/>
    <n v="0"/>
  </r>
  <r>
    <s v="1606002779"/>
    <s v="0"/>
    <s v="16060027790"/>
    <s v="6000"/>
    <x v="5"/>
    <s v="GODREJ BOOK-CASE"/>
    <s v="0"/>
    <s v="0"/>
    <s v="UM3001"/>
    <d v="1975-04-24T00:00:00"/>
    <n v="1123.46"/>
    <n v="-1123.46"/>
    <n v="0"/>
    <n v="0"/>
    <n v="0"/>
    <n v="0"/>
    <n v="0"/>
    <n v="0"/>
    <n v="1123.46"/>
    <n v="-1123.46"/>
    <n v="0"/>
    <m/>
    <s v="UM01"/>
    <s v="INR"/>
    <n v="0"/>
    <n v="0"/>
    <n v="0"/>
    <n v="0"/>
    <n v="0"/>
  </r>
  <r>
    <s v="1606002780"/>
    <s v="0"/>
    <s v="16060027800"/>
    <s v="6000"/>
    <x v="5"/>
    <s v="GODREJ BOOK-CASE"/>
    <s v="0"/>
    <s v="0"/>
    <s v="UM3001"/>
    <d v="1975-04-24T00:00:00"/>
    <n v="1123.46"/>
    <n v="-1123.46"/>
    <n v="0"/>
    <n v="0"/>
    <n v="0"/>
    <n v="0"/>
    <n v="0"/>
    <n v="0"/>
    <n v="1123.46"/>
    <n v="-1123.46"/>
    <n v="0"/>
    <m/>
    <s v="UM01"/>
    <s v="INR"/>
    <n v="0"/>
    <n v="0"/>
    <n v="0"/>
    <n v="0"/>
    <n v="0"/>
  </r>
  <r>
    <s v="1606002781"/>
    <s v="0"/>
    <s v="16060027810"/>
    <s v="6000"/>
    <x v="5"/>
    <s v="STEEL TABLE GODREJ T-104"/>
    <s v="0"/>
    <s v="0"/>
    <s v="UM3001"/>
    <d v="1980-10-28T00:00:00"/>
    <n v="1129.1600000000001"/>
    <n v="-1129.1600000000001"/>
    <n v="0"/>
    <n v="0"/>
    <n v="0"/>
    <n v="0"/>
    <n v="0"/>
    <n v="0"/>
    <n v="1129.1600000000001"/>
    <n v="-1129.1600000000001"/>
    <n v="0"/>
    <m/>
    <s v="UM01"/>
    <s v="INR"/>
    <n v="0"/>
    <n v="0"/>
    <n v="0"/>
    <n v="0"/>
    <n v="0"/>
  </r>
  <r>
    <s v="1606002782"/>
    <s v="0"/>
    <s v="16060027820"/>
    <s v="6000"/>
    <x v="5"/>
    <s v="STEEL TABLE GODREJ T-104"/>
    <s v="0"/>
    <s v="0"/>
    <s v="UM3001"/>
    <d v="1980-10-28T00:00:00"/>
    <n v="1129.17"/>
    <n v="-1129.17"/>
    <n v="0"/>
    <n v="0"/>
    <n v="0"/>
    <n v="0"/>
    <n v="0"/>
    <n v="0"/>
    <n v="1129.17"/>
    <n v="-1129.17"/>
    <n v="0"/>
    <m/>
    <s v="UM01"/>
    <s v="INR"/>
    <n v="0"/>
    <n v="0"/>
    <n v="0"/>
    <n v="0"/>
    <n v="0"/>
  </r>
  <r>
    <s v="1606002783"/>
    <s v="0"/>
    <s v="16060027830"/>
    <s v="6000"/>
    <x v="5"/>
    <s v="TABLE FAN"/>
    <s v="0"/>
    <s v="0"/>
    <s v="UM3001"/>
    <d v="1995-10-25T00:00:00"/>
    <n v="1133.93"/>
    <n v="-1133.93"/>
    <n v="0"/>
    <n v="0"/>
    <n v="0"/>
    <n v="0"/>
    <n v="0"/>
    <n v="0"/>
    <n v="1133.93"/>
    <n v="-1133.93"/>
    <n v="0"/>
    <m/>
    <s v="UM01"/>
    <s v="INR"/>
    <n v="0"/>
    <n v="0"/>
    <n v="0"/>
    <n v="0"/>
    <n v="0"/>
  </r>
  <r>
    <s v="1606002785"/>
    <s v="0"/>
    <s v="16060027850"/>
    <s v="6000"/>
    <x v="5"/>
    <s v="ORIENT CELLING FAN - 2 NOS"/>
    <s v="0"/>
    <s v="0"/>
    <s v="UM3001"/>
    <d v="1988-05-25T00:00:00"/>
    <n v="1136"/>
    <n v="-1136"/>
    <n v="0"/>
    <n v="0"/>
    <n v="0"/>
    <n v="0"/>
    <n v="0"/>
    <n v="0"/>
    <n v="1136"/>
    <n v="-1136"/>
    <n v="0"/>
    <m/>
    <s v="UM01"/>
    <s v="INR"/>
    <n v="0"/>
    <n v="0"/>
    <n v="0"/>
    <n v="0"/>
    <n v="0"/>
  </r>
  <r>
    <s v="1606002786"/>
    <s v="0"/>
    <s v="16060027860"/>
    <s v="6000"/>
    <x v="5"/>
    <s v="KHIRA REVOLVING CHAIR 1 NO."/>
    <s v="0"/>
    <s v="0"/>
    <s v="UM3001"/>
    <d v="1984-12-31T00:00:00"/>
    <n v="1148.47"/>
    <n v="-1148.47"/>
    <n v="0"/>
    <n v="0"/>
    <n v="0"/>
    <n v="0"/>
    <n v="0"/>
    <n v="0"/>
    <n v="1148.47"/>
    <n v="-1148.47"/>
    <n v="0"/>
    <m/>
    <s v="UM01"/>
    <s v="INR"/>
    <n v="0"/>
    <n v="0"/>
    <n v="0"/>
    <n v="0"/>
    <n v="0"/>
  </r>
  <r>
    <s v="1606002787"/>
    <s v="0"/>
    <s v="16060027870"/>
    <s v="6000"/>
    <x v="5"/>
    <s v="TABLE T-102 D.L. TOP"/>
    <s v="0"/>
    <s v="0"/>
    <s v="UM3001"/>
    <d v="1975-08-21T00:00:00"/>
    <n v="1151.46"/>
    <n v="-1151.46"/>
    <n v="0"/>
    <n v="0"/>
    <n v="0"/>
    <n v="0"/>
    <n v="0"/>
    <n v="0"/>
    <n v="1151.46"/>
    <n v="-1151.46"/>
    <n v="0"/>
    <m/>
    <s v="UM01"/>
    <s v="INR"/>
    <n v="0"/>
    <n v="0"/>
    <n v="0"/>
    <n v="0"/>
    <n v="0"/>
  </r>
  <r>
    <s v="1606002788"/>
    <s v="0"/>
    <s v="16060027880"/>
    <s v="6000"/>
    <x v="5"/>
    <s v="TABLE T-102 D.L. TOP"/>
    <s v="0"/>
    <s v="0"/>
    <s v="UM3001"/>
    <d v="1975-08-21T00:00:00"/>
    <n v="1151.46"/>
    <n v="-1151.46"/>
    <n v="0"/>
    <n v="0"/>
    <n v="0"/>
    <n v="0"/>
    <n v="0"/>
    <n v="0"/>
    <n v="1151.46"/>
    <n v="-1151.46"/>
    <n v="0"/>
    <m/>
    <s v="UM01"/>
    <s v="INR"/>
    <n v="0"/>
    <n v="0"/>
    <n v="0"/>
    <n v="0"/>
    <n v="0"/>
  </r>
  <r>
    <s v="1606002789"/>
    <s v="0"/>
    <s v="16060027890"/>
    <s v="6000"/>
    <x v="5"/>
    <s v="TABLE T-102 D.L. TOP"/>
    <s v="0"/>
    <s v="0"/>
    <s v="UM3001"/>
    <d v="1975-08-21T00:00:00"/>
    <n v="1151.46"/>
    <n v="-1151.46"/>
    <n v="0"/>
    <n v="0"/>
    <n v="0"/>
    <n v="0"/>
    <n v="0"/>
    <n v="0"/>
    <n v="1151.46"/>
    <n v="-1151.46"/>
    <n v="0"/>
    <m/>
    <s v="UM01"/>
    <s v="INR"/>
    <n v="0"/>
    <n v="0"/>
    <n v="0"/>
    <n v="0"/>
    <n v="0"/>
  </r>
  <r>
    <s v="1606002790"/>
    <s v="0"/>
    <s v="16060027900"/>
    <s v="6000"/>
    <x v="5"/>
    <s v="TABLE T-102 D.L.TOP"/>
    <s v="0"/>
    <s v="0"/>
    <s v="UM3001"/>
    <d v="1975-08-21T00:00:00"/>
    <n v="1151.46"/>
    <n v="-1151.46"/>
    <n v="0"/>
    <n v="0"/>
    <n v="0"/>
    <n v="0"/>
    <n v="0"/>
    <n v="0"/>
    <n v="1151.46"/>
    <n v="-1151.46"/>
    <n v="0"/>
    <m/>
    <s v="UM01"/>
    <s v="INR"/>
    <n v="0"/>
    <n v="0"/>
    <n v="0"/>
    <n v="0"/>
    <n v="0"/>
  </r>
  <r>
    <s v="1606002791"/>
    <s v="0"/>
    <s v="16060027910"/>
    <s v="6000"/>
    <x v="5"/>
    <s v="TABLE T-102 D.L.TOP"/>
    <s v="0"/>
    <s v="0"/>
    <s v="UM3001"/>
    <d v="1975-08-21T00:00:00"/>
    <n v="1151.47"/>
    <n v="-1151.47"/>
    <n v="0"/>
    <n v="0"/>
    <n v="0"/>
    <n v="0"/>
    <n v="0"/>
    <n v="0"/>
    <n v="1151.47"/>
    <n v="-1151.47"/>
    <n v="0"/>
    <m/>
    <s v="UM01"/>
    <s v="INR"/>
    <n v="0"/>
    <n v="0"/>
    <n v="0"/>
    <n v="0"/>
    <n v="0"/>
  </r>
  <r>
    <s v="1606002792"/>
    <s v="0"/>
    <s v="16060027920"/>
    <s v="6000"/>
    <x v="5"/>
    <s v="GODREJ STEEL ALMIRAH"/>
    <s v="0"/>
    <s v="0"/>
    <s v="UM3001"/>
    <d v="1981-09-28T00:00:00"/>
    <n v="1163.4000000000001"/>
    <n v="-1163.4000000000001"/>
    <n v="0"/>
    <n v="0"/>
    <n v="0"/>
    <n v="0"/>
    <n v="0"/>
    <n v="0"/>
    <n v="1163.4000000000001"/>
    <n v="-1163.4000000000001"/>
    <n v="0"/>
    <m/>
    <s v="UM01"/>
    <s v="INR"/>
    <n v="0"/>
    <n v="0"/>
    <n v="0"/>
    <n v="0"/>
    <n v="0"/>
  </r>
  <r>
    <s v="1606002793"/>
    <s v="0"/>
    <s v="16060027930"/>
    <s v="6000"/>
    <x v="5"/>
    <s v="BAJAJ CELLING FAN -2 NOS"/>
    <s v="0"/>
    <s v="0"/>
    <s v="UM3001"/>
    <d v="1988-02-29T00:00:00"/>
    <n v="1165.1300000000001"/>
    <n v="-1165.1300000000001"/>
    <n v="0"/>
    <n v="0"/>
    <n v="0"/>
    <n v="0"/>
    <n v="0"/>
    <n v="0"/>
    <n v="1165.1300000000001"/>
    <n v="-1165.1300000000001"/>
    <n v="0"/>
    <m/>
    <s v="UM01"/>
    <s v="INR"/>
    <n v="0"/>
    <n v="0"/>
    <n v="0"/>
    <n v="0"/>
    <n v="0"/>
  </r>
  <r>
    <s v="1606002794"/>
    <s v="0"/>
    <s v="16060027940"/>
    <s v="6000"/>
    <x v="5"/>
    <s v="GODREJ STEEL CHAIR CH 12"/>
    <s v="0"/>
    <s v="0"/>
    <s v="UM3001"/>
    <d v="1981-12-20T00:00:00"/>
    <n v="1167.6199999999999"/>
    <n v="-1167.6199999999999"/>
    <n v="0"/>
    <n v="0"/>
    <n v="0"/>
    <n v="0"/>
    <n v="0"/>
    <n v="0"/>
    <n v="1167.6199999999999"/>
    <n v="-1167.6199999999999"/>
    <n v="0"/>
    <m/>
    <s v="UM01"/>
    <s v="INR"/>
    <n v="0"/>
    <n v="0"/>
    <n v="0"/>
    <n v="0"/>
    <n v="0"/>
  </r>
  <r>
    <s v="1606002795"/>
    <s v="0"/>
    <s v="16060027950"/>
    <s v="6000"/>
    <x v="5"/>
    <s v="GODREJ STEEL CHAIR CH 12"/>
    <s v="0"/>
    <s v="0"/>
    <s v="UM3001"/>
    <d v="1981-12-20T00:00:00"/>
    <n v="1167.6300000000001"/>
    <n v="-1167.6300000000001"/>
    <n v="0"/>
    <n v="0"/>
    <n v="0"/>
    <n v="0"/>
    <n v="0"/>
    <n v="0"/>
    <n v="1167.6300000000001"/>
    <n v="-1167.6300000000001"/>
    <n v="0"/>
    <m/>
    <s v="UM01"/>
    <s v="INR"/>
    <n v="0"/>
    <n v="0"/>
    <n v="0"/>
    <n v="0"/>
    <n v="0"/>
  </r>
  <r>
    <s v="1606002796"/>
    <s v="0"/>
    <s v="16060027960"/>
    <s v="6000"/>
    <x v="5"/>
    <s v="GODREJ STEEL CHAIR CH 12"/>
    <s v="0"/>
    <s v="0"/>
    <s v="UM3001"/>
    <d v="1981-12-20T00:00:00"/>
    <n v="1167.6300000000001"/>
    <n v="-1167.6300000000001"/>
    <n v="0"/>
    <n v="0"/>
    <n v="0"/>
    <n v="0"/>
    <n v="0"/>
    <n v="0"/>
    <n v="1167.6300000000001"/>
    <n v="-1167.6300000000001"/>
    <n v="0"/>
    <m/>
    <s v="UM01"/>
    <s v="INR"/>
    <n v="0"/>
    <n v="0"/>
    <n v="0"/>
    <n v="0"/>
    <n v="0"/>
  </r>
  <r>
    <s v="1606002797"/>
    <s v="0"/>
    <s v="16060027970"/>
    <s v="6000"/>
    <x v="5"/>
    <s v="STEEL ALMIRAH"/>
    <s v="0"/>
    <s v="0"/>
    <s v="UM3001"/>
    <d v="1983-12-31T00:00:00"/>
    <n v="1170"/>
    <n v="-1170"/>
    <n v="0"/>
    <n v="0"/>
    <n v="0"/>
    <n v="0"/>
    <n v="0"/>
    <n v="0"/>
    <n v="1170"/>
    <n v="-1170"/>
    <n v="0"/>
    <m/>
    <s v="UM01"/>
    <s v="INR"/>
    <n v="0"/>
    <n v="0"/>
    <n v="0"/>
    <n v="0"/>
    <n v="0"/>
  </r>
  <r>
    <s v="1606002798"/>
    <s v="0"/>
    <s v="16060027980"/>
    <s v="6000"/>
    <x v="5"/>
    <s v="TABLE T-102"/>
    <s v="0"/>
    <s v="0"/>
    <s v="UM3001"/>
    <d v="1980-11-11T00:00:00"/>
    <n v="1175.2"/>
    <n v="-1175.2"/>
    <n v="0"/>
    <n v="0"/>
    <n v="0"/>
    <n v="0"/>
    <n v="0"/>
    <n v="0"/>
    <n v="1175.2"/>
    <n v="-1175.2"/>
    <n v="0"/>
    <m/>
    <s v="UM01"/>
    <s v="INR"/>
    <n v="0"/>
    <n v="0"/>
    <n v="0"/>
    <n v="0"/>
    <n v="0"/>
  </r>
  <r>
    <s v="1606002799"/>
    <s v="0"/>
    <s v="16060027990"/>
    <s v="6000"/>
    <x v="5"/>
    <s v="TABLE T-102"/>
    <s v="0"/>
    <s v="0"/>
    <s v="UM3001"/>
    <d v="1980-10-10T00:00:00"/>
    <n v="1175.2"/>
    <n v="-1175.2"/>
    <n v="0"/>
    <n v="0"/>
    <n v="0"/>
    <n v="0"/>
    <n v="0"/>
    <n v="0"/>
    <n v="1175.2"/>
    <n v="-1175.2"/>
    <n v="0"/>
    <m/>
    <s v="UM01"/>
    <s v="INR"/>
    <n v="0"/>
    <n v="0"/>
    <n v="0"/>
    <n v="0"/>
    <n v="0"/>
  </r>
  <r>
    <s v="1606002800"/>
    <s v="0"/>
    <s v="16060028000"/>
    <s v="6000"/>
    <x v="5"/>
    <s v="TABLE T-102"/>
    <s v="0"/>
    <s v="0"/>
    <s v="UM3001"/>
    <d v="1980-11-11T00:00:00"/>
    <n v="1175.2"/>
    <n v="-1175.2"/>
    <n v="0"/>
    <n v="0"/>
    <n v="0"/>
    <n v="0"/>
    <n v="0"/>
    <n v="0"/>
    <n v="1175.2"/>
    <n v="-1175.2"/>
    <n v="0"/>
    <m/>
    <s v="UM01"/>
    <s v="INR"/>
    <n v="0"/>
    <n v="0"/>
    <n v="0"/>
    <n v="0"/>
    <n v="0"/>
  </r>
  <r>
    <s v="1606002801"/>
    <s v="0"/>
    <s v="16060028010"/>
    <s v="6000"/>
    <x v="5"/>
    <s v="TABLE T-102"/>
    <s v="0"/>
    <s v="0"/>
    <s v="UM3001"/>
    <d v="1980-10-10T00:00:00"/>
    <n v="1175.2"/>
    <n v="-1175.2"/>
    <n v="0"/>
    <n v="0"/>
    <n v="0"/>
    <n v="0"/>
    <n v="0"/>
    <n v="0"/>
    <n v="1175.2"/>
    <n v="-1175.2"/>
    <n v="0"/>
    <m/>
    <s v="UM01"/>
    <s v="INR"/>
    <n v="0"/>
    <n v="0"/>
    <n v="0"/>
    <n v="0"/>
    <n v="0"/>
  </r>
  <r>
    <s v="1606002802"/>
    <s v="0"/>
    <s v="16060028020"/>
    <s v="6000"/>
    <x v="5"/>
    <s v="TABLE T-102"/>
    <s v="0"/>
    <s v="0"/>
    <s v="UM3001"/>
    <d v="1980-10-10T00:00:00"/>
    <n v="1175.2"/>
    <n v="-1175.2"/>
    <n v="0"/>
    <n v="0"/>
    <n v="0"/>
    <n v="0"/>
    <n v="0"/>
    <n v="0"/>
    <n v="1175.2"/>
    <n v="-1175.2"/>
    <n v="0"/>
    <m/>
    <s v="UM01"/>
    <s v="INR"/>
    <n v="0"/>
    <n v="0"/>
    <n v="0"/>
    <n v="0"/>
    <n v="0"/>
  </r>
  <r>
    <s v="1606002803"/>
    <s v="0"/>
    <s v="16060028030"/>
    <s v="6000"/>
    <x v="5"/>
    <s v="&quot;&quot;&quot;USHA CEIING FAN 42&quot;&quot;&quot;&quot;&quot;"/>
    <s v="0"/>
    <s v="0"/>
    <s v="UM3001"/>
    <d v="1990-01-04T00:00:00"/>
    <n v="1177.57"/>
    <n v="-1177.57"/>
    <n v="0"/>
    <n v="0"/>
    <n v="0"/>
    <n v="0"/>
    <n v="0"/>
    <n v="0"/>
    <n v="1177.57"/>
    <n v="-1177.57"/>
    <n v="0"/>
    <m/>
    <s v="UM01"/>
    <s v="INR"/>
    <n v="0"/>
    <n v="0"/>
    <n v="0"/>
    <n v="0"/>
    <n v="0"/>
  </r>
  <r>
    <s v="1606002804"/>
    <s v="0"/>
    <s v="16060028040"/>
    <s v="6000"/>
    <x v="5"/>
    <s v="ORIENT CELLING FAN - 2 NOS"/>
    <s v="0"/>
    <s v="0"/>
    <s v="UM3001"/>
    <d v="1988-07-02T00:00:00"/>
    <n v="1181.78"/>
    <n v="-1181.78"/>
    <n v="0"/>
    <n v="0"/>
    <n v="0"/>
    <n v="0"/>
    <n v="0"/>
    <n v="0"/>
    <n v="1181.78"/>
    <n v="-1181.78"/>
    <n v="0"/>
    <m/>
    <s v="UM01"/>
    <s v="INR"/>
    <n v="0"/>
    <n v="0"/>
    <n v="0"/>
    <n v="0"/>
    <n v="0"/>
  </r>
  <r>
    <s v="1606002805"/>
    <s v="0"/>
    <s v="16060028050"/>
    <s v="6000"/>
    <x v="5"/>
    <s v="GODREJ STEEL CHAIR"/>
    <s v="0"/>
    <s v="0"/>
    <s v="UM3001"/>
    <d v="1992-08-14T00:00:00"/>
    <n v="1191.23"/>
    <n v="-1191.23"/>
    <n v="0"/>
    <n v="0"/>
    <n v="0"/>
    <n v="0"/>
    <n v="0"/>
    <n v="0"/>
    <n v="1191.23"/>
    <n v="-1191.23"/>
    <n v="0"/>
    <m/>
    <s v="UM01"/>
    <s v="INR"/>
    <n v="0"/>
    <n v="0"/>
    <n v="0"/>
    <n v="0"/>
    <n v="0"/>
  </r>
  <r>
    <s v="1606002806"/>
    <s v="0"/>
    <s v="16060028060"/>
    <s v="6000"/>
    <x v="5"/>
    <s v="&quot;&quot;&quot;ORIENT MAKE 56&quot;&quot;&quot;&quot; CELLING FAN&quot;"/>
    <s v="0"/>
    <s v="0"/>
    <s v="UM3001"/>
    <d v="1987-08-07T00:00:00"/>
    <n v="1196.3399999999999"/>
    <n v="-1196.3399999999999"/>
    <n v="0"/>
    <n v="0"/>
    <n v="0"/>
    <n v="0"/>
    <n v="0"/>
    <n v="0"/>
    <n v="1196.3399999999999"/>
    <n v="-1196.3399999999999"/>
    <n v="0"/>
    <m/>
    <s v="UM01"/>
    <s v="INR"/>
    <n v="0"/>
    <n v="0"/>
    <n v="0"/>
    <n v="0"/>
    <n v="0"/>
  </r>
  <r>
    <s v="1606002807"/>
    <s v="0"/>
    <s v="16060028070"/>
    <s v="6000"/>
    <x v="5"/>
    <s v="FILE RACK 1 NO"/>
    <s v="0"/>
    <s v="0"/>
    <s v="UM3001"/>
    <d v="1988-08-16T00:00:00"/>
    <n v="1200"/>
    <n v="-1200"/>
    <n v="0"/>
    <n v="0"/>
    <n v="0"/>
    <n v="0"/>
    <n v="0"/>
    <n v="0"/>
    <n v="1200"/>
    <n v="-1200"/>
    <n v="0"/>
    <m/>
    <s v="UM01"/>
    <s v="INR"/>
    <n v="0"/>
    <n v="0"/>
    <n v="0"/>
    <n v="0"/>
    <n v="0"/>
  </r>
  <r>
    <s v="1606002808"/>
    <s v="0"/>
    <s v="16060028080"/>
    <s v="6000"/>
    <x v="5"/>
    <s v="GODREJ STEEL TABLE"/>
    <s v="0"/>
    <s v="0"/>
    <s v="UM3001"/>
    <d v="1994-09-10T00:00:00"/>
    <n v="1219.3699999999999"/>
    <n v="-1219.3699999999999"/>
    <n v="0"/>
    <n v="0"/>
    <n v="0"/>
    <n v="0"/>
    <n v="0"/>
    <n v="0"/>
    <n v="1219.3699999999999"/>
    <n v="-1219.3699999999999"/>
    <n v="0"/>
    <m/>
    <s v="UM01"/>
    <s v="INR"/>
    <n v="0"/>
    <n v="0"/>
    <n v="0"/>
    <n v="0"/>
    <n v="0"/>
  </r>
  <r>
    <s v="1606002809"/>
    <s v="0"/>
    <s v="16060028090"/>
    <s v="6000"/>
    <x v="5"/>
    <s v="GODREJ STEEL TABLE"/>
    <s v="0"/>
    <s v="0"/>
    <s v="UM3001"/>
    <d v="1995-01-09T00:00:00"/>
    <n v="1219.3699999999999"/>
    <n v="-1219.3699999999999"/>
    <n v="0"/>
    <n v="0"/>
    <n v="0"/>
    <n v="0"/>
    <n v="0"/>
    <n v="0"/>
    <n v="1219.3699999999999"/>
    <n v="-1219.3699999999999"/>
    <n v="0"/>
    <m/>
    <s v="UM01"/>
    <s v="INR"/>
    <n v="0"/>
    <n v="0"/>
    <n v="0"/>
    <n v="0"/>
    <n v="0"/>
  </r>
  <r>
    <s v="1606002810"/>
    <s v="0"/>
    <s v="16060028100"/>
    <s v="6000"/>
    <x v="5"/>
    <s v="STEEL ALMIRAH"/>
    <s v="0"/>
    <s v="0"/>
    <s v="UM3001"/>
    <d v="1974-01-01T00:00:00"/>
    <n v="1233.04"/>
    <n v="-1233.04"/>
    <n v="0"/>
    <n v="0"/>
    <n v="0"/>
    <n v="0"/>
    <n v="0"/>
    <n v="0"/>
    <n v="1233.04"/>
    <n v="-1233.04"/>
    <n v="0"/>
    <m/>
    <s v="UM01"/>
    <s v="INR"/>
    <n v="0"/>
    <n v="0"/>
    <n v="0"/>
    <n v="0"/>
    <n v="0"/>
  </r>
  <r>
    <s v="1606002811"/>
    <s v="0"/>
    <s v="16060028110"/>
    <s v="6000"/>
    <x v="5"/>
    <s v="STEEL BOOK CASE"/>
    <s v="0"/>
    <s v="0"/>
    <s v="UM3001"/>
    <d v="1976-07-20T00:00:00"/>
    <n v="1241.32"/>
    <n v="-1241.32"/>
    <n v="0"/>
    <n v="0"/>
    <n v="0"/>
    <n v="0"/>
    <n v="0"/>
    <n v="0"/>
    <n v="1241.32"/>
    <n v="-1241.32"/>
    <n v="0"/>
    <m/>
    <s v="UM01"/>
    <s v="INR"/>
    <n v="0"/>
    <n v="0"/>
    <n v="0"/>
    <n v="0"/>
    <n v="0"/>
  </r>
  <r>
    <s v="1606002812"/>
    <s v="0"/>
    <s v="16060028120"/>
    <s v="6000"/>
    <x v="5"/>
    <s v="CABINET"/>
    <s v="0"/>
    <s v="0"/>
    <s v="UM3001"/>
    <d v="1986-02-14T00:00:00"/>
    <n v="1275"/>
    <n v="-1275"/>
    <n v="0"/>
    <n v="0"/>
    <n v="0"/>
    <n v="0"/>
    <n v="0"/>
    <n v="0"/>
    <n v="1275"/>
    <n v="-1275"/>
    <n v="0"/>
    <m/>
    <s v="UM01"/>
    <s v="INR"/>
    <n v="0"/>
    <n v="0"/>
    <n v="0"/>
    <n v="0"/>
    <n v="0"/>
  </r>
  <r>
    <s v="1606002813"/>
    <s v="0"/>
    <s v="16060028130"/>
    <s v="6000"/>
    <x v="5"/>
    <s v="CABINET"/>
    <s v="0"/>
    <s v="0"/>
    <s v="UM3001"/>
    <d v="1986-02-14T00:00:00"/>
    <n v="1275"/>
    <n v="-1275"/>
    <n v="0"/>
    <n v="0"/>
    <n v="0"/>
    <n v="0"/>
    <n v="0"/>
    <n v="0"/>
    <n v="1275"/>
    <n v="-1275"/>
    <n v="0"/>
    <m/>
    <s v="UM01"/>
    <s v="INR"/>
    <n v="0"/>
    <n v="0"/>
    <n v="0"/>
    <n v="0"/>
    <n v="0"/>
  </r>
  <r>
    <s v="1606002814"/>
    <s v="0"/>
    <s v="16060028140"/>
    <s v="6000"/>
    <x v="5"/>
    <s v="TABLE T-102 D.L.TOP"/>
    <s v="0"/>
    <s v="0"/>
    <s v="UM3001"/>
    <d v="1974-01-01T00:00:00"/>
    <n v="1292.67"/>
    <n v="-1292.67"/>
    <n v="0"/>
    <n v="0"/>
    <n v="0"/>
    <n v="0"/>
    <n v="0"/>
    <n v="0"/>
    <n v="1292.67"/>
    <n v="-1292.67"/>
    <n v="0"/>
    <m/>
    <s v="UM01"/>
    <s v="INR"/>
    <n v="0"/>
    <n v="0"/>
    <n v="0"/>
    <n v="0"/>
    <n v="0"/>
  </r>
  <r>
    <s v="1606002815"/>
    <s v="0"/>
    <s v="16060028150"/>
    <s v="6000"/>
    <x v="5"/>
    <s v="WOODEN CABINET"/>
    <s v="0"/>
    <s v="0"/>
    <s v="UM3001"/>
    <d v="1989-09-02T00:00:00"/>
    <n v="1300"/>
    <n v="-1300"/>
    <n v="0"/>
    <n v="0"/>
    <n v="0"/>
    <n v="0"/>
    <n v="0"/>
    <n v="0"/>
    <n v="1300"/>
    <n v="-1300"/>
    <n v="0"/>
    <m/>
    <s v="UM01"/>
    <s v="INR"/>
    <n v="0"/>
    <n v="0"/>
    <n v="0"/>
    <n v="0"/>
    <n v="0"/>
  </r>
  <r>
    <s v="1606002816"/>
    <s v="0"/>
    <s v="16060028160"/>
    <s v="6000"/>
    <x v="5"/>
    <s v="GODREJ STEEL CHAIR CH-6 6 NO"/>
    <s v="0"/>
    <s v="0"/>
    <s v="UM3001"/>
    <d v="1988-05-24T00:00:00"/>
    <n v="1311.92"/>
    <n v="-1311.92"/>
    <n v="0"/>
    <n v="0"/>
    <n v="0"/>
    <n v="0"/>
    <n v="0"/>
    <n v="0"/>
    <n v="1311.92"/>
    <n v="-1311.92"/>
    <n v="0"/>
    <m/>
    <s v="UM01"/>
    <s v="INR"/>
    <n v="0"/>
    <n v="0"/>
    <n v="0"/>
    <n v="0"/>
    <n v="0"/>
  </r>
  <r>
    <s v="1606002817"/>
    <s v="0"/>
    <s v="16060028170"/>
    <s v="6000"/>
    <x v="5"/>
    <s v="STEEL TABLE"/>
    <s v="0"/>
    <s v="0"/>
    <s v="UM3001"/>
    <d v="1986-01-04T00:00:00"/>
    <n v="1312.49"/>
    <n v="-1312.49"/>
    <n v="0"/>
    <n v="0"/>
    <n v="0"/>
    <n v="0"/>
    <n v="0"/>
    <n v="0"/>
    <n v="1312.49"/>
    <n v="-1312.49"/>
    <n v="0"/>
    <m/>
    <s v="UM01"/>
    <s v="INR"/>
    <n v="0"/>
    <n v="0"/>
    <n v="0"/>
    <n v="0"/>
    <n v="0"/>
  </r>
  <r>
    <s v="1606002818"/>
    <s v="0"/>
    <s v="16060028180"/>
    <s v="6000"/>
    <x v="5"/>
    <s v="GODREJ T 102 D.L. TOP"/>
    <s v="0"/>
    <s v="0"/>
    <s v="UM3001"/>
    <d v="1975-06-18T00:00:00"/>
    <n v="1315.22"/>
    <n v="-1315.22"/>
    <n v="0"/>
    <n v="0"/>
    <n v="0"/>
    <n v="0"/>
    <n v="0"/>
    <n v="0"/>
    <n v="1315.22"/>
    <n v="-1315.22"/>
    <n v="0"/>
    <m/>
    <s v="UM01"/>
    <s v="INR"/>
    <n v="0"/>
    <n v="0"/>
    <n v="0"/>
    <n v="0"/>
    <n v="0"/>
  </r>
  <r>
    <s v="1606002819"/>
    <s v="0"/>
    <s v="16060028190"/>
    <s v="6000"/>
    <x v="5"/>
    <s v="GODREJ TABLE T-102 D.L.TOP"/>
    <s v="0"/>
    <s v="0"/>
    <s v="UM3001"/>
    <d v="1975-06-12T00:00:00"/>
    <n v="1315.23"/>
    <n v="-1315.23"/>
    <n v="0"/>
    <n v="0"/>
    <n v="0"/>
    <n v="0"/>
    <n v="0"/>
    <n v="0"/>
    <n v="1315.23"/>
    <n v="-1315.23"/>
    <n v="0"/>
    <m/>
    <s v="UM01"/>
    <s v="INR"/>
    <n v="0"/>
    <n v="0"/>
    <n v="0"/>
    <n v="0"/>
    <n v="0"/>
  </r>
  <r>
    <s v="1606002820"/>
    <s v="0"/>
    <s v="16060028200"/>
    <s v="6000"/>
    <x v="5"/>
    <s v="TABLE T-102 WITH D.L. TOP"/>
    <s v="0"/>
    <s v="0"/>
    <s v="UM3001"/>
    <d v="1975-01-02T00:00:00"/>
    <n v="1315.23"/>
    <n v="-1315.23"/>
    <n v="0"/>
    <n v="0"/>
    <n v="0"/>
    <n v="0"/>
    <n v="0"/>
    <n v="0"/>
    <n v="1315.23"/>
    <n v="-1315.23"/>
    <n v="0"/>
    <m/>
    <s v="UM01"/>
    <s v="INR"/>
    <n v="0"/>
    <n v="0"/>
    <n v="0"/>
    <n v="0"/>
    <n v="0"/>
  </r>
  <r>
    <s v="1606002821"/>
    <s v="0"/>
    <s v="16060028210"/>
    <s v="6000"/>
    <x v="5"/>
    <s v="GODREJ T 102 D.L. TOP"/>
    <s v="0"/>
    <s v="0"/>
    <s v="UM3001"/>
    <d v="1975-06-18T00:00:00"/>
    <n v="1315.24"/>
    <n v="-1315.24"/>
    <n v="0"/>
    <n v="0"/>
    <n v="0"/>
    <n v="0"/>
    <n v="0"/>
    <n v="0"/>
    <n v="1315.24"/>
    <n v="-1315.24"/>
    <n v="0"/>
    <m/>
    <s v="UM01"/>
    <s v="INR"/>
    <n v="0"/>
    <n v="0"/>
    <n v="0"/>
    <n v="0"/>
    <n v="0"/>
  </r>
  <r>
    <s v="1606002822"/>
    <s v="0"/>
    <s v="16060028220"/>
    <s v="6000"/>
    <x v="5"/>
    <s v="GODREJ T 102 D.L. TOP"/>
    <s v="0"/>
    <s v="0"/>
    <s v="UM3001"/>
    <d v="1975-06-18T00:00:00"/>
    <n v="1315.24"/>
    <n v="-1315.24"/>
    <n v="0"/>
    <n v="0"/>
    <n v="0"/>
    <n v="0"/>
    <n v="0"/>
    <n v="0"/>
    <n v="1315.24"/>
    <n v="-1315.24"/>
    <n v="0"/>
    <m/>
    <s v="UM01"/>
    <s v="INR"/>
    <n v="0"/>
    <n v="0"/>
    <n v="0"/>
    <n v="0"/>
    <n v="0"/>
  </r>
  <r>
    <s v="1606002823"/>
    <s v="0"/>
    <s v="16060028230"/>
    <s v="6000"/>
    <x v="5"/>
    <s v="GODREJ T 102 D.L. TOP"/>
    <s v="0"/>
    <s v="0"/>
    <s v="UM3001"/>
    <d v="1975-06-18T00:00:00"/>
    <n v="1315.24"/>
    <n v="-1315.24"/>
    <n v="0"/>
    <n v="0"/>
    <n v="0"/>
    <n v="0"/>
    <n v="0"/>
    <n v="0"/>
    <n v="1315.24"/>
    <n v="-1315.24"/>
    <n v="0"/>
    <m/>
    <s v="UM01"/>
    <s v="INR"/>
    <n v="0"/>
    <n v="0"/>
    <n v="0"/>
    <n v="0"/>
    <n v="0"/>
  </r>
  <r>
    <s v="1606002824"/>
    <s v="0"/>
    <s v="16060028240"/>
    <s v="6000"/>
    <x v="5"/>
    <s v="GODREJ TABLE MOD T-102 D.L. TO"/>
    <s v="0"/>
    <s v="0"/>
    <s v="UM3001"/>
    <d v="1975-08-01T00:00:00"/>
    <n v="1315.24"/>
    <n v="-1315.24"/>
    <n v="0"/>
    <n v="0"/>
    <n v="0"/>
    <n v="0"/>
    <n v="0"/>
    <n v="0"/>
    <n v="1315.24"/>
    <n v="-1315.24"/>
    <n v="0"/>
    <m/>
    <s v="UM01"/>
    <s v="INR"/>
    <n v="0"/>
    <n v="0"/>
    <n v="0"/>
    <n v="0"/>
    <n v="0"/>
  </r>
  <r>
    <s v="1606002825"/>
    <s v="0"/>
    <s v="16060028250"/>
    <s v="6000"/>
    <x v="5"/>
    <s v="GODREJ TABLE MOD T-102 D.L. TO"/>
    <s v="0"/>
    <s v="0"/>
    <s v="UM3001"/>
    <d v="1975-08-01T00:00:00"/>
    <n v="1315.24"/>
    <n v="-1315.24"/>
    <n v="0"/>
    <n v="0"/>
    <n v="0"/>
    <n v="0"/>
    <n v="0"/>
    <n v="0"/>
    <n v="1315.24"/>
    <n v="-1315.24"/>
    <n v="0"/>
    <m/>
    <s v="UM01"/>
    <s v="INR"/>
    <n v="0"/>
    <n v="0"/>
    <n v="0"/>
    <n v="0"/>
    <n v="0"/>
  </r>
  <r>
    <s v="1606002826"/>
    <s v="0"/>
    <s v="16060028260"/>
    <s v="6000"/>
    <x v="5"/>
    <s v="&quot;&quot;&quot;ORIENT 42&quot;&quot;&quot;&quot; C/FAN&quot;"/>
    <s v="0"/>
    <s v="0"/>
    <s v="UM3001"/>
    <d v="1991-05-03T00:00:00"/>
    <n v="1319.1"/>
    <n v="-1319.1"/>
    <n v="0"/>
    <n v="0"/>
    <n v="0"/>
    <n v="0"/>
    <n v="0"/>
    <n v="0"/>
    <n v="1319.1"/>
    <n v="-1319.1"/>
    <n v="0"/>
    <m/>
    <s v="UM01"/>
    <s v="INR"/>
    <n v="0"/>
    <n v="0"/>
    <n v="0"/>
    <n v="0"/>
    <n v="0"/>
  </r>
  <r>
    <s v="1606002828"/>
    <s v="0"/>
    <s v="16060028280"/>
    <s v="6000"/>
    <x v="5"/>
    <s v="GODREJ REVOLVING CHAIR CH-12"/>
    <s v="0"/>
    <s v="0"/>
    <s v="UM3001"/>
    <d v="1984-07-27T00:00:00"/>
    <n v="1336.56"/>
    <n v="-1336.56"/>
    <n v="0"/>
    <n v="0"/>
    <n v="0"/>
    <n v="0"/>
    <n v="0"/>
    <n v="0"/>
    <n v="1336.56"/>
    <n v="-1336.56"/>
    <n v="0"/>
    <m/>
    <s v="UM01"/>
    <s v="INR"/>
    <n v="0"/>
    <n v="0"/>
    <n v="0"/>
    <n v="0"/>
    <n v="0"/>
  </r>
  <r>
    <s v="1606002829"/>
    <s v="0"/>
    <s v="16060028290"/>
    <s v="6000"/>
    <x v="5"/>
    <s v="GODREJ REVOLVING CHAIR CH-12"/>
    <s v="0"/>
    <s v="0"/>
    <s v="UM3001"/>
    <d v="1984-07-27T00:00:00"/>
    <n v="1336.57"/>
    <n v="-1336.57"/>
    <n v="0"/>
    <n v="0"/>
    <n v="0"/>
    <n v="0"/>
    <n v="0"/>
    <n v="0"/>
    <n v="1336.57"/>
    <n v="-1336.57"/>
    <n v="0"/>
    <m/>
    <s v="UM01"/>
    <s v="INR"/>
    <n v="0"/>
    <n v="0"/>
    <n v="0"/>
    <n v="0"/>
    <n v="0"/>
  </r>
  <r>
    <s v="1606002830"/>
    <s v="0"/>
    <s v="16060028300"/>
    <s v="6000"/>
    <x v="5"/>
    <s v="COMPUTER TABLE"/>
    <s v="0"/>
    <s v="0"/>
    <s v="UM3001"/>
    <d v="2008-06-11T00:00:00"/>
    <n v="1343.75"/>
    <n v="-1343.75"/>
    <n v="0"/>
    <n v="0"/>
    <n v="0"/>
    <n v="0"/>
    <n v="0"/>
    <n v="0"/>
    <n v="1343.75"/>
    <n v="-1343.75"/>
    <n v="0"/>
    <m/>
    <s v="UM01"/>
    <s v="INR"/>
    <n v="0"/>
    <n v="0"/>
    <n v="0"/>
    <n v="0"/>
    <n v="0"/>
  </r>
  <r>
    <s v="1606002831"/>
    <s v="0"/>
    <s v="16060028310"/>
    <s v="6000"/>
    <x v="5"/>
    <s v="&quot;&quot;&quot;CENTRE TABLE 1.6&quot;&quot;&quot;&quot;X1.6&quot;&quot;&quot;&quot;X1.4&quot;&quot;&quot;"/>
    <s v="0"/>
    <s v="0"/>
    <s v="UM3001"/>
    <d v="1985-10-17T00:00:00"/>
    <n v="1354.32"/>
    <n v="-1354.32"/>
    <n v="0"/>
    <n v="0"/>
    <n v="0"/>
    <n v="0"/>
    <n v="0"/>
    <n v="0"/>
    <n v="1354.32"/>
    <n v="-1354.32"/>
    <n v="0"/>
    <m/>
    <s v="UM01"/>
    <s v="INR"/>
    <n v="0"/>
    <n v="0"/>
    <n v="0"/>
    <n v="0"/>
    <n v="0"/>
  </r>
  <r>
    <s v="1606002832"/>
    <s v="0"/>
    <s v="16060028320"/>
    <s v="6000"/>
    <x v="5"/>
    <s v="CROMPTON MAKE WALL MOUNTING FA"/>
    <s v="0"/>
    <s v="0"/>
    <s v="UM3001"/>
    <d v="1994-05-09T00:00:00"/>
    <n v="1363.5"/>
    <n v="-1363.5"/>
    <n v="0"/>
    <n v="0"/>
    <n v="0"/>
    <n v="0"/>
    <n v="0"/>
    <n v="0"/>
    <n v="1363.5"/>
    <n v="-1363.5"/>
    <n v="0"/>
    <m/>
    <s v="UM01"/>
    <s v="INR"/>
    <n v="0"/>
    <n v="0"/>
    <n v="0"/>
    <n v="0"/>
    <n v="0"/>
  </r>
  <r>
    <s v="1606002833"/>
    <s v="0"/>
    <s v="16060028330"/>
    <s v="6000"/>
    <x v="5"/>
    <s v="&quot;&quot;&quot;STEEL ALMIRAH 78X36X9&quot;&quot;&quot;&quot;&quot;"/>
    <s v="0"/>
    <s v="0"/>
    <s v="UM3001"/>
    <d v="1984-06-19T00:00:00"/>
    <n v="1364.98"/>
    <n v="-1364.98"/>
    <n v="0"/>
    <n v="0"/>
    <n v="0"/>
    <n v="0"/>
    <n v="0"/>
    <n v="0"/>
    <n v="1364.98"/>
    <n v="-1364.98"/>
    <n v="0"/>
    <m/>
    <s v="UM01"/>
    <s v="INR"/>
    <n v="0"/>
    <n v="0"/>
    <n v="0"/>
    <n v="0"/>
    <n v="0"/>
  </r>
  <r>
    <s v="1606002834"/>
    <s v="0"/>
    <s v="16060028340"/>
    <s v="6000"/>
    <x v="5"/>
    <s v="STEEL FILING CABINET"/>
    <s v="0"/>
    <s v="0"/>
    <s v="UM3001"/>
    <d v="1971-01-01T00:00:00"/>
    <n v="1366.56"/>
    <n v="-1366.56"/>
    <n v="0"/>
    <n v="0"/>
    <n v="0"/>
    <n v="0"/>
    <n v="0"/>
    <n v="0"/>
    <n v="1366.56"/>
    <n v="-1366.56"/>
    <n v="0"/>
    <m/>
    <s v="UM01"/>
    <s v="INR"/>
    <n v="0"/>
    <n v="0"/>
    <n v="0"/>
    <n v="0"/>
    <n v="0"/>
  </r>
  <r>
    <s v="1606002835"/>
    <s v="0"/>
    <s v="16060028350"/>
    <s v="6000"/>
    <x v="5"/>
    <s v="FAN BLADE PADESTAL 1400RPM"/>
    <s v="0"/>
    <s v="0"/>
    <s v="UM3001"/>
    <d v="1978-01-01T00:00:00"/>
    <n v="1371.23"/>
    <n v="-1371.23"/>
    <n v="0"/>
    <n v="0"/>
    <n v="0"/>
    <n v="0"/>
    <n v="0"/>
    <n v="0"/>
    <n v="1371.23"/>
    <n v="-1371.23"/>
    <n v="0"/>
    <m/>
    <s v="UM01"/>
    <s v="INR"/>
    <n v="0"/>
    <n v="0"/>
    <n v="0"/>
    <n v="0"/>
    <n v="0"/>
  </r>
  <r>
    <s v="1606002836"/>
    <s v="0"/>
    <s v="16060028360"/>
    <s v="6000"/>
    <x v="5"/>
    <s v="EXHAUST FAN"/>
    <s v="0"/>
    <s v="0"/>
    <s v="UM3001"/>
    <d v="1986-12-13T00:00:00"/>
    <n v="1404"/>
    <n v="-1404"/>
    <n v="0"/>
    <n v="0"/>
    <n v="0"/>
    <n v="0"/>
    <n v="0"/>
    <n v="0"/>
    <n v="1404"/>
    <n v="-1404"/>
    <n v="0"/>
    <m/>
    <s v="UM01"/>
    <s v="INR"/>
    <n v="0"/>
    <n v="0"/>
    <n v="0"/>
    <n v="0"/>
    <n v="0"/>
  </r>
  <r>
    <s v="1606002837"/>
    <s v="0"/>
    <s v="16060028370"/>
    <s v="6000"/>
    <x v="5"/>
    <s v="EXHAUST FAN"/>
    <s v="0"/>
    <s v="0"/>
    <s v="UM3001"/>
    <d v="1986-12-13T00:00:00"/>
    <n v="1404"/>
    <n v="-1404"/>
    <n v="0"/>
    <n v="0"/>
    <n v="0"/>
    <n v="0"/>
    <n v="0"/>
    <n v="0"/>
    <n v="1404"/>
    <n v="-1404"/>
    <n v="0"/>
    <m/>
    <s v="UM01"/>
    <s v="INR"/>
    <n v="0"/>
    <n v="0"/>
    <n v="0"/>
    <n v="0"/>
    <n v="0"/>
  </r>
  <r>
    <s v="1606002838"/>
    <s v="0"/>
    <s v="16060028380"/>
    <s v="6000"/>
    <x v="5"/>
    <s v="EXHAUST FAN"/>
    <s v="0"/>
    <s v="0"/>
    <s v="UM3001"/>
    <d v="1986-12-13T00:00:00"/>
    <n v="1404"/>
    <n v="-1404"/>
    <n v="0"/>
    <n v="0"/>
    <n v="0"/>
    <n v="0"/>
    <n v="0"/>
    <n v="0"/>
    <n v="1404"/>
    <n v="-1404"/>
    <n v="0"/>
    <m/>
    <s v="UM01"/>
    <s v="INR"/>
    <n v="0"/>
    <n v="0"/>
    <n v="0"/>
    <n v="0"/>
    <n v="0"/>
  </r>
  <r>
    <s v="1606002839"/>
    <s v="0"/>
    <s v="16060028390"/>
    <s v="6000"/>
    <x v="5"/>
    <s v="EXHAUST FAN"/>
    <s v="0"/>
    <s v="0"/>
    <s v="UM3001"/>
    <d v="1986-12-13T00:00:00"/>
    <n v="1404"/>
    <n v="-1404"/>
    <n v="0"/>
    <n v="0"/>
    <n v="0"/>
    <n v="0"/>
    <n v="0"/>
    <n v="0"/>
    <n v="1404"/>
    <n v="-1404"/>
    <n v="0"/>
    <m/>
    <s v="UM01"/>
    <s v="INR"/>
    <n v="0"/>
    <n v="0"/>
    <n v="0"/>
    <n v="0"/>
    <n v="0"/>
  </r>
  <r>
    <s v="1606002840"/>
    <s v="0"/>
    <s v="16060028400"/>
    <s v="6000"/>
    <x v="5"/>
    <s v="GODREJ STEEL CHAIR CH-13"/>
    <s v="0"/>
    <s v="0"/>
    <s v="UM3001"/>
    <d v="1986-06-16T00:00:00"/>
    <n v="1409.5"/>
    <n v="-1409.5"/>
    <n v="0"/>
    <n v="0"/>
    <n v="0"/>
    <n v="0"/>
    <n v="0"/>
    <n v="0"/>
    <n v="1409.5"/>
    <n v="-1409.5"/>
    <n v="0"/>
    <m/>
    <s v="UM01"/>
    <s v="INR"/>
    <n v="0"/>
    <n v="0"/>
    <n v="0"/>
    <n v="0"/>
    <n v="0"/>
  </r>
  <r>
    <s v="1606002841"/>
    <s v="0"/>
    <s v="16060028410"/>
    <s v="6000"/>
    <x v="5"/>
    <s v="GODREJ STEEL CHAIR CH-13"/>
    <s v="0"/>
    <s v="0"/>
    <s v="UM3001"/>
    <d v="1986-06-16T00:00:00"/>
    <n v="1409.5"/>
    <n v="-1409.5"/>
    <n v="0"/>
    <n v="0"/>
    <n v="0"/>
    <n v="0"/>
    <n v="0"/>
    <n v="0"/>
    <n v="1409.5"/>
    <n v="-1409.5"/>
    <n v="0"/>
    <m/>
    <s v="UM01"/>
    <s v="INR"/>
    <n v="0"/>
    <n v="0"/>
    <n v="0"/>
    <n v="0"/>
    <n v="0"/>
  </r>
  <r>
    <s v="1606002842"/>
    <s v="0"/>
    <s v="16060028420"/>
    <s v="6000"/>
    <x v="5"/>
    <s v="STEEL REVOLVING CHAIR"/>
    <s v="0"/>
    <s v="0"/>
    <s v="UM3001"/>
    <d v="1986-07-28T00:00:00"/>
    <n v="1409.5"/>
    <n v="-1409.5"/>
    <n v="0"/>
    <n v="0"/>
    <n v="0"/>
    <n v="0"/>
    <n v="0"/>
    <n v="0"/>
    <n v="1409.5"/>
    <n v="-1409.5"/>
    <n v="0"/>
    <m/>
    <s v="UM01"/>
    <s v="INR"/>
    <n v="0"/>
    <n v="0"/>
    <n v="0"/>
    <n v="0"/>
    <n v="0"/>
  </r>
  <r>
    <s v="1606002843"/>
    <s v="0"/>
    <s v="16060028430"/>
    <s v="6000"/>
    <x v="5"/>
    <s v="STEEL REVOLVING CHAIR"/>
    <s v="0"/>
    <s v="0"/>
    <s v="UM3001"/>
    <d v="1986-07-28T00:00:00"/>
    <n v="1409.51"/>
    <n v="-1409.51"/>
    <n v="0"/>
    <n v="0"/>
    <n v="0"/>
    <n v="0"/>
    <n v="0"/>
    <n v="0"/>
    <n v="1409.51"/>
    <n v="-1409.51"/>
    <n v="0"/>
    <m/>
    <s v="UM01"/>
    <s v="INR"/>
    <n v="0"/>
    <n v="0"/>
    <n v="0"/>
    <n v="0"/>
    <n v="0"/>
  </r>
  <r>
    <s v="1606002844"/>
    <s v="0"/>
    <s v="16060028440"/>
    <s v="6000"/>
    <x v="5"/>
    <s v="GODREJ STEEL CHAIR CH-13"/>
    <s v="0"/>
    <s v="0"/>
    <s v="UM3001"/>
    <d v="1986-06-16T00:00:00"/>
    <n v="1409.52"/>
    <n v="-1409.52"/>
    <n v="0"/>
    <n v="0"/>
    <n v="0"/>
    <n v="0"/>
    <n v="0"/>
    <n v="0"/>
    <n v="1409.52"/>
    <n v="-1409.52"/>
    <n v="0"/>
    <m/>
    <s v="UM01"/>
    <s v="INR"/>
    <n v="0"/>
    <n v="0"/>
    <n v="0"/>
    <n v="0"/>
    <n v="0"/>
  </r>
  <r>
    <s v="1606002845"/>
    <s v="0"/>
    <s v="16060028450"/>
    <s v="6000"/>
    <x v="5"/>
    <s v="&quot;&quot;&quot;BAJAJ CEILING FAN 48&quot;&quot;&quot;&quot;&quot;"/>
    <s v="0"/>
    <s v="0"/>
    <s v="UM3001"/>
    <d v="1990-03-19T00:00:00"/>
    <n v="1418.67"/>
    <n v="-1418.67"/>
    <n v="0"/>
    <n v="0"/>
    <n v="0"/>
    <n v="0"/>
    <n v="0"/>
    <n v="0"/>
    <n v="1418.67"/>
    <n v="-1418.67"/>
    <n v="0"/>
    <m/>
    <s v="UM01"/>
    <s v="INR"/>
    <n v="0"/>
    <n v="0"/>
    <n v="0"/>
    <n v="0"/>
    <n v="0"/>
  </r>
  <r>
    <s v="1606002846"/>
    <s v="0"/>
    <s v="16060028460"/>
    <s v="6000"/>
    <x v="5"/>
    <s v="GODREJ TABLE 101 T8DL TOP"/>
    <s v="0"/>
    <s v="0"/>
    <s v="UM3001"/>
    <d v="1981-09-28T00:00:00"/>
    <n v="1441.43"/>
    <n v="-1441.43"/>
    <n v="0"/>
    <n v="0"/>
    <n v="0"/>
    <n v="0"/>
    <n v="0"/>
    <n v="0"/>
    <n v="1441.43"/>
    <n v="-1441.43"/>
    <n v="0"/>
    <m/>
    <s v="UM01"/>
    <s v="INR"/>
    <n v="0"/>
    <n v="0"/>
    <n v="0"/>
    <n v="0"/>
    <n v="0"/>
  </r>
  <r>
    <s v="1606002847"/>
    <s v="0"/>
    <s v="16060028470"/>
    <s v="6000"/>
    <x v="5"/>
    <s v="&quot;LCD MS STRAND LG 42&quot;&quot;&quot;"/>
    <s v="5"/>
    <s v="0"/>
    <s v="UM3001"/>
    <d v="2010-11-30T00:00:00"/>
    <n v="9000"/>
    <n v="-8550"/>
    <n v="450"/>
    <n v="0"/>
    <n v="0"/>
    <n v="0"/>
    <n v="0"/>
    <n v="450"/>
    <n v="9000"/>
    <n v="-8550"/>
    <n v="0"/>
    <m/>
    <s v="UM01"/>
    <s v="INR"/>
    <n v="0"/>
    <n v="0"/>
    <n v="0"/>
    <n v="0"/>
    <n v="0"/>
  </r>
  <r>
    <s v="1606002848"/>
    <s v="0"/>
    <s v="16060028480"/>
    <s v="6000"/>
    <x v="5"/>
    <s v="GODREJ TABLE 101 T8DL TOP"/>
    <s v="0"/>
    <s v="0"/>
    <s v="UM3001"/>
    <d v="1981-09-28T00:00:00"/>
    <n v="1441.43"/>
    <n v="-1441.43"/>
    <n v="0"/>
    <n v="0"/>
    <n v="0"/>
    <n v="0"/>
    <n v="0"/>
    <n v="0"/>
    <n v="1441.43"/>
    <n v="-1441.43"/>
    <n v="0"/>
    <m/>
    <s v="UM01"/>
    <s v="INR"/>
    <n v="0"/>
    <n v="0"/>
    <n v="0"/>
    <n v="0"/>
    <n v="0"/>
  </r>
  <r>
    <s v="1606002849"/>
    <s v="0"/>
    <s v="16060028490"/>
    <s v="6000"/>
    <x v="5"/>
    <s v="GODREJ TABLE NO T 102"/>
    <s v="0"/>
    <s v="0"/>
    <s v="UM3001"/>
    <d v="1977-01-01T00:00:00"/>
    <n v="1443.35"/>
    <n v="-1443.35"/>
    <n v="0"/>
    <n v="0"/>
    <n v="0"/>
    <n v="0"/>
    <n v="0"/>
    <n v="0"/>
    <n v="1443.35"/>
    <n v="-1443.35"/>
    <n v="0"/>
    <m/>
    <s v="UM01"/>
    <s v="INR"/>
    <n v="0"/>
    <n v="0"/>
    <n v="0"/>
    <n v="0"/>
    <n v="0"/>
  </r>
  <r>
    <s v="1606002850"/>
    <s v="0"/>
    <s v="16060028500"/>
    <s v="6000"/>
    <x v="5"/>
    <s v="TABLE T 102"/>
    <s v="0"/>
    <s v="0"/>
    <s v="UM3001"/>
    <d v="1977-01-01T00:00:00"/>
    <n v="1443.35"/>
    <n v="-1443.35"/>
    <n v="0"/>
    <n v="0"/>
    <n v="0"/>
    <n v="0"/>
    <n v="0"/>
    <n v="0"/>
    <n v="1443.35"/>
    <n v="-1443.35"/>
    <n v="0"/>
    <m/>
    <s v="UM01"/>
    <s v="INR"/>
    <n v="0"/>
    <n v="0"/>
    <n v="0"/>
    <n v="0"/>
    <n v="0"/>
  </r>
  <r>
    <s v="1606002851"/>
    <s v="0"/>
    <s v="16060028510"/>
    <s v="6000"/>
    <x v="5"/>
    <s v="TABLE T 102"/>
    <s v="0"/>
    <s v="0"/>
    <s v="UM3001"/>
    <d v="1977-01-01T00:00:00"/>
    <n v="1443.35"/>
    <n v="-1443.35"/>
    <n v="0"/>
    <n v="0"/>
    <n v="0"/>
    <n v="0"/>
    <n v="0"/>
    <n v="0"/>
    <n v="1443.35"/>
    <n v="-1443.35"/>
    <n v="0"/>
    <m/>
    <s v="UM01"/>
    <s v="INR"/>
    <n v="0"/>
    <n v="0"/>
    <n v="0"/>
    <n v="0"/>
    <n v="0"/>
  </r>
  <r>
    <s v="1606002852"/>
    <s v="0"/>
    <s v="16060028520"/>
    <s v="6000"/>
    <x v="5"/>
    <s v="GODREJ TABLE NO T 102"/>
    <s v="0"/>
    <s v="0"/>
    <s v="UM3001"/>
    <d v="1977-01-01T00:00:00"/>
    <n v="1443.36"/>
    <n v="-1443.36"/>
    <n v="0"/>
    <n v="0"/>
    <n v="0"/>
    <n v="0"/>
    <n v="0"/>
    <n v="0"/>
    <n v="1443.36"/>
    <n v="-1443.36"/>
    <n v="0"/>
    <m/>
    <s v="UM01"/>
    <s v="INR"/>
    <n v="0"/>
    <n v="0"/>
    <n v="0"/>
    <n v="0"/>
    <n v="0"/>
  </r>
  <r>
    <s v="1606002853"/>
    <s v="0"/>
    <s v="16060028530"/>
    <s v="6000"/>
    <x v="5"/>
    <s v="TABLE T 102"/>
    <s v="0"/>
    <s v="0"/>
    <s v="UM3001"/>
    <d v="1977-01-01T00:00:00"/>
    <n v="1443.36"/>
    <n v="-1443.36"/>
    <n v="0"/>
    <n v="0"/>
    <n v="0"/>
    <n v="0"/>
    <n v="0"/>
    <n v="0"/>
    <n v="1443.36"/>
    <n v="-1443.36"/>
    <n v="0"/>
    <m/>
    <s v="UM01"/>
    <s v="INR"/>
    <n v="0"/>
    <n v="0"/>
    <n v="0"/>
    <n v="0"/>
    <n v="0"/>
  </r>
  <r>
    <s v="1606002855"/>
    <s v="0"/>
    <s v="16060028550"/>
    <s v="6000"/>
    <x v="5"/>
    <s v="WALL MOUNTING FAN"/>
    <s v="0"/>
    <s v="0"/>
    <s v="UM3001"/>
    <d v="1995-09-13T00:00:00"/>
    <n v="1444.53"/>
    <n v="-1444.53"/>
    <n v="0"/>
    <n v="0"/>
    <n v="0"/>
    <n v="0"/>
    <n v="0"/>
    <n v="0"/>
    <n v="1444.53"/>
    <n v="-1444.53"/>
    <n v="0"/>
    <m/>
    <s v="UM01"/>
    <s v="INR"/>
    <n v="0"/>
    <n v="0"/>
    <n v="0"/>
    <n v="0"/>
    <n v="0"/>
  </r>
  <r>
    <s v="1606002856"/>
    <s v="0"/>
    <s v="16060028560"/>
    <s v="6000"/>
    <x v="5"/>
    <s v="GODREJ STEEL CHAIR CH-6"/>
    <s v="0"/>
    <s v="0"/>
    <s v="UM3001"/>
    <d v="1987-11-21T00:00:00"/>
    <n v="1444.6"/>
    <n v="-1444.6"/>
    <n v="0"/>
    <n v="0"/>
    <n v="0"/>
    <n v="0"/>
    <n v="0"/>
    <n v="0"/>
    <n v="1444.6"/>
    <n v="-1444.6"/>
    <n v="0"/>
    <m/>
    <s v="UM01"/>
    <s v="INR"/>
    <n v="0"/>
    <n v="0"/>
    <n v="0"/>
    <n v="0"/>
    <n v="0"/>
  </r>
  <r>
    <s v="1606002857"/>
    <s v="0"/>
    <s v="16060028570"/>
    <s v="6000"/>
    <x v="5"/>
    <s v="GODREJ STEEL TABLES T-104"/>
    <s v="0"/>
    <s v="0"/>
    <s v="UM3001"/>
    <d v="1974-01-01T00:00:00"/>
    <n v="1453.74"/>
    <n v="-1453.74"/>
    <n v="0"/>
    <n v="0"/>
    <n v="0"/>
    <n v="0"/>
    <n v="0"/>
    <n v="0"/>
    <n v="1453.74"/>
    <n v="-1453.74"/>
    <n v="0"/>
    <m/>
    <s v="UM01"/>
    <s v="INR"/>
    <n v="0"/>
    <n v="0"/>
    <n v="0"/>
    <n v="0"/>
    <n v="0"/>
  </r>
  <r>
    <s v="1606002858"/>
    <s v="0"/>
    <s v="16060028580"/>
    <s v="6000"/>
    <x v="5"/>
    <s v="LOW HEIGHT PARTITION"/>
    <s v="0"/>
    <s v="0"/>
    <s v="UM3001"/>
    <d v="2006-09-21T00:00:00"/>
    <n v="75911.88"/>
    <n v="-72116.28"/>
    <n v="3795.6"/>
    <n v="0"/>
    <n v="0"/>
    <n v="0"/>
    <n v="0"/>
    <n v="3795.6"/>
    <n v="75911.88"/>
    <n v="-72116.28"/>
    <n v="0"/>
    <m/>
    <s v="UM01"/>
    <s v="INR"/>
    <n v="0"/>
    <n v="0"/>
    <n v="0"/>
    <n v="0"/>
    <n v="0"/>
  </r>
  <r>
    <s v="1606002859"/>
    <s v="0"/>
    <s v="16060028590"/>
    <s v="6000"/>
    <x v="5"/>
    <s v="LPG COOKING SYSTEM"/>
    <s v="5"/>
    <s v="0"/>
    <s v="UM3001"/>
    <d v="1999-10-30T00:00:00"/>
    <n v="506155.3"/>
    <n v="-480847.54"/>
    <n v="25307.759999999998"/>
    <n v="0"/>
    <n v="0"/>
    <n v="0"/>
    <n v="0"/>
    <n v="25307.759999999998"/>
    <n v="506155.3"/>
    <n v="-480847.54"/>
    <n v="0"/>
    <m/>
    <s v="UM01"/>
    <s v="INR"/>
    <n v="0"/>
    <n v="0"/>
    <n v="0"/>
    <n v="0"/>
    <n v="0"/>
  </r>
  <r>
    <s v="1606002860"/>
    <s v="0"/>
    <s v="16060028600"/>
    <s v="6000"/>
    <x v="5"/>
    <s v="GODREJ STEEL TABLES T-104"/>
    <s v="0"/>
    <s v="0"/>
    <s v="UM3001"/>
    <d v="1974-01-01T00:00:00"/>
    <n v="1453.74"/>
    <n v="-1453.74"/>
    <n v="0"/>
    <n v="0"/>
    <n v="0"/>
    <n v="0"/>
    <n v="0"/>
    <n v="0"/>
    <n v="1453.74"/>
    <n v="-1453.74"/>
    <n v="0"/>
    <m/>
    <s v="UM01"/>
    <s v="INR"/>
    <n v="0"/>
    <n v="0"/>
    <n v="0"/>
    <n v="0"/>
    <n v="0"/>
  </r>
  <r>
    <s v="1606002861"/>
    <s v="0"/>
    <s v="16060028610"/>
    <s v="6000"/>
    <x v="5"/>
    <s v="GODREJ STEEL TABLES T-104"/>
    <s v="0"/>
    <s v="0"/>
    <s v="UM3001"/>
    <d v="1974-01-01T00:00:00"/>
    <n v="1453.76"/>
    <n v="-1453.76"/>
    <n v="0"/>
    <n v="0"/>
    <n v="0"/>
    <n v="0"/>
    <n v="0"/>
    <n v="0"/>
    <n v="1453.76"/>
    <n v="-1453.76"/>
    <n v="0"/>
    <m/>
    <s v="UM01"/>
    <s v="INR"/>
    <n v="0"/>
    <n v="0"/>
    <n v="0"/>
    <n v="0"/>
    <n v="0"/>
  </r>
  <r>
    <s v="1606002862"/>
    <s v="0"/>
    <s v="16060028620"/>
    <s v="6000"/>
    <x v="5"/>
    <s v="&quot;&quot;&quot;WOODEN RACK 42&quot;&quot;&quot;&quot; X 18&quot;&quot;&quot;&quot; X 30&quot;&quot;&quot;"/>
    <s v="0"/>
    <s v="0"/>
    <s v="UM3001"/>
    <d v="1987-06-04T00:00:00"/>
    <n v="1456.42"/>
    <n v="-1456.42"/>
    <n v="0"/>
    <n v="0"/>
    <n v="0"/>
    <n v="0"/>
    <n v="0"/>
    <n v="0"/>
    <n v="1456.42"/>
    <n v="-1456.42"/>
    <n v="0"/>
    <m/>
    <s v="UM01"/>
    <s v="INR"/>
    <n v="0"/>
    <n v="0"/>
    <n v="0"/>
    <n v="0"/>
    <n v="0"/>
  </r>
  <r>
    <s v="1606002863"/>
    <s v="0"/>
    <s v="16060028630"/>
    <s v="6000"/>
    <x v="5"/>
    <s v="STEEL RACK 15LONG12-6HIGH &amp; 3D"/>
    <s v="0"/>
    <s v="0"/>
    <s v="UM3001"/>
    <d v="1966-01-01T00:00:00"/>
    <n v="1466.52"/>
    <n v="-1466.52"/>
    <n v="0"/>
    <n v="0"/>
    <n v="0"/>
    <n v="0"/>
    <n v="0"/>
    <n v="0"/>
    <n v="1466.52"/>
    <n v="-1466.52"/>
    <n v="0"/>
    <m/>
    <s v="UM01"/>
    <s v="INR"/>
    <n v="0"/>
    <n v="0"/>
    <n v="0"/>
    <n v="0"/>
    <n v="0"/>
  </r>
  <r>
    <s v="1606002864"/>
    <s v="0"/>
    <s v="16060028640"/>
    <s v="6000"/>
    <x v="5"/>
    <s v="TABLE T-104"/>
    <s v="0"/>
    <s v="0"/>
    <s v="UM3001"/>
    <d v="1980-09-29T00:00:00"/>
    <n v="1469"/>
    <n v="-1469"/>
    <n v="0"/>
    <n v="0"/>
    <n v="0"/>
    <n v="0"/>
    <n v="0"/>
    <n v="0"/>
    <n v="1469"/>
    <n v="-1469"/>
    <n v="0"/>
    <m/>
    <s v="UM01"/>
    <s v="INR"/>
    <n v="0"/>
    <n v="0"/>
    <n v="0"/>
    <n v="0"/>
    <n v="0"/>
  </r>
  <r>
    <s v="1606002865"/>
    <s v="0"/>
    <s v="16060028650"/>
    <s v="6000"/>
    <x v="5"/>
    <s v="GODREJ STEEL TABLE T 101"/>
    <s v="0"/>
    <s v="0"/>
    <s v="UM3001"/>
    <d v="1981-07-31T00:00:00"/>
    <n v="1470.7"/>
    <n v="-1470.7"/>
    <n v="0"/>
    <n v="0"/>
    <n v="0"/>
    <n v="0"/>
    <n v="0"/>
    <n v="0"/>
    <n v="1470.7"/>
    <n v="-1470.7"/>
    <n v="0"/>
    <m/>
    <s v="UM01"/>
    <s v="INR"/>
    <n v="0"/>
    <n v="0"/>
    <n v="0"/>
    <n v="0"/>
    <n v="0"/>
  </r>
  <r>
    <s v="1606002866"/>
    <s v="0"/>
    <s v="16060028660"/>
    <s v="6000"/>
    <x v="5"/>
    <s v="GODREJ STEEL TABLE T 101"/>
    <s v="0"/>
    <s v="0"/>
    <s v="UM3001"/>
    <d v="1981-07-31T00:00:00"/>
    <n v="1470.7"/>
    <n v="-1470.7"/>
    <n v="0"/>
    <n v="0"/>
    <n v="0"/>
    <n v="0"/>
    <n v="0"/>
    <n v="0"/>
    <n v="1470.7"/>
    <n v="-1470.7"/>
    <n v="0"/>
    <m/>
    <s v="UM01"/>
    <s v="INR"/>
    <n v="0"/>
    <n v="0"/>
    <n v="0"/>
    <n v="0"/>
    <n v="0"/>
  </r>
  <r>
    <s v="1606002867"/>
    <s v="0"/>
    <s v="16060028670"/>
    <s v="6000"/>
    <x v="5"/>
    <s v="GODREJ STEEL TABLE T 101"/>
    <s v="0"/>
    <s v="0"/>
    <s v="UM3001"/>
    <d v="1981-07-31T00:00:00"/>
    <n v="1470.7"/>
    <n v="-1470.7"/>
    <n v="0"/>
    <n v="0"/>
    <n v="0"/>
    <n v="0"/>
    <n v="0"/>
    <n v="0"/>
    <n v="1470.7"/>
    <n v="-1470.7"/>
    <n v="0"/>
    <m/>
    <s v="UM01"/>
    <s v="INR"/>
    <n v="0"/>
    <n v="0"/>
    <n v="0"/>
    <n v="0"/>
    <n v="0"/>
  </r>
  <r>
    <s v="1606002868"/>
    <s v="0"/>
    <s v="16060028680"/>
    <s v="6000"/>
    <x v="5"/>
    <s v="GODREJ STEEL TABLE T 101"/>
    <s v="0"/>
    <s v="0"/>
    <s v="UM3001"/>
    <d v="1981-07-31T00:00:00"/>
    <n v="1470.7"/>
    <n v="-1470.7"/>
    <n v="0"/>
    <n v="0"/>
    <n v="0"/>
    <n v="0"/>
    <n v="0"/>
    <n v="0"/>
    <n v="1470.7"/>
    <n v="-1470.7"/>
    <n v="0"/>
    <m/>
    <s v="UM01"/>
    <s v="INR"/>
    <n v="0"/>
    <n v="0"/>
    <n v="0"/>
    <n v="0"/>
    <n v="0"/>
  </r>
  <r>
    <s v="1606002869"/>
    <s v="0"/>
    <s v="16060028690"/>
    <s v="6000"/>
    <x v="5"/>
    <s v="GODREJ STEEL TABLE T 101"/>
    <s v="0"/>
    <s v="0"/>
    <s v="UM3001"/>
    <d v="1981-07-31T00:00:00"/>
    <n v="1470.7"/>
    <n v="-1470.7"/>
    <n v="0"/>
    <n v="0"/>
    <n v="0"/>
    <n v="0"/>
    <n v="0"/>
    <n v="0"/>
    <n v="1470.7"/>
    <n v="-1470.7"/>
    <n v="0"/>
    <m/>
    <s v="UM01"/>
    <s v="INR"/>
    <n v="0"/>
    <n v="0"/>
    <n v="0"/>
    <n v="0"/>
    <n v="0"/>
  </r>
  <r>
    <s v="1606002870"/>
    <s v="0"/>
    <s v="16060028700"/>
    <s v="6000"/>
    <x v="5"/>
    <s v="GODREJ STEEL TABLE T 101"/>
    <s v="0"/>
    <s v="0"/>
    <s v="UM3001"/>
    <d v="1981-07-31T00:00:00"/>
    <n v="1470.7"/>
    <n v="-1470.7"/>
    <n v="0"/>
    <n v="0"/>
    <n v="0"/>
    <n v="0"/>
    <n v="0"/>
    <n v="0"/>
    <n v="1470.7"/>
    <n v="-1470.7"/>
    <n v="0"/>
    <m/>
    <s v="UM01"/>
    <s v="INR"/>
    <n v="0"/>
    <n v="0"/>
    <n v="0"/>
    <n v="0"/>
    <n v="0"/>
  </r>
  <r>
    <s v="1606002871"/>
    <s v="0"/>
    <s v="16060028710"/>
    <s v="6000"/>
    <x v="5"/>
    <s v="GODREJ TABLE 104 DL TOP"/>
    <s v="0"/>
    <s v="0"/>
    <s v="UM3001"/>
    <d v="1981-09-28T00:00:00"/>
    <n v="1470.7"/>
    <n v="-1470.7"/>
    <n v="0"/>
    <n v="0"/>
    <n v="0"/>
    <n v="0"/>
    <n v="0"/>
    <n v="0"/>
    <n v="1470.7"/>
    <n v="-1470.7"/>
    <n v="0"/>
    <m/>
    <s v="UM01"/>
    <s v="INR"/>
    <n v="0"/>
    <n v="0"/>
    <n v="0"/>
    <n v="0"/>
    <n v="0"/>
  </r>
  <r>
    <s v="1606002872"/>
    <s v="0"/>
    <s v="16060028720"/>
    <s v="6000"/>
    <x v="5"/>
    <s v="GODREJ TABLE 104 DL TOP"/>
    <s v="0"/>
    <s v="0"/>
    <s v="UM3001"/>
    <d v="1981-09-28T00:00:00"/>
    <n v="1470.71"/>
    <n v="-1470.71"/>
    <n v="0"/>
    <n v="0"/>
    <n v="0"/>
    <n v="0"/>
    <n v="0"/>
    <n v="0"/>
    <n v="1470.71"/>
    <n v="-1470.71"/>
    <n v="0"/>
    <m/>
    <s v="UM01"/>
    <s v="INR"/>
    <n v="0"/>
    <n v="0"/>
    <n v="0"/>
    <n v="0"/>
    <n v="0"/>
  </r>
  <r>
    <s v="1606002873"/>
    <s v="0"/>
    <s v="16060028730"/>
    <s v="6000"/>
    <x v="5"/>
    <s v="HEAVY DUTY EXHAUST FAN"/>
    <s v="0"/>
    <s v="0"/>
    <s v="UM3001"/>
    <d v="1989-09-09T00:00:00"/>
    <n v="1470.71"/>
    <n v="-1470.71"/>
    <n v="0"/>
    <n v="0"/>
    <n v="0"/>
    <n v="0"/>
    <n v="0"/>
    <n v="0"/>
    <n v="1470.71"/>
    <n v="-1470.71"/>
    <n v="0"/>
    <m/>
    <s v="UM01"/>
    <s v="INR"/>
    <n v="0"/>
    <n v="0"/>
    <n v="0"/>
    <n v="0"/>
    <n v="0"/>
  </r>
  <r>
    <s v="1606002874"/>
    <s v="0"/>
    <s v="16060028740"/>
    <s v="6000"/>
    <x v="5"/>
    <s v="GODREJ STEEL TABLE T 101"/>
    <s v="0"/>
    <s v="0"/>
    <s v="UM3001"/>
    <d v="1981-07-31T00:00:00"/>
    <n v="1470.72"/>
    <n v="-1470.72"/>
    <n v="0"/>
    <n v="0"/>
    <n v="0"/>
    <n v="0"/>
    <n v="0"/>
    <n v="0"/>
    <n v="1470.72"/>
    <n v="-1470.72"/>
    <n v="0"/>
    <m/>
    <s v="UM01"/>
    <s v="INR"/>
    <n v="0"/>
    <n v="0"/>
    <n v="0"/>
    <n v="0"/>
    <n v="0"/>
  </r>
  <r>
    <s v="1606002875"/>
    <s v="0"/>
    <s v="16060028750"/>
    <s v="6000"/>
    <x v="5"/>
    <s v="GODREJ TABLE T-102"/>
    <s v="0"/>
    <s v="0"/>
    <s v="UM3001"/>
    <d v="1978-01-01T00:00:00"/>
    <n v="1483.32"/>
    <n v="-1483.32"/>
    <n v="0"/>
    <n v="0"/>
    <n v="0"/>
    <n v="0"/>
    <n v="0"/>
    <n v="0"/>
    <n v="1483.32"/>
    <n v="-1483.32"/>
    <n v="0"/>
    <m/>
    <s v="UM01"/>
    <s v="INR"/>
    <n v="0"/>
    <n v="0"/>
    <n v="0"/>
    <n v="0"/>
    <n v="0"/>
  </r>
  <r>
    <s v="1606002876"/>
    <s v="0"/>
    <s v="16060028760"/>
    <s v="6000"/>
    <x v="5"/>
    <s v="GODREJ TABLE T-102"/>
    <s v="0"/>
    <s v="0"/>
    <s v="UM3001"/>
    <d v="1978-01-01T00:00:00"/>
    <n v="1483.32"/>
    <n v="-1483.32"/>
    <n v="0"/>
    <n v="0"/>
    <n v="0"/>
    <n v="0"/>
    <n v="0"/>
    <n v="0"/>
    <n v="1483.32"/>
    <n v="-1483.32"/>
    <n v="0"/>
    <m/>
    <s v="UM01"/>
    <s v="INR"/>
    <n v="0"/>
    <n v="0"/>
    <n v="0"/>
    <n v="0"/>
    <n v="0"/>
  </r>
  <r>
    <s v="1606002877"/>
    <s v="0"/>
    <s v="16060028770"/>
    <s v="6000"/>
    <x v="5"/>
    <s v="GODREJ TABLE T-102"/>
    <s v="0"/>
    <s v="0"/>
    <s v="UM3001"/>
    <d v="1978-01-01T00:00:00"/>
    <n v="1483.33"/>
    <n v="-1483.33"/>
    <n v="0"/>
    <n v="0"/>
    <n v="0"/>
    <n v="0"/>
    <n v="0"/>
    <n v="0"/>
    <n v="1483.33"/>
    <n v="-1483.33"/>
    <n v="0"/>
    <m/>
    <s v="UM01"/>
    <s v="INR"/>
    <n v="0"/>
    <n v="0"/>
    <n v="0"/>
    <n v="0"/>
    <n v="0"/>
  </r>
  <r>
    <s v="1606002878"/>
    <s v="0"/>
    <s v="16060028780"/>
    <s v="6000"/>
    <x v="5"/>
    <s v="GODREJ TABLE T-102"/>
    <s v="0"/>
    <s v="0"/>
    <s v="UM3001"/>
    <d v="1978-01-01T00:00:00"/>
    <n v="1483.33"/>
    <n v="-1483.33"/>
    <n v="0"/>
    <n v="0"/>
    <n v="0"/>
    <n v="0"/>
    <n v="0"/>
    <n v="0"/>
    <n v="1483.33"/>
    <n v="-1483.33"/>
    <n v="0"/>
    <m/>
    <s v="UM01"/>
    <s v="INR"/>
    <n v="0"/>
    <n v="0"/>
    <n v="0"/>
    <n v="0"/>
    <n v="0"/>
  </r>
  <r>
    <s v="1606002879"/>
    <s v="0"/>
    <s v="16060028790"/>
    <s v="6000"/>
    <x v="5"/>
    <s v="GODREJ TABLE T-102"/>
    <s v="0"/>
    <s v="0"/>
    <s v="UM3001"/>
    <d v="1976-01-01T00:00:00"/>
    <n v="1492.9"/>
    <n v="-1492.9"/>
    <n v="0"/>
    <n v="0"/>
    <n v="0"/>
    <n v="0"/>
    <n v="0"/>
    <n v="0"/>
    <n v="1492.9"/>
    <n v="-1492.9"/>
    <n v="0"/>
    <m/>
    <s v="UM01"/>
    <s v="INR"/>
    <n v="0"/>
    <n v="0"/>
    <n v="0"/>
    <n v="0"/>
    <n v="0"/>
  </r>
  <r>
    <s v="1606002880"/>
    <s v="0"/>
    <s v="16060028800"/>
    <s v="6000"/>
    <x v="5"/>
    <s v="TABLE T 102"/>
    <s v="0"/>
    <s v="0"/>
    <s v="UM3001"/>
    <d v="1977-01-01T00:00:00"/>
    <n v="1497.88"/>
    <n v="-1497.88"/>
    <n v="0"/>
    <n v="0"/>
    <n v="0"/>
    <n v="0"/>
    <n v="0"/>
    <n v="0"/>
    <n v="1497.88"/>
    <n v="-1497.88"/>
    <n v="0"/>
    <m/>
    <s v="UM01"/>
    <s v="INR"/>
    <n v="0"/>
    <n v="0"/>
    <n v="0"/>
    <n v="0"/>
    <n v="0"/>
  </r>
  <r>
    <s v="1606002881"/>
    <s v="0"/>
    <s v="16060028810"/>
    <s v="6000"/>
    <x v="5"/>
    <s v="TABLE T 102"/>
    <s v="0"/>
    <s v="0"/>
    <s v="UM3001"/>
    <d v="1977-01-01T00:00:00"/>
    <n v="1497.88"/>
    <n v="-1497.88"/>
    <n v="0"/>
    <n v="0"/>
    <n v="0"/>
    <n v="0"/>
    <n v="0"/>
    <n v="0"/>
    <n v="1497.88"/>
    <n v="-1497.88"/>
    <n v="0"/>
    <m/>
    <s v="UM01"/>
    <s v="INR"/>
    <n v="0"/>
    <n v="0"/>
    <n v="0"/>
    <n v="0"/>
    <n v="0"/>
  </r>
  <r>
    <s v="1606002882"/>
    <s v="0"/>
    <s v="16060028820"/>
    <s v="6000"/>
    <x v="5"/>
    <s v="TABLE T 102"/>
    <s v="0"/>
    <s v="0"/>
    <s v="UM3001"/>
    <d v="1977-01-01T00:00:00"/>
    <n v="1497.88"/>
    <n v="-1497.88"/>
    <n v="0"/>
    <n v="0"/>
    <n v="0"/>
    <n v="0"/>
    <n v="0"/>
    <n v="0"/>
    <n v="1497.88"/>
    <n v="-1497.88"/>
    <n v="0"/>
    <m/>
    <s v="UM01"/>
    <s v="INR"/>
    <n v="0"/>
    <n v="0"/>
    <n v="0"/>
    <n v="0"/>
    <n v="0"/>
  </r>
  <r>
    <s v="1606002883"/>
    <s v="0"/>
    <s v="16060028830"/>
    <s v="6000"/>
    <x v="5"/>
    <s v="COMPUTER TABLE"/>
    <s v="0"/>
    <s v="0"/>
    <s v="UM3001"/>
    <d v="2000-03-08T00:00:00"/>
    <n v="1500"/>
    <n v="-1500"/>
    <n v="0"/>
    <n v="0"/>
    <n v="0"/>
    <n v="0"/>
    <n v="0"/>
    <n v="0"/>
    <n v="1500"/>
    <n v="-1500"/>
    <n v="0"/>
    <m/>
    <s v="UM01"/>
    <s v="INR"/>
    <n v="0"/>
    <n v="0"/>
    <n v="0"/>
    <n v="0"/>
    <n v="0"/>
  </r>
  <r>
    <s v="1606002884"/>
    <s v="0"/>
    <s v="16060028840"/>
    <s v="6000"/>
    <x v="5"/>
    <s v="TEAKWOOD CHAIR 9 NOS"/>
    <s v="0"/>
    <s v="0"/>
    <s v="UM3001"/>
    <d v="1988-03-10T00:00:00"/>
    <n v="1511"/>
    <n v="-1511"/>
    <n v="0"/>
    <n v="0"/>
    <n v="0"/>
    <n v="0"/>
    <n v="0"/>
    <n v="0"/>
    <n v="1511"/>
    <n v="-1511"/>
    <n v="0"/>
    <m/>
    <s v="UM01"/>
    <s v="INR"/>
    <n v="0"/>
    <n v="0"/>
    <n v="0"/>
    <n v="0"/>
    <n v="0"/>
  </r>
  <r>
    <s v="1606002885"/>
    <s v="0"/>
    <s v="16060028850"/>
    <s v="6000"/>
    <x v="5"/>
    <s v="CHAIR"/>
    <s v="0"/>
    <s v="0"/>
    <s v="UM3001"/>
    <d v="1999-01-27T00:00:00"/>
    <n v="1511.56"/>
    <n v="-1511.56"/>
    <n v="0"/>
    <n v="0"/>
    <n v="0"/>
    <n v="0"/>
    <n v="0"/>
    <n v="0"/>
    <n v="1511.56"/>
    <n v="-1511.56"/>
    <n v="0"/>
    <m/>
    <s v="UM01"/>
    <s v="INR"/>
    <n v="0"/>
    <n v="0"/>
    <n v="0"/>
    <n v="0"/>
    <n v="0"/>
  </r>
  <r>
    <s v="1606002886"/>
    <s v="0"/>
    <s v="16060028860"/>
    <s v="6000"/>
    <x v="5"/>
    <s v="GODREJ TABLE T-102"/>
    <s v="0"/>
    <s v="0"/>
    <s v="UM3001"/>
    <d v="1975-11-21T00:00:00"/>
    <n v="1513.9"/>
    <n v="-1513.9"/>
    <n v="0"/>
    <n v="0"/>
    <n v="0"/>
    <n v="0"/>
    <n v="0"/>
    <n v="0"/>
    <n v="1513.9"/>
    <n v="-1513.9"/>
    <n v="0"/>
    <m/>
    <s v="UM01"/>
    <s v="INR"/>
    <n v="0"/>
    <n v="0"/>
    <n v="0"/>
    <n v="0"/>
    <n v="0"/>
  </r>
  <r>
    <s v="1606002887"/>
    <s v="0"/>
    <s v="16060028870"/>
    <s v="6000"/>
    <x v="5"/>
    <s v="GODREJ TABLE T 102"/>
    <s v="0"/>
    <s v="0"/>
    <s v="UM3001"/>
    <d v="1977-01-01T00:00:00"/>
    <n v="1524.43"/>
    <n v="-1524.43"/>
    <n v="0"/>
    <n v="0"/>
    <n v="0"/>
    <n v="0"/>
    <n v="0"/>
    <n v="0"/>
    <n v="1524.43"/>
    <n v="-1524.43"/>
    <n v="0"/>
    <m/>
    <s v="UM01"/>
    <s v="INR"/>
    <n v="0"/>
    <n v="0"/>
    <n v="0"/>
    <n v="0"/>
    <n v="0"/>
  </r>
  <r>
    <s v="1606002888"/>
    <s v="0"/>
    <s v="16060028880"/>
    <s v="6000"/>
    <x v="5"/>
    <s v="GODREJ TABLE T 102"/>
    <s v="0"/>
    <s v="0"/>
    <s v="UM3001"/>
    <d v="1977-01-01T00:00:00"/>
    <n v="1524.44"/>
    <n v="-1524.44"/>
    <n v="0"/>
    <n v="0"/>
    <n v="0"/>
    <n v="0"/>
    <n v="0"/>
    <n v="0"/>
    <n v="1524.44"/>
    <n v="-1524.44"/>
    <n v="0"/>
    <m/>
    <s v="UM01"/>
    <s v="INR"/>
    <n v="0"/>
    <n v="0"/>
    <n v="0"/>
    <n v="0"/>
    <n v="0"/>
  </r>
  <r>
    <s v="1606002889"/>
    <s v="0"/>
    <s v="16060028890"/>
    <s v="6000"/>
    <x v="5"/>
    <s v="GODREJ TABLE T 102"/>
    <s v="0"/>
    <s v="0"/>
    <s v="UM3001"/>
    <d v="1977-01-01T00:00:00"/>
    <n v="1524.48"/>
    <n v="-1524.48"/>
    <n v="0"/>
    <n v="0"/>
    <n v="0"/>
    <n v="0"/>
    <n v="0"/>
    <n v="0"/>
    <n v="1524.48"/>
    <n v="-1524.48"/>
    <n v="0"/>
    <m/>
    <s v="UM01"/>
    <s v="INR"/>
    <n v="0"/>
    <n v="0"/>
    <n v="0"/>
    <n v="0"/>
    <n v="0"/>
  </r>
  <r>
    <s v="1606002890"/>
    <s v="0"/>
    <s v="16060028900"/>
    <s v="6000"/>
    <x v="5"/>
    <s v="&quot;&quot;&quot;KHIRA STEEL TABLE 48X24X30&quot;&quot;&quot;&quot;&quot;"/>
    <s v="0"/>
    <s v="0"/>
    <s v="UM3001"/>
    <d v="1984-12-31T00:00:00"/>
    <n v="1524.73"/>
    <n v="-1524.73"/>
    <n v="0"/>
    <n v="0"/>
    <n v="0"/>
    <n v="0"/>
    <n v="0"/>
    <n v="0"/>
    <n v="1524.73"/>
    <n v="-1524.73"/>
    <n v="0"/>
    <m/>
    <s v="UM01"/>
    <s v="INR"/>
    <n v="0"/>
    <n v="0"/>
    <n v="0"/>
    <n v="0"/>
    <n v="0"/>
  </r>
  <r>
    <s v="1606002891"/>
    <s v="0"/>
    <s v="16060028910"/>
    <s v="6000"/>
    <x v="5"/>
    <s v="&quot;&quot;&quot;KHIRA STEEL TABLE 48X24X30&quot;&quot;&quot;&quot;&quot;"/>
    <s v="0"/>
    <s v="0"/>
    <s v="UM3001"/>
    <d v="1984-12-31T00:00:00"/>
    <n v="1524.73"/>
    <n v="-1524.73"/>
    <n v="0"/>
    <n v="0"/>
    <n v="0"/>
    <n v="0"/>
    <n v="0"/>
    <n v="0"/>
    <n v="1524.73"/>
    <n v="-1524.73"/>
    <n v="0"/>
    <m/>
    <s v="UM01"/>
    <s v="INR"/>
    <n v="0"/>
    <n v="0"/>
    <n v="0"/>
    <n v="0"/>
    <n v="0"/>
  </r>
  <r>
    <s v="1606002892"/>
    <s v="0"/>
    <s v="16060028920"/>
    <s v="6000"/>
    <x v="5"/>
    <s v="&quot;&quot;&quot;KHIRA STEEL TABLE 48X24X30&quot;&quot;&quot;&quot;&quot;"/>
    <s v="0"/>
    <s v="0"/>
    <s v="UM3001"/>
    <d v="1984-12-31T00:00:00"/>
    <n v="1524.73"/>
    <n v="-1524.73"/>
    <n v="0"/>
    <n v="0"/>
    <n v="0"/>
    <n v="0"/>
    <n v="0"/>
    <n v="0"/>
    <n v="1524.73"/>
    <n v="-1524.73"/>
    <n v="0"/>
    <m/>
    <s v="UM01"/>
    <s v="INR"/>
    <n v="0"/>
    <n v="0"/>
    <n v="0"/>
    <n v="0"/>
    <n v="0"/>
  </r>
  <r>
    <s v="1606002893"/>
    <s v="0"/>
    <s v="16060028930"/>
    <s v="6000"/>
    <x v="5"/>
    <s v="&quot;&quot;&quot;KHIRA STEEL TABLE 48X24X30&quot;&quot;&quot;&quot;&quot;"/>
    <s v="0"/>
    <s v="0"/>
    <s v="UM3001"/>
    <d v="1984-12-31T00:00:00"/>
    <n v="1524.74"/>
    <n v="-1524.74"/>
    <n v="0"/>
    <n v="0"/>
    <n v="0"/>
    <n v="0"/>
    <n v="0"/>
    <n v="0"/>
    <n v="1524.74"/>
    <n v="-1524.74"/>
    <n v="0"/>
    <m/>
    <s v="UM01"/>
    <s v="INR"/>
    <n v="0"/>
    <n v="0"/>
    <n v="0"/>
    <n v="0"/>
    <n v="0"/>
  </r>
  <r>
    <s v="1606002894"/>
    <s v="0"/>
    <s v="16060028940"/>
    <s v="6000"/>
    <x v="5"/>
    <s v="ROUND SIDE TABLE"/>
    <s v="0"/>
    <s v="0"/>
    <s v="UM3001"/>
    <d v="1985-11-22T00:00:00"/>
    <n v="1540"/>
    <n v="-1540"/>
    <n v="0"/>
    <n v="0"/>
    <n v="0"/>
    <n v="0"/>
    <n v="0"/>
    <n v="0"/>
    <n v="1540"/>
    <n v="-1540"/>
    <n v="0"/>
    <m/>
    <s v="UM01"/>
    <s v="INR"/>
    <n v="0"/>
    <n v="0"/>
    <n v="0"/>
    <n v="0"/>
    <n v="0"/>
  </r>
  <r>
    <s v="1606002895"/>
    <s v="0"/>
    <s v="16060028950"/>
    <s v="6000"/>
    <x v="5"/>
    <s v="GODREJ TABLE T - 102"/>
    <s v="0"/>
    <s v="0"/>
    <s v="UM3001"/>
    <d v="1977-01-01T00:00:00"/>
    <n v="1543.7"/>
    <n v="-1543.7"/>
    <n v="0"/>
    <n v="0"/>
    <n v="0"/>
    <n v="0"/>
    <n v="0"/>
    <n v="0"/>
    <n v="1543.7"/>
    <n v="-1543.7"/>
    <n v="0"/>
    <m/>
    <s v="UM01"/>
    <s v="INR"/>
    <n v="0"/>
    <n v="0"/>
    <n v="0"/>
    <n v="0"/>
    <n v="0"/>
  </r>
  <r>
    <s v="1606002896"/>
    <s v="0"/>
    <s v="16060028960"/>
    <s v="6000"/>
    <x v="5"/>
    <s v="GODREJ TABLE T 102"/>
    <s v="0"/>
    <s v="0"/>
    <s v="UM3001"/>
    <d v="1977-01-01T00:00:00"/>
    <n v="1543.7"/>
    <n v="-1543.7"/>
    <n v="0"/>
    <n v="0"/>
    <n v="0"/>
    <n v="0"/>
    <n v="0"/>
    <n v="0"/>
    <n v="1543.7"/>
    <n v="-1543.7"/>
    <n v="0"/>
    <m/>
    <s v="UM01"/>
    <s v="INR"/>
    <n v="0"/>
    <n v="0"/>
    <n v="0"/>
    <n v="0"/>
    <n v="0"/>
  </r>
  <r>
    <s v="1606002897"/>
    <s v="0"/>
    <s v="16060028970"/>
    <s v="6000"/>
    <x v="5"/>
    <s v="GODREJ TABLE T-102"/>
    <s v="0"/>
    <s v="0"/>
    <s v="UM3001"/>
    <d v="1977-01-01T00:00:00"/>
    <n v="1543.7"/>
    <n v="-1543.7"/>
    <n v="0"/>
    <n v="0"/>
    <n v="0"/>
    <n v="0"/>
    <n v="0"/>
    <n v="0"/>
    <n v="1543.7"/>
    <n v="-1543.7"/>
    <n v="0"/>
    <m/>
    <s v="UM01"/>
    <s v="INR"/>
    <n v="0"/>
    <n v="0"/>
    <n v="0"/>
    <n v="0"/>
    <n v="0"/>
  </r>
  <r>
    <s v="1606002898"/>
    <s v="0"/>
    <s v="16060028980"/>
    <s v="6000"/>
    <x v="5"/>
    <s v="KHAITAN FAN 58W 400 MM"/>
    <s v="0"/>
    <s v="0"/>
    <s v="UM3001"/>
    <d v="2000-06-15T00:00:00"/>
    <n v="1545.3"/>
    <n v="-1545.3"/>
    <n v="0"/>
    <n v="0"/>
    <n v="0"/>
    <n v="0"/>
    <n v="0"/>
    <n v="0"/>
    <n v="1545.3"/>
    <n v="-1545.3"/>
    <n v="0"/>
    <m/>
    <s v="UM01"/>
    <s v="INR"/>
    <n v="0"/>
    <n v="0"/>
    <n v="0"/>
    <n v="0"/>
    <n v="0"/>
  </r>
  <r>
    <s v="1606002899"/>
    <s v="0"/>
    <s v="16060028990"/>
    <s v="6000"/>
    <x v="5"/>
    <s v="POLAR FAN - 58 W 400MM"/>
    <s v="0"/>
    <s v="0"/>
    <s v="UM3001"/>
    <d v="2000-04-08T00:00:00"/>
    <n v="1545.3"/>
    <n v="-1545.3"/>
    <n v="0"/>
    <n v="0"/>
    <n v="0"/>
    <n v="0"/>
    <n v="0"/>
    <n v="0"/>
    <n v="1545.3"/>
    <n v="-1545.3"/>
    <n v="0"/>
    <m/>
    <s v="UM01"/>
    <s v="INR"/>
    <n v="0"/>
    <n v="0"/>
    <n v="0"/>
    <n v="0"/>
    <n v="0"/>
  </r>
  <r>
    <s v="1606002900"/>
    <s v="0"/>
    <s v="16060029000"/>
    <s v="6000"/>
    <x v="5"/>
    <s v="WALL FAN 58 W 400MM"/>
    <s v="0"/>
    <s v="0"/>
    <s v="UM3001"/>
    <d v="2000-04-08T00:00:00"/>
    <n v="1545.3"/>
    <n v="-1545.3"/>
    <n v="0"/>
    <n v="0"/>
    <n v="0"/>
    <n v="0"/>
    <n v="0"/>
    <n v="0"/>
    <n v="1545.3"/>
    <n v="-1545.3"/>
    <n v="0"/>
    <m/>
    <s v="UM01"/>
    <s v="INR"/>
    <n v="0"/>
    <n v="0"/>
    <n v="0"/>
    <n v="0"/>
    <n v="0"/>
  </r>
  <r>
    <s v="1606002901"/>
    <s v="0"/>
    <s v="16060029010"/>
    <s v="6000"/>
    <x v="5"/>
    <s v="WALL FAN 58 W 400MM"/>
    <s v="0"/>
    <s v="0"/>
    <s v="UM3001"/>
    <d v="2000-04-08T00:00:00"/>
    <n v="1545.3"/>
    <n v="-1545.3"/>
    <n v="0"/>
    <n v="0"/>
    <n v="0"/>
    <n v="0"/>
    <n v="0"/>
    <n v="0"/>
    <n v="1545.3"/>
    <n v="-1545.3"/>
    <n v="0"/>
    <m/>
    <s v="UM01"/>
    <s v="INR"/>
    <n v="0"/>
    <n v="0"/>
    <n v="0"/>
    <n v="0"/>
    <n v="0"/>
  </r>
  <r>
    <s v="1606002902"/>
    <s v="0"/>
    <s v="16060029020"/>
    <s v="6000"/>
    <x v="5"/>
    <s v="COMPUTER REVOLVING CHAIR"/>
    <s v="0"/>
    <s v="0"/>
    <s v="UM3001"/>
    <d v="2010-10-26T00:00:00"/>
    <n v="1546.88"/>
    <n v="-1546.88"/>
    <n v="0"/>
    <n v="0"/>
    <n v="0"/>
    <n v="0"/>
    <n v="0"/>
    <n v="0"/>
    <n v="1546.88"/>
    <n v="-1546.88"/>
    <n v="0"/>
    <m/>
    <s v="UM01"/>
    <s v="INR"/>
    <n v="0"/>
    <n v="0"/>
    <n v="0"/>
    <n v="0"/>
    <n v="0"/>
  </r>
  <r>
    <s v="1606002903"/>
    <s v="0"/>
    <s v="16060029030"/>
    <s v="6000"/>
    <x v="5"/>
    <s v="STEEL REVOLVING CHAIR"/>
    <s v="0"/>
    <s v="0"/>
    <s v="UM3001"/>
    <d v="2008-07-01T00:00:00"/>
    <n v="1546.88"/>
    <n v="-1546.88"/>
    <n v="0"/>
    <n v="0"/>
    <n v="0"/>
    <n v="0"/>
    <n v="0"/>
    <n v="0"/>
    <n v="1546.88"/>
    <n v="-1546.88"/>
    <n v="0"/>
    <m/>
    <s v="UM01"/>
    <s v="INR"/>
    <n v="0"/>
    <n v="0"/>
    <n v="0"/>
    <n v="0"/>
    <n v="0"/>
  </r>
  <r>
    <s v="1606002904"/>
    <s v="0"/>
    <s v="16060029040"/>
    <s v="6000"/>
    <x v="5"/>
    <s v="NOTICE BOARD"/>
    <s v="0"/>
    <s v="0"/>
    <s v="UM3001"/>
    <d v="1993-06-26T00:00:00"/>
    <n v="1550"/>
    <n v="-1550"/>
    <n v="0"/>
    <n v="0"/>
    <n v="0"/>
    <n v="0"/>
    <n v="0"/>
    <n v="0"/>
    <n v="1550"/>
    <n v="-1550"/>
    <n v="0"/>
    <m/>
    <s v="UM01"/>
    <s v="INR"/>
    <n v="0"/>
    <n v="0"/>
    <n v="0"/>
    <n v="0"/>
    <n v="0"/>
  </r>
  <r>
    <s v="1606002905"/>
    <s v="0"/>
    <s v="16060029050"/>
    <s v="6000"/>
    <x v="5"/>
    <s v="GODREJ TABLE T-102"/>
    <s v="0"/>
    <s v="0"/>
    <s v="UM3001"/>
    <d v="1978-01-01T00:00:00"/>
    <n v="1569.96"/>
    <n v="-1569.96"/>
    <n v="0"/>
    <n v="0"/>
    <n v="0"/>
    <n v="0"/>
    <n v="0"/>
    <n v="0"/>
    <n v="1569.96"/>
    <n v="-1569.96"/>
    <n v="0"/>
    <m/>
    <s v="UM01"/>
    <s v="INR"/>
    <n v="0"/>
    <n v="0"/>
    <n v="0"/>
    <n v="0"/>
    <n v="0"/>
  </r>
  <r>
    <s v="1606002906"/>
    <s v="0"/>
    <s v="16060029060"/>
    <s v="6000"/>
    <x v="5"/>
    <s v="GODREJ TABLE T-102"/>
    <s v="0"/>
    <s v="0"/>
    <s v="UM3001"/>
    <d v="1978-01-01T00:00:00"/>
    <n v="1569.97"/>
    <n v="-1569.97"/>
    <n v="0"/>
    <n v="0"/>
    <n v="0"/>
    <n v="0"/>
    <n v="0"/>
    <n v="0"/>
    <n v="1569.97"/>
    <n v="-1569.97"/>
    <n v="0"/>
    <m/>
    <s v="UM01"/>
    <s v="INR"/>
    <n v="0"/>
    <n v="0"/>
    <n v="0"/>
    <n v="0"/>
    <n v="0"/>
  </r>
  <r>
    <s v="1606002907"/>
    <s v="0"/>
    <s v="16060029070"/>
    <s v="6000"/>
    <x v="5"/>
    <s v="GODREJ TABLE T-102"/>
    <s v="0"/>
    <s v="0"/>
    <s v="UM3001"/>
    <d v="1978-01-01T00:00:00"/>
    <n v="1569.97"/>
    <n v="-1569.97"/>
    <n v="0"/>
    <n v="0"/>
    <n v="0"/>
    <n v="0"/>
    <n v="0"/>
    <n v="0"/>
    <n v="1569.97"/>
    <n v="-1569.97"/>
    <n v="0"/>
    <m/>
    <s v="UM01"/>
    <s v="INR"/>
    <n v="0"/>
    <n v="0"/>
    <n v="0"/>
    <n v="0"/>
    <n v="0"/>
  </r>
  <r>
    <s v="1606002908"/>
    <s v="0"/>
    <s v="16060029080"/>
    <s v="6000"/>
    <x v="5"/>
    <s v="GODREJ STEEL CHAIR CH-13 1 NO"/>
    <s v="0"/>
    <s v="0"/>
    <s v="UM3001"/>
    <d v="1988-05-24T00:00:00"/>
    <n v="1600.5"/>
    <n v="-1600.5"/>
    <n v="0"/>
    <n v="0"/>
    <n v="0"/>
    <n v="0"/>
    <n v="0"/>
    <n v="0"/>
    <n v="1600.5"/>
    <n v="-1600.5"/>
    <n v="0"/>
    <m/>
    <s v="UM01"/>
    <s v="INR"/>
    <n v="0"/>
    <n v="0"/>
    <n v="0"/>
    <n v="0"/>
    <n v="0"/>
  </r>
  <r>
    <s v="1606002909"/>
    <s v="0"/>
    <s v="16060029090"/>
    <s v="6000"/>
    <x v="5"/>
    <s v="STEEL FILING CABINED"/>
    <s v="0"/>
    <s v="0"/>
    <s v="UM3001"/>
    <d v="1985-10-14T00:00:00"/>
    <n v="1610"/>
    <n v="-1610"/>
    <n v="0"/>
    <n v="0"/>
    <n v="0"/>
    <n v="0"/>
    <n v="0"/>
    <n v="0"/>
    <n v="1610"/>
    <n v="-1610"/>
    <n v="0"/>
    <m/>
    <s v="UM01"/>
    <s v="INR"/>
    <n v="0"/>
    <n v="0"/>
    <n v="0"/>
    <n v="0"/>
    <n v="0"/>
  </r>
  <r>
    <s v="1606002910"/>
    <s v="0"/>
    <s v="16060029100"/>
    <s v="6000"/>
    <x v="5"/>
    <s v="&quot;&quot;&quot;ORIENT 48&quot;&quot;&quot;&quot; CELLING FAN&quot;"/>
    <s v="0"/>
    <s v="0"/>
    <s v="UM3001"/>
    <d v="1992-12-17T00:00:00"/>
    <n v="1616"/>
    <n v="-1616"/>
    <n v="0"/>
    <n v="0"/>
    <n v="0"/>
    <n v="0"/>
    <n v="0"/>
    <n v="0"/>
    <n v="1616"/>
    <n v="-1616"/>
    <n v="0"/>
    <m/>
    <s v="UM01"/>
    <s v="INR"/>
    <n v="0"/>
    <n v="0"/>
    <n v="0"/>
    <n v="0"/>
    <n v="0"/>
  </r>
  <r>
    <s v="1606002911"/>
    <s v="0"/>
    <s v="16060029110"/>
    <s v="6000"/>
    <x v="5"/>
    <s v="ORIENT CELLING FAN-3 NOS"/>
    <s v="0"/>
    <s v="0"/>
    <s v="UM3001"/>
    <d v="1988-02-15T00:00:00"/>
    <n v="1616.51"/>
    <n v="-1616.51"/>
    <n v="0"/>
    <n v="0"/>
    <n v="0"/>
    <n v="0"/>
    <n v="0"/>
    <n v="0"/>
    <n v="1616.51"/>
    <n v="-1616.51"/>
    <n v="0"/>
    <m/>
    <s v="UM01"/>
    <s v="INR"/>
    <n v="0"/>
    <n v="0"/>
    <n v="0"/>
    <n v="0"/>
    <n v="0"/>
  </r>
  <r>
    <s v="1606002913"/>
    <s v="0"/>
    <s v="16060029130"/>
    <s v="6000"/>
    <x v="5"/>
    <s v="PRINTER TABLE"/>
    <s v="0"/>
    <s v="0"/>
    <s v="UM3001"/>
    <d v="1989-11-24T00:00:00"/>
    <n v="1641.4"/>
    <n v="-1641.4"/>
    <n v="0"/>
    <n v="0"/>
    <n v="0"/>
    <n v="0"/>
    <n v="0"/>
    <n v="0"/>
    <n v="1641.4"/>
    <n v="-1641.4"/>
    <n v="0"/>
    <m/>
    <s v="UM01"/>
    <s v="INR"/>
    <n v="0"/>
    <n v="0"/>
    <n v="0"/>
    <n v="0"/>
    <n v="0"/>
  </r>
  <r>
    <s v="1606002914"/>
    <s v="0"/>
    <s v="16060029140"/>
    <s v="6000"/>
    <x v="5"/>
    <s v="GODREJ STEEL CHAIR"/>
    <s v="0"/>
    <s v="0"/>
    <s v="UM3001"/>
    <d v="1989-06-07T00:00:00"/>
    <n v="1646.87"/>
    <n v="-1646.87"/>
    <n v="0"/>
    <n v="0"/>
    <n v="0"/>
    <n v="0"/>
    <n v="0"/>
    <n v="0"/>
    <n v="1646.87"/>
    <n v="-1646.87"/>
    <n v="0"/>
    <m/>
    <s v="UM01"/>
    <s v="INR"/>
    <n v="0"/>
    <n v="0"/>
    <n v="0"/>
    <n v="0"/>
    <n v="0"/>
  </r>
  <r>
    <s v="1606002915"/>
    <s v="0"/>
    <s v="16060029150"/>
    <s v="6000"/>
    <x v="5"/>
    <s v="GODREJ STEEL REVOLVING CHAIR"/>
    <s v="0"/>
    <s v="0"/>
    <s v="UM3001"/>
    <d v="1989-06-07T00:00:00"/>
    <n v="1646.87"/>
    <n v="-1646.87"/>
    <n v="0"/>
    <n v="0"/>
    <n v="0"/>
    <n v="0"/>
    <n v="0"/>
    <n v="0"/>
    <n v="1646.87"/>
    <n v="-1646.87"/>
    <n v="0"/>
    <m/>
    <s v="UM01"/>
    <s v="INR"/>
    <n v="0"/>
    <n v="0"/>
    <n v="0"/>
    <n v="0"/>
    <n v="0"/>
  </r>
  <r>
    <s v="1606002918"/>
    <s v="0"/>
    <s v="16060029180"/>
    <s v="6000"/>
    <x v="5"/>
    <s v="GODREJ STEEL CHAIR CHR-7B -"/>
    <s v="0"/>
    <s v="0"/>
    <s v="UM3001"/>
    <d v="1989-03-17T00:00:00"/>
    <n v="1667.86"/>
    <n v="-1667.86"/>
    <n v="0"/>
    <n v="0"/>
    <n v="0"/>
    <n v="0"/>
    <n v="0"/>
    <n v="0"/>
    <n v="1667.86"/>
    <n v="-1667.86"/>
    <n v="0"/>
    <m/>
    <s v="UM01"/>
    <s v="INR"/>
    <n v="0"/>
    <n v="0"/>
    <n v="0"/>
    <n v="0"/>
    <n v="0"/>
  </r>
  <r>
    <s v="1606002919"/>
    <s v="0"/>
    <s v="16060029190"/>
    <s v="6000"/>
    <x v="5"/>
    <s v="MODEN PLASTIC MOULDED CHAIR"/>
    <s v="0"/>
    <s v="0"/>
    <s v="UM3001"/>
    <d v="1992-10-14T00:00:00"/>
    <n v="15216.66"/>
    <n v="-14455.82"/>
    <n v="760.84"/>
    <n v="0"/>
    <n v="0"/>
    <n v="0"/>
    <n v="0"/>
    <n v="760.84"/>
    <n v="15216.66"/>
    <n v="-14455.82"/>
    <n v="0"/>
    <m/>
    <s v="UM01"/>
    <s v="INR"/>
    <n v="0"/>
    <n v="0"/>
    <n v="0"/>
    <n v="0"/>
    <n v="0"/>
  </r>
  <r>
    <s v="1606002920"/>
    <s v="0"/>
    <s v="16060029200"/>
    <s v="6000"/>
    <x v="5"/>
    <s v="GODREJ TABLE T-104"/>
    <s v="0"/>
    <s v="0"/>
    <s v="UM3001"/>
    <d v="1976-01-01T00:00:00"/>
    <n v="1668.82"/>
    <n v="-1668.82"/>
    <n v="0"/>
    <n v="0"/>
    <n v="0"/>
    <n v="0"/>
    <n v="0"/>
    <n v="0"/>
    <n v="1668.82"/>
    <n v="-1668.82"/>
    <n v="0"/>
    <m/>
    <s v="UM01"/>
    <s v="INR"/>
    <n v="0"/>
    <n v="0"/>
    <n v="0"/>
    <n v="0"/>
    <n v="0"/>
  </r>
  <r>
    <s v="1606002921"/>
    <s v="0"/>
    <s v="16060029210"/>
    <s v="6000"/>
    <x v="5"/>
    <s v="ORIENT CELLING FAN-3 NOS"/>
    <s v="0"/>
    <s v="0"/>
    <s v="UM3001"/>
    <d v="1988-05-09T00:00:00"/>
    <n v="1685.28"/>
    <n v="-1685.28"/>
    <n v="0"/>
    <n v="0"/>
    <n v="0"/>
    <n v="0"/>
    <n v="0"/>
    <n v="0"/>
    <n v="1685.28"/>
    <n v="-1685.28"/>
    <n v="0"/>
    <m/>
    <s v="UM01"/>
    <s v="INR"/>
    <n v="0"/>
    <n v="0"/>
    <n v="0"/>
    <n v="0"/>
    <n v="0"/>
  </r>
  <r>
    <s v="1606002922"/>
    <s v="0"/>
    <s v="16060029220"/>
    <s v="6000"/>
    <x v="5"/>
    <s v="NOTICE BOARD"/>
    <s v="0"/>
    <s v="0"/>
    <s v="UM3001"/>
    <d v="1993-10-18T00:00:00"/>
    <n v="1700"/>
    <n v="-1700"/>
    <n v="0"/>
    <n v="0"/>
    <n v="0"/>
    <n v="0"/>
    <n v="0"/>
    <n v="0"/>
    <n v="1700"/>
    <n v="-1700"/>
    <n v="0"/>
    <m/>
    <s v="UM01"/>
    <s v="INR"/>
    <n v="0"/>
    <n v="0"/>
    <n v="0"/>
    <n v="0"/>
    <n v="0"/>
  </r>
  <r>
    <s v="1606002923"/>
    <s v="0"/>
    <s v="16060029230"/>
    <s v="6000"/>
    <x v="5"/>
    <s v="STEEL RACK"/>
    <s v="0"/>
    <s v="0"/>
    <s v="UM3001"/>
    <d v="1979-12-31T00:00:00"/>
    <n v="1706.03"/>
    <n v="-1706.03"/>
    <n v="0"/>
    <n v="0"/>
    <n v="0"/>
    <n v="0"/>
    <n v="0"/>
    <n v="0"/>
    <n v="1706.03"/>
    <n v="-1706.03"/>
    <n v="0"/>
    <m/>
    <s v="UM01"/>
    <s v="INR"/>
    <n v="0"/>
    <n v="0"/>
    <n v="0"/>
    <n v="0"/>
    <n v="0"/>
  </r>
  <r>
    <s v="1606002924"/>
    <s v="0"/>
    <s v="16060029240"/>
    <s v="6000"/>
    <x v="5"/>
    <s v="&quot;&quot;&quot;WOODEN SIDE RACK 30&quot;&quot;&quot;&quot; X 14&quot;&quot;&quot;&quot;&quot;"/>
    <s v="0"/>
    <s v="0"/>
    <s v="UM3001"/>
    <d v="1995-11-16T00:00:00"/>
    <n v="1725.1"/>
    <n v="-1725.1"/>
    <n v="0"/>
    <n v="0"/>
    <n v="0"/>
    <n v="0"/>
    <n v="0"/>
    <n v="0"/>
    <n v="1725.1"/>
    <n v="-1725.1"/>
    <n v="0"/>
    <m/>
    <s v="UM01"/>
    <s v="INR"/>
    <n v="0"/>
    <n v="0"/>
    <n v="0"/>
    <n v="0"/>
    <n v="0"/>
  </r>
  <r>
    <s v="1606002925"/>
    <s v="0"/>
    <s v="16060029250"/>
    <s v="6000"/>
    <x v="5"/>
    <s v="GODREJ STEEL ALMIRAH"/>
    <s v="0"/>
    <s v="0"/>
    <s v="UM3001"/>
    <d v="1982-06-09T00:00:00"/>
    <n v="1726.8"/>
    <n v="-1726.8"/>
    <n v="0"/>
    <n v="0"/>
    <n v="0"/>
    <n v="0"/>
    <n v="0"/>
    <n v="0"/>
    <n v="1726.8"/>
    <n v="-1726.8"/>
    <n v="0"/>
    <m/>
    <s v="UM01"/>
    <s v="INR"/>
    <n v="0"/>
    <n v="0"/>
    <n v="0"/>
    <n v="0"/>
    <n v="0"/>
  </r>
  <r>
    <s v="1606002926"/>
    <s v="0"/>
    <s v="16060029260"/>
    <s v="6000"/>
    <x v="5"/>
    <s v="MOULDED CHAIR (BROWN MATT.)"/>
    <s v="0"/>
    <s v="0"/>
    <s v="UM3001"/>
    <d v="1989-07-24T00:00:00"/>
    <n v="1737.71"/>
    <n v="-1737.71"/>
    <n v="0"/>
    <n v="0"/>
    <n v="0"/>
    <n v="0"/>
    <n v="0"/>
    <n v="0"/>
    <n v="1737.71"/>
    <n v="-1737.71"/>
    <n v="0"/>
    <m/>
    <s v="UM01"/>
    <s v="INR"/>
    <n v="0"/>
    <n v="0"/>
    <n v="0"/>
    <n v="0"/>
    <n v="0"/>
  </r>
  <r>
    <s v="1606002927"/>
    <s v="0"/>
    <s v="16060029270"/>
    <s v="6000"/>
    <x v="5"/>
    <s v="GODREJ TABLE MODEL-T-102 DL TO"/>
    <s v="0"/>
    <s v="0"/>
    <s v="UM3001"/>
    <d v="1979-12-31T00:00:00"/>
    <n v="1749.59"/>
    <n v="-1749.59"/>
    <n v="0"/>
    <n v="0"/>
    <n v="0"/>
    <n v="0"/>
    <n v="0"/>
    <n v="0"/>
    <n v="1749.59"/>
    <n v="-1749.59"/>
    <n v="0"/>
    <m/>
    <s v="UM01"/>
    <s v="INR"/>
    <n v="0"/>
    <n v="0"/>
    <n v="0"/>
    <n v="0"/>
    <n v="0"/>
  </r>
  <r>
    <s v="1606002928"/>
    <s v="0"/>
    <s v="16060029280"/>
    <s v="6000"/>
    <x v="5"/>
    <s v="GODREJ TABLE MODEL-T-102 DL TO"/>
    <s v="0"/>
    <s v="0"/>
    <s v="UM3001"/>
    <d v="1979-12-31T00:00:00"/>
    <n v="1749.6"/>
    <n v="-1749.6"/>
    <n v="0"/>
    <n v="0"/>
    <n v="0"/>
    <n v="0"/>
    <n v="0"/>
    <n v="0"/>
    <n v="1749.6"/>
    <n v="-1749.6"/>
    <n v="0"/>
    <m/>
    <s v="UM01"/>
    <s v="INR"/>
    <n v="0"/>
    <n v="0"/>
    <n v="0"/>
    <n v="0"/>
    <n v="0"/>
  </r>
  <r>
    <s v="1606002929"/>
    <s v="0"/>
    <s v="16060029290"/>
    <s v="6000"/>
    <x v="5"/>
    <s v="GODREJ TABLE MODEL-T-102 DL TO"/>
    <s v="0"/>
    <s v="0"/>
    <s v="UM3001"/>
    <d v="1979-12-31T00:00:00"/>
    <n v="1749.6"/>
    <n v="-1749.6"/>
    <n v="0"/>
    <n v="0"/>
    <n v="0"/>
    <n v="0"/>
    <n v="0"/>
    <n v="0"/>
    <n v="1749.6"/>
    <n v="-1749.6"/>
    <n v="0"/>
    <m/>
    <s v="UM01"/>
    <s v="INR"/>
    <n v="0"/>
    <n v="0"/>
    <n v="0"/>
    <n v="0"/>
    <n v="0"/>
  </r>
  <r>
    <s v="1606002930"/>
    <s v="0"/>
    <s v="16060029300"/>
    <s v="6000"/>
    <x v="5"/>
    <s v="GODREJ TABLE MODEL-T-102 DL TO"/>
    <s v="0"/>
    <s v="0"/>
    <s v="UM3001"/>
    <d v="1979-12-31T00:00:00"/>
    <n v="1749.6"/>
    <n v="-1749.6"/>
    <n v="0"/>
    <n v="0"/>
    <n v="0"/>
    <n v="0"/>
    <n v="0"/>
    <n v="0"/>
    <n v="1749.6"/>
    <n v="-1749.6"/>
    <n v="0"/>
    <m/>
    <s v="UM01"/>
    <s v="INR"/>
    <n v="0"/>
    <n v="0"/>
    <n v="0"/>
    <n v="0"/>
    <n v="0"/>
  </r>
  <r>
    <s v="1606002933"/>
    <s v="0"/>
    <s v="16060029330"/>
    <s v="6000"/>
    <x v="5"/>
    <s v="BOOK SELF"/>
    <s v="0"/>
    <s v="0"/>
    <s v="UM3001"/>
    <d v="1983-12-28T00:00:00"/>
    <n v="1750"/>
    <n v="-1750"/>
    <n v="0"/>
    <n v="0"/>
    <n v="0"/>
    <n v="0"/>
    <n v="0"/>
    <n v="0"/>
    <n v="1750"/>
    <n v="-1750"/>
    <n v="0"/>
    <m/>
    <s v="UM01"/>
    <s v="INR"/>
    <n v="0"/>
    <n v="0"/>
    <n v="0"/>
    <n v="0"/>
    <n v="0"/>
  </r>
  <r>
    <s v="1606002934"/>
    <s v="0"/>
    <s v="16060029340"/>
    <s v="6000"/>
    <x v="5"/>
    <s v="GODREJ REVOLVING CHAIR"/>
    <s v="0"/>
    <s v="0"/>
    <s v="UM3001"/>
    <d v="1989-11-25T00:00:00"/>
    <n v="1755.1"/>
    <n v="-1755.1"/>
    <n v="0"/>
    <n v="0"/>
    <n v="0"/>
    <n v="0"/>
    <n v="0"/>
    <n v="0"/>
    <n v="1755.1"/>
    <n v="-1755.1"/>
    <n v="0"/>
    <m/>
    <s v="UM01"/>
    <s v="INR"/>
    <n v="0"/>
    <n v="0"/>
    <n v="0"/>
    <n v="0"/>
    <n v="0"/>
  </r>
  <r>
    <s v="1606002935"/>
    <s v="0"/>
    <s v="16060029350"/>
    <s v="6000"/>
    <x v="5"/>
    <s v="MOULDED PLASTIC CHAIR"/>
    <s v="0"/>
    <s v="0"/>
    <s v="UM3001"/>
    <d v="2008-01-18T00:00:00"/>
    <n v="7695"/>
    <n v="-7310.25"/>
    <n v="384.75"/>
    <n v="0"/>
    <n v="0"/>
    <n v="0"/>
    <n v="0"/>
    <n v="384.75"/>
    <n v="7695"/>
    <n v="-7310.25"/>
    <n v="0"/>
    <m/>
    <s v="UM01"/>
    <s v="INR"/>
    <n v="0"/>
    <n v="0"/>
    <n v="0"/>
    <n v="0"/>
    <n v="0"/>
  </r>
  <r>
    <s v="1606002936"/>
    <s v="0"/>
    <s v="16060029360"/>
    <s v="6000"/>
    <x v="5"/>
    <s v="GODREJ REVOVING CHAIR"/>
    <s v="0"/>
    <s v="0"/>
    <s v="UM3001"/>
    <d v="1990-03-01T00:00:00"/>
    <n v="1755.1"/>
    <n v="-1755.1"/>
    <n v="0"/>
    <n v="0"/>
    <n v="0"/>
    <n v="0"/>
    <n v="0"/>
    <n v="0"/>
    <n v="1755.1"/>
    <n v="-1755.1"/>
    <n v="0"/>
    <m/>
    <s v="UM01"/>
    <s v="INR"/>
    <n v="0"/>
    <n v="0"/>
    <n v="0"/>
    <n v="0"/>
    <n v="0"/>
  </r>
  <r>
    <s v="1606002937"/>
    <s v="0"/>
    <s v="16060029370"/>
    <s v="6000"/>
    <x v="5"/>
    <s v="REWALING CHAIR CHR-13"/>
    <s v="0"/>
    <s v="0"/>
    <s v="UM3001"/>
    <d v="1990-08-27T00:00:00"/>
    <n v="1755.11"/>
    <n v="-1755.11"/>
    <n v="0"/>
    <n v="0"/>
    <n v="0"/>
    <n v="0"/>
    <n v="0"/>
    <n v="0"/>
    <n v="1755.11"/>
    <n v="-1755.11"/>
    <n v="0"/>
    <m/>
    <s v="UM01"/>
    <s v="INR"/>
    <n v="0"/>
    <n v="0"/>
    <n v="0"/>
    <n v="0"/>
    <n v="0"/>
  </r>
  <r>
    <s v="1606002938"/>
    <s v="0"/>
    <s v="16060029380"/>
    <s v="6000"/>
    <x v="5"/>
    <s v="CENTRE TABLE"/>
    <s v="0"/>
    <s v="0"/>
    <s v="UM3001"/>
    <d v="1985-11-22T00:00:00"/>
    <n v="1760"/>
    <n v="-1760"/>
    <n v="0"/>
    <n v="0"/>
    <n v="0"/>
    <n v="0"/>
    <n v="0"/>
    <n v="0"/>
    <n v="1760"/>
    <n v="-1760"/>
    <n v="0"/>
    <m/>
    <s v="UM01"/>
    <s v="INR"/>
    <n v="0"/>
    <n v="0"/>
    <n v="0"/>
    <n v="0"/>
    <n v="0"/>
  </r>
  <r>
    <s v="1606002939"/>
    <s v="0"/>
    <s v="16060029390"/>
    <s v="6000"/>
    <x v="5"/>
    <s v="TABLE T-104"/>
    <s v="0"/>
    <s v="0"/>
    <s v="UM3001"/>
    <d v="1976-01-01T00:00:00"/>
    <n v="1765.41"/>
    <n v="-1765.41"/>
    <n v="0"/>
    <n v="0"/>
    <n v="0"/>
    <n v="0"/>
    <n v="0"/>
    <n v="0"/>
    <n v="1765.41"/>
    <n v="-1765.41"/>
    <n v="0"/>
    <m/>
    <s v="UM01"/>
    <s v="INR"/>
    <n v="0"/>
    <n v="0"/>
    <n v="0"/>
    <n v="0"/>
    <n v="0"/>
  </r>
  <r>
    <s v="1606002940"/>
    <s v="0"/>
    <s v="16060029400"/>
    <s v="6000"/>
    <x v="5"/>
    <s v="NEW OVERHEAD STORAGE UNIT"/>
    <s v="0"/>
    <s v="0"/>
    <s v="UM3002"/>
    <d v="2006-09-21T00:00:00"/>
    <n v="109231.98"/>
    <n v="-103770.38"/>
    <n v="5461.6"/>
    <n v="0"/>
    <n v="0"/>
    <n v="0"/>
    <n v="0"/>
    <n v="5461.6"/>
    <n v="109231.98"/>
    <n v="-103770.38"/>
    <n v="0"/>
    <m/>
    <s v="UM01"/>
    <s v="INR"/>
    <n v="0"/>
    <n v="0"/>
    <n v="0"/>
    <n v="0"/>
    <n v="0"/>
  </r>
  <r>
    <s v="1606002941"/>
    <s v="0"/>
    <s v="16060029410"/>
    <s v="6000"/>
    <x v="5"/>
    <s v="GODREJ STEEL TABLE - 1 NO. (T-"/>
    <s v="0"/>
    <s v="0"/>
    <s v="UM3002"/>
    <d v="1984-11-28T00:00:00"/>
    <n v="1773.42"/>
    <n v="-1773.42"/>
    <n v="0"/>
    <n v="0"/>
    <n v="0"/>
    <n v="0"/>
    <n v="0"/>
    <n v="0"/>
    <n v="1773.42"/>
    <n v="-1773.42"/>
    <n v="0"/>
    <m/>
    <s v="UM01"/>
    <s v="INR"/>
    <n v="0"/>
    <n v="0"/>
    <n v="0"/>
    <n v="0"/>
    <n v="0"/>
  </r>
  <r>
    <s v="1606002942"/>
    <s v="0"/>
    <s v="16060029420"/>
    <s v="6000"/>
    <x v="5"/>
    <s v="GODREJ STEEL TABLE - 1 NO. (T-"/>
    <s v="0"/>
    <s v="0"/>
    <s v="UM3002"/>
    <d v="1984-11-28T00:00:00"/>
    <n v="1773.42"/>
    <n v="-1773.42"/>
    <n v="0"/>
    <n v="0"/>
    <n v="0"/>
    <n v="0"/>
    <n v="0"/>
    <n v="0"/>
    <n v="1773.42"/>
    <n v="-1773.42"/>
    <n v="0"/>
    <m/>
    <s v="UM01"/>
    <s v="INR"/>
    <n v="0"/>
    <n v="0"/>
    <n v="0"/>
    <n v="0"/>
    <n v="0"/>
  </r>
  <r>
    <s v="1606002943"/>
    <s v="0"/>
    <s v="16060029430"/>
    <s v="6000"/>
    <x v="5"/>
    <s v="GODREJ STEEL TABLE - 1 NO. (T-"/>
    <s v="0"/>
    <s v="0"/>
    <s v="UM3002"/>
    <d v="1984-11-28T00:00:00"/>
    <n v="1773.43"/>
    <n v="-1773.43"/>
    <n v="0"/>
    <n v="0"/>
    <n v="0"/>
    <n v="0"/>
    <n v="0"/>
    <n v="0"/>
    <n v="1773.43"/>
    <n v="-1773.43"/>
    <n v="0"/>
    <m/>
    <s v="UM01"/>
    <s v="INR"/>
    <n v="0"/>
    <n v="0"/>
    <n v="0"/>
    <n v="0"/>
    <n v="0"/>
  </r>
  <r>
    <s v="1606002944"/>
    <s v="0"/>
    <s v="16060029440"/>
    <s v="6000"/>
    <x v="5"/>
    <s v="GODREJ TABLE MODLET-102 WITH D"/>
    <s v="0"/>
    <s v="0"/>
    <s v="UM3002"/>
    <d v="1979-12-31T00:00:00"/>
    <n v="1798.52"/>
    <n v="-1798.52"/>
    <n v="0"/>
    <n v="0"/>
    <n v="0"/>
    <n v="0"/>
    <n v="0"/>
    <n v="0"/>
    <n v="1798.52"/>
    <n v="-1798.52"/>
    <n v="0"/>
    <m/>
    <s v="UM01"/>
    <s v="INR"/>
    <n v="0"/>
    <n v="0"/>
    <n v="0"/>
    <n v="0"/>
    <n v="0"/>
  </r>
  <r>
    <s v="1606002945"/>
    <s v="0"/>
    <s v="16060029450"/>
    <s v="6000"/>
    <x v="5"/>
    <s v="FILE RACK - 1 NO"/>
    <s v="0"/>
    <s v="0"/>
    <s v="UM3002"/>
    <d v="1988-10-26T00:00:00"/>
    <n v="1800"/>
    <n v="-1800"/>
    <n v="0"/>
    <n v="0"/>
    <n v="0"/>
    <n v="0"/>
    <n v="0"/>
    <n v="0"/>
    <n v="1800"/>
    <n v="-1800"/>
    <n v="0"/>
    <m/>
    <s v="UM01"/>
    <s v="INR"/>
    <n v="0"/>
    <n v="0"/>
    <n v="0"/>
    <n v="0"/>
    <n v="0"/>
  </r>
  <r>
    <s v="1606002946"/>
    <s v="0"/>
    <s v="16060029460"/>
    <s v="6000"/>
    <x v="5"/>
    <s v="NYLON WHEEL CHAIR"/>
    <s v="0"/>
    <s v="0"/>
    <s v="UM3002"/>
    <d v="2012-06-27T00:00:00"/>
    <n v="2011"/>
    <n v="-1910.45"/>
    <n v="100.55"/>
    <n v="0"/>
    <n v="0"/>
    <n v="0"/>
    <n v="0"/>
    <n v="100.55"/>
    <n v="2011"/>
    <n v="-1910.45"/>
    <n v="0"/>
    <m/>
    <s v="UM01"/>
    <s v="INR"/>
    <n v="0"/>
    <n v="0"/>
    <n v="0"/>
    <n v="0"/>
    <n v="0"/>
  </r>
  <r>
    <s v="1606002948"/>
    <s v="0"/>
    <s v="16060029480"/>
    <s v="6000"/>
    <x v="5"/>
    <s v="COMPUTER TABLE"/>
    <s v="0"/>
    <s v="0"/>
    <s v="UM3002"/>
    <d v="1999-12-14T00:00:00"/>
    <n v="1826.08"/>
    <n v="-1826.08"/>
    <n v="0"/>
    <n v="0"/>
    <n v="0"/>
    <n v="0"/>
    <n v="0"/>
    <n v="0"/>
    <n v="1826.08"/>
    <n v="-1826.08"/>
    <n v="0"/>
    <m/>
    <s v="UM01"/>
    <s v="INR"/>
    <n v="0"/>
    <n v="0"/>
    <n v="0"/>
    <n v="0"/>
    <n v="0"/>
  </r>
  <r>
    <s v="1606002949"/>
    <s v="0"/>
    <s v="16060029490"/>
    <s v="6000"/>
    <x v="5"/>
    <s v="STEEL ALMIRAH"/>
    <s v="0"/>
    <s v="0"/>
    <s v="UM3002"/>
    <d v="1980-11-11T00:00:00"/>
    <n v="1827.8"/>
    <n v="-1827.8"/>
    <n v="0"/>
    <n v="0"/>
    <n v="0"/>
    <n v="0"/>
    <n v="0"/>
    <n v="0"/>
    <n v="1827.8"/>
    <n v="-1827.8"/>
    <n v="0"/>
    <m/>
    <s v="UM01"/>
    <s v="INR"/>
    <n v="0"/>
    <n v="0"/>
    <n v="0"/>
    <n v="0"/>
    <n v="0"/>
  </r>
  <r>
    <s v="1606002950"/>
    <s v="0"/>
    <s v="16060029500"/>
    <s v="6000"/>
    <x v="5"/>
    <s v="STEEL ALMIRAH"/>
    <s v="0"/>
    <s v="0"/>
    <s v="UM3002"/>
    <d v="1980-11-11T00:00:00"/>
    <n v="1827.8"/>
    <n v="-1827.8"/>
    <n v="0"/>
    <n v="0"/>
    <n v="0"/>
    <n v="0"/>
    <n v="0"/>
    <n v="0"/>
    <n v="1827.8"/>
    <n v="-1827.8"/>
    <n v="0"/>
    <m/>
    <s v="UM01"/>
    <s v="INR"/>
    <n v="0"/>
    <n v="0"/>
    <n v="0"/>
    <n v="0"/>
    <n v="0"/>
  </r>
  <r>
    <s v="1606002951"/>
    <s v="0"/>
    <s v="16060029510"/>
    <s v="6000"/>
    <x v="5"/>
    <s v="GODREJ STEEL CHAIR CH-12"/>
    <s v="0"/>
    <s v="0"/>
    <s v="UM3002"/>
    <d v="1986-06-16T00:00:00"/>
    <n v="1839.59"/>
    <n v="-1839.59"/>
    <n v="0"/>
    <n v="0"/>
    <n v="0"/>
    <n v="0"/>
    <n v="0"/>
    <n v="0"/>
    <n v="1839.59"/>
    <n v="-1839.59"/>
    <n v="0"/>
    <m/>
    <s v="UM01"/>
    <s v="INR"/>
    <n v="0"/>
    <n v="0"/>
    <n v="0"/>
    <n v="0"/>
    <n v="0"/>
  </r>
  <r>
    <s v="1606002952"/>
    <s v="0"/>
    <s v="16060029520"/>
    <s v="6000"/>
    <x v="5"/>
    <s v="GODREJ STEEL CHAIR CH-12"/>
    <s v="0"/>
    <s v="0"/>
    <s v="UM3002"/>
    <d v="1986-06-16T00:00:00"/>
    <n v="1839.59"/>
    <n v="-1839.59"/>
    <n v="0"/>
    <n v="0"/>
    <n v="0"/>
    <n v="0"/>
    <n v="0"/>
    <n v="0"/>
    <n v="1839.59"/>
    <n v="-1839.59"/>
    <n v="0"/>
    <m/>
    <s v="UM01"/>
    <s v="INR"/>
    <n v="0"/>
    <n v="0"/>
    <n v="0"/>
    <n v="0"/>
    <n v="0"/>
  </r>
  <r>
    <s v="1606002953"/>
    <s v="0"/>
    <s v="16060029530"/>
    <s v="6000"/>
    <x v="5"/>
    <s v="&quot;&quot;&quot;STEEL ALMIRAH 78X36X22&quot;&quot;&quot;&quot; - 1&quot;"/>
    <s v="0"/>
    <s v="0"/>
    <s v="UM3002"/>
    <d v="1984-08-23T00:00:00"/>
    <n v="1839.77"/>
    <n v="-1839.77"/>
    <n v="0"/>
    <n v="0"/>
    <n v="0"/>
    <n v="0"/>
    <n v="0"/>
    <n v="0"/>
    <n v="1839.77"/>
    <n v="-1839.77"/>
    <n v="0"/>
    <m/>
    <s v="UM01"/>
    <s v="INR"/>
    <n v="0"/>
    <n v="0"/>
    <n v="0"/>
    <n v="0"/>
    <n v="0"/>
  </r>
  <r>
    <s v="1606002955"/>
    <s v="0"/>
    <s v="16060029550"/>
    <s v="6000"/>
    <x v="5"/>
    <s v="OMATE PREMIUM CHAIR"/>
    <s v="0"/>
    <s v="0"/>
    <s v="UM3002"/>
    <d v="2006-11-08T00:00:00"/>
    <n v="4037.5"/>
    <n v="-3835.62"/>
    <n v="201.88"/>
    <n v="0"/>
    <n v="0"/>
    <n v="0"/>
    <n v="0"/>
    <n v="201.88"/>
    <n v="4037.5"/>
    <n v="-3835.62"/>
    <n v="0"/>
    <m/>
    <s v="UM01"/>
    <s v="INR"/>
    <n v="0"/>
    <n v="0"/>
    <n v="0"/>
    <n v="0"/>
    <n v="0"/>
  </r>
  <r>
    <s v="1606002956"/>
    <s v="0"/>
    <s v="16060029560"/>
    <s v="6000"/>
    <x v="5"/>
    <s v="GODREJ STEEL CHAIR"/>
    <s v="0"/>
    <s v="0"/>
    <s v="UM3002"/>
    <d v="1990-03-09T00:00:00"/>
    <n v="1854.68"/>
    <n v="-1854.68"/>
    <n v="0"/>
    <n v="0"/>
    <n v="0"/>
    <n v="0"/>
    <n v="0"/>
    <n v="0"/>
    <n v="1854.68"/>
    <n v="-1854.68"/>
    <n v="0"/>
    <m/>
    <s v="UM01"/>
    <s v="INR"/>
    <n v="0"/>
    <n v="0"/>
    <n v="0"/>
    <n v="0"/>
    <n v="0"/>
  </r>
  <r>
    <s v="1606002957"/>
    <s v="0"/>
    <s v="16060029570"/>
    <s v="6000"/>
    <x v="5"/>
    <s v="WOODEN FILE CABINET 6'X5.5'X11"/>
    <s v="0"/>
    <s v="0"/>
    <s v="UM3002"/>
    <d v="1993-05-02T00:00:00"/>
    <n v="1875"/>
    <n v="-1875"/>
    <n v="0"/>
    <n v="0"/>
    <n v="0"/>
    <n v="0"/>
    <n v="0"/>
    <n v="0"/>
    <n v="1875"/>
    <n v="-1875"/>
    <n v="0"/>
    <m/>
    <s v="UM01"/>
    <s v="INR"/>
    <n v="0"/>
    <n v="0"/>
    <n v="0"/>
    <n v="0"/>
    <n v="0"/>
  </r>
  <r>
    <s v="1606002958"/>
    <s v="0"/>
    <s v="16060029580"/>
    <s v="6000"/>
    <x v="5"/>
    <s v="WOODEN FILE CABINET 6'X5.5'X11"/>
    <s v="0"/>
    <s v="0"/>
    <s v="UM3002"/>
    <d v="1993-06-23T00:00:00"/>
    <n v="1875"/>
    <n v="-1875"/>
    <n v="0"/>
    <n v="0"/>
    <n v="0"/>
    <n v="0"/>
    <n v="0"/>
    <n v="0"/>
    <n v="1875"/>
    <n v="-1875"/>
    <n v="0"/>
    <m/>
    <s v="UM01"/>
    <s v="INR"/>
    <n v="0"/>
    <n v="0"/>
    <n v="0"/>
    <n v="0"/>
    <n v="0"/>
  </r>
  <r>
    <s v="1606002959"/>
    <s v="0"/>
    <s v="16060029590"/>
    <s v="6000"/>
    <x v="5"/>
    <s v="WOODEN FILE CABINET 6'X5.5'X11"/>
    <s v="0"/>
    <s v="0"/>
    <s v="UM3002"/>
    <d v="1993-05-02T00:00:00"/>
    <n v="1875"/>
    <n v="-1875"/>
    <n v="0"/>
    <n v="0"/>
    <n v="0"/>
    <n v="0"/>
    <n v="0"/>
    <n v="0"/>
    <n v="1875"/>
    <n v="-1875"/>
    <n v="0"/>
    <m/>
    <s v="UM01"/>
    <s v="INR"/>
    <n v="0"/>
    <n v="0"/>
    <n v="0"/>
    <n v="0"/>
    <n v="0"/>
  </r>
  <r>
    <s v="1606002960"/>
    <s v="0"/>
    <s v="16060029600"/>
    <s v="6000"/>
    <x v="5"/>
    <s v="BLOW PLAST CHAIR"/>
    <s v="0"/>
    <s v="0"/>
    <s v="UM3002"/>
    <d v="1990-01-13T00:00:00"/>
    <n v="1887.52"/>
    <n v="-1887.52"/>
    <n v="0"/>
    <n v="0"/>
    <n v="0"/>
    <n v="0"/>
    <n v="0"/>
    <n v="0"/>
    <n v="1887.52"/>
    <n v="-1887.52"/>
    <n v="0"/>
    <m/>
    <s v="UM01"/>
    <s v="INR"/>
    <n v="0"/>
    <n v="0"/>
    <n v="0"/>
    <n v="0"/>
    <n v="0"/>
  </r>
  <r>
    <s v="1606002961"/>
    <s v="0"/>
    <s v="16060029610"/>
    <s v="6000"/>
    <x v="5"/>
    <s v="&quot;&quot;&quot;CIELING FAN 48&quot;&quot;&quot;&quot;&quot;"/>
    <s v="0"/>
    <s v="0"/>
    <s v="UM3002"/>
    <d v="1993-09-12T00:00:00"/>
    <n v="1888.7"/>
    <n v="-1888.7"/>
    <n v="0"/>
    <n v="0"/>
    <n v="0"/>
    <n v="0"/>
    <n v="0"/>
    <n v="0"/>
    <n v="1888.7"/>
    <n v="-1888.7"/>
    <n v="0"/>
    <m/>
    <s v="UM01"/>
    <s v="INR"/>
    <n v="0"/>
    <n v="0"/>
    <n v="0"/>
    <n v="0"/>
    <n v="0"/>
  </r>
  <r>
    <s v="1606002962"/>
    <s v="0"/>
    <s v="16060029620"/>
    <s v="6000"/>
    <x v="5"/>
    <s v="&quot;&quot;&quot;CIELING FAN 48&quot;&quot;&quot;&quot;&quot;"/>
    <s v="0"/>
    <s v="0"/>
    <s v="UM3002"/>
    <d v="1993-08-26T00:00:00"/>
    <n v="1888.7"/>
    <n v="-1888.7"/>
    <n v="0"/>
    <n v="0"/>
    <n v="0"/>
    <n v="0"/>
    <n v="0"/>
    <n v="0"/>
    <n v="1888.7"/>
    <n v="-1888.7"/>
    <n v="0"/>
    <m/>
    <s v="UM01"/>
    <s v="INR"/>
    <n v="0"/>
    <n v="0"/>
    <n v="0"/>
    <n v="0"/>
    <n v="0"/>
  </r>
  <r>
    <s v="1606002963"/>
    <s v="0"/>
    <s v="16060029630"/>
    <s v="6000"/>
    <x v="5"/>
    <s v="&quot;&quot;&quot;56&quot;&quot;&quot;&quot; ORIENT CEILING FAN&quot;"/>
    <s v="0"/>
    <s v="0"/>
    <s v="UM3002"/>
    <d v="1995-05-27T00:00:00"/>
    <n v="1898.8"/>
    <n v="-1898.8"/>
    <n v="0"/>
    <n v="0"/>
    <n v="0"/>
    <n v="0"/>
    <n v="0"/>
    <n v="0"/>
    <n v="1898.8"/>
    <n v="-1898.8"/>
    <n v="0"/>
    <m/>
    <s v="UM01"/>
    <s v="INR"/>
    <n v="0"/>
    <n v="0"/>
    <n v="0"/>
    <n v="0"/>
    <n v="0"/>
  </r>
  <r>
    <s v="1606002964"/>
    <s v="0"/>
    <s v="16060029640"/>
    <s v="6000"/>
    <x v="5"/>
    <s v="GODREJ TABLE T-104"/>
    <s v="0"/>
    <s v="0"/>
    <s v="UM3002"/>
    <d v="1986-06-16T00:00:00"/>
    <n v="1900.2"/>
    <n v="-1900.2"/>
    <n v="0"/>
    <n v="0"/>
    <n v="0"/>
    <n v="0"/>
    <n v="0"/>
    <n v="0"/>
    <n v="1900.2"/>
    <n v="-1900.2"/>
    <n v="0"/>
    <m/>
    <s v="UM01"/>
    <s v="INR"/>
    <n v="0"/>
    <n v="0"/>
    <n v="0"/>
    <n v="0"/>
    <n v="0"/>
  </r>
  <r>
    <s v="1606002965"/>
    <s v="0"/>
    <s v="16060029650"/>
    <s v="6000"/>
    <x v="5"/>
    <s v="GODREJ STORWEL MODEL-3"/>
    <s v="0"/>
    <s v="0"/>
    <s v="UM3002"/>
    <d v="1980-11-04T00:00:00"/>
    <n v="1903.9"/>
    <n v="-1903.9"/>
    <n v="0"/>
    <n v="0"/>
    <n v="0"/>
    <n v="0"/>
    <n v="0"/>
    <n v="0"/>
    <n v="1903.9"/>
    <n v="-1903.9"/>
    <n v="0"/>
    <m/>
    <s v="UM01"/>
    <s v="INR"/>
    <n v="0"/>
    <n v="0"/>
    <n v="0"/>
    <n v="0"/>
    <n v="0"/>
  </r>
  <r>
    <s v="1606002966"/>
    <s v="0"/>
    <s v="16060029660"/>
    <s v="6000"/>
    <x v="5"/>
    <s v="&quot;&quot;&quot;GEC EXHAUST FAN 18&quot;&quot;&quot;&quot;&quot;"/>
    <s v="0"/>
    <s v="0"/>
    <s v="UM3002"/>
    <d v="1987-08-22T00:00:00"/>
    <n v="1930.8"/>
    <n v="-1930.8"/>
    <n v="0"/>
    <n v="0"/>
    <n v="0"/>
    <n v="0"/>
    <n v="0"/>
    <n v="0"/>
    <n v="1930.8"/>
    <n v="-1930.8"/>
    <n v="0"/>
    <m/>
    <s v="UM01"/>
    <s v="INR"/>
    <n v="0"/>
    <n v="0"/>
    <n v="0"/>
    <n v="0"/>
    <n v="0"/>
  </r>
  <r>
    <s v="1606002967"/>
    <s v="0"/>
    <s v="16060029670"/>
    <s v="6000"/>
    <x v="5"/>
    <s v="&quot;&quot;&quot;GEC EXHAUST FAN 18&quot;&quot;&quot;&quot;&quot;"/>
    <s v="0"/>
    <s v="0"/>
    <s v="UM3002"/>
    <d v="1987-08-22T00:00:00"/>
    <n v="1930.8"/>
    <n v="-1930.8"/>
    <n v="0"/>
    <n v="0"/>
    <n v="0"/>
    <n v="0"/>
    <n v="0"/>
    <n v="0"/>
    <n v="1930.8"/>
    <n v="-1930.8"/>
    <n v="0"/>
    <m/>
    <s v="UM01"/>
    <s v="INR"/>
    <n v="0"/>
    <n v="0"/>
    <n v="0"/>
    <n v="0"/>
    <n v="0"/>
  </r>
  <r>
    <s v="1606002968"/>
    <s v="0"/>
    <s v="16060029680"/>
    <s v="6000"/>
    <x v="5"/>
    <s v="TABLE T-104 D.L. TOP"/>
    <s v="0"/>
    <s v="0"/>
    <s v="UM3002"/>
    <d v="1975-08-19T00:00:00"/>
    <n v="1931.54"/>
    <n v="-1931.54"/>
    <n v="0"/>
    <n v="0"/>
    <n v="0"/>
    <n v="0"/>
    <n v="0"/>
    <n v="0"/>
    <n v="1931.54"/>
    <n v="-1931.54"/>
    <n v="0"/>
    <m/>
    <s v="UM01"/>
    <s v="INR"/>
    <n v="0"/>
    <n v="0"/>
    <n v="0"/>
    <n v="0"/>
    <n v="0"/>
  </r>
  <r>
    <s v="1606002969"/>
    <s v="0"/>
    <s v="16060029690"/>
    <s v="6000"/>
    <x v="5"/>
    <s v="STEEL ALMIRAH"/>
    <s v="0"/>
    <s v="0"/>
    <s v="UM3002"/>
    <d v="1980-11-11T00:00:00"/>
    <n v="1934.4"/>
    <n v="-1934.4"/>
    <n v="0"/>
    <n v="0"/>
    <n v="0"/>
    <n v="0"/>
    <n v="0"/>
    <n v="0"/>
    <n v="1934.4"/>
    <n v="-1934.4"/>
    <n v="0"/>
    <m/>
    <s v="UM01"/>
    <s v="INR"/>
    <n v="0"/>
    <n v="0"/>
    <n v="0"/>
    <n v="0"/>
    <n v="0"/>
  </r>
  <r>
    <s v="1606002970"/>
    <s v="0"/>
    <s v="16060029700"/>
    <s v="6000"/>
    <x v="5"/>
    <s v="36 INCHES EXHAUST FAN 3 PHASE"/>
    <s v="0"/>
    <s v="0"/>
    <s v="UM3002"/>
    <d v="1971-01-01T00:00:00"/>
    <n v="1936.93"/>
    <n v="-1936.93"/>
    <n v="0"/>
    <n v="0"/>
    <n v="0"/>
    <n v="0"/>
    <n v="0"/>
    <n v="0"/>
    <n v="1936.93"/>
    <n v="-1936.93"/>
    <n v="0"/>
    <m/>
    <s v="UM01"/>
    <s v="INR"/>
    <n v="0"/>
    <n v="0"/>
    <n v="0"/>
    <n v="0"/>
    <n v="0"/>
  </r>
  <r>
    <s v="1606002971"/>
    <s v="0"/>
    <s v="16060029710"/>
    <s v="6000"/>
    <x v="5"/>
    <s v="GODREJ TABLE T 104"/>
    <s v="0"/>
    <s v="0"/>
    <s v="UM3002"/>
    <d v="1977-01-01T00:00:00"/>
    <n v="1939"/>
    <n v="-1939"/>
    <n v="0"/>
    <n v="0"/>
    <n v="0"/>
    <n v="0"/>
    <n v="0"/>
    <n v="0"/>
    <n v="1939"/>
    <n v="-1939"/>
    <n v="0"/>
    <m/>
    <s v="UM01"/>
    <s v="INR"/>
    <n v="0"/>
    <n v="0"/>
    <n v="0"/>
    <n v="0"/>
    <n v="0"/>
  </r>
  <r>
    <s v="1606002972"/>
    <s v="0"/>
    <s v="16060029720"/>
    <s v="6000"/>
    <x v="5"/>
    <s v="&quot;&quot;&quot;CINNI CABIN FAN 16&quot;&quot;&quot;&quot;&quot;"/>
    <s v="0"/>
    <s v="0"/>
    <s v="UM3002"/>
    <d v="1991-12-18T00:00:00"/>
    <n v="1940"/>
    <n v="-1940"/>
    <n v="0"/>
    <n v="0"/>
    <n v="0"/>
    <n v="0"/>
    <n v="0"/>
    <n v="0"/>
    <n v="1940"/>
    <n v="-1940"/>
    <n v="0"/>
    <m/>
    <s v="UM01"/>
    <s v="INR"/>
    <n v="0"/>
    <n v="0"/>
    <n v="0"/>
    <n v="0"/>
    <n v="0"/>
  </r>
  <r>
    <s v="1606002973"/>
    <s v="0"/>
    <s v="16060029730"/>
    <s v="6000"/>
    <x v="5"/>
    <s v="WOODEN FILE RECK"/>
    <s v="0"/>
    <s v="0"/>
    <s v="UM3002"/>
    <d v="1989-08-22T00:00:00"/>
    <n v="1940"/>
    <n v="-1940"/>
    <n v="0"/>
    <n v="0"/>
    <n v="0"/>
    <n v="0"/>
    <n v="0"/>
    <n v="0"/>
    <n v="1940"/>
    <n v="-1940"/>
    <n v="0"/>
    <m/>
    <s v="UM01"/>
    <s v="INR"/>
    <n v="0"/>
    <n v="0"/>
    <n v="0"/>
    <n v="0"/>
    <n v="0"/>
  </r>
  <r>
    <s v="1606002974"/>
    <s v="0"/>
    <s v="16060029740"/>
    <s v="6000"/>
    <x v="5"/>
    <s v="MOULDED CHAIR"/>
    <s v="0"/>
    <s v="0"/>
    <s v="UM3002"/>
    <d v="1990-03-07T00:00:00"/>
    <n v="1947.44"/>
    <n v="-1947.44"/>
    <n v="0"/>
    <n v="0"/>
    <n v="0"/>
    <n v="0"/>
    <n v="0"/>
    <n v="0"/>
    <n v="1947.44"/>
    <n v="-1947.44"/>
    <n v="0"/>
    <m/>
    <s v="UM01"/>
    <s v="INR"/>
    <n v="0"/>
    <n v="0"/>
    <n v="0"/>
    <n v="0"/>
    <n v="0"/>
  </r>
  <r>
    <s v="1606002975"/>
    <s v="0"/>
    <s v="16060029750"/>
    <s v="6000"/>
    <x v="5"/>
    <s v="PEDESTAL FAN CROMPTON"/>
    <s v="0"/>
    <s v="0"/>
    <s v="UM3002"/>
    <d v="1998-08-07T00:00:00"/>
    <n v="1949.3"/>
    <n v="-1949.3"/>
    <n v="0"/>
    <n v="0"/>
    <n v="0"/>
    <n v="0"/>
    <n v="0"/>
    <n v="0"/>
    <n v="1949.3"/>
    <n v="-1949.3"/>
    <n v="0"/>
    <m/>
    <s v="UM01"/>
    <s v="INR"/>
    <n v="0"/>
    <n v="0"/>
    <n v="0"/>
    <n v="0"/>
    <n v="0"/>
  </r>
  <r>
    <s v="1606002976"/>
    <s v="0"/>
    <s v="16060029760"/>
    <s v="6000"/>
    <x v="5"/>
    <s v="TABLE T-104 D.L. TOP"/>
    <s v="0"/>
    <s v="0"/>
    <s v="UM3002"/>
    <d v="1975-04-10T00:00:00"/>
    <n v="1956.74"/>
    <n v="-1956.74"/>
    <n v="0"/>
    <n v="0"/>
    <n v="0"/>
    <n v="0"/>
    <n v="0"/>
    <n v="0"/>
    <n v="1956.74"/>
    <n v="-1956.74"/>
    <n v="0"/>
    <m/>
    <s v="UM01"/>
    <s v="INR"/>
    <n v="0"/>
    <n v="0"/>
    <n v="0"/>
    <n v="0"/>
    <n v="0"/>
  </r>
  <r>
    <s v="1606002977"/>
    <s v="0"/>
    <s v="16060029770"/>
    <s v="6000"/>
    <x v="5"/>
    <s v="GODREJ TABLE T-101"/>
    <s v="0"/>
    <s v="0"/>
    <s v="UM3002"/>
    <d v="1977-01-01T00:00:00"/>
    <n v="1957.17"/>
    <n v="-1957.17"/>
    <n v="0"/>
    <n v="0"/>
    <n v="0"/>
    <n v="0"/>
    <n v="0"/>
    <n v="0"/>
    <n v="1957.17"/>
    <n v="-1957.17"/>
    <n v="0"/>
    <m/>
    <s v="UM01"/>
    <s v="INR"/>
    <n v="0"/>
    <n v="0"/>
    <n v="0"/>
    <n v="0"/>
    <n v="0"/>
  </r>
  <r>
    <s v="1606002978"/>
    <s v="0"/>
    <s v="16060029780"/>
    <s v="6000"/>
    <x v="5"/>
    <s v="GODREJ TABLE T-104"/>
    <s v="0"/>
    <s v="0"/>
    <s v="UM3002"/>
    <d v="1977-01-01T00:00:00"/>
    <n v="1964.99"/>
    <n v="-1964.99"/>
    <n v="0"/>
    <n v="0"/>
    <n v="0"/>
    <n v="0"/>
    <n v="0"/>
    <n v="0"/>
    <n v="1964.99"/>
    <n v="-1964.99"/>
    <n v="0"/>
    <m/>
    <s v="UM01"/>
    <s v="INR"/>
    <n v="0"/>
    <n v="0"/>
    <n v="0"/>
    <n v="0"/>
    <n v="0"/>
  </r>
  <r>
    <s v="1606002979"/>
    <s v="0"/>
    <s v="16060029790"/>
    <s v="6000"/>
    <x v="5"/>
    <s v="GODREJ TABLE T-104"/>
    <s v="0"/>
    <s v="0"/>
    <s v="UM3002"/>
    <d v="1977-01-01T00:00:00"/>
    <n v="1964.99"/>
    <n v="-1964.99"/>
    <n v="0"/>
    <n v="0"/>
    <n v="0"/>
    <n v="0"/>
    <n v="0"/>
    <n v="0"/>
    <n v="1964.99"/>
    <n v="-1964.99"/>
    <n v="0"/>
    <m/>
    <s v="UM01"/>
    <s v="INR"/>
    <n v="0"/>
    <n v="0"/>
    <n v="0"/>
    <n v="0"/>
    <n v="0"/>
  </r>
  <r>
    <s v="1606002980"/>
    <s v="0"/>
    <s v="16060029800"/>
    <s v="6000"/>
    <x v="5"/>
    <s v="GODREJ TABLE T-101"/>
    <s v="0"/>
    <s v="0"/>
    <s v="UM3002"/>
    <d v="1977-01-01T00:00:00"/>
    <n v="1970.01"/>
    <n v="-1970.01"/>
    <n v="0"/>
    <n v="0"/>
    <n v="0"/>
    <n v="0"/>
    <n v="0"/>
    <n v="0"/>
    <n v="1970.01"/>
    <n v="-1970.01"/>
    <n v="0"/>
    <m/>
    <s v="UM01"/>
    <s v="INR"/>
    <n v="0"/>
    <n v="0"/>
    <n v="0"/>
    <n v="0"/>
    <n v="0"/>
  </r>
  <r>
    <s v="1606002981"/>
    <s v="0"/>
    <s v="16060029810"/>
    <s v="6000"/>
    <x v="5"/>
    <s v="ARMLESS VISITOR CHAIR"/>
    <s v="0"/>
    <s v="0"/>
    <s v="UM3002"/>
    <d v="1985-11-12T00:00:00"/>
    <n v="1973.52"/>
    <n v="-1973.52"/>
    <n v="0"/>
    <n v="0"/>
    <n v="0"/>
    <n v="0"/>
    <n v="0"/>
    <n v="0"/>
    <n v="1973.52"/>
    <n v="-1973.52"/>
    <n v="0"/>
    <m/>
    <s v="UM01"/>
    <s v="INR"/>
    <n v="0"/>
    <n v="0"/>
    <n v="0"/>
    <n v="0"/>
    <n v="0"/>
  </r>
  <r>
    <s v="1606002982"/>
    <s v="0"/>
    <s v="16060029820"/>
    <s v="6000"/>
    <x v="5"/>
    <s v="EXHAUSRT FAN 30 MM"/>
    <s v="0"/>
    <s v="0"/>
    <s v="UM3002"/>
    <d v="1995-08-21T00:00:00"/>
    <n v="1979.6"/>
    <n v="-1979.6"/>
    <n v="0"/>
    <n v="0"/>
    <n v="0"/>
    <n v="0"/>
    <n v="0"/>
    <n v="0"/>
    <n v="1979.6"/>
    <n v="-1979.6"/>
    <n v="0"/>
    <m/>
    <s v="UM01"/>
    <s v="INR"/>
    <n v="0"/>
    <n v="0"/>
    <n v="0"/>
    <n v="0"/>
    <n v="0"/>
  </r>
  <r>
    <s v="1606002983"/>
    <s v="0"/>
    <s v="16060029830"/>
    <s v="6000"/>
    <x v="5"/>
    <s v="GODREJ TABLE T-104"/>
    <s v="0"/>
    <s v="0"/>
    <s v="UM3002"/>
    <d v="1978-01-01T00:00:00"/>
    <n v="1997.16"/>
    <n v="-1997.16"/>
    <n v="0"/>
    <n v="0"/>
    <n v="0"/>
    <n v="0"/>
    <n v="0"/>
    <n v="0"/>
    <n v="1997.16"/>
    <n v="-1997.16"/>
    <n v="0"/>
    <m/>
    <s v="UM01"/>
    <s v="INR"/>
    <n v="0"/>
    <n v="0"/>
    <n v="0"/>
    <n v="0"/>
    <n v="0"/>
  </r>
  <r>
    <s v="1606002984"/>
    <s v="0"/>
    <s v="16060029840"/>
    <s v="6000"/>
    <x v="5"/>
    <s v="GODREJ TABLE T-104"/>
    <s v="0"/>
    <s v="0"/>
    <s v="UM3002"/>
    <d v="1978-01-01T00:00:00"/>
    <n v="1997.17"/>
    <n v="-1997.17"/>
    <n v="0"/>
    <n v="0"/>
    <n v="0"/>
    <n v="0"/>
    <n v="0"/>
    <n v="0"/>
    <n v="1997.17"/>
    <n v="-1997.17"/>
    <n v="0"/>
    <m/>
    <s v="UM01"/>
    <s v="INR"/>
    <n v="0"/>
    <n v="0"/>
    <n v="0"/>
    <n v="0"/>
    <n v="0"/>
  </r>
  <r>
    <s v="1606002985"/>
    <s v="0"/>
    <s v="16060029850"/>
    <s v="6000"/>
    <x v="5"/>
    <s v="&quot;&quot;&quot;WOODEN RACK 4.78&quot;&quot;&quot;&quot; X 45 1/2&quot;&quot;&quot;&quot;&quot;"/>
    <s v="0"/>
    <s v="0"/>
    <s v="UM3002"/>
    <d v="1993-09-21T00:00:00"/>
    <n v="2000"/>
    <n v="-2000"/>
    <n v="0"/>
    <n v="0"/>
    <n v="0"/>
    <n v="0"/>
    <n v="0"/>
    <n v="0"/>
    <n v="2000"/>
    <n v="-2000"/>
    <n v="0"/>
    <m/>
    <s v="UM01"/>
    <s v="INR"/>
    <n v="0"/>
    <n v="0"/>
    <n v="0"/>
    <n v="0"/>
    <n v="0"/>
  </r>
  <r>
    <s v="1606002986"/>
    <s v="0"/>
    <s v="16060029860"/>
    <s v="6000"/>
    <x v="5"/>
    <s v="&quot;&quot;&quot;WOODEN RACK 78&quot;&quot;&quot;&quot;X45.2&quot;&quot;&quot;&quot;&quot;"/>
    <s v="0"/>
    <s v="0"/>
    <s v="UM3002"/>
    <d v="1993-11-05T00:00:00"/>
    <n v="2000"/>
    <n v="-2000"/>
    <n v="0"/>
    <n v="0"/>
    <n v="0"/>
    <n v="0"/>
    <n v="0"/>
    <n v="0"/>
    <n v="2000"/>
    <n v="-2000"/>
    <n v="0"/>
    <m/>
    <s v="UM01"/>
    <s v="INR"/>
    <n v="0"/>
    <n v="0"/>
    <n v="0"/>
    <n v="0"/>
    <n v="0"/>
  </r>
  <r>
    <s v="1606002987"/>
    <s v="0"/>
    <s v="16060029870"/>
    <s v="6000"/>
    <x v="5"/>
    <s v="OFFICE TABLE"/>
    <s v="0"/>
    <s v="0"/>
    <s v="UM3002"/>
    <d v="1983-12-28T00:00:00"/>
    <n v="2000"/>
    <n v="-2000"/>
    <n v="0"/>
    <n v="0"/>
    <n v="0"/>
    <n v="0"/>
    <n v="0"/>
    <n v="0"/>
    <n v="2000"/>
    <n v="-2000"/>
    <n v="0"/>
    <m/>
    <s v="UM01"/>
    <s v="INR"/>
    <n v="0"/>
    <n v="0"/>
    <n v="0"/>
    <n v="0"/>
    <n v="0"/>
  </r>
  <r>
    <s v="1606002988"/>
    <s v="0"/>
    <s v="16060029880"/>
    <s v="6000"/>
    <x v="5"/>
    <s v="KHIRA STEEL TABLE"/>
    <s v="0"/>
    <s v="0"/>
    <s v="UM3002"/>
    <d v="1986-02-14T00:00:00"/>
    <n v="2000.05"/>
    <n v="-2000.05"/>
    <n v="0"/>
    <n v="0"/>
    <n v="0"/>
    <n v="0"/>
    <n v="0"/>
    <n v="0"/>
    <n v="2000.05"/>
    <n v="-2000.05"/>
    <n v="0"/>
    <m/>
    <s v="UM01"/>
    <s v="INR"/>
    <n v="0"/>
    <n v="0"/>
    <n v="0"/>
    <n v="0"/>
    <n v="0"/>
  </r>
  <r>
    <s v="1606002989"/>
    <s v="0"/>
    <s v="16060029890"/>
    <s v="6000"/>
    <x v="5"/>
    <s v="GODREJ STOREWELL - EOU"/>
    <s v="0"/>
    <s v="0"/>
    <s v="UM3002"/>
    <d v="1986-04-01T00:00:00"/>
    <n v="2002.43"/>
    <n v="-2002.43"/>
    <n v="0"/>
    <n v="0"/>
    <n v="0"/>
    <n v="0"/>
    <n v="0"/>
    <n v="0"/>
    <n v="2002.43"/>
    <n v="-2002.43"/>
    <n v="0"/>
    <m/>
    <s v="UM01"/>
    <s v="INR"/>
    <n v="0"/>
    <n v="0"/>
    <n v="0"/>
    <n v="0"/>
    <n v="0"/>
  </r>
  <r>
    <s v="1606002990"/>
    <s v="0"/>
    <s v="16060029900"/>
    <s v="6000"/>
    <x v="5"/>
    <s v="MOULDED CHAIR"/>
    <s v="0"/>
    <s v="0"/>
    <s v="UM3002"/>
    <d v="1992-08-14T00:00:00"/>
    <n v="2009.19"/>
    <n v="-2009.19"/>
    <n v="0"/>
    <n v="0"/>
    <n v="0"/>
    <n v="0"/>
    <n v="0"/>
    <n v="0"/>
    <n v="2009.19"/>
    <n v="-2009.19"/>
    <n v="0"/>
    <m/>
    <s v="UM01"/>
    <s v="INR"/>
    <n v="0"/>
    <n v="0"/>
    <n v="0"/>
    <n v="0"/>
    <n v="0"/>
  </r>
  <r>
    <s v="1606002991"/>
    <s v="0"/>
    <s v="16060029910"/>
    <s v="6000"/>
    <x v="5"/>
    <s v="MOULDED CHAIR"/>
    <s v="0"/>
    <s v="0"/>
    <s v="UM3002"/>
    <d v="1992-08-14T00:00:00"/>
    <n v="2009.2"/>
    <n v="-2009.2"/>
    <n v="0"/>
    <n v="0"/>
    <n v="0"/>
    <n v="0"/>
    <n v="0"/>
    <n v="0"/>
    <n v="2009.2"/>
    <n v="-2009.2"/>
    <n v="0"/>
    <m/>
    <s v="UM01"/>
    <s v="INR"/>
    <n v="0"/>
    <n v="0"/>
    <n v="0"/>
    <n v="0"/>
    <n v="0"/>
  </r>
  <r>
    <s v="1606002992"/>
    <s v="0"/>
    <s v="16060029920"/>
    <s v="6000"/>
    <x v="5"/>
    <s v="&quot;&quot;&quot;48&quot;&quot;&quot;&quot; BAJAJ CEILING FAN - 1 NO&quot;"/>
    <s v="0"/>
    <s v="0"/>
    <s v="UM3002"/>
    <d v="1984-11-29T00:00:00"/>
    <n v="2015.13"/>
    <n v="-2015.13"/>
    <n v="0"/>
    <n v="0"/>
    <n v="0"/>
    <n v="0"/>
    <n v="0"/>
    <n v="0"/>
    <n v="2015.13"/>
    <n v="-2015.13"/>
    <n v="0"/>
    <m/>
    <s v="UM01"/>
    <s v="INR"/>
    <n v="0"/>
    <n v="0"/>
    <n v="0"/>
    <n v="0"/>
    <n v="0"/>
  </r>
  <r>
    <s v="1606002993"/>
    <s v="0"/>
    <s v="16060029930"/>
    <s v="6000"/>
    <x v="5"/>
    <s v="&quot;&quot;&quot;CROMPTON CEILING FAN 56&quot;&quot;&quot;&quot;&quot;"/>
    <s v="0"/>
    <s v="0"/>
    <s v="UM3002"/>
    <d v="1996-08-03T00:00:00"/>
    <n v="2020"/>
    <n v="-2020"/>
    <n v="0"/>
    <n v="0"/>
    <n v="0"/>
    <n v="0"/>
    <n v="0"/>
    <n v="0"/>
    <n v="2020"/>
    <n v="-2020"/>
    <n v="0"/>
    <m/>
    <s v="UM01"/>
    <s v="INR"/>
    <n v="0"/>
    <n v="0"/>
    <n v="0"/>
    <n v="0"/>
    <n v="0"/>
  </r>
  <r>
    <s v="1606002994"/>
    <s v="0"/>
    <s v="16060029940"/>
    <s v="6000"/>
    <x v="5"/>
    <s v="STEEL ALMIRAH"/>
    <s v="0"/>
    <s v="0"/>
    <s v="UM3002"/>
    <d v="1983-09-27T00:00:00"/>
    <n v="2100"/>
    <n v="-2100"/>
    <n v="0"/>
    <n v="0"/>
    <n v="0"/>
    <n v="0"/>
    <n v="0"/>
    <n v="0"/>
    <n v="2100"/>
    <n v="-2100"/>
    <n v="0"/>
    <m/>
    <s v="UM01"/>
    <s v="INR"/>
    <n v="0"/>
    <n v="0"/>
    <n v="0"/>
    <n v="0"/>
    <n v="0"/>
  </r>
  <r>
    <s v="1606002995"/>
    <s v="0"/>
    <s v="16060029950"/>
    <s v="6000"/>
    <x v="5"/>
    <s v="GODREJ STEEL CHAIR CHR C"/>
    <s v="0"/>
    <s v="0"/>
    <s v="UM3002"/>
    <d v="1994-06-04T00:00:00"/>
    <n v="2102.06"/>
    <n v="-2102.06"/>
    <n v="0"/>
    <n v="0"/>
    <n v="0"/>
    <n v="0"/>
    <n v="0"/>
    <n v="0"/>
    <n v="2102.06"/>
    <n v="-2102.06"/>
    <n v="0"/>
    <m/>
    <s v="UM01"/>
    <s v="INR"/>
    <n v="0"/>
    <n v="0"/>
    <n v="0"/>
    <n v="0"/>
    <n v="0"/>
  </r>
  <r>
    <s v="1606002996"/>
    <s v="0"/>
    <s v="16060029960"/>
    <s v="6000"/>
    <x v="5"/>
    <s v="GODREJ BOOK CASE"/>
    <s v="0"/>
    <s v="0"/>
    <s v="UM3002"/>
    <d v="1981-09-16T00:00:00"/>
    <n v="2121.9"/>
    <n v="-2121.9"/>
    <n v="0"/>
    <n v="0"/>
    <n v="0"/>
    <n v="0"/>
    <n v="0"/>
    <n v="0"/>
    <n v="2121.9"/>
    <n v="-2121.9"/>
    <n v="0"/>
    <m/>
    <s v="UM01"/>
    <s v="INR"/>
    <n v="0"/>
    <n v="0"/>
    <n v="0"/>
    <n v="0"/>
    <n v="0"/>
  </r>
  <r>
    <s v="1606002997"/>
    <s v="0"/>
    <s v="16060029970"/>
    <s v="6000"/>
    <x v="5"/>
    <s v="GODREJ STEEL REVOLVING CHAIR"/>
    <s v="0"/>
    <s v="0"/>
    <s v="UM3002"/>
    <d v="1992-08-14T00:00:00"/>
    <n v="2140.41"/>
    <n v="-2140.41"/>
    <n v="0"/>
    <n v="0"/>
    <n v="0"/>
    <n v="0"/>
    <n v="0"/>
    <n v="0"/>
    <n v="2140.41"/>
    <n v="-2140.41"/>
    <n v="0"/>
    <m/>
    <s v="UM01"/>
    <s v="INR"/>
    <n v="0"/>
    <n v="0"/>
    <n v="0"/>
    <n v="0"/>
    <n v="0"/>
  </r>
  <r>
    <s v="1606002998"/>
    <s v="0"/>
    <s v="16060029980"/>
    <s v="6000"/>
    <x v="5"/>
    <s v="GODREJ CHAIR CHR-11"/>
    <s v="0"/>
    <s v="0"/>
    <s v="UM3002"/>
    <d v="1991-03-06T00:00:00"/>
    <n v="2142.2399999999998"/>
    <n v="-2142.2399999999998"/>
    <n v="0"/>
    <n v="0"/>
    <n v="0"/>
    <n v="0"/>
    <n v="0"/>
    <n v="0"/>
    <n v="2142.2399999999998"/>
    <n v="-2142.2399999999998"/>
    <n v="0"/>
    <m/>
    <s v="UM01"/>
    <s v="INR"/>
    <n v="0"/>
    <n v="0"/>
    <n v="0"/>
    <n v="0"/>
    <n v="0"/>
  </r>
  <r>
    <s v="1606002999"/>
    <s v="0"/>
    <s v="16060029990"/>
    <s v="6000"/>
    <x v="5"/>
    <s v="PADESTAL"/>
    <s v="0"/>
    <s v="0"/>
    <s v="UM3002"/>
    <d v="2006-09-21T00:00:00"/>
    <n v="16594.2"/>
    <n v="-15764.49"/>
    <n v="829.71"/>
    <n v="0"/>
    <n v="0"/>
    <n v="0"/>
    <n v="0"/>
    <n v="829.71"/>
    <n v="16594.2"/>
    <n v="-15764.49"/>
    <n v="0"/>
    <m/>
    <s v="UM01"/>
    <s v="INR"/>
    <n v="0"/>
    <n v="0"/>
    <n v="0"/>
    <n v="0"/>
    <n v="0"/>
  </r>
  <r>
    <s v="1606003000"/>
    <s v="0"/>
    <s v="16060030000"/>
    <s v="6000"/>
    <x v="5"/>
    <s v="PAPLOO TABLE"/>
    <s v="0"/>
    <s v="0"/>
    <s v="UM3002"/>
    <d v="1991-03-31T00:00:00"/>
    <n v="8484"/>
    <n v="-8059.8"/>
    <n v="424.2"/>
    <n v="0"/>
    <n v="0"/>
    <n v="0"/>
    <n v="0"/>
    <n v="424.2"/>
    <n v="8484"/>
    <n v="-8059.8"/>
    <n v="0"/>
    <m/>
    <s v="UM01"/>
    <s v="INR"/>
    <n v="0"/>
    <n v="0"/>
    <n v="0"/>
    <n v="0"/>
    <n v="0"/>
  </r>
  <r>
    <s v="1606003001"/>
    <s v="0"/>
    <s v="16060030010"/>
    <s v="6000"/>
    <x v="5"/>
    <s v="PARTITION IN GLASSED TO MATCH"/>
    <s v="10"/>
    <s v="0"/>
    <s v="UM3002"/>
    <d v="1999-05-22T00:00:00"/>
    <n v="7500"/>
    <n v="-7125"/>
    <n v="375"/>
    <n v="0"/>
    <n v="0"/>
    <n v="0"/>
    <n v="0"/>
    <n v="375"/>
    <n v="7500"/>
    <n v="-7125"/>
    <n v="0"/>
    <m/>
    <s v="UM01"/>
    <s v="INR"/>
    <n v="0"/>
    <n v="0"/>
    <n v="0"/>
    <n v="0"/>
    <n v="0"/>
  </r>
  <r>
    <s v="1606003002"/>
    <s v="0"/>
    <s v="16060030020"/>
    <s v="6000"/>
    <x v="5"/>
    <s v="&quot;&quot;&quot;KHIRA STEEL ALMERAH SIZE 78&quot;&quot;&quot;&quot;&quot;"/>
    <s v="0"/>
    <s v="0"/>
    <s v="UM3001"/>
    <d v="1985-05-20T00:00:00"/>
    <n v="2146"/>
    <n v="-2146"/>
    <n v="0"/>
    <n v="0"/>
    <n v="0"/>
    <n v="0"/>
    <n v="0"/>
    <n v="0"/>
    <n v="2146"/>
    <n v="-2146"/>
    <n v="0"/>
    <m/>
    <s v="UM01"/>
    <s v="INR"/>
    <n v="0"/>
    <n v="0"/>
    <n v="0"/>
    <n v="0"/>
    <n v="0"/>
  </r>
  <r>
    <s v="1606003003"/>
    <s v="0"/>
    <s v="16060030030"/>
    <s v="6000"/>
    <x v="5"/>
    <s v="KHIRA STEEL ALMIRAH - 1 NO."/>
    <s v="0"/>
    <s v="0"/>
    <s v="UM3001"/>
    <d v="1984-09-27T00:00:00"/>
    <n v="2146.0100000000002"/>
    <n v="-2146.0100000000002"/>
    <n v="0"/>
    <n v="0"/>
    <n v="0"/>
    <n v="0"/>
    <n v="0"/>
    <n v="0"/>
    <n v="2146.0100000000002"/>
    <n v="-2146.0100000000002"/>
    <n v="0"/>
    <m/>
    <s v="UM01"/>
    <s v="INR"/>
    <n v="0"/>
    <n v="0"/>
    <n v="0"/>
    <n v="0"/>
    <n v="0"/>
  </r>
  <r>
    <s v="1606003004"/>
    <s v="0"/>
    <s v="16060030040"/>
    <s v="6000"/>
    <x v="5"/>
    <s v="CENTRE TABE"/>
    <s v="0"/>
    <s v="0"/>
    <s v="UM3001"/>
    <d v="1990-08-01T00:00:00"/>
    <n v="2149.27"/>
    <n v="-2149.27"/>
    <n v="0"/>
    <n v="0"/>
    <n v="0"/>
    <n v="0"/>
    <n v="0"/>
    <n v="0"/>
    <n v="2149.27"/>
    <n v="-2149.27"/>
    <n v="0"/>
    <m/>
    <s v="UM01"/>
    <s v="INR"/>
    <n v="0"/>
    <n v="0"/>
    <n v="0"/>
    <n v="0"/>
    <n v="0"/>
  </r>
  <r>
    <s v="1606003005"/>
    <s v="0"/>
    <s v="16060030050"/>
    <s v="6000"/>
    <x v="5"/>
    <s v="GODREJ TABLES T-104"/>
    <s v="0"/>
    <s v="0"/>
    <s v="UM3001"/>
    <d v="1978-01-01T00:00:00"/>
    <n v="2169.96"/>
    <n v="-2169.96"/>
    <n v="0"/>
    <n v="0"/>
    <n v="0"/>
    <n v="0"/>
    <n v="0"/>
    <n v="0"/>
    <n v="2169.96"/>
    <n v="-2169.96"/>
    <n v="0"/>
    <m/>
    <s v="UM01"/>
    <s v="INR"/>
    <n v="0"/>
    <n v="0"/>
    <n v="0"/>
    <n v="0"/>
    <n v="0"/>
  </r>
  <r>
    <s v="1606003006"/>
    <s v="0"/>
    <s v="16060030060"/>
    <s v="6000"/>
    <x v="5"/>
    <s v="GODREJ TABLES T-104"/>
    <s v="0"/>
    <s v="0"/>
    <s v="UM3001"/>
    <d v="1978-01-01T00:00:00"/>
    <n v="2169.96"/>
    <n v="-2169.96"/>
    <n v="0"/>
    <n v="0"/>
    <n v="0"/>
    <n v="0"/>
    <n v="0"/>
    <n v="0"/>
    <n v="2169.96"/>
    <n v="-2169.96"/>
    <n v="0"/>
    <m/>
    <s v="UM01"/>
    <s v="INR"/>
    <n v="0"/>
    <n v="0"/>
    <n v="0"/>
    <n v="0"/>
    <n v="0"/>
  </r>
  <r>
    <s v="1606003007"/>
    <s v="0"/>
    <s v="16060030070"/>
    <s v="6000"/>
    <x v="5"/>
    <s v="GODREJ CHAIR CHR-7B"/>
    <s v="0"/>
    <s v="0"/>
    <s v="UM3001"/>
    <d v="1992-08-29T00:00:00"/>
    <n v="2182.4699999999998"/>
    <n v="-2182.4699999999998"/>
    <n v="0"/>
    <n v="0"/>
    <n v="0"/>
    <n v="0"/>
    <n v="0"/>
    <n v="0"/>
    <n v="2182.4699999999998"/>
    <n v="-2182.4699999999998"/>
    <n v="0"/>
    <m/>
    <s v="UM01"/>
    <s v="INR"/>
    <n v="0"/>
    <n v="0"/>
    <n v="0"/>
    <n v="0"/>
    <n v="0"/>
  </r>
  <r>
    <s v="1606003008"/>
    <s v="0"/>
    <s v="16060030080"/>
    <s v="6000"/>
    <x v="5"/>
    <s v="GODREJ TABLE 102 T 8 DL TOP"/>
    <s v="0"/>
    <s v="0"/>
    <s v="UM3001"/>
    <d v="1981-09-28T00:00:00"/>
    <n v="2202.39"/>
    <n v="-2202.39"/>
    <n v="0"/>
    <n v="0"/>
    <n v="0"/>
    <n v="0"/>
    <n v="0"/>
    <n v="0"/>
    <n v="2202.39"/>
    <n v="-2202.39"/>
    <n v="0"/>
    <m/>
    <s v="UM01"/>
    <s v="INR"/>
    <n v="0"/>
    <n v="0"/>
    <n v="0"/>
    <n v="0"/>
    <n v="0"/>
  </r>
  <r>
    <s v="1606003009"/>
    <s v="0"/>
    <s v="16060030090"/>
    <s v="6000"/>
    <x v="5"/>
    <s v="GODREJ TABLE 102 T 8DL TOP"/>
    <s v="0"/>
    <s v="0"/>
    <s v="UM3001"/>
    <d v="1981-09-28T00:00:00"/>
    <n v="2202.39"/>
    <n v="-2202.39"/>
    <n v="0"/>
    <n v="0"/>
    <n v="0"/>
    <n v="0"/>
    <n v="0"/>
    <n v="0"/>
    <n v="2202.39"/>
    <n v="-2202.39"/>
    <n v="0"/>
    <m/>
    <s v="UM01"/>
    <s v="INR"/>
    <n v="0"/>
    <n v="0"/>
    <n v="0"/>
    <n v="0"/>
    <n v="0"/>
  </r>
  <r>
    <s v="1606003010"/>
    <s v="0"/>
    <s v="16060030100"/>
    <s v="6000"/>
    <x v="5"/>
    <s v="GODREJ TABLE 102 T 8DL TOP"/>
    <s v="0"/>
    <s v="0"/>
    <s v="UM3001"/>
    <d v="1981-09-28T00:00:00"/>
    <n v="2202.39"/>
    <n v="-2202.39"/>
    <n v="0"/>
    <n v="0"/>
    <n v="0"/>
    <n v="0"/>
    <n v="0"/>
    <n v="0"/>
    <n v="2202.39"/>
    <n v="-2202.39"/>
    <n v="0"/>
    <m/>
    <s v="UM01"/>
    <s v="INR"/>
    <n v="0"/>
    <n v="0"/>
    <n v="0"/>
    <n v="0"/>
    <n v="0"/>
  </r>
  <r>
    <s v="1606003011"/>
    <s v="0"/>
    <s v="16060030110"/>
    <s v="6000"/>
    <x v="5"/>
    <s v="GODREJ TABLE T 9 DL TOP 102"/>
    <s v="0"/>
    <s v="0"/>
    <s v="UM3001"/>
    <d v="1981-12-18T00:00:00"/>
    <n v="2224.41"/>
    <n v="-2224.41"/>
    <n v="0"/>
    <n v="0"/>
    <n v="0"/>
    <n v="0"/>
    <n v="0"/>
    <n v="0"/>
    <n v="2224.41"/>
    <n v="-2224.41"/>
    <n v="0"/>
    <m/>
    <s v="UM01"/>
    <s v="INR"/>
    <n v="0"/>
    <n v="0"/>
    <n v="0"/>
    <n v="0"/>
    <n v="0"/>
  </r>
  <r>
    <s v="1606003012"/>
    <s v="0"/>
    <s v="16060030120"/>
    <s v="6000"/>
    <x v="5"/>
    <s v="GODREJ TABLE T 9 DL TOP 102"/>
    <s v="0"/>
    <s v="0"/>
    <s v="UM3001"/>
    <d v="1981-12-18T00:00:00"/>
    <n v="2224.41"/>
    <n v="-2224.41"/>
    <n v="0"/>
    <n v="0"/>
    <n v="0"/>
    <n v="0"/>
    <n v="0"/>
    <n v="0"/>
    <n v="2224.41"/>
    <n v="-2224.41"/>
    <n v="0"/>
    <m/>
    <s v="UM01"/>
    <s v="INR"/>
    <n v="0"/>
    <n v="0"/>
    <n v="0"/>
    <n v="0"/>
    <n v="0"/>
  </r>
  <r>
    <s v="1606003013"/>
    <s v="0"/>
    <s v="16060030130"/>
    <s v="6000"/>
    <x v="5"/>
    <s v="GODREJ TABLE T 9 DL TOP 102"/>
    <s v="0"/>
    <s v="0"/>
    <s v="UM3001"/>
    <d v="1981-12-18T00:00:00"/>
    <n v="2224.41"/>
    <n v="-2224.41"/>
    <n v="0"/>
    <n v="0"/>
    <n v="0"/>
    <n v="0"/>
    <n v="0"/>
    <n v="0"/>
    <n v="2224.41"/>
    <n v="-2224.41"/>
    <n v="0"/>
    <m/>
    <s v="UM01"/>
    <s v="INR"/>
    <n v="0"/>
    <n v="0"/>
    <n v="0"/>
    <n v="0"/>
    <n v="0"/>
  </r>
  <r>
    <s v="1606003014"/>
    <s v="0"/>
    <s v="16060030140"/>
    <s v="6000"/>
    <x v="5"/>
    <s v="GODREJ TABLE T 9 DL TOP 102"/>
    <s v="0"/>
    <s v="0"/>
    <s v="UM3001"/>
    <d v="1981-12-18T00:00:00"/>
    <n v="2224.41"/>
    <n v="-2224.41"/>
    <n v="0"/>
    <n v="0"/>
    <n v="0"/>
    <n v="0"/>
    <n v="0"/>
    <n v="0"/>
    <n v="2224.41"/>
    <n v="-2224.41"/>
    <n v="0"/>
    <m/>
    <s v="UM01"/>
    <s v="INR"/>
    <n v="0"/>
    <n v="0"/>
    <n v="0"/>
    <n v="0"/>
    <n v="0"/>
  </r>
  <r>
    <s v="1606003015"/>
    <s v="0"/>
    <s v="16060030150"/>
    <s v="6000"/>
    <x v="5"/>
    <s v="PLASTIC CHAIR"/>
    <s v="0"/>
    <s v="0"/>
    <s v="UM3001"/>
    <d v="2004-10-20T00:00:00"/>
    <n v="2335.6"/>
    <n v="-2218.8200000000002"/>
    <n v="116.78"/>
    <n v="0"/>
    <n v="0"/>
    <n v="0"/>
    <n v="0"/>
    <n v="116.78"/>
    <n v="2335.6"/>
    <n v="-2218.8200000000002"/>
    <n v="0"/>
    <m/>
    <s v="UM01"/>
    <s v="INR"/>
    <n v="0"/>
    <n v="0"/>
    <n v="0"/>
    <n v="0"/>
    <n v="0"/>
  </r>
  <r>
    <s v="1606003016"/>
    <s v="0"/>
    <s v="16060030160"/>
    <s v="6000"/>
    <x v="5"/>
    <s v="PLASTIC CHAIR WITH FOAM"/>
    <s v="0"/>
    <s v="0"/>
    <s v="UM3001"/>
    <d v="2004-07-24T00:00:00"/>
    <n v="7050.58"/>
    <n v="-6698.05"/>
    <n v="352.53"/>
    <n v="0"/>
    <n v="0"/>
    <n v="0"/>
    <n v="0"/>
    <n v="352.53"/>
    <n v="7050.58"/>
    <n v="-6698.05"/>
    <n v="0"/>
    <m/>
    <s v="UM01"/>
    <s v="INR"/>
    <n v="0"/>
    <n v="0"/>
    <n v="0"/>
    <n v="0"/>
    <n v="0"/>
  </r>
  <r>
    <s v="1606003017"/>
    <s v="0"/>
    <s v="16060030170"/>
    <s v="6000"/>
    <x v="5"/>
    <s v="PLASTIC CHAIR WITH FOAM"/>
    <s v="0"/>
    <s v="0"/>
    <s v="UM3001"/>
    <d v="2004-07-26T00:00:00"/>
    <n v="10322.64"/>
    <n v="-9806.5"/>
    <n v="516.14"/>
    <n v="0"/>
    <n v="0"/>
    <n v="0"/>
    <n v="0"/>
    <n v="516.14"/>
    <n v="10322.64"/>
    <n v="-9806.5"/>
    <n v="0"/>
    <m/>
    <s v="UM01"/>
    <s v="INR"/>
    <n v="0"/>
    <n v="0"/>
    <n v="0"/>
    <n v="0"/>
    <n v="0"/>
  </r>
  <r>
    <s v="1606003018"/>
    <s v="0"/>
    <s v="16060030180"/>
    <s v="6000"/>
    <x v="5"/>
    <s v="PLASTIC AIRLESS CHAIR"/>
    <s v="0"/>
    <s v="0"/>
    <s v="UM3001"/>
    <d v="2006-01-24T00:00:00"/>
    <n v="3221.37"/>
    <n v="-3060.3"/>
    <n v="161.07"/>
    <n v="0"/>
    <n v="0"/>
    <n v="0"/>
    <n v="0"/>
    <n v="161.07"/>
    <n v="3221.37"/>
    <n v="-3060.3"/>
    <n v="0"/>
    <m/>
    <s v="UM01"/>
    <s v="INR"/>
    <n v="0"/>
    <n v="0"/>
    <n v="0"/>
    <n v="0"/>
    <n v="0"/>
  </r>
  <r>
    <s v="1606003019"/>
    <s v="0"/>
    <s v="16060030190"/>
    <s v="6000"/>
    <x v="5"/>
    <s v="PLASTIC ARMLESS CHAIR &amp; TABLE"/>
    <s v="0"/>
    <s v="0"/>
    <s v="UM3001"/>
    <d v="2011-08-18T00:00:00"/>
    <n v="256226.4"/>
    <n v="-243415.08"/>
    <n v="12811.32"/>
    <n v="0"/>
    <n v="0"/>
    <n v="0"/>
    <n v="0"/>
    <n v="12811.32"/>
    <n v="256226.4"/>
    <n v="-243415.08"/>
    <n v="0"/>
    <m/>
    <s v="UM01"/>
    <s v="INR"/>
    <n v="0"/>
    <n v="0"/>
    <n v="0"/>
    <n v="0"/>
    <n v="0"/>
  </r>
  <r>
    <s v="1606003020"/>
    <s v="0"/>
    <s v="16060030200"/>
    <s v="6000"/>
    <x v="5"/>
    <s v="GODREJ TABLE T 9 DL TOP 102"/>
    <s v="0"/>
    <s v="0"/>
    <s v="UM3001"/>
    <d v="1981-12-18T00:00:00"/>
    <n v="2224.42"/>
    <n v="-2224.42"/>
    <n v="0"/>
    <n v="0"/>
    <n v="0"/>
    <n v="0"/>
    <n v="0"/>
    <n v="0"/>
    <n v="2224.42"/>
    <n v="-2224.42"/>
    <n v="0"/>
    <m/>
    <s v="UM01"/>
    <s v="INR"/>
    <n v="0"/>
    <n v="0"/>
    <n v="0"/>
    <n v="0"/>
    <n v="0"/>
  </r>
  <r>
    <s v="1606003021"/>
    <s v="0"/>
    <s v="16060030210"/>
    <s v="6000"/>
    <x v="5"/>
    <s v="GODREJ STEEL TABLE T 102"/>
    <s v="0"/>
    <s v="0"/>
    <s v="UM3001"/>
    <d v="1981-07-31T00:00:00"/>
    <n v="2238.9699999999998"/>
    <n v="-2238.9699999999998"/>
    <n v="0"/>
    <n v="0"/>
    <n v="0"/>
    <n v="0"/>
    <n v="0"/>
    <n v="0"/>
    <n v="2238.9699999999998"/>
    <n v="-2238.9699999999998"/>
    <n v="0"/>
    <m/>
    <s v="UM01"/>
    <s v="INR"/>
    <n v="0"/>
    <n v="0"/>
    <n v="0"/>
    <n v="0"/>
    <n v="0"/>
  </r>
  <r>
    <s v="1606003022"/>
    <s v="0"/>
    <s v="16060030220"/>
    <s v="6000"/>
    <x v="5"/>
    <s v="GODREJ STEEL TABLE T 102"/>
    <s v="0"/>
    <s v="0"/>
    <s v="UM3001"/>
    <d v="1981-07-31T00:00:00"/>
    <n v="2238.9699999999998"/>
    <n v="-2238.9699999999998"/>
    <n v="0"/>
    <n v="0"/>
    <n v="0"/>
    <n v="0"/>
    <n v="0"/>
    <n v="0"/>
    <n v="2238.9699999999998"/>
    <n v="-2238.9699999999998"/>
    <n v="0"/>
    <m/>
    <s v="UM01"/>
    <s v="INR"/>
    <n v="0"/>
    <n v="0"/>
    <n v="0"/>
    <n v="0"/>
    <n v="0"/>
  </r>
  <r>
    <s v="1606003023"/>
    <s v="0"/>
    <s v="16060030230"/>
    <s v="6000"/>
    <x v="5"/>
    <s v="GODREJ TABLE T 102"/>
    <s v="0"/>
    <s v="0"/>
    <s v="UM3001"/>
    <d v="1981-09-16T00:00:00"/>
    <n v="2238.9699999999998"/>
    <n v="-2238.9699999999998"/>
    <n v="0"/>
    <n v="0"/>
    <n v="0"/>
    <n v="0"/>
    <n v="0"/>
    <n v="0"/>
    <n v="2238.9699999999998"/>
    <n v="-2238.9699999999998"/>
    <n v="0"/>
    <m/>
    <s v="UM01"/>
    <s v="INR"/>
    <n v="0"/>
    <n v="0"/>
    <n v="0"/>
    <n v="0"/>
    <n v="0"/>
  </r>
  <r>
    <s v="1606003024"/>
    <s v="0"/>
    <s v="16060030240"/>
    <s v="6000"/>
    <x v="5"/>
    <s v="GODREJ STEEL TABLE T 102"/>
    <s v="0"/>
    <s v="0"/>
    <s v="UM3001"/>
    <d v="1981-07-31T00:00:00"/>
    <n v="2238.98"/>
    <n v="-2238.98"/>
    <n v="0"/>
    <n v="0"/>
    <n v="0"/>
    <n v="0"/>
    <n v="0"/>
    <n v="0"/>
    <n v="2238.98"/>
    <n v="-2238.98"/>
    <n v="0"/>
    <m/>
    <s v="UM01"/>
    <s v="INR"/>
    <n v="0"/>
    <n v="0"/>
    <n v="0"/>
    <n v="0"/>
    <n v="0"/>
  </r>
  <r>
    <s v="1606003025"/>
    <s v="0"/>
    <s v="16060030250"/>
    <s v="6000"/>
    <x v="5"/>
    <s v="PLASTIC CHAIR 8 NOS"/>
    <s v="1"/>
    <s v="0"/>
    <s v="UM3001"/>
    <d v="2002-06-06T00:00:00"/>
    <n v="9751.23"/>
    <n v="-9263.66"/>
    <n v="487.57"/>
    <n v="0"/>
    <n v="0"/>
    <n v="0"/>
    <n v="0"/>
    <n v="487.57"/>
    <n v="9751.23"/>
    <n v="-9263.66"/>
    <n v="0"/>
    <m/>
    <s v="UM01"/>
    <s v="INR"/>
    <n v="0"/>
    <n v="0"/>
    <n v="0"/>
    <n v="0"/>
    <n v="0"/>
  </r>
  <r>
    <s v="1606003026"/>
    <s v="0"/>
    <s v="16060030260"/>
    <s v="6000"/>
    <x v="5"/>
    <s v="PLASTIC CHAIR 90 NOS"/>
    <s v="1"/>
    <s v="0"/>
    <s v="UM3001"/>
    <d v="2002-07-31T00:00:00"/>
    <n v="19721.5"/>
    <n v="-18735.419999999998"/>
    <n v="986.08"/>
    <n v="0"/>
    <n v="0"/>
    <n v="0"/>
    <n v="0"/>
    <n v="986.08"/>
    <n v="19721.5"/>
    <n v="-18735.419999999998"/>
    <n v="0"/>
    <m/>
    <s v="UM01"/>
    <s v="INR"/>
    <n v="0"/>
    <n v="0"/>
    <n v="0"/>
    <n v="0"/>
    <n v="0"/>
  </r>
  <r>
    <s v="1606003029"/>
    <s v="0"/>
    <s v="16060030290"/>
    <s v="6000"/>
    <x v="5"/>
    <s v="PLASTIC CHAIR ARMLESS"/>
    <s v="10"/>
    <s v="0"/>
    <s v="UM3001"/>
    <d v="2014-02-24T00:00:00"/>
    <n v="18000.03"/>
    <n v="-10993.27"/>
    <n v="7006.76"/>
    <n v="0"/>
    <n v="0"/>
    <n v="-1565.29"/>
    <n v="0"/>
    <n v="5441.47"/>
    <n v="18000.03"/>
    <n v="-12558.56"/>
    <n v="0"/>
    <m/>
    <s v="UM01"/>
    <s v="INR"/>
    <n v="0"/>
    <n v="0"/>
    <n v="0"/>
    <n v="0"/>
    <n v="0"/>
  </r>
  <r>
    <s v="1606003034"/>
    <s v="0"/>
    <s v="16060030340"/>
    <s v="6000"/>
    <x v="5"/>
    <s v="PLASTIC CHAIR ARMLESS"/>
    <s v="0"/>
    <s v="0"/>
    <s v="UM3001"/>
    <d v="2012-01-17T00:00:00"/>
    <n v="21090"/>
    <n v="-20035.5"/>
    <n v="1054.5"/>
    <n v="0"/>
    <n v="0"/>
    <n v="0"/>
    <n v="0"/>
    <n v="1054.5"/>
    <n v="21090"/>
    <n v="-20035.5"/>
    <n v="0"/>
    <m/>
    <s v="UM01"/>
    <s v="INR"/>
    <n v="0"/>
    <n v="0"/>
    <n v="0"/>
    <n v="0"/>
    <n v="0"/>
  </r>
  <r>
    <s v="1606003039"/>
    <s v="0"/>
    <s v="16060030390"/>
    <s v="6000"/>
    <x v="5"/>
    <s v="PLASTIC CHAIR ARMLESS"/>
    <s v="0"/>
    <s v="0"/>
    <s v="UM3001"/>
    <d v="2011-06-14T00:00:00"/>
    <n v="9781.2000000000007"/>
    <n v="-9292.14"/>
    <n v="489.06"/>
    <n v="0"/>
    <n v="0"/>
    <n v="0"/>
    <n v="0"/>
    <n v="489.06"/>
    <n v="9781.2000000000007"/>
    <n v="-9292.14"/>
    <n v="0"/>
    <m/>
    <s v="UM01"/>
    <s v="INR"/>
    <n v="0"/>
    <n v="0"/>
    <n v="0"/>
    <n v="0"/>
    <n v="0"/>
  </r>
  <r>
    <s v="1606003046"/>
    <s v="0"/>
    <s v="16060030460"/>
    <s v="6000"/>
    <x v="5"/>
    <s v="PLASTIC CHAIR ARMLESS CELLO"/>
    <s v="1"/>
    <s v="0"/>
    <s v="UM3001"/>
    <d v="2003-02-20T00:00:00"/>
    <n v="4380.43"/>
    <n v="-4161.3999999999996"/>
    <n v="219.03"/>
    <n v="0"/>
    <n v="0"/>
    <n v="0"/>
    <n v="0"/>
    <n v="219.03"/>
    <n v="4380.43"/>
    <n v="-4161.3999999999996"/>
    <n v="0"/>
    <m/>
    <s v="UM01"/>
    <s v="INR"/>
    <n v="0"/>
    <n v="0"/>
    <n v="0"/>
    <n v="0"/>
    <n v="0"/>
  </r>
  <r>
    <s v="1606003047"/>
    <s v="0"/>
    <s v="16060030470"/>
    <s v="6000"/>
    <x v="5"/>
    <s v="PLASTIC CHAIR STEAK CELLO"/>
    <s v="1"/>
    <s v="0"/>
    <s v="UM3001"/>
    <d v="2003-03-05T00:00:00"/>
    <n v="4555.0200000000004"/>
    <n v="-4327.26"/>
    <n v="227.76"/>
    <n v="0"/>
    <n v="0"/>
    <n v="0"/>
    <n v="0"/>
    <n v="227.76"/>
    <n v="4555.0200000000004"/>
    <n v="-4327.26"/>
    <n v="0"/>
    <m/>
    <s v="UM01"/>
    <s v="INR"/>
    <n v="0"/>
    <n v="0"/>
    <n v="0"/>
    <n v="0"/>
    <n v="0"/>
  </r>
  <r>
    <s v="1606003052"/>
    <s v="0"/>
    <s v="16060030520"/>
    <s v="6000"/>
    <x v="5"/>
    <s v="PLASTIC CHAIR WITH ARM CELLS"/>
    <s v="1"/>
    <s v="0"/>
    <s v="UM3001"/>
    <d v="2003-01-28T00:00:00"/>
    <n v="4221.72"/>
    <n v="-4010.63"/>
    <n v="211.09"/>
    <n v="0"/>
    <n v="0"/>
    <n v="0"/>
    <n v="0"/>
    <n v="211.09"/>
    <n v="4221.72"/>
    <n v="-4010.63"/>
    <n v="0"/>
    <m/>
    <s v="UM01"/>
    <s v="INR"/>
    <n v="0"/>
    <n v="0"/>
    <n v="0"/>
    <n v="0"/>
    <n v="0"/>
  </r>
  <r>
    <s v="1606003053"/>
    <s v="0"/>
    <s v="16060030530"/>
    <s v="6000"/>
    <x v="5"/>
    <s v="PLASTIC MOULDED CHAIR"/>
    <s v="0"/>
    <s v="0"/>
    <s v="UM3001"/>
    <d v="2004-05-26T00:00:00"/>
    <n v="2179.06"/>
    <n v="-2070.1"/>
    <n v="108.96"/>
    <n v="0"/>
    <n v="0"/>
    <n v="0"/>
    <n v="0"/>
    <n v="108.96"/>
    <n v="2179.06"/>
    <n v="-2070.1"/>
    <n v="0"/>
    <m/>
    <s v="UM01"/>
    <s v="INR"/>
    <n v="0"/>
    <n v="0"/>
    <n v="0"/>
    <n v="0"/>
    <n v="0"/>
  </r>
  <r>
    <s v="1606003054"/>
    <s v="0"/>
    <s v="16060030540"/>
    <s v="6000"/>
    <x v="5"/>
    <s v="PLASTIC MOULDED CHAIR"/>
    <s v="0"/>
    <s v="0"/>
    <s v="UM3001"/>
    <d v="2004-05-26T00:00:00"/>
    <n v="1932.54"/>
    <n v="-1835.91"/>
    <n v="96.63"/>
    <n v="0"/>
    <n v="0"/>
    <n v="0"/>
    <n v="0"/>
    <n v="96.63"/>
    <n v="1932.54"/>
    <n v="-1835.91"/>
    <n v="0"/>
    <m/>
    <s v="UM01"/>
    <s v="INR"/>
    <n v="0"/>
    <n v="0"/>
    <n v="0"/>
    <n v="0"/>
    <n v="0"/>
  </r>
  <r>
    <s v="1606003055"/>
    <s v="0"/>
    <s v="16060030550"/>
    <s v="6000"/>
    <x v="5"/>
    <s v="GODREJ STEEL TABLE T 102"/>
    <s v="0"/>
    <s v="0"/>
    <s v="UM3001"/>
    <d v="1981-07-31T00:00:00"/>
    <n v="2238.98"/>
    <n v="-2238.98"/>
    <n v="0"/>
    <n v="0"/>
    <n v="0"/>
    <n v="0"/>
    <n v="0"/>
    <n v="0"/>
    <n v="2238.98"/>
    <n v="-2238.98"/>
    <n v="0"/>
    <m/>
    <s v="UM01"/>
    <s v="INR"/>
    <n v="0"/>
    <n v="0"/>
    <n v="0"/>
    <n v="0"/>
    <n v="0"/>
  </r>
  <r>
    <s v="1606003056"/>
    <s v="0"/>
    <s v="16060030560"/>
    <s v="6000"/>
    <x v="5"/>
    <s v="GODREJ TABLE T 102"/>
    <s v="0"/>
    <s v="0"/>
    <s v="UM3001"/>
    <d v="1981-09-24T00:00:00"/>
    <n v="2238.98"/>
    <n v="-2238.98"/>
    <n v="0"/>
    <n v="0"/>
    <n v="0"/>
    <n v="0"/>
    <n v="0"/>
    <n v="0"/>
    <n v="2238.98"/>
    <n v="-2238.98"/>
    <n v="0"/>
    <m/>
    <s v="UM01"/>
    <s v="INR"/>
    <n v="0"/>
    <n v="0"/>
    <n v="0"/>
    <n v="0"/>
    <n v="0"/>
  </r>
  <r>
    <s v="1606003057"/>
    <s v="0"/>
    <s v="16060030570"/>
    <s v="6000"/>
    <x v="5"/>
    <s v="PODIUM LECTERN WITH VHF MIC"/>
    <s v="10"/>
    <s v="0"/>
    <s v="UM3001"/>
    <d v="2013-08-21T00:00:00"/>
    <n v="45030"/>
    <n v="-28137.35"/>
    <n v="16892.650000000001"/>
    <n v="0"/>
    <n v="0"/>
    <n v="-4320.1499999999996"/>
    <n v="0"/>
    <n v="12572.5"/>
    <n v="45030"/>
    <n v="-32457.5"/>
    <n v="0"/>
    <m/>
    <s v="UM01"/>
    <s v="INR"/>
    <n v="0"/>
    <n v="0"/>
    <n v="0"/>
    <n v="0"/>
    <n v="0"/>
  </r>
  <r>
    <s v="1606003058"/>
    <s v="0"/>
    <s v="16060030580"/>
    <s v="6000"/>
    <x v="5"/>
    <s v="GODREJ TABLE T 102 DL"/>
    <s v="0"/>
    <s v="0"/>
    <s v="UM3001"/>
    <d v="1982-06-09T00:00:00"/>
    <n v="2238.98"/>
    <n v="-2238.98"/>
    <n v="0"/>
    <n v="0"/>
    <n v="0"/>
    <n v="0"/>
    <n v="0"/>
    <n v="0"/>
    <n v="2238.98"/>
    <n v="-2238.98"/>
    <n v="0"/>
    <m/>
    <s v="UM01"/>
    <s v="INR"/>
    <n v="0"/>
    <n v="0"/>
    <n v="0"/>
    <n v="0"/>
    <n v="0"/>
  </r>
  <r>
    <s v="1606003059"/>
    <s v="0"/>
    <s v="16060030590"/>
    <s v="6000"/>
    <x v="5"/>
    <s v="GODREJ STEEL TABLE T 102"/>
    <s v="0"/>
    <s v="0"/>
    <s v="UM3001"/>
    <d v="1981-07-31T00:00:00"/>
    <n v="2238.9899999999998"/>
    <n v="-2238.9899999999998"/>
    <n v="0"/>
    <n v="0"/>
    <n v="0"/>
    <n v="0"/>
    <n v="0"/>
    <n v="0"/>
    <n v="2238.9899999999998"/>
    <n v="-2238.9899999999998"/>
    <n v="0"/>
    <m/>
    <s v="UM01"/>
    <s v="INR"/>
    <n v="0"/>
    <n v="0"/>
    <n v="0"/>
    <n v="0"/>
    <n v="0"/>
  </r>
  <r>
    <s v="1606003060"/>
    <s v="0"/>
    <s v="16060030600"/>
    <s v="6000"/>
    <x v="5"/>
    <s v="WOODEN RACK"/>
    <s v="0"/>
    <s v="0"/>
    <s v="UM3001"/>
    <d v="1994-03-05T00:00:00"/>
    <n v="2250"/>
    <n v="-2250"/>
    <n v="0"/>
    <n v="0"/>
    <n v="0"/>
    <n v="0"/>
    <n v="0"/>
    <n v="0"/>
    <n v="2250"/>
    <n v="-2250"/>
    <n v="0"/>
    <m/>
    <s v="UM01"/>
    <s v="INR"/>
    <n v="0"/>
    <n v="0"/>
    <n v="0"/>
    <n v="0"/>
    <n v="0"/>
  </r>
  <r>
    <s v="1606003061"/>
    <s v="0"/>
    <s v="16060030610"/>
    <s v="6000"/>
    <x v="5"/>
    <s v="PREFORATED 3 SEAER CHAIR WITH"/>
    <s v="0"/>
    <s v="0"/>
    <s v="UM3001"/>
    <d v="2008-01-12T00:00:00"/>
    <n v="3412.5"/>
    <n v="-3241.87"/>
    <n v="170.63"/>
    <n v="0"/>
    <n v="0"/>
    <n v="0"/>
    <n v="0"/>
    <n v="170.63"/>
    <n v="3412.5"/>
    <n v="-3241.87"/>
    <n v="0"/>
    <m/>
    <s v="UM01"/>
    <s v="INR"/>
    <n v="0"/>
    <n v="0"/>
    <n v="0"/>
    <n v="0"/>
    <n v="0"/>
  </r>
  <r>
    <s v="1606003062"/>
    <s v="0"/>
    <s v="16060030620"/>
    <s v="6000"/>
    <x v="5"/>
    <s v="PREMIUM HIGH BACK CHAIR"/>
    <s v="0"/>
    <s v="0"/>
    <s v="UM3001"/>
    <d v="1995-02-14T00:00:00"/>
    <n v="6250"/>
    <n v="-5937.5"/>
    <n v="312.5"/>
    <n v="0"/>
    <n v="0"/>
    <n v="0"/>
    <n v="0"/>
    <n v="312.5"/>
    <n v="6250"/>
    <n v="-5937.5"/>
    <n v="0"/>
    <m/>
    <s v="UM01"/>
    <s v="INR"/>
    <n v="0"/>
    <n v="0"/>
    <n v="0"/>
    <n v="0"/>
    <n v="0"/>
  </r>
  <r>
    <s v="1606003063"/>
    <s v="0"/>
    <s v="16060030630"/>
    <s v="6000"/>
    <x v="5"/>
    <s v="VOLTAGE STABILIZER"/>
    <s v="0"/>
    <s v="0"/>
    <s v="UM3001"/>
    <d v="1990-03-08T00:00:00"/>
    <n v="2301.6"/>
    <n v="-2301.6"/>
    <n v="0"/>
    <n v="0"/>
    <n v="0"/>
    <n v="0"/>
    <n v="0"/>
    <n v="0"/>
    <n v="2301.6"/>
    <n v="-2301.6"/>
    <n v="0"/>
    <m/>
    <s v="UM01"/>
    <s v="INR"/>
    <n v="0"/>
    <n v="0"/>
    <n v="0"/>
    <n v="0"/>
    <n v="0"/>
  </r>
  <r>
    <s v="1606003064"/>
    <s v="0"/>
    <s v="16060030640"/>
    <s v="6000"/>
    <x v="5"/>
    <s v="&quot;&quot;&quot;56&quot;&quot;&quot;&quot; SWEEP CORMPTON CEILING F&quot;"/>
    <s v="0"/>
    <s v="0"/>
    <s v="UM3001"/>
    <d v="1985-06-30T00:00:00"/>
    <n v="2311.1999999999998"/>
    <n v="-2311.1999999999998"/>
    <n v="0"/>
    <n v="0"/>
    <n v="0"/>
    <n v="0"/>
    <n v="0"/>
    <n v="0"/>
    <n v="2311.1999999999998"/>
    <n v="-2311.1999999999998"/>
    <n v="0"/>
    <m/>
    <s v="UM01"/>
    <s v="INR"/>
    <n v="0"/>
    <n v="0"/>
    <n v="0"/>
    <n v="0"/>
    <n v="0"/>
  </r>
  <r>
    <s v="1606003065"/>
    <s v="0"/>
    <s v="16060030650"/>
    <s v="6000"/>
    <x v="5"/>
    <s v="GODREJ TABLE"/>
    <s v="0"/>
    <s v="0"/>
    <s v="UM3001"/>
    <d v="1986-06-18T00:00:00"/>
    <n v="2322.9699999999998"/>
    <n v="-2322.9699999999998"/>
    <n v="0"/>
    <n v="0"/>
    <n v="0"/>
    <n v="0"/>
    <n v="0"/>
    <n v="0"/>
    <n v="2322.9699999999998"/>
    <n v="-2322.9699999999998"/>
    <n v="0"/>
    <m/>
    <s v="UM01"/>
    <s v="INR"/>
    <n v="0"/>
    <n v="0"/>
    <n v="0"/>
    <n v="0"/>
    <n v="0"/>
  </r>
  <r>
    <s v="1606003066"/>
    <s v="0"/>
    <s v="16060030660"/>
    <s v="6000"/>
    <x v="5"/>
    <s v="GODREJ TABLE"/>
    <s v="0"/>
    <s v="0"/>
    <s v="UM3001"/>
    <d v="1986-06-18T00:00:00"/>
    <n v="2322.9699999999998"/>
    <n v="-2322.9699999999998"/>
    <n v="0"/>
    <n v="0"/>
    <n v="0"/>
    <n v="0"/>
    <n v="0"/>
    <n v="0"/>
    <n v="2322.9699999999998"/>
    <n v="-2322.9699999999998"/>
    <n v="0"/>
    <m/>
    <s v="UM01"/>
    <s v="INR"/>
    <n v="0"/>
    <n v="0"/>
    <n v="0"/>
    <n v="0"/>
    <n v="0"/>
  </r>
  <r>
    <s v="1606003067"/>
    <s v="0"/>
    <s v="16060030670"/>
    <s v="6000"/>
    <x v="5"/>
    <s v="GODREJ TABLE"/>
    <s v="0"/>
    <s v="0"/>
    <s v="UM3001"/>
    <d v="1986-06-18T00:00:00"/>
    <n v="2322.9699999999998"/>
    <n v="-2322.9699999999998"/>
    <n v="0"/>
    <n v="0"/>
    <n v="0"/>
    <n v="0"/>
    <n v="0"/>
    <n v="0"/>
    <n v="2322.9699999999998"/>
    <n v="-2322.9699999999998"/>
    <n v="0"/>
    <m/>
    <s v="UM01"/>
    <s v="INR"/>
    <n v="0"/>
    <n v="0"/>
    <n v="0"/>
    <n v="0"/>
    <n v="0"/>
  </r>
  <r>
    <s v="1606003068"/>
    <s v="0"/>
    <s v="16060030680"/>
    <s v="6000"/>
    <x v="5"/>
    <s v="GODREJ TABLE"/>
    <s v="0"/>
    <s v="0"/>
    <s v="UM3001"/>
    <d v="1986-06-18T00:00:00"/>
    <n v="2322.9699999999998"/>
    <n v="-2322.9699999999998"/>
    <n v="0"/>
    <n v="0"/>
    <n v="0"/>
    <n v="0"/>
    <n v="0"/>
    <n v="0"/>
    <n v="2322.9699999999998"/>
    <n v="-2322.9699999999998"/>
    <n v="0"/>
    <m/>
    <s v="UM01"/>
    <s v="INR"/>
    <n v="0"/>
    <n v="0"/>
    <n v="0"/>
    <n v="0"/>
    <n v="0"/>
  </r>
  <r>
    <s v="1606003069"/>
    <s v="0"/>
    <s v="16060030690"/>
    <s v="6000"/>
    <x v="5"/>
    <s v="GODREJ TABLE"/>
    <s v="0"/>
    <s v="0"/>
    <s v="UM3001"/>
    <d v="1986-06-18T00:00:00"/>
    <n v="2322.9699999999998"/>
    <n v="-2322.9699999999998"/>
    <n v="0"/>
    <n v="0"/>
    <n v="0"/>
    <n v="0"/>
    <n v="0"/>
    <n v="0"/>
    <n v="2322.9699999999998"/>
    <n v="-2322.9699999999998"/>
    <n v="0"/>
    <m/>
    <s v="UM01"/>
    <s v="INR"/>
    <n v="0"/>
    <n v="0"/>
    <n v="0"/>
    <n v="0"/>
    <n v="0"/>
  </r>
  <r>
    <s v="1606003070"/>
    <s v="0"/>
    <s v="16060030700"/>
    <s v="6000"/>
    <x v="5"/>
    <s v="COLING FAN CROMPTON"/>
    <s v="0"/>
    <s v="0"/>
    <s v="UM3001"/>
    <d v="1999-01-02T00:00:00"/>
    <n v="2323"/>
    <n v="-2323"/>
    <n v="0"/>
    <n v="0"/>
    <n v="0"/>
    <n v="0"/>
    <n v="0"/>
    <n v="0"/>
    <n v="2323"/>
    <n v="-2323"/>
    <n v="0"/>
    <m/>
    <s v="UM01"/>
    <s v="INR"/>
    <n v="0"/>
    <n v="0"/>
    <n v="0"/>
    <n v="0"/>
    <n v="0"/>
  </r>
  <r>
    <s v="1606003071"/>
    <s v="0"/>
    <s v="16060030710"/>
    <s v="6000"/>
    <x v="5"/>
    <s v="&quot;&quot;&quot;KHIRA STEEL TABLE 54X30X30&quot;&quot;&quot;&quot;&quot;"/>
    <s v="0"/>
    <s v="0"/>
    <s v="UM3001"/>
    <d v="1984-12-31T00:00:00"/>
    <n v="2339.61"/>
    <n v="-2339.61"/>
    <n v="0"/>
    <n v="0"/>
    <n v="0"/>
    <n v="0"/>
    <n v="0"/>
    <n v="0"/>
    <n v="2339.61"/>
    <n v="-2339.61"/>
    <n v="0"/>
    <m/>
    <s v="UM01"/>
    <s v="INR"/>
    <n v="0"/>
    <n v="0"/>
    <n v="0"/>
    <n v="0"/>
    <n v="0"/>
  </r>
  <r>
    <s v="1606003072"/>
    <s v="0"/>
    <s v="16060030720"/>
    <s v="6000"/>
    <x v="5"/>
    <s v="WOODEN STOOL 750 MM HIGHT"/>
    <s v="0"/>
    <s v="0"/>
    <s v="UM3001"/>
    <d v="1991-12-02T00:00:00"/>
    <n v="2340"/>
    <n v="-2340"/>
    <n v="0"/>
    <n v="0"/>
    <n v="0"/>
    <n v="0"/>
    <n v="0"/>
    <n v="0"/>
    <n v="2340"/>
    <n v="-2340"/>
    <n v="0"/>
    <m/>
    <s v="UM01"/>
    <s v="INR"/>
    <n v="0"/>
    <n v="0"/>
    <n v="0"/>
    <n v="0"/>
    <n v="0"/>
  </r>
  <r>
    <s v="1606003073"/>
    <s v="0"/>
    <s v="16060030730"/>
    <s v="6000"/>
    <x v="5"/>
    <s v="GODREJ REVOLVING CHAIR"/>
    <s v="0"/>
    <s v="0"/>
    <s v="UM3001"/>
    <d v="1995-03-06T00:00:00"/>
    <n v="2343.09"/>
    <n v="-2343.09"/>
    <n v="0"/>
    <n v="0"/>
    <n v="0"/>
    <n v="0"/>
    <n v="0"/>
    <n v="0"/>
    <n v="2343.09"/>
    <n v="-2343.09"/>
    <n v="0"/>
    <m/>
    <s v="UM01"/>
    <s v="INR"/>
    <n v="0"/>
    <n v="0"/>
    <n v="0"/>
    <n v="0"/>
    <n v="0"/>
  </r>
  <r>
    <s v="1606003074"/>
    <s v="0"/>
    <s v="16060030740"/>
    <s v="6000"/>
    <x v="5"/>
    <s v="GODREJ STEEL CHAIR"/>
    <s v="0"/>
    <s v="0"/>
    <s v="UM3001"/>
    <d v="1994-09-10T00:00:00"/>
    <n v="2345.83"/>
    <n v="-2345.83"/>
    <n v="0"/>
    <n v="0"/>
    <n v="0"/>
    <n v="0"/>
    <n v="0"/>
    <n v="0"/>
    <n v="2345.83"/>
    <n v="-2345.83"/>
    <n v="0"/>
    <m/>
    <s v="UM01"/>
    <s v="INR"/>
    <n v="0"/>
    <n v="0"/>
    <n v="0"/>
    <n v="0"/>
    <n v="0"/>
  </r>
  <r>
    <s v="1606003075"/>
    <s v="0"/>
    <s v="16060030750"/>
    <s v="6000"/>
    <x v="5"/>
    <s v="NOTICE BOARD 5' X 3'"/>
    <s v="0"/>
    <s v="0"/>
    <s v="UM3001"/>
    <d v="1993-11-05T00:00:00"/>
    <n v="2400"/>
    <n v="-2400"/>
    <n v="0"/>
    <n v="0"/>
    <n v="0"/>
    <n v="0"/>
    <n v="0"/>
    <n v="0"/>
    <n v="2400"/>
    <n v="-2400"/>
    <n v="0"/>
    <m/>
    <s v="UM01"/>
    <s v="INR"/>
    <n v="0"/>
    <n v="0"/>
    <n v="0"/>
    <n v="0"/>
    <n v="0"/>
  </r>
  <r>
    <s v="1606003076"/>
    <s v="0"/>
    <s v="16060030760"/>
    <s v="6000"/>
    <x v="5"/>
    <s v="PROTCET REVOLVING CHAIR INCL S"/>
    <s v="0"/>
    <s v="0"/>
    <s v="UM3001"/>
    <d v="2006-09-08T00:00:00"/>
    <n v="6245.3"/>
    <n v="-5933.03"/>
    <n v="312.27"/>
    <n v="0"/>
    <n v="0"/>
    <n v="0"/>
    <n v="0"/>
    <n v="312.27"/>
    <n v="6245.3"/>
    <n v="-5933.03"/>
    <n v="0"/>
    <m/>
    <s v="UM01"/>
    <s v="INR"/>
    <n v="0"/>
    <n v="0"/>
    <n v="0"/>
    <n v="0"/>
    <n v="0"/>
  </r>
  <r>
    <s v="1606003077"/>
    <s v="0"/>
    <s v="16060030770"/>
    <s v="6000"/>
    <x v="5"/>
    <s v="PROTCET REVOLVING CHAIR MODEL"/>
    <s v="0"/>
    <s v="0"/>
    <s v="UM3001"/>
    <d v="2006-09-21T00:00:00"/>
    <n v="2420"/>
    <n v="-2299"/>
    <n v="121"/>
    <n v="0"/>
    <n v="0"/>
    <n v="0"/>
    <n v="0"/>
    <n v="121"/>
    <n v="2420"/>
    <n v="-2299"/>
    <n v="0"/>
    <m/>
    <s v="UM01"/>
    <s v="INR"/>
    <n v="0"/>
    <n v="0"/>
    <n v="0"/>
    <n v="0"/>
    <n v="0"/>
  </r>
  <r>
    <s v="1606003078"/>
    <s v="0"/>
    <s v="16060030780"/>
    <s v="6000"/>
    <x v="5"/>
    <s v="REVOLVING STOOL 2 NOS"/>
    <s v="0"/>
    <s v="0"/>
    <s v="UM3001"/>
    <d v="2008-10-20T00:00:00"/>
    <n v="2400"/>
    <n v="-2400"/>
    <n v="0"/>
    <n v="0"/>
    <n v="0"/>
    <n v="0"/>
    <n v="0"/>
    <n v="0"/>
    <n v="2400"/>
    <n v="-2400"/>
    <n v="0"/>
    <m/>
    <s v="UM01"/>
    <s v="INR"/>
    <n v="0"/>
    <n v="0"/>
    <n v="0"/>
    <n v="0"/>
    <n v="0"/>
  </r>
  <r>
    <s v="1606003079"/>
    <s v="0"/>
    <s v="16060030790"/>
    <s v="6000"/>
    <x v="5"/>
    <s v="STEEL ALMIRAH"/>
    <s v="0"/>
    <s v="0"/>
    <s v="UM3001"/>
    <d v="1980-11-05T00:00:00"/>
    <n v="2409.6799999999998"/>
    <n v="-2409.6799999999998"/>
    <n v="0"/>
    <n v="0"/>
    <n v="0"/>
    <n v="0"/>
    <n v="0"/>
    <n v="0"/>
    <n v="2409.6799999999998"/>
    <n v="-2409.6799999999998"/>
    <n v="0"/>
    <m/>
    <s v="UM01"/>
    <s v="INR"/>
    <n v="0"/>
    <n v="0"/>
    <n v="0"/>
    <n v="0"/>
    <n v="0"/>
  </r>
  <r>
    <s v="1606003080"/>
    <s v="0"/>
    <s v="16060030800"/>
    <s v="6000"/>
    <x v="5"/>
    <s v="FILE RACK ( WOODEN )"/>
    <s v="0"/>
    <s v="0"/>
    <s v="UM3001"/>
    <d v="1992-05-22T00:00:00"/>
    <n v="2450"/>
    <n v="-2450"/>
    <n v="0"/>
    <n v="0"/>
    <n v="0"/>
    <n v="0"/>
    <n v="0"/>
    <n v="0"/>
    <n v="2450"/>
    <n v="-2450"/>
    <n v="0"/>
    <m/>
    <s v="UM01"/>
    <s v="INR"/>
    <n v="0"/>
    <n v="0"/>
    <n v="0"/>
    <n v="0"/>
    <n v="0"/>
  </r>
  <r>
    <s v="1606003081"/>
    <s v="0"/>
    <s v="16060030810"/>
    <s v="6000"/>
    <x v="5"/>
    <s v="FILE RACKS"/>
    <s v="0"/>
    <s v="0"/>
    <s v="UM3001"/>
    <d v="1991-10-28T00:00:00"/>
    <n v="2450"/>
    <n v="-2450"/>
    <n v="0"/>
    <n v="0"/>
    <n v="0"/>
    <n v="0"/>
    <n v="0"/>
    <n v="0"/>
    <n v="2450"/>
    <n v="-2450"/>
    <n v="0"/>
    <m/>
    <s v="UM01"/>
    <s v="INR"/>
    <n v="0"/>
    <n v="0"/>
    <n v="0"/>
    <n v="0"/>
    <n v="0"/>
  </r>
  <r>
    <s v="1606003082"/>
    <s v="0"/>
    <s v="16060030820"/>
    <s v="6000"/>
    <x v="5"/>
    <s v="QUNALIS PREMIUM CHAIR"/>
    <s v="0"/>
    <s v="0"/>
    <s v="UM3001"/>
    <d v="2006-10-19T00:00:00"/>
    <n v="11812.5"/>
    <n v="-11221.87"/>
    <n v="590.63"/>
    <n v="0"/>
    <n v="0"/>
    <n v="0"/>
    <n v="0"/>
    <n v="590.63"/>
    <n v="11812.5"/>
    <n v="-11221.87"/>
    <n v="0"/>
    <m/>
    <s v="UM01"/>
    <s v="INR"/>
    <n v="0"/>
    <n v="0"/>
    <n v="0"/>
    <n v="0"/>
    <n v="0"/>
  </r>
  <r>
    <s v="1606003083"/>
    <s v="0"/>
    <s v="16060030830"/>
    <s v="6000"/>
    <x v="5"/>
    <s v="GODREJ STEEL BOOK CASE"/>
    <s v="0"/>
    <s v="0"/>
    <s v="UM3001"/>
    <d v="1984-08-21T00:00:00"/>
    <n v="2455.71"/>
    <n v="-2455.71"/>
    <n v="0"/>
    <n v="0"/>
    <n v="0"/>
    <n v="0"/>
    <n v="0"/>
    <n v="0"/>
    <n v="2455.71"/>
    <n v="-2455.71"/>
    <n v="0"/>
    <m/>
    <s v="UM01"/>
    <s v="INR"/>
    <n v="0"/>
    <n v="0"/>
    <n v="0"/>
    <n v="0"/>
    <n v="0"/>
  </r>
  <r>
    <s v="1606003084"/>
    <s v="0"/>
    <s v="16060030840"/>
    <s v="6000"/>
    <x v="5"/>
    <s v="DELUXE OPERATOR CHAIR"/>
    <s v="0"/>
    <s v="0"/>
    <s v="UM3001"/>
    <d v="1995-03-02T00:00:00"/>
    <n v="2459.1799999999998"/>
    <n v="-2459.1799999999998"/>
    <n v="0"/>
    <n v="0"/>
    <n v="0"/>
    <n v="0"/>
    <n v="0"/>
    <n v="0"/>
    <n v="2459.1799999999998"/>
    <n v="-2459.1799999999998"/>
    <n v="0"/>
    <m/>
    <s v="UM01"/>
    <s v="INR"/>
    <n v="0"/>
    <n v="0"/>
    <n v="0"/>
    <n v="0"/>
    <n v="0"/>
  </r>
  <r>
    <s v="1606003085"/>
    <s v="0"/>
    <s v="16060030850"/>
    <s v="6000"/>
    <x v="5"/>
    <s v="RACK ( FABRICATED )"/>
    <s v="0"/>
    <s v="0"/>
    <s v="UM3001"/>
    <d v="2004-07-29T00:00:00"/>
    <n v="3774"/>
    <n v="-3585.3"/>
    <n v="188.7"/>
    <n v="0"/>
    <n v="0"/>
    <n v="0"/>
    <n v="0"/>
    <n v="188.7"/>
    <n v="3774"/>
    <n v="-3585.3"/>
    <n v="0"/>
    <m/>
    <s v="UM01"/>
    <s v="INR"/>
    <n v="0"/>
    <n v="0"/>
    <n v="0"/>
    <n v="0"/>
    <n v="0"/>
  </r>
  <r>
    <s v="1606003086"/>
    <s v="0"/>
    <s v="16060030860"/>
    <s v="6000"/>
    <x v="5"/>
    <s v="RACK ( FABRICATED )"/>
    <s v="0"/>
    <s v="0"/>
    <s v="UM3001"/>
    <d v="2004-09-23T00:00:00"/>
    <n v="3774"/>
    <n v="-3585.3"/>
    <n v="188.7"/>
    <n v="0"/>
    <n v="0"/>
    <n v="0"/>
    <n v="0"/>
    <n v="188.7"/>
    <n v="3774"/>
    <n v="-3585.3"/>
    <n v="0"/>
    <m/>
    <s v="UM01"/>
    <s v="INR"/>
    <n v="0"/>
    <n v="0"/>
    <n v="0"/>
    <n v="0"/>
    <n v="0"/>
  </r>
  <r>
    <s v="1606003087"/>
    <s v="0"/>
    <s v="16060030870"/>
    <s v="6000"/>
    <x v="5"/>
    <s v="DELUXE OPERATOR CHAIR WITHOUT"/>
    <s v="0"/>
    <s v="0"/>
    <s v="UM3001"/>
    <d v="1995-04-24T00:00:00"/>
    <n v="2459.1799999999998"/>
    <n v="-2459.1799999999998"/>
    <n v="0"/>
    <n v="0"/>
    <n v="0"/>
    <n v="0"/>
    <n v="0"/>
    <n v="0"/>
    <n v="2459.1799999999998"/>
    <n v="-2459.1799999999998"/>
    <n v="0"/>
    <m/>
    <s v="UM01"/>
    <s v="INR"/>
    <n v="0"/>
    <n v="0"/>
    <n v="0"/>
    <n v="0"/>
    <n v="0"/>
  </r>
  <r>
    <s v="1606003088"/>
    <s v="0"/>
    <s v="16060030880"/>
    <s v="6000"/>
    <x v="5"/>
    <s v="STABILIZER AUTOMATIC"/>
    <s v="0"/>
    <s v="0"/>
    <s v="UM3001"/>
    <d v="1998-06-13T00:00:00"/>
    <n v="2470"/>
    <n v="-2470"/>
    <n v="0"/>
    <n v="0"/>
    <n v="0"/>
    <n v="0"/>
    <n v="0"/>
    <n v="0"/>
    <n v="2470"/>
    <n v="-2470"/>
    <n v="0"/>
    <m/>
    <s v="UM01"/>
    <s v="INR"/>
    <n v="0"/>
    <n v="0"/>
    <n v="0"/>
    <n v="0"/>
    <n v="0"/>
  </r>
  <r>
    <s v="1606003089"/>
    <s v="0"/>
    <s v="16060030890"/>
    <s v="6000"/>
    <x v="5"/>
    <s v="USHA CELLING FAN - 4 NOS"/>
    <s v="0"/>
    <s v="0"/>
    <s v="UM3001"/>
    <d v="1988-03-23T00:00:00"/>
    <n v="2496.7199999999998"/>
    <n v="-2496.7199999999998"/>
    <n v="0"/>
    <n v="0"/>
    <n v="0"/>
    <n v="0"/>
    <n v="0"/>
    <n v="0"/>
    <n v="2496.7199999999998"/>
    <n v="-2496.7199999999998"/>
    <n v="0"/>
    <m/>
    <s v="UM01"/>
    <s v="INR"/>
    <n v="0"/>
    <n v="0"/>
    <n v="0"/>
    <n v="0"/>
    <n v="0"/>
  </r>
  <r>
    <s v="1606003090"/>
    <s v="0"/>
    <s v="16060030900"/>
    <s v="6000"/>
    <x v="5"/>
    <s v="EXCHAUST FAN"/>
    <s v="0"/>
    <s v="0"/>
    <s v="UM3001"/>
    <d v="1993-10-29T00:00:00"/>
    <n v="2499.75"/>
    <n v="-2499.75"/>
    <n v="0"/>
    <n v="0"/>
    <n v="0"/>
    <n v="0"/>
    <n v="0"/>
    <n v="0"/>
    <n v="2499.75"/>
    <n v="-2499.75"/>
    <n v="0"/>
    <m/>
    <s v="UM01"/>
    <s v="INR"/>
    <n v="0"/>
    <n v="0"/>
    <n v="0"/>
    <n v="0"/>
    <n v="0"/>
  </r>
  <r>
    <s v="1606003091"/>
    <s v="0"/>
    <s v="16060030910"/>
    <s v="6000"/>
    <x v="5"/>
    <s v="EXCHAUST FAN"/>
    <s v="0"/>
    <s v="0"/>
    <s v="UM3001"/>
    <d v="1994-01-15T00:00:00"/>
    <n v="2499.75"/>
    <n v="-2499.75"/>
    <n v="0"/>
    <n v="0"/>
    <n v="0"/>
    <n v="0"/>
    <n v="0"/>
    <n v="0"/>
    <n v="2499.75"/>
    <n v="-2499.75"/>
    <n v="0"/>
    <m/>
    <s v="UM01"/>
    <s v="INR"/>
    <n v="0"/>
    <n v="0"/>
    <n v="0"/>
    <n v="0"/>
    <n v="0"/>
  </r>
  <r>
    <s v="1606003092"/>
    <s v="0"/>
    <s v="16060030920"/>
    <s v="6000"/>
    <x v="5"/>
    <s v="RECEPTION TABLE"/>
    <s v="0"/>
    <s v="0"/>
    <s v="UM3001"/>
    <d v="2006-09-21T00:00:00"/>
    <n v="26130.33"/>
    <n v="-24823.81"/>
    <n v="1306.52"/>
    <n v="0"/>
    <n v="0"/>
    <n v="0"/>
    <n v="0"/>
    <n v="1306.52"/>
    <n v="26130.33"/>
    <n v="-24823.81"/>
    <n v="0"/>
    <m/>
    <s v="UM01"/>
    <s v="INR"/>
    <n v="0"/>
    <n v="0"/>
    <n v="0"/>
    <n v="0"/>
    <n v="0"/>
  </r>
  <r>
    <s v="1606003093"/>
    <s v="0"/>
    <s v="16060030930"/>
    <s v="6000"/>
    <x v="5"/>
    <s v="OFFICE CHAIR CHR -7"/>
    <s v="0"/>
    <s v="0"/>
    <s v="UM3001"/>
    <d v="1995-11-16T00:00:00"/>
    <n v="2523.19"/>
    <n v="-2523.19"/>
    <n v="0"/>
    <n v="0"/>
    <n v="0"/>
    <n v="0"/>
    <n v="0"/>
    <n v="0"/>
    <n v="2523.19"/>
    <n v="-2523.19"/>
    <n v="0"/>
    <m/>
    <s v="UM01"/>
    <s v="INR"/>
    <n v="0"/>
    <n v="0"/>
    <n v="0"/>
    <n v="0"/>
    <n v="0"/>
  </r>
  <r>
    <s v="1606003094"/>
    <s v="0"/>
    <s v="16060030940"/>
    <s v="6000"/>
    <x v="5"/>
    <s v="STEEL ALMIRAH"/>
    <s v="0"/>
    <s v="0"/>
    <s v="UM3001"/>
    <d v="1990-04-01T00:00:00"/>
    <n v="2527.52"/>
    <n v="-2527.52"/>
    <n v="0"/>
    <n v="0"/>
    <n v="0"/>
    <n v="0"/>
    <n v="0"/>
    <n v="0"/>
    <n v="2527.52"/>
    <n v="-2527.52"/>
    <n v="0"/>
    <m/>
    <s v="UM01"/>
    <s v="INR"/>
    <n v="0"/>
    <n v="0"/>
    <n v="0"/>
    <n v="0"/>
    <n v="0"/>
  </r>
  <r>
    <s v="1606003095"/>
    <s v="0"/>
    <s v="16060030950"/>
    <s v="6000"/>
    <x v="5"/>
    <s v="GODREJ STEEL PREMIUS RANGE CHA"/>
    <s v="0"/>
    <s v="0"/>
    <s v="UM3001"/>
    <d v="1993-11-03T00:00:00"/>
    <n v="2542.13"/>
    <n v="-2542.13"/>
    <n v="0"/>
    <n v="0"/>
    <n v="0"/>
    <n v="0"/>
    <n v="0"/>
    <n v="0"/>
    <n v="2542.13"/>
    <n v="-2542.13"/>
    <n v="0"/>
    <m/>
    <s v="UM01"/>
    <s v="INR"/>
    <n v="0"/>
    <n v="0"/>
    <n v="0"/>
    <n v="0"/>
    <n v="0"/>
  </r>
  <r>
    <s v="1606003096"/>
    <s v="0"/>
    <s v="16060030960"/>
    <s v="6000"/>
    <x v="5"/>
    <s v="GODREJ STEEL REVOLVING CHAIR"/>
    <s v="0"/>
    <s v="0"/>
    <s v="UM3001"/>
    <d v="1993-11-29T00:00:00"/>
    <n v="2542.13"/>
    <n v="-2542.13"/>
    <n v="0"/>
    <n v="0"/>
    <n v="0"/>
    <n v="0"/>
    <n v="0"/>
    <n v="0"/>
    <n v="2542.13"/>
    <n v="-2542.13"/>
    <n v="0"/>
    <m/>
    <s v="UM01"/>
    <s v="INR"/>
    <n v="0"/>
    <n v="0"/>
    <n v="0"/>
    <n v="0"/>
    <n v="0"/>
  </r>
  <r>
    <s v="1606003097"/>
    <s v="0"/>
    <s v="16060030970"/>
    <s v="6000"/>
    <x v="5"/>
    <s v="GODREJ STEEL REVOLVING CHAIR"/>
    <s v="0"/>
    <s v="0"/>
    <s v="UM3001"/>
    <d v="1993-11-29T00:00:00"/>
    <n v="2542.13"/>
    <n v="-2542.13"/>
    <n v="0"/>
    <n v="0"/>
    <n v="0"/>
    <n v="0"/>
    <n v="0"/>
    <n v="0"/>
    <n v="2542.13"/>
    <n v="-2542.13"/>
    <n v="0"/>
    <m/>
    <s v="UM01"/>
    <s v="INR"/>
    <n v="0"/>
    <n v="0"/>
    <n v="0"/>
    <n v="0"/>
    <n v="0"/>
  </r>
  <r>
    <s v="1606003098"/>
    <s v="0"/>
    <s v="16060030980"/>
    <s v="6000"/>
    <x v="5"/>
    <s v="EXHAUST FAN 3 NOS."/>
    <s v="0"/>
    <s v="0"/>
    <s v="UM3001"/>
    <d v="1996-08-17T00:00:00"/>
    <n v="2545.1999999999998"/>
    <n v="-2545.1999999999998"/>
    <n v="0"/>
    <n v="0"/>
    <n v="0"/>
    <n v="0"/>
    <n v="0"/>
    <n v="0"/>
    <n v="2545.1999999999998"/>
    <n v="-2545.1999999999998"/>
    <n v="0"/>
    <m/>
    <s v="UM01"/>
    <s v="INR"/>
    <n v="0"/>
    <n v="0"/>
    <n v="0"/>
    <n v="0"/>
    <n v="0"/>
  </r>
  <r>
    <s v="1606003099"/>
    <s v="0"/>
    <s v="16060030990"/>
    <s v="6000"/>
    <x v="5"/>
    <s v="REPAIRING &amp; REPOLISHING OF DOO"/>
    <s v="10"/>
    <s v="0"/>
    <s v="UM3001"/>
    <d v="2006-09-21T00:00:00"/>
    <n v="101145.60000000001"/>
    <n v="-96088.320000000007"/>
    <n v="5057.28"/>
    <n v="0"/>
    <n v="0"/>
    <n v="0"/>
    <n v="0"/>
    <n v="5057.28"/>
    <n v="101145.60000000001"/>
    <n v="-96088.320000000007"/>
    <n v="0"/>
    <m/>
    <s v="UM01"/>
    <s v="INR"/>
    <n v="0"/>
    <n v="0"/>
    <n v="0"/>
    <n v="0"/>
    <n v="0"/>
  </r>
  <r>
    <s v="1606003100"/>
    <s v="0"/>
    <s v="16060031000"/>
    <s v="6000"/>
    <x v="5"/>
    <s v="MOULDED PLASTIC CHAIR ARMLESS"/>
    <s v="0"/>
    <s v="0"/>
    <s v="UM3001"/>
    <d v="2008-11-29T00:00:00"/>
    <n v="2565"/>
    <n v="-2565"/>
    <n v="0"/>
    <n v="0"/>
    <n v="0"/>
    <n v="0"/>
    <n v="0"/>
    <n v="0"/>
    <n v="2565"/>
    <n v="-2565"/>
    <n v="0"/>
    <m/>
    <s v="UM01"/>
    <s v="INR"/>
    <n v="0"/>
    <n v="0"/>
    <n v="0"/>
    <n v="0"/>
    <n v="0"/>
  </r>
  <r>
    <s v="1606003101"/>
    <s v="0"/>
    <s v="16060031010"/>
    <s v="6000"/>
    <x v="5"/>
    <s v="GODREJ STEEL CHAIR"/>
    <s v="0"/>
    <s v="0"/>
    <s v="UM3001"/>
    <d v="1989-06-24T00:00:00"/>
    <n v="2566.8000000000002"/>
    <n v="-2566.8000000000002"/>
    <n v="0"/>
    <n v="0"/>
    <n v="0"/>
    <n v="0"/>
    <n v="0"/>
    <n v="0"/>
    <n v="2566.8000000000002"/>
    <n v="-2566.8000000000002"/>
    <n v="0"/>
    <m/>
    <s v="UM01"/>
    <s v="INR"/>
    <n v="0"/>
    <n v="0"/>
    <n v="0"/>
    <n v="0"/>
    <n v="0"/>
  </r>
  <r>
    <s v="1606003102"/>
    <s v="0"/>
    <s v="16060031020"/>
    <s v="6000"/>
    <x v="5"/>
    <s v="COMPUTER TABLE"/>
    <s v="0"/>
    <s v="0"/>
    <s v="UM3001"/>
    <d v="2008-06-11T00:00:00"/>
    <n v="2587.5"/>
    <n v="-2587.5"/>
    <n v="0"/>
    <n v="0"/>
    <n v="0"/>
    <n v="0"/>
    <n v="0"/>
    <n v="0"/>
    <n v="2587.5"/>
    <n v="-2587.5"/>
    <n v="0"/>
    <m/>
    <s v="UM01"/>
    <s v="INR"/>
    <n v="0"/>
    <n v="0"/>
    <n v="0"/>
    <n v="0"/>
    <n v="0"/>
  </r>
  <r>
    <s v="1606003104"/>
    <s v="0"/>
    <s v="16060031040"/>
    <s v="6000"/>
    <x v="5"/>
    <s v="REVOLVING &amp; VISITOR CHAIR"/>
    <s v="0"/>
    <s v="0"/>
    <s v="UM3001"/>
    <d v="2012-06-21T00:00:00"/>
    <n v="9399"/>
    <n v="-8929.0499999999993"/>
    <n v="469.95"/>
    <n v="0"/>
    <n v="0"/>
    <n v="0"/>
    <n v="0"/>
    <n v="469.95"/>
    <n v="9399"/>
    <n v="-8929.0499999999993"/>
    <n v="0"/>
    <m/>
    <s v="UM01"/>
    <s v="INR"/>
    <n v="0"/>
    <n v="0"/>
    <n v="0"/>
    <n v="0"/>
    <n v="0"/>
  </r>
  <r>
    <s v="1606003105"/>
    <s v="0"/>
    <s v="16060031050"/>
    <s v="6000"/>
    <x v="5"/>
    <s v="REVOLVING BARSTOOL"/>
    <s v="0"/>
    <s v="0"/>
    <s v="UM3001"/>
    <d v="2006-11-16T00:00:00"/>
    <n v="3475"/>
    <n v="-3301.25"/>
    <n v="173.75"/>
    <n v="0"/>
    <n v="0"/>
    <n v="0"/>
    <n v="0"/>
    <n v="173.75"/>
    <n v="3475"/>
    <n v="-3301.25"/>
    <n v="0"/>
    <m/>
    <s v="UM01"/>
    <s v="INR"/>
    <n v="0"/>
    <n v="0"/>
    <n v="0"/>
    <n v="0"/>
    <n v="0"/>
  </r>
  <r>
    <s v="1606003106"/>
    <s v="0"/>
    <s v="16060031060"/>
    <s v="6000"/>
    <x v="5"/>
    <s v="REVOLVING BARSTOOL CHAIR"/>
    <s v="0"/>
    <s v="0"/>
    <s v="UM3001"/>
    <d v="2006-11-08T00:00:00"/>
    <n v="2531.25"/>
    <n v="-2404.6799999999998"/>
    <n v="126.57"/>
    <n v="0"/>
    <n v="0"/>
    <n v="0"/>
    <n v="0"/>
    <n v="126.57"/>
    <n v="2531.25"/>
    <n v="-2404.6799999999998"/>
    <n v="0"/>
    <m/>
    <s v="UM01"/>
    <s v="INR"/>
    <n v="0"/>
    <n v="0"/>
    <n v="0"/>
    <n v="0"/>
    <n v="0"/>
  </r>
  <r>
    <s v="1606003109"/>
    <s v="0"/>
    <s v="16060031090"/>
    <s v="6000"/>
    <x v="5"/>
    <s v="REVOLVING CHAIR"/>
    <s v="0"/>
    <s v="0"/>
    <s v="UM3001"/>
    <d v="2007-06-11T00:00:00"/>
    <n v="2475"/>
    <n v="-2351.25"/>
    <n v="123.75"/>
    <n v="0"/>
    <n v="0"/>
    <n v="0"/>
    <n v="0"/>
    <n v="123.75"/>
    <n v="2475"/>
    <n v="-2351.25"/>
    <n v="0"/>
    <m/>
    <s v="UM01"/>
    <s v="INR"/>
    <n v="0"/>
    <n v="0"/>
    <n v="0"/>
    <n v="0"/>
    <n v="0"/>
  </r>
  <r>
    <s v="1606003110"/>
    <s v="0"/>
    <s v="16060031100"/>
    <s v="6000"/>
    <x v="5"/>
    <s v="REVOLVING CHAIR"/>
    <s v="10"/>
    <s v="0"/>
    <s v="UM3001"/>
    <d v="2011-11-29T00:00:00"/>
    <n v="33908.35"/>
    <n v="-23921.81"/>
    <n v="9986.5400000000009"/>
    <n v="12600"/>
    <n v="0"/>
    <n v="-11062.24"/>
    <n v="0"/>
    <n v="11524.3"/>
    <n v="46508.35"/>
    <n v="-34984.050000000003"/>
    <n v="0"/>
    <m/>
    <s v="UM01"/>
    <s v="INR"/>
    <n v="0"/>
    <n v="0"/>
    <n v="0"/>
    <n v="0"/>
    <n v="0"/>
  </r>
  <r>
    <s v="1606003111"/>
    <s v="0"/>
    <s v="16060031110"/>
    <s v="6000"/>
    <x v="5"/>
    <s v="REVOLVING CHAIR"/>
    <s v="0"/>
    <s v="0"/>
    <s v="UM3001"/>
    <d v="2012-08-07T00:00:00"/>
    <n v="4493.88"/>
    <n v="-4269.1899999999996"/>
    <n v="224.69"/>
    <n v="0"/>
    <n v="0"/>
    <n v="0"/>
    <n v="0"/>
    <n v="224.69"/>
    <n v="4493.88"/>
    <n v="-4269.1899999999996"/>
    <n v="0"/>
    <m/>
    <s v="UM01"/>
    <s v="INR"/>
    <n v="0"/>
    <n v="0"/>
    <n v="0"/>
    <n v="0"/>
    <n v="0"/>
  </r>
  <r>
    <s v="1606003112"/>
    <s v="0"/>
    <s v="16060031120"/>
    <s v="6000"/>
    <x v="5"/>
    <s v="REVOLVING CHAIR"/>
    <s v="0"/>
    <s v="0"/>
    <s v="UM3001"/>
    <d v="2012-08-09T00:00:00"/>
    <n v="4493.88"/>
    <n v="-4269.1899999999996"/>
    <n v="224.69"/>
    <n v="0"/>
    <n v="0"/>
    <n v="0"/>
    <n v="0"/>
    <n v="224.69"/>
    <n v="4493.88"/>
    <n v="-4269.1899999999996"/>
    <n v="0"/>
    <m/>
    <s v="UM01"/>
    <s v="INR"/>
    <n v="0"/>
    <n v="0"/>
    <n v="0"/>
    <n v="0"/>
    <n v="0"/>
  </r>
  <r>
    <s v="1606003113"/>
    <s v="0"/>
    <s v="16060031130"/>
    <s v="6000"/>
    <x v="5"/>
    <s v="REVOLVING CHAIR"/>
    <s v="0"/>
    <s v="0"/>
    <s v="UM3001"/>
    <d v="2004-03-12T00:00:00"/>
    <n v="1232"/>
    <n v="-1170.4000000000001"/>
    <n v="61.6"/>
    <n v="0"/>
    <n v="0"/>
    <n v="0"/>
    <n v="0"/>
    <n v="61.6"/>
    <n v="1232"/>
    <n v="-1170.4000000000001"/>
    <n v="0"/>
    <m/>
    <s v="UM01"/>
    <s v="INR"/>
    <n v="0"/>
    <n v="0"/>
    <n v="0"/>
    <n v="0"/>
    <n v="0"/>
  </r>
  <r>
    <s v="1606003114"/>
    <s v="0"/>
    <s v="16060031140"/>
    <s v="6000"/>
    <x v="5"/>
    <s v="REVOLVING CHAIR"/>
    <s v="0"/>
    <s v="0"/>
    <s v="UM3001"/>
    <d v="2011-06-30T00:00:00"/>
    <n v="4269"/>
    <n v="-4055.55"/>
    <n v="213.45"/>
    <n v="0"/>
    <n v="0"/>
    <n v="0"/>
    <n v="0"/>
    <n v="213.45"/>
    <n v="4269"/>
    <n v="-4055.55"/>
    <n v="0"/>
    <m/>
    <s v="UM01"/>
    <s v="INR"/>
    <n v="0"/>
    <n v="0"/>
    <n v="0"/>
    <n v="0"/>
    <n v="0"/>
  </r>
  <r>
    <s v="1606003115"/>
    <s v="0"/>
    <s v="16060031150"/>
    <s v="6000"/>
    <x v="5"/>
    <s v="REVOLVING CHAIR"/>
    <s v="0"/>
    <s v="0"/>
    <s v="UM3001"/>
    <d v="2012-11-20T00:00:00"/>
    <n v="3933"/>
    <n v="-3736.35"/>
    <n v="196.65"/>
    <n v="0"/>
    <n v="0"/>
    <n v="0"/>
    <n v="0"/>
    <n v="196.65"/>
    <n v="3933"/>
    <n v="-3736.35"/>
    <n v="0"/>
    <m/>
    <s v="UM01"/>
    <s v="INR"/>
    <n v="0"/>
    <n v="0"/>
    <n v="0"/>
    <n v="0"/>
    <n v="0"/>
  </r>
  <r>
    <s v="1606003116"/>
    <s v="0"/>
    <s v="16060031160"/>
    <s v="6000"/>
    <x v="5"/>
    <s v="REVOLVING CHAIR"/>
    <s v="0"/>
    <s v="0"/>
    <s v="UM3001"/>
    <d v="2013-01-11T00:00:00"/>
    <n v="8987.76"/>
    <n v="-8538.3700000000008"/>
    <n v="449.39"/>
    <n v="0"/>
    <n v="0"/>
    <n v="0"/>
    <n v="0"/>
    <n v="449.39"/>
    <n v="8987.76"/>
    <n v="-8538.3700000000008"/>
    <n v="0"/>
    <m/>
    <s v="UM01"/>
    <s v="INR"/>
    <n v="0"/>
    <n v="0"/>
    <n v="0"/>
    <n v="0"/>
    <n v="0"/>
  </r>
  <r>
    <s v="1606003118"/>
    <s v="0"/>
    <s v="16060031180"/>
    <s v="6000"/>
    <x v="5"/>
    <s v="REVOLVING CHAIR"/>
    <s v="0"/>
    <s v="0"/>
    <s v="UM3001"/>
    <d v="2012-02-08T00:00:00"/>
    <n v="16813.580000000002"/>
    <n v="-15972.9"/>
    <n v="840.68"/>
    <n v="0"/>
    <n v="0"/>
    <n v="0"/>
    <n v="0"/>
    <n v="840.68"/>
    <n v="16813.580000000002"/>
    <n v="-15972.9"/>
    <n v="0"/>
    <m/>
    <s v="UM01"/>
    <s v="INR"/>
    <n v="0"/>
    <n v="0"/>
    <n v="0"/>
    <n v="0"/>
    <n v="0"/>
  </r>
  <r>
    <s v="1606003119"/>
    <s v="0"/>
    <s v="16060031190"/>
    <s v="6000"/>
    <x v="5"/>
    <s v="REVOLVING CHAIR"/>
    <s v="0"/>
    <s v="0"/>
    <s v="UM3001"/>
    <d v="2012-02-08T00:00:00"/>
    <n v="8987.76"/>
    <n v="-8538.3700000000008"/>
    <n v="449.39"/>
    <n v="0"/>
    <n v="0"/>
    <n v="0"/>
    <n v="0"/>
    <n v="449.39"/>
    <n v="8987.76"/>
    <n v="-8538.3700000000008"/>
    <n v="0"/>
    <m/>
    <s v="UM01"/>
    <s v="INR"/>
    <n v="0"/>
    <n v="0"/>
    <n v="0"/>
    <n v="0"/>
    <n v="0"/>
  </r>
  <r>
    <s v="1606003120"/>
    <s v="0"/>
    <s v="16060031200"/>
    <s v="6000"/>
    <x v="5"/>
    <s v="REVOLVING CHAIR"/>
    <s v="0"/>
    <s v="0"/>
    <s v="UM3001"/>
    <d v="2012-07-14T00:00:00"/>
    <n v="3363"/>
    <n v="-3194.85"/>
    <n v="168.15"/>
    <n v="0"/>
    <n v="0"/>
    <n v="0"/>
    <n v="0"/>
    <n v="168.15"/>
    <n v="3363"/>
    <n v="-3194.85"/>
    <n v="0"/>
    <m/>
    <s v="UM01"/>
    <s v="INR"/>
    <n v="0"/>
    <n v="0"/>
    <n v="0"/>
    <n v="0"/>
    <n v="0"/>
  </r>
  <r>
    <s v="1606003121"/>
    <s v="0"/>
    <s v="16060031210"/>
    <s v="6000"/>
    <x v="5"/>
    <s v="REVOLVING CHAIR"/>
    <s v="0"/>
    <s v="0"/>
    <s v="UM3001"/>
    <d v="2012-07-24T00:00:00"/>
    <n v="13481.64"/>
    <n v="-12807.56"/>
    <n v="674.08"/>
    <n v="0"/>
    <n v="0"/>
    <n v="0"/>
    <n v="0"/>
    <n v="674.08"/>
    <n v="13481.64"/>
    <n v="-12807.56"/>
    <n v="0"/>
    <m/>
    <s v="UM01"/>
    <s v="INR"/>
    <n v="0"/>
    <n v="0"/>
    <n v="0"/>
    <n v="0"/>
    <n v="0"/>
  </r>
  <r>
    <s v="1606003122"/>
    <s v="0"/>
    <s v="16060031220"/>
    <s v="6000"/>
    <x v="5"/>
    <s v="REVOLVING CHAIR"/>
    <s v="0"/>
    <s v="0"/>
    <s v="UM3001"/>
    <d v="2012-08-23T00:00:00"/>
    <n v="6725"/>
    <n v="-6388.75"/>
    <n v="336.25"/>
    <n v="0"/>
    <n v="0"/>
    <n v="0"/>
    <n v="0"/>
    <n v="336.25"/>
    <n v="6725"/>
    <n v="-6388.75"/>
    <n v="0"/>
    <m/>
    <s v="UM01"/>
    <s v="INR"/>
    <n v="0"/>
    <n v="0"/>
    <n v="0"/>
    <n v="0"/>
    <n v="0"/>
  </r>
  <r>
    <s v="1606003123"/>
    <s v="0"/>
    <s v="16060031230"/>
    <s v="6000"/>
    <x v="5"/>
    <s v="REVOLVING CHAIR"/>
    <s v="0"/>
    <s v="0"/>
    <s v="UM3001"/>
    <d v="2012-12-22T00:00:00"/>
    <n v="6725"/>
    <n v="-6388.75"/>
    <n v="336.25"/>
    <n v="0"/>
    <n v="0"/>
    <n v="0"/>
    <n v="0"/>
    <n v="336.25"/>
    <n v="6725"/>
    <n v="-6388.75"/>
    <n v="0"/>
    <m/>
    <s v="UM01"/>
    <s v="INR"/>
    <n v="0"/>
    <n v="0"/>
    <n v="0"/>
    <n v="0"/>
    <n v="0"/>
  </r>
  <r>
    <s v="1606003124"/>
    <s v="0"/>
    <s v="16060031240"/>
    <s v="6000"/>
    <x v="5"/>
    <s v="REVOLVING CHAIR"/>
    <s v="0"/>
    <s v="0"/>
    <s v="UM3001"/>
    <d v="2005-09-05T00:00:00"/>
    <n v="2636"/>
    <n v="-2504.1999999999998"/>
    <n v="131.80000000000001"/>
    <n v="0"/>
    <n v="0"/>
    <n v="0"/>
    <n v="0"/>
    <n v="131.80000000000001"/>
    <n v="2636"/>
    <n v="-2504.1999999999998"/>
    <n v="0"/>
    <m/>
    <s v="UM01"/>
    <s v="INR"/>
    <n v="0"/>
    <n v="0"/>
    <n v="0"/>
    <n v="0"/>
    <n v="0"/>
  </r>
  <r>
    <s v="1606003125"/>
    <s v="0"/>
    <s v="16060031250"/>
    <s v="6000"/>
    <x v="5"/>
    <s v="REVOLVING CHAIR"/>
    <s v="0"/>
    <s v="0"/>
    <s v="UM3001"/>
    <d v="2012-12-06T00:00:00"/>
    <n v="3363"/>
    <n v="-3194.85"/>
    <n v="168.15"/>
    <n v="0"/>
    <n v="0"/>
    <n v="0"/>
    <n v="0"/>
    <n v="168.15"/>
    <n v="3363"/>
    <n v="-3194.85"/>
    <n v="0"/>
    <m/>
    <s v="UM01"/>
    <s v="INR"/>
    <n v="0"/>
    <n v="0"/>
    <n v="0"/>
    <n v="0"/>
    <n v="0"/>
  </r>
  <r>
    <s v="1606003126"/>
    <s v="0"/>
    <s v="16060031260"/>
    <s v="6000"/>
    <x v="5"/>
    <s v="REVOLVING CHAIR"/>
    <s v="10"/>
    <s v="0"/>
    <s v="UM3001"/>
    <d v="2013-08-27T00:00:00"/>
    <n v="7706.4"/>
    <n v="-6252.22"/>
    <n v="1454.18"/>
    <n v="0"/>
    <n v="0"/>
    <n v="-313.86"/>
    <n v="0"/>
    <n v="1140.32"/>
    <n v="7706.4"/>
    <n v="-6566.08"/>
    <n v="0"/>
    <m/>
    <s v="UM01"/>
    <s v="INR"/>
    <n v="0"/>
    <n v="0"/>
    <n v="0"/>
    <n v="0"/>
    <n v="0"/>
  </r>
  <r>
    <s v="1606003127"/>
    <s v="0"/>
    <s v="16060031270"/>
    <s v="6000"/>
    <x v="5"/>
    <s v="REVOLVING CHAIR"/>
    <s v="10"/>
    <s v="0"/>
    <s v="UM3001"/>
    <d v="2011-09-22T00:00:00"/>
    <n v="8237"/>
    <n v="-6541.22"/>
    <n v="1695.78"/>
    <n v="0"/>
    <n v="0"/>
    <n v="-871.07"/>
    <n v="0"/>
    <n v="824.71"/>
    <n v="8237"/>
    <n v="-7412.29"/>
    <n v="0"/>
    <m/>
    <s v="UM01"/>
    <s v="INR"/>
    <n v="0"/>
    <n v="0"/>
    <n v="0"/>
    <n v="0"/>
    <n v="0"/>
  </r>
  <r>
    <s v="1606003128"/>
    <s v="0"/>
    <s v="16060031280"/>
    <s v="6000"/>
    <x v="5"/>
    <s v="REVOLVING CHAIR"/>
    <s v="0"/>
    <s v="0"/>
    <s v="UM3001"/>
    <d v="2012-12-06T00:00:00"/>
    <n v="3362"/>
    <n v="-3193.9"/>
    <n v="168.1"/>
    <n v="0"/>
    <n v="0"/>
    <n v="0"/>
    <n v="0"/>
    <n v="168.1"/>
    <n v="3362"/>
    <n v="-3193.9"/>
    <n v="0"/>
    <m/>
    <s v="UM01"/>
    <s v="INR"/>
    <n v="0"/>
    <n v="0"/>
    <n v="0"/>
    <n v="0"/>
    <n v="0"/>
  </r>
  <r>
    <s v="1606003129"/>
    <s v="0"/>
    <s v="16060031290"/>
    <s v="6000"/>
    <x v="5"/>
    <s v="REVOLVING CHAIR"/>
    <s v="10"/>
    <s v="0"/>
    <s v="UM3001"/>
    <d v="2013-07-27T00:00:00"/>
    <n v="9781.2000000000007"/>
    <n v="-8232.11"/>
    <n v="1549.09"/>
    <n v="0"/>
    <n v="0"/>
    <n v="-319.23"/>
    <n v="0"/>
    <n v="1229.8599999999999"/>
    <n v="9781.2000000000007"/>
    <n v="-8551.34"/>
    <n v="0"/>
    <m/>
    <s v="UM01"/>
    <s v="INR"/>
    <n v="0"/>
    <n v="0"/>
    <n v="0"/>
    <n v="0"/>
    <n v="0"/>
  </r>
  <r>
    <s v="1606003130"/>
    <s v="0"/>
    <s v="16060031300"/>
    <s v="6000"/>
    <x v="5"/>
    <s v="REVOLVING CHAIR"/>
    <s v="0"/>
    <s v="0"/>
    <s v="UM3001"/>
    <d v="2011-06-23T00:00:00"/>
    <n v="4269"/>
    <n v="-4055.55"/>
    <n v="213.45"/>
    <n v="0"/>
    <n v="0"/>
    <n v="0"/>
    <n v="0"/>
    <n v="213.45"/>
    <n v="4269"/>
    <n v="-4055.55"/>
    <n v="0"/>
    <m/>
    <s v="UM01"/>
    <s v="INR"/>
    <n v="0"/>
    <n v="0"/>
    <n v="0"/>
    <n v="0"/>
    <n v="0"/>
  </r>
  <r>
    <s v="1606003131"/>
    <s v="0"/>
    <s v="16060031310"/>
    <s v="6000"/>
    <x v="5"/>
    <s v="REVOLVING CHAIR"/>
    <s v="0"/>
    <s v="0"/>
    <s v="UM3001"/>
    <d v="2012-03-14T00:00:00"/>
    <n v="4493.88"/>
    <n v="-4269.1899999999996"/>
    <n v="224.69"/>
    <n v="0"/>
    <n v="0"/>
    <n v="0"/>
    <n v="0"/>
    <n v="224.69"/>
    <n v="4493.88"/>
    <n v="-4269.1899999999996"/>
    <n v="0"/>
    <m/>
    <s v="UM01"/>
    <s v="INR"/>
    <n v="0"/>
    <n v="0"/>
    <n v="0"/>
    <n v="0"/>
    <n v="0"/>
  </r>
  <r>
    <s v="1606003132"/>
    <s v="0"/>
    <s v="16060031320"/>
    <s v="6000"/>
    <x v="5"/>
    <s v="REVOLVING CHAIR"/>
    <s v="0"/>
    <s v="0"/>
    <s v="UM3001"/>
    <d v="2012-05-17T00:00:00"/>
    <n v="3928.3"/>
    <n v="-3731.88"/>
    <n v="196.42"/>
    <n v="0"/>
    <n v="0"/>
    <n v="0"/>
    <n v="0"/>
    <n v="196.42"/>
    <n v="3928.3"/>
    <n v="-3731.88"/>
    <n v="0"/>
    <m/>
    <s v="UM01"/>
    <s v="INR"/>
    <n v="0"/>
    <n v="0"/>
    <n v="0"/>
    <n v="0"/>
    <n v="0"/>
  </r>
  <r>
    <s v="1606003133"/>
    <s v="0"/>
    <s v="16060031330"/>
    <s v="6000"/>
    <x v="5"/>
    <s v="REVOLVING CHAIR"/>
    <s v="0"/>
    <s v="0"/>
    <s v="UM3001"/>
    <d v="2012-06-21T00:00:00"/>
    <n v="13450"/>
    <n v="-12777.5"/>
    <n v="672.5"/>
    <n v="0"/>
    <n v="0"/>
    <n v="0"/>
    <n v="0"/>
    <n v="672.5"/>
    <n v="13450"/>
    <n v="-12777.5"/>
    <n v="0"/>
    <m/>
    <s v="UM01"/>
    <s v="INR"/>
    <n v="0"/>
    <n v="0"/>
    <n v="0"/>
    <n v="0"/>
    <n v="0"/>
  </r>
  <r>
    <s v="1606003134"/>
    <s v="0"/>
    <s v="16060031340"/>
    <s v="6000"/>
    <x v="5"/>
    <s v="REVOLVING CHAIR"/>
    <s v="0"/>
    <s v="0"/>
    <s v="UM3001"/>
    <d v="2012-12-22T00:00:00"/>
    <n v="20176"/>
    <n v="-19167.2"/>
    <n v="1008.8"/>
    <n v="0"/>
    <n v="0"/>
    <n v="0"/>
    <n v="0"/>
    <n v="1008.8"/>
    <n v="20176"/>
    <n v="-19167.2"/>
    <n v="0"/>
    <m/>
    <s v="UM01"/>
    <s v="INR"/>
    <n v="0"/>
    <n v="0"/>
    <n v="0"/>
    <n v="0"/>
    <n v="0"/>
  </r>
  <r>
    <s v="1606003135"/>
    <s v="0"/>
    <s v="16060031350"/>
    <s v="6000"/>
    <x v="5"/>
    <s v="REVOLVING CHAIR"/>
    <s v="10"/>
    <s v="0"/>
    <s v="UM3001"/>
    <d v="2013-06-02T00:00:00"/>
    <n v="20303.400000000001"/>
    <n v="-18143.099999999999"/>
    <n v="2160.3000000000002"/>
    <n v="0"/>
    <n v="0"/>
    <n v="-361.26"/>
    <n v="0"/>
    <n v="1799.04"/>
    <n v="20303.400000000001"/>
    <n v="-18504.36"/>
    <n v="0"/>
    <m/>
    <s v="UM01"/>
    <s v="INR"/>
    <n v="0"/>
    <n v="0"/>
    <n v="0"/>
    <n v="0"/>
    <n v="0"/>
  </r>
  <r>
    <s v="1606003136"/>
    <s v="0"/>
    <s v="16060031360"/>
    <s v="6000"/>
    <x v="5"/>
    <s v="REVOLVING CHAIR"/>
    <s v="10"/>
    <s v="0"/>
    <s v="UM3001"/>
    <d v="2013-10-05T00:00:00"/>
    <n v="3853.2"/>
    <n v="-3057.79"/>
    <n v="795.41"/>
    <n v="0"/>
    <n v="0"/>
    <n v="-226.46"/>
    <n v="0"/>
    <n v="568.95000000000005"/>
    <n v="3853.2"/>
    <n v="-3284.25"/>
    <n v="0"/>
    <m/>
    <s v="UM01"/>
    <s v="INR"/>
    <n v="0"/>
    <n v="0"/>
    <n v="0"/>
    <n v="0"/>
    <n v="0"/>
  </r>
  <r>
    <s v="1606003137"/>
    <s v="0"/>
    <s v="16060031370"/>
    <s v="6000"/>
    <x v="5"/>
    <s v="REVOLVING CHAIR"/>
    <s v="0"/>
    <s v="0"/>
    <s v="UM3001"/>
    <d v="2006-12-29T00:00:00"/>
    <n v="3712.5"/>
    <n v="-3526.87"/>
    <n v="185.63"/>
    <n v="0"/>
    <n v="0"/>
    <n v="0"/>
    <n v="0"/>
    <n v="185.63"/>
    <n v="3712.5"/>
    <n v="-3526.87"/>
    <n v="0"/>
    <m/>
    <s v="UM01"/>
    <s v="INR"/>
    <n v="0"/>
    <n v="0"/>
    <n v="0"/>
    <n v="0"/>
    <n v="0"/>
  </r>
  <r>
    <s v="1606003138"/>
    <s v="0"/>
    <s v="16060031380"/>
    <s v="6000"/>
    <x v="5"/>
    <s v="REVOLVING CHAIR"/>
    <s v="0"/>
    <s v="0"/>
    <s v="UM3001"/>
    <d v="2011-11-28T00:00:00"/>
    <n v="42614.91"/>
    <n v="-40484.160000000003"/>
    <n v="2130.75"/>
    <n v="0"/>
    <n v="0"/>
    <n v="0"/>
    <n v="0"/>
    <n v="2130.75"/>
    <n v="42614.91"/>
    <n v="-40484.160000000003"/>
    <n v="0"/>
    <m/>
    <s v="UM01"/>
    <s v="INR"/>
    <n v="0"/>
    <n v="0"/>
    <n v="0"/>
    <n v="0"/>
    <n v="0"/>
  </r>
  <r>
    <s v="1606003139"/>
    <s v="0"/>
    <s v="16060031390"/>
    <s v="6000"/>
    <x v="5"/>
    <s v="REVOLVING CHAIR"/>
    <s v="0"/>
    <s v="0"/>
    <s v="UM3001"/>
    <d v="2012-05-17T00:00:00"/>
    <n v="3928.3"/>
    <n v="-3731.88"/>
    <n v="196.42"/>
    <n v="0"/>
    <n v="0"/>
    <n v="0"/>
    <n v="0"/>
    <n v="196.42"/>
    <n v="3928.3"/>
    <n v="-3731.88"/>
    <n v="0"/>
    <m/>
    <s v="UM01"/>
    <s v="INR"/>
    <n v="0"/>
    <n v="0"/>
    <n v="0"/>
    <n v="0"/>
    <n v="0"/>
  </r>
  <r>
    <s v="1606003140"/>
    <s v="0"/>
    <s v="16060031400"/>
    <s v="6000"/>
    <x v="5"/>
    <s v="REVOLVING CHAIR"/>
    <s v="0"/>
    <s v="0"/>
    <s v="UM3001"/>
    <d v="2012-05-17T00:00:00"/>
    <n v="3362"/>
    <n v="-3193.9"/>
    <n v="168.1"/>
    <n v="0"/>
    <n v="0"/>
    <n v="0"/>
    <n v="0"/>
    <n v="168.1"/>
    <n v="3362"/>
    <n v="-3193.9"/>
    <n v="0"/>
    <m/>
    <s v="UM01"/>
    <s v="INR"/>
    <n v="0"/>
    <n v="0"/>
    <n v="0"/>
    <n v="0"/>
    <n v="0"/>
  </r>
  <r>
    <s v="1606003141"/>
    <s v="0"/>
    <s v="16060031410"/>
    <s v="6000"/>
    <x v="5"/>
    <s v="REVOLVING CHAIR"/>
    <s v="0"/>
    <s v="0"/>
    <s v="UM3001"/>
    <d v="2012-06-21T00:00:00"/>
    <n v="4493.88"/>
    <n v="-4269.1899999999996"/>
    <n v="224.69"/>
    <n v="0"/>
    <n v="0"/>
    <n v="0"/>
    <n v="0"/>
    <n v="224.69"/>
    <n v="4493.88"/>
    <n v="-4269.1899999999996"/>
    <n v="0"/>
    <m/>
    <s v="UM01"/>
    <s v="INR"/>
    <n v="0"/>
    <n v="0"/>
    <n v="0"/>
    <n v="0"/>
    <n v="0"/>
  </r>
  <r>
    <s v="1606003142"/>
    <s v="0"/>
    <s v="16060031420"/>
    <s v="6000"/>
    <x v="5"/>
    <s v="REVOLVING CHAIR"/>
    <s v="0"/>
    <s v="0"/>
    <s v="UM3001"/>
    <d v="2012-06-21T00:00:00"/>
    <n v="13450"/>
    <n v="-12777.5"/>
    <n v="672.5"/>
    <n v="0"/>
    <n v="0"/>
    <n v="0"/>
    <n v="0"/>
    <n v="672.5"/>
    <n v="13450"/>
    <n v="-12777.5"/>
    <n v="0"/>
    <m/>
    <s v="UM01"/>
    <s v="INR"/>
    <n v="0"/>
    <n v="0"/>
    <n v="0"/>
    <n v="0"/>
    <n v="0"/>
  </r>
  <r>
    <s v="1606003143"/>
    <s v="0"/>
    <s v="16060031430"/>
    <s v="6000"/>
    <x v="5"/>
    <s v="REVOLVING CHAIR"/>
    <s v="0"/>
    <s v="0"/>
    <s v="UM3001"/>
    <d v="2012-12-22T00:00:00"/>
    <n v="8988"/>
    <n v="-8538.6"/>
    <n v="449.4"/>
    <n v="0"/>
    <n v="0"/>
    <n v="0"/>
    <n v="0"/>
    <n v="449.4"/>
    <n v="8988"/>
    <n v="-8538.6"/>
    <n v="0"/>
    <m/>
    <s v="UM01"/>
    <s v="INR"/>
    <n v="0"/>
    <n v="0"/>
    <n v="0"/>
    <n v="0"/>
    <n v="0"/>
  </r>
  <r>
    <s v="1606003144"/>
    <s v="0"/>
    <s v="16060031440"/>
    <s v="6000"/>
    <x v="5"/>
    <s v="REVOLVING CHAIR"/>
    <s v="0"/>
    <s v="0"/>
    <s v="UM3001"/>
    <d v="2005-07-14T00:00:00"/>
    <n v="7458"/>
    <n v="-7085.1"/>
    <n v="372.9"/>
    <n v="0"/>
    <n v="0"/>
    <n v="0"/>
    <n v="0"/>
    <n v="372.9"/>
    <n v="7458"/>
    <n v="-7085.1"/>
    <n v="0"/>
    <m/>
    <s v="UM01"/>
    <s v="INR"/>
    <n v="0"/>
    <n v="0"/>
    <n v="0"/>
    <n v="0"/>
    <n v="0"/>
  </r>
  <r>
    <s v="1606003145"/>
    <s v="0"/>
    <s v="16060031450"/>
    <s v="6000"/>
    <x v="5"/>
    <s v="WOODEN ALMIRAH 3 NOS"/>
    <s v="0"/>
    <s v="0"/>
    <s v="UM3001"/>
    <d v="1989-03-16T00:00:00"/>
    <n v="2600"/>
    <n v="-2600"/>
    <n v="0"/>
    <n v="0"/>
    <n v="0"/>
    <n v="0"/>
    <n v="0"/>
    <n v="0"/>
    <n v="2600"/>
    <n v="-2600"/>
    <n v="0"/>
    <m/>
    <s v="UM01"/>
    <s v="INR"/>
    <n v="0"/>
    <n v="0"/>
    <n v="0"/>
    <n v="0"/>
    <n v="0"/>
  </r>
  <r>
    <s v="1606003146"/>
    <s v="0"/>
    <s v="16060031460"/>
    <s v="6000"/>
    <x v="5"/>
    <s v="REVOLVING CHAIR"/>
    <s v="0"/>
    <s v="0"/>
    <s v="UM3001"/>
    <d v="2012-02-08T00:00:00"/>
    <n v="4078.35"/>
    <n v="-3874.43"/>
    <n v="203.92"/>
    <n v="0"/>
    <n v="0"/>
    <n v="0"/>
    <n v="0"/>
    <n v="203.92"/>
    <n v="4078.35"/>
    <n v="-3874.43"/>
    <n v="0"/>
    <m/>
    <s v="UM01"/>
    <s v="INR"/>
    <n v="0"/>
    <n v="0"/>
    <n v="0"/>
    <n v="0"/>
    <n v="0"/>
  </r>
  <r>
    <s v="1606003147"/>
    <s v="0"/>
    <s v="16060031470"/>
    <s v="6000"/>
    <x v="5"/>
    <s v="REVOLVING CHAIR"/>
    <s v="0"/>
    <s v="0"/>
    <s v="UM3001"/>
    <d v="2012-02-08T00:00:00"/>
    <n v="4493.88"/>
    <n v="-4269.1899999999996"/>
    <n v="224.69"/>
    <n v="0"/>
    <n v="0"/>
    <n v="0"/>
    <n v="0"/>
    <n v="224.69"/>
    <n v="4493.88"/>
    <n v="-4269.1899999999996"/>
    <n v="0"/>
    <m/>
    <s v="UM01"/>
    <s v="INR"/>
    <n v="0"/>
    <n v="0"/>
    <n v="0"/>
    <n v="0"/>
    <n v="0"/>
  </r>
  <r>
    <s v="1606003148"/>
    <s v="0"/>
    <s v="16060031480"/>
    <s v="6000"/>
    <x v="5"/>
    <s v="REVOLVING CHAIR"/>
    <s v="0"/>
    <s v="0"/>
    <s v="UM3001"/>
    <d v="2012-04-12T00:00:00"/>
    <n v="4493.88"/>
    <n v="-4269.1899999999996"/>
    <n v="224.69"/>
    <n v="0"/>
    <n v="0"/>
    <n v="0"/>
    <n v="0"/>
    <n v="224.69"/>
    <n v="4493.88"/>
    <n v="-4269.1899999999996"/>
    <n v="0"/>
    <m/>
    <s v="UM01"/>
    <s v="INR"/>
    <n v="0"/>
    <n v="0"/>
    <n v="0"/>
    <n v="0"/>
    <n v="0"/>
  </r>
  <r>
    <s v="1606003149"/>
    <s v="0"/>
    <s v="16060031490"/>
    <s v="6000"/>
    <x v="5"/>
    <s v="REVOLVING CHAIR"/>
    <s v="0"/>
    <s v="0"/>
    <s v="UM3001"/>
    <d v="2012-12-06T00:00:00"/>
    <n v="3363"/>
    <n v="-3194.85"/>
    <n v="168.15"/>
    <n v="0"/>
    <n v="0"/>
    <n v="0"/>
    <n v="0"/>
    <n v="168.15"/>
    <n v="3363"/>
    <n v="-3194.85"/>
    <n v="0"/>
    <m/>
    <s v="UM01"/>
    <s v="INR"/>
    <n v="0"/>
    <n v="0"/>
    <n v="0"/>
    <n v="0"/>
    <n v="0"/>
  </r>
  <r>
    <s v="1606003150"/>
    <s v="0"/>
    <s v="16060031500"/>
    <s v="6000"/>
    <x v="5"/>
    <s v="REVOLVING CHAIR"/>
    <s v="10"/>
    <s v="0"/>
    <s v="UM3001"/>
    <d v="2013-06-02T00:00:00"/>
    <n v="3853.2"/>
    <n v="-3550.7"/>
    <n v="302.5"/>
    <n v="0"/>
    <n v="0"/>
    <n v="-95.43"/>
    <n v="0"/>
    <n v="207.07"/>
    <n v="3853.2"/>
    <n v="-3646.13"/>
    <n v="0"/>
    <m/>
    <s v="UM01"/>
    <s v="INR"/>
    <n v="0"/>
    <n v="0"/>
    <n v="0"/>
    <n v="0"/>
    <n v="0"/>
  </r>
  <r>
    <s v="1606003151"/>
    <s v="0"/>
    <s v="16060031510"/>
    <s v="6000"/>
    <x v="5"/>
    <s v="REVOLVING CHAIR"/>
    <s v="10"/>
    <s v="0"/>
    <s v="UM3001"/>
    <d v="2015-11-09T00:00:00"/>
    <n v="13270"/>
    <n v="-5537.94"/>
    <n v="7732.06"/>
    <n v="0"/>
    <n v="0"/>
    <n v="-1261.01"/>
    <n v="0"/>
    <n v="6471.05"/>
    <n v="13270"/>
    <n v="-6798.95"/>
    <n v="0"/>
    <m/>
    <s v="UM01"/>
    <s v="INR"/>
    <n v="0"/>
    <n v="0"/>
    <n v="0"/>
    <n v="0"/>
    <n v="0"/>
  </r>
  <r>
    <s v="1606003152"/>
    <s v="0"/>
    <s v="16060031520"/>
    <s v="6000"/>
    <x v="5"/>
    <s v="REVOLVING CHAIR ( EXCU ) HIGH"/>
    <s v="0"/>
    <s v="0"/>
    <s v="UM3001"/>
    <d v="2004-05-29T00:00:00"/>
    <n v="5478.24"/>
    <n v="-5204.32"/>
    <n v="273.92"/>
    <n v="0"/>
    <n v="0"/>
    <n v="0"/>
    <n v="0"/>
    <n v="273.92"/>
    <n v="5478.24"/>
    <n v="-5204.32"/>
    <n v="0"/>
    <m/>
    <s v="UM01"/>
    <s v="INR"/>
    <n v="0"/>
    <n v="0"/>
    <n v="0"/>
    <n v="0"/>
    <n v="0"/>
  </r>
  <r>
    <s v="1606003153"/>
    <s v="0"/>
    <s v="16060031530"/>
    <s v="6000"/>
    <x v="5"/>
    <s v="REVOLVING CHAIR (GODREJ)"/>
    <s v="10"/>
    <s v="0"/>
    <s v="UM3001"/>
    <d v="1999-07-23T00:00:00"/>
    <n v="7389.6"/>
    <n v="-7020.12"/>
    <n v="369.48"/>
    <n v="0"/>
    <n v="0"/>
    <n v="0"/>
    <n v="0"/>
    <n v="369.48"/>
    <n v="7389.6"/>
    <n v="-7020.12"/>
    <n v="0"/>
    <m/>
    <s v="UM01"/>
    <s v="INR"/>
    <n v="0"/>
    <n v="0"/>
    <n v="0"/>
    <n v="0"/>
    <n v="0"/>
  </r>
  <r>
    <s v="1606003154"/>
    <s v="0"/>
    <s v="16060031540"/>
    <s v="6000"/>
    <x v="5"/>
    <s v="REVOLVING CHAIR 1 NOS"/>
    <s v="10"/>
    <s v="0"/>
    <s v="UM3001"/>
    <d v="2014-10-31T00:00:00"/>
    <n v="8850"/>
    <n v="-4552.6499999999996"/>
    <n v="4297.3500000000004"/>
    <n v="0"/>
    <n v="0"/>
    <n v="-841.02"/>
    <n v="0"/>
    <n v="3456.33"/>
    <n v="8850"/>
    <n v="-5393.67"/>
    <n v="0"/>
    <m/>
    <s v="UM01"/>
    <s v="INR"/>
    <n v="0"/>
    <n v="0"/>
    <n v="0"/>
    <n v="0"/>
    <n v="0"/>
  </r>
  <r>
    <s v="1606003155"/>
    <s v="0"/>
    <s v="16060031550"/>
    <s v="6000"/>
    <x v="5"/>
    <s v="&quot;REVOLVING CHAIR 16&quot;&quot; x 16&quot;&quot;&quot;"/>
    <s v="0"/>
    <s v="0"/>
    <s v="UM3001"/>
    <d v="2007-06-01T00:00:00"/>
    <n v="3862.5"/>
    <n v="-3669.37"/>
    <n v="193.13"/>
    <n v="0"/>
    <n v="0"/>
    <n v="0"/>
    <n v="0"/>
    <n v="193.13"/>
    <n v="3862.5"/>
    <n v="-3669.37"/>
    <n v="0"/>
    <m/>
    <s v="UM01"/>
    <s v="INR"/>
    <n v="0"/>
    <n v="0"/>
    <n v="0"/>
    <n v="0"/>
    <n v="0"/>
  </r>
  <r>
    <s v="1606003156"/>
    <s v="0"/>
    <s v="16060031560"/>
    <s v="6000"/>
    <x v="5"/>
    <s v="&quot;REVOLVING CHAIR 16&quot;&quot; x 16&quot;&quot;&quot;"/>
    <s v="0"/>
    <s v="0"/>
    <s v="UM3001"/>
    <d v="2008-01-15T00:00:00"/>
    <n v="3862.5"/>
    <n v="-3669.37"/>
    <n v="193.13"/>
    <n v="0"/>
    <n v="0"/>
    <n v="0"/>
    <n v="0"/>
    <n v="193.13"/>
    <n v="3862.5"/>
    <n v="-3669.37"/>
    <n v="0"/>
    <m/>
    <s v="UM01"/>
    <s v="INR"/>
    <n v="0"/>
    <n v="0"/>
    <n v="0"/>
    <n v="0"/>
    <n v="0"/>
  </r>
  <r>
    <s v="1606003157"/>
    <s v="0"/>
    <s v="16060031570"/>
    <s v="6000"/>
    <x v="5"/>
    <s v="REVOLVING CHAIR MODEL MMPL 700"/>
    <s v="10"/>
    <s v="0"/>
    <s v="UM3002"/>
    <d v="2013-10-30T00:00:00"/>
    <n v="4890.6000000000004"/>
    <n v="-3750.38"/>
    <n v="1140.22"/>
    <n v="0"/>
    <n v="0"/>
    <n v="-318.42"/>
    <n v="0"/>
    <n v="821.8"/>
    <n v="4890.6000000000004"/>
    <n v="-4068.8"/>
    <n v="0"/>
    <m/>
    <s v="UM01"/>
    <s v="INR"/>
    <n v="0"/>
    <n v="0"/>
    <n v="0"/>
    <n v="0"/>
    <n v="0"/>
  </r>
  <r>
    <s v="1606003158"/>
    <s v="0"/>
    <s v="16060031580"/>
    <s v="6000"/>
    <x v="5"/>
    <s v="REVOLVING CHAIR PCH 7001"/>
    <s v="0"/>
    <s v="0"/>
    <s v="UM3001"/>
    <d v="1995-10-07T00:00:00"/>
    <n v="6370.29"/>
    <n v="-6051.77"/>
    <n v="318.52"/>
    <n v="0"/>
    <n v="0"/>
    <n v="0"/>
    <n v="0"/>
    <n v="318.52"/>
    <n v="6370.29"/>
    <n v="-6051.77"/>
    <n v="0"/>
    <m/>
    <s v="UM01"/>
    <s v="INR"/>
    <n v="0"/>
    <n v="0"/>
    <n v="0"/>
    <n v="0"/>
    <n v="0"/>
  </r>
  <r>
    <s v="1606003159"/>
    <s v="0"/>
    <s v="16060031590"/>
    <s v="6000"/>
    <x v="5"/>
    <s v="REVOLVING CHAIR WITH ARM"/>
    <s v="0"/>
    <s v="0"/>
    <s v="UM3001"/>
    <d v="2005-05-31T00:00:00"/>
    <n v="16611"/>
    <n v="-15780.45"/>
    <n v="830.55"/>
    <n v="0"/>
    <n v="0"/>
    <n v="0"/>
    <n v="0"/>
    <n v="830.55"/>
    <n v="16611"/>
    <n v="-15780.45"/>
    <n v="0"/>
    <m/>
    <s v="UM01"/>
    <s v="INR"/>
    <n v="0"/>
    <n v="0"/>
    <n v="0"/>
    <n v="0"/>
    <n v="0"/>
  </r>
  <r>
    <s v="1606003160"/>
    <s v="0"/>
    <s v="16060031600"/>
    <s v="6000"/>
    <x v="5"/>
    <s v="REVOLVING COMPUTER CHAIR"/>
    <s v="0"/>
    <s v="0"/>
    <s v="UM3001"/>
    <d v="2008-02-06T00:00:00"/>
    <n v="12525"/>
    <n v="-11898.75"/>
    <n v="626.25"/>
    <n v="0"/>
    <n v="0"/>
    <n v="0"/>
    <n v="0"/>
    <n v="626.25"/>
    <n v="12525"/>
    <n v="-11898.75"/>
    <n v="0"/>
    <m/>
    <s v="UM01"/>
    <s v="INR"/>
    <n v="0"/>
    <n v="0"/>
    <n v="0"/>
    <n v="0"/>
    <n v="0"/>
  </r>
  <r>
    <s v="1606003161"/>
    <s v="0"/>
    <s v="16060031610"/>
    <s v="6000"/>
    <x v="5"/>
    <s v="REVOLVING COUNTER STOOL WITH C"/>
    <s v="0"/>
    <s v="0"/>
    <s v="UM3001"/>
    <d v="2008-02-13T00:00:00"/>
    <n v="9037.5"/>
    <n v="-8585.6200000000008"/>
    <n v="451.88"/>
    <n v="0"/>
    <n v="0"/>
    <n v="0"/>
    <n v="0"/>
    <n v="451.88"/>
    <n v="9037.5"/>
    <n v="-8585.6200000000008"/>
    <n v="0"/>
    <m/>
    <s v="UM01"/>
    <s v="INR"/>
    <n v="0"/>
    <n v="0"/>
    <n v="0"/>
    <n v="0"/>
    <n v="0"/>
  </r>
  <r>
    <s v="1606003162"/>
    <s v="0"/>
    <s v="16060031620"/>
    <s v="6000"/>
    <x v="5"/>
    <s v="REVOLVING STOOL"/>
    <s v="0"/>
    <s v="0"/>
    <s v="UM3001"/>
    <d v="2006-08-07T00:00:00"/>
    <n v="2512.5"/>
    <n v="-2386.87"/>
    <n v="125.63"/>
    <n v="0"/>
    <n v="0"/>
    <n v="0"/>
    <n v="0"/>
    <n v="125.63"/>
    <n v="2512.5"/>
    <n v="-2386.87"/>
    <n v="0"/>
    <m/>
    <s v="UM01"/>
    <s v="INR"/>
    <n v="0"/>
    <n v="0"/>
    <n v="0"/>
    <n v="0"/>
    <n v="0"/>
  </r>
  <r>
    <s v="1606003163"/>
    <s v="0"/>
    <s v="16060031630"/>
    <s v="6000"/>
    <x v="5"/>
    <s v="ROTOFILE RACK"/>
    <s v="0"/>
    <s v="0"/>
    <s v="UM3001"/>
    <d v="1998-08-25T00:00:00"/>
    <n v="9000"/>
    <n v="-8550"/>
    <n v="450"/>
    <n v="0"/>
    <n v="0"/>
    <n v="0"/>
    <n v="0"/>
    <n v="450"/>
    <n v="9000"/>
    <n v="-8550"/>
    <n v="0"/>
    <m/>
    <s v="UM01"/>
    <s v="INR"/>
    <n v="0"/>
    <n v="0"/>
    <n v="0"/>
    <n v="0"/>
    <n v="0"/>
  </r>
  <r>
    <s v="1606003165"/>
    <s v="0"/>
    <s v="16060031650"/>
    <s v="6000"/>
    <x v="5"/>
    <s v="STEEL CHAIR"/>
    <s v="0"/>
    <s v="0"/>
    <s v="UM3001"/>
    <d v="1999-11-01T00:00:00"/>
    <n v="2670.64"/>
    <n v="-2670.64"/>
    <n v="0"/>
    <n v="0"/>
    <n v="0"/>
    <n v="0"/>
    <n v="0"/>
    <n v="0"/>
    <n v="2670.64"/>
    <n v="-2670.64"/>
    <n v="0"/>
    <m/>
    <s v="UM01"/>
    <s v="INR"/>
    <n v="0"/>
    <n v="0"/>
    <n v="0"/>
    <n v="0"/>
    <n v="0"/>
  </r>
  <r>
    <s v="1606003166"/>
    <s v="0"/>
    <s v="16060031660"/>
    <s v="6000"/>
    <x v="5"/>
    <s v="CENTRE TABLE 2 NOS."/>
    <s v="0"/>
    <s v="0"/>
    <s v="UM3001"/>
    <d v="1996-04-01T00:00:00"/>
    <n v="2686.6"/>
    <n v="-2686.6"/>
    <n v="0"/>
    <n v="0"/>
    <n v="0"/>
    <n v="0"/>
    <n v="0"/>
    <n v="0"/>
    <n v="2686.6"/>
    <n v="-2686.6"/>
    <n v="0"/>
    <m/>
    <s v="UM01"/>
    <s v="INR"/>
    <n v="0"/>
    <n v="0"/>
    <n v="0"/>
    <n v="0"/>
    <n v="0"/>
  </r>
  <r>
    <s v="1606003167"/>
    <s v="0"/>
    <s v="16060031670"/>
    <s v="6000"/>
    <x v="5"/>
    <s v="WOODEN RACK"/>
    <s v="0"/>
    <s v="0"/>
    <s v="UM3001"/>
    <d v="1994-03-05T00:00:00"/>
    <n v="2700"/>
    <n v="-2700"/>
    <n v="0"/>
    <n v="0"/>
    <n v="0"/>
    <n v="0"/>
    <n v="0"/>
    <n v="0"/>
    <n v="2700"/>
    <n v="-2700"/>
    <n v="0"/>
    <m/>
    <s v="UM01"/>
    <s v="INR"/>
    <n v="0"/>
    <n v="0"/>
    <n v="0"/>
    <n v="0"/>
    <n v="0"/>
  </r>
  <r>
    <s v="1606003168"/>
    <s v="0"/>
    <s v="16060031680"/>
    <s v="6000"/>
    <x v="5"/>
    <s v="WOODEN RACK"/>
    <s v="0"/>
    <s v="0"/>
    <s v="UM3001"/>
    <d v="1994-03-05T00:00:00"/>
    <n v="2700"/>
    <n v="-2700"/>
    <n v="0"/>
    <n v="0"/>
    <n v="0"/>
    <n v="0"/>
    <n v="0"/>
    <n v="0"/>
    <n v="2700"/>
    <n v="-2700"/>
    <n v="0"/>
    <m/>
    <s v="UM01"/>
    <s v="INR"/>
    <n v="0"/>
    <n v="0"/>
    <n v="0"/>
    <n v="0"/>
    <n v="0"/>
  </r>
  <r>
    <s v="1606003169"/>
    <s v="0"/>
    <s v="16060031690"/>
    <s v="6000"/>
    <x v="5"/>
    <s v="&quot;&quot;&quot;KHIRA STEEL TABLE 60X36X30&quot;&quot;&quot;&quot;&quot;"/>
    <s v="0"/>
    <s v="0"/>
    <s v="UM3001"/>
    <d v="1984-12-31T00:00:00"/>
    <n v="2714.78"/>
    <n v="-2714.78"/>
    <n v="0"/>
    <n v="0"/>
    <n v="0"/>
    <n v="0"/>
    <n v="0"/>
    <n v="0"/>
    <n v="2714.78"/>
    <n v="-2714.78"/>
    <n v="0"/>
    <m/>
    <s v="UM01"/>
    <s v="INR"/>
    <n v="0"/>
    <n v="0"/>
    <n v="0"/>
    <n v="0"/>
    <n v="0"/>
  </r>
  <r>
    <s v="1606003170"/>
    <s v="0"/>
    <s v="16060031700"/>
    <s v="6000"/>
    <x v="5"/>
    <s v="&quot;&quot;&quot;KHIRA STEEL TABLE 60X36X30&quot;&quot;&quot;&quot;&quot;"/>
    <s v="0"/>
    <s v="0"/>
    <s v="UM3001"/>
    <d v="1984-12-31T00:00:00"/>
    <n v="2714.78"/>
    <n v="-2714.78"/>
    <n v="0"/>
    <n v="0"/>
    <n v="0"/>
    <n v="0"/>
    <n v="0"/>
    <n v="0"/>
    <n v="2714.78"/>
    <n v="-2714.78"/>
    <n v="0"/>
    <m/>
    <s v="UM01"/>
    <s v="INR"/>
    <n v="0"/>
    <n v="0"/>
    <n v="0"/>
    <n v="0"/>
    <n v="0"/>
  </r>
  <r>
    <s v="1606003171"/>
    <s v="0"/>
    <s v="16060031710"/>
    <s v="6000"/>
    <x v="5"/>
    <s v="EXHAUST FAN"/>
    <s v="0"/>
    <s v="0"/>
    <s v="UM3001"/>
    <d v="1994-10-26T00:00:00"/>
    <n v="2724.52"/>
    <n v="-2724.52"/>
    <n v="0"/>
    <n v="0"/>
    <n v="0"/>
    <n v="0"/>
    <n v="0"/>
    <n v="0"/>
    <n v="2724.52"/>
    <n v="-2724.52"/>
    <n v="0"/>
    <m/>
    <s v="UM01"/>
    <s v="INR"/>
    <n v="0"/>
    <n v="0"/>
    <n v="0"/>
    <n v="0"/>
    <n v="0"/>
  </r>
  <r>
    <s v="1606003172"/>
    <s v="0"/>
    <s v="16060031720"/>
    <s v="6000"/>
    <x v="5"/>
    <s v="EXHAUST FAN"/>
    <s v="0"/>
    <s v="0"/>
    <s v="UM3001"/>
    <d v="1994-09-20T00:00:00"/>
    <n v="2724.52"/>
    <n v="-2724.52"/>
    <n v="0"/>
    <n v="0"/>
    <n v="0"/>
    <n v="0"/>
    <n v="0"/>
    <n v="0"/>
    <n v="2724.52"/>
    <n v="-2724.52"/>
    <n v="0"/>
    <m/>
    <s v="UM01"/>
    <s v="INR"/>
    <n v="0"/>
    <n v="0"/>
    <n v="0"/>
    <n v="0"/>
    <n v="0"/>
  </r>
  <r>
    <s v="1606003173"/>
    <s v="0"/>
    <s v="16060031730"/>
    <s v="6000"/>
    <x v="5"/>
    <s v="GODREJ STEEL TABLE T-101 -"/>
    <s v="0"/>
    <s v="0"/>
    <s v="UM3001"/>
    <d v="1989-03-17T00:00:00"/>
    <n v="2745.28"/>
    <n v="-2745.28"/>
    <n v="0"/>
    <n v="0"/>
    <n v="0"/>
    <n v="0"/>
    <n v="0"/>
    <n v="0"/>
    <n v="2745.28"/>
    <n v="-2745.28"/>
    <n v="0"/>
    <m/>
    <s v="UM01"/>
    <s v="INR"/>
    <n v="0"/>
    <n v="0"/>
    <n v="0"/>
    <n v="0"/>
    <n v="0"/>
  </r>
  <r>
    <s v="1606003174"/>
    <s v="0"/>
    <s v="16060031740"/>
    <s v="6000"/>
    <x v="5"/>
    <s v="EXHAUST FAN"/>
    <s v="0"/>
    <s v="0"/>
    <s v="UM3001"/>
    <d v="1994-09-15T00:00:00"/>
    <n v="2754.52"/>
    <n v="-2754.52"/>
    <n v="0"/>
    <n v="0"/>
    <n v="0"/>
    <n v="0"/>
    <n v="0"/>
    <n v="0"/>
    <n v="2754.52"/>
    <n v="-2754.52"/>
    <n v="0"/>
    <m/>
    <s v="UM01"/>
    <s v="INR"/>
    <n v="0"/>
    <n v="0"/>
    <n v="0"/>
    <n v="0"/>
    <n v="0"/>
  </r>
  <r>
    <s v="1606003175"/>
    <s v="0"/>
    <s v="16060031750"/>
    <s v="6000"/>
    <x v="5"/>
    <s v="CHR 10 DF NILKAMALMOULDED CHAI"/>
    <s v="0"/>
    <s v="0"/>
    <s v="UM3001"/>
    <d v="1991-08-02T00:00:00"/>
    <n v="2769.9"/>
    <n v="-2769.9"/>
    <n v="0"/>
    <n v="0"/>
    <n v="0"/>
    <n v="0"/>
    <n v="0"/>
    <n v="0"/>
    <n v="2769.9"/>
    <n v="-2769.9"/>
    <n v="0"/>
    <m/>
    <s v="UM01"/>
    <s v="INR"/>
    <n v="0"/>
    <n v="0"/>
    <n v="0"/>
    <n v="0"/>
    <n v="0"/>
  </r>
  <r>
    <s v="1606003176"/>
    <s v="0"/>
    <s v="16060031760"/>
    <s v="6000"/>
    <x v="5"/>
    <s v="SIDE CABINET"/>
    <s v="10"/>
    <s v="0"/>
    <s v="UM3001"/>
    <d v="2011-12-06T00:00:00"/>
    <n v="13680"/>
    <n v="-10592.78"/>
    <n v="3087.22"/>
    <n v="0"/>
    <n v="0"/>
    <n v="-1430.95"/>
    <n v="0"/>
    <n v="1656.27"/>
    <n v="13680"/>
    <n v="-12023.73"/>
    <n v="0"/>
    <m/>
    <s v="UM01"/>
    <s v="INR"/>
    <n v="0"/>
    <n v="0"/>
    <n v="0"/>
    <n v="0"/>
    <n v="0"/>
  </r>
  <r>
    <s v="1606003177"/>
    <s v="0"/>
    <s v="16060031770"/>
    <s v="6000"/>
    <x v="5"/>
    <s v="DELUXE OPERATOR CHAIR"/>
    <s v="0"/>
    <s v="0"/>
    <s v="UM3001"/>
    <d v="1996-04-01T00:00:00"/>
    <n v="2773.35"/>
    <n v="-2773.35"/>
    <n v="0"/>
    <n v="0"/>
    <n v="0"/>
    <n v="0"/>
    <n v="0"/>
    <n v="0"/>
    <n v="2773.35"/>
    <n v="-2773.35"/>
    <n v="0"/>
    <m/>
    <s v="UM01"/>
    <s v="INR"/>
    <n v="0"/>
    <n v="0"/>
    <n v="0"/>
    <n v="0"/>
    <n v="0"/>
  </r>
  <r>
    <s v="1606003178"/>
    <s v="0"/>
    <s v="16060031780"/>
    <s v="6000"/>
    <x v="5"/>
    <s v="DELUX OPERATOR CHAIR"/>
    <s v="0"/>
    <s v="0"/>
    <s v="UM3001"/>
    <d v="1996-04-01T00:00:00"/>
    <n v="2773.36"/>
    <n v="-2773.36"/>
    <n v="0"/>
    <n v="0"/>
    <n v="0"/>
    <n v="0"/>
    <n v="0"/>
    <n v="0"/>
    <n v="2773.36"/>
    <n v="-2773.36"/>
    <n v="0"/>
    <m/>
    <s v="UM01"/>
    <s v="INR"/>
    <n v="0"/>
    <n v="0"/>
    <n v="0"/>
    <n v="0"/>
    <n v="0"/>
  </r>
  <r>
    <s v="1606003179"/>
    <s v="0"/>
    <s v="16060031790"/>
    <s v="6000"/>
    <x v="5"/>
    <s v="GODRAJ STEEL REVOLVING CHAIR M"/>
    <s v="0"/>
    <s v="0"/>
    <s v="UM3001"/>
    <d v="1996-11-13T00:00:00"/>
    <n v="2788.2"/>
    <n v="-2788.2"/>
    <n v="0"/>
    <n v="0"/>
    <n v="0"/>
    <n v="0"/>
    <n v="0"/>
    <n v="0"/>
    <n v="2788.2"/>
    <n v="-2788.2"/>
    <n v="0"/>
    <m/>
    <s v="UM01"/>
    <s v="INR"/>
    <n v="0"/>
    <n v="0"/>
    <n v="0"/>
    <n v="0"/>
    <n v="0"/>
  </r>
  <r>
    <s v="1606003180"/>
    <s v="0"/>
    <s v="16060031800"/>
    <s v="6000"/>
    <x v="5"/>
    <s v="WOODEN RACK -2 NOS"/>
    <s v="0"/>
    <s v="0"/>
    <s v="UM3001"/>
    <d v="1989-02-15T00:00:00"/>
    <n v="2800"/>
    <n v="-2800"/>
    <n v="0"/>
    <n v="0"/>
    <n v="0"/>
    <n v="0"/>
    <n v="0"/>
    <n v="0"/>
    <n v="2800"/>
    <n v="-2800"/>
    <n v="0"/>
    <m/>
    <s v="UM01"/>
    <s v="INR"/>
    <n v="0"/>
    <n v="0"/>
    <n v="0"/>
    <n v="0"/>
    <n v="0"/>
  </r>
  <r>
    <s v="1606003181"/>
    <s v="0"/>
    <s v="16060031810"/>
    <s v="6000"/>
    <x v="5"/>
    <s v="EXHAUSRT FAN HAVEY DUTY"/>
    <s v="0"/>
    <s v="0"/>
    <s v="UM3001"/>
    <d v="1995-09-19T00:00:00"/>
    <n v="2802.75"/>
    <n v="-2802.75"/>
    <n v="0"/>
    <n v="0"/>
    <n v="0"/>
    <n v="0"/>
    <n v="0"/>
    <n v="0"/>
    <n v="2802.75"/>
    <n v="-2802.75"/>
    <n v="0"/>
    <m/>
    <s v="UM01"/>
    <s v="INR"/>
    <n v="0"/>
    <n v="0"/>
    <n v="0"/>
    <n v="0"/>
    <n v="0"/>
  </r>
  <r>
    <s v="1606003182"/>
    <s v="0"/>
    <s v="16060031820"/>
    <s v="6000"/>
    <x v="5"/>
    <s v="EXHAUSRT FAN HAVEY DUTY"/>
    <s v="0"/>
    <s v="0"/>
    <s v="UM3001"/>
    <d v="1995-09-19T00:00:00"/>
    <n v="2802.75"/>
    <n v="-2802.75"/>
    <n v="0"/>
    <n v="0"/>
    <n v="0"/>
    <n v="0"/>
    <n v="0"/>
    <n v="0"/>
    <n v="2802.75"/>
    <n v="-2802.75"/>
    <n v="0"/>
    <m/>
    <s v="UM01"/>
    <s v="INR"/>
    <n v="0"/>
    <n v="0"/>
    <n v="0"/>
    <n v="0"/>
    <n v="0"/>
  </r>
  <r>
    <s v="1606003183"/>
    <s v="0"/>
    <s v="16060031830"/>
    <s v="6000"/>
    <x v="5"/>
    <s v="STEEL BOOK CASE"/>
    <s v="0"/>
    <s v="0"/>
    <s v="UM3001"/>
    <d v="1985-08-09T00:00:00"/>
    <n v="2807.02"/>
    <n v="-2807.02"/>
    <n v="0"/>
    <n v="0"/>
    <n v="0"/>
    <n v="0"/>
    <n v="0"/>
    <n v="0"/>
    <n v="2807.02"/>
    <n v="-2807.02"/>
    <n v="0"/>
    <m/>
    <s v="UM01"/>
    <s v="INR"/>
    <n v="0"/>
    <n v="0"/>
    <n v="0"/>
    <n v="0"/>
    <n v="0"/>
  </r>
  <r>
    <s v="1606003184"/>
    <s v="0"/>
    <s v="16060031840"/>
    <s v="6000"/>
    <x v="5"/>
    <s v="GODREJ STEEL TABLE T 104"/>
    <s v="0"/>
    <s v="0"/>
    <s v="UM3001"/>
    <d v="1981-07-31T00:00:00"/>
    <n v="2837.8"/>
    <n v="-2837.8"/>
    <n v="0"/>
    <n v="0"/>
    <n v="0"/>
    <n v="0"/>
    <n v="0"/>
    <n v="0"/>
    <n v="2837.8"/>
    <n v="-2837.8"/>
    <n v="0"/>
    <m/>
    <s v="UM01"/>
    <s v="INR"/>
    <n v="0"/>
    <n v="0"/>
    <n v="0"/>
    <n v="0"/>
    <n v="0"/>
  </r>
  <r>
    <s v="1606003185"/>
    <s v="0"/>
    <s v="16060031850"/>
    <s v="6000"/>
    <x v="5"/>
    <s v="GODREJ STEEL TABLE T 104"/>
    <s v="0"/>
    <s v="0"/>
    <s v="UM3001"/>
    <d v="1981-07-31T00:00:00"/>
    <n v="2837.8"/>
    <n v="-2837.8"/>
    <n v="0"/>
    <n v="0"/>
    <n v="0"/>
    <n v="0"/>
    <n v="0"/>
    <n v="0"/>
    <n v="2837.8"/>
    <n v="-2837.8"/>
    <n v="0"/>
    <m/>
    <s v="UM01"/>
    <s v="INR"/>
    <n v="0"/>
    <n v="0"/>
    <n v="0"/>
    <n v="0"/>
    <n v="0"/>
  </r>
  <r>
    <s v="1606003186"/>
    <s v="0"/>
    <s v="16060031860"/>
    <s v="6000"/>
    <x v="5"/>
    <s v="GODREJ TABLE 104 DL TOP"/>
    <s v="0"/>
    <s v="0"/>
    <s v="UM3001"/>
    <d v="1981-09-28T00:00:00"/>
    <n v="2837.8"/>
    <n v="-2837.8"/>
    <n v="0"/>
    <n v="0"/>
    <n v="0"/>
    <n v="0"/>
    <n v="0"/>
    <n v="0"/>
    <n v="2837.8"/>
    <n v="-2837.8"/>
    <n v="0"/>
    <m/>
    <s v="UM01"/>
    <s v="INR"/>
    <n v="0"/>
    <n v="0"/>
    <n v="0"/>
    <n v="0"/>
    <n v="0"/>
  </r>
  <r>
    <s v="1606003187"/>
    <s v="0"/>
    <s v="16060031870"/>
    <s v="6000"/>
    <x v="5"/>
    <s v="GODREJ TABLE 104 DL TOP"/>
    <s v="0"/>
    <s v="0"/>
    <s v="UM3001"/>
    <d v="1981-09-28T00:00:00"/>
    <n v="2837.8"/>
    <n v="-2837.8"/>
    <n v="0"/>
    <n v="0"/>
    <n v="0"/>
    <n v="0"/>
    <n v="0"/>
    <n v="0"/>
    <n v="2837.8"/>
    <n v="-2837.8"/>
    <n v="0"/>
    <m/>
    <s v="UM01"/>
    <s v="INR"/>
    <n v="0"/>
    <n v="0"/>
    <n v="0"/>
    <n v="0"/>
    <n v="0"/>
  </r>
  <r>
    <s v="1606003188"/>
    <s v="0"/>
    <s v="16060031880"/>
    <s v="6000"/>
    <x v="5"/>
    <s v="GODREJ TABLE T 104 DL"/>
    <s v="0"/>
    <s v="0"/>
    <s v="UM3001"/>
    <d v="1982-06-09T00:00:00"/>
    <n v="2837.8"/>
    <n v="-2837.8"/>
    <n v="0"/>
    <n v="0"/>
    <n v="0"/>
    <n v="0"/>
    <n v="0"/>
    <n v="0"/>
    <n v="2837.8"/>
    <n v="-2837.8"/>
    <n v="0"/>
    <m/>
    <s v="UM01"/>
    <s v="INR"/>
    <n v="0"/>
    <n v="0"/>
    <n v="0"/>
    <n v="0"/>
    <n v="0"/>
  </r>
  <r>
    <s v="1606003189"/>
    <s v="0"/>
    <s v="16060031890"/>
    <s v="6000"/>
    <x v="5"/>
    <s v="GODREJ STEEL TABLE T 104"/>
    <s v="0"/>
    <s v="0"/>
    <s v="UM3001"/>
    <d v="1981-07-31T00:00:00"/>
    <n v="2837.81"/>
    <n v="-2837.81"/>
    <n v="0"/>
    <n v="0"/>
    <n v="0"/>
    <n v="0"/>
    <n v="0"/>
    <n v="0"/>
    <n v="2837.81"/>
    <n v="-2837.81"/>
    <n v="0"/>
    <m/>
    <s v="UM01"/>
    <s v="INR"/>
    <n v="0"/>
    <n v="0"/>
    <n v="0"/>
    <n v="0"/>
    <n v="0"/>
  </r>
  <r>
    <s v="1606003190"/>
    <s v="0"/>
    <s v="16060031900"/>
    <s v="6000"/>
    <x v="5"/>
    <s v="GODREJ TABLE DL 104"/>
    <s v="0"/>
    <s v="0"/>
    <s v="UM3001"/>
    <d v="1981-09-16T00:00:00"/>
    <n v="2837.86"/>
    <n v="-2837.86"/>
    <n v="0"/>
    <n v="0"/>
    <n v="0"/>
    <n v="0"/>
    <n v="0"/>
    <n v="0"/>
    <n v="2837.86"/>
    <n v="-2837.86"/>
    <n v="0"/>
    <m/>
    <s v="UM01"/>
    <s v="INR"/>
    <n v="0"/>
    <n v="0"/>
    <n v="0"/>
    <n v="0"/>
    <n v="0"/>
  </r>
  <r>
    <s v="1606003191"/>
    <s v="0"/>
    <s v="16060031910"/>
    <s v="6000"/>
    <x v="5"/>
    <s v="GODREJ STEEL PREMIUM RANGE CHA"/>
    <s v="0"/>
    <s v="0"/>
    <s v="UM3001"/>
    <d v="1994-04-27T00:00:00"/>
    <n v="2840.36"/>
    <n v="-2840.36"/>
    <n v="0"/>
    <n v="0"/>
    <n v="0"/>
    <n v="0"/>
    <n v="0"/>
    <n v="0"/>
    <n v="2840.36"/>
    <n v="-2840.36"/>
    <n v="0"/>
    <m/>
    <s v="UM01"/>
    <s v="INR"/>
    <n v="0"/>
    <n v="0"/>
    <n v="0"/>
    <n v="0"/>
    <n v="0"/>
  </r>
  <r>
    <s v="1606003192"/>
    <s v="0"/>
    <s v="16060031920"/>
    <s v="6000"/>
    <x v="5"/>
    <s v="&quot;&quot;&quot;KHIRA STEEL ALMIRAH 78&quot;&quot;&quot;&quot;X36&quot;&quot;&quot;&quot;&quot;"/>
    <s v="0"/>
    <s v="0"/>
    <s v="UM3001"/>
    <d v="1985-05-10T00:00:00"/>
    <n v="2841.89"/>
    <n v="-2841.89"/>
    <n v="0"/>
    <n v="0"/>
    <n v="0"/>
    <n v="0"/>
    <n v="0"/>
    <n v="0"/>
    <n v="2841.89"/>
    <n v="-2841.89"/>
    <n v="0"/>
    <m/>
    <s v="UM01"/>
    <s v="INR"/>
    <n v="0"/>
    <n v="0"/>
    <n v="0"/>
    <n v="0"/>
    <n v="0"/>
  </r>
  <r>
    <s v="1606003193"/>
    <s v="0"/>
    <s v="16060031930"/>
    <s v="6000"/>
    <x v="5"/>
    <s v="SIDE RAKE"/>
    <s v="0"/>
    <s v="0"/>
    <s v="UM3001"/>
    <d v="1990-11-23T00:00:00"/>
    <n v="10200"/>
    <n v="-9690"/>
    <n v="510"/>
    <n v="0"/>
    <n v="0"/>
    <n v="0"/>
    <n v="0"/>
    <n v="510"/>
    <n v="10200"/>
    <n v="-9690"/>
    <n v="0"/>
    <m/>
    <s v="UM01"/>
    <s v="INR"/>
    <n v="0"/>
    <n v="0"/>
    <n v="0"/>
    <n v="0"/>
    <n v="0"/>
  </r>
  <r>
    <s v="1606003194"/>
    <s v="0"/>
    <s v="16060031940"/>
    <s v="6000"/>
    <x v="5"/>
    <s v="SIDE RUNNER"/>
    <s v="0"/>
    <s v="0"/>
    <s v="UM3001"/>
    <d v="2006-09-21T00:00:00"/>
    <n v="45634.33"/>
    <n v="-43352.61"/>
    <n v="2281.7199999999998"/>
    <n v="0"/>
    <n v="0"/>
    <n v="0"/>
    <n v="0"/>
    <n v="2281.7199999999998"/>
    <n v="45634.33"/>
    <n v="-43352.61"/>
    <n v="0"/>
    <m/>
    <s v="UM01"/>
    <s v="INR"/>
    <n v="0"/>
    <n v="0"/>
    <n v="0"/>
    <n v="0"/>
    <n v="0"/>
  </r>
  <r>
    <s v="1606003195"/>
    <s v="0"/>
    <s v="16060031950"/>
    <s v="6000"/>
    <x v="5"/>
    <s v="WOODEN RACK"/>
    <s v="0"/>
    <s v="0"/>
    <s v="UM3001"/>
    <d v="1989-06-05T00:00:00"/>
    <n v="2850"/>
    <n v="-2850"/>
    <n v="0"/>
    <n v="0"/>
    <n v="0"/>
    <n v="0"/>
    <n v="0"/>
    <n v="0"/>
    <n v="2850"/>
    <n v="-2850"/>
    <n v="0"/>
    <m/>
    <s v="UM01"/>
    <s v="INR"/>
    <n v="0"/>
    <n v="0"/>
    <n v="0"/>
    <n v="0"/>
    <n v="0"/>
  </r>
  <r>
    <s v="1606003196"/>
    <s v="0"/>
    <s v="16060031960"/>
    <s v="6000"/>
    <x v="5"/>
    <s v="SIDE TABLE"/>
    <s v="0"/>
    <s v="0"/>
    <s v="UM3001"/>
    <d v="2007-05-03T00:00:00"/>
    <n v="1050"/>
    <n v="-997.5"/>
    <n v="52.5"/>
    <n v="0"/>
    <n v="0"/>
    <n v="0"/>
    <n v="0"/>
    <n v="52.5"/>
    <n v="1050"/>
    <n v="-997.5"/>
    <n v="0"/>
    <m/>
    <s v="UM01"/>
    <s v="INR"/>
    <n v="0"/>
    <n v="0"/>
    <n v="0"/>
    <n v="0"/>
    <n v="0"/>
  </r>
  <r>
    <s v="1606003197"/>
    <s v="0"/>
    <s v="16060031970"/>
    <s v="6000"/>
    <x v="5"/>
    <s v="SINGLE BED WITH TABLE &amp; ALMIRA"/>
    <s v="0"/>
    <s v="0"/>
    <s v="UM3001"/>
    <d v="1989-11-09T00:00:00"/>
    <n v="50470"/>
    <n v="-47946.5"/>
    <n v="2523.5"/>
    <n v="0"/>
    <n v="0"/>
    <n v="0"/>
    <n v="0"/>
    <n v="2523.5"/>
    <n v="50470"/>
    <n v="-47946.5"/>
    <n v="0"/>
    <m/>
    <s v="UM01"/>
    <s v="INR"/>
    <n v="0"/>
    <n v="0"/>
    <n v="0"/>
    <n v="0"/>
    <n v="0"/>
  </r>
  <r>
    <s v="1606003198"/>
    <s v="0"/>
    <s v="16060031980"/>
    <s v="6000"/>
    <x v="5"/>
    <s v="GODREJ TABLE 104 DC TOP"/>
    <s v="0"/>
    <s v="0"/>
    <s v="UM3001"/>
    <d v="1981-12-20T00:00:00"/>
    <n v="2866.17"/>
    <n v="-2866.17"/>
    <n v="0"/>
    <n v="0"/>
    <n v="0"/>
    <n v="0"/>
    <n v="0"/>
    <n v="0"/>
    <n v="2866.17"/>
    <n v="-2866.17"/>
    <n v="0"/>
    <m/>
    <s v="UM01"/>
    <s v="INR"/>
    <n v="0"/>
    <n v="0"/>
    <n v="0"/>
    <n v="0"/>
    <n v="0"/>
  </r>
  <r>
    <s v="1606003199"/>
    <s v="0"/>
    <s v="16060031990"/>
    <s v="6000"/>
    <x v="5"/>
    <s v="GODREJ STEEL CHAIR"/>
    <s v="0"/>
    <s v="0"/>
    <s v="UM3001"/>
    <d v="1987-10-27T00:00:00"/>
    <n v="2889.2"/>
    <n v="-2889.2"/>
    <n v="0"/>
    <n v="0"/>
    <n v="0"/>
    <n v="0"/>
    <n v="0"/>
    <n v="0"/>
    <n v="2889.2"/>
    <n v="-2889.2"/>
    <n v="0"/>
    <m/>
    <s v="UM01"/>
    <s v="INR"/>
    <n v="0"/>
    <n v="0"/>
    <n v="0"/>
    <n v="0"/>
    <n v="0"/>
  </r>
  <r>
    <s v="1606003200"/>
    <s v="0"/>
    <s v="16060032000"/>
    <s v="6000"/>
    <x v="5"/>
    <s v="SLEEK CHAIR"/>
    <s v="0"/>
    <s v="0"/>
    <s v="UM3001"/>
    <d v="1997-04-01T00:00:00"/>
    <n v="20997.9"/>
    <n v="-19948.009999999998"/>
    <n v="1049.8900000000001"/>
    <n v="0"/>
    <n v="0"/>
    <n v="0"/>
    <n v="0"/>
    <n v="1049.8900000000001"/>
    <n v="20997.9"/>
    <n v="-19948.009999999998"/>
    <n v="0"/>
    <m/>
    <s v="UM01"/>
    <s v="INR"/>
    <n v="0"/>
    <n v="0"/>
    <n v="0"/>
    <n v="0"/>
    <n v="0"/>
  </r>
  <r>
    <s v="1606003201"/>
    <s v="0"/>
    <s v="16060032010"/>
    <s v="6000"/>
    <x v="5"/>
    <s v="GODREJ STEEL TABLE"/>
    <s v="0"/>
    <s v="0"/>
    <s v="UM3001"/>
    <d v="1989-09-29T00:00:00"/>
    <n v="2917.12"/>
    <n v="-2917.12"/>
    <n v="0"/>
    <n v="0"/>
    <n v="0"/>
    <n v="0"/>
    <n v="0"/>
    <n v="0"/>
    <n v="2917.12"/>
    <n v="-2917.12"/>
    <n v="0"/>
    <m/>
    <s v="UM01"/>
    <s v="INR"/>
    <n v="0"/>
    <n v="0"/>
    <n v="0"/>
    <n v="0"/>
    <n v="0"/>
  </r>
  <r>
    <s v="1606003202"/>
    <s v="0"/>
    <s v="16060032020"/>
    <s v="6000"/>
    <x v="5"/>
    <s v="TABLE"/>
    <s v="0"/>
    <s v="0"/>
    <s v="UM3001"/>
    <d v="1990-08-27T00:00:00"/>
    <n v="2917.16"/>
    <n v="-2917.16"/>
    <n v="0"/>
    <n v="0"/>
    <n v="0"/>
    <n v="0"/>
    <n v="0"/>
    <n v="0"/>
    <n v="2917.16"/>
    <n v="-2917.16"/>
    <n v="0"/>
    <m/>
    <s v="UM01"/>
    <s v="INR"/>
    <n v="0"/>
    <n v="0"/>
    <n v="0"/>
    <n v="0"/>
    <n v="0"/>
  </r>
  <r>
    <s v="1606003203"/>
    <s v="0"/>
    <s v="16060032030"/>
    <s v="6000"/>
    <x v="5"/>
    <s v="&quot;&quot;&quot;KHIRA STEEL ALMIRAH 78&quot;&quot;&quot;&quot;X36&quot;&quot;&quot;&quot;&quot;"/>
    <s v="0"/>
    <s v="0"/>
    <s v="UM3001"/>
    <d v="1985-08-13T00:00:00"/>
    <n v="2929.58"/>
    <n v="-2929.58"/>
    <n v="0"/>
    <n v="0"/>
    <n v="0"/>
    <n v="0"/>
    <n v="0"/>
    <n v="0"/>
    <n v="2929.58"/>
    <n v="-2929.58"/>
    <n v="0"/>
    <m/>
    <s v="UM01"/>
    <s v="INR"/>
    <n v="0"/>
    <n v="0"/>
    <n v="0"/>
    <n v="0"/>
    <n v="0"/>
  </r>
  <r>
    <s v="1606003204"/>
    <s v="0"/>
    <s v="16060032040"/>
    <s v="6000"/>
    <x v="5"/>
    <s v="SOFA ROYAL 2+2+1"/>
    <s v="10"/>
    <s v="0"/>
    <s v="UM3001"/>
    <d v="2011-01-20T00:00:00"/>
    <n v="86504"/>
    <n v="-74520.72"/>
    <n v="11983.28"/>
    <n v="0"/>
    <n v="0"/>
    <n v="-7658.08"/>
    <n v="0"/>
    <n v="4325.2"/>
    <n v="86504"/>
    <n v="-82178.8"/>
    <n v="0"/>
    <m/>
    <s v="UM01"/>
    <s v="INR"/>
    <n v="0"/>
    <n v="0"/>
    <n v="0"/>
    <n v="0"/>
    <n v="0"/>
  </r>
  <r>
    <s v="1606003205"/>
    <s v="0"/>
    <s v="16060032050"/>
    <s v="6000"/>
    <x v="5"/>
    <s v="SOFA SET"/>
    <s v="0"/>
    <s v="0"/>
    <s v="UM3001"/>
    <d v="1997-01-27T00:00:00"/>
    <n v="48799"/>
    <n v="-46359.05"/>
    <n v="2439.9499999999998"/>
    <n v="0"/>
    <n v="0"/>
    <n v="0"/>
    <n v="0"/>
    <n v="2439.9499999999998"/>
    <n v="48799"/>
    <n v="-46359.05"/>
    <n v="0"/>
    <m/>
    <s v="UM01"/>
    <s v="INR"/>
    <n v="0"/>
    <n v="0"/>
    <n v="0"/>
    <n v="0"/>
    <n v="0"/>
  </r>
  <r>
    <s v="1606003206"/>
    <s v="0"/>
    <s v="16060032060"/>
    <s v="6000"/>
    <x v="5"/>
    <s v="SOFA SET"/>
    <s v="0"/>
    <s v="0"/>
    <s v="UM3001"/>
    <d v="1989-07-13T00:00:00"/>
    <n v="10350.48"/>
    <n v="-9832.9500000000007"/>
    <n v="517.53"/>
    <n v="0"/>
    <n v="0"/>
    <n v="0"/>
    <n v="0"/>
    <n v="517.53"/>
    <n v="10350.48"/>
    <n v="-9832.9500000000007"/>
    <n v="0"/>
    <m/>
    <s v="UM01"/>
    <s v="INR"/>
    <n v="0"/>
    <n v="0"/>
    <n v="0"/>
    <n v="0"/>
    <n v="0"/>
  </r>
  <r>
    <s v="1606003207"/>
    <s v="0"/>
    <s v="16060032070"/>
    <s v="6000"/>
    <x v="5"/>
    <s v="SOFA SET"/>
    <s v="10"/>
    <s v="0"/>
    <s v="UM3001"/>
    <d v="2005-09-30T00:00:00"/>
    <n v="42000"/>
    <n v="-39900"/>
    <n v="2100"/>
    <n v="0"/>
    <n v="0"/>
    <n v="0"/>
    <n v="0"/>
    <n v="2100"/>
    <n v="42000"/>
    <n v="-39900"/>
    <n v="0"/>
    <m/>
    <s v="UM01"/>
    <s v="INR"/>
    <n v="0"/>
    <n v="0"/>
    <n v="0"/>
    <n v="0"/>
    <n v="0"/>
  </r>
  <r>
    <s v="1606003208"/>
    <s v="0"/>
    <s v="16060032080"/>
    <s v="6000"/>
    <x v="5"/>
    <s v="SOFA SET"/>
    <s v="10"/>
    <s v="0"/>
    <s v="UM3001"/>
    <d v="2012-01-09T00:00:00"/>
    <n v="66300"/>
    <n v="-50749.760000000002"/>
    <n v="15550.24"/>
    <n v="0"/>
    <n v="0"/>
    <n v="-6902.42"/>
    <n v="0"/>
    <n v="8647.82"/>
    <n v="66300"/>
    <n v="-57652.18"/>
    <n v="0"/>
    <m/>
    <s v="UM01"/>
    <s v="INR"/>
    <n v="0"/>
    <n v="0"/>
    <n v="0"/>
    <n v="0"/>
    <n v="0"/>
  </r>
  <r>
    <s v="1606003209"/>
    <s v="0"/>
    <s v="16060032090"/>
    <s v="6000"/>
    <x v="5"/>
    <s v="SOFA SET"/>
    <s v="0"/>
    <s v="0"/>
    <s v="UM3001"/>
    <d v="1983-12-28T00:00:00"/>
    <n v="6000"/>
    <n v="-5700"/>
    <n v="300"/>
    <n v="0"/>
    <n v="0"/>
    <n v="0"/>
    <n v="0"/>
    <n v="300"/>
    <n v="6000"/>
    <n v="-5700"/>
    <n v="0"/>
    <m/>
    <s v="UM01"/>
    <s v="INR"/>
    <n v="0"/>
    <n v="0"/>
    <n v="0"/>
    <n v="0"/>
    <n v="0"/>
  </r>
  <r>
    <s v="1606003210"/>
    <s v="0"/>
    <s v="16060032100"/>
    <s v="6000"/>
    <x v="5"/>
    <s v="SOFA SET MUM G/HOUSE"/>
    <s v="10"/>
    <s v="0"/>
    <s v="UM3001"/>
    <d v="2009-08-17T00:00:00"/>
    <n v="24750"/>
    <n v="-23512.5"/>
    <n v="1237.5"/>
    <n v="0"/>
    <n v="0"/>
    <n v="0"/>
    <n v="0"/>
    <n v="1237.5"/>
    <n v="24750"/>
    <n v="-23512.5"/>
    <n v="0"/>
    <m/>
    <s v="UM01"/>
    <s v="INR"/>
    <n v="0"/>
    <n v="0"/>
    <n v="0"/>
    <n v="0"/>
    <n v="0"/>
  </r>
  <r>
    <s v="1606003211"/>
    <s v="0"/>
    <s v="16060032110"/>
    <s v="6000"/>
    <x v="5"/>
    <s v="SOFA SET ONE 3 SEATER + 2 EASY"/>
    <s v="0"/>
    <s v="0"/>
    <s v="UM3001"/>
    <d v="1985-10-17T00:00:00"/>
    <n v="12918.34"/>
    <n v="-12272.42"/>
    <n v="645.91999999999996"/>
    <n v="0"/>
    <n v="0"/>
    <n v="0"/>
    <n v="0"/>
    <n v="645.91999999999996"/>
    <n v="12918.34"/>
    <n v="-12272.42"/>
    <n v="0"/>
    <m/>
    <s v="UM01"/>
    <s v="INR"/>
    <n v="0"/>
    <n v="0"/>
    <n v="0"/>
    <n v="0"/>
    <n v="0"/>
  </r>
  <r>
    <s v="1606003212"/>
    <s v="0"/>
    <s v="16060032120"/>
    <s v="6000"/>
    <x v="5"/>
    <s v="SOFA SET WITH TABLE"/>
    <s v="0"/>
    <s v="0"/>
    <s v="UM3001"/>
    <d v="1989-05-10T00:00:00"/>
    <n v="7183.12"/>
    <n v="-6823.96"/>
    <n v="359.16"/>
    <n v="0"/>
    <n v="0"/>
    <n v="0"/>
    <n v="0"/>
    <n v="359.16"/>
    <n v="7183.12"/>
    <n v="-6823.96"/>
    <n v="0"/>
    <m/>
    <s v="UM01"/>
    <s v="INR"/>
    <n v="0"/>
    <n v="0"/>
    <n v="0"/>
    <n v="0"/>
    <n v="0"/>
  </r>
  <r>
    <s v="1606003213"/>
    <s v="0"/>
    <s v="16060032130"/>
    <s v="6000"/>
    <x v="5"/>
    <s v="SOFT BOARD"/>
    <s v="0"/>
    <s v="0"/>
    <s v="UM3001"/>
    <d v="2006-09-21T00:00:00"/>
    <n v="52921.59"/>
    <n v="-50275.51"/>
    <n v="2646.08"/>
    <n v="0"/>
    <n v="0"/>
    <n v="0"/>
    <n v="0"/>
    <n v="2646.08"/>
    <n v="52921.59"/>
    <n v="-50275.51"/>
    <n v="0"/>
    <m/>
    <s v="UM01"/>
    <s v="INR"/>
    <n v="0"/>
    <n v="0"/>
    <n v="0"/>
    <n v="0"/>
    <n v="0"/>
  </r>
  <r>
    <s v="1606003214"/>
    <s v="0"/>
    <s v="16060032140"/>
    <s v="6000"/>
    <x v="5"/>
    <s v="&quot;&quot;&quot;EXHAUSRT FAN 18&quot;&quot;&quot;&quot;&quot;"/>
    <s v="0"/>
    <s v="0"/>
    <s v="UM3001"/>
    <d v="1995-08-16T00:00:00"/>
    <n v="2957.28"/>
    <n v="-2957.28"/>
    <n v="0"/>
    <n v="0"/>
    <n v="0"/>
    <n v="0"/>
    <n v="0"/>
    <n v="0"/>
    <n v="2957.28"/>
    <n v="-2957.28"/>
    <n v="0"/>
    <m/>
    <s v="UM01"/>
    <s v="INR"/>
    <n v="0"/>
    <n v="0"/>
    <n v="0"/>
    <n v="0"/>
    <n v="0"/>
  </r>
  <r>
    <s v="1606003215"/>
    <s v="0"/>
    <s v="16060032150"/>
    <s v="6000"/>
    <x v="5"/>
    <s v="EXHAUST FAN SINGLE PHASE"/>
    <s v="0"/>
    <s v="0"/>
    <s v="UM3001"/>
    <d v="1995-08-16T00:00:00"/>
    <n v="2957.28"/>
    <n v="-2957.28"/>
    <n v="0"/>
    <n v="0"/>
    <n v="0"/>
    <n v="0"/>
    <n v="0"/>
    <n v="0"/>
    <n v="2957.28"/>
    <n v="-2957.28"/>
    <n v="0"/>
    <m/>
    <s v="UM01"/>
    <s v="INR"/>
    <n v="0"/>
    <n v="0"/>
    <n v="0"/>
    <n v="0"/>
    <n v="0"/>
  </r>
  <r>
    <s v="1606003216"/>
    <s v="0"/>
    <s v="16060032160"/>
    <s v="6000"/>
    <x v="5"/>
    <s v="COMPUTER TABLE"/>
    <s v="1"/>
    <s v="0"/>
    <s v="UM3001"/>
    <d v="2016-02-09T00:00:00"/>
    <n v="2964"/>
    <n v="-2964"/>
    <n v="0"/>
    <n v="0"/>
    <n v="0"/>
    <n v="0"/>
    <n v="0"/>
    <n v="0"/>
    <n v="2964"/>
    <n v="-2964"/>
    <n v="0"/>
    <m/>
    <s v="UM01"/>
    <s v="INR"/>
    <n v="0"/>
    <n v="0"/>
    <n v="0"/>
    <n v="0"/>
    <n v="0"/>
  </r>
  <r>
    <s v="1606003217"/>
    <s v="0"/>
    <s v="16060032170"/>
    <s v="6000"/>
    <x v="5"/>
    <s v="COMPUTER TABLE 1 NOS"/>
    <s v="1"/>
    <s v="0"/>
    <s v="UM3001"/>
    <d v="2014-09-04T00:00:00"/>
    <n v="2964"/>
    <n v="-2964"/>
    <n v="0"/>
    <n v="0"/>
    <n v="0"/>
    <n v="0"/>
    <n v="0"/>
    <n v="0"/>
    <n v="2964"/>
    <n v="-2964"/>
    <n v="0"/>
    <m/>
    <s v="UM01"/>
    <s v="INR"/>
    <n v="0"/>
    <n v="0"/>
    <n v="0"/>
    <n v="0"/>
    <n v="0"/>
  </r>
  <r>
    <s v="1606003218"/>
    <s v="0"/>
    <s v="16060032180"/>
    <s v="6000"/>
    <x v="5"/>
    <s v="EXCHAUST FAN"/>
    <s v="0"/>
    <s v="0"/>
    <s v="UM3001"/>
    <d v="1994-03-21T00:00:00"/>
    <n v="2979.5"/>
    <n v="-2979.5"/>
    <n v="0"/>
    <n v="0"/>
    <n v="0"/>
    <n v="0"/>
    <n v="0"/>
    <n v="0"/>
    <n v="2979.5"/>
    <n v="-2979.5"/>
    <n v="0"/>
    <m/>
    <s v="UM01"/>
    <s v="INR"/>
    <n v="0"/>
    <n v="0"/>
    <n v="0"/>
    <n v="0"/>
    <n v="0"/>
  </r>
  <r>
    <s v="1606003219"/>
    <s v="0"/>
    <s v="16060032190"/>
    <s v="6000"/>
    <x v="5"/>
    <s v="EXCHAUST FAN"/>
    <s v="0"/>
    <s v="0"/>
    <s v="UM3001"/>
    <d v="1994-03-21T00:00:00"/>
    <n v="2979.5"/>
    <n v="-2979.5"/>
    <n v="0"/>
    <n v="0"/>
    <n v="0"/>
    <n v="0"/>
    <n v="0"/>
    <n v="0"/>
    <n v="2979.5"/>
    <n v="-2979.5"/>
    <n v="0"/>
    <m/>
    <s v="UM01"/>
    <s v="INR"/>
    <n v="0"/>
    <n v="0"/>
    <n v="0"/>
    <n v="0"/>
    <n v="0"/>
  </r>
  <r>
    <s v="1606003220"/>
    <s v="0"/>
    <s v="16060032200"/>
    <s v="6000"/>
    <x v="5"/>
    <s v="GODREJ REVOLVING CHAIR"/>
    <s v="0"/>
    <s v="0"/>
    <s v="UM3001"/>
    <d v="1995-03-21T00:00:00"/>
    <n v="3005.05"/>
    <n v="-3005.05"/>
    <n v="0"/>
    <n v="0"/>
    <n v="0"/>
    <n v="0"/>
    <n v="0"/>
    <n v="0"/>
    <n v="3005.05"/>
    <n v="-3005.05"/>
    <n v="0"/>
    <m/>
    <s v="UM01"/>
    <s v="INR"/>
    <n v="0"/>
    <n v="0"/>
    <n v="0"/>
    <n v="0"/>
    <n v="0"/>
  </r>
  <r>
    <s v="1606003221"/>
    <s v="0"/>
    <s v="16060032210"/>
    <s v="6000"/>
    <x v="5"/>
    <s v="COMPUTER TABLE &amp; CHAIR"/>
    <s v="0"/>
    <s v="0"/>
    <s v="UM3001"/>
    <d v="2008-02-13T00:00:00"/>
    <n v="3018.75"/>
    <n v="-3018.75"/>
    <n v="0"/>
    <n v="0"/>
    <n v="0"/>
    <n v="0"/>
    <n v="0"/>
    <n v="0"/>
    <n v="3018.75"/>
    <n v="-3018.75"/>
    <n v="0"/>
    <m/>
    <s v="UM01"/>
    <s v="INR"/>
    <n v="0"/>
    <n v="0"/>
    <n v="0"/>
    <n v="0"/>
    <n v="0"/>
  </r>
  <r>
    <s v="1606003222"/>
    <s v="0"/>
    <s v="16060032220"/>
    <s v="6000"/>
    <x v="5"/>
    <s v="CEILING FAN 1400 MM"/>
    <s v="0"/>
    <s v="0"/>
    <s v="UM3001"/>
    <d v="1996-02-08T00:00:00"/>
    <n v="3030"/>
    <n v="-3030"/>
    <n v="0"/>
    <n v="0"/>
    <n v="0"/>
    <n v="0"/>
    <n v="0"/>
    <n v="0"/>
    <n v="3030"/>
    <n v="-3030"/>
    <n v="0"/>
    <m/>
    <s v="UM01"/>
    <s v="INR"/>
    <n v="0"/>
    <n v="0"/>
    <n v="0"/>
    <n v="0"/>
    <n v="0"/>
  </r>
  <r>
    <s v="1606003223"/>
    <s v="0"/>
    <s v="16060032230"/>
    <s v="6000"/>
    <x v="5"/>
    <s v="CEILING FAN 1400MM"/>
    <s v="0"/>
    <s v="0"/>
    <s v="UM3001"/>
    <d v="1996-02-08T00:00:00"/>
    <n v="3030"/>
    <n v="-3030"/>
    <n v="0"/>
    <n v="0"/>
    <n v="0"/>
    <n v="0"/>
    <n v="0"/>
    <n v="0"/>
    <n v="3030"/>
    <n v="-3030"/>
    <n v="0"/>
    <m/>
    <s v="UM01"/>
    <s v="INR"/>
    <n v="0"/>
    <n v="0"/>
    <n v="0"/>
    <n v="0"/>
    <n v="0"/>
  </r>
  <r>
    <s v="1606003224"/>
    <s v="0"/>
    <s v="16060032240"/>
    <s v="6000"/>
    <x v="5"/>
    <s v="FEATHELILE PRINTER TABLE"/>
    <s v="0"/>
    <s v="0"/>
    <s v="UM3001"/>
    <d v="1992-12-05T00:00:00"/>
    <n v="3043.97"/>
    <n v="-3043.97"/>
    <n v="0"/>
    <n v="0"/>
    <n v="0"/>
    <n v="0"/>
    <n v="0"/>
    <n v="0"/>
    <n v="3043.97"/>
    <n v="-3043.97"/>
    <n v="0"/>
    <m/>
    <s v="UM01"/>
    <s v="INR"/>
    <n v="0"/>
    <n v="0"/>
    <n v="0"/>
    <n v="0"/>
    <n v="0"/>
  </r>
  <r>
    <s v="1606003225"/>
    <s v="0"/>
    <s v="16060032250"/>
    <s v="6000"/>
    <x v="5"/>
    <s v="FEATHALITE PRINTER TABLE"/>
    <s v="0"/>
    <s v="0"/>
    <s v="UM3001"/>
    <d v="1992-12-19T00:00:00"/>
    <n v="3046.79"/>
    <n v="-3046.79"/>
    <n v="0"/>
    <n v="0"/>
    <n v="0"/>
    <n v="0"/>
    <n v="0"/>
    <n v="0"/>
    <n v="3046.79"/>
    <n v="-3046.79"/>
    <n v="0"/>
    <m/>
    <s v="UM01"/>
    <s v="INR"/>
    <n v="0"/>
    <n v="0"/>
    <n v="0"/>
    <n v="0"/>
    <n v="0"/>
  </r>
  <r>
    <s v="1606003226"/>
    <s v="0"/>
    <s v="16060032260"/>
    <s v="6000"/>
    <x v="5"/>
    <s v="WALL CABIN FAN"/>
    <s v="0"/>
    <s v="0"/>
    <s v="UM3001"/>
    <d v="1995-08-21T00:00:00"/>
    <n v="3083.84"/>
    <n v="-3083.84"/>
    <n v="0"/>
    <n v="0"/>
    <n v="0"/>
    <n v="0"/>
    <n v="0"/>
    <n v="0"/>
    <n v="3083.84"/>
    <n v="-3083.84"/>
    <n v="0"/>
    <m/>
    <s v="UM01"/>
    <s v="INR"/>
    <n v="0"/>
    <n v="0"/>
    <n v="0"/>
    <n v="0"/>
    <n v="0"/>
  </r>
  <r>
    <s v="1606003227"/>
    <s v="0"/>
    <s v="16060032270"/>
    <s v="6000"/>
    <x v="5"/>
    <s v="WALL MOUNTING FAN"/>
    <s v="0"/>
    <s v="0"/>
    <s v="UM3001"/>
    <d v="1995-09-14T00:00:00"/>
    <n v="3083.84"/>
    <n v="-3083.84"/>
    <n v="0"/>
    <n v="0"/>
    <n v="0"/>
    <n v="0"/>
    <n v="0"/>
    <n v="0"/>
    <n v="3083.84"/>
    <n v="-3083.84"/>
    <n v="0"/>
    <m/>
    <s v="UM01"/>
    <s v="INR"/>
    <n v="0"/>
    <n v="0"/>
    <n v="0"/>
    <n v="0"/>
    <n v="0"/>
  </r>
  <r>
    <s v="1606003228"/>
    <s v="0"/>
    <s v="16060032280"/>
    <s v="6000"/>
    <x v="5"/>
    <s v="WALL MOUNTING FAN"/>
    <s v="0"/>
    <s v="0"/>
    <s v="UM3001"/>
    <d v="1995-10-12T00:00:00"/>
    <n v="3083.84"/>
    <n v="-3083.84"/>
    <n v="0"/>
    <n v="0"/>
    <n v="0"/>
    <n v="0"/>
    <n v="0"/>
    <n v="0"/>
    <n v="3083.84"/>
    <n v="-3083.84"/>
    <n v="0"/>
    <m/>
    <s v="UM01"/>
    <s v="INR"/>
    <n v="0"/>
    <n v="0"/>
    <n v="0"/>
    <n v="0"/>
    <n v="0"/>
  </r>
  <r>
    <s v="1606003229"/>
    <s v="0"/>
    <s v="16060032290"/>
    <s v="6000"/>
    <x v="5"/>
    <s v="TABLE T 102"/>
    <s v="0"/>
    <s v="0"/>
    <s v="UM3001"/>
    <d v="1977-01-01T00:00:00"/>
    <n v="3088.36"/>
    <n v="-3088.36"/>
    <n v="0"/>
    <n v="0"/>
    <n v="0"/>
    <n v="0"/>
    <n v="0"/>
    <n v="0"/>
    <n v="3088.36"/>
    <n v="-3088.36"/>
    <n v="0"/>
    <m/>
    <s v="UM01"/>
    <s v="INR"/>
    <n v="0"/>
    <n v="0"/>
    <n v="0"/>
    <n v="0"/>
    <n v="0"/>
  </r>
  <r>
    <s v="1606003230"/>
    <s v="0"/>
    <s v="16060032300"/>
    <s v="6000"/>
    <x v="5"/>
    <s v="KHAITAN EXHAUST FAN 300 MM"/>
    <s v="0"/>
    <s v="0"/>
    <s v="UM3001"/>
    <d v="1993-05-06T00:00:00"/>
    <n v="3099.69"/>
    <n v="-3099.69"/>
    <n v="0"/>
    <n v="0"/>
    <n v="0"/>
    <n v="0"/>
    <n v="0"/>
    <n v="0"/>
    <n v="3099.69"/>
    <n v="-3099.69"/>
    <n v="0"/>
    <m/>
    <s v="UM01"/>
    <s v="INR"/>
    <n v="0"/>
    <n v="0"/>
    <n v="0"/>
    <n v="0"/>
    <n v="0"/>
  </r>
  <r>
    <s v="1606003231"/>
    <s v="0"/>
    <s v="16060032310"/>
    <s v="6000"/>
    <x v="5"/>
    <s v="KHAITAN EXHAUST FAN 300 MM"/>
    <s v="0"/>
    <s v="0"/>
    <s v="UM3001"/>
    <d v="1993-05-06T00:00:00"/>
    <n v="3099.69"/>
    <n v="-3099.69"/>
    <n v="0"/>
    <n v="0"/>
    <n v="0"/>
    <n v="0"/>
    <n v="0"/>
    <n v="0"/>
    <n v="3099.69"/>
    <n v="-3099.69"/>
    <n v="0"/>
    <m/>
    <s v="UM01"/>
    <s v="INR"/>
    <n v="0"/>
    <n v="0"/>
    <n v="0"/>
    <n v="0"/>
    <n v="0"/>
  </r>
  <r>
    <s v="1606003232"/>
    <s v="0"/>
    <s v="16060032320"/>
    <s v="6000"/>
    <x v="5"/>
    <s v="CENTRE TABLE"/>
    <s v="0"/>
    <s v="0"/>
    <s v="UM3001"/>
    <d v="1994-02-05T00:00:00"/>
    <n v="3100"/>
    <n v="-3100"/>
    <n v="0"/>
    <n v="0"/>
    <n v="0"/>
    <n v="0"/>
    <n v="0"/>
    <n v="0"/>
    <n v="3100"/>
    <n v="-3100"/>
    <n v="0"/>
    <m/>
    <s v="UM01"/>
    <s v="INR"/>
    <n v="0"/>
    <n v="0"/>
    <n v="0"/>
    <n v="0"/>
    <n v="0"/>
  </r>
  <r>
    <s v="1606003233"/>
    <s v="0"/>
    <s v="16060032330"/>
    <s v="6000"/>
    <x v="5"/>
    <s v="STEE TABLES &amp; CHAIR"/>
    <s v="0"/>
    <s v="0"/>
    <s v="UM3001"/>
    <d v="1990-03-01T00:00:00"/>
    <n v="11343.17"/>
    <n v="-10776.01"/>
    <n v="567.16"/>
    <n v="0"/>
    <n v="0"/>
    <n v="0"/>
    <n v="0"/>
    <n v="567.16"/>
    <n v="11343.17"/>
    <n v="-10776.01"/>
    <n v="0"/>
    <m/>
    <s v="UM01"/>
    <s v="INR"/>
    <n v="0"/>
    <n v="0"/>
    <n v="0"/>
    <n v="0"/>
    <n v="0"/>
  </r>
  <r>
    <s v="1606003234"/>
    <s v="0"/>
    <s v="16060032340"/>
    <s v="6000"/>
    <x v="5"/>
    <s v="STEEL CABINET"/>
    <s v="10"/>
    <s v="0"/>
    <s v="UM3001"/>
    <d v="2005-10-03T00:00:00"/>
    <n v="23730"/>
    <n v="-22543.5"/>
    <n v="1186.5"/>
    <n v="0"/>
    <n v="0"/>
    <n v="0"/>
    <n v="0"/>
    <n v="1186.5"/>
    <n v="23730"/>
    <n v="-22543.5"/>
    <n v="0"/>
    <m/>
    <s v="UM01"/>
    <s v="INR"/>
    <n v="0"/>
    <n v="0"/>
    <n v="0"/>
    <n v="0"/>
    <n v="0"/>
  </r>
  <r>
    <s v="1606003235"/>
    <s v="0"/>
    <s v="16060032350"/>
    <s v="6000"/>
    <x v="5"/>
    <s v="STEEL 4DR. FILING CABINET"/>
    <s v="10"/>
    <s v="0"/>
    <s v="UM3001"/>
    <d v="1999-05-28T00:00:00"/>
    <n v="8245.9"/>
    <n v="-7833.61"/>
    <n v="412.29"/>
    <n v="0"/>
    <n v="0"/>
    <n v="0"/>
    <n v="0"/>
    <n v="412.29"/>
    <n v="8245.9"/>
    <n v="-7833.61"/>
    <n v="0"/>
    <m/>
    <s v="UM01"/>
    <s v="INR"/>
    <n v="0"/>
    <n v="0"/>
    <n v="0"/>
    <n v="0"/>
    <n v="0"/>
  </r>
  <r>
    <s v="1606003236"/>
    <s v="0"/>
    <s v="16060032360"/>
    <s v="6000"/>
    <x v="5"/>
    <s v="STEEL ALMIRAH"/>
    <s v="0"/>
    <s v="0"/>
    <s v="UM3001"/>
    <d v="2005-02-11T00:00:00"/>
    <n v="37516"/>
    <n v="-35640.199999999997"/>
    <n v="1875.8"/>
    <n v="0"/>
    <n v="0"/>
    <n v="0"/>
    <n v="0"/>
    <n v="1875.8"/>
    <n v="37516"/>
    <n v="-35640.199999999997"/>
    <n v="0"/>
    <m/>
    <s v="UM01"/>
    <s v="INR"/>
    <n v="0"/>
    <n v="0"/>
    <n v="0"/>
    <n v="0"/>
    <n v="0"/>
  </r>
  <r>
    <s v="1606003237"/>
    <s v="0"/>
    <s v="16060032370"/>
    <s v="6000"/>
    <x v="5"/>
    <s v="ARMED WRITING CHAIR"/>
    <s v="0"/>
    <s v="0"/>
    <s v="UM3001"/>
    <d v="1994-02-05T00:00:00"/>
    <n v="3150"/>
    <n v="-3150"/>
    <n v="0"/>
    <n v="0"/>
    <n v="0"/>
    <n v="0"/>
    <n v="0"/>
    <n v="0"/>
    <n v="3150"/>
    <n v="-3150"/>
    <n v="0"/>
    <m/>
    <s v="UM01"/>
    <s v="INR"/>
    <n v="0"/>
    <n v="0"/>
    <n v="0"/>
    <n v="0"/>
    <n v="0"/>
  </r>
  <r>
    <s v="1606003238"/>
    <s v="0"/>
    <s v="16060032380"/>
    <s v="6000"/>
    <x v="5"/>
    <s v="ARMED WRITING CHAIR"/>
    <s v="0"/>
    <s v="0"/>
    <s v="UM3001"/>
    <d v="1994-02-05T00:00:00"/>
    <n v="3150"/>
    <n v="-3150"/>
    <n v="0"/>
    <n v="0"/>
    <n v="0"/>
    <n v="0"/>
    <n v="0"/>
    <n v="0"/>
    <n v="3150"/>
    <n v="-3150"/>
    <n v="0"/>
    <m/>
    <s v="UM01"/>
    <s v="INR"/>
    <n v="0"/>
    <n v="0"/>
    <n v="0"/>
    <n v="0"/>
    <n v="0"/>
  </r>
  <r>
    <s v="1606003239"/>
    <s v="0"/>
    <s v="16060032390"/>
    <s v="6000"/>
    <x v="5"/>
    <s v="STEEL ALMIRAH"/>
    <s v="10"/>
    <s v="0"/>
    <s v="UM3001"/>
    <d v="2005-08-30T00:00:00"/>
    <n v="5424"/>
    <n v="-5152.8"/>
    <n v="271.2"/>
    <n v="0"/>
    <n v="0"/>
    <n v="0"/>
    <n v="0"/>
    <n v="271.2"/>
    <n v="5424"/>
    <n v="-5152.8"/>
    <n v="0"/>
    <m/>
    <s v="UM01"/>
    <s v="INR"/>
    <n v="0"/>
    <n v="0"/>
    <n v="0"/>
    <n v="0"/>
    <n v="0"/>
  </r>
  <r>
    <s v="1606003240"/>
    <s v="0"/>
    <s v="16060032400"/>
    <s v="6000"/>
    <x v="5"/>
    <s v="STEEL ALMIRAH"/>
    <s v="10"/>
    <s v="0"/>
    <s v="UM3001"/>
    <d v="2010-10-04T00:00:00"/>
    <n v="5400"/>
    <n v="-4821.71"/>
    <n v="578.29"/>
    <n v="0"/>
    <n v="0"/>
    <n v="-308.29000000000002"/>
    <n v="0"/>
    <n v="270"/>
    <n v="5400"/>
    <n v="-5130"/>
    <n v="0"/>
    <m/>
    <s v="UM01"/>
    <s v="INR"/>
    <n v="0"/>
    <n v="0"/>
    <n v="0"/>
    <n v="0"/>
    <n v="0"/>
  </r>
  <r>
    <s v="1606003241"/>
    <s v="0"/>
    <s v="16060032410"/>
    <s v="6000"/>
    <x v="5"/>
    <s v="STEEL ALMIRAH"/>
    <s v="0"/>
    <s v="0"/>
    <s v="UM3001"/>
    <d v="1998-03-31T00:00:00"/>
    <n v="9500"/>
    <n v="-9025"/>
    <n v="475"/>
    <n v="0"/>
    <n v="0"/>
    <n v="0"/>
    <n v="0"/>
    <n v="475"/>
    <n v="9500"/>
    <n v="-9025"/>
    <n v="0"/>
    <m/>
    <s v="UM01"/>
    <s v="INR"/>
    <n v="0"/>
    <n v="0"/>
    <n v="0"/>
    <n v="0"/>
    <n v="0"/>
  </r>
  <r>
    <s v="1606003242"/>
    <s v="0"/>
    <s v="16060032420"/>
    <s v="6000"/>
    <x v="5"/>
    <s v="STEEL ALMIRAH"/>
    <s v="10"/>
    <s v="0"/>
    <s v="UM3001"/>
    <d v="2012-01-04T00:00:00"/>
    <n v="6834"/>
    <n v="-5239.71"/>
    <n v="1594.29"/>
    <n v="0"/>
    <n v="0"/>
    <n v="-712.14"/>
    <n v="0"/>
    <n v="882.15"/>
    <n v="6834"/>
    <n v="-5951.85"/>
    <n v="0"/>
    <m/>
    <s v="UM01"/>
    <s v="INR"/>
    <n v="0"/>
    <n v="0"/>
    <n v="0"/>
    <n v="0"/>
    <n v="0"/>
  </r>
  <r>
    <s v="1606003243"/>
    <s v="0"/>
    <s v="16060032430"/>
    <s v="6000"/>
    <x v="5"/>
    <s v="NOTICE BOARD"/>
    <s v="0"/>
    <s v="0"/>
    <s v="UM3001"/>
    <d v="1993-10-18T00:00:00"/>
    <n v="3150"/>
    <n v="-3150"/>
    <n v="0"/>
    <n v="0"/>
    <n v="0"/>
    <n v="0"/>
    <n v="0"/>
    <n v="0"/>
    <n v="3150"/>
    <n v="-3150"/>
    <n v="0"/>
    <m/>
    <s v="UM01"/>
    <s v="INR"/>
    <n v="0"/>
    <n v="0"/>
    <n v="0"/>
    <n v="0"/>
    <n v="0"/>
  </r>
  <r>
    <s v="1606003244"/>
    <s v="0"/>
    <s v="16060032440"/>
    <s v="6000"/>
    <x v="5"/>
    <s v="NOTICE BOARD"/>
    <s v="0"/>
    <s v="0"/>
    <s v="UM3001"/>
    <d v="1993-10-18T00:00:00"/>
    <n v="3150"/>
    <n v="-3150"/>
    <n v="0"/>
    <n v="0"/>
    <n v="0"/>
    <n v="0"/>
    <n v="0"/>
    <n v="0"/>
    <n v="3150"/>
    <n v="-3150"/>
    <n v="0"/>
    <m/>
    <s v="UM01"/>
    <s v="INR"/>
    <n v="0"/>
    <n v="0"/>
    <n v="0"/>
    <n v="0"/>
    <n v="0"/>
  </r>
  <r>
    <s v="1606003245"/>
    <s v="0"/>
    <s v="16060032450"/>
    <s v="6000"/>
    <x v="5"/>
    <s v="STEEL ALMIRAH"/>
    <s v="10"/>
    <s v="0"/>
    <s v="UM3001"/>
    <d v="2008-07-25T00:00:00"/>
    <n v="11812.5"/>
    <n v="-11221.87"/>
    <n v="590.63"/>
    <n v="0"/>
    <n v="0"/>
    <n v="0"/>
    <n v="0"/>
    <n v="590.63"/>
    <n v="11812.5"/>
    <n v="-11221.87"/>
    <n v="0"/>
    <m/>
    <s v="UM01"/>
    <s v="INR"/>
    <n v="0"/>
    <n v="0"/>
    <n v="0"/>
    <n v="0"/>
    <n v="0"/>
  </r>
  <r>
    <s v="1606003246"/>
    <s v="0"/>
    <s v="16060032460"/>
    <s v="6000"/>
    <x v="5"/>
    <s v="STEEL ALMIRAH"/>
    <s v="10"/>
    <s v="0"/>
    <s v="UM3001"/>
    <d v="2012-05-28T00:00:00"/>
    <n v="20503"/>
    <n v="-14960.55"/>
    <n v="5542.45"/>
    <n v="0"/>
    <n v="0"/>
    <n v="-2095.06"/>
    <n v="0"/>
    <n v="3447.39"/>
    <n v="20503"/>
    <n v="-17055.61"/>
    <n v="0"/>
    <m/>
    <s v="UM01"/>
    <s v="INR"/>
    <n v="0"/>
    <n v="0"/>
    <n v="0"/>
    <n v="0"/>
    <n v="0"/>
  </r>
  <r>
    <s v="1606003247"/>
    <s v="0"/>
    <s v="16060032470"/>
    <s v="6000"/>
    <x v="5"/>
    <s v="STEEL ALMIRAH"/>
    <s v="10"/>
    <s v="0"/>
    <s v="UM3001"/>
    <d v="2005-06-15T00:00:00"/>
    <n v="10848"/>
    <n v="-10305.6"/>
    <n v="542.4"/>
    <n v="0"/>
    <n v="0"/>
    <n v="0"/>
    <n v="0"/>
    <n v="542.4"/>
    <n v="10848"/>
    <n v="-10305.6"/>
    <n v="0"/>
    <m/>
    <s v="UM01"/>
    <s v="INR"/>
    <n v="0"/>
    <n v="0"/>
    <n v="0"/>
    <n v="0"/>
    <n v="0"/>
  </r>
  <r>
    <s v="1606003248"/>
    <s v="0"/>
    <s v="16060032480"/>
    <s v="6000"/>
    <x v="5"/>
    <s v="STEEL ALMIRAH"/>
    <s v="10"/>
    <s v="0"/>
    <s v="UM3001"/>
    <d v="2010-10-04T00:00:00"/>
    <n v="5400"/>
    <n v="-4821.71"/>
    <n v="578.29"/>
    <n v="0"/>
    <n v="0"/>
    <n v="-308.29000000000002"/>
    <n v="0"/>
    <n v="270"/>
    <n v="5400"/>
    <n v="-5130"/>
    <n v="0"/>
    <m/>
    <s v="UM01"/>
    <s v="INR"/>
    <n v="0"/>
    <n v="0"/>
    <n v="0"/>
    <n v="0"/>
    <n v="0"/>
  </r>
  <r>
    <s v="1606003249"/>
    <s v="0"/>
    <s v="16060032490"/>
    <s v="6000"/>
    <x v="5"/>
    <s v="STEEL ALMIRAH"/>
    <s v="10"/>
    <s v="0"/>
    <s v="UM3001"/>
    <d v="2011-12-06T00:00:00"/>
    <n v="68343"/>
    <n v="-52919.74"/>
    <n v="15423.26"/>
    <n v="0"/>
    <n v="0"/>
    <n v="-7148.83"/>
    <n v="0"/>
    <n v="8274.43"/>
    <n v="68343"/>
    <n v="-60068.57"/>
    <n v="0"/>
    <m/>
    <s v="UM01"/>
    <s v="INR"/>
    <n v="0"/>
    <n v="0"/>
    <n v="0"/>
    <n v="0"/>
    <n v="0"/>
  </r>
  <r>
    <s v="1606003250"/>
    <s v="0"/>
    <s v="16060032500"/>
    <s v="6000"/>
    <x v="5"/>
    <s v="STEEL ALMIRAH"/>
    <s v="10"/>
    <s v="0"/>
    <s v="UM3001"/>
    <d v="2012-01-04T00:00:00"/>
    <n v="34172"/>
    <n v="-26200.07"/>
    <n v="7971.93"/>
    <n v="0"/>
    <n v="0"/>
    <n v="-3560.93"/>
    <n v="0"/>
    <n v="4411"/>
    <n v="34172"/>
    <n v="-29761"/>
    <n v="0"/>
    <m/>
    <s v="UM01"/>
    <s v="INR"/>
    <n v="0"/>
    <n v="0"/>
    <n v="0"/>
    <n v="0"/>
    <n v="0"/>
  </r>
  <r>
    <s v="1606003251"/>
    <s v="0"/>
    <s v="16060032510"/>
    <s v="6000"/>
    <x v="5"/>
    <s v="STEEL ALMIRAH"/>
    <s v="10"/>
    <s v="0"/>
    <s v="UM3001"/>
    <d v="2012-05-28T00:00:00"/>
    <n v="13669"/>
    <n v="-9973.94"/>
    <n v="3695.06"/>
    <n v="0"/>
    <n v="0"/>
    <n v="-1396.74"/>
    <n v="0"/>
    <n v="2298.3200000000002"/>
    <n v="13669"/>
    <n v="-11370.68"/>
    <n v="0"/>
    <m/>
    <s v="UM01"/>
    <s v="INR"/>
    <n v="0"/>
    <n v="0"/>
    <n v="0"/>
    <n v="0"/>
    <n v="0"/>
  </r>
  <r>
    <s v="1606003252"/>
    <s v="0"/>
    <s v="16060032520"/>
    <s v="6000"/>
    <x v="5"/>
    <s v="STEEL ALMIRAH"/>
    <s v="10"/>
    <s v="0"/>
    <s v="UM3001"/>
    <d v="2012-05-28T00:00:00"/>
    <n v="6834"/>
    <n v="-4986.6000000000004"/>
    <n v="1847.4"/>
    <n v="0"/>
    <n v="0"/>
    <n v="-698.32"/>
    <n v="0"/>
    <n v="1149.08"/>
    <n v="6834"/>
    <n v="-5684.92"/>
    <n v="0"/>
    <m/>
    <s v="UM01"/>
    <s v="INR"/>
    <n v="0"/>
    <n v="0"/>
    <n v="0"/>
    <n v="0"/>
    <n v="0"/>
  </r>
  <r>
    <s v="1606003253"/>
    <s v="0"/>
    <s v="16060032530"/>
    <s v="6000"/>
    <x v="5"/>
    <s v="STEEL ALMIRAH"/>
    <s v="10"/>
    <s v="0"/>
    <s v="UM3001"/>
    <d v="2008-11-01T00:00:00"/>
    <n v="10800"/>
    <n v="-10260"/>
    <n v="540"/>
    <n v="0"/>
    <n v="0"/>
    <n v="0"/>
    <n v="0"/>
    <n v="540"/>
    <n v="10800"/>
    <n v="-10260"/>
    <n v="0"/>
    <m/>
    <s v="UM01"/>
    <s v="INR"/>
    <n v="0"/>
    <n v="0"/>
    <n v="0"/>
    <n v="0"/>
    <n v="0"/>
  </r>
  <r>
    <s v="1606003254"/>
    <s v="0"/>
    <s v="16060032540"/>
    <s v="6000"/>
    <x v="5"/>
    <s v="STEEL ALMIRAH"/>
    <s v="10"/>
    <s v="0"/>
    <s v="UM3001"/>
    <d v="2012-03-19T00:00:00"/>
    <n v="47840"/>
    <n v="-35756.06"/>
    <n v="12083.94"/>
    <n v="0"/>
    <n v="0"/>
    <n v="-4933.83"/>
    <n v="0"/>
    <n v="7150.11"/>
    <n v="47840"/>
    <n v="-40689.89"/>
    <n v="0"/>
    <m/>
    <s v="UM01"/>
    <s v="INR"/>
    <n v="0"/>
    <n v="0"/>
    <n v="0"/>
    <n v="0"/>
    <n v="0"/>
  </r>
  <r>
    <s v="1606003255"/>
    <s v="0"/>
    <s v="16060032550"/>
    <s v="6000"/>
    <x v="5"/>
    <s v="STEEL ALMIRAH"/>
    <s v="10"/>
    <s v="0"/>
    <s v="UM3001"/>
    <d v="2012-02-10T00:00:00"/>
    <n v="13669"/>
    <n v="-10349.450000000001"/>
    <n v="3319.55"/>
    <n v="0"/>
    <n v="0"/>
    <n v="-1417.05"/>
    <n v="0"/>
    <n v="1902.5"/>
    <n v="13669"/>
    <n v="-11766.5"/>
    <n v="0"/>
    <m/>
    <s v="UM01"/>
    <s v="INR"/>
    <n v="0"/>
    <n v="0"/>
    <n v="0"/>
    <n v="0"/>
    <n v="0"/>
  </r>
  <r>
    <s v="1606003256"/>
    <s v="0"/>
    <s v="16060032560"/>
    <s v="6000"/>
    <x v="5"/>
    <s v="STEEL ALMIRAH"/>
    <s v="10"/>
    <s v="0"/>
    <s v="UM3001"/>
    <d v="2013-12-19T00:00:00"/>
    <n v="7182"/>
    <n v="-4242.28"/>
    <n v="2939.72"/>
    <n v="0"/>
    <n v="0"/>
    <n v="-694.12"/>
    <n v="0"/>
    <n v="2245.6"/>
    <n v="7182"/>
    <n v="-4936.3999999999996"/>
    <n v="0"/>
    <m/>
    <s v="UM01"/>
    <s v="INR"/>
    <n v="0"/>
    <n v="0"/>
    <n v="0"/>
    <n v="0"/>
    <n v="0"/>
  </r>
  <r>
    <s v="1606003257"/>
    <s v="0"/>
    <s v="16060032570"/>
    <s v="6000"/>
    <x v="5"/>
    <s v="PRINTER TABLES"/>
    <s v="0"/>
    <s v="0"/>
    <s v="UM3001"/>
    <d v="1990-04-20T00:00:00"/>
    <n v="3176.82"/>
    <n v="-3176.82"/>
    <n v="0"/>
    <n v="0"/>
    <n v="0"/>
    <n v="0"/>
    <n v="0"/>
    <n v="0"/>
    <n v="3176.82"/>
    <n v="-3176.82"/>
    <n v="0"/>
    <m/>
    <s v="UM01"/>
    <s v="INR"/>
    <n v="0"/>
    <n v="0"/>
    <n v="0"/>
    <n v="0"/>
    <n v="0"/>
  </r>
  <r>
    <s v="1606003258"/>
    <s v="0"/>
    <s v="16060032580"/>
    <s v="6000"/>
    <x v="5"/>
    <s v="KHIRA STEEL TABLE"/>
    <s v="0"/>
    <s v="0"/>
    <s v="UM3001"/>
    <d v="1986-03-29T00:00:00"/>
    <n v="3185.27"/>
    <n v="-3185.27"/>
    <n v="0"/>
    <n v="0"/>
    <n v="0"/>
    <n v="0"/>
    <n v="0"/>
    <n v="0"/>
    <n v="3185.27"/>
    <n v="-3185.27"/>
    <n v="0"/>
    <m/>
    <s v="UM01"/>
    <s v="INR"/>
    <n v="0"/>
    <n v="0"/>
    <n v="0"/>
    <n v="0"/>
    <n v="0"/>
  </r>
  <r>
    <s v="1606003259"/>
    <s v="0"/>
    <s v="16060032590"/>
    <s v="6000"/>
    <x v="5"/>
    <s v="GODREJ TABLE T-101"/>
    <s v="0"/>
    <s v="0"/>
    <s v="UM3001"/>
    <d v="1991-07-09T00:00:00"/>
    <n v="3186.86"/>
    <n v="-3186.86"/>
    <n v="0"/>
    <n v="0"/>
    <n v="0"/>
    <n v="0"/>
    <n v="0"/>
    <n v="0"/>
    <n v="3186.86"/>
    <n v="-3186.86"/>
    <n v="0"/>
    <m/>
    <s v="UM01"/>
    <s v="INR"/>
    <n v="0"/>
    <n v="0"/>
    <n v="0"/>
    <n v="0"/>
    <n v="0"/>
  </r>
  <r>
    <s v="1606003260"/>
    <s v="0"/>
    <s v="16060032600"/>
    <s v="6000"/>
    <x v="5"/>
    <s v="BOLOWAL STOOL"/>
    <s v="0"/>
    <s v="0"/>
    <s v="UM3001"/>
    <d v="2008-06-20T00:00:00"/>
    <n v="3188"/>
    <n v="-3188"/>
    <n v="0"/>
    <n v="0"/>
    <n v="0"/>
    <n v="0"/>
    <n v="0"/>
    <n v="0"/>
    <n v="3188"/>
    <n v="-3188"/>
    <n v="0"/>
    <m/>
    <s v="UM01"/>
    <s v="INR"/>
    <n v="0"/>
    <n v="0"/>
    <n v="0"/>
    <n v="0"/>
    <n v="0"/>
  </r>
  <r>
    <s v="1606003261"/>
    <s v="0"/>
    <s v="16060032610"/>
    <s v="6000"/>
    <x v="5"/>
    <s v="DELUEX OPERATING CHAIR WITHOUT"/>
    <s v="0"/>
    <s v="0"/>
    <s v="UM3001"/>
    <d v="1996-10-03T00:00:00"/>
    <n v="3202.72"/>
    <n v="-3202.72"/>
    <n v="0"/>
    <n v="0"/>
    <n v="0"/>
    <n v="0"/>
    <n v="0"/>
    <n v="0"/>
    <n v="3202.72"/>
    <n v="-3202.72"/>
    <n v="0"/>
    <m/>
    <s v="UM01"/>
    <s v="INR"/>
    <n v="0"/>
    <n v="0"/>
    <n v="0"/>
    <n v="0"/>
    <n v="0"/>
  </r>
  <r>
    <s v="1606003262"/>
    <s v="0"/>
    <s v="16060032620"/>
    <s v="6000"/>
    <x v="5"/>
    <s v="COMPUTER PRINTER TABLE MODEL P"/>
    <s v="0"/>
    <s v="0"/>
    <s v="UM3001"/>
    <d v="1995-11-21T00:00:00"/>
    <n v="3218.58"/>
    <n v="-3218.58"/>
    <n v="0"/>
    <n v="0"/>
    <n v="0"/>
    <n v="0"/>
    <n v="0"/>
    <n v="0"/>
    <n v="3218.58"/>
    <n v="-3218.58"/>
    <n v="0"/>
    <m/>
    <s v="UM01"/>
    <s v="INR"/>
    <n v="0"/>
    <n v="0"/>
    <n v="0"/>
    <n v="0"/>
    <n v="0"/>
  </r>
  <r>
    <s v="1606003263"/>
    <s v="0"/>
    <s v="16060032630"/>
    <s v="6000"/>
    <x v="5"/>
    <s v="STEEL FILING CABINET"/>
    <s v="0"/>
    <s v="0"/>
    <s v="UM3001"/>
    <d v="1985-06-04T00:00:00"/>
    <n v="3220"/>
    <n v="-3220"/>
    <n v="0"/>
    <n v="0"/>
    <n v="0"/>
    <n v="0"/>
    <n v="0"/>
    <n v="0"/>
    <n v="3220"/>
    <n v="-3220"/>
    <n v="0"/>
    <m/>
    <s v="UM01"/>
    <s v="INR"/>
    <n v="0"/>
    <n v="0"/>
    <n v="0"/>
    <n v="0"/>
    <n v="0"/>
  </r>
  <r>
    <s v="1606003264"/>
    <s v="0"/>
    <s v="16060032640"/>
    <s v="6000"/>
    <x v="5"/>
    <s v="STEEL REVOLVING CHAIR"/>
    <s v="0"/>
    <s v="0"/>
    <s v="UM3001"/>
    <d v="2008-09-09T00:00:00"/>
    <n v="3243.75"/>
    <n v="-3243.75"/>
    <n v="0"/>
    <n v="0"/>
    <n v="0"/>
    <n v="0"/>
    <n v="0"/>
    <n v="0"/>
    <n v="3243.75"/>
    <n v="-3243.75"/>
    <n v="0"/>
    <m/>
    <s v="UM01"/>
    <s v="INR"/>
    <n v="0"/>
    <n v="0"/>
    <n v="0"/>
    <n v="0"/>
    <n v="0"/>
  </r>
  <r>
    <s v="1606003265"/>
    <s v="0"/>
    <s v="16060032650"/>
    <s v="6000"/>
    <x v="5"/>
    <s v="STEEL ALMIRAH 1 NOS"/>
    <s v="10"/>
    <s v="0"/>
    <s v="UM3001"/>
    <d v="2015-02-07T00:00:00"/>
    <n v="6840"/>
    <n v="-3342.37"/>
    <n v="3497.63"/>
    <n v="0"/>
    <n v="0"/>
    <n v="-650"/>
    <n v="0"/>
    <n v="2847.63"/>
    <n v="6840"/>
    <n v="-3992.37"/>
    <n v="0"/>
    <m/>
    <s v="UM01"/>
    <s v="INR"/>
    <n v="0"/>
    <n v="0"/>
    <n v="0"/>
    <n v="0"/>
    <n v="0"/>
  </r>
  <r>
    <s v="1606003266"/>
    <s v="0"/>
    <s v="16060032660"/>
    <s v="6000"/>
    <x v="5"/>
    <s v="STEEL ALMIRAH 2 NOS"/>
    <s v="10"/>
    <s v="0"/>
    <s v="UM3001"/>
    <d v="2015-02-07T00:00:00"/>
    <n v="14820"/>
    <n v="-7241.82"/>
    <n v="7578.18"/>
    <n v="0"/>
    <n v="0"/>
    <n v="-1408.34"/>
    <n v="0"/>
    <n v="6169.84"/>
    <n v="14820"/>
    <n v="-8650.16"/>
    <n v="0"/>
    <m/>
    <s v="UM01"/>
    <s v="INR"/>
    <n v="0"/>
    <n v="0"/>
    <n v="0"/>
    <n v="0"/>
    <n v="0"/>
  </r>
  <r>
    <s v="1606003267"/>
    <s v="0"/>
    <s v="16060032670"/>
    <s v="6000"/>
    <x v="5"/>
    <s v="STEEL REVOLVING CHAIR"/>
    <s v="0"/>
    <s v="0"/>
    <s v="UM3001"/>
    <d v="2008-07-01T00:00:00"/>
    <n v="3243.75"/>
    <n v="-3243.75"/>
    <n v="0"/>
    <n v="0"/>
    <n v="0"/>
    <n v="0"/>
    <n v="0"/>
    <n v="0"/>
    <n v="3243.75"/>
    <n v="-3243.75"/>
    <n v="0"/>
    <m/>
    <s v="UM01"/>
    <s v="INR"/>
    <n v="0"/>
    <n v="0"/>
    <n v="0"/>
    <n v="0"/>
    <n v="0"/>
  </r>
  <r>
    <s v="1606003268"/>
    <s v="0"/>
    <s v="16060032680"/>
    <s v="6000"/>
    <x v="5"/>
    <s v="STEEL ALMIRAH 3 NOS"/>
    <s v="10"/>
    <s v="0"/>
    <s v="UM3001"/>
    <d v="2015-02-07T00:00:00"/>
    <n v="22230"/>
    <n v="-10862.72"/>
    <n v="11367.28"/>
    <n v="0"/>
    <n v="0"/>
    <n v="-2112.5100000000002"/>
    <n v="0"/>
    <n v="9254.77"/>
    <n v="22230"/>
    <n v="-12975.23"/>
    <n v="0"/>
    <m/>
    <s v="UM01"/>
    <s v="INR"/>
    <n v="0"/>
    <n v="0"/>
    <n v="0"/>
    <n v="0"/>
    <n v="0"/>
  </r>
  <r>
    <s v="1606003269"/>
    <s v="0"/>
    <s v="16060032690"/>
    <s v="6000"/>
    <x v="5"/>
    <s v="SHOE RACK FOR COMPUTER"/>
    <s v="0"/>
    <s v="0"/>
    <s v="UM3001"/>
    <d v="1985-10-04T00:00:00"/>
    <n v="3250"/>
    <n v="-3250"/>
    <n v="0"/>
    <n v="0"/>
    <n v="0"/>
    <n v="0"/>
    <n v="0"/>
    <n v="0"/>
    <n v="3250"/>
    <n v="-3250"/>
    <n v="0"/>
    <m/>
    <s v="UM01"/>
    <s v="INR"/>
    <n v="0"/>
    <n v="0"/>
    <n v="0"/>
    <n v="0"/>
    <n v="0"/>
  </r>
  <r>
    <s v="1606003271"/>
    <s v="0"/>
    <s v="16060032710"/>
    <s v="6000"/>
    <x v="5"/>
    <s v="&quot;STEEL ALMIRAH SIZE 72&quot;&quot; 2 NOS&quot;"/>
    <s v="10"/>
    <s v="0"/>
    <s v="UM3001"/>
    <d v="2008-05-15T00:00:00"/>
    <n v="10800"/>
    <n v="-10260"/>
    <n v="540"/>
    <n v="0"/>
    <n v="0"/>
    <n v="0"/>
    <n v="0"/>
    <n v="540"/>
    <n v="10800"/>
    <n v="-10260"/>
    <n v="0"/>
    <m/>
    <s v="UM01"/>
    <s v="INR"/>
    <n v="0"/>
    <n v="0"/>
    <n v="0"/>
    <n v="0"/>
    <n v="0"/>
  </r>
  <r>
    <s v="1606003272"/>
    <s v="0"/>
    <s v="16060032720"/>
    <s v="6000"/>
    <x v="5"/>
    <s v="&quot;STEEL ALMIRAH SIZE 72&quot;&quot; 5 NOS&quot;"/>
    <s v="10"/>
    <s v="0"/>
    <s v="UM3001"/>
    <d v="2008-05-12T00:00:00"/>
    <n v="27000"/>
    <n v="-25650"/>
    <n v="1350"/>
    <n v="0"/>
    <n v="0"/>
    <n v="0"/>
    <n v="0"/>
    <n v="1350"/>
    <n v="27000"/>
    <n v="-25650"/>
    <n v="0"/>
    <m/>
    <s v="UM01"/>
    <s v="INR"/>
    <n v="0"/>
    <n v="0"/>
    <n v="0"/>
    <n v="0"/>
    <n v="0"/>
  </r>
  <r>
    <s v="1606003273"/>
    <s v="0"/>
    <s v="16060032730"/>
    <s v="6000"/>
    <x v="5"/>
    <s v="SIDE TABLE"/>
    <s v="0"/>
    <s v="0"/>
    <s v="UM3001"/>
    <d v="1983-08-27T00:00:00"/>
    <n v="3271.79"/>
    <n v="-3271.79"/>
    <n v="0"/>
    <n v="0"/>
    <n v="0"/>
    <n v="0"/>
    <n v="0"/>
    <n v="0"/>
    <n v="3271.79"/>
    <n v="-3271.79"/>
    <n v="0"/>
    <m/>
    <s v="UM01"/>
    <s v="INR"/>
    <n v="0"/>
    <n v="0"/>
    <n v="0"/>
    <n v="0"/>
    <n v="0"/>
  </r>
  <r>
    <s v="1606003274"/>
    <s v="0"/>
    <s v="16060032740"/>
    <s v="6000"/>
    <x v="5"/>
    <s v="MODERN MOULDED CHAIR"/>
    <s v="0"/>
    <s v="0"/>
    <s v="UM3001"/>
    <d v="1993-02-02T00:00:00"/>
    <n v="3278.16"/>
    <n v="-3278.16"/>
    <n v="0"/>
    <n v="0"/>
    <n v="0"/>
    <n v="0"/>
    <n v="0"/>
    <n v="0"/>
    <n v="3278.16"/>
    <n v="-3278.16"/>
    <n v="0"/>
    <m/>
    <s v="UM01"/>
    <s v="INR"/>
    <n v="0"/>
    <n v="0"/>
    <n v="0"/>
    <n v="0"/>
    <n v="0"/>
  </r>
  <r>
    <s v="1606003275"/>
    <s v="0"/>
    <s v="16060032750"/>
    <s v="6000"/>
    <x v="5"/>
    <s v="STEEL ALMIRAHS"/>
    <s v="0"/>
    <s v="0"/>
    <s v="UM3001"/>
    <d v="1990-09-13T00:00:00"/>
    <n v="17252.86"/>
    <n v="-16390.21"/>
    <n v="862.65"/>
    <n v="0"/>
    <n v="0"/>
    <n v="0"/>
    <n v="0"/>
    <n v="862.65"/>
    <n v="17252.86"/>
    <n v="-16390.21"/>
    <n v="0"/>
    <m/>
    <s v="UM01"/>
    <s v="INR"/>
    <n v="0"/>
    <n v="0"/>
    <n v="0"/>
    <n v="0"/>
    <n v="0"/>
  </r>
  <r>
    <s v="1606003276"/>
    <s v="0"/>
    <s v="16060032760"/>
    <s v="6000"/>
    <x v="5"/>
    <s v="STEEL ALMIRH"/>
    <s v="10"/>
    <s v="0"/>
    <s v="UM3001"/>
    <d v="2013-12-16T00:00:00"/>
    <n v="8000"/>
    <n v="-4730.76"/>
    <n v="3269.24"/>
    <n v="0"/>
    <n v="0"/>
    <n v="-773.47"/>
    <n v="0"/>
    <n v="2495.77"/>
    <n v="8000"/>
    <n v="-5504.23"/>
    <n v="0"/>
    <m/>
    <s v="UM01"/>
    <s v="INR"/>
    <n v="0"/>
    <n v="0"/>
    <n v="0"/>
    <n v="0"/>
    <n v="0"/>
  </r>
  <r>
    <s v="1606003277"/>
    <s v="0"/>
    <s v="16060032770"/>
    <s v="6000"/>
    <x v="5"/>
    <s v="STEEL BOOK CASE"/>
    <s v="10"/>
    <s v="0"/>
    <s v="UM3001"/>
    <d v="2008-07-02T00:00:00"/>
    <n v="5231"/>
    <n v="-4969.45"/>
    <n v="261.55"/>
    <n v="0"/>
    <n v="0"/>
    <n v="0"/>
    <n v="0"/>
    <n v="261.55"/>
    <n v="5231"/>
    <n v="-4969.45"/>
    <n v="0"/>
    <m/>
    <s v="UM01"/>
    <s v="INR"/>
    <n v="0"/>
    <n v="0"/>
    <n v="0"/>
    <n v="0"/>
    <n v="0"/>
  </r>
  <r>
    <s v="1606003278"/>
    <s v="0"/>
    <s v="16060032780"/>
    <s v="6000"/>
    <x v="5"/>
    <s v="STEEL BOOK CASE (4 SHELVES)"/>
    <s v="0"/>
    <s v="0"/>
    <s v="UM3001"/>
    <d v="1995-05-08T00:00:00"/>
    <n v="6094.78"/>
    <n v="-5790.04"/>
    <n v="304.74"/>
    <n v="0"/>
    <n v="0"/>
    <n v="0"/>
    <n v="0"/>
    <n v="304.74"/>
    <n v="6094.78"/>
    <n v="-5790.04"/>
    <n v="0"/>
    <m/>
    <s v="UM01"/>
    <s v="INR"/>
    <n v="0"/>
    <n v="0"/>
    <n v="0"/>
    <n v="0"/>
    <n v="0"/>
  </r>
  <r>
    <s v="1606003279"/>
    <s v="0"/>
    <s v="16060032790"/>
    <s v="6000"/>
    <x v="5"/>
    <s v="STEEL BOOK CASE WITH 4 COMPART"/>
    <s v="10"/>
    <s v="0"/>
    <s v="UM3001"/>
    <d v="2005-12-26T00:00:00"/>
    <n v="5185"/>
    <n v="-4925.75"/>
    <n v="259.25"/>
    <n v="0"/>
    <n v="0"/>
    <n v="0"/>
    <n v="0"/>
    <n v="259.25"/>
    <n v="5185"/>
    <n v="-4925.75"/>
    <n v="0"/>
    <m/>
    <s v="UM01"/>
    <s v="INR"/>
    <n v="0"/>
    <n v="0"/>
    <n v="0"/>
    <n v="0"/>
    <n v="0"/>
  </r>
  <r>
    <s v="1606003280"/>
    <s v="0"/>
    <s v="16060032800"/>
    <s v="6000"/>
    <x v="5"/>
    <s v="STEEL BOOK CASE WITH 4 COMPART"/>
    <s v="10"/>
    <s v="0"/>
    <s v="UM3001"/>
    <d v="2005-12-12T00:00:00"/>
    <n v="5185"/>
    <n v="-4925.75"/>
    <n v="259.25"/>
    <n v="0"/>
    <n v="0"/>
    <n v="0"/>
    <n v="0"/>
    <n v="259.25"/>
    <n v="5185"/>
    <n v="-4925.75"/>
    <n v="0"/>
    <m/>
    <s v="UM01"/>
    <s v="INR"/>
    <n v="0"/>
    <n v="0"/>
    <n v="0"/>
    <n v="0"/>
    <n v="0"/>
  </r>
  <r>
    <s v="1606003281"/>
    <s v="0"/>
    <s v="16060032810"/>
    <s v="6000"/>
    <x v="5"/>
    <s v="STEEL CABINET WITH STAND"/>
    <s v="0"/>
    <s v="0"/>
    <s v="UM3001"/>
    <d v="1989-10-03T00:00:00"/>
    <n v="31552.06"/>
    <n v="-29974.45"/>
    <n v="1577.61"/>
    <n v="0"/>
    <n v="0"/>
    <n v="0"/>
    <n v="0"/>
    <n v="1577.61"/>
    <n v="31552.06"/>
    <n v="-29974.45"/>
    <n v="0"/>
    <m/>
    <s v="UM01"/>
    <s v="INR"/>
    <n v="0"/>
    <n v="0"/>
    <n v="0"/>
    <n v="0"/>
    <n v="0"/>
  </r>
  <r>
    <s v="1606003282"/>
    <s v="0"/>
    <s v="16060032820"/>
    <s v="6000"/>
    <x v="5"/>
    <s v="CHAIR PCH 7021"/>
    <s v="0"/>
    <s v="0"/>
    <s v="UM3001"/>
    <d v="1995-05-19T00:00:00"/>
    <n v="3314.1"/>
    <n v="-3314.1"/>
    <n v="0"/>
    <n v="0"/>
    <n v="0"/>
    <n v="0"/>
    <n v="0"/>
    <n v="0"/>
    <n v="3314.1"/>
    <n v="-3314.1"/>
    <n v="0"/>
    <m/>
    <s v="UM01"/>
    <s v="INR"/>
    <n v="0"/>
    <n v="0"/>
    <n v="0"/>
    <n v="0"/>
    <n v="0"/>
  </r>
  <r>
    <s v="1606003283"/>
    <s v="0"/>
    <s v="16060032830"/>
    <s v="6000"/>
    <x v="5"/>
    <s v="CHAIR PCH 7021"/>
    <s v="0"/>
    <s v="0"/>
    <s v="UM3001"/>
    <d v="1995-05-19T00:00:00"/>
    <n v="3314.11"/>
    <n v="-3314.11"/>
    <n v="0"/>
    <n v="0"/>
    <n v="0"/>
    <n v="0"/>
    <n v="0"/>
    <n v="0"/>
    <n v="3314.11"/>
    <n v="-3314.11"/>
    <n v="0"/>
    <m/>
    <s v="UM01"/>
    <s v="INR"/>
    <n v="0"/>
    <n v="0"/>
    <n v="0"/>
    <n v="0"/>
    <n v="0"/>
  </r>
  <r>
    <s v="1606003284"/>
    <s v="0"/>
    <s v="16060032840"/>
    <s v="6000"/>
    <x v="5"/>
    <s v="EXHAUST FAN"/>
    <s v="0"/>
    <s v="0"/>
    <s v="UM3001"/>
    <d v="1971-01-01T00:00:00"/>
    <n v="3320.72"/>
    <n v="-3320.72"/>
    <n v="0"/>
    <n v="0"/>
    <n v="0"/>
    <n v="0"/>
    <n v="0"/>
    <n v="0"/>
    <n v="3320.72"/>
    <n v="-3320.72"/>
    <n v="0"/>
    <m/>
    <s v="UM01"/>
    <s v="INR"/>
    <n v="0"/>
    <n v="0"/>
    <n v="0"/>
    <n v="0"/>
    <n v="0"/>
  </r>
  <r>
    <s v="1606003285"/>
    <s v="0"/>
    <s v="16060032850"/>
    <s v="6000"/>
    <x v="5"/>
    <s v="EXHAUST FAN"/>
    <s v="0"/>
    <s v="0"/>
    <s v="UM3001"/>
    <d v="1971-01-01T00:00:00"/>
    <n v="3320.72"/>
    <n v="-3320.72"/>
    <n v="0"/>
    <n v="0"/>
    <n v="0"/>
    <n v="0"/>
    <n v="0"/>
    <n v="0"/>
    <n v="3320.72"/>
    <n v="-3320.72"/>
    <n v="0"/>
    <m/>
    <s v="UM01"/>
    <s v="INR"/>
    <n v="0"/>
    <n v="0"/>
    <n v="0"/>
    <n v="0"/>
    <n v="0"/>
  </r>
  <r>
    <s v="1606003286"/>
    <s v="0"/>
    <s v="16060032860"/>
    <s v="6000"/>
    <x v="5"/>
    <s v="EXHAUST FAN"/>
    <s v="0"/>
    <s v="0"/>
    <s v="UM3001"/>
    <d v="1971-01-01T00:00:00"/>
    <n v="3320.72"/>
    <n v="-3320.72"/>
    <n v="0"/>
    <n v="0"/>
    <n v="0"/>
    <n v="0"/>
    <n v="0"/>
    <n v="0"/>
    <n v="3320.72"/>
    <n v="-3320.72"/>
    <n v="0"/>
    <m/>
    <s v="UM01"/>
    <s v="INR"/>
    <n v="0"/>
    <n v="0"/>
    <n v="0"/>
    <n v="0"/>
    <n v="0"/>
  </r>
  <r>
    <s v="1606003287"/>
    <s v="0"/>
    <s v="16060032870"/>
    <s v="6000"/>
    <x v="5"/>
    <s v="EXHAUST FAN"/>
    <s v="0"/>
    <s v="0"/>
    <s v="UM3001"/>
    <d v="1971-01-01T00:00:00"/>
    <n v="3320.72"/>
    <n v="-3320.72"/>
    <n v="0"/>
    <n v="0"/>
    <n v="0"/>
    <n v="0"/>
    <n v="0"/>
    <n v="0"/>
    <n v="3320.72"/>
    <n v="-3320.72"/>
    <n v="0"/>
    <m/>
    <s v="UM01"/>
    <s v="INR"/>
    <n v="0"/>
    <n v="0"/>
    <n v="0"/>
    <n v="0"/>
    <n v="0"/>
  </r>
  <r>
    <s v="1606003288"/>
    <s v="0"/>
    <s v="16060032880"/>
    <s v="6000"/>
    <x v="5"/>
    <s v="EXHAUST FAN"/>
    <s v="0"/>
    <s v="0"/>
    <s v="UM3001"/>
    <d v="1971-01-01T00:00:00"/>
    <n v="3320.72"/>
    <n v="-3320.72"/>
    <n v="0"/>
    <n v="0"/>
    <n v="0"/>
    <n v="0"/>
    <n v="0"/>
    <n v="0"/>
    <n v="3320.72"/>
    <n v="-3320.72"/>
    <n v="0"/>
    <m/>
    <s v="UM01"/>
    <s v="INR"/>
    <n v="0"/>
    <n v="0"/>
    <n v="0"/>
    <n v="0"/>
    <n v="0"/>
  </r>
  <r>
    <s v="1606003289"/>
    <s v="0"/>
    <s v="16060032890"/>
    <s v="6000"/>
    <x v="5"/>
    <s v="EXHAUST FAN"/>
    <s v="0"/>
    <s v="0"/>
    <s v="UM3001"/>
    <d v="1971-01-01T00:00:00"/>
    <n v="3320.72"/>
    <n v="-3320.72"/>
    <n v="0"/>
    <n v="0"/>
    <n v="0"/>
    <n v="0"/>
    <n v="0"/>
    <n v="0"/>
    <n v="3320.72"/>
    <n v="-3320.72"/>
    <n v="0"/>
    <m/>
    <s v="UM01"/>
    <s v="INR"/>
    <n v="0"/>
    <n v="0"/>
    <n v="0"/>
    <n v="0"/>
    <n v="0"/>
  </r>
  <r>
    <s v="1606003290"/>
    <s v="0"/>
    <s v="16060032900"/>
    <s v="6000"/>
    <x v="5"/>
    <s v="EXHAUST FAN"/>
    <s v="0"/>
    <s v="0"/>
    <s v="UM3001"/>
    <d v="1971-01-01T00:00:00"/>
    <n v="3320.72"/>
    <n v="-3320.72"/>
    <n v="0"/>
    <n v="0"/>
    <n v="0"/>
    <n v="0"/>
    <n v="0"/>
    <n v="0"/>
    <n v="3320.72"/>
    <n v="-3320.72"/>
    <n v="0"/>
    <m/>
    <s v="UM01"/>
    <s v="INR"/>
    <n v="0"/>
    <n v="0"/>
    <n v="0"/>
    <n v="0"/>
    <n v="0"/>
  </r>
  <r>
    <s v="1606003291"/>
    <s v="0"/>
    <s v="16060032910"/>
    <s v="6000"/>
    <x v="5"/>
    <s v="EXHAUST FAN"/>
    <s v="0"/>
    <s v="0"/>
    <s v="UM3001"/>
    <d v="1971-01-01T00:00:00"/>
    <n v="3320.72"/>
    <n v="-3320.72"/>
    <n v="0"/>
    <n v="0"/>
    <n v="0"/>
    <n v="0"/>
    <n v="0"/>
    <n v="0"/>
    <n v="3320.72"/>
    <n v="-3320.72"/>
    <n v="0"/>
    <m/>
    <s v="UM01"/>
    <s v="INR"/>
    <n v="0"/>
    <n v="0"/>
    <n v="0"/>
    <n v="0"/>
    <n v="0"/>
  </r>
  <r>
    <s v="1606003292"/>
    <s v="0"/>
    <s v="16060032920"/>
    <s v="6000"/>
    <x v="5"/>
    <s v="EXHAUST FAN"/>
    <s v="0"/>
    <s v="0"/>
    <s v="UM3001"/>
    <d v="1971-01-01T00:00:00"/>
    <n v="3320.72"/>
    <n v="-3320.72"/>
    <n v="0"/>
    <n v="0"/>
    <n v="0"/>
    <n v="0"/>
    <n v="0"/>
    <n v="0"/>
    <n v="3320.72"/>
    <n v="-3320.72"/>
    <n v="0"/>
    <m/>
    <s v="UM01"/>
    <s v="INR"/>
    <n v="0"/>
    <n v="0"/>
    <n v="0"/>
    <n v="0"/>
    <n v="0"/>
  </r>
  <r>
    <s v="1606003293"/>
    <s v="0"/>
    <s v="16060032930"/>
    <s v="6000"/>
    <x v="5"/>
    <s v="EXHAUST FAN"/>
    <s v="0"/>
    <s v="0"/>
    <s v="UM3001"/>
    <d v="1971-01-01T00:00:00"/>
    <n v="3320.72"/>
    <n v="-3320.72"/>
    <n v="0"/>
    <n v="0"/>
    <n v="0"/>
    <n v="0"/>
    <n v="0"/>
    <n v="0"/>
    <n v="3320.72"/>
    <n v="-3320.72"/>
    <n v="0"/>
    <m/>
    <s v="UM01"/>
    <s v="INR"/>
    <n v="0"/>
    <n v="0"/>
    <n v="0"/>
    <n v="0"/>
    <n v="0"/>
  </r>
  <r>
    <s v="1606003294"/>
    <s v="0"/>
    <s v="16060032940"/>
    <s v="6000"/>
    <x v="5"/>
    <s v="EXHAUST FAN"/>
    <s v="0"/>
    <s v="0"/>
    <s v="UM3001"/>
    <d v="1971-01-01T00:00:00"/>
    <n v="3320.72"/>
    <n v="-3320.72"/>
    <n v="0"/>
    <n v="0"/>
    <n v="0"/>
    <n v="0"/>
    <n v="0"/>
    <n v="0"/>
    <n v="3320.72"/>
    <n v="-3320.72"/>
    <n v="0"/>
    <m/>
    <s v="UM01"/>
    <s v="INR"/>
    <n v="0"/>
    <n v="0"/>
    <n v="0"/>
    <n v="0"/>
    <n v="0"/>
  </r>
  <r>
    <s v="1606003295"/>
    <s v="0"/>
    <s v="16060032950"/>
    <s v="6000"/>
    <x v="5"/>
    <s v="EXHAUST FAN"/>
    <s v="0"/>
    <s v="0"/>
    <s v="UM3001"/>
    <d v="1971-01-01T00:00:00"/>
    <n v="3320.72"/>
    <n v="-3320.72"/>
    <n v="0"/>
    <n v="0"/>
    <n v="0"/>
    <n v="0"/>
    <n v="0"/>
    <n v="0"/>
    <n v="3320.72"/>
    <n v="-3320.72"/>
    <n v="0"/>
    <m/>
    <s v="UM01"/>
    <s v="INR"/>
    <n v="0"/>
    <n v="0"/>
    <n v="0"/>
    <n v="0"/>
    <n v="0"/>
  </r>
  <r>
    <s v="1606003296"/>
    <s v="0"/>
    <s v="16060032960"/>
    <s v="6000"/>
    <x v="5"/>
    <s v="EXHAUST FAN"/>
    <s v="0"/>
    <s v="0"/>
    <s v="UM3001"/>
    <d v="1971-01-01T00:00:00"/>
    <n v="3320.72"/>
    <n v="-3320.72"/>
    <n v="0"/>
    <n v="0"/>
    <n v="0"/>
    <n v="0"/>
    <n v="0"/>
    <n v="0"/>
    <n v="3320.72"/>
    <n v="-3320.72"/>
    <n v="0"/>
    <m/>
    <s v="UM01"/>
    <s v="INR"/>
    <n v="0"/>
    <n v="0"/>
    <n v="0"/>
    <n v="0"/>
    <n v="0"/>
  </r>
  <r>
    <s v="1606003297"/>
    <s v="0"/>
    <s v="16060032970"/>
    <s v="6000"/>
    <x v="5"/>
    <s v="&quot;&quot;&quot;ORIENT 56&quot;&quot;&quot;&quot; CELING FAN&quot;"/>
    <s v="0"/>
    <s v="0"/>
    <s v="UM3001"/>
    <d v="1985-06-01T00:00:00"/>
    <n v="3327.49"/>
    <n v="-3327.49"/>
    <n v="0"/>
    <n v="0"/>
    <n v="0"/>
    <n v="0"/>
    <n v="0"/>
    <n v="0"/>
    <n v="3327.49"/>
    <n v="-3327.49"/>
    <n v="0"/>
    <m/>
    <s v="UM01"/>
    <s v="INR"/>
    <n v="0"/>
    <n v="0"/>
    <n v="0"/>
    <n v="0"/>
    <n v="0"/>
  </r>
  <r>
    <s v="1606003298"/>
    <s v="0"/>
    <s v="16060032980"/>
    <s v="6000"/>
    <x v="5"/>
    <s v="GODREJ TABLE T-101"/>
    <s v="0"/>
    <s v="0"/>
    <s v="UM3001"/>
    <d v="1992-08-29T00:00:00"/>
    <n v="3359.73"/>
    <n v="-3359.73"/>
    <n v="0"/>
    <n v="0"/>
    <n v="0"/>
    <n v="0"/>
    <n v="0"/>
    <n v="0"/>
    <n v="3359.73"/>
    <n v="-3359.73"/>
    <n v="0"/>
    <m/>
    <s v="UM01"/>
    <s v="INR"/>
    <n v="0"/>
    <n v="0"/>
    <n v="0"/>
    <n v="0"/>
    <n v="0"/>
  </r>
  <r>
    <s v="1606003299"/>
    <s v="0"/>
    <s v="16060032990"/>
    <s v="6000"/>
    <x v="5"/>
    <s v="STEEL CHAIR CELLO"/>
    <s v="0"/>
    <s v="0"/>
    <s v="UM3001"/>
    <d v="2001-11-25T00:00:00"/>
    <n v="2475.9"/>
    <n v="-2352.1"/>
    <n v="123.8"/>
    <n v="0"/>
    <n v="0"/>
    <n v="0"/>
    <n v="0"/>
    <n v="123.8"/>
    <n v="2475.9"/>
    <n v="-2352.1"/>
    <n v="0"/>
    <m/>
    <s v="UM01"/>
    <s v="INR"/>
    <n v="0"/>
    <n v="0"/>
    <n v="0"/>
    <n v="0"/>
    <n v="0"/>
  </r>
  <r>
    <s v="1606003300"/>
    <s v="0"/>
    <s v="16060033000"/>
    <s v="6000"/>
    <x v="5"/>
    <s v="COMPUTER CHAIR MODEL C 806"/>
    <s v="0"/>
    <s v="0"/>
    <s v="UM3001"/>
    <d v="1995-04-27T00:00:00"/>
    <n v="3360.57"/>
    <n v="-3360.57"/>
    <n v="0"/>
    <n v="0"/>
    <n v="0"/>
    <n v="0"/>
    <n v="0"/>
    <n v="0"/>
    <n v="3360.57"/>
    <n v="-3360.57"/>
    <n v="0"/>
    <m/>
    <s v="UM01"/>
    <s v="INR"/>
    <n v="0"/>
    <n v="0"/>
    <n v="0"/>
    <n v="0"/>
    <n v="0"/>
  </r>
  <r>
    <s v="1606003301"/>
    <s v="0"/>
    <s v="16060033010"/>
    <s v="6000"/>
    <x v="5"/>
    <s v="FEATHERLITE COMPTER CHAIR"/>
    <s v="0"/>
    <s v="0"/>
    <s v="UM3001"/>
    <d v="1993-07-23T00:00:00"/>
    <n v="3360.57"/>
    <n v="-3360.57"/>
    <n v="0"/>
    <n v="0"/>
    <n v="0"/>
    <n v="0"/>
    <n v="0"/>
    <n v="0"/>
    <n v="3360.57"/>
    <n v="-3360.57"/>
    <n v="0"/>
    <m/>
    <s v="UM01"/>
    <s v="INR"/>
    <n v="0"/>
    <n v="0"/>
    <n v="0"/>
    <n v="0"/>
    <n v="0"/>
  </r>
  <r>
    <s v="1606003302"/>
    <s v="0"/>
    <s v="16060033020"/>
    <s v="6000"/>
    <x v="5"/>
    <s v="ORIENT CELLING FAN-6 NO"/>
    <s v="0"/>
    <s v="0"/>
    <s v="UM3001"/>
    <d v="1988-04-14T00:00:00"/>
    <n v="3370.57"/>
    <n v="-3370.57"/>
    <n v="0"/>
    <n v="0"/>
    <n v="0"/>
    <n v="0"/>
    <n v="0"/>
    <n v="0"/>
    <n v="3370.57"/>
    <n v="-3370.57"/>
    <n v="0"/>
    <m/>
    <s v="UM01"/>
    <s v="INR"/>
    <n v="0"/>
    <n v="0"/>
    <n v="0"/>
    <n v="0"/>
    <n v="0"/>
  </r>
  <r>
    <s v="1606003303"/>
    <s v="0"/>
    <s v="16060033030"/>
    <s v="6000"/>
    <x v="5"/>
    <s v="GODREJ STEEL CHAIR"/>
    <s v="0"/>
    <s v="0"/>
    <s v="UM3001"/>
    <d v="1992-08-14T00:00:00"/>
    <n v="3373.7"/>
    <n v="-3373.7"/>
    <n v="0"/>
    <n v="0"/>
    <n v="0"/>
    <n v="0"/>
    <n v="0"/>
    <n v="0"/>
    <n v="3373.7"/>
    <n v="-3373.7"/>
    <n v="0"/>
    <m/>
    <s v="UM01"/>
    <s v="INR"/>
    <n v="0"/>
    <n v="0"/>
    <n v="0"/>
    <n v="0"/>
    <n v="0"/>
  </r>
  <r>
    <s v="1606003304"/>
    <s v="0"/>
    <s v="16060033040"/>
    <s v="6000"/>
    <x v="5"/>
    <s v="REVOLVING CHAIR 1 NOS"/>
    <s v="1"/>
    <s v="0"/>
    <s v="UM3001"/>
    <d v="2014-04-09T00:00:00"/>
    <n v="3380"/>
    <n v="-3380"/>
    <n v="0"/>
    <n v="0"/>
    <n v="0"/>
    <n v="0"/>
    <n v="0"/>
    <n v="0"/>
    <n v="3380"/>
    <n v="-3380"/>
    <n v="0"/>
    <m/>
    <s v="UM01"/>
    <s v="INR"/>
    <n v="0"/>
    <n v="0"/>
    <n v="0"/>
    <n v="0"/>
    <n v="0"/>
  </r>
  <r>
    <s v="1606003305"/>
    <s v="0"/>
    <s v="16060033050"/>
    <s v="6000"/>
    <x v="5"/>
    <s v="&quot;&quot;&quot;EXHAUSRT FAN 12&quot;&quot;&quot;&quot;&quot;"/>
    <s v="0"/>
    <s v="0"/>
    <s v="UM3001"/>
    <d v="1996-01-29T00:00:00"/>
    <n v="3383.6"/>
    <n v="-3383.6"/>
    <n v="0"/>
    <n v="0"/>
    <n v="0"/>
    <n v="0"/>
    <n v="0"/>
    <n v="0"/>
    <n v="3383.6"/>
    <n v="-3383.6"/>
    <n v="0"/>
    <m/>
    <s v="UM01"/>
    <s v="INR"/>
    <n v="0"/>
    <n v="0"/>
    <n v="0"/>
    <n v="0"/>
    <n v="0"/>
  </r>
  <r>
    <s v="1606003306"/>
    <s v="0"/>
    <s v="16060033060"/>
    <s v="6000"/>
    <x v="5"/>
    <s v="EXHAUST FAN"/>
    <s v="0"/>
    <s v="0"/>
    <s v="UM3001"/>
    <d v="1996-04-01T00:00:00"/>
    <n v="3393.6"/>
    <n v="-3393.6"/>
    <n v="0"/>
    <n v="0"/>
    <n v="0"/>
    <n v="0"/>
    <n v="0"/>
    <n v="0"/>
    <n v="3393.6"/>
    <n v="-3393.6"/>
    <n v="0"/>
    <m/>
    <s v="UM01"/>
    <s v="INR"/>
    <n v="0"/>
    <n v="0"/>
    <n v="0"/>
    <n v="0"/>
    <n v="0"/>
  </r>
  <r>
    <s v="1606003307"/>
    <s v="0"/>
    <s v="16060033070"/>
    <s v="6000"/>
    <x v="5"/>
    <s v="WOODEN RACK"/>
    <s v="0"/>
    <s v="0"/>
    <s v="UM3001"/>
    <d v="1989-06-14T00:00:00"/>
    <n v="3448.8"/>
    <n v="-3448.8"/>
    <n v="0"/>
    <n v="0"/>
    <n v="0"/>
    <n v="0"/>
    <n v="0"/>
    <n v="0"/>
    <n v="3448.8"/>
    <n v="-3448.8"/>
    <n v="0"/>
    <m/>
    <s v="UM01"/>
    <s v="INR"/>
    <n v="0"/>
    <n v="0"/>
    <n v="0"/>
    <n v="0"/>
    <n v="0"/>
  </r>
  <r>
    <s v="1606003308"/>
    <s v="0"/>
    <s v="16060033080"/>
    <s v="6000"/>
    <x v="5"/>
    <s v="POLAR CIELING FAN"/>
    <s v="0"/>
    <s v="0"/>
    <s v="UM3001"/>
    <d v="1993-10-29T00:00:00"/>
    <n v="3450.16"/>
    <n v="-3450.16"/>
    <n v="0"/>
    <n v="0"/>
    <n v="0"/>
    <n v="0"/>
    <n v="0"/>
    <n v="0"/>
    <n v="3450.16"/>
    <n v="-3450.16"/>
    <n v="0"/>
    <m/>
    <s v="UM01"/>
    <s v="INR"/>
    <n v="0"/>
    <n v="0"/>
    <n v="0"/>
    <n v="0"/>
    <n v="0"/>
  </r>
  <r>
    <s v="1606003309"/>
    <s v="0"/>
    <s v="16060033090"/>
    <s v="6000"/>
    <x v="5"/>
    <s v="POLAR CIELING FAN"/>
    <s v="0"/>
    <s v="0"/>
    <s v="UM3001"/>
    <d v="1993-10-29T00:00:00"/>
    <n v="3450.16"/>
    <n v="-3450.16"/>
    <n v="0"/>
    <n v="0"/>
    <n v="0"/>
    <n v="0"/>
    <n v="0"/>
    <n v="0"/>
    <n v="3450.16"/>
    <n v="-3450.16"/>
    <n v="0"/>
    <m/>
    <s v="UM01"/>
    <s v="INR"/>
    <n v="0"/>
    <n v="0"/>
    <n v="0"/>
    <n v="0"/>
    <n v="0"/>
  </r>
  <r>
    <s v="1606003310"/>
    <s v="0"/>
    <s v="16060033100"/>
    <s v="6000"/>
    <x v="5"/>
    <s v="STEEL CHAIR WITH PU ARM"/>
    <s v="0"/>
    <s v="0"/>
    <s v="UM3001"/>
    <d v="2004-12-10T00:00:00"/>
    <n v="24046.400000000001"/>
    <n v="-22844.080000000002"/>
    <n v="1202.32"/>
    <n v="0"/>
    <n v="0"/>
    <n v="0"/>
    <n v="0"/>
    <n v="1202.32"/>
    <n v="24046.400000000001"/>
    <n v="-22844.080000000002"/>
    <n v="0"/>
    <m/>
    <s v="UM01"/>
    <s v="INR"/>
    <n v="0"/>
    <n v="0"/>
    <n v="0"/>
    <n v="0"/>
    <n v="0"/>
  </r>
  <r>
    <s v="1606003311"/>
    <s v="0"/>
    <s v="16060033110"/>
    <s v="6000"/>
    <x v="5"/>
    <s v="&quot;&quot;&quot;PEDESTAL FAN 16&quot;&quot;&quot;&quot;&quot;"/>
    <s v="0"/>
    <s v="0"/>
    <s v="UM3001"/>
    <d v="1995-08-14T00:00:00"/>
    <n v="3481.7"/>
    <n v="-3481.7"/>
    <n v="0"/>
    <n v="0"/>
    <n v="0"/>
    <n v="0"/>
    <n v="0"/>
    <n v="0"/>
    <n v="3481.7"/>
    <n v="-3481.7"/>
    <n v="0"/>
    <m/>
    <s v="UM01"/>
    <s v="INR"/>
    <n v="0"/>
    <n v="0"/>
    <n v="0"/>
    <n v="0"/>
    <n v="0"/>
  </r>
  <r>
    <s v="1606003312"/>
    <s v="0"/>
    <s v="16060033120"/>
    <s v="6000"/>
    <x v="5"/>
    <s v="&quot;&quot;&quot;MODEL CHAIR &quot;&quot;&quot;&quot;FLORENCE&quot;&quot;&quot;&quot;&quot;"/>
    <s v="0"/>
    <s v="0"/>
    <s v="UM3001"/>
    <d v="1995-11-14T00:00:00"/>
    <n v="3502"/>
    <n v="-3502"/>
    <n v="0"/>
    <n v="0"/>
    <n v="0"/>
    <n v="0"/>
    <n v="0"/>
    <n v="0"/>
    <n v="3502"/>
    <n v="-3502"/>
    <n v="0"/>
    <m/>
    <s v="UM01"/>
    <s v="INR"/>
    <n v="0"/>
    <n v="0"/>
    <n v="0"/>
    <n v="0"/>
    <n v="0"/>
  </r>
  <r>
    <s v="1606003313"/>
    <s v="0"/>
    <s v="16060033130"/>
    <s v="6000"/>
    <x v="5"/>
    <s v="VOLTAGE STABLIZER"/>
    <s v="0"/>
    <s v="0"/>
    <s v="UM3001"/>
    <d v="1993-11-03T00:00:00"/>
    <n v="3504.31"/>
    <n v="-3504.31"/>
    <n v="0"/>
    <n v="0"/>
    <n v="0"/>
    <n v="0"/>
    <n v="0"/>
    <n v="0"/>
    <n v="3504.31"/>
    <n v="-3504.31"/>
    <n v="0"/>
    <m/>
    <s v="UM01"/>
    <s v="INR"/>
    <n v="0"/>
    <n v="0"/>
    <n v="0"/>
    <n v="0"/>
    <n v="0"/>
  </r>
  <r>
    <s v="1606003314"/>
    <s v="0"/>
    <s v="16060033140"/>
    <s v="6000"/>
    <x v="5"/>
    <s v="VOLTAGE STABLIZER"/>
    <s v="0"/>
    <s v="0"/>
    <s v="UM3001"/>
    <d v="1993-11-03T00:00:00"/>
    <n v="3504.31"/>
    <n v="-3504.31"/>
    <n v="0"/>
    <n v="0"/>
    <n v="0"/>
    <n v="0"/>
    <n v="0"/>
    <n v="0"/>
    <n v="3504.31"/>
    <n v="-3504.31"/>
    <n v="0"/>
    <m/>
    <s v="UM01"/>
    <s v="INR"/>
    <n v="0"/>
    <n v="0"/>
    <n v="0"/>
    <n v="0"/>
    <n v="0"/>
  </r>
  <r>
    <s v="1606003315"/>
    <s v="0"/>
    <s v="16060033150"/>
    <s v="6000"/>
    <x v="5"/>
    <s v="VOLTAGE STABLIZER"/>
    <s v="0"/>
    <s v="0"/>
    <s v="UM3001"/>
    <d v="1993-11-03T00:00:00"/>
    <n v="3504.31"/>
    <n v="-3504.31"/>
    <n v="0"/>
    <n v="0"/>
    <n v="0"/>
    <n v="0"/>
    <n v="0"/>
    <n v="0"/>
    <n v="3504.31"/>
    <n v="-3504.31"/>
    <n v="0"/>
    <m/>
    <s v="UM01"/>
    <s v="INR"/>
    <n v="0"/>
    <n v="0"/>
    <n v="0"/>
    <n v="0"/>
    <n v="0"/>
  </r>
  <r>
    <s v="1606003316"/>
    <s v="0"/>
    <s v="16060033160"/>
    <s v="6000"/>
    <x v="5"/>
    <s v="&quot;&quot;&quot;STEEL ALMIRAH 78&quot;&quot;&quot;&quot;X36&quot;&quot;&quot;&quot;X29&quot;&quot;&quot;&quot;&quot;"/>
    <s v="0"/>
    <s v="0"/>
    <s v="UM3001"/>
    <d v="1985-09-14T00:00:00"/>
    <n v="3508.3"/>
    <n v="-3508.3"/>
    <n v="0"/>
    <n v="0"/>
    <n v="0"/>
    <n v="0"/>
    <n v="0"/>
    <n v="0"/>
    <n v="3508.3"/>
    <n v="-3508.3"/>
    <n v="0"/>
    <m/>
    <s v="UM01"/>
    <s v="INR"/>
    <n v="0"/>
    <n v="0"/>
    <n v="0"/>
    <n v="0"/>
    <n v="0"/>
  </r>
  <r>
    <s v="1606003317"/>
    <s v="0"/>
    <s v="16060033170"/>
    <s v="6000"/>
    <x v="5"/>
    <s v="GODREJ TABLE T-102"/>
    <s v="0"/>
    <s v="0"/>
    <s v="UM3001"/>
    <d v="1986-06-16T00:00:00"/>
    <n v="3521.98"/>
    <n v="-3521.98"/>
    <n v="0"/>
    <n v="0"/>
    <n v="0"/>
    <n v="0"/>
    <n v="0"/>
    <n v="0"/>
    <n v="3521.98"/>
    <n v="-3521.98"/>
    <n v="0"/>
    <m/>
    <s v="UM01"/>
    <s v="INR"/>
    <n v="0"/>
    <n v="0"/>
    <n v="0"/>
    <n v="0"/>
    <n v="0"/>
  </r>
  <r>
    <s v="1606003318"/>
    <s v="0"/>
    <s v="16060033180"/>
    <s v="6000"/>
    <x v="5"/>
    <s v="GODREJ TABLE T-102"/>
    <s v="0"/>
    <s v="0"/>
    <s v="UM3001"/>
    <d v="1986-06-16T00:00:00"/>
    <n v="3521.98"/>
    <n v="-3521.98"/>
    <n v="0"/>
    <n v="0"/>
    <n v="0"/>
    <n v="0"/>
    <n v="0"/>
    <n v="0"/>
    <n v="3521.98"/>
    <n v="-3521.98"/>
    <n v="0"/>
    <m/>
    <s v="UM01"/>
    <s v="INR"/>
    <n v="0"/>
    <n v="0"/>
    <n v="0"/>
    <n v="0"/>
    <n v="0"/>
  </r>
  <r>
    <s v="1606003319"/>
    <s v="0"/>
    <s v="16060033190"/>
    <s v="6000"/>
    <x v="5"/>
    <s v="GODREJ TABLE T-102"/>
    <s v="0"/>
    <s v="0"/>
    <s v="UM3001"/>
    <d v="1986-06-16T00:00:00"/>
    <n v="3521.99"/>
    <n v="-3521.99"/>
    <n v="0"/>
    <n v="0"/>
    <n v="0"/>
    <n v="0"/>
    <n v="0"/>
    <n v="0"/>
    <n v="3521.99"/>
    <n v="-3521.99"/>
    <n v="0"/>
    <m/>
    <s v="UM01"/>
    <s v="INR"/>
    <n v="0"/>
    <n v="0"/>
    <n v="0"/>
    <n v="0"/>
    <n v="0"/>
  </r>
  <r>
    <s v="1606003320"/>
    <s v="0"/>
    <s v="16060033200"/>
    <s v="6000"/>
    <x v="5"/>
    <s v="GODREJ TABLE T-102"/>
    <s v="0"/>
    <s v="0"/>
    <s v="UM3001"/>
    <d v="1986-06-18T00:00:00"/>
    <n v="3524.35"/>
    <n v="-3524.35"/>
    <n v="0"/>
    <n v="0"/>
    <n v="0"/>
    <n v="0"/>
    <n v="0"/>
    <n v="0"/>
    <n v="3524.35"/>
    <n v="-3524.35"/>
    <n v="0"/>
    <m/>
    <s v="UM01"/>
    <s v="INR"/>
    <n v="0"/>
    <n v="0"/>
    <n v="0"/>
    <n v="0"/>
    <n v="0"/>
  </r>
  <r>
    <s v="1606003321"/>
    <s v="0"/>
    <s v="16060033210"/>
    <s v="6000"/>
    <x v="5"/>
    <s v="STEEL TABLE"/>
    <s v="0"/>
    <s v="0"/>
    <s v="UM3001"/>
    <d v="1986-07-28T00:00:00"/>
    <n v="3524.36"/>
    <n v="-3524.36"/>
    <n v="0"/>
    <n v="0"/>
    <n v="0"/>
    <n v="0"/>
    <n v="0"/>
    <n v="0"/>
    <n v="3524.36"/>
    <n v="-3524.36"/>
    <n v="0"/>
    <m/>
    <s v="UM01"/>
    <s v="INR"/>
    <n v="0"/>
    <n v="0"/>
    <n v="0"/>
    <n v="0"/>
    <n v="0"/>
  </r>
  <r>
    <s v="1606003322"/>
    <s v="0"/>
    <s v="16060033220"/>
    <s v="6000"/>
    <x v="5"/>
    <s v="ORIENT CELLING FAN - 6 NOS"/>
    <s v="0"/>
    <s v="0"/>
    <s v="UM3001"/>
    <d v="1988-07-29T00:00:00"/>
    <n v="3545.34"/>
    <n v="-3545.34"/>
    <n v="0"/>
    <n v="0"/>
    <n v="0"/>
    <n v="0"/>
    <n v="0"/>
    <n v="0"/>
    <n v="3545.34"/>
    <n v="-3545.34"/>
    <n v="0"/>
    <m/>
    <s v="UM01"/>
    <s v="INR"/>
    <n v="0"/>
    <n v="0"/>
    <n v="0"/>
    <n v="0"/>
    <n v="0"/>
  </r>
  <r>
    <s v="1606003323"/>
    <s v="0"/>
    <s v="16060033230"/>
    <s v="6000"/>
    <x v="5"/>
    <s v="KHIRA STEEL TABLE"/>
    <s v="0"/>
    <s v="0"/>
    <s v="UM3001"/>
    <d v="1986-05-08T00:00:00"/>
    <n v="3557.86"/>
    <n v="-3557.86"/>
    <n v="0"/>
    <n v="0"/>
    <n v="0"/>
    <n v="0"/>
    <n v="0"/>
    <n v="0"/>
    <n v="3557.86"/>
    <n v="-3557.86"/>
    <n v="0"/>
    <m/>
    <s v="UM01"/>
    <s v="INR"/>
    <n v="0"/>
    <n v="0"/>
    <n v="0"/>
    <n v="0"/>
    <n v="0"/>
  </r>
  <r>
    <s v="1606003324"/>
    <s v="0"/>
    <s v="16060033240"/>
    <s v="6000"/>
    <x v="5"/>
    <s v="KHIRA STEEL TABLE"/>
    <s v="0"/>
    <s v="0"/>
    <s v="UM3001"/>
    <d v="1986-05-08T00:00:00"/>
    <n v="3557.87"/>
    <n v="-3557.87"/>
    <n v="0"/>
    <n v="0"/>
    <n v="0"/>
    <n v="0"/>
    <n v="0"/>
    <n v="0"/>
    <n v="3557.87"/>
    <n v="-3557.87"/>
    <n v="0"/>
    <m/>
    <s v="UM01"/>
    <s v="INR"/>
    <n v="0"/>
    <n v="0"/>
    <n v="0"/>
    <n v="0"/>
    <n v="0"/>
  </r>
  <r>
    <s v="1606003325"/>
    <s v="0"/>
    <s v="16060033250"/>
    <s v="6000"/>
    <x v="5"/>
    <s v="&quot;&quot;&quot;GEC EXHAUST FAN 24&quot;&quot;&quot;&quot;&quot;"/>
    <s v="0"/>
    <s v="0"/>
    <s v="UM3001"/>
    <d v="1987-08-22T00:00:00"/>
    <n v="3559.91"/>
    <n v="-3559.91"/>
    <n v="0"/>
    <n v="0"/>
    <n v="0"/>
    <n v="0"/>
    <n v="0"/>
    <n v="0"/>
    <n v="3559.91"/>
    <n v="-3559.91"/>
    <n v="0"/>
    <m/>
    <s v="UM01"/>
    <s v="INR"/>
    <n v="0"/>
    <n v="0"/>
    <n v="0"/>
    <n v="0"/>
    <n v="0"/>
  </r>
  <r>
    <s v="1606003326"/>
    <s v="0"/>
    <s v="16060033260"/>
    <s v="6000"/>
    <x v="5"/>
    <s v="&quot;&quot;&quot;48&quot;&quot;&quot;&quot; CEILING FAN WITH REGULAT&quot;"/>
    <s v="0"/>
    <s v="0"/>
    <s v="UM3001"/>
    <d v="1995-05-27T00:00:00"/>
    <n v="3595.6"/>
    <n v="-3595.6"/>
    <n v="0"/>
    <n v="0"/>
    <n v="0"/>
    <n v="0"/>
    <n v="0"/>
    <n v="0"/>
    <n v="3595.6"/>
    <n v="-3595.6"/>
    <n v="0"/>
    <m/>
    <s v="UM01"/>
    <s v="INR"/>
    <n v="0"/>
    <n v="0"/>
    <n v="0"/>
    <n v="0"/>
    <n v="0"/>
  </r>
  <r>
    <s v="1606003327"/>
    <s v="0"/>
    <s v="16060033270"/>
    <s v="6000"/>
    <x v="5"/>
    <s v="STEEL FILING CABINET (4 SHELVE"/>
    <s v="0"/>
    <s v="0"/>
    <s v="UM3001"/>
    <d v="1995-05-08T00:00:00"/>
    <n v="6209.13"/>
    <n v="-5898.67"/>
    <n v="310.45999999999998"/>
    <n v="0"/>
    <n v="0"/>
    <n v="0"/>
    <n v="0"/>
    <n v="310.45999999999998"/>
    <n v="6209.13"/>
    <n v="-5898.67"/>
    <n v="0"/>
    <m/>
    <s v="UM01"/>
    <s v="INR"/>
    <n v="0"/>
    <n v="0"/>
    <n v="0"/>
    <n v="0"/>
    <n v="0"/>
  </r>
  <r>
    <s v="1606003328"/>
    <s v="0"/>
    <s v="16060033280"/>
    <s v="6000"/>
    <x v="5"/>
    <s v="CHAIR"/>
    <s v="0"/>
    <s v="0"/>
    <s v="UM3001"/>
    <d v="1995-11-21T00:00:00"/>
    <n v="3619.84"/>
    <n v="-3619.84"/>
    <n v="0"/>
    <n v="0"/>
    <n v="0"/>
    <n v="0"/>
    <n v="0"/>
    <n v="0"/>
    <n v="3619.84"/>
    <n v="-3619.84"/>
    <n v="0"/>
    <m/>
    <s v="UM01"/>
    <s v="INR"/>
    <n v="0"/>
    <n v="0"/>
    <n v="0"/>
    <n v="0"/>
    <n v="0"/>
  </r>
  <r>
    <s v="1606003329"/>
    <s v="0"/>
    <s v="16060033290"/>
    <s v="6000"/>
    <x v="5"/>
    <s v="CHAIR"/>
    <s v="0"/>
    <s v="0"/>
    <s v="UM3001"/>
    <d v="1995-11-21T00:00:00"/>
    <n v="3619.84"/>
    <n v="-3619.84"/>
    <n v="0"/>
    <n v="0"/>
    <n v="0"/>
    <n v="0"/>
    <n v="0"/>
    <n v="0"/>
    <n v="3619.84"/>
    <n v="-3619.84"/>
    <n v="0"/>
    <m/>
    <s v="UM01"/>
    <s v="INR"/>
    <n v="0"/>
    <n v="0"/>
    <n v="0"/>
    <n v="0"/>
    <n v="0"/>
  </r>
  <r>
    <s v="1606003330"/>
    <s v="0"/>
    <s v="16060033300"/>
    <s v="6000"/>
    <x v="5"/>
    <s v="STEEL FILING RACK"/>
    <s v="0"/>
    <s v="0"/>
    <s v="UM3001"/>
    <d v="1990-05-17T00:00:00"/>
    <n v="8499.15"/>
    <n v="-8074.19"/>
    <n v="424.96"/>
    <n v="0"/>
    <n v="0"/>
    <n v="0"/>
    <n v="0"/>
    <n v="424.96"/>
    <n v="8499.15"/>
    <n v="-8074.19"/>
    <n v="0"/>
    <m/>
    <s v="UM01"/>
    <s v="INR"/>
    <n v="0"/>
    <n v="0"/>
    <n v="0"/>
    <n v="0"/>
    <n v="0"/>
  </r>
  <r>
    <s v="1606003331"/>
    <s v="0"/>
    <s v="16060033310"/>
    <s v="6000"/>
    <x v="5"/>
    <s v="STEEL FILLING CABINET WITH GD"/>
    <s v="0"/>
    <s v="0"/>
    <s v="UM3001"/>
    <d v="1987-04-15T00:00:00"/>
    <n v="6798"/>
    <n v="-6458.1"/>
    <n v="339.9"/>
    <n v="0"/>
    <n v="0"/>
    <n v="0"/>
    <n v="0"/>
    <n v="339.9"/>
    <n v="6798"/>
    <n v="-6458.1"/>
    <n v="0"/>
    <m/>
    <s v="UM01"/>
    <s v="INR"/>
    <n v="0"/>
    <n v="0"/>
    <n v="0"/>
    <n v="0"/>
    <n v="0"/>
  </r>
  <r>
    <s v="1606003332"/>
    <s v="0"/>
    <s v="16060033320"/>
    <s v="6000"/>
    <x v="5"/>
    <s v="CHAIR"/>
    <s v="0"/>
    <s v="0"/>
    <s v="UM3001"/>
    <d v="1995-11-21T00:00:00"/>
    <n v="3619.84"/>
    <n v="-3619.84"/>
    <n v="0"/>
    <n v="0"/>
    <n v="0"/>
    <n v="0"/>
    <n v="0"/>
    <n v="0"/>
    <n v="3619.84"/>
    <n v="-3619.84"/>
    <n v="0"/>
    <m/>
    <s v="UM01"/>
    <s v="INR"/>
    <n v="0"/>
    <n v="0"/>
    <n v="0"/>
    <n v="0"/>
    <n v="0"/>
  </r>
  <r>
    <s v="1606003333"/>
    <s v="0"/>
    <s v="16060033330"/>
    <s v="6000"/>
    <x v="5"/>
    <s v="OFFICE TABLE - O"/>
    <s v="1"/>
    <s v="0"/>
    <s v="UM3001"/>
    <d v="2016-02-09T00:00:00"/>
    <n v="3648"/>
    <n v="-3648"/>
    <n v="0"/>
    <n v="0"/>
    <n v="0"/>
    <n v="0"/>
    <n v="0"/>
    <n v="0"/>
    <n v="3648"/>
    <n v="-3648"/>
    <n v="0"/>
    <m/>
    <s v="UM01"/>
    <s v="INR"/>
    <n v="0"/>
    <n v="0"/>
    <n v="0"/>
    <n v="0"/>
    <n v="0"/>
  </r>
  <r>
    <s v="1606003334"/>
    <s v="0"/>
    <s v="16060033340"/>
    <s v="6000"/>
    <x v="5"/>
    <s v="GODREJ STEEL CHAIR"/>
    <s v="0"/>
    <s v="0"/>
    <s v="UM3001"/>
    <d v="1992-08-29T00:00:00"/>
    <n v="3663.04"/>
    <n v="-3663.04"/>
    <n v="0"/>
    <n v="0"/>
    <n v="0"/>
    <n v="0"/>
    <n v="0"/>
    <n v="0"/>
    <n v="3663.04"/>
    <n v="-3663.04"/>
    <n v="0"/>
    <m/>
    <s v="UM01"/>
    <s v="INR"/>
    <n v="0"/>
    <n v="0"/>
    <n v="0"/>
    <n v="0"/>
    <n v="0"/>
  </r>
  <r>
    <s v="1606003335"/>
    <s v="0"/>
    <s v="16060033350"/>
    <s v="6000"/>
    <x v="5"/>
    <s v="CHAIR"/>
    <s v="0"/>
    <s v="0"/>
    <s v="UM3001"/>
    <d v="1998-12-01T00:00:00"/>
    <n v="3685.98"/>
    <n v="-3685.98"/>
    <n v="0"/>
    <n v="0"/>
    <n v="0"/>
    <n v="0"/>
    <n v="0"/>
    <n v="0"/>
    <n v="3685.98"/>
    <n v="-3685.98"/>
    <n v="0"/>
    <m/>
    <s v="UM01"/>
    <s v="INR"/>
    <n v="0"/>
    <n v="0"/>
    <n v="0"/>
    <n v="0"/>
    <n v="0"/>
  </r>
  <r>
    <s v="1606003336"/>
    <s v="0"/>
    <s v="16060033360"/>
    <s v="6000"/>
    <x v="5"/>
    <s v="GODREJ EXE.CHAIR"/>
    <s v="0"/>
    <s v="0"/>
    <s v="UM3001"/>
    <d v="1989-06-07T00:00:00"/>
    <n v="3690.81"/>
    <n v="-3690.81"/>
    <n v="0"/>
    <n v="0"/>
    <n v="0"/>
    <n v="0"/>
    <n v="0"/>
    <n v="0"/>
    <n v="3690.81"/>
    <n v="-3690.81"/>
    <n v="0"/>
    <m/>
    <s v="UM01"/>
    <s v="INR"/>
    <n v="0"/>
    <n v="0"/>
    <n v="0"/>
    <n v="0"/>
    <n v="0"/>
  </r>
  <r>
    <s v="1606003337"/>
    <s v="0"/>
    <s v="16060033370"/>
    <s v="6000"/>
    <x v="5"/>
    <s v="COMPUTER CHAIR"/>
    <s v="0"/>
    <s v="0"/>
    <s v="UM3001"/>
    <d v="1999-01-27T00:00:00"/>
    <n v="3697.36"/>
    <n v="-3697.36"/>
    <n v="0"/>
    <n v="0"/>
    <n v="0"/>
    <n v="0"/>
    <n v="0"/>
    <n v="0"/>
    <n v="3697.36"/>
    <n v="-3697.36"/>
    <n v="0"/>
    <m/>
    <s v="UM01"/>
    <s v="INR"/>
    <n v="0"/>
    <n v="0"/>
    <n v="0"/>
    <n v="0"/>
    <n v="0"/>
  </r>
  <r>
    <s v="1606003338"/>
    <s v="0"/>
    <s v="16060033380"/>
    <s v="6000"/>
    <x v="5"/>
    <s v="GODREJ STEEL CHAIR"/>
    <s v="0"/>
    <s v="0"/>
    <s v="UM3001"/>
    <d v="1994-06-04T00:00:00"/>
    <n v="3707.06"/>
    <n v="-3707.06"/>
    <n v="0"/>
    <n v="0"/>
    <n v="0"/>
    <n v="0"/>
    <n v="0"/>
    <n v="0"/>
    <n v="3707.06"/>
    <n v="-3707.06"/>
    <n v="0"/>
    <m/>
    <s v="UM01"/>
    <s v="INR"/>
    <n v="0"/>
    <n v="0"/>
    <n v="0"/>
    <n v="0"/>
    <n v="0"/>
  </r>
  <r>
    <s v="1606003339"/>
    <s v="0"/>
    <s v="16060033390"/>
    <s v="6000"/>
    <x v="5"/>
    <s v="GODREJ STOREWELL - EOU"/>
    <s v="0"/>
    <s v="0"/>
    <s v="UM3001"/>
    <d v="1988-07-02T00:00:00"/>
    <n v="3761.01"/>
    <n v="-3761.01"/>
    <n v="0"/>
    <n v="0"/>
    <n v="0"/>
    <n v="0"/>
    <n v="0"/>
    <n v="0"/>
    <n v="3761.01"/>
    <n v="-3761.01"/>
    <n v="0"/>
    <m/>
    <s v="UM01"/>
    <s v="INR"/>
    <n v="0"/>
    <n v="0"/>
    <n v="0"/>
    <n v="0"/>
    <n v="0"/>
  </r>
  <r>
    <s v="1606003340"/>
    <s v="0"/>
    <s v="16060033400"/>
    <s v="6000"/>
    <x v="5"/>
    <s v="&quot;&quot;&quot;GODREJ STEEL TABLE 54&quot;&quot;&quot;&quot;X27&quot;&quot;&quot;&quot;&quot;"/>
    <s v="0"/>
    <s v="0"/>
    <s v="UM3001"/>
    <d v="1987-10-14T00:00:00"/>
    <n v="3764.62"/>
    <n v="-3764.62"/>
    <n v="0"/>
    <n v="0"/>
    <n v="0"/>
    <n v="0"/>
    <n v="0"/>
    <n v="0"/>
    <n v="3764.62"/>
    <n v="-3764.62"/>
    <n v="0"/>
    <m/>
    <s v="UM01"/>
    <s v="INR"/>
    <n v="0"/>
    <n v="0"/>
    <n v="0"/>
    <n v="0"/>
    <n v="0"/>
  </r>
  <r>
    <s v="1606003341"/>
    <s v="0"/>
    <s v="16060033410"/>
    <s v="6000"/>
    <x v="5"/>
    <s v="TABLE 101"/>
    <s v="0"/>
    <s v="0"/>
    <s v="UM3001"/>
    <d v="1995-05-19T00:00:00"/>
    <n v="3782.5"/>
    <n v="-3782.5"/>
    <n v="0"/>
    <n v="0"/>
    <n v="0"/>
    <n v="0"/>
    <n v="0"/>
    <n v="0"/>
    <n v="3782.5"/>
    <n v="-3782.5"/>
    <n v="0"/>
    <m/>
    <s v="UM01"/>
    <s v="INR"/>
    <n v="0"/>
    <n v="0"/>
    <n v="0"/>
    <n v="0"/>
    <n v="0"/>
  </r>
  <r>
    <s v="1606003342"/>
    <s v="0"/>
    <s v="16060033420"/>
    <s v="6000"/>
    <x v="5"/>
    <s v="SLEEK CHAIR"/>
    <s v="0"/>
    <s v="0"/>
    <s v="UM3001"/>
    <d v="1997-09-02T00:00:00"/>
    <n v="3817.8"/>
    <n v="-3817.8"/>
    <n v="0"/>
    <n v="0"/>
    <n v="0"/>
    <n v="0"/>
    <n v="0"/>
    <n v="0"/>
    <n v="3817.8"/>
    <n v="-3817.8"/>
    <n v="0"/>
    <m/>
    <s v="UM01"/>
    <s v="INR"/>
    <n v="0"/>
    <n v="0"/>
    <n v="0"/>
    <n v="0"/>
    <n v="0"/>
  </r>
  <r>
    <s v="1606003343"/>
    <s v="0"/>
    <s v="16060033430"/>
    <s v="6000"/>
    <x v="5"/>
    <s v="MOULDED CHAIR WITHOUT ARM 15 N"/>
    <s v="0"/>
    <s v="0"/>
    <s v="UM3001"/>
    <d v="2010-08-20T00:00:00"/>
    <n v="3847.5"/>
    <n v="-3847.5"/>
    <n v="0"/>
    <n v="0"/>
    <n v="0"/>
    <n v="0"/>
    <n v="0"/>
    <n v="0"/>
    <n v="3847.5"/>
    <n v="-3847.5"/>
    <n v="0"/>
    <m/>
    <s v="UM01"/>
    <s v="INR"/>
    <n v="0"/>
    <n v="0"/>
    <n v="0"/>
    <n v="0"/>
    <n v="0"/>
  </r>
  <r>
    <s v="1606003344"/>
    <s v="0"/>
    <s v="16060033440"/>
    <s v="6000"/>
    <x v="5"/>
    <s v="PLASTIC CHAIR 15 NOS"/>
    <s v="0"/>
    <s v="0"/>
    <s v="UM3001"/>
    <d v="2008-04-07T00:00:00"/>
    <n v="3847.5"/>
    <n v="-3847.5"/>
    <n v="0"/>
    <n v="0"/>
    <n v="0"/>
    <n v="0"/>
    <n v="0"/>
    <n v="0"/>
    <n v="3847.5"/>
    <n v="-3847.5"/>
    <n v="0"/>
    <m/>
    <s v="UM01"/>
    <s v="INR"/>
    <n v="0"/>
    <n v="0"/>
    <n v="0"/>
    <n v="0"/>
    <n v="0"/>
  </r>
  <r>
    <s v="1606003345"/>
    <s v="0"/>
    <s v="16060033450"/>
    <s v="6000"/>
    <x v="5"/>
    <s v="REVOLVING CHAIR PCH 7022"/>
    <s v="0"/>
    <s v="0"/>
    <s v="UM3001"/>
    <d v="1995-11-16T00:00:00"/>
    <n v="3850.98"/>
    <n v="-3850.98"/>
    <n v="0"/>
    <n v="0"/>
    <n v="0"/>
    <n v="0"/>
    <n v="0"/>
    <n v="0"/>
    <n v="3850.98"/>
    <n v="-3850.98"/>
    <n v="0"/>
    <m/>
    <s v="UM01"/>
    <s v="INR"/>
    <n v="0"/>
    <n v="0"/>
    <n v="0"/>
    <n v="0"/>
    <n v="0"/>
  </r>
  <r>
    <s v="1606003346"/>
    <s v="0"/>
    <s v="16060033460"/>
    <s v="6000"/>
    <x v="5"/>
    <s v="REVOLVING CHAIR PCH 7022"/>
    <s v="0"/>
    <s v="0"/>
    <s v="UM3001"/>
    <d v="1995-11-16T00:00:00"/>
    <n v="3850.98"/>
    <n v="-3850.98"/>
    <n v="0"/>
    <n v="0"/>
    <n v="0"/>
    <n v="0"/>
    <n v="0"/>
    <n v="0"/>
    <n v="3850.98"/>
    <n v="-3850.98"/>
    <n v="0"/>
    <m/>
    <s v="UM01"/>
    <s v="INR"/>
    <n v="0"/>
    <n v="0"/>
    <n v="0"/>
    <n v="0"/>
    <n v="0"/>
  </r>
  <r>
    <s v="1606003347"/>
    <s v="0"/>
    <s v="16060033470"/>
    <s v="6000"/>
    <x v="5"/>
    <s v="REVOLVING CHAIR"/>
    <s v="1"/>
    <s v="0"/>
    <s v="UM3001"/>
    <d v="2015-07-11T00:00:00"/>
    <n v="3853"/>
    <n v="-3853"/>
    <n v="0"/>
    <n v="0"/>
    <n v="0"/>
    <n v="0"/>
    <n v="0"/>
    <n v="0"/>
    <n v="3853"/>
    <n v="-3853"/>
    <n v="0"/>
    <m/>
    <s v="UM01"/>
    <s v="INR"/>
    <n v="0"/>
    <n v="0"/>
    <n v="0"/>
    <n v="0"/>
    <n v="0"/>
  </r>
  <r>
    <s v="1606003348"/>
    <s v="0"/>
    <s v="16060033480"/>
    <s v="6000"/>
    <x v="5"/>
    <s v="REVOLVING CHAIR MODEL 1 NO"/>
    <s v="1"/>
    <s v="0"/>
    <s v="UM3001"/>
    <d v="2014-12-23T00:00:00"/>
    <n v="3853"/>
    <n v="-3853"/>
    <n v="0"/>
    <n v="0"/>
    <n v="0"/>
    <n v="0"/>
    <n v="0"/>
    <n v="0"/>
    <n v="3853"/>
    <n v="-3853"/>
    <n v="0"/>
    <m/>
    <s v="UM01"/>
    <s v="INR"/>
    <n v="0"/>
    <n v="0"/>
    <n v="0"/>
    <n v="0"/>
    <n v="0"/>
  </r>
  <r>
    <s v="1606003349"/>
    <s v="0"/>
    <s v="16060033490"/>
    <s v="6000"/>
    <x v="5"/>
    <s v="FEATHERLITE COMPUTER PRINTER"/>
    <s v="0"/>
    <s v="0"/>
    <s v="UM3001"/>
    <d v="1994-07-26T00:00:00"/>
    <n v="3863.47"/>
    <n v="-3863.47"/>
    <n v="0"/>
    <n v="0"/>
    <n v="0"/>
    <n v="0"/>
    <n v="0"/>
    <n v="0"/>
    <n v="3863.47"/>
    <n v="-3863.47"/>
    <n v="0"/>
    <m/>
    <s v="UM01"/>
    <s v="INR"/>
    <n v="0"/>
    <n v="0"/>
    <n v="0"/>
    <n v="0"/>
    <n v="0"/>
  </r>
  <r>
    <s v="1606003350"/>
    <s v="0"/>
    <s v="16060033500"/>
    <s v="6000"/>
    <x v="5"/>
    <s v="FEATHERLITE COMPUTER PRINTER T"/>
    <s v="0"/>
    <s v="0"/>
    <s v="UM3001"/>
    <d v="1993-07-23T00:00:00"/>
    <n v="3863.47"/>
    <n v="-3863.47"/>
    <n v="0"/>
    <n v="0"/>
    <n v="0"/>
    <n v="0"/>
    <n v="0"/>
    <n v="0"/>
    <n v="3863.47"/>
    <n v="-3863.47"/>
    <n v="0"/>
    <m/>
    <s v="UM01"/>
    <s v="INR"/>
    <n v="0"/>
    <n v="0"/>
    <n v="0"/>
    <n v="0"/>
    <n v="0"/>
  </r>
  <r>
    <s v="1606003351"/>
    <s v="0"/>
    <s v="16060033510"/>
    <s v="6000"/>
    <x v="5"/>
    <s v="STEEL RACK"/>
    <s v="10"/>
    <s v="0"/>
    <s v="UM3001"/>
    <d v="2013-12-16T00:00:00"/>
    <n v="6000"/>
    <n v="-4137.24"/>
    <n v="1862.76"/>
    <n v="0"/>
    <n v="0"/>
    <n v="-421.28"/>
    <n v="0"/>
    <n v="1441.48"/>
    <n v="6000"/>
    <n v="-4558.5200000000004"/>
    <n v="0"/>
    <m/>
    <s v="UM01"/>
    <s v="INR"/>
    <n v="0"/>
    <n v="0"/>
    <n v="0"/>
    <n v="0"/>
    <n v="0"/>
  </r>
  <r>
    <s v="1606003352"/>
    <s v="0"/>
    <s v="16060033520"/>
    <s v="6000"/>
    <x v="5"/>
    <s v="STEEL ALMIRAH - 1 NO"/>
    <s v="0"/>
    <s v="0"/>
    <s v="UM3001"/>
    <d v="1988-12-15T00:00:00"/>
    <n v="3879.28"/>
    <n v="-3879.28"/>
    <n v="0"/>
    <n v="0"/>
    <n v="0"/>
    <n v="0"/>
    <n v="0"/>
    <n v="0"/>
    <n v="3879.28"/>
    <n v="-3879.28"/>
    <n v="0"/>
    <m/>
    <s v="UM01"/>
    <s v="INR"/>
    <n v="0"/>
    <n v="0"/>
    <n v="0"/>
    <n v="0"/>
    <n v="0"/>
  </r>
  <r>
    <s v="1606003353"/>
    <s v="0"/>
    <s v="16060033530"/>
    <s v="6000"/>
    <x v="5"/>
    <s v="GODREJ STEEL BOOK CASE -1 NO"/>
    <s v="0"/>
    <s v="0"/>
    <s v="UM3001"/>
    <d v="1988-10-21T00:00:00"/>
    <n v="3885.12"/>
    <n v="-3885.12"/>
    <n v="0"/>
    <n v="0"/>
    <n v="0"/>
    <n v="0"/>
    <n v="0"/>
    <n v="0"/>
    <n v="3885.12"/>
    <n v="-3885.12"/>
    <n v="0"/>
    <m/>
    <s v="UM01"/>
    <s v="INR"/>
    <n v="0"/>
    <n v="0"/>
    <n v="0"/>
    <n v="0"/>
    <n v="0"/>
  </r>
  <r>
    <s v="1606003354"/>
    <s v="0"/>
    <s v="16060033540"/>
    <s v="6000"/>
    <x v="5"/>
    <s v="KHIRA STEEL TABLE"/>
    <s v="0"/>
    <s v="0"/>
    <s v="UM3001"/>
    <d v="1986-05-08T00:00:00"/>
    <n v="3927.64"/>
    <n v="-3927.64"/>
    <n v="0"/>
    <n v="0"/>
    <n v="0"/>
    <n v="0"/>
    <n v="0"/>
    <n v="0"/>
    <n v="3927.64"/>
    <n v="-3927.64"/>
    <n v="0"/>
    <m/>
    <s v="UM01"/>
    <s v="INR"/>
    <n v="0"/>
    <n v="0"/>
    <n v="0"/>
    <n v="0"/>
    <n v="0"/>
  </r>
  <r>
    <s v="1606003355"/>
    <s v="0"/>
    <s v="16060033550"/>
    <s v="6000"/>
    <x v="5"/>
    <s v="CHAIR COMPUTER"/>
    <s v="0"/>
    <s v="0"/>
    <s v="UM3001"/>
    <d v="1998-05-23T00:00:00"/>
    <n v="3942.42"/>
    <n v="-3942.42"/>
    <n v="0"/>
    <n v="0"/>
    <n v="0"/>
    <n v="0"/>
    <n v="0"/>
    <n v="0"/>
    <n v="3942.42"/>
    <n v="-3942.42"/>
    <n v="0"/>
    <m/>
    <s v="UM01"/>
    <s v="INR"/>
    <n v="0"/>
    <n v="0"/>
    <n v="0"/>
    <n v="0"/>
    <n v="0"/>
  </r>
  <r>
    <s v="1606003356"/>
    <s v="0"/>
    <s v="16060033560"/>
    <s v="6000"/>
    <x v="5"/>
    <s v="EXHAUST FAN SINGLE PHASE"/>
    <s v="0"/>
    <s v="0"/>
    <s v="UM3001"/>
    <d v="1995-08-16T00:00:00"/>
    <n v="3943.04"/>
    <n v="-3943.04"/>
    <n v="0"/>
    <n v="0"/>
    <n v="0"/>
    <n v="0"/>
    <n v="0"/>
    <n v="0"/>
    <n v="3943.04"/>
    <n v="-3943.04"/>
    <n v="0"/>
    <m/>
    <s v="UM01"/>
    <s v="INR"/>
    <n v="0"/>
    <n v="0"/>
    <n v="0"/>
    <n v="0"/>
    <n v="0"/>
  </r>
  <r>
    <s v="1606003357"/>
    <s v="0"/>
    <s v="16060033570"/>
    <s v="6000"/>
    <x v="5"/>
    <s v="EXHAUST FAN SINGLE PHASE"/>
    <s v="0"/>
    <s v="0"/>
    <s v="UM3001"/>
    <d v="1995-08-16T00:00:00"/>
    <n v="3943.04"/>
    <n v="-3943.04"/>
    <n v="0"/>
    <n v="0"/>
    <n v="0"/>
    <n v="0"/>
    <n v="0"/>
    <n v="0"/>
    <n v="3943.04"/>
    <n v="-3943.04"/>
    <n v="0"/>
    <m/>
    <s v="UM01"/>
    <s v="INR"/>
    <n v="0"/>
    <n v="0"/>
    <n v="0"/>
    <n v="0"/>
    <n v="0"/>
  </r>
  <r>
    <s v="1606003358"/>
    <s v="0"/>
    <s v="16060033580"/>
    <s v="6000"/>
    <x v="5"/>
    <s v="EXHAUST FAN SINGLE PHASE"/>
    <s v="0"/>
    <s v="0"/>
    <s v="UM3001"/>
    <d v="1995-08-16T00:00:00"/>
    <n v="3943.04"/>
    <n v="-3943.04"/>
    <n v="0"/>
    <n v="0"/>
    <n v="0"/>
    <n v="0"/>
    <n v="0"/>
    <n v="0"/>
    <n v="3943.04"/>
    <n v="-3943.04"/>
    <n v="0"/>
    <m/>
    <s v="UM01"/>
    <s v="INR"/>
    <n v="0"/>
    <n v="0"/>
    <n v="0"/>
    <n v="0"/>
    <n v="0"/>
  </r>
  <r>
    <s v="1606003359"/>
    <s v="0"/>
    <s v="16060033590"/>
    <s v="6000"/>
    <x v="5"/>
    <s v="LOCKER 12 DOORS"/>
    <s v="0"/>
    <s v="0"/>
    <s v="UM3001"/>
    <d v="1995-05-09T00:00:00"/>
    <n v="3948.9"/>
    <n v="-3948.9"/>
    <n v="0"/>
    <n v="0"/>
    <n v="0"/>
    <n v="0"/>
    <n v="0"/>
    <n v="0"/>
    <n v="3948.9"/>
    <n v="-3948.9"/>
    <n v="0"/>
    <m/>
    <s v="UM01"/>
    <s v="INR"/>
    <n v="0"/>
    <n v="0"/>
    <n v="0"/>
    <n v="0"/>
    <n v="0"/>
  </r>
  <r>
    <s v="1606003360"/>
    <s v="0"/>
    <s v="16060033600"/>
    <s v="6000"/>
    <x v="5"/>
    <s v="LOCKER 12 DOORS"/>
    <s v="0"/>
    <s v="0"/>
    <s v="UM3001"/>
    <d v="1995-05-09T00:00:00"/>
    <n v="3948.9"/>
    <n v="-3948.9"/>
    <n v="0"/>
    <n v="0"/>
    <n v="0"/>
    <n v="0"/>
    <n v="0"/>
    <n v="0"/>
    <n v="3948.9"/>
    <n v="-3948.9"/>
    <n v="0"/>
    <m/>
    <s v="UM01"/>
    <s v="INR"/>
    <n v="0"/>
    <n v="0"/>
    <n v="0"/>
    <n v="0"/>
    <n v="0"/>
  </r>
  <r>
    <s v="1606003361"/>
    <s v="0"/>
    <s v="16060033610"/>
    <s v="6000"/>
    <x v="5"/>
    <s v="GODREJ REVOLVING CHAIR"/>
    <s v="0"/>
    <s v="0"/>
    <s v="UM3001"/>
    <d v="1989-12-20T00:00:00"/>
    <n v="3994.46"/>
    <n v="-3994.46"/>
    <n v="0"/>
    <n v="0"/>
    <n v="0"/>
    <n v="0"/>
    <n v="0"/>
    <n v="0"/>
    <n v="3994.46"/>
    <n v="-3994.46"/>
    <n v="0"/>
    <m/>
    <s v="UM01"/>
    <s v="INR"/>
    <n v="0"/>
    <n v="0"/>
    <n v="0"/>
    <n v="0"/>
    <n v="0"/>
  </r>
  <r>
    <s v="1606003362"/>
    <s v="0"/>
    <s v="16060033620"/>
    <s v="6000"/>
    <x v="5"/>
    <s v="STEEL RACK 8 PCS"/>
    <s v="0"/>
    <s v="0"/>
    <s v="UM3001"/>
    <d v="2008-04-21T00:00:00"/>
    <n v="18450"/>
    <n v="-17979.689999999999"/>
    <n v="470.31"/>
    <n v="0"/>
    <n v="0"/>
    <n v="0"/>
    <n v="0"/>
    <n v="470.31"/>
    <n v="18450"/>
    <n v="-17979.689999999999"/>
    <n v="0"/>
    <m/>
    <s v="UM01"/>
    <s v="INR"/>
    <n v="0"/>
    <n v="0"/>
    <n v="0"/>
    <n v="0"/>
    <n v="0"/>
  </r>
  <r>
    <s v="1606003363"/>
    <s v="0"/>
    <s v="16060033630"/>
    <s v="6000"/>
    <x v="5"/>
    <s v="&quot;&quot;&quot;CEILING FAN 48&quot;&quot;&quot;&quot;&quot;"/>
    <s v="0"/>
    <s v="0"/>
    <s v="UM3001"/>
    <d v="1995-08-28T00:00:00"/>
    <n v="3999.6"/>
    <n v="-3999.6"/>
    <n v="0"/>
    <n v="0"/>
    <n v="0"/>
    <n v="0"/>
    <n v="0"/>
    <n v="0"/>
    <n v="3999.6"/>
    <n v="-3999.6"/>
    <n v="0"/>
    <m/>
    <s v="UM01"/>
    <s v="INR"/>
    <n v="0"/>
    <n v="0"/>
    <n v="0"/>
    <n v="0"/>
    <n v="0"/>
  </r>
  <r>
    <s v="1606003364"/>
    <s v="0"/>
    <s v="16060033640"/>
    <s v="6000"/>
    <x v="5"/>
    <s v="STEEL RACK FOR FILE"/>
    <s v="0"/>
    <s v="0"/>
    <s v="UM3001"/>
    <d v="1990-05-15T00:00:00"/>
    <n v="28016.44"/>
    <n v="-26615.61"/>
    <n v="1400.83"/>
    <n v="0"/>
    <n v="0"/>
    <n v="0"/>
    <n v="0"/>
    <n v="1400.83"/>
    <n v="28016.44"/>
    <n v="-26615.61"/>
    <n v="0"/>
    <m/>
    <s v="UM01"/>
    <s v="INR"/>
    <n v="0"/>
    <n v="0"/>
    <n v="0"/>
    <n v="0"/>
    <n v="0"/>
  </r>
  <r>
    <s v="1606003365"/>
    <s v="0"/>
    <s v="16060033650"/>
    <s v="6000"/>
    <x v="5"/>
    <s v="STEEL RACK SMALL"/>
    <s v="10"/>
    <s v="0"/>
    <s v="UM3001"/>
    <d v="2013-12-16T00:00:00"/>
    <n v="2500"/>
    <n v="-1788.7"/>
    <n v="711.3"/>
    <n v="0"/>
    <n v="0"/>
    <n v="-191.75"/>
    <n v="0"/>
    <n v="519.54999999999995"/>
    <n v="2500"/>
    <n v="-1980.45"/>
    <n v="0"/>
    <m/>
    <s v="UM01"/>
    <s v="INR"/>
    <n v="0"/>
    <n v="0"/>
    <n v="0"/>
    <n v="0"/>
    <n v="0"/>
  </r>
  <r>
    <s v="1606003366"/>
    <s v="0"/>
    <s v="16060033660"/>
    <s v="6000"/>
    <x v="5"/>
    <s v="&quot;&quot;&quot;CEILING FAN 48&quot;&quot;&quot;&quot;&quot;"/>
    <s v="0"/>
    <s v="0"/>
    <s v="UM3001"/>
    <d v="1995-08-28T00:00:00"/>
    <n v="3999.6"/>
    <n v="-3999.6"/>
    <n v="0"/>
    <n v="0"/>
    <n v="0"/>
    <n v="0"/>
    <n v="0"/>
    <n v="0"/>
    <n v="3999.6"/>
    <n v="-3999.6"/>
    <n v="0"/>
    <m/>
    <s v="UM01"/>
    <s v="INR"/>
    <n v="0"/>
    <n v="0"/>
    <n v="0"/>
    <n v="0"/>
    <n v="0"/>
  </r>
  <r>
    <s v="1606003367"/>
    <s v="0"/>
    <s v="16060033670"/>
    <s v="6000"/>
    <x v="5"/>
    <s v="ARMED CHAIR"/>
    <s v="0"/>
    <s v="0"/>
    <s v="UM3001"/>
    <d v="1994-02-05T00:00:00"/>
    <n v="4000"/>
    <n v="-4000"/>
    <n v="0"/>
    <n v="0"/>
    <n v="0"/>
    <n v="0"/>
    <n v="0"/>
    <n v="0"/>
    <n v="4000"/>
    <n v="-4000"/>
    <n v="0"/>
    <m/>
    <s v="UM01"/>
    <s v="INR"/>
    <n v="0"/>
    <n v="0"/>
    <n v="0"/>
    <n v="0"/>
    <n v="0"/>
  </r>
  <r>
    <s v="1606003368"/>
    <s v="0"/>
    <s v="16060033680"/>
    <s v="6000"/>
    <x v="5"/>
    <s v="ARMED WRITING CHAIR"/>
    <s v="0"/>
    <s v="0"/>
    <s v="UM3001"/>
    <d v="1994-02-05T00:00:00"/>
    <n v="4000"/>
    <n v="-4000"/>
    <n v="0"/>
    <n v="0"/>
    <n v="0"/>
    <n v="0"/>
    <n v="0"/>
    <n v="0"/>
    <n v="4000"/>
    <n v="-4000"/>
    <n v="0"/>
    <m/>
    <s v="UM01"/>
    <s v="INR"/>
    <n v="0"/>
    <n v="0"/>
    <n v="0"/>
    <n v="0"/>
    <n v="0"/>
  </r>
  <r>
    <s v="1606003369"/>
    <s v="0"/>
    <s v="16060033690"/>
    <s v="6000"/>
    <x v="5"/>
    <s v="ARMED WRITING CHAIR"/>
    <s v="0"/>
    <s v="0"/>
    <s v="UM3001"/>
    <d v="1994-02-05T00:00:00"/>
    <n v="4000"/>
    <n v="-4000"/>
    <n v="0"/>
    <n v="0"/>
    <n v="0"/>
    <n v="0"/>
    <n v="0"/>
    <n v="0"/>
    <n v="4000"/>
    <n v="-4000"/>
    <n v="0"/>
    <m/>
    <s v="UM01"/>
    <s v="INR"/>
    <n v="0"/>
    <n v="0"/>
    <n v="0"/>
    <n v="0"/>
    <n v="0"/>
  </r>
  <r>
    <s v="1606003370"/>
    <s v="0"/>
    <s v="16060033700"/>
    <s v="6000"/>
    <x v="5"/>
    <s v="ARMED WRITING CHAIR"/>
    <s v="0"/>
    <s v="0"/>
    <s v="UM3001"/>
    <d v="1994-02-05T00:00:00"/>
    <n v="4000"/>
    <n v="-4000"/>
    <n v="0"/>
    <n v="0"/>
    <n v="0"/>
    <n v="0"/>
    <n v="0"/>
    <n v="0"/>
    <n v="4000"/>
    <n v="-4000"/>
    <n v="0"/>
    <m/>
    <s v="UM01"/>
    <s v="INR"/>
    <n v="0"/>
    <n v="0"/>
    <n v="0"/>
    <n v="0"/>
    <n v="0"/>
  </r>
  <r>
    <s v="1606003371"/>
    <s v="0"/>
    <s v="16060033710"/>
    <s v="6000"/>
    <x v="5"/>
    <s v="ARMED WRITING CHAIR"/>
    <s v="0"/>
    <s v="0"/>
    <s v="UM3001"/>
    <d v="1994-02-05T00:00:00"/>
    <n v="4000"/>
    <n v="-4000"/>
    <n v="0"/>
    <n v="0"/>
    <n v="0"/>
    <n v="0"/>
    <n v="0"/>
    <n v="0"/>
    <n v="4000"/>
    <n v="-4000"/>
    <n v="0"/>
    <m/>
    <s v="UM01"/>
    <s v="INR"/>
    <n v="0"/>
    <n v="0"/>
    <n v="0"/>
    <n v="0"/>
    <n v="0"/>
  </r>
  <r>
    <s v="1606003372"/>
    <s v="0"/>
    <s v="16060033720"/>
    <s v="6000"/>
    <x v="5"/>
    <s v="ARMED WRITING CHAIR"/>
    <s v="0"/>
    <s v="0"/>
    <s v="UM3001"/>
    <d v="1994-02-05T00:00:00"/>
    <n v="4000"/>
    <n v="-4000"/>
    <n v="0"/>
    <n v="0"/>
    <n v="0"/>
    <n v="0"/>
    <n v="0"/>
    <n v="0"/>
    <n v="4000"/>
    <n v="-4000"/>
    <n v="0"/>
    <m/>
    <s v="UM01"/>
    <s v="INR"/>
    <n v="0"/>
    <n v="0"/>
    <n v="0"/>
    <n v="0"/>
    <n v="0"/>
  </r>
  <r>
    <s v="1606003373"/>
    <s v="0"/>
    <s v="16060033730"/>
    <s v="6000"/>
    <x v="5"/>
    <s v="SYEPHONY AIR COOLER"/>
    <s v="0"/>
    <s v="0"/>
    <s v="UM3001"/>
    <d v="1993-10-12T00:00:00"/>
    <n v="4000"/>
    <n v="-4000"/>
    <n v="0"/>
    <n v="0"/>
    <n v="0"/>
    <n v="0"/>
    <n v="0"/>
    <n v="0"/>
    <n v="4000"/>
    <n v="-4000"/>
    <n v="0"/>
    <m/>
    <s v="UM01"/>
    <s v="INR"/>
    <n v="0"/>
    <n v="0"/>
    <n v="0"/>
    <n v="0"/>
    <n v="0"/>
  </r>
  <r>
    <s v="1606003375"/>
    <s v="0"/>
    <s v="16060033750"/>
    <s v="6000"/>
    <x v="5"/>
    <s v="GODREJ STEEL TABLE T-102 - 1"/>
    <s v="0"/>
    <s v="0"/>
    <s v="UM3001"/>
    <d v="1988-10-21T00:00:00"/>
    <n v="4040.9"/>
    <n v="-4040.9"/>
    <n v="0"/>
    <n v="0"/>
    <n v="0"/>
    <n v="0"/>
    <n v="0"/>
    <n v="0"/>
    <n v="4040.9"/>
    <n v="-4040.9"/>
    <n v="0"/>
    <m/>
    <s v="UM01"/>
    <s v="INR"/>
    <n v="0"/>
    <n v="0"/>
    <n v="0"/>
    <n v="0"/>
    <n v="0"/>
  </r>
  <r>
    <s v="1606003376"/>
    <s v="0"/>
    <s v="16060033760"/>
    <s v="6000"/>
    <x v="5"/>
    <s v="&quot;STEEL RACKS 60&quot;&quot;H x 60&quot;&quot;W x 36&quot;&quot;B&quot;"/>
    <s v="10"/>
    <s v="0"/>
    <s v="UM3001"/>
    <d v="2003-12-31T00:00:00"/>
    <n v="13638.54"/>
    <n v="-12956.61"/>
    <n v="681.93"/>
    <n v="0"/>
    <n v="0"/>
    <n v="0"/>
    <n v="0"/>
    <n v="681.93"/>
    <n v="13638.54"/>
    <n v="-12956.61"/>
    <n v="0"/>
    <m/>
    <s v="UM01"/>
    <s v="INR"/>
    <n v="0"/>
    <n v="0"/>
    <n v="0"/>
    <n v="0"/>
    <n v="0"/>
  </r>
  <r>
    <s v="1606003377"/>
    <s v="0"/>
    <s v="16060033770"/>
    <s v="6000"/>
    <x v="5"/>
    <s v="REVOLVING CHAIR"/>
    <s v="0"/>
    <s v="0"/>
    <s v="UM3001"/>
    <d v="2009-06-05T00:00:00"/>
    <n v="15701.81"/>
    <n v="-4091.5"/>
    <n v="11610.31"/>
    <n v="0"/>
    <n v="0"/>
    <n v="0"/>
    <n v="0"/>
    <n v="11610.31"/>
    <n v="15701.81"/>
    <n v="-4091.5"/>
    <n v="0"/>
    <m/>
    <s v="UM01"/>
    <s v="INR"/>
    <n v="0"/>
    <n v="0"/>
    <n v="0"/>
    <n v="0"/>
    <n v="0"/>
  </r>
  <r>
    <s v="1606003378"/>
    <s v="0"/>
    <s v="16060033780"/>
    <s v="6000"/>
    <x v="5"/>
    <s v="MOULDED PLASTIC CHAIR ARMLESS"/>
    <s v="0"/>
    <s v="0"/>
    <s v="UM3002"/>
    <d v="2008-11-29T00:00:00"/>
    <n v="4104"/>
    <n v="-4104"/>
    <n v="0"/>
    <n v="0"/>
    <n v="0"/>
    <n v="0"/>
    <n v="0"/>
    <n v="0"/>
    <n v="4104"/>
    <n v="-4104"/>
    <n v="0"/>
    <m/>
    <s v="UM01"/>
    <s v="INR"/>
    <n v="0"/>
    <n v="0"/>
    <n v="0"/>
    <n v="0"/>
    <n v="0"/>
  </r>
  <r>
    <s v="1606003379"/>
    <s v="0"/>
    <s v="16060033790"/>
    <s v="6000"/>
    <x v="5"/>
    <s v="OFFICE TABLE T 101"/>
    <s v="0"/>
    <s v="0"/>
    <s v="UM3001"/>
    <d v="1995-11-16T00:00:00"/>
    <n v="4115.96"/>
    <n v="-4115.96"/>
    <n v="0"/>
    <n v="0"/>
    <n v="0"/>
    <n v="0"/>
    <n v="0"/>
    <n v="0"/>
    <n v="4115.96"/>
    <n v="-4115.96"/>
    <n v="0"/>
    <m/>
    <s v="UM01"/>
    <s v="INR"/>
    <n v="0"/>
    <n v="0"/>
    <n v="0"/>
    <n v="0"/>
    <n v="0"/>
  </r>
  <r>
    <s v="1606003380"/>
    <s v="0"/>
    <s v="16060033800"/>
    <s v="6000"/>
    <x v="5"/>
    <s v="STEEL REVOLVING CHAIR"/>
    <s v="0"/>
    <s v="0"/>
    <s v="UM3001"/>
    <d v="2008-07-01T00:00:00"/>
    <n v="7884.38"/>
    <n v="-7490.16"/>
    <n v="394.22"/>
    <n v="0"/>
    <n v="0"/>
    <n v="0"/>
    <n v="0"/>
    <n v="394.22"/>
    <n v="7884.38"/>
    <n v="-7490.16"/>
    <n v="0"/>
    <m/>
    <s v="UM01"/>
    <s v="INR"/>
    <n v="0"/>
    <n v="0"/>
    <n v="0"/>
    <n v="0"/>
    <n v="0"/>
  </r>
  <r>
    <s v="1606003381"/>
    <s v="0"/>
    <s v="16060033810"/>
    <s v="6000"/>
    <x v="5"/>
    <s v="GODRAJ TABLE T 101"/>
    <s v="0"/>
    <s v="0"/>
    <s v="UM3001"/>
    <d v="1995-11-16T00:00:00"/>
    <n v="4115.9799999999996"/>
    <n v="-4115.9799999999996"/>
    <n v="0"/>
    <n v="0"/>
    <n v="0"/>
    <n v="0"/>
    <n v="0"/>
    <n v="0"/>
    <n v="4115.9799999999996"/>
    <n v="-4115.9799999999996"/>
    <n v="0"/>
    <m/>
    <s v="UM01"/>
    <s v="INR"/>
    <n v="0"/>
    <n v="0"/>
    <n v="0"/>
    <n v="0"/>
    <n v="0"/>
  </r>
  <r>
    <s v="1606003382"/>
    <s v="0"/>
    <s v="16060033820"/>
    <s v="6000"/>
    <x v="5"/>
    <s v="GODRAJ TABLE T 101"/>
    <s v="0"/>
    <s v="0"/>
    <s v="UM3001"/>
    <d v="1995-11-16T00:00:00"/>
    <n v="4115.9799999999996"/>
    <n v="-4115.9799999999996"/>
    <n v="0"/>
    <n v="0"/>
    <n v="0"/>
    <n v="0"/>
    <n v="0"/>
    <n v="0"/>
    <n v="4115.9799999999996"/>
    <n v="-4115.9799999999996"/>
    <n v="0"/>
    <m/>
    <s v="UM01"/>
    <s v="INR"/>
    <n v="0"/>
    <n v="0"/>
    <n v="0"/>
    <n v="0"/>
    <n v="0"/>
  </r>
  <r>
    <s v="1606003383"/>
    <s v="0"/>
    <s v="16060033830"/>
    <s v="6000"/>
    <x v="5"/>
    <s v="GODRAJ TABLE T 101"/>
    <s v="0"/>
    <s v="0"/>
    <s v="UM3001"/>
    <d v="1995-11-16T00:00:00"/>
    <n v="4115.9799999999996"/>
    <n v="-4115.9799999999996"/>
    <n v="0"/>
    <n v="0"/>
    <n v="0"/>
    <n v="0"/>
    <n v="0"/>
    <n v="0"/>
    <n v="4115.9799999999996"/>
    <n v="-4115.9799999999996"/>
    <n v="0"/>
    <m/>
    <s v="UM01"/>
    <s v="INR"/>
    <n v="0"/>
    <n v="0"/>
    <n v="0"/>
    <n v="0"/>
    <n v="0"/>
  </r>
  <r>
    <s v="1606003384"/>
    <s v="0"/>
    <s v="16060033840"/>
    <s v="6000"/>
    <x v="5"/>
    <s v="GODRAJ TABLE T 101"/>
    <s v="0"/>
    <s v="0"/>
    <s v="UM3001"/>
    <d v="1995-11-16T00:00:00"/>
    <n v="4115.99"/>
    <n v="-4115.99"/>
    <n v="0"/>
    <n v="0"/>
    <n v="0"/>
    <n v="0"/>
    <n v="0"/>
    <n v="0"/>
    <n v="4115.99"/>
    <n v="-4115.99"/>
    <n v="0"/>
    <m/>
    <s v="UM01"/>
    <s v="INR"/>
    <n v="0"/>
    <n v="0"/>
    <n v="0"/>
    <n v="0"/>
    <n v="0"/>
  </r>
  <r>
    <s v="1606003385"/>
    <s v="0"/>
    <s v="16060033850"/>
    <s v="6000"/>
    <x v="5"/>
    <s v="STEEL SOFA"/>
    <s v="10"/>
    <s v="0"/>
    <s v="UM3001"/>
    <d v="2013-12-16T00:00:00"/>
    <n v="5000"/>
    <n v="-3086.43"/>
    <n v="1913.57"/>
    <n v="0"/>
    <n v="0"/>
    <n v="-515.84"/>
    <n v="0"/>
    <n v="1397.73"/>
    <n v="5000"/>
    <n v="-3602.27"/>
    <n v="0"/>
    <m/>
    <s v="UM01"/>
    <s v="INR"/>
    <n v="0"/>
    <n v="0"/>
    <n v="0"/>
    <n v="0"/>
    <n v="0"/>
  </r>
  <r>
    <s v="1606003386"/>
    <s v="0"/>
    <s v="16060033860"/>
    <s v="6000"/>
    <x v="5"/>
    <s v="STEEL TABLE"/>
    <s v="10"/>
    <s v="0"/>
    <s v="UM3001"/>
    <d v="2013-05-31T00:00:00"/>
    <n v="2138"/>
    <n v="-1974.1"/>
    <n v="163.9"/>
    <n v="0"/>
    <n v="0"/>
    <n v="-51.8"/>
    <n v="0"/>
    <n v="112.1"/>
    <n v="2138"/>
    <n v="-2025.9"/>
    <n v="0"/>
    <m/>
    <s v="UM01"/>
    <s v="INR"/>
    <n v="0"/>
    <n v="0"/>
    <n v="0"/>
    <n v="0"/>
    <n v="0"/>
  </r>
  <r>
    <s v="1606003387"/>
    <s v="0"/>
    <s v="16060033870"/>
    <s v="6000"/>
    <x v="5"/>
    <s v="KHAITAN EXHAUST FANS 300 MM /"/>
    <s v="0"/>
    <s v="0"/>
    <s v="UM3001"/>
    <d v="1993-03-24T00:00:00"/>
    <n v="4132.92"/>
    <n v="-4132.92"/>
    <n v="0"/>
    <n v="0"/>
    <n v="0"/>
    <n v="0"/>
    <n v="0"/>
    <n v="0"/>
    <n v="4132.92"/>
    <n v="-4132.92"/>
    <n v="0"/>
    <m/>
    <s v="UM01"/>
    <s v="INR"/>
    <n v="0"/>
    <n v="0"/>
    <n v="0"/>
    <n v="0"/>
    <n v="0"/>
  </r>
  <r>
    <s v="1606003388"/>
    <s v="0"/>
    <s v="16060033880"/>
    <s v="6000"/>
    <x v="5"/>
    <s v="GODREJ STEEL TABLE -"/>
    <s v="0"/>
    <s v="0"/>
    <s v="UM3001"/>
    <d v="1989-03-18T00:00:00"/>
    <n v="4162.47"/>
    <n v="-4162.47"/>
    <n v="0"/>
    <n v="0"/>
    <n v="0"/>
    <n v="0"/>
    <n v="0"/>
    <n v="0"/>
    <n v="4162.47"/>
    <n v="-4162.47"/>
    <n v="0"/>
    <m/>
    <s v="UM01"/>
    <s v="INR"/>
    <n v="0"/>
    <n v="0"/>
    <n v="0"/>
    <n v="0"/>
    <n v="0"/>
  </r>
  <r>
    <s v="1606003389"/>
    <s v="0"/>
    <s v="16060033890"/>
    <s v="6000"/>
    <x v="5"/>
    <s v="MODERNA MOULDED CHAIR"/>
    <s v="0"/>
    <s v="0"/>
    <s v="UM3001"/>
    <d v="1994-01-11T00:00:00"/>
    <n v="4181.3999999999996"/>
    <n v="-4181.3999999999996"/>
    <n v="0"/>
    <n v="0"/>
    <n v="0"/>
    <n v="0"/>
    <n v="0"/>
    <n v="0"/>
    <n v="4181.3999999999996"/>
    <n v="-4181.3999999999996"/>
    <n v="0"/>
    <m/>
    <s v="UM01"/>
    <s v="INR"/>
    <n v="0"/>
    <n v="0"/>
    <n v="0"/>
    <n v="0"/>
    <n v="0"/>
  </r>
  <r>
    <s v="1606003390"/>
    <s v="0"/>
    <s v="16060033900"/>
    <s v="6000"/>
    <x v="5"/>
    <s v="STEEL TABLE - DOUBLE DRAWER"/>
    <s v="10"/>
    <s v="0"/>
    <s v="UM3001"/>
    <d v="2011-12-06T00:00:00"/>
    <n v="5337"/>
    <n v="-4132.57"/>
    <n v="1204.43"/>
    <n v="0"/>
    <n v="0"/>
    <n v="-558.27"/>
    <n v="0"/>
    <n v="646.16"/>
    <n v="5337"/>
    <n v="-4690.84"/>
    <n v="0"/>
    <m/>
    <s v="UM01"/>
    <s v="INR"/>
    <n v="0"/>
    <n v="0"/>
    <n v="0"/>
    <n v="0"/>
    <n v="0"/>
  </r>
  <r>
    <s v="1606003391"/>
    <s v="0"/>
    <s v="16060033910"/>
    <s v="6000"/>
    <x v="5"/>
    <s v="STEEL TABLE - DOUBLE DRAWER"/>
    <s v="10"/>
    <s v="0"/>
    <s v="UM3001"/>
    <d v="2011-12-06T00:00:00"/>
    <n v="5337"/>
    <n v="-4132.57"/>
    <n v="1204.43"/>
    <n v="0"/>
    <n v="0"/>
    <n v="-558.27"/>
    <n v="0"/>
    <n v="646.16"/>
    <n v="5337"/>
    <n v="-4690.84"/>
    <n v="0"/>
    <m/>
    <s v="UM01"/>
    <s v="INR"/>
    <n v="0"/>
    <n v="0"/>
    <n v="0"/>
    <n v="0"/>
    <n v="0"/>
  </r>
  <r>
    <s v="1606003392"/>
    <s v="0"/>
    <s v="16060033920"/>
    <s v="6000"/>
    <x v="5"/>
    <s v="STEEL TABLE &amp; ARMCHAIR"/>
    <s v="0"/>
    <s v="0"/>
    <s v="UM3001"/>
    <d v="2008-02-29T00:00:00"/>
    <n v="8750"/>
    <n v="-8312.5"/>
    <n v="437.5"/>
    <n v="0"/>
    <n v="0"/>
    <n v="0"/>
    <n v="0"/>
    <n v="437.5"/>
    <n v="8750"/>
    <n v="-8312.5"/>
    <n v="0"/>
    <m/>
    <s v="UM01"/>
    <s v="INR"/>
    <n v="0"/>
    <n v="0"/>
    <n v="0"/>
    <n v="0"/>
    <n v="0"/>
  </r>
  <r>
    <s v="1606003393"/>
    <s v="0"/>
    <s v="16060033930"/>
    <s v="6000"/>
    <x v="5"/>
    <s v="STEEL TABLE &amp; CHAIRS"/>
    <s v="0"/>
    <s v="0"/>
    <s v="UM3001"/>
    <d v="1989-11-25T00:00:00"/>
    <n v="9815.74"/>
    <n v="-9324.9500000000007"/>
    <n v="490.79"/>
    <n v="0"/>
    <n v="0"/>
    <n v="0"/>
    <n v="0"/>
    <n v="490.79"/>
    <n v="9815.74"/>
    <n v="-9324.9500000000007"/>
    <n v="0"/>
    <m/>
    <s v="UM01"/>
    <s v="INR"/>
    <n v="0"/>
    <n v="0"/>
    <n v="0"/>
    <n v="0"/>
    <n v="0"/>
  </r>
  <r>
    <s v="1606003394"/>
    <s v="0"/>
    <s v="16060033940"/>
    <s v="6000"/>
    <x v="5"/>
    <s v="MODERNA MOULDED CHAIR"/>
    <s v="0"/>
    <s v="0"/>
    <s v="UM3001"/>
    <d v="1994-01-11T00:00:00"/>
    <n v="4181.3999999999996"/>
    <n v="-4181.3999999999996"/>
    <n v="0"/>
    <n v="0"/>
    <n v="0"/>
    <n v="0"/>
    <n v="0"/>
    <n v="0"/>
    <n v="4181.3999999999996"/>
    <n v="-4181.3999999999996"/>
    <n v="0"/>
    <m/>
    <s v="UM01"/>
    <s v="INR"/>
    <n v="0"/>
    <n v="0"/>
    <n v="0"/>
    <n v="0"/>
    <n v="0"/>
  </r>
  <r>
    <s v="1606003395"/>
    <s v="0"/>
    <s v="16060033950"/>
    <s v="6000"/>
    <x v="5"/>
    <s v="MODERNA MOULDED CHAIR"/>
    <s v="0"/>
    <s v="0"/>
    <s v="UM3001"/>
    <d v="1994-01-11T00:00:00"/>
    <n v="4181.3999999999996"/>
    <n v="-4181.3999999999996"/>
    <n v="0"/>
    <n v="0"/>
    <n v="0"/>
    <n v="0"/>
    <n v="0"/>
    <n v="0"/>
    <n v="4181.3999999999996"/>
    <n v="-4181.3999999999996"/>
    <n v="0"/>
    <m/>
    <s v="UM01"/>
    <s v="INR"/>
    <n v="0"/>
    <n v="0"/>
    <n v="0"/>
    <n v="0"/>
    <n v="0"/>
  </r>
  <r>
    <s v="1606003396"/>
    <s v="0"/>
    <s v="16060033960"/>
    <s v="6000"/>
    <x v="5"/>
    <s v="MODERNA MOULDED CHAIR"/>
    <s v="0"/>
    <s v="0"/>
    <s v="UM3001"/>
    <d v="1994-01-11T00:00:00"/>
    <n v="4181.3999999999996"/>
    <n v="-4181.3999999999996"/>
    <n v="0"/>
    <n v="0"/>
    <n v="0"/>
    <n v="0"/>
    <n v="0"/>
    <n v="0"/>
    <n v="4181.3999999999996"/>
    <n v="-4181.3999999999996"/>
    <n v="0"/>
    <m/>
    <s v="UM01"/>
    <s v="INR"/>
    <n v="0"/>
    <n v="0"/>
    <n v="0"/>
    <n v="0"/>
    <n v="0"/>
  </r>
  <r>
    <s v="1606003397"/>
    <s v="0"/>
    <s v="16060033970"/>
    <s v="6000"/>
    <x v="5"/>
    <s v="MODERNA MOULDED CHAIR"/>
    <s v="0"/>
    <s v="0"/>
    <s v="UM3001"/>
    <d v="1994-01-11T00:00:00"/>
    <n v="4181.3999999999996"/>
    <n v="-4181.3999999999996"/>
    <n v="0"/>
    <n v="0"/>
    <n v="0"/>
    <n v="0"/>
    <n v="0"/>
    <n v="0"/>
    <n v="4181.3999999999996"/>
    <n v="-4181.3999999999996"/>
    <n v="0"/>
    <m/>
    <s v="UM01"/>
    <s v="INR"/>
    <n v="0"/>
    <n v="0"/>
    <n v="0"/>
    <n v="0"/>
    <n v="0"/>
  </r>
  <r>
    <s v="1606003398"/>
    <s v="0"/>
    <s v="16060033980"/>
    <s v="6000"/>
    <x v="5"/>
    <s v="FEATHERLITE TERMINAL TABLE"/>
    <s v="0"/>
    <s v="0"/>
    <s v="UM3001"/>
    <d v="1994-01-05T00:00:00"/>
    <n v="4188.88"/>
    <n v="-4188.88"/>
    <n v="0"/>
    <n v="0"/>
    <n v="0"/>
    <n v="0"/>
    <n v="0"/>
    <n v="0"/>
    <n v="4188.88"/>
    <n v="-4188.88"/>
    <n v="0"/>
    <m/>
    <s v="UM01"/>
    <s v="INR"/>
    <n v="0"/>
    <n v="0"/>
    <n v="0"/>
    <n v="0"/>
    <n v="0"/>
  </r>
  <r>
    <s v="1606003399"/>
    <s v="0"/>
    <s v="16060033990"/>
    <s v="6000"/>
    <x v="5"/>
    <s v="FEATHERLITE TERMINAL TABLE"/>
    <s v="0"/>
    <s v="0"/>
    <s v="UM3001"/>
    <d v="1994-01-05T00:00:00"/>
    <n v="4188.88"/>
    <n v="-4188.88"/>
    <n v="0"/>
    <n v="0"/>
    <n v="0"/>
    <n v="0"/>
    <n v="0"/>
    <n v="0"/>
    <n v="4188.88"/>
    <n v="-4188.88"/>
    <n v="0"/>
    <m/>
    <s v="UM01"/>
    <s v="INR"/>
    <n v="0"/>
    <n v="0"/>
    <n v="0"/>
    <n v="0"/>
    <n v="0"/>
  </r>
  <r>
    <s v="1606003400"/>
    <s v="0"/>
    <s v="16060034000"/>
    <s v="6000"/>
    <x v="5"/>
    <s v="COMPUTER REVOLVING CHAIR"/>
    <s v="0"/>
    <s v="0"/>
    <s v="UM3001"/>
    <d v="2008-04-05T00:00:00"/>
    <n v="4200"/>
    <n v="-4200"/>
    <n v="0"/>
    <n v="0"/>
    <n v="0"/>
    <n v="0"/>
    <n v="0"/>
    <n v="0"/>
    <n v="4200"/>
    <n v="-4200"/>
    <n v="0"/>
    <m/>
    <s v="UM01"/>
    <s v="INR"/>
    <n v="0"/>
    <n v="0"/>
    <n v="0"/>
    <n v="0"/>
    <n v="0"/>
  </r>
  <r>
    <s v="1606003401"/>
    <s v="0"/>
    <s v="16060034010"/>
    <s v="6000"/>
    <x v="5"/>
    <s v="STEEL TABLE ONE SIDE 3 DRAWER"/>
    <s v="10"/>
    <s v="0"/>
    <s v="UM3001"/>
    <d v="2012-04-20T00:00:00"/>
    <n v="5187"/>
    <n v="-3834.65"/>
    <n v="1352.35"/>
    <n v="0"/>
    <n v="0"/>
    <n v="-532.64"/>
    <n v="0"/>
    <n v="819.71"/>
    <n v="5187"/>
    <n v="-4367.29"/>
    <n v="0"/>
    <m/>
    <s v="UM01"/>
    <s v="INR"/>
    <n v="0"/>
    <n v="0"/>
    <n v="0"/>
    <n v="0"/>
    <n v="0"/>
  </r>
  <r>
    <s v="1606003402"/>
    <s v="0"/>
    <s v="16060034020"/>
    <s v="6000"/>
    <x v="5"/>
    <s v="STEEL ALMIRAH (MINOR PLAIN)"/>
    <s v="0"/>
    <s v="0"/>
    <s v="UM3001"/>
    <d v="1995-04-19T00:00:00"/>
    <n v="4201.82"/>
    <n v="-4201.82"/>
    <n v="0"/>
    <n v="0"/>
    <n v="0"/>
    <n v="0"/>
    <n v="0"/>
    <n v="0"/>
    <n v="4201.82"/>
    <n v="-4201.82"/>
    <n v="0"/>
    <m/>
    <s v="UM01"/>
    <s v="INR"/>
    <n v="0"/>
    <n v="0"/>
    <n v="0"/>
    <n v="0"/>
    <n v="0"/>
  </r>
  <r>
    <s v="1606003403"/>
    <s v="0"/>
    <s v="16060034030"/>
    <s v="6000"/>
    <x v="5"/>
    <s v="CHAIR"/>
    <s v="0"/>
    <s v="0"/>
    <s v="UM3001"/>
    <d v="1998-08-22T00:00:00"/>
    <n v="4204.78"/>
    <n v="-4204.78"/>
    <n v="0"/>
    <n v="0"/>
    <n v="0"/>
    <n v="0"/>
    <n v="0"/>
    <n v="0"/>
    <n v="4204.78"/>
    <n v="-4204.78"/>
    <n v="0"/>
    <m/>
    <s v="UM01"/>
    <s v="INR"/>
    <n v="0"/>
    <n v="0"/>
    <n v="0"/>
    <n v="0"/>
    <n v="0"/>
  </r>
  <r>
    <s v="1606003404"/>
    <s v="0"/>
    <s v="16060034040"/>
    <s v="6000"/>
    <x v="5"/>
    <s v="GODREJ STEEL BOOK CASE - 1 NO"/>
    <s v="0"/>
    <s v="0"/>
    <s v="UM3001"/>
    <d v="1989-01-26T00:00:00"/>
    <n v="4258.8999999999996"/>
    <n v="-4258.8999999999996"/>
    <n v="0"/>
    <n v="0"/>
    <n v="0"/>
    <n v="0"/>
    <n v="0"/>
    <n v="0"/>
    <n v="4258.8999999999996"/>
    <n v="-4258.8999999999996"/>
    <n v="0"/>
    <m/>
    <s v="UM01"/>
    <s v="INR"/>
    <n v="0"/>
    <n v="0"/>
    <n v="0"/>
    <n v="0"/>
    <n v="0"/>
  </r>
  <r>
    <s v="1606003406"/>
    <s v="0"/>
    <s v="16060034060"/>
    <s v="6000"/>
    <x v="5"/>
    <s v="EXAHUST FAN GEC"/>
    <s v="0"/>
    <s v="0"/>
    <s v="UM3001"/>
    <d v="1998-08-10T00:00:00"/>
    <n v="4270.28"/>
    <n v="-4270.28"/>
    <n v="0"/>
    <n v="0"/>
    <n v="0"/>
    <n v="0"/>
    <n v="0"/>
    <n v="0"/>
    <n v="4270.28"/>
    <n v="-4270.28"/>
    <n v="0"/>
    <m/>
    <s v="UM01"/>
    <s v="INR"/>
    <n v="0"/>
    <n v="0"/>
    <n v="0"/>
    <n v="0"/>
    <n v="0"/>
  </r>
  <r>
    <s v="1606003407"/>
    <s v="0"/>
    <s v="16060034070"/>
    <s v="6000"/>
    <x v="5"/>
    <s v="GODREJ STOREWELL - EOU"/>
    <s v="0"/>
    <s v="0"/>
    <s v="UM3001"/>
    <d v="1989-11-25T00:00:00"/>
    <n v="4295.91"/>
    <n v="-4295.91"/>
    <n v="0"/>
    <n v="0"/>
    <n v="0"/>
    <n v="0"/>
    <n v="0"/>
    <n v="0"/>
    <n v="4295.91"/>
    <n v="-4295.91"/>
    <n v="0"/>
    <m/>
    <s v="UM01"/>
    <s v="INR"/>
    <n v="0"/>
    <n v="0"/>
    <n v="0"/>
    <n v="0"/>
    <n v="0"/>
  </r>
  <r>
    <s v="1606003408"/>
    <s v="0"/>
    <s v="16060034080"/>
    <s v="6000"/>
    <x v="5"/>
    <s v="STEELEX FULL ARMS CHAIR"/>
    <s v="0"/>
    <s v="0"/>
    <s v="UM3001"/>
    <d v="1989-12-27T00:00:00"/>
    <n v="10918.57"/>
    <n v="-10372.64"/>
    <n v="545.92999999999995"/>
    <n v="0"/>
    <n v="0"/>
    <n v="0"/>
    <n v="0"/>
    <n v="545.92999999999995"/>
    <n v="10918.57"/>
    <n v="-10372.64"/>
    <n v="0"/>
    <m/>
    <s v="UM01"/>
    <s v="INR"/>
    <n v="0"/>
    <n v="0"/>
    <n v="0"/>
    <n v="0"/>
    <n v="0"/>
  </r>
  <r>
    <s v="1606003409"/>
    <s v="0"/>
    <s v="16060034090"/>
    <s v="6000"/>
    <x v="5"/>
    <s v="GODREJ STEEL EX.TABLE"/>
    <s v="0"/>
    <s v="0"/>
    <s v="UM3001"/>
    <d v="1986-05-14T00:00:00"/>
    <n v="4298.1000000000004"/>
    <n v="-4298.1000000000004"/>
    <n v="0"/>
    <n v="0"/>
    <n v="0"/>
    <n v="0"/>
    <n v="0"/>
    <n v="0"/>
    <n v="4298.1000000000004"/>
    <n v="-4298.1000000000004"/>
    <n v="0"/>
    <m/>
    <s v="UM01"/>
    <s v="INR"/>
    <n v="0"/>
    <n v="0"/>
    <n v="0"/>
    <n v="0"/>
    <n v="0"/>
  </r>
  <r>
    <s v="1606003410"/>
    <s v="0"/>
    <s v="16060034100"/>
    <s v="6000"/>
    <x v="5"/>
    <s v="BLOW PLAST CHAIR"/>
    <s v="0"/>
    <s v="0"/>
    <s v="UM3001"/>
    <d v="1989-09-16T00:00:00"/>
    <n v="4334.3"/>
    <n v="-4334.3"/>
    <n v="0"/>
    <n v="0"/>
    <n v="0"/>
    <n v="0"/>
    <n v="0"/>
    <n v="0"/>
    <n v="4334.3"/>
    <n v="-4334.3"/>
    <n v="0"/>
    <m/>
    <s v="UM01"/>
    <s v="INR"/>
    <n v="0"/>
    <n v="0"/>
    <n v="0"/>
    <n v="0"/>
    <n v="0"/>
  </r>
  <r>
    <s v="1606003411"/>
    <s v="0"/>
    <s v="16060034110"/>
    <s v="6000"/>
    <x v="5"/>
    <s v="GODREJ STEEL STOREWELL MINOR W"/>
    <s v="0"/>
    <s v="0"/>
    <s v="UM3001"/>
    <d v="1993-08-24T00:00:00"/>
    <n v="4363.82"/>
    <n v="-4363.82"/>
    <n v="0"/>
    <n v="0"/>
    <n v="0"/>
    <n v="0"/>
    <n v="0"/>
    <n v="0"/>
    <n v="4363.82"/>
    <n v="-4363.82"/>
    <n v="0"/>
    <m/>
    <s v="UM01"/>
    <s v="INR"/>
    <n v="0"/>
    <n v="0"/>
    <n v="0"/>
    <n v="0"/>
    <n v="0"/>
  </r>
  <r>
    <s v="1606003412"/>
    <s v="0"/>
    <s v="16060034120"/>
    <s v="6000"/>
    <x v="5"/>
    <s v="CHAIR 1011"/>
    <s v="0"/>
    <s v="0"/>
    <s v="UM3001"/>
    <d v="1995-05-19T00:00:00"/>
    <n v="4382.83"/>
    <n v="-4382.83"/>
    <n v="0"/>
    <n v="0"/>
    <n v="0"/>
    <n v="0"/>
    <n v="0"/>
    <n v="0"/>
    <n v="4382.83"/>
    <n v="-4382.83"/>
    <n v="0"/>
    <m/>
    <s v="UM01"/>
    <s v="INR"/>
    <n v="0"/>
    <n v="0"/>
    <n v="0"/>
    <n v="0"/>
    <n v="0"/>
  </r>
  <r>
    <s v="1606003413"/>
    <s v="0"/>
    <s v="16060034130"/>
    <s v="6000"/>
    <x v="5"/>
    <s v="CHAIR 1011"/>
    <s v="0"/>
    <s v="0"/>
    <s v="UM3001"/>
    <d v="1995-05-19T00:00:00"/>
    <n v="4382.83"/>
    <n v="-4382.83"/>
    <n v="0"/>
    <n v="0"/>
    <n v="0"/>
    <n v="0"/>
    <n v="0"/>
    <n v="0"/>
    <n v="4382.83"/>
    <n v="-4382.83"/>
    <n v="0"/>
    <m/>
    <s v="UM01"/>
    <s v="INR"/>
    <n v="0"/>
    <n v="0"/>
    <n v="0"/>
    <n v="0"/>
    <n v="0"/>
  </r>
  <r>
    <s v="1606003414"/>
    <s v="0"/>
    <s v="16060034140"/>
    <s v="6000"/>
    <x v="5"/>
    <s v="&quot;&quot;&quot;ORIENT CEILING FAN 56&quot;&quot;&quot;&quot;&quot;"/>
    <s v="0"/>
    <s v="0"/>
    <s v="UM3001"/>
    <d v="1989-05-16T00:00:00"/>
    <n v="4417.62"/>
    <n v="-4417.62"/>
    <n v="0"/>
    <n v="0"/>
    <n v="0"/>
    <n v="0"/>
    <n v="0"/>
    <n v="0"/>
    <n v="4417.62"/>
    <n v="-4417.62"/>
    <n v="0"/>
    <m/>
    <s v="UM01"/>
    <s v="INR"/>
    <n v="0"/>
    <n v="0"/>
    <n v="0"/>
    <n v="0"/>
    <n v="0"/>
  </r>
  <r>
    <s v="1606003415"/>
    <s v="0"/>
    <s v="16060034150"/>
    <s v="6000"/>
    <x v="5"/>
    <s v="&quot;&quot;&quot;CELLING FAN 56&quot;&quot;&quot;&quot;(ORIENT)&quot;"/>
    <s v="0"/>
    <s v="0"/>
    <s v="UM3001"/>
    <d v="1989-05-09T00:00:00"/>
    <n v="4417.63"/>
    <n v="-4417.63"/>
    <n v="0"/>
    <n v="0"/>
    <n v="0"/>
    <n v="0"/>
    <n v="0"/>
    <n v="0"/>
    <n v="4417.63"/>
    <n v="-4417.63"/>
    <n v="0"/>
    <m/>
    <s v="UM01"/>
    <s v="INR"/>
    <n v="0"/>
    <n v="0"/>
    <n v="0"/>
    <n v="0"/>
    <n v="0"/>
  </r>
  <r>
    <s v="1606003416"/>
    <s v="0"/>
    <s v="16060034160"/>
    <s v="6000"/>
    <x v="5"/>
    <s v="&quot;&quot;&quot;NOTICE BOARD 40&quot;&quot;&quot;&quot; X 30&quot;&quot;&quot;&quot;&quot;"/>
    <s v="0"/>
    <s v="0"/>
    <s v="UM3001"/>
    <d v="1993-07-21T00:00:00"/>
    <n v="4425"/>
    <n v="-4425"/>
    <n v="0"/>
    <n v="0"/>
    <n v="0"/>
    <n v="0"/>
    <n v="0"/>
    <n v="0"/>
    <n v="4425"/>
    <n v="-4425"/>
    <n v="0"/>
    <m/>
    <s v="UM01"/>
    <s v="INR"/>
    <n v="0"/>
    <n v="0"/>
    <n v="0"/>
    <n v="0"/>
    <n v="0"/>
  </r>
  <r>
    <s v="1606003417"/>
    <s v="0"/>
    <s v="16060034170"/>
    <s v="6000"/>
    <x v="5"/>
    <s v="&quot;&quot;&quot;NOTICE BOARD 40&quot;&quot;&quot;&quot; X 30&quot;&quot;&quot;&quot;&quot;"/>
    <s v="0"/>
    <s v="0"/>
    <s v="UM3001"/>
    <d v="1993-07-21T00:00:00"/>
    <n v="4425"/>
    <n v="-4425"/>
    <n v="0"/>
    <n v="0"/>
    <n v="0"/>
    <n v="0"/>
    <n v="0"/>
    <n v="0"/>
    <n v="4425"/>
    <n v="-4425"/>
    <n v="0"/>
    <m/>
    <s v="UM01"/>
    <s v="INR"/>
    <n v="0"/>
    <n v="0"/>
    <n v="0"/>
    <n v="0"/>
    <n v="0"/>
  </r>
  <r>
    <s v="1606003418"/>
    <s v="0"/>
    <s v="16060034180"/>
    <s v="6000"/>
    <x v="5"/>
    <s v="GODREJ STEEL CHAIR"/>
    <s v="0"/>
    <s v="0"/>
    <s v="UM3001"/>
    <d v="1990-05-19T00:00:00"/>
    <n v="4430.13"/>
    <n v="-4430.13"/>
    <n v="0"/>
    <n v="0"/>
    <n v="0"/>
    <n v="0"/>
    <n v="0"/>
    <n v="0"/>
    <n v="4430.13"/>
    <n v="-4430.13"/>
    <n v="0"/>
    <m/>
    <s v="UM01"/>
    <s v="INR"/>
    <n v="0"/>
    <n v="0"/>
    <n v="0"/>
    <n v="0"/>
    <n v="0"/>
  </r>
  <r>
    <s v="1606003419"/>
    <s v="0"/>
    <s v="16060034190"/>
    <s v="6000"/>
    <x v="5"/>
    <s v="&quot;&quot;&quot;EXHAUSRT FAN 18&quot;&quot;&quot;&quot;&quot;"/>
    <s v="0"/>
    <s v="0"/>
    <s v="UM3001"/>
    <d v="1995-09-29T00:00:00"/>
    <n v="4435.92"/>
    <n v="-4435.92"/>
    <n v="0"/>
    <n v="0"/>
    <n v="0"/>
    <n v="0"/>
    <n v="0"/>
    <n v="0"/>
    <n v="4435.92"/>
    <n v="-4435.92"/>
    <n v="0"/>
    <m/>
    <s v="UM01"/>
    <s v="INR"/>
    <n v="0"/>
    <n v="0"/>
    <n v="0"/>
    <n v="0"/>
    <n v="0"/>
  </r>
  <r>
    <s v="1606003420"/>
    <s v="0"/>
    <s v="16060034200"/>
    <s v="6000"/>
    <x v="5"/>
    <s v="&quot;&quot;&quot;EXHAUSRT FAN 18&quot;&quot;&quot;&quot;&quot;"/>
    <s v="0"/>
    <s v="0"/>
    <s v="UM3001"/>
    <d v="1995-09-29T00:00:00"/>
    <n v="4435.92"/>
    <n v="-4435.92"/>
    <n v="0"/>
    <n v="0"/>
    <n v="0"/>
    <n v="0"/>
    <n v="0"/>
    <n v="0"/>
    <n v="4435.92"/>
    <n v="-4435.92"/>
    <n v="0"/>
    <m/>
    <s v="UM01"/>
    <s v="INR"/>
    <n v="0"/>
    <n v="0"/>
    <n v="0"/>
    <n v="0"/>
    <n v="0"/>
  </r>
  <r>
    <s v="1606003421"/>
    <s v="0"/>
    <s v="16060034210"/>
    <s v="6000"/>
    <x v="5"/>
    <s v="COMPUTER TABLE 3"/>
    <s v="1"/>
    <s v="0"/>
    <s v="UM3001"/>
    <d v="2015-05-23T00:00:00"/>
    <n v="4446"/>
    <n v="-4446"/>
    <n v="0"/>
    <n v="0"/>
    <n v="0"/>
    <n v="0"/>
    <n v="0"/>
    <n v="0"/>
    <n v="4446"/>
    <n v="-4446"/>
    <n v="0"/>
    <m/>
    <s v="UM01"/>
    <s v="INR"/>
    <n v="0"/>
    <n v="0"/>
    <n v="0"/>
    <n v="0"/>
    <n v="0"/>
  </r>
  <r>
    <s v="1606003423"/>
    <s v="0"/>
    <s v="16060034230"/>
    <s v="6000"/>
    <x v="5"/>
    <s v="STUDY CHAIR"/>
    <s v="0"/>
    <s v="0"/>
    <s v="UM3001"/>
    <d v="2007-07-03T00:00:00"/>
    <n v="2475"/>
    <n v="-2351.25"/>
    <n v="123.75"/>
    <n v="0"/>
    <n v="0"/>
    <n v="0"/>
    <n v="0"/>
    <n v="123.75"/>
    <n v="2475"/>
    <n v="-2351.25"/>
    <n v="0"/>
    <m/>
    <s v="UM01"/>
    <s v="INR"/>
    <n v="0"/>
    <n v="0"/>
    <n v="0"/>
    <n v="0"/>
    <n v="0"/>
  </r>
  <r>
    <s v="1606003424"/>
    <s v="0"/>
    <s v="16060034240"/>
    <s v="6000"/>
    <x v="5"/>
    <s v="STUDY TABLE"/>
    <s v="0"/>
    <s v="0"/>
    <s v="UM3001"/>
    <d v="2007-07-03T00:00:00"/>
    <n v="4500"/>
    <n v="-4275"/>
    <n v="225"/>
    <n v="0"/>
    <n v="0"/>
    <n v="0"/>
    <n v="0"/>
    <n v="225"/>
    <n v="4500"/>
    <n v="-4275"/>
    <n v="0"/>
    <m/>
    <s v="UM01"/>
    <s v="INR"/>
    <n v="0"/>
    <n v="0"/>
    <n v="0"/>
    <n v="0"/>
    <n v="0"/>
  </r>
  <r>
    <s v="1606003425"/>
    <s v="0"/>
    <s v="16060034250"/>
    <s v="6000"/>
    <x v="5"/>
    <s v="GODREJ STEEL TABLE"/>
    <s v="0"/>
    <s v="0"/>
    <s v="UM3001"/>
    <d v="1986-06-16T00:00:00"/>
    <n v="4470.0200000000004"/>
    <n v="-4470.0200000000004"/>
    <n v="0"/>
    <n v="0"/>
    <n v="0"/>
    <n v="0"/>
    <n v="0"/>
    <n v="0"/>
    <n v="4470.0200000000004"/>
    <n v="-4470.0200000000004"/>
    <n v="0"/>
    <m/>
    <s v="UM01"/>
    <s v="INR"/>
    <n v="0"/>
    <n v="0"/>
    <n v="0"/>
    <n v="0"/>
    <n v="0"/>
  </r>
  <r>
    <s v="1606003426"/>
    <s v="0"/>
    <s v="16060034260"/>
    <s v="6000"/>
    <x v="5"/>
    <s v="GODREJ TABLE T-104"/>
    <s v="0"/>
    <s v="0"/>
    <s v="UM3001"/>
    <d v="1986-06-18T00:00:00"/>
    <n v="4470.0200000000004"/>
    <n v="-4470.0200000000004"/>
    <n v="0"/>
    <n v="0"/>
    <n v="0"/>
    <n v="0"/>
    <n v="0"/>
    <n v="0"/>
    <n v="4470.0200000000004"/>
    <n v="-4470.0200000000004"/>
    <n v="0"/>
    <m/>
    <s v="UM01"/>
    <s v="INR"/>
    <n v="0"/>
    <n v="0"/>
    <n v="0"/>
    <n v="0"/>
    <n v="0"/>
  </r>
  <r>
    <s v="1606003427"/>
    <s v="0"/>
    <s v="16060034270"/>
    <s v="6000"/>
    <x v="5"/>
    <s v="GODREJ STEEL TABLE"/>
    <s v="0"/>
    <s v="0"/>
    <s v="UM3001"/>
    <d v="1986-06-16T00:00:00"/>
    <n v="4470.03"/>
    <n v="-4470.03"/>
    <n v="0"/>
    <n v="0"/>
    <n v="0"/>
    <n v="0"/>
    <n v="0"/>
    <n v="0"/>
    <n v="4470.03"/>
    <n v="-4470.03"/>
    <n v="0"/>
    <m/>
    <s v="UM01"/>
    <s v="INR"/>
    <n v="0"/>
    <n v="0"/>
    <n v="0"/>
    <n v="0"/>
    <n v="0"/>
  </r>
  <r>
    <s v="1606003428"/>
    <s v="0"/>
    <s v="16060034280"/>
    <s v="6000"/>
    <x v="5"/>
    <s v="STEEL CHAIR CHR 18"/>
    <s v="0"/>
    <s v="0"/>
    <s v="UM3001"/>
    <d v="1995-12-06T00:00:00"/>
    <n v="4483.03"/>
    <n v="-4483.03"/>
    <n v="0"/>
    <n v="0"/>
    <n v="0"/>
    <n v="0"/>
    <n v="0"/>
    <n v="0"/>
    <n v="4483.03"/>
    <n v="-4483.03"/>
    <n v="0"/>
    <m/>
    <s v="UM01"/>
    <s v="INR"/>
    <n v="0"/>
    <n v="0"/>
    <n v="0"/>
    <n v="0"/>
    <n v="0"/>
  </r>
  <r>
    <s v="1606003429"/>
    <s v="0"/>
    <s v="16060034290"/>
    <s v="6000"/>
    <x v="5"/>
    <s v="SUPREM CHAIR"/>
    <s v="0"/>
    <s v="0"/>
    <s v="UM3001"/>
    <d v="2004-10-20T00:00:00"/>
    <n v="6881.76"/>
    <n v="-6537.67"/>
    <n v="344.09"/>
    <n v="0"/>
    <n v="0"/>
    <n v="0"/>
    <n v="0"/>
    <n v="344.09"/>
    <n v="6881.76"/>
    <n v="-6537.67"/>
    <n v="0"/>
    <m/>
    <s v="UM01"/>
    <s v="INR"/>
    <n v="0"/>
    <n v="0"/>
    <n v="0"/>
    <n v="0"/>
    <n v="0"/>
  </r>
  <r>
    <s v="1606003430"/>
    <s v="0"/>
    <s v="16060034300"/>
    <s v="6000"/>
    <x v="5"/>
    <s v="SUPREM CHAIR MODEL"/>
    <s v="0"/>
    <s v="0"/>
    <s v="UM3001"/>
    <d v="2004-05-26T00:00:00"/>
    <n v="8788.2199999999993"/>
    <n v="-8348.7999999999993"/>
    <n v="439.42"/>
    <n v="0"/>
    <n v="0"/>
    <n v="0"/>
    <n v="0"/>
    <n v="439.42"/>
    <n v="8788.2199999999993"/>
    <n v="-8348.7999999999993"/>
    <n v="0"/>
    <m/>
    <s v="UM01"/>
    <s v="INR"/>
    <n v="0"/>
    <n v="0"/>
    <n v="0"/>
    <n v="0"/>
    <n v="0"/>
  </r>
  <r>
    <s v="1606003431"/>
    <s v="0"/>
    <s v="16060034310"/>
    <s v="6000"/>
    <x v="5"/>
    <s v="SUPREME BLACK CHAIR"/>
    <s v="0"/>
    <s v="0"/>
    <s v="UM3001"/>
    <d v="2011-12-21T00:00:00"/>
    <n v="28773"/>
    <n v="-27334.35"/>
    <n v="1438.65"/>
    <n v="0"/>
    <n v="0"/>
    <n v="0"/>
    <n v="0"/>
    <n v="1438.65"/>
    <n v="28773"/>
    <n v="-27334.35"/>
    <n v="0"/>
    <m/>
    <s v="UM01"/>
    <s v="INR"/>
    <n v="0"/>
    <n v="0"/>
    <n v="0"/>
    <n v="0"/>
    <n v="0"/>
  </r>
  <r>
    <s v="1606003432"/>
    <s v="0"/>
    <s v="16060034320"/>
    <s v="6000"/>
    <x v="5"/>
    <s v="CHAIR CH 18"/>
    <s v="0"/>
    <s v="0"/>
    <s v="UM3001"/>
    <d v="1995-11-16T00:00:00"/>
    <n v="4483.04"/>
    <n v="-4483.04"/>
    <n v="0"/>
    <n v="0"/>
    <n v="0"/>
    <n v="0"/>
    <n v="0"/>
    <n v="0"/>
    <n v="4483.04"/>
    <n v="-4483.04"/>
    <n v="0"/>
    <m/>
    <s v="UM01"/>
    <s v="INR"/>
    <n v="0"/>
    <n v="0"/>
    <n v="0"/>
    <n v="0"/>
    <n v="0"/>
  </r>
  <r>
    <s v="1606003433"/>
    <s v="0"/>
    <s v="16060034330"/>
    <s v="6000"/>
    <x v="5"/>
    <s v="SUPREME BLACK CHAIR WITH CUSH"/>
    <s v="10"/>
    <s v="0"/>
    <s v="UM3001"/>
    <d v="2013-04-12T00:00:00"/>
    <n v="6285"/>
    <n v="-5905.1"/>
    <n v="379.9"/>
    <n v="0"/>
    <n v="0"/>
    <n v="-21.67"/>
    <n v="0"/>
    <n v="358.23"/>
    <n v="6285"/>
    <n v="-5926.77"/>
    <n v="0"/>
    <m/>
    <s v="UM01"/>
    <s v="INR"/>
    <n v="0"/>
    <n v="0"/>
    <n v="0"/>
    <n v="0"/>
    <n v="0"/>
  </r>
  <r>
    <s v="1606003434"/>
    <s v="0"/>
    <s v="16060034340"/>
    <s v="6000"/>
    <x v="5"/>
    <s v="SUPREME BLACK CHAIR WITH CUSH"/>
    <s v="0"/>
    <s v="0"/>
    <s v="UM3001"/>
    <d v="2012-08-14T00:00:00"/>
    <n v="10157"/>
    <n v="-9649.15"/>
    <n v="507.85"/>
    <n v="0"/>
    <n v="0"/>
    <n v="0"/>
    <n v="0"/>
    <n v="507.85"/>
    <n v="10157"/>
    <n v="-9649.15"/>
    <n v="0"/>
    <m/>
    <s v="UM01"/>
    <s v="INR"/>
    <n v="0"/>
    <n v="0"/>
    <n v="0"/>
    <n v="0"/>
    <n v="0"/>
  </r>
  <r>
    <s v="1606003435"/>
    <s v="0"/>
    <s v="16060034350"/>
    <s v="6000"/>
    <x v="5"/>
    <s v="SUPREME BLACK CHAIR WITH CUSH"/>
    <s v="0"/>
    <s v="0"/>
    <s v="UM3001"/>
    <d v="2012-08-06T00:00:00"/>
    <n v="12320"/>
    <n v="-11704"/>
    <n v="616"/>
    <n v="0"/>
    <n v="0"/>
    <n v="0"/>
    <n v="0"/>
    <n v="616"/>
    <n v="12320"/>
    <n v="-11704"/>
    <n v="0"/>
    <m/>
    <s v="UM01"/>
    <s v="INR"/>
    <n v="0"/>
    <n v="0"/>
    <n v="0"/>
    <n v="0"/>
    <n v="0"/>
  </r>
  <r>
    <s v="1606003436"/>
    <s v="0"/>
    <s v="16060034360"/>
    <s v="6000"/>
    <x v="5"/>
    <s v="CHAIR CH 18"/>
    <s v="0"/>
    <s v="0"/>
    <s v="UM3001"/>
    <d v="1995-11-16T00:00:00"/>
    <n v="4483.04"/>
    <n v="-4483.04"/>
    <n v="0"/>
    <n v="0"/>
    <n v="0"/>
    <n v="0"/>
    <n v="0"/>
    <n v="0"/>
    <n v="4483.04"/>
    <n v="-4483.04"/>
    <n v="0"/>
    <m/>
    <s v="UM01"/>
    <s v="INR"/>
    <n v="0"/>
    <n v="0"/>
    <n v="0"/>
    <n v="0"/>
    <n v="0"/>
  </r>
  <r>
    <s v="1606003437"/>
    <s v="0"/>
    <s v="16060034370"/>
    <s v="6000"/>
    <x v="5"/>
    <s v="STEEL CHAIR CHR 18"/>
    <s v="0"/>
    <s v="0"/>
    <s v="UM3001"/>
    <d v="1995-12-06T00:00:00"/>
    <n v="4483.04"/>
    <n v="-4483.04"/>
    <n v="0"/>
    <n v="0"/>
    <n v="0"/>
    <n v="0"/>
    <n v="0"/>
    <n v="0"/>
    <n v="4483.04"/>
    <n v="-4483.04"/>
    <n v="0"/>
    <m/>
    <s v="UM01"/>
    <s v="INR"/>
    <n v="0"/>
    <n v="0"/>
    <n v="0"/>
    <n v="0"/>
    <n v="0"/>
  </r>
  <r>
    <s v="1606003438"/>
    <s v="0"/>
    <s v="16060034380"/>
    <s v="6000"/>
    <x v="5"/>
    <s v="STEEL CHAIR CHR 18"/>
    <s v="0"/>
    <s v="0"/>
    <s v="UM3001"/>
    <d v="1995-12-06T00:00:00"/>
    <n v="4483.04"/>
    <n v="-4483.04"/>
    <n v="0"/>
    <n v="0"/>
    <n v="0"/>
    <n v="0"/>
    <n v="0"/>
    <n v="0"/>
    <n v="4483.04"/>
    <n v="-4483.04"/>
    <n v="0"/>
    <m/>
    <s v="UM01"/>
    <s v="INR"/>
    <n v="0"/>
    <n v="0"/>
    <n v="0"/>
    <n v="0"/>
    <n v="0"/>
  </r>
  <r>
    <s v="1606003440"/>
    <s v="0"/>
    <s v="16060034400"/>
    <s v="6000"/>
    <x v="5"/>
    <s v="GODREJ STEEL CABINET -"/>
    <s v="0"/>
    <s v="0"/>
    <s v="UM3001"/>
    <d v="1989-03-17T00:00:00"/>
    <n v="4550.84"/>
    <n v="-4550.84"/>
    <n v="0"/>
    <n v="0"/>
    <n v="0"/>
    <n v="0"/>
    <n v="0"/>
    <n v="0"/>
    <n v="4550.84"/>
    <n v="-4550.84"/>
    <n v="0"/>
    <m/>
    <s v="UM01"/>
    <s v="INR"/>
    <n v="0"/>
    <n v="0"/>
    <n v="0"/>
    <n v="0"/>
    <n v="0"/>
  </r>
  <r>
    <s v="1606003441"/>
    <s v="0"/>
    <s v="16060034410"/>
    <s v="6000"/>
    <x v="5"/>
    <s v="15X900 RPM EXHAUST FAN 220V GE"/>
    <s v="0"/>
    <s v="0"/>
    <s v="UM3001"/>
    <d v="1975-10-21T00:00:00"/>
    <n v="4585.1499999999996"/>
    <n v="-4585.1499999999996"/>
    <n v="0"/>
    <n v="0"/>
    <n v="0"/>
    <n v="0"/>
    <n v="0"/>
    <n v="0"/>
    <n v="4585.1499999999996"/>
    <n v="-4585.1499999999996"/>
    <n v="0"/>
    <m/>
    <s v="UM01"/>
    <s v="INR"/>
    <n v="0"/>
    <n v="0"/>
    <n v="0"/>
    <n v="0"/>
    <n v="0"/>
  </r>
  <r>
    <s v="1606003442"/>
    <s v="0"/>
    <s v="16060034420"/>
    <s v="6000"/>
    <x v="5"/>
    <s v="COMPUTER TERMINAL TABLE"/>
    <s v="0"/>
    <s v="0"/>
    <s v="UM3001"/>
    <d v="1989-12-02T00:00:00"/>
    <n v="4589.88"/>
    <n v="-4589.88"/>
    <n v="0"/>
    <n v="0"/>
    <n v="0"/>
    <n v="0"/>
    <n v="0"/>
    <n v="0"/>
    <n v="4589.88"/>
    <n v="-4589.88"/>
    <n v="0"/>
    <m/>
    <s v="UM01"/>
    <s v="INR"/>
    <n v="0"/>
    <n v="0"/>
    <n v="0"/>
    <n v="0"/>
    <n v="0"/>
  </r>
  <r>
    <s v="1606003443"/>
    <s v="0"/>
    <s v="16060034430"/>
    <s v="6000"/>
    <x v="5"/>
    <s v="VANTILATION FAN"/>
    <s v="0"/>
    <s v="0"/>
    <s v="UM3001"/>
    <d v="1998-12-09T00:00:00"/>
    <n v="4600"/>
    <n v="-4600"/>
    <n v="0"/>
    <n v="0"/>
    <n v="0"/>
    <n v="0"/>
    <n v="0"/>
    <n v="0"/>
    <n v="4600"/>
    <n v="-4600"/>
    <n v="0"/>
    <m/>
    <s v="UM01"/>
    <s v="INR"/>
    <n v="0"/>
    <n v="0"/>
    <n v="0"/>
    <n v="0"/>
    <n v="0"/>
  </r>
  <r>
    <s v="1606003444"/>
    <s v="0"/>
    <s v="16060034440"/>
    <s v="6000"/>
    <x v="5"/>
    <s v="KHAITHAN EXHAUST FAN 450 MM"/>
    <s v="0"/>
    <s v="0"/>
    <s v="UM3001"/>
    <d v="1993-05-06T00:00:00"/>
    <n v="4644.38"/>
    <n v="-4644.38"/>
    <n v="0"/>
    <n v="0"/>
    <n v="0"/>
    <n v="0"/>
    <n v="0"/>
    <n v="0"/>
    <n v="4644.38"/>
    <n v="-4644.38"/>
    <n v="0"/>
    <m/>
    <s v="UM01"/>
    <s v="INR"/>
    <n v="0"/>
    <n v="0"/>
    <n v="0"/>
    <n v="0"/>
    <n v="0"/>
  </r>
  <r>
    <s v="1606003445"/>
    <s v="0"/>
    <s v="16060034450"/>
    <s v="6000"/>
    <x v="5"/>
    <s v="SYNCHRO CHAIR 9101 A SAF BROWN"/>
    <s v="16"/>
    <s v="0"/>
    <s v="UM3001"/>
    <d v="2003-03-03T00:00:00"/>
    <n v="12250.49"/>
    <n v="-11637.97"/>
    <n v="612.52"/>
    <n v="0"/>
    <n v="0"/>
    <n v="0"/>
    <n v="0"/>
    <n v="612.52"/>
    <n v="12250.49"/>
    <n v="-11637.97"/>
    <n v="0"/>
    <m/>
    <s v="UM01"/>
    <s v="INR"/>
    <n v="0"/>
    <n v="0"/>
    <n v="0"/>
    <n v="0"/>
    <n v="0"/>
  </r>
  <r>
    <s v="1606003446"/>
    <s v="0"/>
    <s v="16060034460"/>
    <s v="6000"/>
    <x v="5"/>
    <s v="T V TROLLY"/>
    <s v="0"/>
    <s v="0"/>
    <s v="UM3001"/>
    <d v="2008-06-11T00:00:00"/>
    <n v="5700"/>
    <n v="-5415"/>
    <n v="285"/>
    <n v="0"/>
    <n v="0"/>
    <n v="0"/>
    <n v="0"/>
    <n v="285"/>
    <n v="5700"/>
    <n v="-5415"/>
    <n v="0"/>
    <m/>
    <s v="UM01"/>
    <s v="INR"/>
    <n v="0"/>
    <n v="0"/>
    <n v="0"/>
    <n v="0"/>
    <n v="0"/>
  </r>
  <r>
    <s v="1606003447"/>
    <s v="0"/>
    <s v="16060034470"/>
    <s v="6000"/>
    <x v="5"/>
    <s v="KHAITHAN EXHAUST FAN 450 MM"/>
    <s v="0"/>
    <s v="0"/>
    <s v="UM3001"/>
    <d v="1993-05-06T00:00:00"/>
    <n v="4644.38"/>
    <n v="-4644.38"/>
    <n v="0"/>
    <n v="0"/>
    <n v="0"/>
    <n v="0"/>
    <n v="0"/>
    <n v="0"/>
    <n v="4644.38"/>
    <n v="-4644.38"/>
    <n v="0"/>
    <m/>
    <s v="UM01"/>
    <s v="INR"/>
    <n v="0"/>
    <n v="0"/>
    <n v="0"/>
    <n v="0"/>
    <n v="0"/>
  </r>
  <r>
    <s v="1606003448"/>
    <s v="0"/>
    <s v="16060034480"/>
    <s v="6000"/>
    <x v="5"/>
    <s v="KHAITHAN EXHAUST FAN 450 MM"/>
    <s v="0"/>
    <s v="0"/>
    <s v="UM3001"/>
    <d v="1993-05-06T00:00:00"/>
    <n v="4644.38"/>
    <n v="-4644.38"/>
    <n v="0"/>
    <n v="0"/>
    <n v="0"/>
    <n v="0"/>
    <n v="0"/>
    <n v="0"/>
    <n v="4644.38"/>
    <n v="-4644.38"/>
    <n v="0"/>
    <m/>
    <s v="UM01"/>
    <s v="INR"/>
    <n v="0"/>
    <n v="0"/>
    <n v="0"/>
    <n v="0"/>
    <n v="0"/>
  </r>
  <r>
    <s v="1606003449"/>
    <s v="0"/>
    <s v="16060034490"/>
    <s v="6000"/>
    <x v="5"/>
    <s v="T.T. TABLE"/>
    <s v="0"/>
    <s v="0"/>
    <s v="UM3001"/>
    <d v="1995-11-18T00:00:00"/>
    <n v="8436.6"/>
    <n v="-8014.77"/>
    <n v="421.83"/>
    <n v="0"/>
    <n v="0"/>
    <n v="0"/>
    <n v="0"/>
    <n v="421.83"/>
    <n v="8436.6"/>
    <n v="-8014.77"/>
    <n v="0"/>
    <m/>
    <s v="UM01"/>
    <s v="INR"/>
    <n v="0"/>
    <n v="0"/>
    <n v="0"/>
    <n v="0"/>
    <n v="0"/>
  </r>
  <r>
    <s v="1606003450"/>
    <s v="0"/>
    <s v="16060034500"/>
    <s v="6000"/>
    <x v="5"/>
    <s v="EXHAUST FAN 450 MM - KHAITAN M"/>
    <s v="0"/>
    <s v="0"/>
    <s v="UM3001"/>
    <d v="1993-05-06T00:00:00"/>
    <n v="4644.3999999999996"/>
    <n v="-4644.3999999999996"/>
    <n v="0"/>
    <n v="0"/>
    <n v="0"/>
    <n v="0"/>
    <n v="0"/>
    <n v="0"/>
    <n v="4644.3999999999996"/>
    <n v="-4644.3999999999996"/>
    <n v="0"/>
    <m/>
    <s v="UM01"/>
    <s v="INR"/>
    <n v="0"/>
    <n v="0"/>
    <n v="0"/>
    <n v="0"/>
    <n v="0"/>
  </r>
  <r>
    <s v="1606003451"/>
    <s v="0"/>
    <s v="16060034510"/>
    <s v="6000"/>
    <x v="5"/>
    <s v="KHAITHAN EXHAUST FAN 450 MM"/>
    <s v="0"/>
    <s v="0"/>
    <s v="UM3001"/>
    <d v="1993-05-06T00:00:00"/>
    <n v="4644.3999999999996"/>
    <n v="-4644.3999999999996"/>
    <n v="0"/>
    <n v="0"/>
    <n v="0"/>
    <n v="0"/>
    <n v="0"/>
    <n v="0"/>
    <n v="4644.3999999999996"/>
    <n v="-4644.3999999999996"/>
    <n v="0"/>
    <m/>
    <s v="UM01"/>
    <s v="INR"/>
    <n v="0"/>
    <n v="0"/>
    <n v="0"/>
    <n v="0"/>
    <n v="0"/>
  </r>
  <r>
    <s v="1606003452"/>
    <s v="0"/>
    <s v="16060034520"/>
    <s v="6000"/>
    <x v="5"/>
    <s v="GODRAJ CHAIR 1011 DELSTOR MAKE"/>
    <s v="0"/>
    <s v="0"/>
    <s v="UM3001"/>
    <d v="1996-04-01T00:00:00"/>
    <n v="4654.91"/>
    <n v="-4654.91"/>
    <n v="0"/>
    <n v="0"/>
    <n v="0"/>
    <n v="0"/>
    <n v="0"/>
    <n v="0"/>
    <n v="4654.91"/>
    <n v="-4654.91"/>
    <n v="0"/>
    <m/>
    <s v="UM01"/>
    <s v="INR"/>
    <n v="0"/>
    <n v="0"/>
    <n v="0"/>
    <n v="0"/>
    <n v="0"/>
  </r>
  <r>
    <s v="1606003453"/>
    <s v="0"/>
    <s v="16060034530"/>
    <s v="6000"/>
    <x v="5"/>
    <s v="STANDARD TERMINAL TABLE"/>
    <s v="0"/>
    <s v="0"/>
    <s v="UM3001"/>
    <d v="1996-04-01T00:00:00"/>
    <n v="4683.8999999999996"/>
    <n v="-4683.8999999999996"/>
    <n v="0"/>
    <n v="0"/>
    <n v="0"/>
    <n v="0"/>
    <n v="0"/>
    <n v="0"/>
    <n v="4683.8999999999996"/>
    <n v="-4683.8999999999996"/>
    <n v="0"/>
    <m/>
    <s v="UM01"/>
    <s v="INR"/>
    <n v="0"/>
    <n v="0"/>
    <n v="0"/>
    <n v="0"/>
    <n v="0"/>
  </r>
  <r>
    <s v="1606003454"/>
    <s v="0"/>
    <s v="16060034540"/>
    <s v="6000"/>
    <x v="5"/>
    <s v="STANDARD TERMINAL TABLE"/>
    <s v="0"/>
    <s v="0"/>
    <s v="UM3001"/>
    <d v="1996-04-01T00:00:00"/>
    <n v="4683.8999999999996"/>
    <n v="-4683.8999999999996"/>
    <n v="0"/>
    <n v="0"/>
    <n v="0"/>
    <n v="0"/>
    <n v="0"/>
    <n v="0"/>
    <n v="4683.8999999999996"/>
    <n v="-4683.8999999999996"/>
    <n v="0"/>
    <m/>
    <s v="UM01"/>
    <s v="INR"/>
    <n v="0"/>
    <n v="0"/>
    <n v="0"/>
    <n v="0"/>
    <n v="0"/>
  </r>
  <r>
    <s v="1606003455"/>
    <s v="0"/>
    <s v="16060034550"/>
    <s v="6000"/>
    <x v="5"/>
    <s v="PLASTIC CHAIR"/>
    <s v="0"/>
    <s v="0"/>
    <s v="UM3001"/>
    <d v="1994-09-15T00:00:00"/>
    <n v="4690.4399999999996"/>
    <n v="-4690.4399999999996"/>
    <n v="0"/>
    <n v="0"/>
    <n v="0"/>
    <n v="0"/>
    <n v="0"/>
    <n v="0"/>
    <n v="4690.4399999999996"/>
    <n v="-4690.4399999999996"/>
    <n v="0"/>
    <m/>
    <s v="UM01"/>
    <s v="INR"/>
    <n v="0"/>
    <n v="0"/>
    <n v="0"/>
    <n v="0"/>
    <n v="0"/>
  </r>
  <r>
    <s v="1606003456"/>
    <s v="0"/>
    <s v="16060034560"/>
    <s v="6000"/>
    <x v="5"/>
    <s v="TABLE T-102"/>
    <s v="0"/>
    <s v="0"/>
    <s v="UM3001"/>
    <d v="1990-12-22T00:00:00"/>
    <n v="4730.7700000000004"/>
    <n v="-4730.7700000000004"/>
    <n v="0"/>
    <n v="0"/>
    <n v="0"/>
    <n v="0"/>
    <n v="0"/>
    <n v="0"/>
    <n v="4730.7700000000004"/>
    <n v="-4730.7700000000004"/>
    <n v="0"/>
    <m/>
    <s v="UM01"/>
    <s v="INR"/>
    <n v="0"/>
    <n v="0"/>
    <n v="0"/>
    <n v="0"/>
    <n v="0"/>
  </r>
  <r>
    <s v="1606003457"/>
    <s v="0"/>
    <s v="16060034570"/>
    <s v="6000"/>
    <x v="5"/>
    <s v="&quot;&quot;&quot;ORIENT 56&quot;&quot;&quot;&quot; CIELING FAN&quot;"/>
    <s v="0"/>
    <s v="0"/>
    <s v="UM3001"/>
    <d v="1993-06-30T00:00:00"/>
    <n v="4747"/>
    <n v="-4747"/>
    <n v="0"/>
    <n v="0"/>
    <n v="0"/>
    <n v="0"/>
    <n v="0"/>
    <n v="0"/>
    <n v="4747"/>
    <n v="-4747"/>
    <n v="0"/>
    <m/>
    <s v="UM01"/>
    <s v="INR"/>
    <n v="0"/>
    <n v="0"/>
    <n v="0"/>
    <n v="0"/>
    <n v="0"/>
  </r>
  <r>
    <s v="1606003458"/>
    <s v="0"/>
    <s v="16060034580"/>
    <s v="6000"/>
    <x v="5"/>
    <s v="WOODEN CHAIR"/>
    <s v="0"/>
    <s v="0"/>
    <s v="UM3001"/>
    <d v="1995-11-01T00:00:00"/>
    <n v="4751.04"/>
    <n v="-4751.04"/>
    <n v="0"/>
    <n v="0"/>
    <n v="0"/>
    <n v="0"/>
    <n v="0"/>
    <n v="0"/>
    <n v="4751.04"/>
    <n v="-4751.04"/>
    <n v="0"/>
    <m/>
    <s v="UM01"/>
    <s v="INR"/>
    <n v="0"/>
    <n v="0"/>
    <n v="0"/>
    <n v="0"/>
    <n v="0"/>
  </r>
  <r>
    <s v="1606003459"/>
    <s v="0"/>
    <s v="16060034590"/>
    <s v="6000"/>
    <x v="5"/>
    <s v="TABLE"/>
    <s v="10"/>
    <s v="0"/>
    <s v="UM3001"/>
    <d v="2013-12-16T00:00:00"/>
    <n v="10000"/>
    <n v="-5913.44"/>
    <n v="4086.56"/>
    <n v="0"/>
    <n v="0"/>
    <n v="-966.83"/>
    <n v="0"/>
    <n v="3119.73"/>
    <n v="10000"/>
    <n v="-6880.27"/>
    <n v="0"/>
    <m/>
    <s v="UM01"/>
    <s v="INR"/>
    <n v="0"/>
    <n v="0"/>
    <n v="0"/>
    <n v="0"/>
    <n v="0"/>
  </r>
  <r>
    <s v="1606003460"/>
    <s v="0"/>
    <s v="16060034600"/>
    <s v="6000"/>
    <x v="5"/>
    <s v="WOODEN CHAIR"/>
    <s v="0"/>
    <s v="0"/>
    <s v="UM3001"/>
    <d v="1995-11-01T00:00:00"/>
    <n v="4751.04"/>
    <n v="-4751.04"/>
    <n v="0"/>
    <n v="0"/>
    <n v="0"/>
    <n v="0"/>
    <n v="0"/>
    <n v="0"/>
    <n v="4751.04"/>
    <n v="-4751.04"/>
    <n v="0"/>
    <m/>
    <s v="UM01"/>
    <s v="INR"/>
    <n v="0"/>
    <n v="0"/>
    <n v="0"/>
    <n v="0"/>
    <n v="0"/>
  </r>
  <r>
    <s v="1606003461"/>
    <s v="0"/>
    <s v="16060034610"/>
    <s v="6000"/>
    <x v="5"/>
    <s v="TABLE - DOUBLE DRAWER"/>
    <s v="10"/>
    <s v="0"/>
    <s v="UM3001"/>
    <d v="2012-05-12T00:00:00"/>
    <n v="5304"/>
    <n v="-3891.56"/>
    <n v="1412.44"/>
    <n v="0"/>
    <n v="0"/>
    <n v="-543.12"/>
    <n v="0"/>
    <n v="869.32"/>
    <n v="5304"/>
    <n v="-4434.68"/>
    <n v="0"/>
    <m/>
    <s v="UM01"/>
    <s v="INR"/>
    <n v="0"/>
    <n v="0"/>
    <n v="0"/>
    <n v="0"/>
    <n v="0"/>
  </r>
  <r>
    <s v="1606003462"/>
    <s v="0"/>
    <s v="16060034620"/>
    <s v="6000"/>
    <x v="5"/>
    <s v="TABLE - DOUBLE DRAWER"/>
    <s v="10"/>
    <s v="0"/>
    <s v="UM3002"/>
    <d v="2012-02-01T00:00:00"/>
    <n v="5187"/>
    <n v="-3939.29"/>
    <n v="1247.71"/>
    <n v="0"/>
    <n v="0"/>
    <n v="-538.42999999999995"/>
    <n v="0"/>
    <n v="709.28"/>
    <n v="5187"/>
    <n v="-4477.72"/>
    <n v="0"/>
    <m/>
    <s v="UM01"/>
    <s v="INR"/>
    <n v="0"/>
    <n v="0"/>
    <n v="0"/>
    <n v="0"/>
    <n v="0"/>
  </r>
  <r>
    <s v="1606003463"/>
    <s v="0"/>
    <s v="16060034630"/>
    <s v="6000"/>
    <x v="5"/>
    <s v="TABLE - DOUBLE DRAWER"/>
    <s v="10"/>
    <s v="0"/>
    <s v="UM3001"/>
    <d v="2012-06-15T00:00:00"/>
    <n v="5233.66"/>
    <n v="-3794.95"/>
    <n v="1438.71"/>
    <n v="0"/>
    <n v="0"/>
    <n v="-533.67999999999995"/>
    <n v="0"/>
    <n v="905.03"/>
    <n v="5233.66"/>
    <n v="-4328.63"/>
    <n v="0"/>
    <m/>
    <s v="UM01"/>
    <s v="INR"/>
    <n v="0"/>
    <n v="0"/>
    <n v="0"/>
    <n v="0"/>
    <n v="0"/>
  </r>
  <r>
    <s v="1606003464"/>
    <s v="0"/>
    <s v="16060034640"/>
    <s v="6000"/>
    <x v="5"/>
    <s v="TABLE - DOUBLE DRAWER"/>
    <s v="10"/>
    <s v="0"/>
    <s v="UM3001"/>
    <d v="2011-10-12T00:00:00"/>
    <n v="5487"/>
    <n v="-4328.2"/>
    <n v="1158.8"/>
    <n v="0"/>
    <n v="0"/>
    <n v="-578.54"/>
    <n v="0"/>
    <n v="580.26"/>
    <n v="5487"/>
    <n v="-4906.74"/>
    <n v="0"/>
    <m/>
    <s v="UM01"/>
    <s v="INR"/>
    <n v="0"/>
    <n v="0"/>
    <n v="0"/>
    <n v="0"/>
    <n v="0"/>
  </r>
  <r>
    <s v="1606003465"/>
    <s v="0"/>
    <s v="16060034650"/>
    <s v="6000"/>
    <x v="5"/>
    <s v="TABLE - DOUBLE DRAWER"/>
    <s v="10"/>
    <s v="0"/>
    <s v="UM3001"/>
    <d v="2012-06-14T00:00:00"/>
    <n v="10461.5"/>
    <n v="-7588.21"/>
    <n v="2873.29"/>
    <n v="0"/>
    <n v="0"/>
    <n v="-1066.95"/>
    <n v="0"/>
    <n v="1806.34"/>
    <n v="10461.5"/>
    <n v="-8655.16"/>
    <n v="0"/>
    <m/>
    <s v="UM01"/>
    <s v="INR"/>
    <n v="0"/>
    <n v="0"/>
    <n v="0"/>
    <n v="0"/>
    <n v="0"/>
  </r>
  <r>
    <s v="1606003466"/>
    <s v="0"/>
    <s v="16060034660"/>
    <s v="6000"/>
    <x v="5"/>
    <s v="TABLE - DOUBLE DRAWER"/>
    <s v="10"/>
    <s v="0"/>
    <s v="UM3001"/>
    <d v="2011-12-06T00:00:00"/>
    <n v="10574"/>
    <n v="-8187.72"/>
    <n v="2386.2800000000002"/>
    <n v="0"/>
    <n v="0"/>
    <n v="-1106.06"/>
    <n v="0"/>
    <n v="1280.22"/>
    <n v="10574"/>
    <n v="-9293.7800000000007"/>
    <n v="0"/>
    <m/>
    <s v="UM01"/>
    <s v="INR"/>
    <n v="0"/>
    <n v="0"/>
    <n v="0"/>
    <n v="0"/>
    <n v="0"/>
  </r>
  <r>
    <s v="1606003467"/>
    <s v="0"/>
    <s v="16060034670"/>
    <s v="6000"/>
    <x v="5"/>
    <s v="TABLE - DOUBLE DRAWER"/>
    <s v="10"/>
    <s v="0"/>
    <s v="UM3001"/>
    <d v="2012-01-03T00:00:00"/>
    <n v="10574"/>
    <n v="-8110.51"/>
    <n v="2463.4899999999998"/>
    <n v="0"/>
    <n v="0"/>
    <n v="-1101.71"/>
    <n v="0"/>
    <n v="1361.78"/>
    <n v="10574"/>
    <n v="-9212.2199999999993"/>
    <n v="0"/>
    <m/>
    <s v="UM01"/>
    <s v="INR"/>
    <n v="0"/>
    <n v="0"/>
    <n v="0"/>
    <n v="0"/>
    <n v="0"/>
  </r>
  <r>
    <s v="1606003468"/>
    <s v="0"/>
    <s v="16060034680"/>
    <s v="6000"/>
    <x v="5"/>
    <s v="TABLE - DOUBLE DRAWER"/>
    <s v="10"/>
    <s v="0"/>
    <s v="UM3001"/>
    <d v="2012-04-06T00:00:00"/>
    <n v="5700"/>
    <n v="-4233.8500000000004"/>
    <n v="1466.15"/>
    <n v="0"/>
    <n v="0"/>
    <n v="-586.55999999999995"/>
    <n v="0"/>
    <n v="879.59"/>
    <n v="5700"/>
    <n v="-4820.41"/>
    <n v="0"/>
    <m/>
    <s v="UM01"/>
    <s v="INR"/>
    <n v="0"/>
    <n v="0"/>
    <n v="0"/>
    <n v="0"/>
    <n v="0"/>
  </r>
  <r>
    <s v="1606003469"/>
    <s v="0"/>
    <s v="16060034690"/>
    <s v="6000"/>
    <x v="5"/>
    <s v="TABLE - DOUBLE DRAWER"/>
    <s v="10"/>
    <s v="0"/>
    <s v="UM3001"/>
    <d v="2013-04-06T00:00:00"/>
    <n v="5800"/>
    <n v="-3789.04"/>
    <n v="2010.96"/>
    <n v="0"/>
    <n v="0"/>
    <n v="-571.04999999999995"/>
    <n v="0"/>
    <n v="1439.91"/>
    <n v="5800"/>
    <n v="-4360.09"/>
    <n v="0"/>
    <m/>
    <s v="UM01"/>
    <s v="INR"/>
    <n v="0"/>
    <n v="0"/>
    <n v="0"/>
    <n v="0"/>
    <n v="0"/>
  </r>
  <r>
    <s v="1606003470"/>
    <s v="0"/>
    <s v="16060034700"/>
    <s v="6000"/>
    <x v="5"/>
    <s v="TABLE - DOUBLE DRAWER"/>
    <s v="10"/>
    <s v="0"/>
    <s v="UM3001"/>
    <d v="2012-01-07T00:00:00"/>
    <n v="5287"/>
    <n v="-4049.63"/>
    <n v="1237.3699999999999"/>
    <n v="0"/>
    <n v="0"/>
    <n v="-550.62"/>
    <n v="0"/>
    <n v="686.75"/>
    <n v="5287"/>
    <n v="-4600.25"/>
    <n v="0"/>
    <m/>
    <s v="UM01"/>
    <s v="INR"/>
    <n v="0"/>
    <n v="0"/>
    <n v="0"/>
    <n v="0"/>
    <n v="0"/>
  </r>
  <r>
    <s v="1606003471"/>
    <s v="0"/>
    <s v="16060034710"/>
    <s v="6000"/>
    <x v="5"/>
    <s v="TABLE - DOUBLE DRAWER"/>
    <s v="10"/>
    <s v="0"/>
    <s v="UM3001"/>
    <d v="2012-01-03T00:00:00"/>
    <n v="5287"/>
    <n v="-4055.26"/>
    <n v="1231.74"/>
    <n v="0"/>
    <n v="0"/>
    <n v="-550.85"/>
    <n v="0"/>
    <n v="680.89"/>
    <n v="5287"/>
    <n v="-4606.1099999999997"/>
    <n v="0"/>
    <m/>
    <s v="UM01"/>
    <s v="INR"/>
    <n v="0"/>
    <n v="0"/>
    <n v="0"/>
    <n v="0"/>
    <n v="0"/>
  </r>
  <r>
    <s v="1606003472"/>
    <s v="0"/>
    <s v="16060034720"/>
    <s v="6000"/>
    <x v="5"/>
    <s v="TABLE - DOUBLE DRAWER"/>
    <s v="10"/>
    <s v="0"/>
    <s v="UM3001"/>
    <d v="2012-01-03T00:00:00"/>
    <n v="10574"/>
    <n v="-8110.51"/>
    <n v="2463.4899999999998"/>
    <n v="0"/>
    <n v="0"/>
    <n v="-1101.71"/>
    <n v="0"/>
    <n v="1361.78"/>
    <n v="10574"/>
    <n v="-9212.2199999999993"/>
    <n v="0"/>
    <m/>
    <s v="UM01"/>
    <s v="INR"/>
    <n v="0"/>
    <n v="0"/>
    <n v="0"/>
    <n v="0"/>
    <n v="0"/>
  </r>
  <r>
    <s v="1606003473"/>
    <s v="0"/>
    <s v="16060034730"/>
    <s v="6000"/>
    <x v="5"/>
    <s v="TABLE - DOUBLE DRAWER"/>
    <s v="10"/>
    <s v="0"/>
    <s v="UM3001"/>
    <d v="2012-04-20T00:00:00"/>
    <n v="5537"/>
    <n v="-4093.4"/>
    <n v="1443.6"/>
    <n v="0"/>
    <n v="0"/>
    <n v="-568.58000000000004"/>
    <n v="0"/>
    <n v="875.02"/>
    <n v="5537"/>
    <n v="-4661.9799999999996"/>
    <n v="0"/>
    <m/>
    <s v="UM01"/>
    <s v="INR"/>
    <n v="0"/>
    <n v="0"/>
    <n v="0"/>
    <n v="0"/>
    <n v="0"/>
  </r>
  <r>
    <s v="1606003474"/>
    <s v="0"/>
    <s v="16060034740"/>
    <s v="6000"/>
    <x v="5"/>
    <s v="TABLE - DOUBLE DRAWER &amp; COMPU"/>
    <s v="0"/>
    <s v="0"/>
    <s v="UM3001"/>
    <d v="2013-01-11T00:00:00"/>
    <n v="7468"/>
    <n v="-7094.6"/>
    <n v="373.4"/>
    <n v="0"/>
    <n v="0"/>
    <n v="0"/>
    <n v="0"/>
    <n v="373.4"/>
    <n v="7468"/>
    <n v="-7094.6"/>
    <n v="0"/>
    <m/>
    <s v="UM01"/>
    <s v="INR"/>
    <n v="0"/>
    <n v="0"/>
    <n v="0"/>
    <n v="0"/>
    <n v="0"/>
  </r>
  <r>
    <s v="1606003475"/>
    <s v="0"/>
    <s v="16060034750"/>
    <s v="6000"/>
    <x v="5"/>
    <s v="TABLE - DOUBLE DRAWER COMPUTER"/>
    <s v="0"/>
    <s v="0"/>
    <s v="UM3001"/>
    <d v="2012-02-01T00:00:00"/>
    <n v="6905"/>
    <n v="-6559.75"/>
    <n v="345.25"/>
    <n v="0"/>
    <n v="0"/>
    <n v="0"/>
    <n v="0"/>
    <n v="345.25"/>
    <n v="6905"/>
    <n v="-6559.75"/>
    <n v="0"/>
    <m/>
    <s v="UM01"/>
    <s v="INR"/>
    <n v="0"/>
    <n v="0"/>
    <n v="0"/>
    <n v="0"/>
    <n v="0"/>
  </r>
  <r>
    <s v="1606003476"/>
    <s v="0"/>
    <s v="16060034760"/>
    <s v="6000"/>
    <x v="5"/>
    <s v="TABLE - ONE DRAWER"/>
    <s v="10"/>
    <s v="0"/>
    <s v="UM3001"/>
    <d v="2012-03-12T00:00:00"/>
    <n v="15911"/>
    <n v="-11920.57"/>
    <n v="3990.43"/>
    <n v="0"/>
    <n v="0"/>
    <n v="-1642.44"/>
    <n v="0"/>
    <n v="2347.9899999999998"/>
    <n v="15911"/>
    <n v="-13563.01"/>
    <n v="0"/>
    <m/>
    <s v="UM01"/>
    <s v="INR"/>
    <n v="0"/>
    <n v="0"/>
    <n v="0"/>
    <n v="0"/>
    <n v="0"/>
  </r>
  <r>
    <s v="1606003477"/>
    <s v="0"/>
    <s v="16060034770"/>
    <s v="6000"/>
    <x v="5"/>
    <s v="TABLE - ONE DRAWER"/>
    <s v="0"/>
    <s v="0"/>
    <s v="UM3001"/>
    <d v="2011-12-06T00:00:00"/>
    <n v="3121"/>
    <n v="-2964.95"/>
    <n v="156.05000000000001"/>
    <n v="0"/>
    <n v="0"/>
    <n v="0"/>
    <n v="0"/>
    <n v="156.05000000000001"/>
    <n v="3121"/>
    <n v="-2964.95"/>
    <n v="0"/>
    <m/>
    <s v="UM01"/>
    <s v="INR"/>
    <n v="0"/>
    <n v="0"/>
    <n v="0"/>
    <n v="0"/>
    <n v="0"/>
  </r>
  <r>
    <s v="1606003478"/>
    <s v="0"/>
    <s v="16060034780"/>
    <s v="6000"/>
    <x v="5"/>
    <s v="TABLE - ONE DRAWER"/>
    <s v="10"/>
    <s v="0"/>
    <s v="UM3001"/>
    <d v="2013-05-09T00:00:00"/>
    <n v="9747"/>
    <n v="-8923.58"/>
    <n v="823.42"/>
    <n v="0"/>
    <n v="0"/>
    <n v="-108.27"/>
    <n v="0"/>
    <n v="715.15"/>
    <n v="9747"/>
    <n v="-9031.85"/>
    <n v="0"/>
    <m/>
    <s v="UM01"/>
    <s v="INR"/>
    <n v="0"/>
    <n v="0"/>
    <n v="0"/>
    <n v="0"/>
    <n v="0"/>
  </r>
  <r>
    <s v="1606003479"/>
    <s v="0"/>
    <s v="16060034790"/>
    <s v="6000"/>
    <x v="5"/>
    <s v="TABLE - ONE DRAWER"/>
    <s v="10"/>
    <s v="0"/>
    <s v="UM3001"/>
    <d v="2013-05-09T00:00:00"/>
    <n v="3249"/>
    <n v="-3066"/>
    <n v="183"/>
    <n v="0"/>
    <n v="0"/>
    <n v="-58.95"/>
    <n v="0"/>
    <n v="124.05"/>
    <n v="3249"/>
    <n v="-3124.95"/>
    <n v="0"/>
    <m/>
    <s v="UM01"/>
    <s v="INR"/>
    <n v="0"/>
    <n v="0"/>
    <n v="0"/>
    <n v="0"/>
    <n v="0"/>
  </r>
  <r>
    <s v="1606003480"/>
    <s v="0"/>
    <s v="16060034800"/>
    <s v="6000"/>
    <x v="5"/>
    <s v="TABLE - ONE DRAWER"/>
    <s v="10"/>
    <s v="0"/>
    <s v="UM3001"/>
    <d v="2011-12-17T00:00:00"/>
    <n v="9363"/>
    <n v="-7222.86"/>
    <n v="2140.14"/>
    <n v="0"/>
    <n v="0"/>
    <n v="-978.01"/>
    <n v="0"/>
    <n v="1162.1300000000001"/>
    <n v="9363"/>
    <n v="-8200.8700000000008"/>
    <n v="0"/>
    <m/>
    <s v="UM01"/>
    <s v="INR"/>
    <n v="0"/>
    <n v="0"/>
    <n v="0"/>
    <n v="0"/>
    <n v="0"/>
  </r>
  <r>
    <s v="1606003481"/>
    <s v="0"/>
    <s v="16060034810"/>
    <s v="6000"/>
    <x v="5"/>
    <s v="TABLE - ONE DRAWER"/>
    <s v="10"/>
    <s v="0"/>
    <s v="UM3001"/>
    <d v="2013-06-18T00:00:00"/>
    <n v="5196.66"/>
    <n v="-3315.33"/>
    <n v="1881.33"/>
    <n v="0"/>
    <n v="0"/>
    <n v="-504.56"/>
    <n v="0"/>
    <n v="1376.77"/>
    <n v="5196.66"/>
    <n v="-3819.89"/>
    <n v="0"/>
    <m/>
    <s v="UM01"/>
    <s v="INR"/>
    <n v="0"/>
    <n v="0"/>
    <n v="0"/>
    <n v="0"/>
    <n v="0"/>
  </r>
  <r>
    <s v="1606003482"/>
    <s v="0"/>
    <s v="16060034820"/>
    <s v="6000"/>
    <x v="5"/>
    <s v="TABLE - ONE DRAWER"/>
    <s v="10"/>
    <s v="0"/>
    <s v="UM3001"/>
    <d v="2013-12-19T00:00:00"/>
    <n v="6498"/>
    <n v="-4459.25"/>
    <n v="2038.75"/>
    <n v="0"/>
    <n v="0"/>
    <n v="-460.98"/>
    <n v="0"/>
    <n v="1577.77"/>
    <n v="6498"/>
    <n v="-4920.2299999999996"/>
    <n v="0"/>
    <m/>
    <s v="UM01"/>
    <s v="INR"/>
    <n v="0"/>
    <n v="0"/>
    <n v="0"/>
    <n v="0"/>
    <n v="0"/>
  </r>
  <r>
    <s v="1606003483"/>
    <s v="0"/>
    <s v="16060034830"/>
    <s v="6000"/>
    <x v="5"/>
    <s v="&quot;TABLE - OVAL SHAPE, SIZE-9'X&quot;"/>
    <s v="10"/>
    <s v="0"/>
    <s v="UM3001"/>
    <d v="2012-02-20T00:00:00"/>
    <n v="41112"/>
    <n v="-31023.01"/>
    <n v="10088.99"/>
    <n v="0"/>
    <n v="0"/>
    <n v="-4255.71"/>
    <n v="0"/>
    <n v="5833.28"/>
    <n v="41112"/>
    <n v="-35278.720000000001"/>
    <n v="0"/>
    <m/>
    <s v="UM01"/>
    <s v="INR"/>
    <n v="0"/>
    <n v="0"/>
    <n v="0"/>
    <n v="0"/>
    <n v="0"/>
  </r>
  <r>
    <s v="1606003484"/>
    <s v="0"/>
    <s v="16060034840"/>
    <s v="6000"/>
    <x v="5"/>
    <s v="TABLE (STEEL)"/>
    <s v="0"/>
    <s v="0"/>
    <s v="UM3001"/>
    <d v="1990-05-19T00:00:00"/>
    <n v="5834.25"/>
    <n v="-5542.53"/>
    <n v="291.72000000000003"/>
    <n v="0"/>
    <n v="0"/>
    <n v="0"/>
    <n v="0"/>
    <n v="291.72000000000003"/>
    <n v="5834.25"/>
    <n v="-5542.53"/>
    <n v="0"/>
    <m/>
    <s v="UM01"/>
    <s v="INR"/>
    <n v="0"/>
    <n v="0"/>
    <n v="0"/>
    <n v="0"/>
    <n v="0"/>
  </r>
  <r>
    <s v="1606003485"/>
    <s v="0"/>
    <s v="16060034850"/>
    <s v="6000"/>
    <x v="5"/>
    <s v="WOODEN CHAIR"/>
    <s v="0"/>
    <s v="0"/>
    <s v="UM3001"/>
    <d v="1995-11-01T00:00:00"/>
    <n v="4751.04"/>
    <n v="-4751.04"/>
    <n v="0"/>
    <n v="0"/>
    <n v="0"/>
    <n v="0"/>
    <n v="0"/>
    <n v="0"/>
    <n v="4751.04"/>
    <n v="-4751.04"/>
    <n v="0"/>
    <m/>
    <s v="UM01"/>
    <s v="INR"/>
    <n v="0"/>
    <n v="0"/>
    <n v="0"/>
    <n v="0"/>
    <n v="0"/>
  </r>
  <r>
    <s v="1606003486"/>
    <s v="0"/>
    <s v="16060034860"/>
    <s v="6000"/>
    <x v="5"/>
    <s v="TABLE 102 GODREJ MAKE"/>
    <s v="0"/>
    <s v="0"/>
    <s v="UM3001"/>
    <d v="1995-07-19T00:00:00"/>
    <n v="5706.74"/>
    <n v="-5421.4"/>
    <n v="285.33999999999997"/>
    <n v="0"/>
    <n v="0"/>
    <n v="0"/>
    <n v="0"/>
    <n v="285.33999999999997"/>
    <n v="5706.74"/>
    <n v="-5421.4"/>
    <n v="0"/>
    <m/>
    <s v="UM01"/>
    <s v="INR"/>
    <n v="0"/>
    <n v="0"/>
    <n v="0"/>
    <n v="0"/>
    <n v="0"/>
  </r>
  <r>
    <s v="1606003487"/>
    <s v="0"/>
    <s v="16060034870"/>
    <s v="6000"/>
    <x v="5"/>
    <s v="WOODEN CHAIR"/>
    <s v="0"/>
    <s v="0"/>
    <s v="UM3001"/>
    <d v="1995-11-01T00:00:00"/>
    <n v="4751.04"/>
    <n v="-4751.04"/>
    <n v="0"/>
    <n v="0"/>
    <n v="0"/>
    <n v="0"/>
    <n v="0"/>
    <n v="0"/>
    <n v="4751.04"/>
    <n v="-4751.04"/>
    <n v="0"/>
    <m/>
    <s v="UM01"/>
    <s v="INR"/>
    <n v="0"/>
    <n v="0"/>
    <n v="0"/>
    <n v="0"/>
    <n v="0"/>
  </r>
  <r>
    <s v="1606003488"/>
    <s v="0"/>
    <s v="16060034880"/>
    <s v="6000"/>
    <x v="5"/>
    <s v="WOODEN CHAIR"/>
    <s v="0"/>
    <s v="0"/>
    <s v="UM3001"/>
    <d v="1995-11-01T00:00:00"/>
    <n v="4751.04"/>
    <n v="-4751.04"/>
    <n v="0"/>
    <n v="0"/>
    <n v="0"/>
    <n v="0"/>
    <n v="0"/>
    <n v="0"/>
    <n v="4751.04"/>
    <n v="-4751.04"/>
    <n v="0"/>
    <m/>
    <s v="UM01"/>
    <s v="INR"/>
    <n v="0"/>
    <n v="0"/>
    <n v="0"/>
    <n v="0"/>
    <n v="0"/>
  </r>
  <r>
    <s v="1606003489"/>
    <s v="0"/>
    <s v="16060034890"/>
    <s v="6000"/>
    <x v="5"/>
    <s v="COMPUTER REVOLVING CHAIR"/>
    <s v="0"/>
    <s v="0"/>
    <s v="UM3002"/>
    <d v="2010-08-31T00:00:00"/>
    <n v="4753.13"/>
    <n v="-4753.13"/>
    <n v="0"/>
    <n v="0"/>
    <n v="0"/>
    <n v="0"/>
    <n v="0"/>
    <n v="0"/>
    <n v="4753.13"/>
    <n v="-4753.13"/>
    <n v="0"/>
    <m/>
    <s v="UM01"/>
    <s v="INR"/>
    <n v="0"/>
    <n v="0"/>
    <n v="0"/>
    <n v="0"/>
    <n v="0"/>
  </r>
  <r>
    <s v="1606003490"/>
    <s v="0"/>
    <s v="16060034900"/>
    <s v="6000"/>
    <x v="5"/>
    <s v="WATER GEYSER 25LTR."/>
    <s v="0"/>
    <s v="0"/>
    <s v="UM3001"/>
    <d v="1995-01-28T00:00:00"/>
    <n v="4777.3"/>
    <n v="-4777.3"/>
    <n v="0"/>
    <n v="0"/>
    <n v="0"/>
    <n v="0"/>
    <n v="0"/>
    <n v="0"/>
    <n v="4777.3"/>
    <n v="-4777.3"/>
    <n v="0"/>
    <m/>
    <s v="UM01"/>
    <s v="INR"/>
    <n v="0"/>
    <n v="0"/>
    <n v="0"/>
    <n v="0"/>
    <n v="0"/>
  </r>
  <r>
    <s v="1606003491"/>
    <s v="0"/>
    <s v="16060034910"/>
    <s v="6000"/>
    <x v="5"/>
    <s v="PLASTIC CHAIR AR"/>
    <s v="1"/>
    <s v="0"/>
    <s v="UM3001"/>
    <d v="2015-06-24T00:00:00"/>
    <n v="4846"/>
    <n v="-4846"/>
    <n v="0"/>
    <n v="0"/>
    <n v="0"/>
    <n v="0"/>
    <n v="0"/>
    <n v="0"/>
    <n v="4846"/>
    <n v="-4846"/>
    <n v="0"/>
    <m/>
    <s v="UM01"/>
    <s v="INR"/>
    <n v="0"/>
    <n v="0"/>
    <n v="0"/>
    <n v="0"/>
    <n v="0"/>
  </r>
  <r>
    <s v="1606003492"/>
    <s v="0"/>
    <s v="16060034920"/>
    <s v="6000"/>
    <x v="5"/>
    <s v="DINNER TABLE"/>
    <s v="0"/>
    <s v="0"/>
    <s v="UM3001"/>
    <d v="1995-11-10T00:00:00"/>
    <n v="4871.7"/>
    <n v="-4871.7"/>
    <n v="0"/>
    <n v="0"/>
    <n v="0"/>
    <n v="0"/>
    <n v="0"/>
    <n v="0"/>
    <n v="4871.7"/>
    <n v="-4871.7"/>
    <n v="0"/>
    <m/>
    <s v="UM01"/>
    <s v="INR"/>
    <n v="0"/>
    <n v="0"/>
    <n v="0"/>
    <n v="0"/>
    <n v="0"/>
  </r>
  <r>
    <s v="1606003493"/>
    <s v="0"/>
    <s v="16060034930"/>
    <s v="6000"/>
    <x v="5"/>
    <s v="DINNER TABLE"/>
    <s v="0"/>
    <s v="0"/>
    <s v="UM3001"/>
    <d v="1995-11-10T00:00:00"/>
    <n v="4871.7"/>
    <n v="-4871.7"/>
    <n v="0"/>
    <n v="0"/>
    <n v="0"/>
    <n v="0"/>
    <n v="0"/>
    <n v="0"/>
    <n v="4871.7"/>
    <n v="-4871.7"/>
    <n v="0"/>
    <m/>
    <s v="UM01"/>
    <s v="INR"/>
    <n v="0"/>
    <n v="0"/>
    <n v="0"/>
    <n v="0"/>
    <n v="0"/>
  </r>
  <r>
    <s v="1606003494"/>
    <s v="0"/>
    <s v="16060034940"/>
    <s v="6000"/>
    <x v="5"/>
    <s v="TABLE B 9025"/>
    <s v="0"/>
    <s v="0"/>
    <s v="UM3001"/>
    <d v="1999-01-27T00:00:00"/>
    <n v="7489.68"/>
    <n v="-7115.2"/>
    <n v="374.48"/>
    <n v="0"/>
    <n v="0"/>
    <n v="0"/>
    <n v="0"/>
    <n v="374.48"/>
    <n v="7489.68"/>
    <n v="-7115.2"/>
    <n v="0"/>
    <m/>
    <s v="UM01"/>
    <s v="INR"/>
    <n v="0"/>
    <n v="0"/>
    <n v="0"/>
    <n v="0"/>
    <n v="0"/>
  </r>
  <r>
    <s v="1606003495"/>
    <s v="0"/>
    <s v="16060034950"/>
    <s v="6000"/>
    <x v="5"/>
    <s v="DINNER TABLE"/>
    <s v="0"/>
    <s v="0"/>
    <s v="UM3001"/>
    <d v="1995-11-10T00:00:00"/>
    <n v="4871.71"/>
    <n v="-4871.71"/>
    <n v="0"/>
    <n v="0"/>
    <n v="0"/>
    <n v="0"/>
    <n v="0"/>
    <n v="0"/>
    <n v="4871.71"/>
    <n v="-4871.71"/>
    <n v="0"/>
    <m/>
    <s v="UM01"/>
    <s v="INR"/>
    <n v="0"/>
    <n v="0"/>
    <n v="0"/>
    <n v="0"/>
    <n v="0"/>
  </r>
  <r>
    <s v="1606003496"/>
    <s v="0"/>
    <s v="16060034960"/>
    <s v="6000"/>
    <x v="5"/>
    <s v="DINNER TABLE"/>
    <s v="0"/>
    <s v="0"/>
    <s v="UM3001"/>
    <d v="1995-11-10T00:00:00"/>
    <n v="4871.71"/>
    <n v="-4871.71"/>
    <n v="0"/>
    <n v="0"/>
    <n v="0"/>
    <n v="0"/>
    <n v="0"/>
    <n v="0"/>
    <n v="4871.71"/>
    <n v="-4871.71"/>
    <n v="0"/>
    <m/>
    <s v="UM01"/>
    <s v="INR"/>
    <n v="0"/>
    <n v="0"/>
    <n v="0"/>
    <n v="0"/>
    <n v="0"/>
  </r>
  <r>
    <s v="1606003497"/>
    <s v="0"/>
    <s v="16060034970"/>
    <s v="6000"/>
    <x v="5"/>
    <s v="TABLE FOR COMPUTER"/>
    <s v="0"/>
    <s v="0"/>
    <s v="UM3001"/>
    <d v="1998-07-23T00:00:00"/>
    <n v="6586.22"/>
    <n v="-6256.91"/>
    <n v="329.31"/>
    <n v="0"/>
    <n v="0"/>
    <n v="0"/>
    <n v="0"/>
    <n v="329.31"/>
    <n v="6586.22"/>
    <n v="-6256.91"/>
    <n v="0"/>
    <m/>
    <s v="UM01"/>
    <s v="INR"/>
    <n v="0"/>
    <n v="0"/>
    <n v="0"/>
    <n v="0"/>
    <n v="0"/>
  </r>
  <r>
    <s v="1606003498"/>
    <s v="0"/>
    <s v="16060034980"/>
    <s v="6000"/>
    <x v="5"/>
    <s v="TABLE MODEL B 905"/>
    <s v="0"/>
    <s v="0"/>
    <s v="UM3001"/>
    <d v="1998-10-01T00:00:00"/>
    <n v="7466.62"/>
    <n v="-7093.29"/>
    <n v="373.33"/>
    <n v="0"/>
    <n v="0"/>
    <n v="0"/>
    <n v="0"/>
    <n v="373.33"/>
    <n v="7466.62"/>
    <n v="-7093.29"/>
    <n v="0"/>
    <m/>
    <s v="UM01"/>
    <s v="INR"/>
    <n v="0"/>
    <n v="0"/>
    <n v="0"/>
    <n v="0"/>
    <n v="0"/>
  </r>
  <r>
    <s v="1606003499"/>
    <s v="0"/>
    <s v="16060034990"/>
    <s v="6000"/>
    <x v="5"/>
    <s v="GODREJ STEEL CHAIR"/>
    <s v="0"/>
    <s v="0"/>
    <s v="UM3001"/>
    <d v="1994-12-16T00:00:00"/>
    <n v="4877.45"/>
    <n v="-4877.45"/>
    <n v="0"/>
    <n v="0"/>
    <n v="0"/>
    <n v="0"/>
    <n v="0"/>
    <n v="0"/>
    <n v="4877.45"/>
    <n v="-4877.45"/>
    <n v="0"/>
    <m/>
    <s v="UM01"/>
    <s v="INR"/>
    <n v="0"/>
    <n v="0"/>
    <n v="0"/>
    <n v="0"/>
    <n v="0"/>
  </r>
  <r>
    <s v="1606003500"/>
    <s v="0"/>
    <s v="16060035000"/>
    <s v="6000"/>
    <x v="5"/>
    <s v="GODREJ REVOLVING CHAIR CHR-11"/>
    <s v="0"/>
    <s v="0"/>
    <s v="UM3001"/>
    <d v="1992-08-14T00:00:00"/>
    <n v="4885.38"/>
    <n v="-4885.38"/>
    <n v="0"/>
    <n v="0"/>
    <n v="0"/>
    <n v="0"/>
    <n v="0"/>
    <n v="0"/>
    <n v="4885.38"/>
    <n v="-4885.38"/>
    <n v="0"/>
    <m/>
    <s v="UM01"/>
    <s v="INR"/>
    <n v="0"/>
    <n v="0"/>
    <n v="0"/>
    <n v="0"/>
    <n v="0"/>
  </r>
  <r>
    <s v="1606003501"/>
    <s v="0"/>
    <s v="16060035010"/>
    <s v="6000"/>
    <x v="5"/>
    <s v="REVOLVING CHAIR 1 NOS"/>
    <s v="1"/>
    <s v="0"/>
    <s v="UM3001"/>
    <d v="2014-10-10T00:00:00"/>
    <n v="4890.6000000000004"/>
    <n v="-4890.6000000000004"/>
    <n v="0"/>
    <n v="0"/>
    <n v="0"/>
    <n v="0"/>
    <n v="0"/>
    <n v="0"/>
    <n v="4890.6000000000004"/>
    <n v="-4890.6000000000004"/>
    <n v="0"/>
    <m/>
    <s v="UM01"/>
    <s v="INR"/>
    <n v="0"/>
    <n v="0"/>
    <n v="0"/>
    <n v="0"/>
    <n v="0"/>
  </r>
  <r>
    <s v="1606003503"/>
    <s v="0"/>
    <s v="16060035030"/>
    <s v="6000"/>
    <x v="5"/>
    <s v="DELUXE OPERATOR CHAIR"/>
    <s v="0"/>
    <s v="0"/>
    <s v="UM3001"/>
    <d v="1995-03-02T00:00:00"/>
    <n v="4918.3599999999997"/>
    <n v="-4918.3599999999997"/>
    <n v="0"/>
    <n v="0"/>
    <n v="0"/>
    <n v="0"/>
    <n v="0"/>
    <n v="0"/>
    <n v="4918.3599999999997"/>
    <n v="-4918.3599999999997"/>
    <n v="0"/>
    <m/>
    <s v="UM01"/>
    <s v="INR"/>
    <n v="0"/>
    <n v="0"/>
    <n v="0"/>
    <n v="0"/>
    <n v="0"/>
  </r>
  <r>
    <s v="1606003504"/>
    <s v="0"/>
    <s v="16060035040"/>
    <s v="6000"/>
    <x v="5"/>
    <s v="ORIENT MAKE CIELING FAN 144 MM"/>
    <s v="0"/>
    <s v="0"/>
    <s v="UM3001"/>
    <d v="1993-07-31T00:00:00"/>
    <n v="4923.75"/>
    <n v="-4923.75"/>
    <n v="0"/>
    <n v="0"/>
    <n v="0"/>
    <n v="0"/>
    <n v="0"/>
    <n v="0"/>
    <n v="4923.75"/>
    <n v="-4923.75"/>
    <n v="0"/>
    <m/>
    <s v="UM01"/>
    <s v="INR"/>
    <n v="0"/>
    <n v="0"/>
    <n v="0"/>
    <n v="0"/>
    <n v="0"/>
  </r>
  <r>
    <s v="1606003505"/>
    <s v="0"/>
    <s v="16060035050"/>
    <s v="6000"/>
    <x v="5"/>
    <s v="BOOK CASE 2 DOOR"/>
    <s v="0"/>
    <s v="0"/>
    <s v="UM3001"/>
    <d v="1998-08-22T00:00:00"/>
    <n v="4925.8500000000004"/>
    <n v="-4925.8500000000004"/>
    <n v="0"/>
    <n v="0"/>
    <n v="0"/>
    <n v="0"/>
    <n v="0"/>
    <n v="0"/>
    <n v="4925.8500000000004"/>
    <n v="-4925.8500000000004"/>
    <n v="0"/>
    <m/>
    <s v="UM01"/>
    <s v="INR"/>
    <n v="0"/>
    <n v="0"/>
    <n v="0"/>
    <n v="0"/>
    <n v="0"/>
  </r>
  <r>
    <s v="1606003506"/>
    <s v="0"/>
    <s v="16060035060"/>
    <s v="6000"/>
    <x v="5"/>
    <s v="TABLE T 102"/>
    <s v="0"/>
    <s v="0"/>
    <s v="UM3001"/>
    <d v="1995-05-19T00:00:00"/>
    <n v="11413.47"/>
    <n v="-10842.79"/>
    <n v="570.67999999999995"/>
    <n v="0"/>
    <n v="0"/>
    <n v="0"/>
    <n v="0"/>
    <n v="570.67999999999995"/>
    <n v="11413.47"/>
    <n v="-10842.79"/>
    <n v="0"/>
    <m/>
    <s v="UM01"/>
    <s v="INR"/>
    <n v="0"/>
    <n v="0"/>
    <n v="0"/>
    <n v="0"/>
    <n v="0"/>
  </r>
  <r>
    <s v="1606003507"/>
    <s v="0"/>
    <s v="16060035070"/>
    <s v="6000"/>
    <x v="5"/>
    <s v="GODREJ STEEL CHAIR CH-7 2 NO"/>
    <s v="0"/>
    <s v="0"/>
    <s v="UM3001"/>
    <d v="1988-05-24T00:00:00"/>
    <n v="4937.7"/>
    <n v="-4937.7"/>
    <n v="0"/>
    <n v="0"/>
    <n v="0"/>
    <n v="0"/>
    <n v="0"/>
    <n v="0"/>
    <n v="4937.7"/>
    <n v="-4937.7"/>
    <n v="0"/>
    <m/>
    <s v="UM01"/>
    <s v="INR"/>
    <n v="0"/>
    <n v="0"/>
    <n v="0"/>
    <n v="0"/>
    <n v="0"/>
  </r>
  <r>
    <s v="1606003508"/>
    <s v="0"/>
    <s v="16060035080"/>
    <s v="6000"/>
    <x v="5"/>
    <s v="BLOW PLAST CHAIR"/>
    <s v="0"/>
    <s v="0"/>
    <s v="UM3001"/>
    <d v="1989-12-16T00:00:00"/>
    <n v="4953.5"/>
    <n v="-4953.5"/>
    <n v="0"/>
    <n v="0"/>
    <n v="0"/>
    <n v="0"/>
    <n v="0"/>
    <n v="0"/>
    <n v="4953.5"/>
    <n v="-4953.5"/>
    <n v="0"/>
    <m/>
    <s v="UM01"/>
    <s v="INR"/>
    <n v="0"/>
    <n v="0"/>
    <n v="0"/>
    <n v="0"/>
    <n v="0"/>
  </r>
  <r>
    <s v="1606003509"/>
    <s v="0"/>
    <s v="16060035090"/>
    <s v="6000"/>
    <x v="5"/>
    <s v="COOLING FAN CROMPTON"/>
    <s v="0"/>
    <s v="0"/>
    <s v="UM3001"/>
    <d v="1998-08-22T00:00:00"/>
    <n v="4981.32"/>
    <n v="-4981.32"/>
    <n v="0"/>
    <n v="0"/>
    <n v="0"/>
    <n v="0"/>
    <n v="0"/>
    <n v="0"/>
    <n v="4981.32"/>
    <n v="-4981.32"/>
    <n v="0"/>
    <m/>
    <s v="UM01"/>
    <s v="INR"/>
    <n v="0"/>
    <n v="0"/>
    <n v="0"/>
    <n v="0"/>
    <n v="0"/>
  </r>
  <r>
    <s v="1606003510"/>
    <s v="0"/>
    <s v="16060035100"/>
    <s v="6000"/>
    <x v="5"/>
    <s v="&quot;&quot;&quot;DOMESTIC EXHAUST 18&quot;&quot;&quot;&quot; &quot;&quot;&quot;&quot;KHAIT&quot;"/>
    <s v="0"/>
    <s v="0"/>
    <s v="UM3001"/>
    <d v="1993-07-31T00:00:00"/>
    <n v="4999.5"/>
    <n v="-4999.5"/>
    <n v="0"/>
    <n v="0"/>
    <n v="0"/>
    <n v="0"/>
    <n v="0"/>
    <n v="0"/>
    <n v="4999.5"/>
    <n v="-4999.5"/>
    <n v="0"/>
    <m/>
    <s v="UM01"/>
    <s v="INR"/>
    <n v="0"/>
    <n v="0"/>
    <n v="0"/>
    <n v="0"/>
    <n v="0"/>
  </r>
  <r>
    <s v="1606003511"/>
    <s v="0"/>
    <s v="16060035110"/>
    <s v="6000"/>
    <x v="5"/>
    <s v="COMPUTER TABLE"/>
    <s v="0"/>
    <s v="0"/>
    <s v="UM3001"/>
    <d v="2010-12-13T00:00:00"/>
    <n v="5034"/>
    <n v="-5034"/>
    <n v="0"/>
    <n v="0"/>
    <n v="0"/>
    <n v="0"/>
    <n v="0"/>
    <n v="0"/>
    <n v="5034"/>
    <n v="-5034"/>
    <n v="0"/>
    <m/>
    <s v="UM01"/>
    <s v="INR"/>
    <n v="0"/>
    <n v="0"/>
    <n v="0"/>
    <n v="0"/>
    <n v="0"/>
  </r>
  <r>
    <s v="1606003514"/>
    <s v="0"/>
    <s v="16060035140"/>
    <s v="6000"/>
    <x v="5"/>
    <s v="&quot;STEEL ALMIRAH SIZE 72&quot;&quot;x35&quot;&quot;x19&quot;&quot;&quot;"/>
    <s v="0"/>
    <s v="0"/>
    <s v="UM3001"/>
    <d v="2009-12-09T00:00:00"/>
    <n v="5400"/>
    <n v="-5400"/>
    <n v="0"/>
    <n v="0"/>
    <n v="0"/>
    <n v="0"/>
    <n v="0"/>
    <n v="0"/>
    <n v="5400"/>
    <n v="-5400"/>
    <n v="0"/>
    <m/>
    <s v="UM01"/>
    <s v="INR"/>
    <n v="0"/>
    <n v="0"/>
    <n v="0"/>
    <n v="0"/>
    <n v="0"/>
  </r>
  <r>
    <s v="1606003515"/>
    <s v="0"/>
    <s v="16060035150"/>
    <s v="6000"/>
    <x v="5"/>
    <s v="&quot;STEEL ALMIRAH SIZE 72&quot;&quot;x35&quot;&quot;x19&quot;&quot;&quot;"/>
    <s v="0"/>
    <s v="0"/>
    <s v="UM3001"/>
    <d v="2009-12-09T00:00:00"/>
    <n v="5400"/>
    <n v="-5400"/>
    <n v="0"/>
    <n v="0"/>
    <n v="0"/>
    <n v="0"/>
    <n v="0"/>
    <n v="0"/>
    <n v="5400"/>
    <n v="-5400"/>
    <n v="0"/>
    <m/>
    <s v="UM01"/>
    <s v="INR"/>
    <n v="0"/>
    <n v="0"/>
    <n v="0"/>
    <n v="0"/>
    <n v="0"/>
  </r>
  <r>
    <s v="1606003516"/>
    <s v="0"/>
    <s v="16060035160"/>
    <s v="6000"/>
    <x v="5"/>
    <s v="EXECUTIVE TABLE (DBL DRWR) 2 N"/>
    <s v="1"/>
    <s v="0"/>
    <s v="UM3001"/>
    <d v="2014-09-04T00:00:00"/>
    <n v="5615"/>
    <n v="-5615"/>
    <n v="0"/>
    <n v="0"/>
    <n v="0"/>
    <n v="0"/>
    <n v="0"/>
    <n v="0"/>
    <n v="5615"/>
    <n v="-5615"/>
    <n v="0"/>
    <m/>
    <s v="UM01"/>
    <s v="INR"/>
    <n v="0"/>
    <n v="0"/>
    <n v="0"/>
    <n v="0"/>
    <n v="0"/>
  </r>
  <r>
    <s v="1606003517"/>
    <s v="0"/>
    <s v="16060035170"/>
    <s v="6000"/>
    <x v="5"/>
    <s v="GODREJ ST. CHAIR CANE SEATED W"/>
    <s v="0"/>
    <s v="0"/>
    <s v="UM3001"/>
    <d v="1994-04-06T00:00:00"/>
    <n v="6251.58"/>
    <n v="-6251.58"/>
    <n v="0"/>
    <n v="0"/>
    <n v="0"/>
    <n v="0"/>
    <n v="0"/>
    <n v="0"/>
    <n v="6251.58"/>
    <n v="-6251.58"/>
    <n v="0"/>
    <m/>
    <s v="UM01"/>
    <s v="INR"/>
    <n v="0"/>
    <n v="0"/>
    <n v="0"/>
    <n v="0"/>
    <n v="0"/>
  </r>
  <r>
    <s v="1606003519"/>
    <s v="0"/>
    <s v="16060035190"/>
    <s v="6000"/>
    <x v="5"/>
    <s v="WOODEN TABLES"/>
    <s v="0"/>
    <s v="0"/>
    <s v="UM3001"/>
    <d v="1995-02-25T00:00:00"/>
    <n v="6350"/>
    <n v="-6350"/>
    <n v="0"/>
    <n v="0"/>
    <n v="0"/>
    <n v="0"/>
    <n v="0"/>
    <n v="0"/>
    <n v="6350"/>
    <n v="-6350"/>
    <n v="0"/>
    <m/>
    <s v="UM01"/>
    <s v="INR"/>
    <n v="0"/>
    <n v="0"/>
    <n v="0"/>
    <n v="0"/>
    <n v="0"/>
  </r>
  <r>
    <s v="1606003521"/>
    <s v="0"/>
    <s v="16060035210"/>
    <s v="6000"/>
    <x v="5"/>
    <s v="FEATHERLITE TERMINAL TABLE"/>
    <s v="0"/>
    <s v="0"/>
    <s v="UM3001"/>
    <d v="1994-11-28T00:00:00"/>
    <n v="6508.15"/>
    <n v="-6508.15"/>
    <n v="0"/>
    <n v="0"/>
    <n v="0"/>
    <n v="0"/>
    <n v="0"/>
    <n v="0"/>
    <n v="6508.15"/>
    <n v="-6508.15"/>
    <n v="0"/>
    <m/>
    <s v="UM01"/>
    <s v="INR"/>
    <n v="0"/>
    <n v="0"/>
    <n v="0"/>
    <n v="0"/>
    <n v="0"/>
  </r>
  <r>
    <s v="1606003522"/>
    <s v="0"/>
    <s v="16060035220"/>
    <s v="6000"/>
    <x v="5"/>
    <s v="PLASTIC CHAIR ARMLESS 20 NOS"/>
    <s v="1"/>
    <s v="0"/>
    <s v="UM3001"/>
    <d v="2014-12-02T00:00:00"/>
    <n v="7200"/>
    <n v="-7200"/>
    <n v="0"/>
    <n v="0"/>
    <n v="0"/>
    <n v="0"/>
    <n v="0"/>
    <n v="0"/>
    <n v="7200"/>
    <n v="-7200"/>
    <n v="0"/>
    <m/>
    <s v="UM01"/>
    <s v="INR"/>
    <n v="0"/>
    <n v="0"/>
    <n v="0"/>
    <n v="0"/>
    <n v="0"/>
  </r>
  <r>
    <s v="1606003523"/>
    <s v="0"/>
    <s v="16060035230"/>
    <s v="6000"/>
    <x v="5"/>
    <s v="GODREJ STEEL TABLE"/>
    <s v="0"/>
    <s v="0"/>
    <s v="UM3001"/>
    <d v="1994-09-10T00:00:00"/>
    <n v="7237.22"/>
    <n v="-7237.22"/>
    <n v="0"/>
    <n v="0"/>
    <n v="0"/>
    <n v="0"/>
    <n v="0"/>
    <n v="0"/>
    <n v="7237.22"/>
    <n v="-7237.22"/>
    <n v="0"/>
    <m/>
    <s v="UM01"/>
    <s v="INR"/>
    <n v="0"/>
    <n v="0"/>
    <n v="0"/>
    <n v="0"/>
    <n v="0"/>
  </r>
  <r>
    <s v="1606003524"/>
    <s v="0"/>
    <s v="16060035240"/>
    <s v="6000"/>
    <x v="5"/>
    <s v="OFFICE TABLE - O"/>
    <s v="1"/>
    <s v="0"/>
    <s v="UM3001"/>
    <d v="2016-02-09T00:00:00"/>
    <n v="7296"/>
    <n v="-7296"/>
    <n v="0"/>
    <n v="0"/>
    <n v="0"/>
    <n v="0"/>
    <n v="0"/>
    <n v="0"/>
    <n v="7296"/>
    <n v="-7296"/>
    <n v="0"/>
    <m/>
    <s v="UM01"/>
    <s v="INR"/>
    <n v="0"/>
    <n v="0"/>
    <n v="0"/>
    <n v="0"/>
    <n v="0"/>
  </r>
  <r>
    <s v="1606003525"/>
    <s v="0"/>
    <s v="16060035250"/>
    <s v="6000"/>
    <x v="5"/>
    <s v="OFFICE TABLE - ONE DRAWER 2 NO"/>
    <s v="1"/>
    <s v="0"/>
    <s v="UM3001"/>
    <d v="2014-12-04T00:00:00"/>
    <n v="7296"/>
    <n v="-7296"/>
    <n v="0"/>
    <n v="0"/>
    <n v="0"/>
    <n v="0"/>
    <n v="0"/>
    <n v="0"/>
    <n v="7296"/>
    <n v="-7296"/>
    <n v="0"/>
    <m/>
    <s v="UM01"/>
    <s v="INR"/>
    <n v="0"/>
    <n v="0"/>
    <n v="0"/>
    <n v="0"/>
    <n v="0"/>
  </r>
  <r>
    <s v="1606003526"/>
    <s v="0"/>
    <s v="16060035260"/>
    <s v="6000"/>
    <x v="5"/>
    <s v="PLASTIC CHAIR ARMLESS 20 NOS"/>
    <s v="1"/>
    <s v="0"/>
    <s v="UM3001"/>
    <d v="2014-12-02T00:00:00"/>
    <n v="7600"/>
    <n v="-7600"/>
    <n v="0"/>
    <n v="0"/>
    <n v="0"/>
    <n v="0"/>
    <n v="0"/>
    <n v="0"/>
    <n v="7600"/>
    <n v="-7600"/>
    <n v="0"/>
    <m/>
    <s v="UM01"/>
    <s v="INR"/>
    <n v="0"/>
    <n v="0"/>
    <n v="0"/>
    <n v="0"/>
    <n v="0"/>
  </r>
  <r>
    <s v="1606003527"/>
    <s v="0"/>
    <s v="16060035270"/>
    <s v="6000"/>
    <x v="5"/>
    <s v="REVOLVING CHAIR MODEL 2 NO"/>
    <s v="1"/>
    <s v="0"/>
    <s v="UM3001"/>
    <d v="2014-12-23T00:00:00"/>
    <n v="7706"/>
    <n v="-7706"/>
    <n v="0"/>
    <n v="0"/>
    <n v="0"/>
    <n v="0"/>
    <n v="0"/>
    <n v="0"/>
    <n v="7706"/>
    <n v="-7706"/>
    <n v="0"/>
    <m/>
    <s v="UM01"/>
    <s v="INR"/>
    <n v="0"/>
    <n v="0"/>
    <n v="0"/>
    <n v="0"/>
    <n v="0"/>
  </r>
  <r>
    <s v="1606003528"/>
    <s v="0"/>
    <s v="16060035280"/>
    <s v="6000"/>
    <x v="5"/>
    <s v="REVOLVING CHAIR"/>
    <s v="1"/>
    <s v="0"/>
    <s v="UM3001"/>
    <d v="2016-01-22T00:00:00"/>
    <n v="7706.4"/>
    <n v="-7706.4"/>
    <n v="0"/>
    <n v="0"/>
    <n v="0"/>
    <n v="0"/>
    <n v="0"/>
    <n v="0"/>
    <n v="7706.4"/>
    <n v="-7706.4"/>
    <n v="0"/>
    <m/>
    <s v="UM01"/>
    <s v="INR"/>
    <n v="0"/>
    <n v="0"/>
    <n v="0"/>
    <n v="0"/>
    <n v="0"/>
  </r>
  <r>
    <s v="1606003529"/>
    <s v="0"/>
    <s v="16060035290"/>
    <s v="6000"/>
    <x v="5"/>
    <s v="WOODEN TABLE 4 NOS."/>
    <s v="0"/>
    <s v="0"/>
    <s v="UM3001"/>
    <d v="1997-02-27T00:00:00"/>
    <n v="7920"/>
    <n v="-7920"/>
    <n v="0"/>
    <n v="0"/>
    <n v="0"/>
    <n v="0"/>
    <n v="0"/>
    <n v="0"/>
    <n v="7920"/>
    <n v="-7920"/>
    <n v="0"/>
    <m/>
    <s v="UM01"/>
    <s v="INR"/>
    <n v="0"/>
    <n v="0"/>
    <n v="0"/>
    <n v="0"/>
    <n v="0"/>
  </r>
  <r>
    <s v="1606003531"/>
    <s v="0"/>
    <s v="16060035310"/>
    <s v="6000"/>
    <x v="5"/>
    <s v="VISITOR CHAIR WITH ARM 4 NOS"/>
    <s v="1"/>
    <s v="0"/>
    <s v="UM3001"/>
    <d v="2014-09-09T00:00:00"/>
    <n v="8664"/>
    <n v="-8664"/>
    <n v="0"/>
    <n v="0"/>
    <n v="0"/>
    <n v="0"/>
    <n v="0"/>
    <n v="0"/>
    <n v="8664"/>
    <n v="-8664"/>
    <n v="0"/>
    <m/>
    <s v="UM01"/>
    <s v="INR"/>
    <n v="0"/>
    <n v="0"/>
    <n v="0"/>
    <n v="0"/>
    <n v="0"/>
  </r>
  <r>
    <s v="1606003532"/>
    <s v="0"/>
    <s v="16060035320"/>
    <s v="6000"/>
    <x v="5"/>
    <s v="SIDE TABLE"/>
    <s v="0"/>
    <s v="0"/>
    <s v="UM3001"/>
    <d v="2011-01-20T00:00:00"/>
    <n v="8965.44"/>
    <n v="-8965.44"/>
    <n v="0"/>
    <n v="0"/>
    <n v="0"/>
    <n v="0"/>
    <n v="0"/>
    <n v="0"/>
    <n v="8965.44"/>
    <n v="-8965.44"/>
    <n v="0"/>
    <m/>
    <s v="UM01"/>
    <s v="INR"/>
    <n v="0"/>
    <n v="0"/>
    <n v="0"/>
    <n v="0"/>
    <n v="0"/>
  </r>
  <r>
    <s v="1606003533"/>
    <s v="0"/>
    <s v="16060035330"/>
    <s v="6000"/>
    <x v="5"/>
    <s v="CIELING FAN 1400MM WHITE 'ORIE"/>
    <s v="0"/>
    <s v="0"/>
    <s v="UM3001"/>
    <d v="1994-06-01T00:00:00"/>
    <n v="8999.1"/>
    <n v="-8999.1"/>
    <n v="0"/>
    <n v="0"/>
    <n v="0"/>
    <n v="0"/>
    <n v="0"/>
    <n v="0"/>
    <n v="8999.1"/>
    <n v="-8999.1"/>
    <n v="0"/>
    <m/>
    <s v="UM01"/>
    <s v="INR"/>
    <n v="0"/>
    <n v="0"/>
    <n v="0"/>
    <n v="0"/>
    <n v="0"/>
  </r>
  <r>
    <s v="1606003534"/>
    <s v="0"/>
    <s v="16060035340"/>
    <s v="6000"/>
    <x v="5"/>
    <s v="GODREJ STEEL CHAIR"/>
    <s v="0"/>
    <s v="0"/>
    <s v="UM3001"/>
    <d v="1994-09-10T00:00:00"/>
    <n v="9225.3799999999992"/>
    <n v="-9225.3799999999992"/>
    <n v="0"/>
    <n v="0"/>
    <n v="0"/>
    <n v="0"/>
    <n v="0"/>
    <n v="0"/>
    <n v="9225.3799999999992"/>
    <n v="-9225.3799999999992"/>
    <n v="0"/>
    <m/>
    <s v="UM01"/>
    <s v="INR"/>
    <n v="0"/>
    <n v="0"/>
    <n v="0"/>
    <n v="0"/>
    <n v="0"/>
  </r>
  <r>
    <s v="1606003535"/>
    <s v="0"/>
    <s v="16060035350"/>
    <s v="6000"/>
    <x v="5"/>
    <s v="PLASTIC CHAIR ARMLESS 25 NOS"/>
    <s v="1"/>
    <s v="0"/>
    <s v="UM3001"/>
    <d v="2014-10-07T00:00:00"/>
    <n v="9400"/>
    <n v="-9400"/>
    <n v="0"/>
    <n v="0"/>
    <n v="0"/>
    <n v="0"/>
    <n v="0"/>
    <n v="0"/>
    <n v="9400"/>
    <n v="-9400"/>
    <n v="0"/>
    <m/>
    <s v="UM01"/>
    <s v="INR"/>
    <n v="0"/>
    <n v="0"/>
    <n v="0"/>
    <n v="0"/>
    <n v="0"/>
  </r>
  <r>
    <s v="1606003536"/>
    <s v="0"/>
    <s v="16060035360"/>
    <s v="6000"/>
    <x v="5"/>
    <s v="GODREJ STEEL CHAIR"/>
    <s v="0"/>
    <s v="0"/>
    <s v="UM3001"/>
    <d v="1994-09-10T00:00:00"/>
    <n v="9754.91"/>
    <n v="-9754.91"/>
    <n v="0"/>
    <n v="0"/>
    <n v="0"/>
    <n v="0"/>
    <n v="0"/>
    <n v="0"/>
    <n v="9754.91"/>
    <n v="-9754.91"/>
    <n v="0"/>
    <m/>
    <s v="UM01"/>
    <s v="INR"/>
    <n v="0"/>
    <n v="0"/>
    <n v="0"/>
    <n v="0"/>
    <n v="0"/>
  </r>
  <r>
    <s v="1606003537"/>
    <s v="0"/>
    <s v="16060035370"/>
    <s v="6000"/>
    <x v="5"/>
    <s v="VISITOR CHAIR WITHOUT ARM 6 NO"/>
    <s v="1"/>
    <s v="0"/>
    <s v="UM3001"/>
    <d v="2014-03-31T00:00:00"/>
    <n v="9900"/>
    <n v="-9900"/>
    <n v="0"/>
    <n v="0"/>
    <n v="0"/>
    <n v="0"/>
    <n v="0"/>
    <n v="0"/>
    <n v="9900"/>
    <n v="-9900"/>
    <n v="0"/>
    <m/>
    <s v="UM01"/>
    <s v="INR"/>
    <n v="0"/>
    <n v="0"/>
    <n v="0"/>
    <n v="0"/>
    <n v="0"/>
  </r>
  <r>
    <s v="1606003539"/>
    <s v="0"/>
    <s v="16060035390"/>
    <s v="6000"/>
    <x v="5"/>
    <s v="STEEL ALMIRAH 6 BLOCK"/>
    <s v="0"/>
    <s v="0"/>
    <s v="UM3001"/>
    <d v="2010-09-24T00:00:00"/>
    <n v="10800"/>
    <n v="-10800"/>
    <n v="0"/>
    <n v="0"/>
    <n v="0"/>
    <n v="0"/>
    <n v="0"/>
    <n v="0"/>
    <n v="10800"/>
    <n v="-10800"/>
    <n v="0"/>
    <m/>
    <s v="UM01"/>
    <s v="INR"/>
    <n v="0"/>
    <n v="0"/>
    <n v="0"/>
    <n v="0"/>
    <n v="0"/>
  </r>
  <r>
    <s v="1606003540"/>
    <s v="0"/>
    <s v="16060035400"/>
    <s v="6000"/>
    <x v="5"/>
    <s v="OFFICE TABLE - O"/>
    <s v="1"/>
    <s v="0"/>
    <s v="UM3001"/>
    <d v="2015-05-23T00:00:00"/>
    <n v="10944"/>
    <n v="-10944"/>
    <n v="0"/>
    <n v="0"/>
    <n v="0"/>
    <n v="0"/>
    <n v="0"/>
    <n v="0"/>
    <n v="10944"/>
    <n v="-10944"/>
    <n v="0"/>
    <m/>
    <s v="UM01"/>
    <s v="INR"/>
    <n v="0"/>
    <n v="0"/>
    <n v="0"/>
    <n v="0"/>
    <n v="0"/>
  </r>
  <r>
    <s v="1606003541"/>
    <s v="0"/>
    <s v="16060035410"/>
    <s v="6000"/>
    <x v="5"/>
    <s v="FILING RACK"/>
    <s v="0"/>
    <s v="0"/>
    <s v="UM3001"/>
    <d v="1995-02-11T00:00:00"/>
    <n v="11281.75"/>
    <n v="-11281.75"/>
    <n v="0"/>
    <n v="0"/>
    <n v="0"/>
    <n v="0"/>
    <n v="0"/>
    <n v="0"/>
    <n v="11281.75"/>
    <n v="-11281.75"/>
    <n v="0"/>
    <m/>
    <s v="UM01"/>
    <s v="INR"/>
    <n v="0"/>
    <n v="0"/>
    <n v="0"/>
    <n v="0"/>
    <n v="0"/>
  </r>
  <r>
    <s v="1606003542"/>
    <s v="0"/>
    <s v="16060035420"/>
    <s v="6000"/>
    <x v="5"/>
    <s v="TEAKWOOD TABLE 9 NOS"/>
    <s v="0"/>
    <s v="0"/>
    <s v="UM3001"/>
    <d v="1988-03-10T00:00:00"/>
    <n v="7879"/>
    <n v="-7485.05"/>
    <n v="393.95"/>
    <n v="0"/>
    <n v="0"/>
    <n v="0"/>
    <n v="0"/>
    <n v="393.95"/>
    <n v="7879"/>
    <n v="-7485.05"/>
    <n v="0"/>
    <m/>
    <s v="UM01"/>
    <s v="INR"/>
    <n v="0"/>
    <n v="0"/>
    <n v="0"/>
    <n v="0"/>
    <n v="0"/>
  </r>
  <r>
    <s v="1606003543"/>
    <s v="0"/>
    <s v="16060035430"/>
    <s v="6000"/>
    <x v="5"/>
    <s v="PLASTIC CHAIR"/>
    <s v="0"/>
    <s v="0"/>
    <s v="UM3001"/>
    <d v="1999-11-11T00:00:00"/>
    <n v="11804.38"/>
    <n v="-11804.38"/>
    <n v="0"/>
    <n v="0"/>
    <n v="0"/>
    <n v="0"/>
    <n v="0"/>
    <n v="0"/>
    <n v="11804.38"/>
    <n v="-11804.38"/>
    <n v="0"/>
    <m/>
    <s v="UM01"/>
    <s v="INR"/>
    <n v="0"/>
    <n v="0"/>
    <n v="0"/>
    <n v="0"/>
    <n v="0"/>
  </r>
  <r>
    <s v="1606003544"/>
    <s v="0"/>
    <s v="16060035440"/>
    <s v="6000"/>
    <x v="5"/>
    <s v="GODREJ STEEL REVOLVING CHAIR"/>
    <s v="0"/>
    <s v="0"/>
    <s v="UM3001"/>
    <d v="1994-04-06T00:00:00"/>
    <n v="11935.73"/>
    <n v="-11935.73"/>
    <n v="0"/>
    <n v="0"/>
    <n v="0"/>
    <n v="0"/>
    <n v="0"/>
    <n v="0"/>
    <n v="11935.73"/>
    <n v="-11935.73"/>
    <n v="0"/>
    <m/>
    <s v="UM01"/>
    <s v="INR"/>
    <n v="0"/>
    <n v="0"/>
    <n v="0"/>
    <n v="0"/>
    <n v="0"/>
  </r>
  <r>
    <s v="1606003545"/>
    <s v="0"/>
    <s v="16060035450"/>
    <s v="6000"/>
    <x v="5"/>
    <s v="GODREJ STEEL CHAIR CUSHION FUL"/>
    <s v="0"/>
    <s v="0"/>
    <s v="UM3001"/>
    <d v="1994-04-06T00:00:00"/>
    <n v="12356.85"/>
    <n v="-12356.85"/>
    <n v="0"/>
    <n v="0"/>
    <n v="0"/>
    <n v="0"/>
    <n v="0"/>
    <n v="0"/>
    <n v="12356.85"/>
    <n v="-12356.85"/>
    <n v="0"/>
    <m/>
    <s v="UM01"/>
    <s v="INR"/>
    <n v="0"/>
    <n v="0"/>
    <n v="0"/>
    <n v="0"/>
    <n v="0"/>
  </r>
  <r>
    <s v="1606003546"/>
    <s v="0"/>
    <s v="16060035460"/>
    <s v="6000"/>
    <x v="5"/>
    <s v="WOODEN TABLE 8 NOS."/>
    <s v="0"/>
    <s v="0"/>
    <s v="UM3001"/>
    <d v="1997-02-22T00:00:00"/>
    <n v="12780"/>
    <n v="-12780"/>
    <n v="0"/>
    <n v="0"/>
    <n v="0"/>
    <n v="0"/>
    <n v="0"/>
    <n v="0"/>
    <n v="12780"/>
    <n v="-12780"/>
    <n v="0"/>
    <m/>
    <s v="UM01"/>
    <s v="INR"/>
    <n v="0"/>
    <n v="0"/>
    <n v="0"/>
    <n v="0"/>
    <n v="0"/>
  </r>
  <r>
    <s v="1606003547"/>
    <s v="0"/>
    <s v="16060035470"/>
    <s v="6000"/>
    <x v="5"/>
    <s v="REVOLVING CHAIR"/>
    <s v="0"/>
    <s v="0"/>
    <s v="UM3001"/>
    <d v="2010-12-24T00:00:00"/>
    <n v="13050"/>
    <n v="-13050"/>
    <n v="0"/>
    <n v="0"/>
    <n v="0"/>
    <n v="0"/>
    <n v="0"/>
    <n v="0"/>
    <n v="13050"/>
    <n v="-13050"/>
    <n v="0"/>
    <m/>
    <s v="UM01"/>
    <s v="INR"/>
    <n v="0"/>
    <n v="0"/>
    <n v="0"/>
    <n v="0"/>
    <n v="0"/>
  </r>
  <r>
    <s v="1606003548"/>
    <s v="0"/>
    <s v="16060035480"/>
    <s v="6000"/>
    <x v="5"/>
    <s v="OFFICE TABLE - ONE DRAWER 4 NO"/>
    <s v="1"/>
    <s v="0"/>
    <s v="UM3001"/>
    <d v="2015-02-07T00:00:00"/>
    <n v="14592"/>
    <n v="-14592"/>
    <n v="0"/>
    <n v="0"/>
    <n v="0"/>
    <n v="0"/>
    <n v="0"/>
    <n v="0"/>
    <n v="14592"/>
    <n v="-14592"/>
    <n v="0"/>
    <m/>
    <s v="UM01"/>
    <s v="INR"/>
    <n v="0"/>
    <n v="0"/>
    <n v="0"/>
    <n v="0"/>
    <n v="0"/>
  </r>
  <r>
    <s v="1606003549"/>
    <s v="0"/>
    <s v="16060035490"/>
    <s v="6000"/>
    <x v="5"/>
    <s v="SUPREME BLACK CHAIR 7NO"/>
    <s v="1"/>
    <s v="0"/>
    <s v="UM3001"/>
    <d v="2014-11-13T00:00:00"/>
    <n v="15162"/>
    <n v="-15162"/>
    <n v="0"/>
    <n v="0"/>
    <n v="0"/>
    <n v="0"/>
    <n v="0"/>
    <n v="0"/>
    <n v="15162"/>
    <n v="-15162"/>
    <n v="0"/>
    <m/>
    <s v="UM01"/>
    <s v="INR"/>
    <n v="0"/>
    <n v="0"/>
    <n v="0"/>
    <n v="0"/>
    <n v="0"/>
  </r>
  <r>
    <s v="1606003550"/>
    <s v="0"/>
    <s v="16060035500"/>
    <s v="6000"/>
    <x v="5"/>
    <s v="GODREJ STEEL TABLE"/>
    <s v="0"/>
    <s v="0"/>
    <s v="UM3001"/>
    <d v="1994-06-04T00:00:00"/>
    <n v="15255.29"/>
    <n v="-15255.29"/>
    <n v="0"/>
    <n v="0"/>
    <n v="0"/>
    <n v="0"/>
    <n v="0"/>
    <n v="0"/>
    <n v="15255.29"/>
    <n v="-15255.29"/>
    <n v="0"/>
    <m/>
    <s v="UM01"/>
    <s v="INR"/>
    <n v="0"/>
    <n v="0"/>
    <n v="0"/>
    <n v="0"/>
    <n v="0"/>
  </r>
  <r>
    <s v="1606003551"/>
    <s v="0"/>
    <s v="16060035510"/>
    <s v="6000"/>
    <x v="5"/>
    <s v="GODREJ STEEL CHAIR"/>
    <s v="0"/>
    <s v="0"/>
    <s v="UM3001"/>
    <d v="1994-09-10T00:00:00"/>
    <n v="15510.27"/>
    <n v="-15510.27"/>
    <n v="0"/>
    <n v="0"/>
    <n v="0"/>
    <n v="0"/>
    <n v="0"/>
    <n v="0"/>
    <n v="15510.27"/>
    <n v="-15510.27"/>
    <n v="0"/>
    <m/>
    <s v="UM01"/>
    <s v="INR"/>
    <n v="0"/>
    <n v="0"/>
    <n v="0"/>
    <n v="0"/>
    <n v="0"/>
  </r>
  <r>
    <s v="1606003552"/>
    <s v="0"/>
    <s v="16060035520"/>
    <s v="6000"/>
    <x v="5"/>
    <s v="STEEL BODY RACKS"/>
    <s v="0"/>
    <s v="0"/>
    <s v="UM3001"/>
    <d v="1994-09-15T00:00:00"/>
    <n v="15521.68"/>
    <n v="-15521.68"/>
    <n v="0"/>
    <n v="0"/>
    <n v="0"/>
    <n v="0"/>
    <n v="0"/>
    <n v="0"/>
    <n v="15521.68"/>
    <n v="-15521.68"/>
    <n v="0"/>
    <m/>
    <s v="UM01"/>
    <s v="INR"/>
    <n v="0"/>
    <n v="0"/>
    <n v="0"/>
    <n v="0"/>
    <n v="0"/>
  </r>
  <r>
    <s v="1606003553"/>
    <s v="0"/>
    <s v="16060035530"/>
    <s v="6000"/>
    <x v="5"/>
    <s v="GODREJ STEEL CHAIR"/>
    <s v="0"/>
    <s v="0"/>
    <s v="UM3001"/>
    <d v="1994-10-19T00:00:00"/>
    <n v="16144.42"/>
    <n v="-16144.42"/>
    <n v="0"/>
    <n v="0"/>
    <n v="0"/>
    <n v="0"/>
    <n v="0"/>
    <n v="0"/>
    <n v="16144.42"/>
    <n v="-16144.42"/>
    <n v="0"/>
    <m/>
    <s v="UM01"/>
    <s v="INR"/>
    <n v="0"/>
    <n v="0"/>
    <n v="0"/>
    <n v="0"/>
    <n v="0"/>
  </r>
  <r>
    <s v="1606003554"/>
    <s v="0"/>
    <s v="16060035540"/>
    <s v="6000"/>
    <x v="5"/>
    <s v="VISITOR CHAIR WITH ARM 8 NOS"/>
    <s v="1"/>
    <s v="0"/>
    <s v="UM3001"/>
    <d v="2014-05-26T00:00:00"/>
    <n v="16416"/>
    <n v="-16416"/>
    <n v="0"/>
    <n v="0"/>
    <n v="0"/>
    <n v="0"/>
    <n v="0"/>
    <n v="0"/>
    <n v="16416"/>
    <n v="-16416"/>
    <n v="0"/>
    <m/>
    <s v="UM01"/>
    <s v="INR"/>
    <n v="0"/>
    <n v="0"/>
    <n v="0"/>
    <n v="0"/>
    <n v="0"/>
  </r>
  <r>
    <s v="1606003555"/>
    <s v="0"/>
    <s v="16060035550"/>
    <s v="6000"/>
    <x v="5"/>
    <s v="PLASTIC CHAIR ARMLESS 45 NOS"/>
    <s v="1"/>
    <s v="0"/>
    <s v="UM3001"/>
    <d v="2014-08-27T00:00:00"/>
    <n v="16600"/>
    <n v="-16600"/>
    <n v="0"/>
    <n v="0"/>
    <n v="0"/>
    <n v="0"/>
    <n v="0"/>
    <n v="0"/>
    <n v="16600"/>
    <n v="-16600"/>
    <n v="0"/>
    <m/>
    <s v="UM01"/>
    <s v="INR"/>
    <n v="0"/>
    <n v="0"/>
    <n v="0"/>
    <n v="0"/>
    <n v="0"/>
  </r>
  <r>
    <s v="1606003556"/>
    <s v="0"/>
    <s v="16060035560"/>
    <s v="6000"/>
    <x v="5"/>
    <s v="V.I.P CHAIR MODEL-CH-41"/>
    <s v="0"/>
    <s v="0"/>
    <s v="UM3001"/>
    <d v="2005-06-23T00:00:00"/>
    <n v="2920"/>
    <n v="-2774"/>
    <n v="146"/>
    <n v="0"/>
    <n v="0"/>
    <n v="0"/>
    <n v="0"/>
    <n v="146"/>
    <n v="2920"/>
    <n v="-2774"/>
    <n v="0"/>
    <m/>
    <s v="UM01"/>
    <s v="INR"/>
    <n v="0"/>
    <n v="0"/>
    <n v="0"/>
    <n v="0"/>
    <n v="0"/>
  </r>
  <r>
    <s v="1606003560"/>
    <s v="0"/>
    <s v="16060035600"/>
    <s v="6000"/>
    <x v="5"/>
    <s v="STEEL TABLE ONE SIDE 3 DRAWER"/>
    <s v="0"/>
    <s v="0"/>
    <s v="UM3001"/>
    <d v="2009-06-02T00:00:00"/>
    <n v="19575"/>
    <n v="-19575"/>
    <n v="0"/>
    <n v="0"/>
    <n v="0"/>
    <n v="0"/>
    <n v="0"/>
    <n v="0"/>
    <n v="19575"/>
    <n v="-19575"/>
    <n v="0"/>
    <m/>
    <s v="UM01"/>
    <s v="INR"/>
    <n v="0"/>
    <n v="0"/>
    <n v="0"/>
    <n v="0"/>
    <n v="0"/>
  </r>
  <r>
    <s v="1606003561"/>
    <s v="0"/>
    <s v="16060035610"/>
    <s v="6000"/>
    <x v="5"/>
    <s v="GUEST CAPSULE CHAIR"/>
    <s v="0"/>
    <s v="0"/>
    <s v="UM3001"/>
    <d v="2010-12-24T00:00:00"/>
    <n v="20081.25"/>
    <n v="-20081.25"/>
    <n v="0"/>
    <n v="0"/>
    <n v="0"/>
    <n v="0"/>
    <n v="0"/>
    <n v="0"/>
    <n v="20081.25"/>
    <n v="-20081.25"/>
    <n v="0"/>
    <m/>
    <s v="UM01"/>
    <s v="INR"/>
    <n v="0"/>
    <n v="0"/>
    <n v="0"/>
    <n v="0"/>
    <n v="0"/>
  </r>
  <r>
    <s v="1606003562"/>
    <s v="0"/>
    <s v="16060035620"/>
    <s v="6000"/>
    <x v="5"/>
    <s v="VISITOR CHAIR"/>
    <s v="10"/>
    <s v="0"/>
    <s v="UM3001"/>
    <d v="2013-06-18T00:00:00"/>
    <n v="8246.64"/>
    <n v="-7246.42"/>
    <n v="1000.22"/>
    <n v="0"/>
    <n v="0"/>
    <n v="-182.93"/>
    <n v="0"/>
    <n v="817.29"/>
    <n v="8246.64"/>
    <n v="-7429.35"/>
    <n v="0"/>
    <m/>
    <s v="UM01"/>
    <s v="INR"/>
    <n v="0"/>
    <n v="0"/>
    <n v="0"/>
    <n v="0"/>
    <n v="0"/>
  </r>
  <r>
    <s v="1606003563"/>
    <s v="0"/>
    <s v="16060035630"/>
    <s v="6000"/>
    <x v="5"/>
    <s v="VISITOR CHAIR"/>
    <s v="10"/>
    <s v="0"/>
    <s v="UM3001"/>
    <d v="2013-07-20T00:00:00"/>
    <n v="4096.66"/>
    <n v="-3587.81"/>
    <n v="508.85"/>
    <n v="0"/>
    <n v="0"/>
    <n v="-154.13"/>
    <n v="0"/>
    <n v="354.72"/>
    <n v="4096.66"/>
    <n v="-3741.94"/>
    <n v="0"/>
    <m/>
    <s v="UM01"/>
    <s v="INR"/>
    <n v="0"/>
    <n v="0"/>
    <n v="0"/>
    <n v="0"/>
    <n v="0"/>
  </r>
  <r>
    <s v="1606003564"/>
    <s v="0"/>
    <s v="16060035640"/>
    <s v="6000"/>
    <x v="5"/>
    <s v="VISITOR CHAIR"/>
    <s v="0"/>
    <s v="0"/>
    <s v="UM3001"/>
    <d v="2012-08-14T00:00:00"/>
    <n v="8125"/>
    <n v="-7718.75"/>
    <n v="406.25"/>
    <n v="0"/>
    <n v="0"/>
    <n v="0"/>
    <n v="0"/>
    <n v="406.25"/>
    <n v="8125"/>
    <n v="-7718.75"/>
    <n v="0"/>
    <m/>
    <s v="UM01"/>
    <s v="INR"/>
    <n v="0"/>
    <n v="0"/>
    <n v="0"/>
    <n v="0"/>
    <n v="0"/>
  </r>
  <r>
    <s v="1606003565"/>
    <s v="0"/>
    <s v="16060035650"/>
    <s v="6000"/>
    <x v="5"/>
    <s v="VISITOR CHAIR"/>
    <s v="10"/>
    <s v="0"/>
    <s v="UM3001"/>
    <d v="2013-05-15T00:00:00"/>
    <n v="8300"/>
    <n v="-7553.55"/>
    <n v="746.45"/>
    <n v="0"/>
    <n v="0"/>
    <n v="-106.22"/>
    <n v="0"/>
    <n v="640.23"/>
    <n v="8300"/>
    <n v="-7659.77"/>
    <n v="0"/>
    <m/>
    <s v="UM01"/>
    <s v="INR"/>
    <n v="0"/>
    <n v="0"/>
    <n v="0"/>
    <n v="0"/>
    <n v="0"/>
  </r>
  <r>
    <s v="1606003566"/>
    <s v="0"/>
    <s v="16060035660"/>
    <s v="6000"/>
    <x v="5"/>
    <s v="VISITOR CHAIR"/>
    <s v="0"/>
    <s v="0"/>
    <s v="UM3001"/>
    <d v="2012-06-14T00:00:00"/>
    <n v="12232.5"/>
    <n v="-11620.87"/>
    <n v="611.63"/>
    <n v="0"/>
    <n v="0"/>
    <n v="0"/>
    <n v="0"/>
    <n v="611.63"/>
    <n v="12232.5"/>
    <n v="-11620.87"/>
    <n v="0"/>
    <m/>
    <s v="UM01"/>
    <s v="INR"/>
    <n v="0"/>
    <n v="0"/>
    <n v="0"/>
    <n v="0"/>
    <n v="0"/>
  </r>
  <r>
    <s v="1606003567"/>
    <s v="0"/>
    <s v="16060035670"/>
    <s v="6000"/>
    <x v="5"/>
    <s v="VISITOR CHAIR"/>
    <s v="0"/>
    <s v="0"/>
    <s v="UM3001"/>
    <d v="2012-03-05T00:00:00"/>
    <n v="18468"/>
    <n v="-17544.599999999999"/>
    <n v="923.4"/>
    <n v="0"/>
    <n v="0"/>
    <n v="0"/>
    <n v="0"/>
    <n v="923.4"/>
    <n v="18468"/>
    <n v="-17544.599999999999"/>
    <n v="0"/>
    <m/>
    <s v="UM01"/>
    <s v="INR"/>
    <n v="0"/>
    <n v="0"/>
    <n v="0"/>
    <n v="0"/>
    <n v="0"/>
  </r>
  <r>
    <s v="1606003568"/>
    <s v="0"/>
    <s v="16060035680"/>
    <s v="6000"/>
    <x v="5"/>
    <s v="VISITOR CHAIR"/>
    <s v="0"/>
    <s v="0"/>
    <s v="UM3001"/>
    <d v="2012-07-09T00:00:00"/>
    <n v="7695"/>
    <n v="-7310.25"/>
    <n v="384.75"/>
    <n v="0"/>
    <n v="0"/>
    <n v="0"/>
    <n v="0"/>
    <n v="384.75"/>
    <n v="7695"/>
    <n v="-7310.25"/>
    <n v="0"/>
    <m/>
    <s v="UM01"/>
    <s v="INR"/>
    <n v="0"/>
    <n v="0"/>
    <n v="0"/>
    <n v="0"/>
    <n v="0"/>
  </r>
  <r>
    <s v="1606003569"/>
    <s v="0"/>
    <s v="16060035690"/>
    <s v="6000"/>
    <x v="5"/>
    <s v="VISITOR CHAIR"/>
    <s v="0"/>
    <s v="0"/>
    <s v="UM3001"/>
    <d v="2012-06-15T00:00:00"/>
    <n v="20416.599999999999"/>
    <n v="-19395.77"/>
    <n v="1020.83"/>
    <n v="0"/>
    <n v="0"/>
    <n v="0"/>
    <n v="0"/>
    <n v="1020.83"/>
    <n v="20416.599999999999"/>
    <n v="-19395.77"/>
    <n v="0"/>
    <m/>
    <s v="UM01"/>
    <s v="INR"/>
    <n v="0"/>
    <n v="0"/>
    <n v="0"/>
    <n v="0"/>
    <n v="0"/>
  </r>
  <r>
    <s v="1606003570"/>
    <s v="0"/>
    <s v="16060035700"/>
    <s v="6000"/>
    <x v="5"/>
    <s v="VISITOR CHAIR"/>
    <s v="0"/>
    <s v="0"/>
    <s v="UM3001"/>
    <d v="2012-11-20T00:00:00"/>
    <n v="8300"/>
    <n v="-7885"/>
    <n v="415"/>
    <n v="0"/>
    <n v="0"/>
    <n v="0"/>
    <n v="0"/>
    <n v="415"/>
    <n v="8300"/>
    <n v="-7885"/>
    <n v="0"/>
    <m/>
    <s v="UM01"/>
    <s v="INR"/>
    <n v="0"/>
    <n v="0"/>
    <n v="0"/>
    <n v="0"/>
    <n v="0"/>
  </r>
  <r>
    <s v="1606003571"/>
    <s v="0"/>
    <s v="16060035710"/>
    <s v="6000"/>
    <x v="5"/>
    <s v="VISITOR CHAIR"/>
    <s v="0"/>
    <s v="0"/>
    <s v="UM3001"/>
    <d v="2013-01-10T00:00:00"/>
    <n v="44290"/>
    <n v="-42075.5"/>
    <n v="2214.5"/>
    <n v="0"/>
    <n v="0"/>
    <n v="0"/>
    <n v="0"/>
    <n v="2214.5"/>
    <n v="44290"/>
    <n v="-42075.5"/>
    <n v="0"/>
    <m/>
    <s v="UM01"/>
    <s v="INR"/>
    <n v="0"/>
    <n v="0"/>
    <n v="0"/>
    <n v="0"/>
    <n v="0"/>
  </r>
  <r>
    <s v="1606003572"/>
    <s v="0"/>
    <s v="16060035720"/>
    <s v="6000"/>
    <x v="5"/>
    <s v="VISITOR CHAIR"/>
    <s v="10"/>
    <s v="0"/>
    <s v="UM3001"/>
    <d v="2013-07-20T00:00:00"/>
    <n v="16386.64"/>
    <n v="-13902.4"/>
    <n v="2484.2399999999998"/>
    <n v="0"/>
    <n v="0"/>
    <n v="-504.31"/>
    <n v="0"/>
    <n v="1979.93"/>
    <n v="16386.64"/>
    <n v="-14406.71"/>
    <n v="0"/>
    <m/>
    <s v="UM01"/>
    <s v="INR"/>
    <n v="0"/>
    <n v="0"/>
    <n v="0"/>
    <n v="0"/>
    <n v="0"/>
  </r>
  <r>
    <s v="1606003573"/>
    <s v="0"/>
    <s v="16060035730"/>
    <s v="6000"/>
    <x v="5"/>
    <s v="VISITOR CHAIR WITH ARM"/>
    <s v="10"/>
    <s v="0"/>
    <s v="UM3001"/>
    <d v="2013-08-26T00:00:00"/>
    <n v="12313"/>
    <n v="-10001.65"/>
    <n v="2311.35"/>
    <n v="0"/>
    <n v="0"/>
    <n v="-498.33"/>
    <n v="0"/>
    <n v="1813.02"/>
    <n v="12313"/>
    <n v="-10499.98"/>
    <n v="0"/>
    <m/>
    <s v="UM01"/>
    <s v="INR"/>
    <n v="0"/>
    <n v="0"/>
    <n v="0"/>
    <n v="0"/>
    <n v="0"/>
  </r>
  <r>
    <s v="1606003574"/>
    <s v="0"/>
    <s v="16060035740"/>
    <s v="6000"/>
    <x v="5"/>
    <s v="VISITOR CHAIR WITH ARM"/>
    <s v="10"/>
    <s v="0"/>
    <s v="UM3001"/>
    <d v="2013-10-19T00:00:00"/>
    <n v="8209"/>
    <n v="-6175.1"/>
    <n v="2033.9"/>
    <n v="0"/>
    <n v="0"/>
    <n v="-457.22"/>
    <n v="0"/>
    <n v="1576.68"/>
    <n v="8209"/>
    <n v="-6632.32"/>
    <n v="0"/>
    <m/>
    <s v="UM01"/>
    <s v="INR"/>
    <n v="0"/>
    <n v="0"/>
    <n v="0"/>
    <n v="0"/>
    <n v="0"/>
  </r>
  <r>
    <s v="1606003575"/>
    <s v="0"/>
    <s v="16060035750"/>
    <s v="6000"/>
    <x v="5"/>
    <s v="VISITOR CHAIR WITH ARM"/>
    <s v="10"/>
    <s v="0"/>
    <s v="UM3001"/>
    <d v="2013-11-23T00:00:00"/>
    <n v="8611"/>
    <n v="-6154.1"/>
    <n v="2456.9"/>
    <n v="0"/>
    <n v="0"/>
    <n v="-555.69000000000005"/>
    <n v="0"/>
    <n v="1901.21"/>
    <n v="8611"/>
    <n v="-6709.79"/>
    <n v="0"/>
    <m/>
    <s v="UM01"/>
    <s v="INR"/>
    <n v="0"/>
    <n v="0"/>
    <n v="0"/>
    <n v="0"/>
    <n v="0"/>
  </r>
  <r>
    <s v="1606003576"/>
    <s v="0"/>
    <s v="16060035760"/>
    <s v="6000"/>
    <x v="5"/>
    <s v="VISITOR CHAIR WITH ARM"/>
    <s v="10"/>
    <s v="0"/>
    <s v="UM3001"/>
    <d v="2014-02-24T00:00:00"/>
    <n v="8208"/>
    <n v="-5012.9399999999996"/>
    <n v="3195.06"/>
    <n v="0"/>
    <n v="0"/>
    <n v="-713.76"/>
    <n v="0"/>
    <n v="2481.3000000000002"/>
    <n v="8208"/>
    <n v="-5726.7"/>
    <n v="0"/>
    <m/>
    <s v="UM01"/>
    <s v="INR"/>
    <n v="0"/>
    <n v="0"/>
    <n v="0"/>
    <n v="0"/>
    <n v="0"/>
  </r>
  <r>
    <s v="1606003577"/>
    <s v="0"/>
    <s v="16060035770"/>
    <s v="6000"/>
    <x v="5"/>
    <s v="VISITORS CHAIR"/>
    <s v="0"/>
    <s v="0"/>
    <s v="UM3001"/>
    <d v="2006-01-12T00:00:00"/>
    <n v="1627"/>
    <n v="-1545.65"/>
    <n v="81.349999999999994"/>
    <n v="0"/>
    <n v="0"/>
    <n v="0"/>
    <n v="0"/>
    <n v="81.349999999999994"/>
    <n v="1627"/>
    <n v="-1545.65"/>
    <n v="0"/>
    <m/>
    <s v="UM01"/>
    <s v="INR"/>
    <n v="0"/>
    <n v="0"/>
    <n v="0"/>
    <n v="0"/>
    <n v="0"/>
  </r>
  <r>
    <s v="1606003578"/>
    <s v="0"/>
    <s v="16060035780"/>
    <s v="6000"/>
    <x v="5"/>
    <s v="VISITORS CHAIR"/>
    <s v="0"/>
    <s v="0"/>
    <s v="UM3001"/>
    <d v="2007-05-09T00:00:00"/>
    <n v="3254"/>
    <n v="-3091.3"/>
    <n v="162.69999999999999"/>
    <n v="0"/>
    <n v="0"/>
    <n v="0"/>
    <n v="0"/>
    <n v="162.69999999999999"/>
    <n v="3254"/>
    <n v="-3091.3"/>
    <n v="0"/>
    <m/>
    <s v="UM01"/>
    <s v="INR"/>
    <n v="0"/>
    <n v="0"/>
    <n v="0"/>
    <n v="0"/>
    <n v="0"/>
  </r>
  <r>
    <s v="1606003579"/>
    <s v="0"/>
    <s v="16060035790"/>
    <s v="6000"/>
    <x v="5"/>
    <s v="VISITORS CHAIR MODEL MVC 133"/>
    <s v="0"/>
    <s v="0"/>
    <s v="UM3001"/>
    <d v="2004-08-07T00:00:00"/>
    <n v="15458.4"/>
    <n v="-14685.48"/>
    <n v="772.92"/>
    <n v="0"/>
    <n v="0"/>
    <n v="0"/>
    <n v="0"/>
    <n v="772.92"/>
    <n v="15458.4"/>
    <n v="-14685.48"/>
    <n v="0"/>
    <m/>
    <s v="UM01"/>
    <s v="INR"/>
    <n v="0"/>
    <n v="0"/>
    <n v="0"/>
    <n v="0"/>
    <n v="0"/>
  </r>
  <r>
    <s v="1606003580"/>
    <s v="0"/>
    <s v="16060035800"/>
    <s v="6000"/>
    <x v="5"/>
    <s v="VISITORS CHAIR MODEL MVC 133"/>
    <s v="0"/>
    <s v="0"/>
    <s v="UM3001"/>
    <d v="2004-08-07T00:00:00"/>
    <n v="15458.4"/>
    <n v="-14685.48"/>
    <n v="772.92"/>
    <n v="0"/>
    <n v="0"/>
    <n v="0"/>
    <n v="0"/>
    <n v="772.92"/>
    <n v="15458.4"/>
    <n v="-14685.48"/>
    <n v="0"/>
    <m/>
    <s v="UM01"/>
    <s v="INR"/>
    <n v="0"/>
    <n v="0"/>
    <n v="0"/>
    <n v="0"/>
    <n v="0"/>
  </r>
  <r>
    <s v="1606003581"/>
    <s v="0"/>
    <s v="16060035810"/>
    <s v="6000"/>
    <x v="5"/>
    <s v="VOLTAGE STABILISER"/>
    <s v="1"/>
    <s v="0"/>
    <s v="UM3001"/>
    <d v="2002-08-16T00:00:00"/>
    <n v="10500"/>
    <n v="-9975"/>
    <n v="525"/>
    <n v="0"/>
    <n v="0"/>
    <n v="0"/>
    <n v="0"/>
    <n v="525"/>
    <n v="10500"/>
    <n v="-9975"/>
    <n v="0"/>
    <m/>
    <s v="UM01"/>
    <s v="INR"/>
    <n v="0"/>
    <n v="0"/>
    <n v="0"/>
    <n v="0"/>
    <n v="0"/>
  </r>
  <r>
    <s v="1606003584"/>
    <s v="0"/>
    <s v="16060035840"/>
    <s v="6000"/>
    <x v="5"/>
    <s v="VOLTAGE STABLISER"/>
    <s v="0"/>
    <s v="0"/>
    <s v="UM3001"/>
    <d v="1989-11-07T00:00:00"/>
    <n v="9062.9699999999993"/>
    <n v="-8609.82"/>
    <n v="453.15"/>
    <n v="0"/>
    <n v="0"/>
    <n v="0"/>
    <n v="0"/>
    <n v="453.15"/>
    <n v="9062.9699999999993"/>
    <n v="-8609.82"/>
    <n v="0"/>
    <m/>
    <s v="UM01"/>
    <s v="INR"/>
    <n v="0"/>
    <n v="0"/>
    <n v="0"/>
    <n v="0"/>
    <n v="0"/>
  </r>
  <r>
    <s v="1606003585"/>
    <s v="0"/>
    <s v="16060035850"/>
    <s v="6000"/>
    <x v="5"/>
    <s v="VOLTAGE STABLISER"/>
    <s v="0"/>
    <s v="0"/>
    <s v="UM3001"/>
    <d v="1990-02-16T00:00:00"/>
    <n v="5930.8"/>
    <n v="-5634.26"/>
    <n v="296.54000000000002"/>
    <n v="0"/>
    <n v="0"/>
    <n v="0"/>
    <n v="0"/>
    <n v="296.54000000000002"/>
    <n v="5930.8"/>
    <n v="-5634.26"/>
    <n v="0"/>
    <m/>
    <s v="UM01"/>
    <s v="INR"/>
    <n v="0"/>
    <n v="0"/>
    <n v="0"/>
    <n v="0"/>
    <n v="0"/>
  </r>
  <r>
    <s v="1606003586"/>
    <s v="0"/>
    <s v="16060035860"/>
    <s v="6000"/>
    <x v="5"/>
    <s v="PLASTIC CHAIR"/>
    <s v="0"/>
    <s v="0"/>
    <s v="UM3001"/>
    <d v="1999-11-11T00:00:00"/>
    <n v="23608.76"/>
    <n v="-23608.76"/>
    <n v="0"/>
    <n v="0"/>
    <n v="0"/>
    <n v="0"/>
    <n v="0"/>
    <n v="0"/>
    <n v="23608.76"/>
    <n v="-23608.76"/>
    <n v="0"/>
    <m/>
    <s v="UM01"/>
    <s v="INR"/>
    <n v="0"/>
    <n v="0"/>
    <n v="0"/>
    <n v="0"/>
    <n v="0"/>
  </r>
  <r>
    <s v="1606003587"/>
    <s v="0"/>
    <s v="16060035870"/>
    <s v="6000"/>
    <x v="5"/>
    <s v="VOLTAS CRYSTAL 1 TON AIR CONDI"/>
    <s v="0"/>
    <s v="0"/>
    <s v="UM3001"/>
    <d v="1987-08-14T00:00:00"/>
    <n v="24058.85"/>
    <n v="-22855.91"/>
    <n v="1202.94"/>
    <n v="0"/>
    <n v="0"/>
    <n v="0"/>
    <n v="0"/>
    <n v="1202.94"/>
    <n v="24058.85"/>
    <n v="-22855.91"/>
    <n v="0"/>
    <m/>
    <s v="UM01"/>
    <s v="INR"/>
    <n v="0"/>
    <n v="0"/>
    <n v="0"/>
    <n v="0"/>
    <n v="0"/>
  </r>
  <r>
    <s v="1606003588"/>
    <s v="0"/>
    <s v="16060035880"/>
    <s v="6000"/>
    <x v="5"/>
    <s v="GODREJ ST. CHAIR CANE SEATED W"/>
    <s v="0"/>
    <s v="0"/>
    <s v="UM3001"/>
    <d v="1994-05-24T00:00:00"/>
    <n v="32820.78"/>
    <n v="-32820.78"/>
    <n v="0"/>
    <n v="0"/>
    <n v="0"/>
    <n v="0"/>
    <n v="0"/>
    <n v="0"/>
    <n v="32820.78"/>
    <n v="-32820.78"/>
    <n v="0"/>
    <m/>
    <s v="UM01"/>
    <s v="INR"/>
    <n v="0"/>
    <n v="0"/>
    <n v="0"/>
    <n v="0"/>
    <n v="0"/>
  </r>
  <r>
    <s v="1606003590"/>
    <s v="0"/>
    <s v="16060035900"/>
    <s v="6000"/>
    <x v="5"/>
    <s v="WALL MOUNTED FAN"/>
    <s v="0"/>
    <s v="0"/>
    <s v="UM3001"/>
    <d v="2000-08-13T00:00:00"/>
    <n v="1545.3"/>
    <n v="-1480.89"/>
    <n v="64.41"/>
    <n v="0"/>
    <n v="0"/>
    <n v="0"/>
    <n v="0"/>
    <n v="64.41"/>
    <n v="1545.3"/>
    <n v="-1480.89"/>
    <n v="0"/>
    <m/>
    <s v="UM01"/>
    <s v="INR"/>
    <n v="0"/>
    <n v="0"/>
    <n v="0"/>
    <n v="0"/>
    <n v="0"/>
  </r>
  <r>
    <s v="1606003591"/>
    <s v="0"/>
    <s v="16060035910"/>
    <s v="6000"/>
    <x v="5"/>
    <s v="WALL MOUNTED FAN"/>
    <s v="0"/>
    <s v="0"/>
    <s v="UM3001"/>
    <d v="2000-08-15T00:00:00"/>
    <n v="3090.6"/>
    <n v="-2960.73"/>
    <n v="129.87"/>
    <n v="0"/>
    <n v="0"/>
    <n v="0"/>
    <n v="0"/>
    <n v="129.87"/>
    <n v="3090.6"/>
    <n v="-2960.73"/>
    <n v="0"/>
    <m/>
    <s v="UM01"/>
    <s v="INR"/>
    <n v="0"/>
    <n v="0"/>
    <n v="0"/>
    <n v="0"/>
    <n v="0"/>
  </r>
  <r>
    <s v="1606003592"/>
    <s v="0"/>
    <s v="16060035920"/>
    <s v="6000"/>
    <x v="5"/>
    <s v="WALL PANELING"/>
    <s v="0"/>
    <s v="0"/>
    <s v="UM3001"/>
    <d v="2006-09-21T00:00:00"/>
    <n v="39114.9"/>
    <n v="-37159.15"/>
    <n v="1955.75"/>
    <n v="0"/>
    <n v="0"/>
    <n v="0"/>
    <n v="0"/>
    <n v="1955.75"/>
    <n v="39114.9"/>
    <n v="-37159.15"/>
    <n v="0"/>
    <m/>
    <s v="UM01"/>
    <s v="INR"/>
    <n v="0"/>
    <n v="0"/>
    <n v="0"/>
    <n v="0"/>
    <n v="0"/>
  </r>
  <r>
    <s v="1606003593"/>
    <s v="0"/>
    <s v="16060035930"/>
    <s v="6000"/>
    <x v="5"/>
    <s v="WATER COOLER 80 LTR."/>
    <s v="0"/>
    <s v="0"/>
    <s v="UM3001"/>
    <d v="1995-07-21T00:00:00"/>
    <n v="26914.03"/>
    <n v="-25568.32"/>
    <n v="1345.71"/>
    <n v="0"/>
    <n v="0"/>
    <n v="0"/>
    <n v="0"/>
    <n v="1345.71"/>
    <n v="26914.03"/>
    <n v="-25568.32"/>
    <n v="0"/>
    <m/>
    <s v="UM01"/>
    <s v="INR"/>
    <n v="0"/>
    <n v="0"/>
    <n v="0"/>
    <n v="0"/>
    <n v="0"/>
  </r>
  <r>
    <s v="1606003599"/>
    <s v="0"/>
    <s v="16060035990"/>
    <s v="6000"/>
    <x v="5"/>
    <s v="&quot;WOODED SIDE TABLE, WOODEN TOP&quot;"/>
    <s v="0"/>
    <s v="0"/>
    <s v="UM3001"/>
    <d v="2008-02-21T00:00:00"/>
    <n v="2565"/>
    <n v="-2436.75"/>
    <n v="128.25"/>
    <n v="0"/>
    <n v="0"/>
    <n v="0"/>
    <n v="0"/>
    <n v="128.25"/>
    <n v="2565"/>
    <n v="-2436.75"/>
    <n v="0"/>
    <m/>
    <s v="UM01"/>
    <s v="INR"/>
    <n v="0"/>
    <n v="0"/>
    <n v="0"/>
    <n v="0"/>
    <n v="0"/>
  </r>
  <r>
    <s v="1606003600"/>
    <s v="0"/>
    <s v="16060036000"/>
    <s v="6000"/>
    <x v="5"/>
    <s v="WOODEN ALMIRAH - 6 NOS"/>
    <s v="0"/>
    <s v="0"/>
    <s v="UM3001"/>
    <d v="1988-04-19T00:00:00"/>
    <n v="8500"/>
    <n v="-8075"/>
    <n v="425"/>
    <n v="0"/>
    <n v="0"/>
    <n v="0"/>
    <n v="0"/>
    <n v="425"/>
    <n v="8500"/>
    <n v="-8075"/>
    <n v="0"/>
    <m/>
    <s v="UM01"/>
    <s v="INR"/>
    <n v="0"/>
    <n v="0"/>
    <n v="0"/>
    <n v="0"/>
    <n v="0"/>
  </r>
  <r>
    <s v="1606003601"/>
    <s v="0"/>
    <s v="16060036010"/>
    <s v="6000"/>
    <x v="5"/>
    <s v="WOODEN FILE RACK"/>
    <s v="0"/>
    <s v="0"/>
    <s v="UM3001"/>
    <d v="1992-09-22T00:00:00"/>
    <n v="6600"/>
    <n v="-6270"/>
    <n v="330"/>
    <n v="0"/>
    <n v="0"/>
    <n v="0"/>
    <n v="0"/>
    <n v="330"/>
    <n v="6600"/>
    <n v="-6270"/>
    <n v="0"/>
    <m/>
    <s v="UM01"/>
    <s v="INR"/>
    <n v="0"/>
    <n v="0"/>
    <n v="0"/>
    <n v="0"/>
    <n v="0"/>
  </r>
  <r>
    <s v="1606003602"/>
    <s v="0"/>
    <s v="16060036020"/>
    <s v="6000"/>
    <x v="5"/>
    <s v="WOODEN RACK"/>
    <s v="0"/>
    <s v="0"/>
    <s v="UM3001"/>
    <d v="1990-11-08T00:00:00"/>
    <n v="5500"/>
    <n v="-5225"/>
    <n v="275"/>
    <n v="0"/>
    <n v="0"/>
    <n v="0"/>
    <n v="0"/>
    <n v="275"/>
    <n v="5500"/>
    <n v="-5225"/>
    <n v="0"/>
    <m/>
    <s v="UM01"/>
    <s v="INR"/>
    <n v="0"/>
    <n v="0"/>
    <n v="0"/>
    <n v="0"/>
    <n v="0"/>
  </r>
  <r>
    <s v="1606003603"/>
    <s v="0"/>
    <s v="16060036030"/>
    <s v="6000"/>
    <x v="5"/>
    <s v="WOODEN RACK"/>
    <s v="0"/>
    <s v="0"/>
    <s v="UM3001"/>
    <d v="1992-05-20T00:00:00"/>
    <n v="8904"/>
    <n v="-8458.7999999999993"/>
    <n v="445.2"/>
    <n v="0"/>
    <n v="0"/>
    <n v="0"/>
    <n v="0"/>
    <n v="445.2"/>
    <n v="8904"/>
    <n v="-8458.7999999999993"/>
    <n v="0"/>
    <m/>
    <s v="UM01"/>
    <s v="INR"/>
    <n v="0"/>
    <n v="0"/>
    <n v="0"/>
    <n v="0"/>
    <n v="0"/>
  </r>
  <r>
    <s v="1606003604"/>
    <s v="0"/>
    <s v="16060036040"/>
    <s v="6000"/>
    <x v="5"/>
    <s v="WOODEN RACK -3 NOS"/>
    <s v="0"/>
    <s v="0"/>
    <s v="UM3001"/>
    <d v="1989-03-08T00:00:00"/>
    <n v="5550"/>
    <n v="-5272.5"/>
    <n v="277.5"/>
    <n v="0"/>
    <n v="0"/>
    <n v="0"/>
    <n v="0"/>
    <n v="277.5"/>
    <n v="5550"/>
    <n v="-5272.5"/>
    <n v="0"/>
    <m/>
    <s v="UM01"/>
    <s v="INR"/>
    <n v="0"/>
    <n v="0"/>
    <n v="0"/>
    <n v="0"/>
    <n v="0"/>
  </r>
  <r>
    <s v="1606003605"/>
    <s v="0"/>
    <s v="16060036050"/>
    <s v="6000"/>
    <x v="5"/>
    <s v="WOODEN SOFA SET"/>
    <s v="0"/>
    <s v="0"/>
    <s v="UM3001"/>
    <d v="1995-11-21T00:00:00"/>
    <n v="11184.74"/>
    <n v="-10625.5"/>
    <n v="559.24"/>
    <n v="0"/>
    <n v="0"/>
    <n v="0"/>
    <n v="0"/>
    <n v="559.24"/>
    <n v="11184.74"/>
    <n v="-10625.5"/>
    <n v="0"/>
    <m/>
    <s v="UM01"/>
    <s v="INR"/>
    <n v="0"/>
    <n v="0"/>
    <n v="0"/>
    <n v="0"/>
    <n v="0"/>
  </r>
  <r>
    <s v="1606003606"/>
    <s v="0"/>
    <s v="16060036060"/>
    <s v="6000"/>
    <x v="5"/>
    <s v="WOODEN TABLE"/>
    <s v="0"/>
    <s v="0"/>
    <s v="UM3001"/>
    <d v="1990-07-26T00:00:00"/>
    <n v="5243.11"/>
    <n v="-4980.95"/>
    <n v="262.16000000000003"/>
    <n v="0"/>
    <n v="0"/>
    <n v="0"/>
    <n v="0"/>
    <n v="262.16000000000003"/>
    <n v="5243.11"/>
    <n v="-4980.95"/>
    <n v="0"/>
    <m/>
    <s v="UM01"/>
    <s v="INR"/>
    <n v="0"/>
    <n v="0"/>
    <n v="0"/>
    <n v="0"/>
    <n v="0"/>
  </r>
  <r>
    <s v="1606003607"/>
    <s v="0"/>
    <s v="16060036070"/>
    <s v="6000"/>
    <x v="5"/>
    <s v="WOODEN TABLE - 10.5'X2.5'X2.5'"/>
    <s v="10"/>
    <s v="0"/>
    <s v="UM3001"/>
    <d v="2013-12-20T00:00:00"/>
    <n v="26106"/>
    <n v="-15414.56"/>
    <n v="10691.44"/>
    <n v="0"/>
    <n v="0"/>
    <n v="-2522.7800000000002"/>
    <n v="0"/>
    <n v="8168.66"/>
    <n v="26106"/>
    <n v="-17937.34"/>
    <n v="0"/>
    <m/>
    <s v="UM01"/>
    <s v="INR"/>
    <n v="0"/>
    <n v="0"/>
    <n v="0"/>
    <n v="0"/>
    <n v="0"/>
  </r>
  <r>
    <s v="1606003608"/>
    <s v="0"/>
    <s v="16060036080"/>
    <s v="6000"/>
    <x v="5"/>
    <s v="WOODEN TABLE - ROUND"/>
    <s v="10"/>
    <s v="0"/>
    <s v="UM3001"/>
    <d v="2014-02-19T00:00:00"/>
    <n v="25992"/>
    <n v="-16023.38"/>
    <n v="9968.6200000000008"/>
    <n v="0"/>
    <n v="0"/>
    <n v="-2229.87"/>
    <n v="0"/>
    <n v="7738.75"/>
    <n v="25992"/>
    <n v="-18253.25"/>
    <n v="0"/>
    <m/>
    <s v="UM01"/>
    <s v="INR"/>
    <n v="0"/>
    <n v="0"/>
    <n v="0"/>
    <n v="0"/>
    <n v="0"/>
  </r>
  <r>
    <s v="1606003610"/>
    <s v="0"/>
    <s v="16060036100"/>
    <s v="6000"/>
    <x v="5"/>
    <s v="WORK STATION CABIN &amp; HIGH BACK"/>
    <s v="0"/>
    <s v="0"/>
    <s v="UM3001"/>
    <d v="2006-12-18T00:00:00"/>
    <n v="156544"/>
    <n v="-148716.79999999999"/>
    <n v="7827.2"/>
    <n v="0"/>
    <n v="0"/>
    <n v="0"/>
    <n v="0"/>
    <n v="7827.2"/>
    <n v="156544"/>
    <n v="-148716.79999999999"/>
    <n v="0"/>
    <m/>
    <s v="UM01"/>
    <s v="INR"/>
    <n v="0"/>
    <n v="0"/>
    <n v="0"/>
    <n v="0"/>
    <n v="0"/>
  </r>
  <r>
    <s v="1606003611"/>
    <s v="0"/>
    <s v="16060036110"/>
    <s v="6000"/>
    <x v="5"/>
    <s v="WORKER'S CABINET ( 12 CUPBOARD"/>
    <s v="0"/>
    <s v="0"/>
    <s v="UM3001"/>
    <d v="2004-11-09T00:00:00"/>
    <n v="7740.5"/>
    <n v="-7353.47"/>
    <n v="387.03"/>
    <n v="0"/>
    <n v="0"/>
    <n v="0"/>
    <n v="0"/>
    <n v="387.03"/>
    <n v="7740.5"/>
    <n v="-7353.47"/>
    <n v="0"/>
    <m/>
    <s v="UM01"/>
    <s v="INR"/>
    <n v="0"/>
    <n v="0"/>
    <n v="0"/>
    <n v="0"/>
    <n v="0"/>
  </r>
  <r>
    <s v="1606003612"/>
    <s v="0"/>
    <s v="16060036120"/>
    <s v="6000"/>
    <x v="5"/>
    <s v="WORKERS CABINET 12 CUP BOARD"/>
    <s v="0"/>
    <s v="0"/>
    <s v="UM3001"/>
    <d v="2003-04-05T00:00:00"/>
    <n v="14037.99"/>
    <n v="-13336.09"/>
    <n v="701.9"/>
    <n v="0"/>
    <n v="0"/>
    <n v="0"/>
    <n v="0"/>
    <n v="701.9"/>
    <n v="14037.99"/>
    <n v="-13336.09"/>
    <n v="0"/>
    <m/>
    <s v="UM01"/>
    <s v="INR"/>
    <n v="0"/>
    <n v="0"/>
    <n v="0"/>
    <n v="0"/>
    <n v="0"/>
  </r>
  <r>
    <s v="1606003613"/>
    <s v="0"/>
    <s v="16060036130"/>
    <s v="6000"/>
    <x v="5"/>
    <s v="WORKERS CABINET 12 CUP BOARD"/>
    <s v="0"/>
    <s v="0"/>
    <s v="UM3001"/>
    <d v="2003-05-22T00:00:00"/>
    <n v="28075.98"/>
    <n v="-26672.18"/>
    <n v="1403.8"/>
    <n v="0"/>
    <n v="0"/>
    <n v="0"/>
    <n v="0"/>
    <n v="1403.8"/>
    <n v="28075.98"/>
    <n v="-26672.18"/>
    <n v="0"/>
    <m/>
    <s v="UM01"/>
    <s v="INR"/>
    <n v="0"/>
    <n v="0"/>
    <n v="0"/>
    <n v="0"/>
    <n v="0"/>
  </r>
  <r>
    <s v="1606003614"/>
    <s v="0"/>
    <s v="16060036140"/>
    <s v="6000"/>
    <x v="5"/>
    <s v="STEEL FILE CABINET WITH 4 DRWR"/>
    <s v="11"/>
    <s v="0"/>
    <s v="UM3005"/>
    <d v="2012-03-31T00:00:00"/>
    <n v="14962.5"/>
    <n v="-10257.19"/>
    <n v="4705.3100000000004"/>
    <n v="0"/>
    <n v="0"/>
    <n v="-1320.27"/>
    <n v="0"/>
    <n v="3385.04"/>
    <n v="14962.5"/>
    <n v="-11577.46"/>
    <n v="0"/>
    <m/>
    <s v="UM01"/>
    <s v="INR"/>
    <n v="0"/>
    <n v="0"/>
    <n v="0"/>
    <n v="0"/>
    <n v="0"/>
  </r>
  <r>
    <s v="1606003615"/>
    <s v="0"/>
    <s v="16060036150"/>
    <s v="6000"/>
    <x v="5"/>
    <s v="STEEL FILE CABINET WITH 4 DRWR"/>
    <s v="11"/>
    <s v="0"/>
    <s v="UM3005"/>
    <d v="2012-03-31T00:00:00"/>
    <n v="7481.25"/>
    <n v="-5128.59"/>
    <n v="2352.66"/>
    <n v="0"/>
    <n v="0"/>
    <n v="-660.14"/>
    <n v="0"/>
    <n v="1692.52"/>
    <n v="7481.25"/>
    <n v="-5788.73"/>
    <n v="0"/>
    <m/>
    <s v="UM01"/>
    <s v="INR"/>
    <n v="0"/>
    <n v="0"/>
    <n v="0"/>
    <n v="0"/>
    <n v="0"/>
  </r>
  <r>
    <s v="1606003616"/>
    <s v="0"/>
    <s v="16060036160"/>
    <s v="6000"/>
    <x v="5"/>
    <s v="MOULDED PLASTIC CHAIR"/>
    <s v="11"/>
    <s v="0"/>
    <s v="UM3005"/>
    <d v="2012-03-31T00:00:00"/>
    <n v="2620"/>
    <n v="-1870.97"/>
    <n v="749.03"/>
    <n v="0"/>
    <n v="0"/>
    <n v="-249.9"/>
    <n v="0"/>
    <n v="499.13"/>
    <n v="2620"/>
    <n v="-2120.87"/>
    <n v="0"/>
    <m/>
    <s v="UM01"/>
    <s v="INR"/>
    <n v="0"/>
    <n v="0"/>
    <n v="0"/>
    <n v="0"/>
    <n v="0"/>
  </r>
  <r>
    <s v="1606003617"/>
    <s v="0"/>
    <s v="16060036170"/>
    <s v="6000"/>
    <x v="5"/>
    <s v="STEEL ALMIRAH"/>
    <s v="10"/>
    <s v="0"/>
    <s v="UM3005"/>
    <d v="2012-03-31T00:00:00"/>
    <n v="31500"/>
    <n v="-23447.94"/>
    <n v="8052.06"/>
    <n v="0"/>
    <n v="0"/>
    <n v="-3242.97"/>
    <n v="0"/>
    <n v="4809.09"/>
    <n v="31500"/>
    <n v="-26690.91"/>
    <n v="0"/>
    <m/>
    <s v="UM01"/>
    <s v="INR"/>
    <n v="0"/>
    <n v="0"/>
    <n v="0"/>
    <n v="0"/>
    <n v="0"/>
  </r>
  <r>
    <s v="1606003618"/>
    <s v="0"/>
    <s v="16060036180"/>
    <s v="6000"/>
    <x v="5"/>
    <s v="EXECUTIVE TABLE - 5' X 3'"/>
    <s v="11"/>
    <s v="0"/>
    <s v="UM3005"/>
    <d v="2012-03-31T00:00:00"/>
    <n v="5237"/>
    <n v="-3590.1"/>
    <n v="1646.9"/>
    <n v="0"/>
    <n v="0"/>
    <n v="-462.11"/>
    <n v="0"/>
    <n v="1184.79"/>
    <n v="5237"/>
    <n v="-4052.21"/>
    <n v="0"/>
    <m/>
    <s v="UM01"/>
    <s v="INR"/>
    <n v="0"/>
    <n v="0"/>
    <n v="0"/>
    <n v="0"/>
    <n v="0"/>
  </r>
  <r>
    <s v="1606003619"/>
    <s v="0"/>
    <s v="16060036190"/>
    <s v="6000"/>
    <x v="5"/>
    <s v="PLASTIC CHAIR MOULDED"/>
    <s v="11"/>
    <s v="0"/>
    <s v="UM3005"/>
    <d v="2012-03-31T00:00:00"/>
    <n v="4974.8999999999996"/>
    <n v="-3552.63"/>
    <n v="1422.27"/>
    <n v="0"/>
    <n v="0"/>
    <n v="-474.52"/>
    <n v="0"/>
    <n v="947.75"/>
    <n v="4974.8999999999996"/>
    <n v="-4027.15"/>
    <n v="0"/>
    <m/>
    <s v="UM01"/>
    <s v="INR"/>
    <n v="0"/>
    <n v="0"/>
    <n v="0"/>
    <n v="0"/>
    <n v="0"/>
  </r>
  <r>
    <s v="1606003620"/>
    <s v="0"/>
    <s v="16060036200"/>
    <s v="6000"/>
    <x v="5"/>
    <s v="Computer Table"/>
    <s v="10"/>
    <s v="0"/>
    <s v="UM3005"/>
    <d v="2012-03-31T00:00:00"/>
    <n v="11136"/>
    <n v="-10579.2"/>
    <n v="556.79999999999995"/>
    <n v="0"/>
    <n v="0"/>
    <n v="0"/>
    <n v="0"/>
    <n v="556.79999999999995"/>
    <n v="11136"/>
    <n v="-10579.2"/>
    <n v="0"/>
    <m/>
    <s v="UM01"/>
    <s v="INR"/>
    <n v="0"/>
    <n v="0"/>
    <n v="0"/>
    <n v="0"/>
    <n v="0"/>
  </r>
  <r>
    <s v="1606003621"/>
    <s v="0"/>
    <s v="16060036210"/>
    <s v="6000"/>
    <x v="5"/>
    <s v="OFFICE TABLE 4'X2' ; 3-DRAWERS"/>
    <s v="11"/>
    <s v="0"/>
    <s v="UM3005"/>
    <d v="2012-03-31T00:00:00"/>
    <n v="5343.75"/>
    <n v="-3663.28"/>
    <n v="1680.47"/>
    <n v="0"/>
    <n v="0"/>
    <n v="-471.52"/>
    <n v="0"/>
    <n v="1208.95"/>
    <n v="5343.75"/>
    <n v="-4134.8"/>
    <n v="0"/>
    <m/>
    <s v="UM01"/>
    <s v="INR"/>
    <n v="0"/>
    <n v="0"/>
    <n v="0"/>
    <n v="0"/>
    <n v="0"/>
  </r>
  <r>
    <s v="1606003622"/>
    <s v="0"/>
    <s v="16060036220"/>
    <s v="6000"/>
    <x v="5"/>
    <s v="EXPANDED METAL Table"/>
    <s v="10"/>
    <s v="0"/>
    <s v="UM3005"/>
    <d v="2012-03-31T00:00:00"/>
    <n v="28458"/>
    <n v="-21183.54"/>
    <n v="7274.46"/>
    <n v="0"/>
    <n v="0"/>
    <n v="-2929.79"/>
    <n v="0"/>
    <n v="4344.67"/>
    <n v="28458"/>
    <n v="-24113.33"/>
    <n v="0"/>
    <m/>
    <s v="UM01"/>
    <s v="INR"/>
    <n v="0"/>
    <n v="0"/>
    <n v="0"/>
    <n v="0"/>
    <n v="0"/>
  </r>
  <r>
    <s v="1606003623"/>
    <s v="0"/>
    <s v="16060036230"/>
    <s v="6000"/>
    <x v="5"/>
    <s v="MOULDED PLASTIC CHAIR"/>
    <s v="11"/>
    <s v="0"/>
    <s v="UM3005"/>
    <d v="2012-03-31T00:00:00"/>
    <n v="1360"/>
    <n v="-971.18"/>
    <n v="388.82"/>
    <n v="0"/>
    <n v="0"/>
    <n v="-129.72999999999999"/>
    <n v="0"/>
    <n v="259.08999999999997"/>
    <n v="1360"/>
    <n v="-1100.9100000000001"/>
    <n v="0"/>
    <m/>
    <s v="UM01"/>
    <s v="INR"/>
    <n v="0"/>
    <n v="0"/>
    <n v="0"/>
    <n v="0"/>
    <n v="0"/>
  </r>
  <r>
    <s v="1606003624"/>
    <s v="0"/>
    <s v="16060036240"/>
    <s v="6000"/>
    <x v="5"/>
    <s v="&quot;DINING TABLE:48&quot;&quot;X30&quot;&quot;X30&quot;&quot;&quot;"/>
    <s v="10"/>
    <s v="0"/>
    <s v="UM3005"/>
    <d v="2012-03-31T00:00:00"/>
    <n v="34656"/>
    <n v="-25797.21"/>
    <n v="8858.7900000000009"/>
    <n v="0"/>
    <n v="0"/>
    <n v="-3567.88"/>
    <n v="0"/>
    <n v="5290.91"/>
    <n v="34656"/>
    <n v="-29365.09"/>
    <n v="0"/>
    <m/>
    <s v="UM01"/>
    <s v="INR"/>
    <n v="0"/>
    <n v="0"/>
    <n v="0"/>
    <n v="0"/>
    <n v="0"/>
  </r>
  <r>
    <s v="1606003625"/>
    <s v="0"/>
    <s v="16060036250"/>
    <s v="6000"/>
    <x v="5"/>
    <s v="EXECUTIVE TABLE - 5' X 3'"/>
    <s v="10"/>
    <s v="0"/>
    <s v="UM3005"/>
    <d v="2012-03-31T00:00:00"/>
    <n v="31422"/>
    <n v="-23389.87"/>
    <n v="8032.13"/>
    <n v="0"/>
    <n v="0"/>
    <n v="-3234.95"/>
    <n v="0"/>
    <n v="4797.18"/>
    <n v="31422"/>
    <n v="-26624.82"/>
    <n v="0"/>
    <m/>
    <s v="UM01"/>
    <s v="INR"/>
    <n v="0"/>
    <n v="0"/>
    <n v="0"/>
    <n v="0"/>
    <n v="0"/>
  </r>
  <r>
    <s v="1606003626"/>
    <s v="0"/>
    <s v="16060036260"/>
    <s v="6000"/>
    <x v="5"/>
    <s v="PLASTIC CHAIR"/>
    <s v="11"/>
    <s v="0"/>
    <s v="UM3005"/>
    <d v="2012-03-31T00:00:00"/>
    <n v="1890"/>
    <n v="-1349.67"/>
    <n v="540.33000000000004"/>
    <n v="0"/>
    <n v="0"/>
    <n v="-180.27"/>
    <n v="0"/>
    <n v="360.06"/>
    <n v="1890"/>
    <n v="-1529.94"/>
    <n v="0"/>
    <m/>
    <s v="UM01"/>
    <s v="INR"/>
    <n v="0"/>
    <n v="0"/>
    <n v="0"/>
    <n v="0"/>
    <n v="0"/>
  </r>
  <r>
    <s v="1606003627"/>
    <s v="0"/>
    <s v="16060036270"/>
    <s v="6000"/>
    <x v="5"/>
    <s v="PLASTIC CHAIR MOULDED"/>
    <s v="11"/>
    <s v="0"/>
    <s v="UM3005"/>
    <d v="2012-03-31T00:00:00"/>
    <n v="3300"/>
    <n v="-2356.5700000000002"/>
    <n v="943.43"/>
    <n v="0"/>
    <n v="0"/>
    <n v="-314.76"/>
    <n v="0"/>
    <n v="628.66999999999996"/>
    <n v="3300"/>
    <n v="-2671.33"/>
    <n v="0"/>
    <m/>
    <s v="UM01"/>
    <s v="INR"/>
    <n v="0"/>
    <n v="0"/>
    <n v="0"/>
    <n v="0"/>
    <n v="0"/>
  </r>
  <r>
    <s v="1606003628"/>
    <s v="0"/>
    <s v="16060036280"/>
    <s v="6000"/>
    <x v="5"/>
    <s v="Revolving Chair"/>
    <s v="10"/>
    <s v="0"/>
    <s v="UM3005"/>
    <d v="2012-03-31T00:00:00"/>
    <n v="36643"/>
    <n v="-34810.85"/>
    <n v="1832.15"/>
    <n v="0"/>
    <n v="0"/>
    <n v="0"/>
    <n v="0"/>
    <n v="1832.15"/>
    <n v="36643"/>
    <n v="-34810.85"/>
    <n v="0"/>
    <m/>
    <s v="UM01"/>
    <s v="INR"/>
    <n v="0"/>
    <n v="0"/>
    <n v="0"/>
    <n v="0"/>
    <n v="0"/>
  </r>
  <r>
    <s v="1606003629"/>
    <s v="0"/>
    <s v="16060036290"/>
    <s v="6000"/>
    <x v="5"/>
    <s v="Visitor Chair"/>
    <s v="10"/>
    <s v="0"/>
    <s v="UM3005"/>
    <d v="2012-03-31T00:00:00"/>
    <n v="24633"/>
    <n v="-23401.35"/>
    <n v="1231.6500000000001"/>
    <n v="0"/>
    <n v="0"/>
    <n v="0"/>
    <n v="0"/>
    <n v="1231.6500000000001"/>
    <n v="24633"/>
    <n v="-23401.35"/>
    <n v="0"/>
    <m/>
    <s v="UM01"/>
    <s v="INR"/>
    <n v="0"/>
    <n v="0"/>
    <n v="0"/>
    <n v="0"/>
    <n v="0"/>
  </r>
  <r>
    <s v="1606003630"/>
    <s v="0"/>
    <s v="16060036300"/>
    <s v="6000"/>
    <x v="5"/>
    <s v="CONFERENCE CHAIR (REVOLVING)"/>
    <s v="10"/>
    <s v="0"/>
    <s v="UM3005"/>
    <d v="2012-03-31T00:00:00"/>
    <n v="27090"/>
    <n v="-20165.23"/>
    <n v="6924.77"/>
    <n v="0"/>
    <n v="0"/>
    <n v="-2788.96"/>
    <n v="0"/>
    <n v="4135.8100000000004"/>
    <n v="27090"/>
    <n v="-22954.19"/>
    <n v="0"/>
    <m/>
    <s v="UM01"/>
    <s v="INR"/>
    <n v="0"/>
    <n v="0"/>
    <n v="0"/>
    <n v="0"/>
    <n v="0"/>
  </r>
  <r>
    <s v="1606003632"/>
    <s v="0"/>
    <s v="16060036320"/>
    <s v="6000"/>
    <x v="5"/>
    <s v="VISITOR CHAIR (NON-REVOLVING)"/>
    <s v="10"/>
    <s v="0"/>
    <s v="UM3005"/>
    <d v="2012-03-31T00:00:00"/>
    <n v="24633"/>
    <n v="-18336.29"/>
    <n v="6296.71"/>
    <n v="0"/>
    <n v="0"/>
    <n v="-2536"/>
    <n v="0"/>
    <n v="3760.71"/>
    <n v="24633"/>
    <n v="-20872.29"/>
    <n v="0"/>
    <m/>
    <s v="UM01"/>
    <s v="INR"/>
    <n v="0"/>
    <n v="0"/>
    <n v="0"/>
    <n v="0"/>
    <n v="0"/>
  </r>
  <r>
    <s v="1606003633"/>
    <s v="0"/>
    <s v="16060036330"/>
    <s v="6000"/>
    <x v="5"/>
    <s v="EXECUTIVE TABLE - 5' X 3.1/2'"/>
    <s v="11"/>
    <s v="0"/>
    <s v="UM3005"/>
    <d v="2012-03-31T00:00:00"/>
    <n v="5708"/>
    <n v="-3912.98"/>
    <n v="1795.02"/>
    <n v="0"/>
    <n v="0"/>
    <n v="-503.67"/>
    <n v="0"/>
    <n v="1291.3499999999999"/>
    <n v="5708"/>
    <n v="-4416.6499999999996"/>
    <n v="0"/>
    <m/>
    <s v="UM01"/>
    <s v="INR"/>
    <n v="0"/>
    <n v="0"/>
    <n v="0"/>
    <n v="0"/>
    <n v="0"/>
  </r>
  <r>
    <s v="1606003634"/>
    <s v="0"/>
    <s v="16060036340"/>
    <s v="6000"/>
    <x v="5"/>
    <s v="EXPANDED METAL Table"/>
    <s v="10"/>
    <s v="0"/>
    <s v="UM3005"/>
    <d v="2012-03-31T00:00:00"/>
    <n v="27423"/>
    <n v="-20413.11"/>
    <n v="7009.89"/>
    <n v="0"/>
    <n v="0"/>
    <n v="-2823.24"/>
    <n v="0"/>
    <n v="4186.6499999999996"/>
    <n v="27423"/>
    <n v="-23236.35"/>
    <n v="0"/>
    <m/>
    <s v="UM01"/>
    <s v="INR"/>
    <n v="0"/>
    <n v="0"/>
    <n v="0"/>
    <n v="0"/>
    <n v="0"/>
  </r>
  <r>
    <s v="1606003635"/>
    <s v="0"/>
    <s v="16060036350"/>
    <s v="6000"/>
    <x v="5"/>
    <s v="OFFICE TABLE 4' X 2.5'"/>
    <s v="11"/>
    <s v="0"/>
    <s v="UM3005"/>
    <d v="2012-03-31T00:00:00"/>
    <n v="11700"/>
    <n v="-8020.67"/>
    <n v="3679.33"/>
    <n v="0"/>
    <n v="0"/>
    <n v="-1032.3900000000001"/>
    <n v="0"/>
    <n v="2646.94"/>
    <n v="11700"/>
    <n v="-9053.06"/>
    <n v="0"/>
    <m/>
    <s v="UM01"/>
    <s v="INR"/>
    <n v="0"/>
    <n v="0"/>
    <n v="0"/>
    <n v="0"/>
    <n v="0"/>
  </r>
  <r>
    <s v="1606003636"/>
    <s v="0"/>
    <s v="16060036360"/>
    <s v="6000"/>
    <x v="5"/>
    <s v="OFFICE TABLE 4' X 2.5'"/>
    <s v="11"/>
    <s v="0"/>
    <s v="UM3005"/>
    <d v="2012-03-31T00:00:00"/>
    <n v="6750"/>
    <n v="-4627.32"/>
    <n v="2122.6799999999998"/>
    <n v="0"/>
    <n v="0"/>
    <n v="-595.6"/>
    <n v="0"/>
    <n v="1527.08"/>
    <n v="6750"/>
    <n v="-5222.92"/>
    <n v="0"/>
    <m/>
    <s v="UM01"/>
    <s v="INR"/>
    <n v="0"/>
    <n v="0"/>
    <n v="0"/>
    <n v="0"/>
    <n v="0"/>
  </r>
  <r>
    <s v="1606003639"/>
    <s v="0"/>
    <s v="16060036390"/>
    <s v="6000"/>
    <x v="5"/>
    <s v="Executive Table"/>
    <s v="11"/>
    <s v="0"/>
    <s v="UM3005"/>
    <d v="2012-03-31T00:00:00"/>
    <n v="5708"/>
    <n v="-3982.02"/>
    <n v="1725.98"/>
    <n v="0"/>
    <n v="0"/>
    <n v="-480.63"/>
    <n v="0"/>
    <n v="1245.3499999999999"/>
    <n v="5708"/>
    <n v="-4462.6499999999996"/>
    <n v="0"/>
    <m/>
    <s v="UM01"/>
    <s v="INR"/>
    <n v="0"/>
    <n v="0"/>
    <n v="0"/>
    <n v="0"/>
    <n v="0"/>
  </r>
  <r>
    <s v="1606003640"/>
    <s v="0"/>
    <s v="16060036400"/>
    <s v="6000"/>
    <x v="5"/>
    <s v="Executive Table"/>
    <s v="10"/>
    <s v="0"/>
    <s v="UM3005"/>
    <d v="2012-03-31T00:00:00"/>
    <n v="36659"/>
    <n v="-27632.87"/>
    <n v="9026.1299999999992"/>
    <n v="0"/>
    <n v="0"/>
    <n v="-3601.52"/>
    <n v="0"/>
    <n v="5424.61"/>
    <n v="36659"/>
    <n v="-31234.39"/>
    <n v="0"/>
    <m/>
    <s v="UM01"/>
    <s v="INR"/>
    <n v="0"/>
    <n v="0"/>
    <n v="0"/>
    <n v="0"/>
    <n v="0"/>
  </r>
  <r>
    <s v="1606003641"/>
    <s v="0"/>
    <s v="16060036410"/>
    <s v="6000"/>
    <x v="5"/>
    <s v="STEEL FILE CABINET WITH 4 DRWR"/>
    <s v="11"/>
    <s v="0"/>
    <s v="UM3005"/>
    <d v="2012-03-31T00:00:00"/>
    <n v="8550"/>
    <n v="-5861.26"/>
    <n v="2688.74"/>
    <n v="0"/>
    <n v="0"/>
    <n v="-754.44"/>
    <n v="0"/>
    <n v="1934.3"/>
    <n v="8550"/>
    <n v="-6615.7"/>
    <n v="0"/>
    <m/>
    <s v="UM01"/>
    <s v="INR"/>
    <n v="0"/>
    <n v="0"/>
    <n v="0"/>
    <n v="0"/>
    <n v="0"/>
  </r>
  <r>
    <s v="1606003642"/>
    <s v="0"/>
    <s v="16060036420"/>
    <s v="6000"/>
    <x v="5"/>
    <s v="CONFERENCE TABLE FOR 10 PERSON"/>
    <s v="10"/>
    <s v="0"/>
    <s v="UM3005"/>
    <d v="2012-03-31T00:00:00"/>
    <n v="41112"/>
    <n v="-30602.91"/>
    <n v="10509.09"/>
    <n v="0"/>
    <n v="0"/>
    <n v="-4232.54"/>
    <n v="0"/>
    <n v="6276.55"/>
    <n v="41112"/>
    <n v="-34835.449999999997"/>
    <n v="0"/>
    <m/>
    <s v="UM01"/>
    <s v="INR"/>
    <n v="0"/>
    <n v="0"/>
    <n v="0"/>
    <n v="0"/>
    <n v="0"/>
  </r>
  <r>
    <s v="1606003643"/>
    <s v="0"/>
    <s v="16060036430"/>
    <s v="6000"/>
    <x v="5"/>
    <s v="DINING CHAIR MODEL : SS 1140"/>
    <s v="10"/>
    <s v="0"/>
    <s v="UM3005"/>
    <d v="2012-03-31T00:00:00"/>
    <n v="45600"/>
    <n v="-33943.69"/>
    <n v="11656.31"/>
    <n v="0"/>
    <n v="0"/>
    <n v="-4694.59"/>
    <n v="0"/>
    <n v="6961.72"/>
    <n v="45600"/>
    <n v="-38638.28"/>
    <n v="0"/>
    <m/>
    <s v="UM01"/>
    <s v="INR"/>
    <n v="0"/>
    <n v="0"/>
    <n v="0"/>
    <n v="0"/>
    <n v="0"/>
  </r>
  <r>
    <s v="1606003644"/>
    <s v="0"/>
    <s v="16060036440"/>
    <s v="6000"/>
    <x v="5"/>
    <s v="OFFICE TABLE 4'X2' ; 3-DRAWERS"/>
    <s v="11"/>
    <s v="0"/>
    <s v="UM3005"/>
    <d v="2012-03-31T00:00:00"/>
    <n v="5343.75"/>
    <n v="-3663.28"/>
    <n v="1680.47"/>
    <n v="0"/>
    <n v="0"/>
    <n v="-471.52"/>
    <n v="0"/>
    <n v="1208.95"/>
    <n v="5343.75"/>
    <n v="-4134.8"/>
    <n v="0"/>
    <m/>
    <s v="UM01"/>
    <s v="INR"/>
    <n v="0"/>
    <n v="0"/>
    <n v="0"/>
    <n v="0"/>
    <n v="0"/>
  </r>
  <r>
    <s v="1606003645"/>
    <s v="0"/>
    <s v="16060036450"/>
    <s v="6000"/>
    <x v="5"/>
    <s v="OFFICE TABLE 4'X2' ; 3-DRAWERS"/>
    <s v="11"/>
    <s v="0"/>
    <s v="UM3005"/>
    <d v="2012-03-31T00:00:00"/>
    <n v="5343.75"/>
    <n v="-3663.28"/>
    <n v="1680.47"/>
    <n v="0"/>
    <n v="0"/>
    <n v="-471.52"/>
    <n v="0"/>
    <n v="1208.95"/>
    <n v="5343.75"/>
    <n v="-4134.8"/>
    <n v="0"/>
    <m/>
    <s v="UM01"/>
    <s v="INR"/>
    <n v="0"/>
    <n v="0"/>
    <n v="0"/>
    <n v="0"/>
    <n v="0"/>
  </r>
  <r>
    <s v="1606003646"/>
    <s v="0"/>
    <s v="16060036460"/>
    <s v="6000"/>
    <x v="5"/>
    <s v="REVOLVING CHAIR - EXECUTIVE"/>
    <s v="11"/>
    <s v="0"/>
    <s v="UM3005"/>
    <d v="2012-03-31T00:00:00"/>
    <n v="4139.91"/>
    <n v="-2956.36"/>
    <n v="1183.55"/>
    <n v="0"/>
    <n v="0"/>
    <n v="-394.88"/>
    <n v="0"/>
    <n v="788.67"/>
    <n v="4139.91"/>
    <n v="-3351.24"/>
    <n v="0"/>
    <m/>
    <s v="UM01"/>
    <s v="INR"/>
    <n v="0"/>
    <n v="0"/>
    <n v="0"/>
    <n v="0"/>
    <n v="0"/>
  </r>
  <r>
    <s v="1606003647"/>
    <s v="0"/>
    <s v="16060036470"/>
    <s v="6000"/>
    <x v="5"/>
    <s v="REVOLVING CHAIR - EXECUTIVE"/>
    <s v="10"/>
    <s v="0"/>
    <s v="UM3005"/>
    <d v="2012-03-31T00:00:00"/>
    <n v="32503.68"/>
    <n v="-24195.06"/>
    <n v="8308.6200000000008"/>
    <n v="0"/>
    <n v="0"/>
    <n v="-3346.3"/>
    <n v="0"/>
    <n v="4962.32"/>
    <n v="32503.68"/>
    <n v="-27541.360000000001"/>
    <n v="0"/>
    <m/>
    <s v="UM01"/>
    <s v="INR"/>
    <n v="0"/>
    <n v="0"/>
    <n v="0"/>
    <n v="0"/>
    <n v="0"/>
  </r>
  <r>
    <s v="1606003648"/>
    <s v="0"/>
    <s v="16060036480"/>
    <s v="6000"/>
    <x v="5"/>
    <s v="Dining Table"/>
    <s v="11"/>
    <s v="0"/>
    <s v="UM3005"/>
    <d v="2012-03-31T00:00:00"/>
    <n v="34656"/>
    <n v="-32923.199999999997"/>
    <n v="1732.8"/>
    <n v="0"/>
    <n v="0"/>
    <n v="0"/>
    <n v="0"/>
    <n v="1732.8"/>
    <n v="34656"/>
    <n v="-32923.199999999997"/>
    <n v="0"/>
    <m/>
    <s v="UM01"/>
    <s v="INR"/>
    <n v="0"/>
    <n v="0"/>
    <n v="0"/>
    <n v="0"/>
    <n v="0"/>
  </r>
  <r>
    <s v="1606003649"/>
    <s v="0"/>
    <s v="16060036490"/>
    <s v="6000"/>
    <x v="5"/>
    <s v="Dining Chair"/>
    <s v="11"/>
    <s v="0"/>
    <s v="UM3005"/>
    <d v="2012-03-31T00:00:00"/>
    <n v="45600"/>
    <n v="-43320"/>
    <n v="2280"/>
    <n v="0"/>
    <n v="0"/>
    <n v="0"/>
    <n v="0"/>
    <n v="2280"/>
    <n v="45600"/>
    <n v="-43320"/>
    <n v="0"/>
    <m/>
    <s v="UM01"/>
    <s v="INR"/>
    <n v="0"/>
    <n v="0"/>
    <n v="0"/>
    <n v="0"/>
    <n v="0"/>
  </r>
  <r>
    <s v="1606003650"/>
    <s v="0"/>
    <s v="16060036500"/>
    <s v="6000"/>
    <x v="5"/>
    <s v="CUP BOARD PLAIN SIZE-MCY"/>
    <s v="11"/>
    <s v="0"/>
    <s v="UM3003"/>
    <d v="2008-11-01T00:00:00"/>
    <n v="3591"/>
    <n v="-3591"/>
    <n v="0"/>
    <n v="0"/>
    <n v="0"/>
    <n v="0"/>
    <n v="0"/>
    <n v="0"/>
    <n v="3591"/>
    <n v="-3591"/>
    <n v="0"/>
    <m/>
    <s v="UM01"/>
    <s v="INR"/>
    <n v="0"/>
    <n v="0"/>
    <n v="0"/>
    <n v="0"/>
    <n v="0"/>
  </r>
  <r>
    <s v="1606003651"/>
    <s v="0"/>
    <s v="16060036510"/>
    <s v="6000"/>
    <x v="5"/>
    <s v="&quot;TABLE T 101 54&quot;&quot; x 30&quot;&quot; (DC 54/1-MCY&quot;"/>
    <s v="31"/>
    <s v="0"/>
    <s v="UM3003"/>
    <d v="2001-03-31T00:00:00"/>
    <n v="877.1"/>
    <n v="-877.1"/>
    <n v="0"/>
    <n v="0"/>
    <n v="0"/>
    <n v="0"/>
    <n v="0"/>
    <n v="0"/>
    <n v="877.1"/>
    <n v="-877.1"/>
    <n v="0"/>
    <m/>
    <s v="UM01"/>
    <s v="INR"/>
    <n v="0"/>
    <n v="0"/>
    <n v="0"/>
    <n v="0"/>
    <n v="0"/>
  </r>
  <r>
    <s v="1606003652"/>
    <s v="0"/>
    <s v="16060036520"/>
    <s v="6000"/>
    <x v="5"/>
    <s v="&quot;TABLE T 104 54&quot;&quot; X 30&quot;&quot; (DC 54/1-MCY&quot;"/>
    <s v="31"/>
    <s v="0"/>
    <s v="UM3003"/>
    <d v="2001-03-31T00:00:00"/>
    <n v="1370.15"/>
    <n v="-1370.15"/>
    <n v="0"/>
    <n v="0"/>
    <n v="0"/>
    <n v="0"/>
    <n v="0"/>
    <n v="0"/>
    <n v="1370.15"/>
    <n v="-1370.15"/>
    <n v="0"/>
    <m/>
    <s v="UM01"/>
    <s v="INR"/>
    <n v="0"/>
    <n v="0"/>
    <n v="0"/>
    <n v="0"/>
    <n v="0"/>
  </r>
  <r>
    <s v="1606003653"/>
    <s v="0"/>
    <s v="16060036530"/>
    <s v="6000"/>
    <x v="5"/>
    <s v="DELUX MODULAR TABLE WITH-MCY"/>
    <s v="11"/>
    <s v="0"/>
    <s v="UM3003"/>
    <d v="2008-11-01T00:00:00"/>
    <n v="12500"/>
    <n v="-12500"/>
    <n v="0"/>
    <n v="0"/>
    <n v="0"/>
    <n v="0"/>
    <n v="0"/>
    <n v="0"/>
    <n v="12500"/>
    <n v="-12500"/>
    <n v="0"/>
    <m/>
    <s v="UM01"/>
    <s v="INR"/>
    <n v="0"/>
    <n v="0"/>
    <n v="0"/>
    <n v="0"/>
    <n v="0"/>
  </r>
  <r>
    <s v="1606003654"/>
    <s v="0"/>
    <s v="16060036540"/>
    <s v="6000"/>
    <x v="5"/>
    <s v="PEACOCK CHAIRS (EXXON)-MCY"/>
    <s v="11"/>
    <s v="0"/>
    <s v="UM3003"/>
    <d v="2008-11-01T00:00:00"/>
    <n v="4440"/>
    <n v="-4440"/>
    <n v="0"/>
    <n v="0"/>
    <n v="0"/>
    <n v="0"/>
    <n v="0"/>
    <n v="0"/>
    <n v="4440"/>
    <n v="-4440"/>
    <n v="0"/>
    <m/>
    <s v="UM01"/>
    <s v="INR"/>
    <n v="0"/>
    <n v="0"/>
    <n v="0"/>
    <n v="0"/>
    <n v="0"/>
  </r>
  <r>
    <s v="1606003655"/>
    <s v="0"/>
    <s v="16060036550"/>
    <s v="6000"/>
    <x v="5"/>
    <s v="&quot;GODREJ TABLE 66&quot;&quot; X 34&quot;&quot;(DC 54/1-MCY&quot;"/>
    <s v="31"/>
    <s v="0"/>
    <s v="UM3003"/>
    <d v="2001-03-31T00:00:00"/>
    <n v="2737"/>
    <n v="-2737"/>
    <n v="0"/>
    <n v="0"/>
    <n v="0"/>
    <n v="0"/>
    <n v="0"/>
    <n v="0"/>
    <n v="2737"/>
    <n v="-2737"/>
    <n v="0"/>
    <m/>
    <s v="UM01"/>
    <s v="INR"/>
    <n v="0"/>
    <n v="0"/>
    <n v="0"/>
    <n v="0"/>
    <n v="0"/>
  </r>
  <r>
    <s v="1606003656"/>
    <s v="0"/>
    <s v="16060036560"/>
    <s v="6000"/>
    <x v="5"/>
    <s v="Duplex Table with separator --MCY"/>
    <s v="31"/>
    <s v="0"/>
    <s v="UM3003"/>
    <d v="2001-03-31T00:00:00"/>
    <n v="798.78"/>
    <n v="-798.78"/>
    <n v="0"/>
    <n v="0"/>
    <n v="0"/>
    <n v="0"/>
    <n v="0"/>
    <n v="0"/>
    <n v="798.78"/>
    <n v="-798.78"/>
    <n v="0"/>
    <m/>
    <s v="UM01"/>
    <s v="INR"/>
    <n v="0"/>
    <n v="0"/>
    <n v="0"/>
    <n v="0"/>
    <n v="0"/>
  </r>
  <r>
    <s v="1606003657"/>
    <s v="0"/>
    <s v="16060036570"/>
    <s v="6000"/>
    <x v="5"/>
    <s v="CUP BOARD-MCY"/>
    <s v="11"/>
    <s v="0"/>
    <s v="UM3003"/>
    <d v="2008-11-01T00:00:00"/>
    <n v="1725"/>
    <n v="-1725"/>
    <n v="0"/>
    <n v="0"/>
    <n v="0"/>
    <n v="0"/>
    <n v="0"/>
    <n v="0"/>
    <n v="1725"/>
    <n v="-1725"/>
    <n v="0"/>
    <m/>
    <s v="UM01"/>
    <s v="INR"/>
    <n v="0"/>
    <n v="0"/>
    <n v="0"/>
    <n v="0"/>
    <n v="0"/>
  </r>
  <r>
    <s v="1606003658"/>
    <s v="0"/>
    <s v="16060036580"/>
    <s v="6000"/>
    <x v="5"/>
    <s v="ALMAIRAH (GODREJ STOREWELL) (1-MCY"/>
    <s v="31"/>
    <s v="0"/>
    <s v="UM3003"/>
    <d v="2001-03-31T00:00:00"/>
    <n v="1256.26"/>
    <n v="-1256.26"/>
    <n v="0"/>
    <n v="0"/>
    <n v="0"/>
    <n v="0"/>
    <n v="0"/>
    <n v="0"/>
    <n v="1256.26"/>
    <n v="-1256.26"/>
    <n v="0"/>
    <m/>
    <s v="UM01"/>
    <s v="INR"/>
    <n v="0"/>
    <n v="0"/>
    <n v="0"/>
    <n v="0"/>
    <n v="0"/>
  </r>
  <r>
    <s v="1606003659"/>
    <s v="0"/>
    <s v="16060036590"/>
    <s v="6000"/>
    <x v="5"/>
    <s v="&quot;GODREJ TABLE 66&quot;&quot; X 34&quot;&quot;(DC 54/1-MCY&quot;"/>
    <s v="31"/>
    <s v="0"/>
    <s v="UM3003"/>
    <d v="2001-03-31T00:00:00"/>
    <n v="2828.11"/>
    <n v="-2828.11"/>
    <n v="0"/>
    <n v="0"/>
    <n v="0"/>
    <n v="0"/>
    <n v="0"/>
    <n v="0"/>
    <n v="2828.11"/>
    <n v="-2828.11"/>
    <n v="0"/>
    <m/>
    <s v="UM01"/>
    <s v="INR"/>
    <n v="0"/>
    <n v="0"/>
    <n v="0"/>
    <n v="0"/>
    <n v="0"/>
  </r>
  <r>
    <s v="1606003660"/>
    <s v="0"/>
    <s v="16060036600"/>
    <s v="6000"/>
    <x v="5"/>
    <s v="&quot;Table 54&quot;&quot; x 30&quot;&quot; (DC 54/17-12--MCY&quot;"/>
    <s v="31"/>
    <s v="0"/>
    <s v="UM3003"/>
    <d v="2001-03-31T00:00:00"/>
    <n v="5689.47"/>
    <n v="-5689.47"/>
    <n v="0"/>
    <n v="0"/>
    <n v="0"/>
    <n v="0"/>
    <n v="0"/>
    <n v="0"/>
    <n v="5689.47"/>
    <n v="-5689.47"/>
    <n v="0"/>
    <m/>
    <s v="UM01"/>
    <s v="INR"/>
    <n v="0"/>
    <n v="0"/>
    <n v="0"/>
    <n v="0"/>
    <n v="0"/>
  </r>
  <r>
    <s v="1606003661"/>
    <s v="0"/>
    <s v="16060036610"/>
    <s v="6000"/>
    <x v="5"/>
    <s v="REVOLVING CHAIR-MCY"/>
    <s v="11"/>
    <s v="0"/>
    <s v="UM3003"/>
    <d v="2013-08-27T00:00:00"/>
    <n v="15412.8"/>
    <n v="-12205.73"/>
    <n v="3207.07"/>
    <n v="0"/>
    <n v="0"/>
    <n v="-553.04999999999995"/>
    <n v="0"/>
    <n v="2654.02"/>
    <n v="15412.8"/>
    <n v="-12758.78"/>
    <n v="0"/>
    <m/>
    <s v="UM01"/>
    <s v="INR"/>
    <n v="0"/>
    <n v="0"/>
    <n v="0"/>
    <n v="0"/>
    <n v="0"/>
  </r>
  <r>
    <s v="1606003662"/>
    <s v="0"/>
    <s v="16060036620"/>
    <s v="6000"/>
    <x v="5"/>
    <s v="TABLE - DOUBLE DRAWER-MCY"/>
    <s v="11"/>
    <s v="0"/>
    <s v="UM3003"/>
    <d v="2013-08-26T00:00:00"/>
    <n v="5158"/>
    <n v="-2982.42"/>
    <n v="2175.58"/>
    <n v="0"/>
    <n v="0"/>
    <n v="-435.57"/>
    <n v="0"/>
    <n v="1740.01"/>
    <n v="5158"/>
    <n v="-3417.99"/>
    <n v="0"/>
    <m/>
    <s v="UM01"/>
    <s v="INR"/>
    <n v="0"/>
    <n v="0"/>
    <n v="0"/>
    <n v="0"/>
    <n v="0"/>
  </r>
  <r>
    <s v="1606003663"/>
    <s v="0"/>
    <s v="16060036630"/>
    <s v="6000"/>
    <x v="5"/>
    <s v="&quot;Table 54&quot;&quot; x 30&quot;&quot; (DC 54/17-12--MCY&quot;"/>
    <s v="31"/>
    <s v="0"/>
    <s v="UM3003"/>
    <d v="2001-03-31T00:00:00"/>
    <n v="2210.3000000000002"/>
    <n v="-2210.3000000000002"/>
    <n v="0"/>
    <n v="0"/>
    <n v="0"/>
    <n v="0"/>
    <n v="0"/>
    <n v="0"/>
    <n v="2210.3000000000002"/>
    <n v="-2210.3000000000002"/>
    <n v="0"/>
    <m/>
    <s v="UM01"/>
    <s v="INR"/>
    <n v="0"/>
    <n v="0"/>
    <n v="0"/>
    <n v="0"/>
    <n v="0"/>
  </r>
  <r>
    <s v="1606003664"/>
    <s v="0"/>
    <s v="16060036640"/>
    <s v="6000"/>
    <x v="5"/>
    <s v="TABLE T 8 &amp; CHAIR CH 7-MCY"/>
    <s v="11"/>
    <s v="0"/>
    <s v="UM3003"/>
    <d v="2008-11-01T00:00:00"/>
    <n v="1404.31"/>
    <n v="-1404.31"/>
    <n v="0"/>
    <n v="0"/>
    <n v="0"/>
    <n v="0"/>
    <n v="0"/>
    <n v="0"/>
    <n v="1404.31"/>
    <n v="-1404.31"/>
    <n v="0"/>
    <m/>
    <s v="UM01"/>
    <s v="INR"/>
    <n v="0"/>
    <n v="0"/>
    <n v="0"/>
    <n v="0"/>
    <n v="0"/>
  </r>
  <r>
    <s v="1606003665"/>
    <s v="0"/>
    <s v="16060036650"/>
    <s v="6000"/>
    <x v="5"/>
    <s v="GODREJ CONFERENCE TABLE (1) DC-MCY"/>
    <s v="31"/>
    <s v="0"/>
    <s v="UM3003"/>
    <d v="2001-03-31T00:00:00"/>
    <n v="4034.07"/>
    <n v="-4034.07"/>
    <n v="0"/>
    <n v="0"/>
    <n v="0"/>
    <n v="0"/>
    <n v="0"/>
    <n v="0"/>
    <n v="4034.07"/>
    <n v="-4034.07"/>
    <n v="0"/>
    <m/>
    <s v="UM01"/>
    <s v="INR"/>
    <n v="0"/>
    <n v="0"/>
    <n v="0"/>
    <n v="0"/>
    <n v="0"/>
  </r>
  <r>
    <s v="1606003666"/>
    <s v="0"/>
    <s v="16060036660"/>
    <s v="6000"/>
    <x v="5"/>
    <s v="GODREJ FILING CABINET-MCY"/>
    <s v="11"/>
    <s v="0"/>
    <s v="UM3003"/>
    <d v="2008-11-01T00:00:00"/>
    <n v="1991.36"/>
    <n v="-1991.36"/>
    <n v="0"/>
    <n v="0"/>
    <n v="0"/>
    <n v="0"/>
    <n v="0"/>
    <n v="0"/>
    <n v="1991.36"/>
    <n v="-1991.36"/>
    <n v="0"/>
    <m/>
    <s v="UM01"/>
    <s v="INR"/>
    <n v="0"/>
    <n v="0"/>
    <n v="0"/>
    <n v="0"/>
    <n v="0"/>
  </r>
  <r>
    <s v="1606003667"/>
    <s v="0"/>
    <s v="16060036670"/>
    <s v="6000"/>
    <x v="5"/>
    <s v="BOOK CASE WITH GLASS-MCY"/>
    <s v="11"/>
    <s v="0"/>
    <s v="UM3003"/>
    <d v="2008-11-01T00:00:00"/>
    <n v="4206.3500000000004"/>
    <n v="-4206.3500000000004"/>
    <n v="0"/>
    <n v="0"/>
    <n v="0"/>
    <n v="0"/>
    <n v="0"/>
    <n v="0"/>
    <n v="4206.3500000000004"/>
    <n v="-4206.3500000000004"/>
    <n v="0"/>
    <m/>
    <s v="UM01"/>
    <s v="INR"/>
    <n v="0"/>
    <n v="0"/>
    <n v="0"/>
    <n v="0"/>
    <n v="0"/>
  </r>
  <r>
    <s v="1606003668"/>
    <s v="0"/>
    <s v="16060036680"/>
    <s v="6000"/>
    <x v="5"/>
    <s v="HIGH BACK EXECUTIVE CHAIRS-MCY"/>
    <s v="11"/>
    <s v="0"/>
    <s v="UM3003"/>
    <d v="2008-11-01T00:00:00"/>
    <n v="41961"/>
    <n v="-41961"/>
    <n v="0"/>
    <n v="0"/>
    <n v="0"/>
    <n v="0"/>
    <n v="0"/>
    <n v="0"/>
    <n v="41961"/>
    <n v="-41961"/>
    <n v="0"/>
    <m/>
    <s v="UM01"/>
    <s v="INR"/>
    <n v="0"/>
    <n v="0"/>
    <n v="0"/>
    <n v="0"/>
    <n v="0"/>
  </r>
  <r>
    <s v="1606003669"/>
    <s v="0"/>
    <s v="16060036690"/>
    <s v="6000"/>
    <x v="5"/>
    <s v="SOFA SET(3 PCS) RECEIPTION-MCY"/>
    <s v="11"/>
    <s v="0"/>
    <s v="UM3003"/>
    <d v="2008-11-01T00:00:00"/>
    <n v="13850"/>
    <n v="-13850"/>
    <n v="0"/>
    <n v="0"/>
    <n v="0"/>
    <n v="0"/>
    <n v="0"/>
    <n v="0"/>
    <n v="13850"/>
    <n v="-13850"/>
    <n v="0"/>
    <m/>
    <s v="UM01"/>
    <s v="INR"/>
    <n v="0"/>
    <n v="0"/>
    <n v="0"/>
    <n v="0"/>
    <n v="0"/>
  </r>
  <r>
    <s v="1606003670"/>
    <s v="0"/>
    <s v="16060036700"/>
    <s v="6000"/>
    <x v="5"/>
    <s v="EXECUTIVE CHAIR-MCY"/>
    <s v="11"/>
    <s v="0"/>
    <s v="UM3003"/>
    <d v="2014-01-24T00:00:00"/>
    <n v="3853.2"/>
    <n v="-2437.34"/>
    <n v="1415.86"/>
    <n v="0"/>
    <n v="0"/>
    <n v="-293.95999999999998"/>
    <n v="0"/>
    <n v="1121.9000000000001"/>
    <n v="3853.2"/>
    <n v="-2731.3"/>
    <n v="0"/>
    <m/>
    <s v="UM01"/>
    <s v="INR"/>
    <n v="0"/>
    <n v="0"/>
    <n v="0"/>
    <n v="0"/>
    <n v="0"/>
  </r>
  <r>
    <s v="1606003671"/>
    <s v="0"/>
    <s v="16060036710"/>
    <s v="6000"/>
    <x v="5"/>
    <s v="&quot;TABLE T 108 54&quot;&quot; X 30&quot;&quot; (DC 54/1-MCY&quot;"/>
    <s v="31"/>
    <s v="0"/>
    <s v="UM3003"/>
    <d v="2001-03-31T00:00:00"/>
    <n v="2496.13"/>
    <n v="-2496.13"/>
    <n v="0"/>
    <n v="0"/>
    <n v="0"/>
    <n v="0"/>
    <n v="0"/>
    <n v="0"/>
    <n v="2496.13"/>
    <n v="-2496.13"/>
    <n v="0"/>
    <m/>
    <s v="UM01"/>
    <s v="INR"/>
    <n v="0"/>
    <n v="0"/>
    <n v="0"/>
    <n v="0"/>
    <n v="0"/>
  </r>
  <r>
    <s v="1606003672"/>
    <s v="0"/>
    <s v="16060036720"/>
    <s v="6000"/>
    <x v="5"/>
    <s v="&quot;SOFA 92&quot;&quot;x20&quot;&quot;WITH GOLDEN (City-MCY&quot;"/>
    <s v="11"/>
    <s v="0"/>
    <s v="UM3003"/>
    <d v="2008-11-01T00:00:00"/>
    <n v="8170"/>
    <n v="-8170"/>
    <n v="0"/>
    <n v="0"/>
    <n v="0"/>
    <n v="0"/>
    <n v="0"/>
    <n v="0"/>
    <n v="8170"/>
    <n v="-8170"/>
    <n v="0"/>
    <m/>
    <s v="UM01"/>
    <s v="INR"/>
    <n v="0"/>
    <n v="0"/>
    <n v="0"/>
    <n v="0"/>
    <n v="0"/>
  </r>
  <r>
    <s v="1606003673"/>
    <s v="0"/>
    <s v="16060036730"/>
    <s v="6000"/>
    <x v="5"/>
    <s v="GODREJ 6 DRAWERS HORIZONL (2)-MCY"/>
    <s v="31"/>
    <s v="0"/>
    <s v="UM3003"/>
    <d v="2001-03-31T00:00:00"/>
    <n v="11891"/>
    <n v="-11891"/>
    <n v="0"/>
    <n v="0"/>
    <n v="0"/>
    <n v="0"/>
    <n v="0"/>
    <n v="0"/>
    <n v="11891"/>
    <n v="-11891"/>
    <n v="0"/>
    <m/>
    <s v="UM01"/>
    <s v="INR"/>
    <n v="0"/>
    <n v="0"/>
    <n v="0"/>
    <n v="0"/>
    <n v="0"/>
  </r>
  <r>
    <s v="1606003674"/>
    <s v="0"/>
    <s v="16060036740"/>
    <s v="6000"/>
    <x v="5"/>
    <s v="Filing Rack-MCY"/>
    <s v="11"/>
    <s v="0"/>
    <s v="UM3003"/>
    <d v="2008-11-01T00:00:00"/>
    <n v="11430"/>
    <n v="-11430"/>
    <n v="0"/>
    <n v="0"/>
    <n v="0"/>
    <n v="0"/>
    <n v="0"/>
    <n v="0"/>
    <n v="11430"/>
    <n v="-11430"/>
    <n v="0"/>
    <m/>
    <s v="UM01"/>
    <s v="INR"/>
    <n v="0"/>
    <n v="0"/>
    <n v="0"/>
    <n v="0"/>
    <n v="0"/>
  </r>
  <r>
    <s v="1606003675"/>
    <s v="0"/>
    <s v="16060036750"/>
    <s v="6000"/>
    <x v="5"/>
    <s v="CUP BOARD-MCY"/>
    <s v="11"/>
    <s v="0"/>
    <s v="UM3003"/>
    <d v="2008-11-01T00:00:00"/>
    <n v="1024.6500000000001"/>
    <n v="-1024.6500000000001"/>
    <n v="0"/>
    <n v="0"/>
    <n v="0"/>
    <n v="0"/>
    <n v="0"/>
    <n v="0"/>
    <n v="1024.6500000000001"/>
    <n v="-1024.6500000000001"/>
    <n v="0"/>
    <m/>
    <s v="UM01"/>
    <s v="INR"/>
    <n v="0"/>
    <n v="0"/>
    <n v="0"/>
    <n v="0"/>
    <n v="0"/>
  </r>
  <r>
    <s v="1606003676"/>
    <s v="0"/>
    <s v="16060036760"/>
    <s v="6000"/>
    <x v="5"/>
    <s v="&quot;GODREJ TABLE 66&quot;&quot; X 34&quot;&quot;(DC 54/1-MCY&quot;"/>
    <s v="31"/>
    <s v="0"/>
    <s v="UM3003"/>
    <d v="2001-03-31T00:00:00"/>
    <n v="2230.88"/>
    <n v="-2230.88"/>
    <n v="0"/>
    <n v="0"/>
    <n v="0"/>
    <n v="0"/>
    <n v="0"/>
    <n v="0"/>
    <n v="2230.88"/>
    <n v="-2230.88"/>
    <n v="0"/>
    <m/>
    <s v="UM01"/>
    <s v="INR"/>
    <n v="0"/>
    <n v="0"/>
    <n v="0"/>
    <n v="0"/>
    <n v="0"/>
  </r>
  <r>
    <s v="1606003677"/>
    <s v="0"/>
    <s v="16060036770"/>
    <s v="6000"/>
    <x v="5"/>
    <s v="PEDASTAL FAN-MCY"/>
    <s v="11"/>
    <s v="0"/>
    <s v="UM3003"/>
    <d v="2008-11-01T00:00:00"/>
    <n v="2000"/>
    <n v="-2000"/>
    <n v="0"/>
    <n v="0"/>
    <n v="0"/>
    <n v="0"/>
    <n v="0"/>
    <n v="0"/>
    <n v="2000"/>
    <n v="-2000"/>
    <n v="0"/>
    <m/>
    <s v="UM01"/>
    <s v="INR"/>
    <n v="0"/>
    <n v="0"/>
    <n v="0"/>
    <n v="0"/>
    <n v="0"/>
  </r>
  <r>
    <s v="1606003678"/>
    <s v="0"/>
    <s v="16060036780"/>
    <s v="6000"/>
    <x v="5"/>
    <s v="CLASSIC ROOM AIR CONDITION-MCY"/>
    <s v="11"/>
    <s v="0"/>
    <s v="UM3003"/>
    <d v="2008-11-01T00:00:00"/>
    <n v="20120"/>
    <n v="-20120"/>
    <n v="0"/>
    <n v="0"/>
    <n v="0"/>
    <n v="0"/>
    <n v="0"/>
    <n v="0"/>
    <n v="20120"/>
    <n v="-20120"/>
    <n v="0"/>
    <m/>
    <s v="UM01"/>
    <s v="INR"/>
    <n v="0"/>
    <n v="0"/>
    <n v="0"/>
    <n v="0"/>
    <n v="0"/>
  </r>
  <r>
    <s v="1606003679"/>
    <s v="0"/>
    <s v="16060036790"/>
    <s v="6000"/>
    <x v="5"/>
    <s v="GODREJ 6 DRAWERS HORIZONL (2)-MCY"/>
    <s v="31"/>
    <s v="0"/>
    <s v="UM3003"/>
    <d v="2001-03-31T00:00:00"/>
    <n v="12418.84"/>
    <n v="-12418.84"/>
    <n v="0"/>
    <n v="0"/>
    <n v="0"/>
    <n v="0"/>
    <n v="0"/>
    <n v="0"/>
    <n v="12418.84"/>
    <n v="-12418.84"/>
    <n v="0"/>
    <m/>
    <s v="UM01"/>
    <s v="INR"/>
    <n v="0"/>
    <n v="0"/>
    <n v="0"/>
    <n v="0"/>
    <n v="0"/>
  </r>
  <r>
    <s v="1606003680"/>
    <s v="0"/>
    <s v="16060036800"/>
    <s v="6000"/>
    <x v="5"/>
    <s v="BOX FILE RACK WITHOUT-MCY"/>
    <s v="11"/>
    <s v="0"/>
    <s v="UM3003"/>
    <d v="2008-11-01T00:00:00"/>
    <n v="15610"/>
    <n v="-15610"/>
    <n v="0"/>
    <n v="0"/>
    <n v="0"/>
    <n v="0"/>
    <n v="0"/>
    <n v="0"/>
    <n v="15610"/>
    <n v="-15610"/>
    <n v="0"/>
    <m/>
    <s v="UM01"/>
    <s v="INR"/>
    <n v="0"/>
    <n v="0"/>
    <n v="0"/>
    <n v="0"/>
    <n v="0"/>
  </r>
  <r>
    <s v="1606003681"/>
    <s v="0"/>
    <s v="16060036810"/>
    <s v="6000"/>
    <x v="5"/>
    <s v="CUPBOARDS WT GLASS SLIDG-MCY"/>
    <s v="11"/>
    <s v="0"/>
    <s v="UM3003"/>
    <d v="2008-11-01T00:00:00"/>
    <n v="7323.75"/>
    <n v="-7323.75"/>
    <n v="0"/>
    <n v="0"/>
    <n v="0"/>
    <n v="0"/>
    <n v="0"/>
    <n v="0"/>
    <n v="7323.75"/>
    <n v="-7323.75"/>
    <n v="0"/>
    <m/>
    <s v="UM01"/>
    <s v="INR"/>
    <n v="0"/>
    <n v="0"/>
    <n v="0"/>
    <n v="0"/>
    <n v="0"/>
  </r>
  <r>
    <s v="1606003682"/>
    <s v="0"/>
    <s v="16060036820"/>
    <s v="6000"/>
    <x v="5"/>
    <s v="FILING RACK-MCY"/>
    <s v="11"/>
    <s v="0"/>
    <s v="UM3003"/>
    <d v="2008-11-01T00:00:00"/>
    <n v="7056"/>
    <n v="-7056"/>
    <n v="0"/>
    <n v="0"/>
    <n v="0"/>
    <n v="0"/>
    <n v="0"/>
    <n v="0"/>
    <n v="7056"/>
    <n v="-7056"/>
    <n v="0"/>
    <m/>
    <s v="UM01"/>
    <s v="INR"/>
    <n v="0"/>
    <n v="0"/>
    <n v="0"/>
    <n v="0"/>
    <n v="0"/>
  </r>
  <r>
    <s v="1606003683"/>
    <s v="0"/>
    <s v="16060036830"/>
    <s v="6000"/>
    <x v="5"/>
    <s v="GODREJ 6 DRAWERS HORIZONL (2)-MCY"/>
    <s v="31"/>
    <s v="0"/>
    <s v="UM3003"/>
    <d v="2001-03-31T00:00:00"/>
    <n v="7840"/>
    <n v="-7840"/>
    <n v="0"/>
    <n v="0"/>
    <n v="0"/>
    <n v="0"/>
    <n v="0"/>
    <n v="0"/>
    <n v="7840"/>
    <n v="-7840"/>
    <n v="0"/>
    <m/>
    <s v="UM01"/>
    <s v="INR"/>
    <n v="0"/>
    <n v="0"/>
    <n v="0"/>
    <n v="0"/>
    <n v="0"/>
  </r>
  <r>
    <s v="1606003684"/>
    <s v="0"/>
    <s v="16060036840"/>
    <s v="6000"/>
    <x v="5"/>
    <s v="FILE RACK WITH WOODEN DOORS-MCY"/>
    <s v="11"/>
    <s v="0"/>
    <s v="UM3003"/>
    <d v="2008-11-01T00:00:00"/>
    <n v="7250"/>
    <n v="-7250"/>
    <n v="0"/>
    <n v="0"/>
    <n v="0"/>
    <n v="0"/>
    <n v="0"/>
    <n v="0"/>
    <n v="7250"/>
    <n v="-7250"/>
    <n v="0"/>
    <m/>
    <s v="UM01"/>
    <s v="INR"/>
    <n v="0"/>
    <n v="0"/>
    <n v="0"/>
    <n v="0"/>
    <n v="0"/>
  </r>
  <r>
    <s v="1606003685"/>
    <s v="0"/>
    <s v="16060036850"/>
    <s v="6000"/>
    <x v="5"/>
    <s v="ALMAIRAH (GODREJ STOREWELL)-MCY"/>
    <s v="11"/>
    <s v="0"/>
    <s v="UM3003"/>
    <d v="2008-11-01T00:00:00"/>
    <n v="7477"/>
    <n v="-7477"/>
    <n v="0"/>
    <n v="0"/>
    <n v="0"/>
    <n v="0"/>
    <n v="0"/>
    <n v="0"/>
    <n v="7477"/>
    <n v="-7477"/>
    <n v="0"/>
    <m/>
    <s v="UM01"/>
    <s v="INR"/>
    <n v="0"/>
    <n v="0"/>
    <n v="0"/>
    <n v="0"/>
    <n v="0"/>
  </r>
  <r>
    <s v="1606003686"/>
    <s v="0"/>
    <s v="16060036860"/>
    <s v="6000"/>
    <x v="5"/>
    <s v="&quot;Crompton Make 24&quot;&quot; Pedestal Fan-MCY&quot;"/>
    <s v="11"/>
    <s v="0"/>
    <s v="UM3003"/>
    <d v="2008-11-01T00:00:00"/>
    <n v="5794"/>
    <n v="-5794"/>
    <n v="0"/>
    <n v="0"/>
    <n v="0"/>
    <n v="0"/>
    <n v="0"/>
    <n v="0"/>
    <n v="5794"/>
    <n v="-5794"/>
    <n v="0"/>
    <m/>
    <s v="UM01"/>
    <s v="INR"/>
    <n v="0"/>
    <n v="0"/>
    <n v="0"/>
    <n v="0"/>
    <n v="0"/>
  </r>
  <r>
    <s v="1606003687"/>
    <s v="0"/>
    <s v="16060036870"/>
    <s v="6000"/>
    <x v="5"/>
    <s v="TABLE T 8-MCY"/>
    <s v="11"/>
    <s v="0"/>
    <s v="UM3003"/>
    <d v="2008-11-01T00:00:00"/>
    <n v="1100.6199999999999"/>
    <n v="-1100.6199999999999"/>
    <n v="0"/>
    <n v="0"/>
    <n v="0"/>
    <n v="0"/>
    <n v="0"/>
    <n v="0"/>
    <n v="1100.6199999999999"/>
    <n v="-1100.6199999999999"/>
    <n v="0"/>
    <m/>
    <s v="UM01"/>
    <s v="INR"/>
    <n v="0"/>
    <n v="0"/>
    <n v="0"/>
    <n v="0"/>
    <n v="0"/>
  </r>
  <r>
    <s v="1606003688"/>
    <s v="0"/>
    <s v="16060036880"/>
    <s v="6000"/>
    <x v="5"/>
    <s v="KELVINATOR REFRIGERATR-MCY"/>
    <s v="11"/>
    <s v="0"/>
    <s v="UM3003"/>
    <d v="2008-11-01T00:00:00"/>
    <n v="4687.32"/>
    <n v="-4687.32"/>
    <n v="0"/>
    <n v="0"/>
    <n v="0"/>
    <n v="0"/>
    <n v="0"/>
    <n v="0"/>
    <n v="4687.32"/>
    <n v="-4687.32"/>
    <n v="0"/>
    <m/>
    <s v="UM01"/>
    <s v="INR"/>
    <n v="0"/>
    <n v="0"/>
    <n v="0"/>
    <n v="0"/>
    <n v="0"/>
  </r>
  <r>
    <s v="1606003689"/>
    <s v="0"/>
    <s v="16060036890"/>
    <s v="6000"/>
    <x v="5"/>
    <s v="0645 STEEL ALMIRAH WITH-MCY"/>
    <s v="11"/>
    <s v="0"/>
    <s v="UM3003"/>
    <d v="2008-11-01T00:00:00"/>
    <n v="6107.1"/>
    <n v="-6107.1"/>
    <n v="0"/>
    <n v="0"/>
    <n v="0"/>
    <n v="0"/>
    <n v="0"/>
    <n v="0"/>
    <n v="6107.1"/>
    <n v="-6107.1"/>
    <n v="0"/>
    <m/>
    <s v="UM01"/>
    <s v="INR"/>
    <n v="0"/>
    <n v="0"/>
    <n v="0"/>
    <n v="0"/>
    <n v="0"/>
  </r>
  <r>
    <s v="1606003690"/>
    <s v="0"/>
    <s v="16060036900"/>
    <s v="6000"/>
    <x v="5"/>
    <s v="1.5 Ton AC(VKRP ROOM)-MCY"/>
    <s v="11"/>
    <s v="0"/>
    <s v="UM3003"/>
    <d v="2008-11-01T00:00:00"/>
    <n v="38000"/>
    <n v="-38000"/>
    <n v="0"/>
    <n v="0"/>
    <n v="0"/>
    <n v="0"/>
    <n v="0"/>
    <n v="0"/>
    <n v="38000"/>
    <n v="-38000"/>
    <n v="0"/>
    <m/>
    <s v="UM01"/>
    <s v="INR"/>
    <n v="0"/>
    <n v="0"/>
    <n v="0"/>
    <n v="0"/>
    <n v="0"/>
  </r>
  <r>
    <s v="1606003691"/>
    <s v="0"/>
    <s v="16060036910"/>
    <s v="6000"/>
    <x v="5"/>
    <s v="CUP BOARD PLAIN SIZE-MCY"/>
    <s v="11"/>
    <s v="0"/>
    <s v="UM3003"/>
    <d v="2008-11-01T00:00:00"/>
    <n v="2394"/>
    <n v="-2394"/>
    <n v="0"/>
    <n v="0"/>
    <n v="0"/>
    <n v="0"/>
    <n v="0"/>
    <n v="0"/>
    <n v="2394"/>
    <n v="-2394"/>
    <n v="0"/>
    <m/>
    <s v="UM01"/>
    <s v="INR"/>
    <n v="0"/>
    <n v="0"/>
    <n v="0"/>
    <n v="0"/>
    <n v="0"/>
  </r>
  <r>
    <s v="1606003692"/>
    <s v="0"/>
    <s v="16060036920"/>
    <s v="6000"/>
    <x v="5"/>
    <s v="GODREJ FILING CABINET-MCY"/>
    <s v="11"/>
    <s v="0"/>
    <s v="UM3003"/>
    <d v="2008-11-01T00:00:00"/>
    <n v="1991.37"/>
    <n v="-1991.37"/>
    <n v="0"/>
    <n v="0"/>
    <n v="0"/>
    <n v="0"/>
    <n v="0"/>
    <n v="0"/>
    <n v="1991.37"/>
    <n v="-1991.37"/>
    <n v="0"/>
    <m/>
    <s v="UM01"/>
    <s v="INR"/>
    <n v="0"/>
    <n v="0"/>
    <n v="0"/>
    <n v="0"/>
    <n v="0"/>
  </r>
  <r>
    <s v="1606003693"/>
    <s v="0"/>
    <s v="16060036930"/>
    <s v="6000"/>
    <x v="5"/>
    <s v="FILING CABINET WT POCKET-MCY"/>
    <s v="11"/>
    <s v="0"/>
    <s v="UM3003"/>
    <d v="2008-11-01T00:00:00"/>
    <n v="2933.56"/>
    <n v="-2933.56"/>
    <n v="0"/>
    <n v="0"/>
    <n v="0"/>
    <n v="0"/>
    <n v="0"/>
    <n v="0"/>
    <n v="2933.56"/>
    <n v="-2933.56"/>
    <n v="0"/>
    <m/>
    <s v="UM01"/>
    <s v="INR"/>
    <n v="0"/>
    <n v="0"/>
    <n v="0"/>
    <n v="0"/>
    <n v="0"/>
  </r>
  <r>
    <s v="1606003694"/>
    <s v="0"/>
    <s v="16060036940"/>
    <s v="6000"/>
    <x v="5"/>
    <s v="GODREJ 6 DRAWERS HORIZONL (2)-MCY"/>
    <s v="31"/>
    <s v="0"/>
    <s v="UM3003"/>
    <d v="2001-03-31T00:00:00"/>
    <n v="18374.439999999999"/>
    <n v="-18374.439999999999"/>
    <n v="0"/>
    <n v="0"/>
    <n v="0"/>
    <n v="0"/>
    <n v="0"/>
    <n v="0"/>
    <n v="18374.439999999999"/>
    <n v="-18374.439999999999"/>
    <n v="0"/>
    <m/>
    <s v="UM01"/>
    <s v="INR"/>
    <n v="0"/>
    <n v="0"/>
    <n v="0"/>
    <n v="0"/>
    <n v="0"/>
  </r>
  <r>
    <s v="1606003695"/>
    <s v="0"/>
    <s v="16060036950"/>
    <s v="6000"/>
    <x v="5"/>
    <s v="WORKING TABLE-MCY"/>
    <s v="11"/>
    <s v="0"/>
    <s v="UM3003"/>
    <d v="2008-11-01T00:00:00"/>
    <n v="69969.48"/>
    <n v="-69969.48"/>
    <n v="0"/>
    <n v="0"/>
    <n v="0"/>
    <n v="0"/>
    <n v="0"/>
    <n v="0"/>
    <n v="69969.48"/>
    <n v="-69969.48"/>
    <n v="0"/>
    <m/>
    <s v="UM01"/>
    <s v="INR"/>
    <n v="0"/>
    <n v="0"/>
    <n v="0"/>
    <n v="0"/>
    <n v="0"/>
  </r>
  <r>
    <s v="1606003696"/>
    <s v="0"/>
    <s v="16060036960"/>
    <s v="6000"/>
    <x v="5"/>
    <s v="GODREJ 6 DRAWERS HORIZONL (3)-MCY"/>
    <s v="31"/>
    <s v="0"/>
    <s v="UM3003"/>
    <d v="2001-03-31T00:00:00"/>
    <n v="6972.45"/>
    <n v="-6972.45"/>
    <n v="0"/>
    <n v="0"/>
    <n v="0"/>
    <n v="0"/>
    <n v="0"/>
    <n v="0"/>
    <n v="6972.45"/>
    <n v="-6972.45"/>
    <n v="0"/>
    <m/>
    <s v="UM01"/>
    <s v="INR"/>
    <n v="0"/>
    <n v="0"/>
    <n v="0"/>
    <n v="0"/>
    <n v="0"/>
  </r>
  <r>
    <s v="1606003697"/>
    <s v="0"/>
    <s v="16060036970"/>
    <s v="6000"/>
    <x v="5"/>
    <s v="GODREJ FILLING CABINET (1)-MCY"/>
    <s v="11"/>
    <s v="0"/>
    <s v="UM3003"/>
    <d v="2008-11-01T00:00:00"/>
    <n v="2409.25"/>
    <n v="-2409.25"/>
    <n v="0"/>
    <n v="0"/>
    <n v="0"/>
    <n v="0"/>
    <n v="0"/>
    <n v="0"/>
    <n v="2409.25"/>
    <n v="-2409.25"/>
    <n v="0"/>
    <m/>
    <s v="UM01"/>
    <s v="INR"/>
    <n v="0"/>
    <n v="0"/>
    <n v="0"/>
    <n v="0"/>
    <n v="0"/>
  </r>
  <r>
    <s v="1606003698"/>
    <s v="0"/>
    <s v="16060036980"/>
    <s v="6000"/>
    <x v="5"/>
    <s v="GODREJ TABLE T 9 DL TOP-MCY"/>
    <s v="11"/>
    <s v="0"/>
    <s v="UM3003"/>
    <d v="2008-11-01T00:00:00"/>
    <n v="2361"/>
    <n v="-2361"/>
    <n v="0"/>
    <n v="0"/>
    <n v="0"/>
    <n v="0"/>
    <n v="0"/>
    <n v="0"/>
    <n v="2361"/>
    <n v="-2361"/>
    <n v="0"/>
    <m/>
    <s v="UM01"/>
    <s v="INR"/>
    <n v="0"/>
    <n v="0"/>
    <n v="0"/>
    <n v="0"/>
    <n v="0"/>
  </r>
  <r>
    <s v="1606003699"/>
    <s v="0"/>
    <s v="16060036990"/>
    <s v="6000"/>
    <x v="5"/>
    <s v="FILING RACK-MCY"/>
    <s v="11"/>
    <s v="0"/>
    <s v="UM3003"/>
    <d v="2008-11-01T00:00:00"/>
    <n v="13560"/>
    <n v="-13560"/>
    <n v="0"/>
    <n v="0"/>
    <n v="0"/>
    <n v="0"/>
    <n v="0"/>
    <n v="0"/>
    <n v="13560"/>
    <n v="-13560"/>
    <n v="0"/>
    <m/>
    <s v="UM01"/>
    <s v="INR"/>
    <n v="0"/>
    <n v="0"/>
    <n v="0"/>
    <n v="0"/>
    <n v="0"/>
  </r>
  <r>
    <s v="1606003700"/>
    <s v="0"/>
    <s v="16060037000"/>
    <s v="6000"/>
    <x v="5"/>
    <s v="2.0 Ton AC(GBK/BG ROOM)-MCY"/>
    <s v="11"/>
    <s v="0"/>
    <s v="UM3003"/>
    <d v="2008-11-01T00:00:00"/>
    <n v="66000"/>
    <n v="-66000"/>
    <n v="0"/>
    <n v="0"/>
    <n v="0"/>
    <n v="0"/>
    <n v="0"/>
    <n v="0"/>
    <n v="66000"/>
    <n v="-66000"/>
    <n v="0"/>
    <m/>
    <s v="UM01"/>
    <s v="INR"/>
    <n v="0"/>
    <n v="0"/>
    <n v="0"/>
    <n v="0"/>
    <n v="0"/>
  </r>
  <r>
    <s v="1606003701"/>
    <s v="0"/>
    <s v="16060037010"/>
    <s v="6000"/>
    <x v="5"/>
    <s v="Pedastal Fan-MCY"/>
    <s v="11"/>
    <s v="0"/>
    <s v="UM3003"/>
    <d v="2008-11-01T00:00:00"/>
    <n v="4900"/>
    <n v="-4900"/>
    <n v="0"/>
    <n v="0"/>
    <n v="0"/>
    <n v="0"/>
    <n v="0"/>
    <n v="0"/>
    <n v="4900"/>
    <n v="-4900"/>
    <n v="0"/>
    <m/>
    <s v="UM01"/>
    <s v="INR"/>
    <n v="0"/>
    <n v="0"/>
    <n v="0"/>
    <n v="0"/>
    <n v="0"/>
  </r>
  <r>
    <s v="1606003702"/>
    <s v="0"/>
    <s v="16060037020"/>
    <s v="6000"/>
    <x v="5"/>
    <s v="CAD Room-MCY"/>
    <s v="11"/>
    <s v="0"/>
    <s v="UM3003"/>
    <d v="2008-11-01T00:00:00"/>
    <n v="71800"/>
    <n v="-71800"/>
    <n v="0"/>
    <n v="0"/>
    <n v="0"/>
    <n v="0"/>
    <n v="0"/>
    <n v="0"/>
    <n v="71800"/>
    <n v="-71800"/>
    <n v="0"/>
    <m/>
    <s v="UM01"/>
    <s v="INR"/>
    <n v="0"/>
    <n v="0"/>
    <n v="0"/>
    <n v="0"/>
    <n v="0"/>
  </r>
  <r>
    <s v="1606003703"/>
    <s v="0"/>
    <s v="16060037030"/>
    <s v="6000"/>
    <x v="5"/>
    <s v="Chamber for Mr. GBK and MR. B.-MCY"/>
    <s v="11"/>
    <s v="0"/>
    <s v="UM3003"/>
    <d v="2008-11-01T00:00:00"/>
    <n v="81360"/>
    <n v="-81360"/>
    <n v="0"/>
    <n v="0"/>
    <n v="0"/>
    <n v="0"/>
    <n v="0"/>
    <n v="0"/>
    <n v="81360"/>
    <n v="-81360"/>
    <n v="0"/>
    <m/>
    <s v="UM01"/>
    <s v="INR"/>
    <n v="0"/>
    <n v="0"/>
    <n v="0"/>
    <n v="0"/>
    <n v="0"/>
  </r>
  <r>
    <s v="1606003704"/>
    <s v="0"/>
    <s v="16060037040"/>
    <s v="6000"/>
    <x v="5"/>
    <s v="GODREJ STEEL ALMIRAH WITH 4 DWR 3 NO-MCY"/>
    <s v="10"/>
    <s v="0"/>
    <s v="UM3003"/>
    <d v="2015-06-19T00:00:00"/>
    <n v="22572"/>
    <n v="-10260.14"/>
    <n v="12311.86"/>
    <n v="0"/>
    <n v="0"/>
    <n v="-2144.98"/>
    <n v="0"/>
    <n v="10166.879999999999"/>
    <n v="22572"/>
    <n v="-12405.12"/>
    <n v="0"/>
    <m/>
    <s v="UM01"/>
    <s v="INR"/>
    <n v="0"/>
    <n v="0"/>
    <n v="0"/>
    <n v="0"/>
    <n v="0"/>
  </r>
  <r>
    <s v="1606003705"/>
    <s v="0"/>
    <s v="16060037050"/>
    <s v="6000"/>
    <x v="5"/>
    <s v="TABLE DOUBLE DRAWAR 1 NO"/>
    <s v="10"/>
    <s v="0"/>
    <s v="UM3001"/>
    <d v="2016-04-01T00:00:00"/>
    <n v="5814"/>
    <n v="-2209.92"/>
    <n v="3604.08"/>
    <n v="0"/>
    <n v="0"/>
    <n v="-552.48"/>
    <n v="0"/>
    <n v="3051.6"/>
    <n v="5814"/>
    <n v="-2762.4"/>
    <n v="0"/>
    <m/>
    <s v="UM01"/>
    <s v="INR"/>
    <n v="0"/>
    <n v="0"/>
    <n v="0"/>
    <n v="0"/>
    <n v="0"/>
  </r>
  <r>
    <s v="1606003706"/>
    <s v="0"/>
    <s v="16060037060"/>
    <s v="6000"/>
    <x v="5"/>
    <s v="PLASTIC CHAIR WITH ARM &amp; ARMLESS 95 NO"/>
    <s v="10"/>
    <s v="0"/>
    <s v="UM3001"/>
    <d v="2016-06-27T00:00:00"/>
    <n v="36568"/>
    <n v="-29148.13"/>
    <n v="7419.87"/>
    <n v="0"/>
    <n v="0"/>
    <n v="-896.31"/>
    <n v="0"/>
    <n v="6523.56"/>
    <n v="36568"/>
    <n v="-30044.44"/>
    <n v="0"/>
    <m/>
    <s v="UM01"/>
    <s v="INR"/>
    <n v="0"/>
    <n v="0"/>
    <n v="0"/>
    <n v="0"/>
    <n v="0"/>
  </r>
  <r>
    <s v="1606003707"/>
    <s v="0"/>
    <s v="16060037070"/>
    <s v="6000"/>
    <x v="5"/>
    <s v="COMPUTER TABLE 10 NOS"/>
    <s v="10"/>
    <s v="0"/>
    <s v="UM3001"/>
    <d v="2016-07-21T00:00:00"/>
    <n v="14820"/>
    <n v="-11177.98"/>
    <n v="3642.02"/>
    <n v="0"/>
    <n v="0"/>
    <n v="-460.18"/>
    <n v="0"/>
    <n v="3181.84"/>
    <n v="14820"/>
    <n v="-11638.16"/>
    <n v="0"/>
    <m/>
    <s v="UM01"/>
    <s v="INR"/>
    <n v="0"/>
    <n v="0"/>
    <n v="0"/>
    <n v="0"/>
    <n v="0"/>
  </r>
  <r>
    <s v="1606003708"/>
    <s v="0"/>
    <s v="16060037080"/>
    <s v="6000"/>
    <x v="5"/>
    <s v="REVOLVING CHAIR 2 NOS"/>
    <s v="10"/>
    <s v="0"/>
    <s v="UM3001"/>
    <d v="2016-04-01T00:00:00"/>
    <n v="12599"/>
    <n v="-4788.92"/>
    <n v="7810.08"/>
    <n v="0"/>
    <n v="0"/>
    <n v="-1197.24"/>
    <n v="0"/>
    <n v="6612.84"/>
    <n v="12599"/>
    <n v="-5986.16"/>
    <n v="0"/>
    <m/>
    <s v="UM01"/>
    <s v="INR"/>
    <n v="0"/>
    <n v="0"/>
    <n v="0"/>
    <n v="0"/>
    <n v="0"/>
  </r>
  <r>
    <s v="1606003709"/>
    <s v="0"/>
    <s v="16060037090"/>
    <s v="6000"/>
    <x v="5"/>
    <s v="DOUBLE BED 2 NOS"/>
    <s v="10"/>
    <s v="0"/>
    <s v="UM3001"/>
    <d v="2016-04-01T00:00:00"/>
    <n v="48092"/>
    <n v="-18279.96"/>
    <n v="29812.04"/>
    <n v="0"/>
    <n v="0"/>
    <n v="-4569.99"/>
    <n v="0"/>
    <n v="25242.05"/>
    <n v="48092"/>
    <n v="-22849.95"/>
    <n v="0"/>
    <m/>
    <s v="UM01"/>
    <s v="INR"/>
    <n v="0"/>
    <n v="0"/>
    <n v="0"/>
    <n v="0"/>
    <n v="0"/>
  </r>
  <r>
    <s v="1606003710"/>
    <s v="0"/>
    <s v="16060037100"/>
    <s v="6000"/>
    <x v="5"/>
    <s v="BED SIDE TABLE 4 NOS"/>
    <s v="10"/>
    <s v="0"/>
    <s v="UM3001"/>
    <d v="2016-04-01T00:00:00"/>
    <n v="8400"/>
    <n v="-3192.88"/>
    <n v="5207.12"/>
    <n v="0"/>
    <n v="0"/>
    <n v="-798.22"/>
    <n v="0"/>
    <n v="4408.8999999999996"/>
    <n v="8400"/>
    <n v="-3991.1"/>
    <n v="0"/>
    <m/>
    <s v="UM01"/>
    <s v="INR"/>
    <n v="0"/>
    <n v="0"/>
    <n v="0"/>
    <n v="0"/>
    <n v="0"/>
  </r>
  <r>
    <s v="1606003711"/>
    <s v="0"/>
    <s v="16060037110"/>
    <s v="6000"/>
    <x v="5"/>
    <s v="CENTRE TABLE 2 NOS"/>
    <s v="10"/>
    <s v="0"/>
    <s v="UM3001"/>
    <d v="2016-04-01T00:00:00"/>
    <n v="8504"/>
    <n v="-3232.4"/>
    <n v="5271.6"/>
    <n v="0"/>
    <n v="0"/>
    <n v="-808.1"/>
    <n v="0"/>
    <n v="4463.5"/>
    <n v="8504"/>
    <n v="-4040.5"/>
    <n v="0"/>
    <m/>
    <s v="UM01"/>
    <s v="INR"/>
    <n v="0"/>
    <n v="0"/>
    <n v="0"/>
    <n v="0"/>
    <n v="0"/>
  </r>
  <r>
    <s v="1606003712"/>
    <s v="0"/>
    <s v="16060037120"/>
    <s v="6000"/>
    <x v="5"/>
    <s v="COMPUTER TABLE 10 NOS"/>
    <s v="10"/>
    <s v="0"/>
    <s v="UM3001"/>
    <d v="2016-09-14T00:00:00"/>
    <n v="14820"/>
    <n v="-9707.64"/>
    <n v="5112.3599999999997"/>
    <n v="0"/>
    <n v="0"/>
    <n v="-677.23"/>
    <n v="0"/>
    <n v="4435.13"/>
    <n v="14820"/>
    <n v="-10384.870000000001"/>
    <n v="0"/>
    <m/>
    <s v="UM01"/>
    <s v="INR"/>
    <n v="0"/>
    <n v="0"/>
    <n v="0"/>
    <n v="0"/>
    <n v="0"/>
  </r>
  <r>
    <s v="1606003812"/>
    <s v="0"/>
    <s v="16060038120"/>
    <s v="6000"/>
    <x v="5"/>
    <s v="High Back Revolving Chair"/>
    <s v="10"/>
    <s v="0"/>
    <s v="UM3001"/>
    <d v="2017-02-11T00:00:00"/>
    <n v="39725"/>
    <n v="-11828.25"/>
    <n v="27896.75"/>
    <n v="0"/>
    <n v="0"/>
    <n v="-3773.88"/>
    <n v="0"/>
    <n v="24122.87"/>
    <n v="39725"/>
    <n v="-15602.13"/>
    <n v="0"/>
    <m/>
    <s v="UM01"/>
    <s v="INR"/>
    <n v="0"/>
    <n v="0"/>
    <n v="0"/>
    <n v="0"/>
    <n v="0"/>
  </r>
  <r>
    <s v="1606003827"/>
    <s v="0"/>
    <s v="16060038270"/>
    <s v="6000"/>
    <x v="5"/>
    <s v="Revolving chair for R&amp;D Meeting Room"/>
    <s v="10"/>
    <s v="0"/>
    <s v="UM3001"/>
    <d v="2017-09-20T00:00:00"/>
    <n v="33500"/>
    <n v="-8047.8"/>
    <n v="25452.2"/>
    <n v="0"/>
    <n v="0"/>
    <n v="-3182.5"/>
    <n v="0"/>
    <n v="22269.7"/>
    <n v="33500"/>
    <n v="-11230.3"/>
    <n v="0"/>
    <m/>
    <s v="UM01"/>
    <s v="INR"/>
    <n v="0"/>
    <n v="0"/>
    <n v="0"/>
    <n v="0"/>
    <n v="0"/>
  </r>
  <r>
    <s v="1606003837"/>
    <s v="0"/>
    <s v="16060038370"/>
    <s v="6000"/>
    <x v="5"/>
    <s v="Revolving chair (Durian)"/>
    <s v="10"/>
    <s v="0"/>
    <s v="UM3001"/>
    <d v="2019-09-11T00:00:00"/>
    <n v="8728.82"/>
    <n v="-459.93"/>
    <n v="8268.89"/>
    <n v="0"/>
    <n v="0"/>
    <n v="-829.37"/>
    <n v="0"/>
    <n v="7439.52"/>
    <n v="8728.82"/>
    <n v="-1289.3"/>
    <n v="0"/>
    <m/>
    <s v="UM01"/>
    <s v="INR"/>
    <n v="0"/>
    <n v="0"/>
    <n v="0"/>
    <n v="0"/>
    <n v="0"/>
  </r>
  <r>
    <s v="1606003838"/>
    <s v="0"/>
    <s v="16060038380"/>
    <s v="6000"/>
    <x v="5"/>
    <s v="Revolving Chair"/>
    <s v="10"/>
    <s v="0"/>
    <s v="UM3001"/>
    <d v="2019-12-13T00:00:00"/>
    <n v="12500"/>
    <n v="-356.9"/>
    <n v="12143.1"/>
    <n v="0"/>
    <n v="0"/>
    <n v="-1187.5999999999999"/>
    <n v="0"/>
    <n v="10955.5"/>
    <n v="12500"/>
    <n v="-1544.5"/>
    <n v="0"/>
    <m/>
    <s v="UM01"/>
    <s v="INR"/>
    <n v="0"/>
    <n v="0"/>
    <n v="0"/>
    <n v="0"/>
    <n v="0"/>
  </r>
  <r>
    <s v="1606003862"/>
    <s v="0"/>
    <s v="16060038620"/>
    <s v="6000"/>
    <x v="5"/>
    <s v="Revolving chair for Mr.C.Y.Kale office"/>
    <s v="10"/>
    <s v="0"/>
    <s v="UM3001"/>
    <d v="2019-09-22T00:00:00"/>
    <n v="5686.44"/>
    <n v="-283.39"/>
    <n v="5403.05"/>
    <n v="0"/>
    <n v="0"/>
    <n v="-540.29"/>
    <n v="0"/>
    <n v="4862.76"/>
    <n v="5686.44"/>
    <n v="-823.68"/>
    <n v="0"/>
    <m/>
    <s v="UM01"/>
    <s v="INR"/>
    <n v="0"/>
    <n v="0"/>
    <n v="0"/>
    <n v="0"/>
    <n v="0"/>
  </r>
  <r>
    <s v="1606003863"/>
    <s v="0"/>
    <s v="16060038630"/>
    <s v="6000"/>
    <x v="5"/>
    <s v="Revolving chair for Mr. R P Singh"/>
    <s v="10"/>
    <s v="0"/>
    <s v="UM3001"/>
    <d v="2019-09-11T00:00:00"/>
    <n v="4364.41"/>
    <n v="-229.97"/>
    <n v="4134.4399999999996"/>
    <n v="0"/>
    <n v="0"/>
    <n v="-414.69"/>
    <n v="0"/>
    <n v="3719.75"/>
    <n v="4364.41"/>
    <n v="-644.66"/>
    <n v="0"/>
    <m/>
    <s v="UM01"/>
    <s v="INR"/>
    <n v="0"/>
    <n v="0"/>
    <n v="0"/>
    <n v="0"/>
    <n v="0"/>
  </r>
  <r>
    <s v="1606003864"/>
    <s v="0"/>
    <s v="16060038640"/>
    <s v="6000"/>
    <x v="5"/>
    <s v="Revolving, Blue colour Control Room-Operation"/>
    <s v="10"/>
    <s v="0"/>
    <s v="UM3005"/>
    <d v="2019-10-12T00:00:00"/>
    <n v="13093.21"/>
    <n v="-584.54999999999995"/>
    <n v="12508.66"/>
    <n v="0"/>
    <n v="0"/>
    <n v="-1244.02"/>
    <n v="0"/>
    <n v="11264.64"/>
    <n v="13093.21"/>
    <n v="-1828.57"/>
    <n v="0"/>
    <m/>
    <s v="UM01"/>
    <s v="INR"/>
    <n v="0"/>
    <n v="0"/>
    <n v="0"/>
    <n v="0"/>
    <n v="0"/>
  </r>
  <r>
    <s v="1606003865"/>
    <s v="0"/>
    <s v="16060038650"/>
    <s v="6000"/>
    <x v="5"/>
    <s v="Visitor chair with handle, Red &amp; Black colour"/>
    <s v="10"/>
    <s v="0"/>
    <s v="UM3005"/>
    <d v="2020-06-25T00:00:00"/>
    <n v="0"/>
    <n v="0"/>
    <n v="0"/>
    <n v="7364.4"/>
    <n v="0"/>
    <n v="-536.69000000000005"/>
    <n v="0"/>
    <n v="6827.71"/>
    <n v="7364.4"/>
    <n v="-536.69000000000005"/>
    <n v="0"/>
    <m/>
    <s v="UM01"/>
    <s v="INR"/>
    <n v="0"/>
    <n v="0"/>
    <n v="0"/>
    <n v="0"/>
    <n v="0"/>
  </r>
  <r>
    <s v="1606003866"/>
    <s v="0"/>
    <s v="16060038660"/>
    <s v="6000"/>
    <x v="5"/>
    <s v="Chair for Mechanical Maintenance Dept."/>
    <s v="10"/>
    <s v="0"/>
    <s v="UM3005"/>
    <d v="2020-06-25T00:00:00"/>
    <n v="0"/>
    <n v="0"/>
    <n v="0"/>
    <n v="3682.2"/>
    <n v="0"/>
    <n v="-268.35000000000002"/>
    <n v="0"/>
    <n v="3413.85"/>
    <n v="3682.2"/>
    <n v="-268.35000000000002"/>
    <n v="0"/>
    <m/>
    <s v="UM01"/>
    <s v="INR"/>
    <n v="0"/>
    <n v="0"/>
    <n v="0"/>
    <n v="0"/>
    <n v="0"/>
  </r>
  <r>
    <s v="1606003867"/>
    <s v="0"/>
    <s v="16060038670"/>
    <s v="6000"/>
    <x v="5"/>
    <s v="Chair for Instrument Dept."/>
    <s v="10"/>
    <s v="0"/>
    <s v="UM3005"/>
    <d v="2020-06-25T00:00:00"/>
    <n v="0"/>
    <n v="0"/>
    <n v="0"/>
    <n v="3682.2"/>
    <n v="0"/>
    <n v="-268.35000000000002"/>
    <n v="0"/>
    <n v="3413.85"/>
    <n v="3682.2"/>
    <n v="-268.35000000000002"/>
    <n v="0"/>
    <m/>
    <s v="UM01"/>
    <s v="INR"/>
    <n v="0"/>
    <n v="0"/>
    <n v="0"/>
    <n v="0"/>
    <n v="0"/>
  </r>
  <r>
    <s v="1606003868"/>
    <s v="0"/>
    <s v="16060038680"/>
    <s v="6000"/>
    <x v="5"/>
    <s v="Chair for Conference Room"/>
    <s v="10"/>
    <s v="0"/>
    <s v="UM3005"/>
    <d v="2019-10-12T00:00:00"/>
    <n v="21822.05"/>
    <n v="-974.24"/>
    <n v="20847.810000000001"/>
    <n v="0"/>
    <n v="0"/>
    <n v="-2073.38"/>
    <n v="0"/>
    <n v="18774.43"/>
    <n v="21822.05"/>
    <n v="-3047.62"/>
    <n v="0"/>
    <m/>
    <s v="UM01"/>
    <s v="INR"/>
    <n v="0"/>
    <n v="0"/>
    <n v="0"/>
    <n v="0"/>
    <n v="0"/>
  </r>
  <r>
    <s v="1606003869"/>
    <s v="0"/>
    <s v="16060038690"/>
    <s v="6000"/>
    <x v="5"/>
    <s v="Revolving Chair-Make Durian-For MR. Dhanraj Pariha"/>
    <s v="10"/>
    <s v="0"/>
    <s v="UM3001"/>
    <d v="2019-09-22T00:00:00"/>
    <n v="5686.44"/>
    <n v="-283.39"/>
    <n v="5403.05"/>
    <n v="0"/>
    <n v="0"/>
    <n v="-540.29"/>
    <n v="0"/>
    <n v="4862.76"/>
    <n v="5686.44"/>
    <n v="-823.68"/>
    <n v="0"/>
    <m/>
    <s v="UM01"/>
    <s v="INR"/>
    <n v="0"/>
    <n v="0"/>
    <n v="0"/>
    <n v="0"/>
    <n v="0"/>
  </r>
  <r>
    <s v="1606003870"/>
    <s v="0"/>
    <s v="16060038700"/>
    <s v="6000"/>
    <x v="5"/>
    <s v="Godrej grey graphite Almirah"/>
    <s v="10"/>
    <s v="0"/>
    <s v="UM3001"/>
    <d v="2019-12-19T00:00:00"/>
    <n v="17796.62"/>
    <n v="-480.41"/>
    <n v="17316.21"/>
    <n v="0"/>
    <n v="0"/>
    <n v="-1690.81"/>
    <n v="0"/>
    <n v="15625.4"/>
    <n v="17796.62"/>
    <n v="-2171.2199999999998"/>
    <n v="0"/>
    <m/>
    <s v="UM01"/>
    <s v="INR"/>
    <n v="0"/>
    <n v="0"/>
    <n v="0"/>
    <n v="0"/>
    <n v="0"/>
  </r>
  <r>
    <s v="1606003871"/>
    <s v="0"/>
    <s v="16060038710"/>
    <s v="6000"/>
    <x v="5"/>
    <s v="SS NEXON 3 Seater Chair MAKE DURIAN for Dispensary"/>
    <s v="10"/>
    <s v="0"/>
    <s v="UM3001"/>
    <d v="2019-12-26T00:00:00"/>
    <n v="31500"/>
    <n v="-793.09"/>
    <n v="30706.91"/>
    <n v="0"/>
    <n v="0"/>
    <n v="-2992.72"/>
    <n v="0"/>
    <n v="27714.19"/>
    <n v="31500"/>
    <n v="-3785.81"/>
    <n v="0"/>
    <m/>
    <s v="UM01"/>
    <s v="INR"/>
    <n v="0"/>
    <n v="0"/>
    <n v="0"/>
    <n v="0"/>
    <n v="0"/>
  </r>
  <r>
    <s v="1606003873"/>
    <s v="0"/>
    <s v="16060038730"/>
    <s v="6000"/>
    <x v="5"/>
    <s v="Revolving chair for accounts dept -11"/>
    <s v="10"/>
    <s v="0"/>
    <s v="UM3001"/>
    <d v="2020-06-23T00:00:00"/>
    <n v="0"/>
    <n v="0"/>
    <n v="0"/>
    <n v="46200"/>
    <n v="0"/>
    <n v="-3390.95"/>
    <n v="0"/>
    <n v="42809.05"/>
    <n v="46200"/>
    <n v="-3390.95"/>
    <n v="0"/>
    <m/>
    <s v="UM01"/>
    <s v="INR"/>
    <n v="0"/>
    <n v="0"/>
    <n v="0"/>
    <n v="0"/>
    <n v="0"/>
  </r>
  <r>
    <s v="1606003874"/>
    <s v="0"/>
    <s v="16060038740"/>
    <s v="6000"/>
    <x v="5"/>
    <s v="DIE SHOP (HIGH STOOL CHAIR WITH BACK REST)"/>
    <s v="10"/>
    <s v="0"/>
    <s v="UM3001"/>
    <d v="2020-06-30T00:00:00"/>
    <n v="0"/>
    <n v="0"/>
    <n v="0"/>
    <n v="17153.39"/>
    <n v="0"/>
    <n v="-1227.76"/>
    <n v="0"/>
    <n v="15925.63"/>
    <n v="17153.39"/>
    <n v="-1227.76"/>
    <n v="0"/>
    <m/>
    <s v="UM01"/>
    <s v="INR"/>
    <n v="0"/>
    <n v="0"/>
    <n v="0"/>
    <n v="0"/>
    <n v="0"/>
  </r>
  <r>
    <s v="1606003875"/>
    <s v="0"/>
    <s v="16060038750"/>
    <s v="6000"/>
    <x v="5"/>
    <s v="SINGLE DRAWER TABLE FOR OFFICE (DR. NITESH KUMAR)"/>
    <s v="10"/>
    <s v="0"/>
    <s v="UM3001"/>
    <d v="2020-06-23T00:00:00"/>
    <n v="0"/>
    <n v="0"/>
    <n v="0"/>
    <n v="4200"/>
    <n v="0"/>
    <n v="-308.27"/>
    <n v="0"/>
    <n v="3891.73"/>
    <n v="4200"/>
    <n v="-308.27"/>
    <n v="0"/>
    <m/>
    <s v="UM01"/>
    <s v="INR"/>
    <n v="0"/>
    <n v="0"/>
    <n v="0"/>
    <n v="0"/>
    <n v="0"/>
  </r>
  <r>
    <s v="1606003876"/>
    <s v="0"/>
    <s v="16060038760"/>
    <s v="6000"/>
    <x v="5"/>
    <s v="Revolving chair for furnace"/>
    <s v="10"/>
    <s v="0"/>
    <s v="UM3001"/>
    <d v="2020-06-23T00:00:00"/>
    <n v="0"/>
    <n v="0"/>
    <n v="0"/>
    <n v="8400"/>
    <n v="0"/>
    <n v="-616.54"/>
    <n v="0"/>
    <n v="7783.46"/>
    <n v="8400"/>
    <n v="-616.54"/>
    <n v="0"/>
    <m/>
    <s v="UM01"/>
    <s v="INR"/>
    <n v="0"/>
    <n v="0"/>
    <n v="0"/>
    <n v="0"/>
    <n v="0"/>
  </r>
  <r>
    <s v="1606003877"/>
    <s v="0"/>
    <s v="16060038770"/>
    <s v="6000"/>
    <x v="5"/>
    <s v="Revolving chair Central Excise &amp; Ser"/>
    <s v="10"/>
    <s v="0"/>
    <s v="UM3001"/>
    <d v="2020-06-23T00:00:00"/>
    <n v="0"/>
    <n v="0"/>
    <n v="0"/>
    <n v="4200"/>
    <n v="0"/>
    <n v="-308.27"/>
    <n v="0"/>
    <n v="3891.73"/>
    <n v="4200"/>
    <n v="-308.27"/>
    <n v="0"/>
    <m/>
    <s v="UM01"/>
    <s v="INR"/>
    <n v="0"/>
    <n v="0"/>
    <n v="0"/>
    <n v="0"/>
    <n v="0"/>
  </r>
  <r>
    <s v="1606003878"/>
    <s v="0"/>
    <s v="16060038780"/>
    <s v="6000"/>
    <x v="5"/>
    <s v="Revolving chair IED"/>
    <s v="10"/>
    <s v="0"/>
    <s v="UM3001"/>
    <d v="2020-06-23T00:00:00"/>
    <n v="0"/>
    <n v="0"/>
    <n v="0"/>
    <n v="4200"/>
    <n v="0"/>
    <n v="-308.27"/>
    <n v="0"/>
    <n v="3891.73"/>
    <n v="4200"/>
    <n v="-308.27"/>
    <n v="0"/>
    <m/>
    <s v="UM01"/>
    <s v="INR"/>
    <n v="0"/>
    <n v="0"/>
    <n v="0"/>
    <n v="0"/>
    <n v="0"/>
  </r>
  <r>
    <s v="1606003879"/>
    <s v="0"/>
    <s v="16060038790"/>
    <s v="6000"/>
    <x v="5"/>
    <s v="Revolving chair LE FOUR FURNACE - MS2  FURNACE"/>
    <s v="10"/>
    <s v="0"/>
    <s v="UM3001"/>
    <d v="2020-06-23T00:00:00"/>
    <n v="0"/>
    <n v="0"/>
    <n v="0"/>
    <n v="4200"/>
    <n v="0"/>
    <n v="-308.27"/>
    <n v="0"/>
    <n v="3891.73"/>
    <n v="4200"/>
    <n v="-308.27"/>
    <n v="0"/>
    <m/>
    <s v="UM01"/>
    <s v="INR"/>
    <n v="0"/>
    <n v="0"/>
    <n v="0"/>
    <n v="0"/>
    <n v="0"/>
  </r>
  <r>
    <s v="1606003880"/>
    <s v="0"/>
    <s v="16060038800"/>
    <s v="6000"/>
    <x v="5"/>
    <s v="Revolving chair LE FOUR FURNACE-Lefour Furnace"/>
    <s v="10"/>
    <s v="0"/>
    <s v="UM3001"/>
    <d v="2020-06-23T00:00:00"/>
    <n v="0"/>
    <n v="0"/>
    <n v="0"/>
    <n v="12600"/>
    <n v="0"/>
    <n v="-924.81"/>
    <n v="0"/>
    <n v="11675.19"/>
    <n v="12600"/>
    <n v="-924.81"/>
    <n v="0"/>
    <m/>
    <s v="UM01"/>
    <s v="INR"/>
    <n v="0"/>
    <n v="0"/>
    <n v="0"/>
    <n v="0"/>
    <n v="0"/>
  </r>
  <r>
    <s v="1606003881"/>
    <s v="0"/>
    <s v="16060038810"/>
    <s v="6000"/>
    <x v="5"/>
    <s v="Revolving chair line 3"/>
    <s v="10"/>
    <s v="0"/>
    <s v="UM3001"/>
    <d v="2020-06-23T00:00:00"/>
    <n v="0"/>
    <n v="0"/>
    <n v="0"/>
    <n v="4200"/>
    <n v="0"/>
    <n v="-308.27"/>
    <n v="0"/>
    <n v="3891.73"/>
    <n v="4200"/>
    <n v="-308.27"/>
    <n v="0"/>
    <m/>
    <s v="UM01"/>
    <s v="INR"/>
    <n v="0"/>
    <n v="0"/>
    <n v="0"/>
    <n v="0"/>
    <n v="0"/>
  </r>
  <r>
    <s v="1606003882"/>
    <s v="0"/>
    <s v="16060038820"/>
    <s v="6000"/>
    <x v="5"/>
    <s v="Revolving chair line 1"/>
    <s v="10"/>
    <s v="0"/>
    <s v="UM3001"/>
    <d v="2020-06-23T00:00:00"/>
    <n v="0"/>
    <n v="0"/>
    <n v="0"/>
    <n v="25200"/>
    <n v="0"/>
    <n v="-1849.61"/>
    <n v="0"/>
    <n v="23350.39"/>
    <n v="25200"/>
    <n v="-1849.61"/>
    <n v="0"/>
    <m/>
    <s v="UM01"/>
    <s v="INR"/>
    <n v="0"/>
    <n v="0"/>
    <n v="0"/>
    <n v="0"/>
    <n v="0"/>
  </r>
  <r>
    <s v="1606003883"/>
    <s v="0"/>
    <s v="16060038830"/>
    <s v="6000"/>
    <x v="5"/>
    <s v="Revolving chair line Line 1 - Closing"/>
    <s v="10"/>
    <s v="0"/>
    <s v="UM3001"/>
    <d v="2020-06-23T00:00:00"/>
    <n v="0"/>
    <n v="0"/>
    <n v="0"/>
    <n v="4200"/>
    <n v="0"/>
    <n v="-308.27"/>
    <n v="0"/>
    <n v="3891.73"/>
    <n v="4200"/>
    <n v="-308.27"/>
    <n v="0"/>
    <m/>
    <s v="UM01"/>
    <s v="INR"/>
    <n v="0"/>
    <n v="0"/>
    <n v="0"/>
    <n v="0"/>
    <n v="0"/>
  </r>
  <r>
    <s v="1606003884"/>
    <s v="0"/>
    <s v="16060038840"/>
    <s v="6000"/>
    <x v="5"/>
    <s v="Revolving chair line Planning"/>
    <s v="10"/>
    <s v="0"/>
    <s v="UM3001"/>
    <d v="2020-06-23T00:00:00"/>
    <n v="0"/>
    <n v="0"/>
    <n v="0"/>
    <n v="4200"/>
    <n v="0"/>
    <n v="-308.27"/>
    <n v="0"/>
    <n v="3891.73"/>
    <n v="4200"/>
    <n v="-308.27"/>
    <n v="0"/>
    <m/>
    <s v="UM01"/>
    <s v="INR"/>
    <n v="0"/>
    <n v="0"/>
    <n v="0"/>
    <n v="0"/>
    <n v="0"/>
  </r>
  <r>
    <s v="1606003885"/>
    <s v="0"/>
    <s v="16060038850"/>
    <s v="6000"/>
    <x v="5"/>
    <s v="Revolving chair line PURCHASE"/>
    <s v="10"/>
    <s v="0"/>
    <s v="UM3001"/>
    <d v="2020-06-23T00:00:00"/>
    <n v="0"/>
    <n v="0"/>
    <n v="0"/>
    <n v="4200"/>
    <n v="0"/>
    <n v="-308.27"/>
    <n v="0"/>
    <n v="3891.73"/>
    <n v="4200"/>
    <n v="-308.27"/>
    <n v="0"/>
    <m/>
    <s v="UM01"/>
    <s v="INR"/>
    <n v="0"/>
    <n v="0"/>
    <n v="0"/>
    <n v="0"/>
    <n v="0"/>
  </r>
  <r>
    <s v="1606003886"/>
    <s v="0"/>
    <s v="16060038860"/>
    <s v="6000"/>
    <x v="5"/>
    <s v="Revolving chair line QUality"/>
    <s v="10"/>
    <s v="0"/>
    <s v="UM3001"/>
    <d v="2020-06-23T00:00:00"/>
    <n v="0"/>
    <n v="0"/>
    <n v="0"/>
    <n v="4200"/>
    <n v="0"/>
    <n v="-308.27"/>
    <n v="0"/>
    <n v="3891.73"/>
    <n v="4200"/>
    <n v="-308.27"/>
    <n v="0"/>
    <m/>
    <s v="UM01"/>
    <s v="INR"/>
    <n v="0"/>
    <n v="0"/>
    <n v="0"/>
    <n v="0"/>
    <n v="0"/>
  </r>
  <r>
    <s v="1606003887"/>
    <s v="0"/>
    <s v="16060038870"/>
    <s v="6000"/>
    <x v="5"/>
    <s v="Revolving chair Ropery"/>
    <s v="10"/>
    <s v="0"/>
    <s v="UM3001"/>
    <d v="2020-06-23T00:00:00"/>
    <n v="0"/>
    <n v="0"/>
    <n v="0"/>
    <n v="4200"/>
    <n v="0"/>
    <n v="-308.27"/>
    <n v="0"/>
    <n v="3891.73"/>
    <n v="4200"/>
    <n v="-308.27"/>
    <n v="0"/>
    <m/>
    <s v="UM01"/>
    <s v="INR"/>
    <n v="0"/>
    <n v="0"/>
    <n v="0"/>
    <n v="0"/>
    <n v="0"/>
  </r>
  <r>
    <s v="1606003888"/>
    <s v="0"/>
    <s v="16060038880"/>
    <s v="6000"/>
    <x v="5"/>
    <s v="Revolving chair SALES"/>
    <s v="10"/>
    <s v="0"/>
    <s v="UM3001"/>
    <d v="2020-06-23T00:00:00"/>
    <n v="0"/>
    <n v="0"/>
    <n v="0"/>
    <n v="8400"/>
    <n v="0"/>
    <n v="-616.54"/>
    <n v="0"/>
    <n v="7783.46"/>
    <n v="8400"/>
    <n v="-616.54"/>
    <n v="0"/>
    <m/>
    <s v="UM01"/>
    <s v="INR"/>
    <n v="0"/>
    <n v="0"/>
    <n v="0"/>
    <n v="0"/>
    <n v="0"/>
  </r>
  <r>
    <s v="1606003889"/>
    <s v="0"/>
    <s v="16060038890"/>
    <s v="6000"/>
    <x v="5"/>
    <s v="Revolving chair Security"/>
    <s v="10"/>
    <s v="0"/>
    <s v="UM3001"/>
    <d v="2020-06-23T00:00:00"/>
    <n v="0"/>
    <n v="0"/>
    <n v="0"/>
    <n v="5173.7299999999996"/>
    <n v="0"/>
    <n v="-379.73"/>
    <n v="0"/>
    <n v="4794"/>
    <n v="5173.7299999999996"/>
    <n v="-379.73"/>
    <n v="0"/>
    <m/>
    <s v="UM01"/>
    <s v="INR"/>
    <n v="0"/>
    <n v="0"/>
    <n v="0"/>
    <n v="0"/>
    <n v="0"/>
  </r>
  <r>
    <s v="1606003890"/>
    <s v="0"/>
    <s v="16060038900"/>
    <s v="6000"/>
    <x v="5"/>
    <s v="Revolving chair for TECH .GEN"/>
    <s v="10"/>
    <s v="0"/>
    <s v="UM3001"/>
    <d v="2020-06-23T00:00:00"/>
    <n v="0"/>
    <n v="0"/>
    <n v="0"/>
    <n v="4200"/>
    <n v="0"/>
    <n v="-308.27"/>
    <n v="0"/>
    <n v="3891.73"/>
    <n v="4200"/>
    <n v="-308.27"/>
    <n v="0"/>
    <m/>
    <s v="UM01"/>
    <s v="INR"/>
    <n v="0"/>
    <n v="0"/>
    <n v="0"/>
    <n v="0"/>
    <n v="0"/>
  </r>
  <r>
    <s v="1606003891"/>
    <s v="0"/>
    <s v="16060038910"/>
    <s v="6000"/>
    <x v="5"/>
    <s v="OFFICE TABLE DIE SHOP"/>
    <s v="10"/>
    <s v="0"/>
    <s v="UM3001"/>
    <d v="2020-06-30T00:00:00"/>
    <n v="0"/>
    <n v="0"/>
    <n v="0"/>
    <n v="3900"/>
    <n v="0"/>
    <n v="-279.14"/>
    <n v="0"/>
    <n v="3620.86"/>
    <n v="3900"/>
    <n v="-279.14"/>
    <n v="0"/>
    <m/>
    <s v="UM01"/>
    <s v="INR"/>
    <n v="0"/>
    <n v="0"/>
    <n v="0"/>
    <n v="0"/>
    <n v="0"/>
  </r>
  <r>
    <s v="1606003892"/>
    <s v="0"/>
    <s v="16060038920"/>
    <s v="6000"/>
    <x v="5"/>
    <s v="OFFICE TABLE Line 3"/>
    <s v="10"/>
    <s v="0"/>
    <s v="UM3001"/>
    <d v="2020-06-30T00:00:00"/>
    <n v="0"/>
    <n v="0"/>
    <n v="0"/>
    <n v="3900"/>
    <n v="0"/>
    <n v="-279.14"/>
    <n v="0"/>
    <n v="3620.86"/>
    <n v="3900"/>
    <n v="-279.14"/>
    <n v="0"/>
    <m/>
    <s v="UM01"/>
    <s v="INR"/>
    <n v="0"/>
    <n v="0"/>
    <n v="0"/>
    <n v="0"/>
    <n v="0"/>
  </r>
  <r>
    <s v="1606003893"/>
    <s v="0"/>
    <s v="16060038930"/>
    <s v="6000"/>
    <x v="5"/>
    <s v="OFFICE TABLE DIPENSARY"/>
    <s v="10"/>
    <s v="0"/>
    <s v="UM3001"/>
    <d v="2020-06-30T00:00:00"/>
    <n v="0"/>
    <n v="0"/>
    <n v="0"/>
    <n v="3900"/>
    <n v="0"/>
    <n v="-279.14"/>
    <n v="0"/>
    <n v="3620.86"/>
    <n v="3900"/>
    <n v="-279.14"/>
    <n v="0"/>
    <m/>
    <s v="UM01"/>
    <s v="INR"/>
    <n v="0"/>
    <n v="0"/>
    <n v="0"/>
    <n v="0"/>
    <n v="0"/>
  </r>
  <r>
    <s v="1606003894"/>
    <s v="0"/>
    <s v="16060038940"/>
    <s v="6000"/>
    <x v="5"/>
    <s v="OFFICE TABLE Quality"/>
    <s v="10"/>
    <s v="0"/>
    <s v="UM3001"/>
    <d v="2020-06-30T00:00:00"/>
    <n v="0"/>
    <n v="0"/>
    <n v="0"/>
    <n v="3900"/>
    <n v="0"/>
    <n v="-279.14"/>
    <n v="0"/>
    <n v="3620.86"/>
    <n v="3900"/>
    <n v="-279.14"/>
    <n v="0"/>
    <m/>
    <s v="UM01"/>
    <s v="INR"/>
    <n v="0"/>
    <n v="0"/>
    <n v="0"/>
    <n v="0"/>
    <n v="0"/>
  </r>
  <r>
    <s v="1606003895"/>
    <s v="0"/>
    <s v="16060038950"/>
    <s v="6000"/>
    <x v="5"/>
    <s v="OFFICE TABLE LINE-1"/>
    <s v="10"/>
    <s v="0"/>
    <s v="UM3001"/>
    <d v="2020-06-30T00:00:00"/>
    <n v="0"/>
    <n v="0"/>
    <n v="0"/>
    <n v="7800"/>
    <n v="0"/>
    <n v="-558.29"/>
    <n v="0"/>
    <n v="7241.71"/>
    <n v="7800"/>
    <n v="-558.29"/>
    <n v="0"/>
    <m/>
    <s v="UM01"/>
    <s v="INR"/>
    <n v="0"/>
    <n v="0"/>
    <n v="0"/>
    <n v="0"/>
    <n v="0"/>
  </r>
  <r>
    <s v="1606003896"/>
    <s v="0"/>
    <s v="16060038960"/>
    <s v="6000"/>
    <x v="5"/>
    <s v="OFFICE TABLE IED"/>
    <s v="10"/>
    <s v="0"/>
    <s v="UM3001"/>
    <d v="2020-06-30T00:00:00"/>
    <n v="0"/>
    <n v="0"/>
    <n v="0"/>
    <n v="7800"/>
    <n v="0"/>
    <n v="-558.29"/>
    <n v="0"/>
    <n v="7241.71"/>
    <n v="7800"/>
    <n v="-558.29"/>
    <n v="0"/>
    <m/>
    <s v="UM01"/>
    <s v="INR"/>
    <n v="0"/>
    <n v="0"/>
    <n v="0"/>
    <n v="0"/>
    <n v="0"/>
  </r>
  <r>
    <s v="1606003897"/>
    <s v="0"/>
    <s v="16060038970"/>
    <s v="6000"/>
    <x v="5"/>
    <s v="OFFICE TABLE Planning"/>
    <s v="10"/>
    <s v="0"/>
    <s v="UM3001"/>
    <d v="2020-06-30T00:00:00"/>
    <n v="0"/>
    <n v="0"/>
    <n v="0"/>
    <n v="3900"/>
    <n v="0"/>
    <n v="-279.14"/>
    <n v="0"/>
    <n v="3620.86"/>
    <n v="3900"/>
    <n v="-279.14"/>
    <n v="0"/>
    <m/>
    <s v="UM01"/>
    <s v="INR"/>
    <n v="0"/>
    <n v="0"/>
    <n v="0"/>
    <n v="0"/>
    <n v="0"/>
  </r>
  <r>
    <s v="1606003898"/>
    <s v="0"/>
    <s v="16060038980"/>
    <s v="6000"/>
    <x v="5"/>
    <s v="Revolving chair"/>
    <s v="10"/>
    <s v="0"/>
    <s v="UM3001"/>
    <d v="2020-06-23T00:00:00"/>
    <n v="0"/>
    <n v="0"/>
    <n v="0"/>
    <n v="12600"/>
    <n v="0"/>
    <n v="-924.81"/>
    <n v="0"/>
    <n v="11675.19"/>
    <n v="12600"/>
    <n v="-924.81"/>
    <n v="0"/>
    <m/>
    <s v="UM01"/>
    <s v="INR"/>
    <n v="0"/>
    <n v="0"/>
    <n v="0"/>
    <n v="0"/>
    <n v="0"/>
  </r>
  <r>
    <s v="1606003899"/>
    <s v="0"/>
    <s v="16060038990"/>
    <s v="6000"/>
    <x v="5"/>
    <s v="Revolving chair"/>
    <s v="10"/>
    <s v="0"/>
    <s v="UM3002"/>
    <d v="2020-06-23T00:00:00"/>
    <n v="0"/>
    <n v="0"/>
    <n v="0"/>
    <n v="4200"/>
    <n v="0"/>
    <n v="-308.27"/>
    <n v="0"/>
    <n v="3891.73"/>
    <n v="4200"/>
    <n v="-308.27"/>
    <n v="0"/>
    <m/>
    <s v="UM01"/>
    <s v="INR"/>
    <n v="0"/>
    <n v="0"/>
    <n v="0"/>
    <n v="0"/>
    <n v="0"/>
  </r>
  <r>
    <s v="1606003900"/>
    <s v="0"/>
    <s v="16060039000"/>
    <s v="6000"/>
    <x v="5"/>
    <s v="Revolving Chair"/>
    <s v="10"/>
    <s v="0"/>
    <s v="UM3001"/>
    <d v="2020-08-26T00:00:00"/>
    <n v="0"/>
    <n v="0"/>
    <n v="0"/>
    <n v="4200"/>
    <n v="0"/>
    <n v="-238.31"/>
    <n v="0"/>
    <n v="3961.69"/>
    <n v="4200"/>
    <n v="-238.31"/>
    <n v="0"/>
    <m/>
    <s v="UM01"/>
    <s v="INR"/>
    <n v="0"/>
    <n v="0"/>
    <n v="0"/>
    <n v="0"/>
    <n v="0"/>
  </r>
  <r>
    <s v="1606003902"/>
    <s v="0"/>
    <s v="16060039020"/>
    <s v="6000"/>
    <x v="5"/>
    <s v="Two Geysers of 15 liters capacity"/>
    <s v="3"/>
    <s v="0"/>
    <s v="UM3001"/>
    <d v="2020-12-30T00:00:00"/>
    <n v="0"/>
    <n v="0"/>
    <n v="0"/>
    <n v="15500"/>
    <n v="0"/>
    <n v="-1237.17"/>
    <n v="0"/>
    <n v="14262.83"/>
    <n v="15500"/>
    <n v="-1237.17"/>
    <n v="0"/>
    <m/>
    <s v="UM01"/>
    <s v="INR"/>
    <n v="0"/>
    <n v="0"/>
    <n v="0"/>
    <n v="0"/>
    <n v="0"/>
  </r>
  <r>
    <s v="1607000113"/>
    <s v="0"/>
    <s v="16070001130"/>
    <s v="7000"/>
    <x v="6"/>
    <s v="YEZDI MOTOR CYCLE BRV 5321"/>
    <s v="0"/>
    <s v="0"/>
    <s v="UM3001"/>
    <d v="1981-07-08T00:00:00"/>
    <n v="-228"/>
    <n v="228"/>
    <n v="0"/>
    <n v="0"/>
    <n v="0"/>
    <n v="0"/>
    <n v="0"/>
    <n v="0"/>
    <n v="-228"/>
    <n v="228"/>
    <n v="0"/>
    <m/>
    <s v="UM01"/>
    <s v="INR"/>
    <n v="0"/>
    <n v="0"/>
    <n v="0"/>
    <n v="0"/>
    <n v="0"/>
  </r>
  <r>
    <s v="1607000114"/>
    <s v="0"/>
    <s v="16070001140"/>
    <s v="7000"/>
    <x v="6"/>
    <s v="AC FITTING IN DL 6CF 2557-TG"/>
    <s v="0"/>
    <s v="0"/>
    <s v="UM3001"/>
    <d v="1999-12-31T00:00:00"/>
    <n v="19958"/>
    <n v="-18960.099999999999"/>
    <n v="997.9"/>
    <n v="0"/>
    <n v="0"/>
    <n v="0"/>
    <n v="0"/>
    <n v="997.9"/>
    <n v="19958"/>
    <n v="-18960.099999999999"/>
    <n v="0"/>
    <m/>
    <s v="UM01"/>
    <s v="INR"/>
    <n v="0"/>
    <n v="0"/>
    <n v="0"/>
    <n v="0"/>
    <n v="0"/>
  </r>
  <r>
    <s v="1607000115"/>
    <s v="0"/>
    <s v="16070001150"/>
    <s v="7000"/>
    <x v="6"/>
    <s v="AIR CONDITIONER CAR NO BLD-203"/>
    <s v="0"/>
    <s v="0"/>
    <s v="UM3001"/>
    <d v="1988-01-21T00:00:00"/>
    <n v="16500"/>
    <n v="-15675"/>
    <n v="825"/>
    <n v="0"/>
    <n v="0"/>
    <n v="0"/>
    <n v="0"/>
    <n v="825"/>
    <n v="16500"/>
    <n v="-15675"/>
    <n v="0"/>
    <m/>
    <s v="UM01"/>
    <s v="INR"/>
    <n v="0"/>
    <n v="0"/>
    <n v="0"/>
    <n v="0"/>
    <n v="0"/>
  </r>
  <r>
    <s v="1607000121"/>
    <s v="0"/>
    <s v="16070001210"/>
    <s v="7000"/>
    <x v="6"/>
    <s v="AUTOLISTER TRUCK 2T"/>
    <s v="0"/>
    <s v="0"/>
    <s v="UM3001"/>
    <d v="1962-01-01T00:00:00"/>
    <n v="12215.66"/>
    <n v="-11604.89"/>
    <n v="610.77"/>
    <n v="0"/>
    <n v="0"/>
    <n v="0"/>
    <n v="0"/>
    <n v="610.77"/>
    <n v="12215.66"/>
    <n v="-11604.89"/>
    <n v="0"/>
    <m/>
    <s v="UM01"/>
    <s v="INR"/>
    <n v="0"/>
    <n v="0"/>
    <n v="0"/>
    <n v="0"/>
    <n v="0"/>
  </r>
  <r>
    <s v="1607000122"/>
    <s v="0"/>
    <s v="16070001220"/>
    <s v="7000"/>
    <x v="6"/>
    <s v="BEBBCO TOYOTA JH 05N 8300 JH"/>
    <s v="8"/>
    <s v="0"/>
    <s v="UM3001"/>
    <d v="2006-02-28T00:00:00"/>
    <n v="1025700"/>
    <n v="-974414.99"/>
    <n v="51285.01"/>
    <n v="0"/>
    <n v="0"/>
    <n v="0"/>
    <n v="0"/>
    <n v="51285.01"/>
    <n v="1025700"/>
    <n v="-974414.99"/>
    <n v="0"/>
    <m/>
    <s v="UM01"/>
    <s v="INR"/>
    <n v="0"/>
    <n v="0"/>
    <n v="0"/>
    <n v="0"/>
    <n v="0"/>
  </r>
  <r>
    <s v="1607000123"/>
    <s v="0"/>
    <s v="16070001230"/>
    <s v="7000"/>
    <x v="6"/>
    <s v="BIN 1390 (A/C FITTED)"/>
    <s v="0"/>
    <s v="0"/>
    <s v="UM3001"/>
    <d v="1993-11-27T00:00:00"/>
    <n v="30030"/>
    <n v="-28528.5"/>
    <n v="1501.5"/>
    <n v="0"/>
    <n v="0"/>
    <n v="0"/>
    <n v="0"/>
    <n v="1501.5"/>
    <n v="30030"/>
    <n v="-28528.5"/>
    <n v="0"/>
    <m/>
    <s v="UM01"/>
    <s v="INR"/>
    <n v="0"/>
    <n v="0"/>
    <n v="0"/>
    <n v="0"/>
    <n v="0"/>
  </r>
  <r>
    <s v="1607000124"/>
    <s v="0"/>
    <s v="16070001240"/>
    <s v="7000"/>
    <x v="6"/>
    <s v="BLR CAMPER JH01 AU 3438 SECURI"/>
    <s v="8"/>
    <s v="0"/>
    <s v="UM3001"/>
    <d v="2012-09-11T00:00:00"/>
    <n v="562143"/>
    <n v="-503456.24"/>
    <n v="58686.76"/>
    <n v="0"/>
    <n v="0"/>
    <n v="-30579.61"/>
    <n v="0"/>
    <n v="28107.15"/>
    <n v="562143"/>
    <n v="-534035.85"/>
    <n v="0"/>
    <m/>
    <s v="UM01"/>
    <s v="INR"/>
    <n v="0"/>
    <n v="0"/>
    <n v="0"/>
    <n v="0"/>
    <n v="0"/>
  </r>
  <r>
    <s v="1607000125"/>
    <s v="0"/>
    <s v="16070001250"/>
    <s v="7000"/>
    <x v="6"/>
    <s v="BMW Car WB 02D 4308"/>
    <s v="0"/>
    <s v="0"/>
    <s v="UM3001"/>
    <d v="2011-12-03T00:00:00"/>
    <n v="4181020"/>
    <n v="-3971969"/>
    <n v="209051"/>
    <n v="0"/>
    <n v="0"/>
    <n v="0"/>
    <n v="0"/>
    <n v="209051"/>
    <n v="4181020"/>
    <n v="-3971969"/>
    <n v="0"/>
    <m/>
    <s v="UM01"/>
    <s v="INR"/>
    <n v="0"/>
    <n v="0"/>
    <n v="0"/>
    <n v="0"/>
    <n v="0"/>
  </r>
  <r>
    <s v="1607000126"/>
    <s v="0"/>
    <s v="16070001260"/>
    <s v="7000"/>
    <x v="6"/>
    <s v="BOLERO 2LX JH 01BB 9195"/>
    <s v="8"/>
    <s v="0"/>
    <s v="UM3001"/>
    <d v="2013-11-01T00:00:00"/>
    <n v="788804"/>
    <n v="-599222.68000000005"/>
    <n v="189581.32"/>
    <n v="0"/>
    <n v="0"/>
    <n v="-94648.55"/>
    <n v="0"/>
    <n v="94932.77"/>
    <n v="788804"/>
    <n v="-693871.23"/>
    <n v="0"/>
    <m/>
    <s v="UM01"/>
    <s v="INR"/>
    <n v="0"/>
    <n v="0"/>
    <n v="0"/>
    <n v="0"/>
    <n v="0"/>
  </r>
  <r>
    <s v="1607000127"/>
    <s v="0"/>
    <s v="16070001270"/>
    <s v="7000"/>
    <x v="6"/>
    <s v="HERCULES CYCLE"/>
    <s v="0"/>
    <s v="0"/>
    <s v="UM3001"/>
    <d v="1973-01-01T00:00:00"/>
    <n v="275.45"/>
    <n v="-275.45"/>
    <n v="0"/>
    <n v="0"/>
    <n v="0"/>
    <n v="0"/>
    <n v="0"/>
    <n v="0"/>
    <n v="275.45"/>
    <n v="-275.45"/>
    <n v="0"/>
    <m/>
    <s v="UM01"/>
    <s v="INR"/>
    <n v="0"/>
    <n v="0"/>
    <n v="0"/>
    <n v="0"/>
    <n v="0"/>
  </r>
  <r>
    <s v="1607000128"/>
    <s v="0"/>
    <s v="16070001280"/>
    <s v="7000"/>
    <x v="6"/>
    <s v="HERCULES CYCLE"/>
    <s v="0"/>
    <s v="0"/>
    <s v="UM3001"/>
    <d v="1973-01-01T00:00:00"/>
    <n v="275.45"/>
    <n v="-275.45"/>
    <n v="0"/>
    <n v="0"/>
    <n v="0"/>
    <n v="0"/>
    <n v="0"/>
    <n v="0"/>
    <n v="275.45"/>
    <n v="-275.45"/>
    <n v="0"/>
    <m/>
    <s v="UM01"/>
    <s v="INR"/>
    <n v="0"/>
    <n v="0"/>
    <n v="0"/>
    <n v="0"/>
    <n v="0"/>
  </r>
  <r>
    <s v="1607000129"/>
    <s v="0"/>
    <s v="16070001290"/>
    <s v="7000"/>
    <x v="6"/>
    <s v="HERCULES CYCLE"/>
    <s v="0"/>
    <s v="0"/>
    <s v="UM3001"/>
    <d v="1973-01-01T00:00:00"/>
    <n v="275.45"/>
    <n v="-275.45"/>
    <n v="0"/>
    <n v="0"/>
    <n v="0"/>
    <n v="0"/>
    <n v="0"/>
    <n v="0"/>
    <n v="275.45"/>
    <n v="-275.45"/>
    <n v="0"/>
    <m/>
    <s v="UM01"/>
    <s v="INR"/>
    <n v="0"/>
    <n v="0"/>
    <n v="0"/>
    <n v="0"/>
    <n v="0"/>
  </r>
  <r>
    <s v="1607000130"/>
    <s v="0"/>
    <s v="16070001300"/>
    <s v="7000"/>
    <x v="6"/>
    <s v="CYCLE"/>
    <s v="0"/>
    <s v="0"/>
    <s v="UM3001"/>
    <d v="2004-08-13T00:00:00"/>
    <n v="1800.26"/>
    <n v="-1710.24"/>
    <n v="90.02"/>
    <n v="0"/>
    <n v="0"/>
    <n v="0"/>
    <n v="0"/>
    <n v="90.02"/>
    <n v="1800.26"/>
    <n v="-1710.24"/>
    <n v="0"/>
    <m/>
    <s v="UM01"/>
    <s v="INR"/>
    <n v="0"/>
    <n v="0"/>
    <n v="0"/>
    <n v="0"/>
    <n v="0"/>
  </r>
  <r>
    <s v="1607000131"/>
    <s v="0"/>
    <s v="16070001310"/>
    <s v="7000"/>
    <x v="6"/>
    <s v="HERCULES CYCLE"/>
    <s v="0"/>
    <s v="0"/>
    <s v="UM3001"/>
    <d v="1972-01-01T00:00:00"/>
    <n v="299.52999999999997"/>
    <n v="-299.52999999999997"/>
    <n v="0"/>
    <n v="0"/>
    <n v="0"/>
    <n v="0"/>
    <n v="0"/>
    <n v="0"/>
    <n v="299.52999999999997"/>
    <n v="-299.52999999999997"/>
    <n v="0"/>
    <m/>
    <s v="UM01"/>
    <s v="INR"/>
    <n v="0"/>
    <n v="0"/>
    <n v="0"/>
    <n v="0"/>
    <n v="0"/>
  </r>
  <r>
    <s v="1607000132"/>
    <s v="0"/>
    <s v="16070001320"/>
    <s v="7000"/>
    <x v="6"/>
    <s v="HERO CYCLE 22INCHES HW-47111"/>
    <s v="0"/>
    <s v="0"/>
    <s v="UM3001"/>
    <d v="1976-01-01T00:00:00"/>
    <n v="331.1"/>
    <n v="-331.1"/>
    <n v="0"/>
    <n v="0"/>
    <n v="0"/>
    <n v="0"/>
    <n v="0"/>
    <n v="0"/>
    <n v="331.1"/>
    <n v="-331.1"/>
    <n v="0"/>
    <m/>
    <s v="UM01"/>
    <s v="INR"/>
    <n v="0"/>
    <n v="0"/>
    <n v="0"/>
    <n v="0"/>
    <n v="0"/>
  </r>
  <r>
    <s v="1607000133"/>
    <s v="0"/>
    <s v="16070001330"/>
    <s v="7000"/>
    <x v="6"/>
    <s v="HERO CYCLE"/>
    <s v="0"/>
    <s v="0"/>
    <s v="UM3001"/>
    <d v="1978-01-01T00:00:00"/>
    <n v="333.72"/>
    <n v="-333.72"/>
    <n v="0"/>
    <n v="0"/>
    <n v="0"/>
    <n v="0"/>
    <n v="0"/>
    <n v="0"/>
    <n v="333.72"/>
    <n v="-333.72"/>
    <n v="0"/>
    <m/>
    <s v="UM01"/>
    <s v="INR"/>
    <n v="0"/>
    <n v="0"/>
    <n v="0"/>
    <n v="0"/>
    <n v="0"/>
  </r>
  <r>
    <s v="1607000134"/>
    <s v="0"/>
    <s v="16070001340"/>
    <s v="7000"/>
    <x v="6"/>
    <s v="HERO CYCLE"/>
    <s v="0"/>
    <s v="0"/>
    <s v="UM3001"/>
    <d v="1978-01-01T00:00:00"/>
    <n v="333.72"/>
    <n v="-333.72"/>
    <n v="0"/>
    <n v="0"/>
    <n v="0"/>
    <n v="0"/>
    <n v="0"/>
    <n v="0"/>
    <n v="333.72"/>
    <n v="-333.72"/>
    <n v="0"/>
    <m/>
    <s v="UM01"/>
    <s v="INR"/>
    <n v="0"/>
    <n v="0"/>
    <n v="0"/>
    <n v="0"/>
    <n v="0"/>
  </r>
  <r>
    <s v="1607000135"/>
    <s v="0"/>
    <s v="16070001350"/>
    <s v="7000"/>
    <x v="6"/>
    <s v="HERO CYCLE"/>
    <s v="0"/>
    <s v="0"/>
    <s v="UM3001"/>
    <d v="1978-01-01T00:00:00"/>
    <n v="333.72"/>
    <n v="-333.72"/>
    <n v="0"/>
    <n v="0"/>
    <n v="0"/>
    <n v="0"/>
    <n v="0"/>
    <n v="0"/>
    <n v="333.72"/>
    <n v="-333.72"/>
    <n v="0"/>
    <m/>
    <s v="UM01"/>
    <s v="INR"/>
    <n v="0"/>
    <n v="0"/>
    <n v="0"/>
    <n v="0"/>
    <n v="0"/>
  </r>
  <r>
    <s v="1607000136"/>
    <s v="0"/>
    <s v="16070001360"/>
    <s v="7000"/>
    <x v="6"/>
    <s v="HERC CYCLE"/>
    <s v="0"/>
    <s v="0"/>
    <s v="UM3001"/>
    <d v="1973-01-01T00:00:00"/>
    <n v="348.55"/>
    <n v="-348.55"/>
    <n v="0"/>
    <n v="0"/>
    <n v="0"/>
    <n v="0"/>
    <n v="0"/>
    <n v="0"/>
    <n v="348.55"/>
    <n v="-348.55"/>
    <n v="0"/>
    <m/>
    <s v="UM01"/>
    <s v="INR"/>
    <n v="0"/>
    <n v="0"/>
    <n v="0"/>
    <n v="0"/>
    <n v="0"/>
  </r>
  <r>
    <s v="1607000137"/>
    <s v="0"/>
    <s v="16070001370"/>
    <s v="7000"/>
    <x v="6"/>
    <s v="ETIOS V(M) JH 01 AZ 6209 A.TAY"/>
    <s v="8"/>
    <s v="0"/>
    <s v="UM3002"/>
    <d v="2013-04-30T00:00:00"/>
    <n v="741796"/>
    <n v="-607566.12"/>
    <n v="134229.88"/>
    <n v="0"/>
    <n v="-741796"/>
    <n v="-53007.91"/>
    <n v="660574.03"/>
    <n v="0"/>
    <n v="0"/>
    <n v="0"/>
    <n v="0"/>
    <d v="2020-11-02T00:00:00"/>
    <s v="UM01"/>
    <s v="INR"/>
    <n v="0"/>
    <n v="0"/>
    <n v="0"/>
    <n v="0"/>
    <n v="0"/>
  </r>
  <r>
    <s v="1607000138"/>
    <s v="0"/>
    <s v="16070001380"/>
    <s v="7000"/>
    <x v="6"/>
    <s v="HERCULES CYCLE"/>
    <s v="0"/>
    <s v="0"/>
    <s v="UM3001"/>
    <d v="1974-01-01T00:00:00"/>
    <n v="392"/>
    <n v="-392"/>
    <n v="0"/>
    <n v="0"/>
    <n v="0"/>
    <n v="0"/>
    <n v="0"/>
    <n v="0"/>
    <n v="392"/>
    <n v="-392"/>
    <n v="0"/>
    <m/>
    <s v="UM01"/>
    <s v="INR"/>
    <n v="0"/>
    <n v="0"/>
    <n v="0"/>
    <n v="0"/>
    <n v="0"/>
  </r>
  <r>
    <s v="1607000139"/>
    <s v="0"/>
    <s v="16070001390"/>
    <s v="7000"/>
    <x v="6"/>
    <s v="HERCULES CYCLE 24 INCHES"/>
    <s v="0"/>
    <s v="0"/>
    <s v="UM3001"/>
    <d v="1976-01-01T00:00:00"/>
    <n v="417.41"/>
    <n v="-417.41"/>
    <n v="0"/>
    <n v="0"/>
    <n v="0"/>
    <n v="0"/>
    <n v="0"/>
    <n v="0"/>
    <n v="417.41"/>
    <n v="-417.41"/>
    <n v="0"/>
    <m/>
    <s v="UM01"/>
    <s v="INR"/>
    <n v="0"/>
    <n v="0"/>
    <n v="0"/>
    <n v="0"/>
    <n v="0"/>
  </r>
  <r>
    <s v="1607000140"/>
    <s v="0"/>
    <s v="16070001400"/>
    <s v="7000"/>
    <x v="6"/>
    <s v="ATLAS CYCLE 22"/>
    <s v="0"/>
    <s v="0"/>
    <s v="UM3001"/>
    <d v="1979-08-24T00:00:00"/>
    <n v="421.2"/>
    <n v="-421.2"/>
    <n v="0"/>
    <n v="0"/>
    <n v="0"/>
    <n v="0"/>
    <n v="0"/>
    <n v="0"/>
    <n v="421.2"/>
    <n v="-421.2"/>
    <n v="0"/>
    <m/>
    <s v="UM01"/>
    <s v="INR"/>
    <n v="0"/>
    <n v="0"/>
    <n v="0"/>
    <n v="0"/>
    <n v="0"/>
  </r>
  <r>
    <s v="1607000141"/>
    <s v="0"/>
    <s v="16070001410"/>
    <s v="7000"/>
    <x v="6"/>
    <s v="HERCULES 22 INCHES CYCLE"/>
    <s v="0"/>
    <s v="0"/>
    <s v="UM3001"/>
    <d v="1977-01-01T00:00:00"/>
    <n v="436.96"/>
    <n v="-436.96"/>
    <n v="0"/>
    <n v="0"/>
    <n v="0"/>
    <n v="0"/>
    <n v="0"/>
    <n v="0"/>
    <n v="436.96"/>
    <n v="-436.96"/>
    <n v="0"/>
    <m/>
    <s v="UM01"/>
    <s v="INR"/>
    <n v="0"/>
    <n v="0"/>
    <n v="0"/>
    <n v="0"/>
    <n v="0"/>
  </r>
  <r>
    <s v="1607000142"/>
    <s v="0"/>
    <s v="16070001420"/>
    <s v="7000"/>
    <x v="6"/>
    <s v="RALEIGH CYCLE"/>
    <s v="0"/>
    <s v="0"/>
    <s v="UM3001"/>
    <d v="1974-01-01T00:00:00"/>
    <n v="442.9"/>
    <n v="-442.9"/>
    <n v="0"/>
    <n v="0"/>
    <n v="0"/>
    <n v="0"/>
    <n v="0"/>
    <n v="0"/>
    <n v="442.9"/>
    <n v="-442.9"/>
    <n v="0"/>
    <m/>
    <s v="UM01"/>
    <s v="INR"/>
    <n v="0"/>
    <n v="0"/>
    <n v="0"/>
    <n v="0"/>
    <n v="0"/>
  </r>
  <r>
    <s v="1607000144"/>
    <s v="0"/>
    <s v="16070001440"/>
    <s v="7000"/>
    <x v="6"/>
    <s v="FIESTA 1.4 CLXI D MH 02 CL8358"/>
    <s v="8"/>
    <s v="0"/>
    <s v="UM3001"/>
    <d v="2012-06-22T00:00:00"/>
    <n v="967578"/>
    <n v="-891897.7"/>
    <n v="75680.3"/>
    <n v="0"/>
    <n v="0"/>
    <n v="-27301.4"/>
    <n v="0"/>
    <n v="48378.9"/>
    <n v="967578"/>
    <n v="-919199.1"/>
    <n v="0"/>
    <m/>
    <s v="UM01"/>
    <s v="INR"/>
    <n v="0"/>
    <n v="0"/>
    <n v="0"/>
    <n v="0"/>
    <n v="0"/>
  </r>
  <r>
    <s v="1607000145"/>
    <s v="0"/>
    <s v="16070001450"/>
    <s v="7000"/>
    <x v="6"/>
    <s v="ATLAS CYCLE 22"/>
    <s v="0"/>
    <s v="0"/>
    <s v="UM3001"/>
    <d v="1979-08-18T00:00:00"/>
    <n v="461.07"/>
    <n v="-461.07"/>
    <n v="0"/>
    <n v="0"/>
    <n v="0"/>
    <n v="0"/>
    <n v="0"/>
    <n v="0"/>
    <n v="461.07"/>
    <n v="-461.07"/>
    <n v="0"/>
    <m/>
    <s v="UM01"/>
    <s v="INR"/>
    <n v="0"/>
    <n v="0"/>
    <n v="0"/>
    <n v="0"/>
    <n v="0"/>
  </r>
  <r>
    <s v="1607000146"/>
    <s v="0"/>
    <s v="16070001460"/>
    <s v="7000"/>
    <x v="6"/>
    <s v="&quot;&quot;&quot;HERO CYCLE 22&quot;&quot;&quot;&quot;&quot;"/>
    <s v="0"/>
    <s v="0"/>
    <s v="UM3001"/>
    <d v="1983-09-16T00:00:00"/>
    <n v="492.33"/>
    <n v="-492.33"/>
    <n v="0"/>
    <n v="0"/>
    <n v="0"/>
    <n v="0"/>
    <n v="0"/>
    <n v="0"/>
    <n v="492.33"/>
    <n v="-492.33"/>
    <n v="0"/>
    <m/>
    <s v="UM01"/>
    <s v="INR"/>
    <n v="0"/>
    <n v="0"/>
    <n v="0"/>
    <n v="0"/>
    <n v="0"/>
  </r>
  <r>
    <s v="1607000147"/>
    <s v="0"/>
    <s v="16070001470"/>
    <s v="7000"/>
    <x v="6"/>
    <s v="HERO CYCLE"/>
    <s v="0"/>
    <s v="0"/>
    <s v="UM3001"/>
    <d v="1985-01-16T00:00:00"/>
    <n v="504.49"/>
    <n v="-504.49"/>
    <n v="0"/>
    <n v="0"/>
    <n v="0"/>
    <n v="0"/>
    <n v="0"/>
    <n v="0"/>
    <n v="504.49"/>
    <n v="-504.49"/>
    <n v="0"/>
    <m/>
    <s v="UM01"/>
    <s v="INR"/>
    <n v="0"/>
    <n v="0"/>
    <n v="0"/>
    <n v="0"/>
    <n v="0"/>
  </r>
  <r>
    <s v="1607000148"/>
    <s v="0"/>
    <s v="16070001480"/>
    <s v="7000"/>
    <x v="6"/>
    <s v="HERCULES 22 INCHES CYCLE"/>
    <s v="0"/>
    <s v="0"/>
    <s v="UM3001"/>
    <d v="1977-01-01T00:00:00"/>
    <n v="558.26"/>
    <n v="-558.26"/>
    <n v="0"/>
    <n v="0"/>
    <n v="0"/>
    <n v="0"/>
    <n v="0"/>
    <n v="0"/>
    <n v="558.26"/>
    <n v="-558.26"/>
    <n v="0"/>
    <m/>
    <s v="UM01"/>
    <s v="INR"/>
    <n v="0"/>
    <n v="0"/>
    <n v="0"/>
    <n v="0"/>
    <n v="0"/>
  </r>
  <r>
    <s v="1607000149"/>
    <s v="0"/>
    <s v="16070001490"/>
    <s v="7000"/>
    <x v="6"/>
    <s v="HERCULES CYCLES"/>
    <s v="0"/>
    <s v="0"/>
    <s v="UM3001"/>
    <d v="1981-06-15T00:00:00"/>
    <n v="587.6"/>
    <n v="-587.6"/>
    <n v="0"/>
    <n v="0"/>
    <n v="0"/>
    <n v="0"/>
    <n v="0"/>
    <n v="0"/>
    <n v="587.6"/>
    <n v="-587.6"/>
    <n v="0"/>
    <m/>
    <s v="UM01"/>
    <s v="INR"/>
    <n v="0"/>
    <n v="0"/>
    <n v="0"/>
    <n v="0"/>
    <n v="0"/>
  </r>
  <r>
    <s v="1607000150"/>
    <s v="0"/>
    <s v="16070001500"/>
    <s v="7000"/>
    <x v="6"/>
    <s v="HERCULES CYCLES"/>
    <s v="0"/>
    <s v="0"/>
    <s v="UM3001"/>
    <d v="1981-04-18T00:00:00"/>
    <n v="588.55999999999995"/>
    <n v="-588.55999999999995"/>
    <n v="0"/>
    <n v="0"/>
    <n v="0"/>
    <n v="0"/>
    <n v="0"/>
    <n v="0"/>
    <n v="588.55999999999995"/>
    <n v="-588.55999999999995"/>
    <n v="0"/>
    <m/>
    <s v="UM01"/>
    <s v="INR"/>
    <n v="0"/>
    <n v="0"/>
    <n v="0"/>
    <n v="0"/>
    <n v="0"/>
  </r>
  <r>
    <s v="1607000151"/>
    <s v="0"/>
    <s v="16070001510"/>
    <s v="7000"/>
    <x v="6"/>
    <s v="HERO CYCLE NO.C 864051"/>
    <s v="0"/>
    <s v="0"/>
    <s v="UM3001"/>
    <d v="1986-02-21T00:00:00"/>
    <n v="619.39"/>
    <n v="-619.39"/>
    <n v="0"/>
    <n v="0"/>
    <n v="0"/>
    <n v="0"/>
    <n v="0"/>
    <n v="0"/>
    <n v="619.39"/>
    <n v="-619.39"/>
    <n v="0"/>
    <m/>
    <s v="UM01"/>
    <s v="INR"/>
    <n v="0"/>
    <n v="0"/>
    <n v="0"/>
    <n v="0"/>
    <n v="0"/>
  </r>
  <r>
    <s v="1607000152"/>
    <s v="0"/>
    <s v="16070001520"/>
    <s v="7000"/>
    <x v="6"/>
    <s v="VEHICLES-PRESTRETCHING"/>
    <s v="0"/>
    <s v="0"/>
    <s v="UM3001"/>
    <d v="1985-04-01T00:00:00"/>
    <n v="630.28"/>
    <n v="-630.28"/>
    <n v="0"/>
    <n v="0"/>
    <n v="0"/>
    <n v="0"/>
    <n v="0"/>
    <n v="0"/>
    <n v="630.28"/>
    <n v="-630.28"/>
    <n v="0"/>
    <m/>
    <s v="UM01"/>
    <s v="INR"/>
    <n v="0"/>
    <n v="0"/>
    <n v="0"/>
    <n v="0"/>
    <n v="0"/>
  </r>
  <r>
    <s v="1607000153"/>
    <s v="0"/>
    <s v="16070001530"/>
    <s v="7000"/>
    <x v="6"/>
    <s v="HERCULES CYCLE"/>
    <s v="0"/>
    <s v="0"/>
    <s v="UM3001"/>
    <d v="1982-09-29T00:00:00"/>
    <n v="644.91"/>
    <n v="-644.91"/>
    <n v="0"/>
    <n v="0"/>
    <n v="0"/>
    <n v="0"/>
    <n v="0"/>
    <n v="0"/>
    <n v="644.91"/>
    <n v="-644.91"/>
    <n v="0"/>
    <m/>
    <s v="UM01"/>
    <s v="INR"/>
    <n v="0"/>
    <n v="0"/>
    <n v="0"/>
    <n v="0"/>
    <n v="0"/>
  </r>
  <r>
    <s v="1607000154"/>
    <s v="0"/>
    <s v="16070001540"/>
    <s v="7000"/>
    <x v="6"/>
    <s v="HERO CYCLE NO.H262742"/>
    <s v="0"/>
    <s v="0"/>
    <s v="UM3001"/>
    <d v="1988-03-02T00:00:00"/>
    <n v="752.65"/>
    <n v="-752.65"/>
    <n v="0"/>
    <n v="0"/>
    <n v="0"/>
    <n v="0"/>
    <n v="0"/>
    <n v="0"/>
    <n v="752.65"/>
    <n v="-752.65"/>
    <n v="0"/>
    <m/>
    <s v="UM01"/>
    <s v="INR"/>
    <n v="0"/>
    <n v="0"/>
    <n v="0"/>
    <n v="0"/>
    <n v="0"/>
  </r>
  <r>
    <s v="1607000155"/>
    <s v="0"/>
    <s v="16070001550"/>
    <s v="7000"/>
    <x v="6"/>
    <s v="RALLY CYCLE COMPLETE (NO.150X1"/>
    <s v="0"/>
    <s v="0"/>
    <s v="UM3001"/>
    <d v="1984-06-29T00:00:00"/>
    <n v="781.01"/>
    <n v="-781.01"/>
    <n v="0"/>
    <n v="0"/>
    <n v="0"/>
    <n v="0"/>
    <n v="0"/>
    <n v="0"/>
    <n v="781.01"/>
    <n v="-781.01"/>
    <n v="0"/>
    <m/>
    <s v="UM01"/>
    <s v="INR"/>
    <n v="0"/>
    <n v="0"/>
    <n v="0"/>
    <n v="0"/>
    <n v="0"/>
  </r>
  <r>
    <s v="1607000156"/>
    <s v="0"/>
    <s v="16070001560"/>
    <s v="7000"/>
    <x v="6"/>
    <s v="RALLY CYCLE COMPLETE (NO.00928"/>
    <s v="0"/>
    <s v="0"/>
    <s v="UM3001"/>
    <d v="1984-07-31T00:00:00"/>
    <n v="811.56"/>
    <n v="-811.56"/>
    <n v="0"/>
    <n v="0"/>
    <n v="0"/>
    <n v="0"/>
    <n v="0"/>
    <n v="0"/>
    <n v="811.56"/>
    <n v="-811.56"/>
    <n v="0"/>
    <m/>
    <s v="UM01"/>
    <s v="INR"/>
    <n v="0"/>
    <n v="0"/>
    <n v="0"/>
    <n v="0"/>
    <n v="0"/>
  </r>
  <r>
    <s v="1607000159"/>
    <s v="0"/>
    <s v="16070001590"/>
    <s v="7000"/>
    <x v="6"/>
    <s v="&quot;&quot;&quot;HERO CYCLE 22&quot;&quot;&quot;&quot; WITH COMPLETE&quot;"/>
    <s v="0"/>
    <s v="0"/>
    <s v="UM3001"/>
    <d v="1992-05-13T00:00:00"/>
    <n v="1011.15"/>
    <n v="-1011.15"/>
    <n v="0"/>
    <n v="0"/>
    <n v="0"/>
    <n v="0"/>
    <n v="0"/>
    <n v="0"/>
    <n v="1011.15"/>
    <n v="-1011.15"/>
    <n v="0"/>
    <m/>
    <s v="UM01"/>
    <s v="INR"/>
    <n v="0"/>
    <n v="0"/>
    <n v="0"/>
    <n v="0"/>
    <n v="0"/>
  </r>
  <r>
    <s v="1607000160"/>
    <s v="0"/>
    <s v="16070001600"/>
    <s v="7000"/>
    <x v="6"/>
    <s v="&quot;&quot;&quot;RALEIGH CYCLE 22&quot;&quot;&quot;&quot;&quot;"/>
    <s v="0"/>
    <s v="0"/>
    <s v="UM3001"/>
    <d v="1987-05-29T00:00:00"/>
    <n v="1019.5"/>
    <n v="-1019.5"/>
    <n v="0"/>
    <n v="0"/>
    <n v="0"/>
    <n v="0"/>
    <n v="0"/>
    <n v="0"/>
    <n v="1019.5"/>
    <n v="-1019.5"/>
    <n v="0"/>
    <m/>
    <s v="UM01"/>
    <s v="INR"/>
    <n v="0"/>
    <n v="0"/>
    <n v="0"/>
    <n v="0"/>
    <n v="0"/>
  </r>
  <r>
    <s v="1607000161"/>
    <s v="0"/>
    <s v="16070001610"/>
    <s v="7000"/>
    <x v="6"/>
    <s v="BICYCLE-22 AVON MAKE"/>
    <s v="0"/>
    <s v="0"/>
    <s v="UM3001"/>
    <d v="1993-10-21T00:00:00"/>
    <n v="1039.25"/>
    <n v="-1039.25"/>
    <n v="0"/>
    <n v="0"/>
    <n v="0"/>
    <n v="0"/>
    <n v="0"/>
    <n v="0"/>
    <n v="1039.25"/>
    <n v="-1039.25"/>
    <n v="0"/>
    <m/>
    <s v="UM01"/>
    <s v="INR"/>
    <n v="0"/>
    <n v="0"/>
    <n v="0"/>
    <n v="0"/>
    <n v="0"/>
  </r>
  <r>
    <s v="1607000162"/>
    <s v="0"/>
    <s v="16070001620"/>
    <s v="7000"/>
    <x v="6"/>
    <s v="HERO CYCLE"/>
    <s v="0"/>
    <s v="0"/>
    <s v="UM3001"/>
    <d v="2000-11-30T00:00:00"/>
    <n v="1635"/>
    <n v="-1553.25"/>
    <n v="81.75"/>
    <n v="0"/>
    <n v="0"/>
    <n v="0"/>
    <n v="0"/>
    <n v="81.75"/>
    <n v="1635"/>
    <n v="-1553.25"/>
    <n v="0"/>
    <m/>
    <s v="UM01"/>
    <s v="INR"/>
    <n v="0"/>
    <n v="0"/>
    <n v="0"/>
    <n v="0"/>
    <n v="0"/>
  </r>
  <r>
    <s v="1607000163"/>
    <s v="0"/>
    <s v="16070001630"/>
    <s v="7000"/>
    <x v="6"/>
    <s v="HERO JET CYCLE"/>
    <s v="0"/>
    <s v="0"/>
    <s v="UM3001"/>
    <d v="2000-11-30T00:00:00"/>
    <n v="1285"/>
    <n v="-1220.75"/>
    <n v="64.25"/>
    <n v="0"/>
    <n v="0"/>
    <n v="0"/>
    <n v="0"/>
    <n v="64.25"/>
    <n v="1285"/>
    <n v="-1220.75"/>
    <n v="0"/>
    <m/>
    <s v="UM01"/>
    <s v="INR"/>
    <n v="0"/>
    <n v="0"/>
    <n v="0"/>
    <n v="0"/>
    <n v="0"/>
  </r>
  <r>
    <s v="1607000164"/>
    <s v="0"/>
    <s v="16070001640"/>
    <s v="7000"/>
    <x v="6"/>
    <s v="HONDA ACCORD WB 06 3454"/>
    <s v="8"/>
    <s v="0"/>
    <s v="UM3001"/>
    <d v="2008-08-10T00:00:00"/>
    <n v="1914832"/>
    <n v="-1819090.4"/>
    <n v="95741.6"/>
    <n v="0"/>
    <n v="0"/>
    <n v="0"/>
    <n v="0"/>
    <n v="95741.6"/>
    <n v="1914832"/>
    <n v="-1819090.4"/>
    <n v="0"/>
    <m/>
    <s v="UM01"/>
    <s v="INR"/>
    <n v="0"/>
    <n v="0"/>
    <n v="0"/>
    <n v="0"/>
    <n v="0"/>
  </r>
  <r>
    <s v="1607000165"/>
    <s v="0"/>
    <s v="16070001650"/>
    <s v="7000"/>
    <x v="6"/>
    <s v="HONDA ACTIVA JH 01BE 1787"/>
    <s v="8"/>
    <s v="0"/>
    <s v="UM3001"/>
    <d v="2014-01-23T00:00:00"/>
    <n v="55085"/>
    <n v="-40312.32"/>
    <n v="14772.68"/>
    <n v="0"/>
    <n v="0"/>
    <n v="-6626.48"/>
    <n v="0"/>
    <n v="8146.2"/>
    <n v="55085"/>
    <n v="-46938.8"/>
    <n v="0"/>
    <m/>
    <s v="UM01"/>
    <s v="INR"/>
    <n v="0"/>
    <n v="0"/>
    <n v="0"/>
    <n v="0"/>
    <n v="0"/>
  </r>
  <r>
    <s v="1607000166"/>
    <s v="0"/>
    <s v="16070001660"/>
    <s v="7000"/>
    <x v="6"/>
    <s v="HONDA CIVIC WB 02X 6325"/>
    <s v="8"/>
    <s v="0"/>
    <s v="UM3001"/>
    <d v="2007-04-19T00:00:00"/>
    <n v="1211598"/>
    <n v="-1151018.1000000001"/>
    <n v="60579.9"/>
    <n v="0"/>
    <n v="0"/>
    <n v="0"/>
    <n v="0"/>
    <n v="60579.9"/>
    <n v="1211598"/>
    <n v="-1151018.1000000001"/>
    <n v="0"/>
    <m/>
    <s v="UM01"/>
    <s v="INR"/>
    <n v="0"/>
    <n v="0"/>
    <n v="0"/>
    <n v="0"/>
    <n v="0"/>
  </r>
  <r>
    <s v="1607000167"/>
    <s v="0"/>
    <s v="16070001670"/>
    <s v="7000"/>
    <x v="6"/>
    <s v="I 10 ERA JH 01BE 0524 PRABODH"/>
    <s v="8"/>
    <s v="0"/>
    <s v="UM3001"/>
    <d v="2013-12-20T00:00:00"/>
    <n v="420000"/>
    <n v="-311495.3"/>
    <n v="108504.7"/>
    <n v="0"/>
    <n v="-420000"/>
    <n v="-30515.17"/>
    <n v="342010.47"/>
    <n v="0"/>
    <n v="0"/>
    <n v="0"/>
    <n v="0"/>
    <d v="2020-11-06T00:00:00"/>
    <s v="UM01"/>
    <s v="INR"/>
    <n v="0"/>
    <n v="0"/>
    <n v="0"/>
    <n v="0"/>
    <n v="0"/>
  </r>
  <r>
    <s v="1607000168"/>
    <s v="0"/>
    <s v="16070001680"/>
    <s v="7000"/>
    <x v="6"/>
    <s v="I10 MAGNA DL 12CF 9011 Y GARHW"/>
    <s v="8"/>
    <s v="0"/>
    <s v="UM3001"/>
    <d v="2014-07-06T00:00:00"/>
    <n v="420000"/>
    <n v="-286095.96999999997"/>
    <n v="133904.03"/>
    <n v="0"/>
    <n v="0"/>
    <n v="-49891.01"/>
    <n v="0"/>
    <n v="84013.02"/>
    <n v="420000"/>
    <n v="-335986.98"/>
    <n v="0"/>
    <m/>
    <s v="UM01"/>
    <s v="INR"/>
    <n v="0"/>
    <n v="0"/>
    <n v="0"/>
    <n v="0"/>
    <n v="0"/>
  </r>
  <r>
    <s v="1607000170"/>
    <s v="0"/>
    <s v="16070001700"/>
    <s v="7000"/>
    <x v="6"/>
    <s v="INNOVA 2.5 V JH 01 BD 8236"/>
    <s v="8"/>
    <s v="0"/>
    <s v="UM3001"/>
    <d v="2013-10-23T00:00:00"/>
    <n v="1634047.38"/>
    <n v="-1239696.71"/>
    <n v="394350.67"/>
    <n v="0"/>
    <n v="0"/>
    <n v="-200204.61"/>
    <n v="0"/>
    <n v="194146.06"/>
    <n v="1634047.38"/>
    <n v="-1439901.32"/>
    <n v="0"/>
    <m/>
    <s v="UM01"/>
    <s v="INR"/>
    <n v="0"/>
    <n v="0"/>
    <n v="0"/>
    <n v="0"/>
    <n v="0"/>
  </r>
  <r>
    <s v="1607000171"/>
    <s v="0"/>
    <s v="16070001710"/>
    <s v="7000"/>
    <x v="6"/>
    <s v="4 WHEEL TROLLEY"/>
    <s v="0"/>
    <s v="0"/>
    <s v="UM3001"/>
    <d v="1967-01-01T00:00:00"/>
    <n v="1172.6600000000001"/>
    <n v="-1172.6600000000001"/>
    <n v="0"/>
    <n v="0"/>
    <n v="0"/>
    <n v="0"/>
    <n v="0"/>
    <n v="0"/>
    <n v="1172.6600000000001"/>
    <n v="-1172.6600000000001"/>
    <n v="0"/>
    <m/>
    <s v="UM01"/>
    <s v="INR"/>
    <n v="0"/>
    <n v="0"/>
    <n v="0"/>
    <n v="0"/>
    <n v="0"/>
  </r>
  <r>
    <s v="1607000172"/>
    <s v="0"/>
    <s v="16070001720"/>
    <s v="7000"/>
    <x v="6"/>
    <s v="MORRIS TROLLEY 5T GEARED"/>
    <s v="0"/>
    <s v="0"/>
    <s v="UM3001"/>
    <d v="1962-01-01T00:00:00"/>
    <n v="1197.6099999999999"/>
    <n v="-1197.6099999999999"/>
    <n v="0"/>
    <n v="0"/>
    <n v="0"/>
    <n v="0"/>
    <n v="0"/>
    <n v="0"/>
    <n v="1197.6099999999999"/>
    <n v="-1197.6099999999999"/>
    <n v="0"/>
    <m/>
    <s v="UM01"/>
    <s v="INR"/>
    <n v="0"/>
    <n v="0"/>
    <n v="0"/>
    <n v="0"/>
    <n v="0"/>
  </r>
  <r>
    <s v="1607000173"/>
    <s v="0"/>
    <s v="16070001730"/>
    <s v="7000"/>
    <x v="6"/>
    <s v="CYCLE"/>
    <s v="0"/>
    <s v="0"/>
    <s v="UM3001"/>
    <d v="1995-04-22T00:00:00"/>
    <n v="1269.8699999999999"/>
    <n v="-1269.8699999999999"/>
    <n v="0"/>
    <n v="0"/>
    <n v="0"/>
    <n v="0"/>
    <n v="0"/>
    <n v="0"/>
    <n v="1269.8699999999999"/>
    <n v="-1269.8699999999999"/>
    <n v="0"/>
    <m/>
    <s v="UM01"/>
    <s v="INR"/>
    <n v="0"/>
    <n v="0"/>
    <n v="0"/>
    <n v="0"/>
    <n v="0"/>
  </r>
  <r>
    <s v="1607000175"/>
    <s v="0"/>
    <s v="16070001750"/>
    <s v="7000"/>
    <x v="6"/>
    <s v="JUMBO ELECTRIC TRUCK"/>
    <s v="0"/>
    <s v="0"/>
    <s v="UM3001"/>
    <d v="1966-01-01T00:00:00"/>
    <n v="23248.59"/>
    <n v="-22086.16"/>
    <n v="1162.43"/>
    <n v="0"/>
    <n v="0"/>
    <n v="0"/>
    <n v="0"/>
    <n v="1162.43"/>
    <n v="23248.59"/>
    <n v="-22086.16"/>
    <n v="0"/>
    <m/>
    <s v="UM01"/>
    <s v="INR"/>
    <n v="0"/>
    <n v="0"/>
    <n v="0"/>
    <n v="0"/>
    <n v="0"/>
  </r>
  <r>
    <s v="1607000176"/>
    <s v="0"/>
    <s v="16070001760"/>
    <s v="7000"/>
    <x v="6"/>
    <s v="LIFTING PULLING TROLL."/>
    <s v="0"/>
    <s v="0"/>
    <s v="UM3001"/>
    <d v="1968-01-01T00:00:00"/>
    <n v="1438.64"/>
    <n v="-1438.64"/>
    <n v="0"/>
    <n v="0"/>
    <n v="0"/>
    <n v="0"/>
    <n v="0"/>
    <n v="0"/>
    <n v="1438.64"/>
    <n v="-1438.64"/>
    <n v="0"/>
    <m/>
    <s v="UM01"/>
    <s v="INR"/>
    <n v="0"/>
    <n v="0"/>
    <n v="0"/>
    <n v="0"/>
    <n v="0"/>
  </r>
  <r>
    <s v="1607000177"/>
    <s v="0"/>
    <s v="16070001770"/>
    <s v="7000"/>
    <x v="6"/>
    <s v="LML VESPA SCOOTER BR-14B-3289"/>
    <s v="0"/>
    <s v="0"/>
    <s v="UM3001"/>
    <d v="1992-03-10T00:00:00"/>
    <n v="24539"/>
    <n v="-23312.05"/>
    <n v="1226.95"/>
    <n v="0"/>
    <n v="0"/>
    <n v="0"/>
    <n v="0"/>
    <n v="1226.95"/>
    <n v="24539"/>
    <n v="-23312.05"/>
    <n v="0"/>
    <m/>
    <s v="UM01"/>
    <s v="INR"/>
    <n v="0"/>
    <n v="0"/>
    <n v="0"/>
    <n v="0"/>
    <n v="0"/>
  </r>
  <r>
    <s v="1607000178"/>
    <s v="0"/>
    <s v="16070001780"/>
    <s v="7000"/>
    <x v="6"/>
    <s v="M/CYCLE JH 01P 6024-Town offic"/>
    <s v="10"/>
    <s v="0"/>
    <s v="UM3001"/>
    <d v="2006-04-25T00:00:00"/>
    <n v="46221"/>
    <n v="-43909.95"/>
    <n v="2311.0500000000002"/>
    <n v="0"/>
    <n v="0"/>
    <n v="0"/>
    <n v="0"/>
    <n v="2311.0500000000002"/>
    <n v="46221"/>
    <n v="-43909.95"/>
    <n v="0"/>
    <m/>
    <s v="UM01"/>
    <s v="INR"/>
    <n v="0"/>
    <n v="0"/>
    <n v="0"/>
    <n v="0"/>
    <n v="0"/>
  </r>
  <r>
    <s v="1607000179"/>
    <s v="0"/>
    <s v="16070001790"/>
    <s v="7000"/>
    <x v="6"/>
    <s v="MARUTI 1000 CC AC CAR DL-7513"/>
    <s v="0"/>
    <s v="0"/>
    <s v="UM3001"/>
    <d v="1991-10-29T00:00:00"/>
    <n v="391434"/>
    <n v="-371862.3"/>
    <n v="19571.7"/>
    <n v="0"/>
    <n v="0"/>
    <n v="0"/>
    <n v="0"/>
    <n v="19571.7"/>
    <n v="391434"/>
    <n v="-371862.3"/>
    <n v="0"/>
    <m/>
    <s v="UM01"/>
    <s v="INR"/>
    <n v="0"/>
    <n v="0"/>
    <n v="0"/>
    <n v="0"/>
    <n v="0"/>
  </r>
  <r>
    <s v="1607000181"/>
    <s v="0"/>
    <s v="16070001810"/>
    <s v="7000"/>
    <x v="6"/>
    <s v="MARUTI ALTOI-JH 01N 1660 -PPS"/>
    <s v="8"/>
    <s v="0"/>
    <s v="UM3001"/>
    <d v="2005-12-31T00:00:00"/>
    <n v="322989"/>
    <n v="-306839.55"/>
    <n v="16149.45"/>
    <n v="0"/>
    <n v="0"/>
    <n v="0"/>
    <n v="0"/>
    <n v="16149.45"/>
    <n v="322989"/>
    <n v="-306839.55"/>
    <n v="0"/>
    <m/>
    <s v="UM01"/>
    <s v="INR"/>
    <n v="0"/>
    <n v="0"/>
    <n v="0"/>
    <n v="0"/>
    <n v="0"/>
  </r>
  <r>
    <s v="1607000182"/>
    <s v="0"/>
    <s v="16070001820"/>
    <s v="7000"/>
    <x v="6"/>
    <s v="MARUTI CAR - DL 6CF 2557-TG"/>
    <s v="0"/>
    <s v="0"/>
    <s v="UM3001"/>
    <d v="1999-12-31T00:00:00"/>
    <n v="209320"/>
    <n v="-198854"/>
    <n v="10466"/>
    <n v="0"/>
    <n v="0"/>
    <n v="0"/>
    <n v="0"/>
    <n v="10466"/>
    <n v="209320"/>
    <n v="-198854"/>
    <n v="0"/>
    <m/>
    <s v="UM01"/>
    <s v="INR"/>
    <n v="0"/>
    <n v="0"/>
    <n v="0"/>
    <n v="0"/>
    <n v="0"/>
  </r>
  <r>
    <s v="1607000183"/>
    <s v="0"/>
    <s v="16070001830"/>
    <s v="7000"/>
    <x v="6"/>
    <s v="MARUTI SWIFT JH 01W 5640 MLR"/>
    <s v="8"/>
    <s v="0"/>
    <s v="UM3001"/>
    <d v="2008-06-30T00:00:00"/>
    <n v="561460"/>
    <n v="-533387"/>
    <n v="28073"/>
    <n v="0"/>
    <n v="-561460"/>
    <n v="0"/>
    <n v="533387"/>
    <n v="0"/>
    <n v="0"/>
    <n v="0"/>
    <n v="0"/>
    <d v="2020-09-30T00:00:00"/>
    <s v="UM01"/>
    <s v="INR"/>
    <n v="0"/>
    <n v="0"/>
    <n v="0"/>
    <n v="0"/>
    <n v="0"/>
  </r>
  <r>
    <s v="1607000184"/>
    <s v="0"/>
    <s v="16070001840"/>
    <s v="7000"/>
    <x v="6"/>
    <s v="MARUTI SX4 JH 01V 5224 DKJAIN"/>
    <s v="8"/>
    <s v="0"/>
    <s v="UM3001"/>
    <d v="2008-04-08T00:00:00"/>
    <n v="667125"/>
    <n v="-633768.75"/>
    <n v="33356.25"/>
    <n v="0"/>
    <n v="0"/>
    <n v="0"/>
    <n v="0"/>
    <n v="33356.25"/>
    <n v="667125"/>
    <n v="-633768.75"/>
    <n v="0"/>
    <m/>
    <s v="UM01"/>
    <s v="INR"/>
    <n v="0"/>
    <n v="0"/>
    <n v="0"/>
    <n v="0"/>
    <n v="0"/>
  </r>
  <r>
    <s v="1607000185"/>
    <s v="0"/>
    <s v="16070001850"/>
    <s v="7000"/>
    <x v="6"/>
    <s v="MARUTI SX4 JH 05 AB 8939"/>
    <s v="8"/>
    <s v="0"/>
    <s v="UM3001"/>
    <d v="2015-04-01T00:00:00"/>
    <n v="759000"/>
    <n v="-721050"/>
    <n v="37950"/>
    <n v="0"/>
    <n v="0"/>
    <n v="0"/>
    <n v="0"/>
    <n v="37950"/>
    <n v="759000"/>
    <n v="-721050"/>
    <n v="0"/>
    <m/>
    <s v="UM01"/>
    <s v="INR"/>
    <n v="0"/>
    <n v="0"/>
    <n v="0"/>
    <n v="0"/>
    <n v="0"/>
  </r>
  <r>
    <s v="1607000186"/>
    <s v="0"/>
    <s v="16070001860"/>
    <s v="7000"/>
    <x v="6"/>
    <s v="JOSTS PYGMY TROLLEY"/>
    <s v="0"/>
    <s v="0"/>
    <s v="UM3002"/>
    <d v="1964-01-01T00:00:00"/>
    <n v="1880.02"/>
    <n v="-1880.02"/>
    <n v="0"/>
    <n v="0"/>
    <n v="0"/>
    <n v="0"/>
    <n v="0"/>
    <n v="0"/>
    <n v="1880.02"/>
    <n v="-1880.02"/>
    <n v="0"/>
    <m/>
    <s v="UM01"/>
    <s v="INR"/>
    <n v="0"/>
    <n v="0"/>
    <n v="0"/>
    <n v="0"/>
    <n v="0"/>
  </r>
  <r>
    <s v="1607000187"/>
    <s v="0"/>
    <s v="16070001870"/>
    <s v="7000"/>
    <x v="6"/>
    <s v="HANDLIFT ELEVATING TROLLEY"/>
    <s v="0"/>
    <s v="0"/>
    <s v="UM3002"/>
    <d v="1968-01-01T00:00:00"/>
    <n v="2015.71"/>
    <n v="-2015.71"/>
    <n v="0"/>
    <n v="0"/>
    <n v="0"/>
    <n v="0"/>
    <n v="0"/>
    <n v="0"/>
    <n v="2015.71"/>
    <n v="-2015.71"/>
    <n v="0"/>
    <m/>
    <s v="UM01"/>
    <s v="INR"/>
    <n v="0"/>
    <n v="0"/>
    <n v="0"/>
    <n v="0"/>
    <n v="0"/>
  </r>
  <r>
    <s v="1607000188"/>
    <s v="0"/>
    <s v="16070001880"/>
    <s v="7000"/>
    <x v="6"/>
    <s v="PJAERO JH 01AH 3301"/>
    <s v="8"/>
    <s v="0"/>
    <s v="UM3001"/>
    <d v="2010-10-09T00:00:00"/>
    <n v="3669924"/>
    <n v="-3486427.8"/>
    <n v="183496.2"/>
    <n v="0"/>
    <n v="0"/>
    <n v="0"/>
    <n v="0"/>
    <n v="183496.2"/>
    <n v="3669924"/>
    <n v="-3486427.8"/>
    <n v="0"/>
    <m/>
    <s v="UM01"/>
    <s v="INR"/>
    <n v="0"/>
    <n v="0"/>
    <n v="0"/>
    <n v="0"/>
    <n v="0"/>
  </r>
  <r>
    <s v="1607000191"/>
    <s v="0"/>
    <s v="16070001910"/>
    <s v="7000"/>
    <x v="6"/>
    <s v="SWIFT JH 01BK 7174 NK PATODIA"/>
    <s v="8"/>
    <s v="0"/>
    <s v="UM3001"/>
    <d v="2014-04-11T00:00:00"/>
    <n v="266302"/>
    <n v="-188853.46"/>
    <n v="77448.539999999994"/>
    <n v="0"/>
    <n v="0"/>
    <n v="-31633.39"/>
    <n v="0"/>
    <n v="45815.15"/>
    <n v="266302"/>
    <n v="-220486.85"/>
    <n v="0"/>
    <m/>
    <s v="UM01"/>
    <s v="INR"/>
    <n v="0"/>
    <n v="0"/>
    <n v="0"/>
    <n v="0"/>
    <n v="0"/>
  </r>
  <r>
    <s v="1607000193"/>
    <s v="0"/>
    <s v="16070001930"/>
    <s v="7000"/>
    <x v="6"/>
    <s v="SWIFT JH 01X 0264 A.SENGUPTA"/>
    <s v="8"/>
    <s v="0"/>
    <s v="UM3001"/>
    <d v="2008-09-07T00:00:00"/>
    <n v="450000"/>
    <n v="-427500"/>
    <n v="22500"/>
    <n v="0"/>
    <n v="0"/>
    <n v="0"/>
    <n v="0"/>
    <n v="22500"/>
    <n v="450000"/>
    <n v="-427500"/>
    <n v="0"/>
    <m/>
    <s v="UM01"/>
    <s v="INR"/>
    <n v="0"/>
    <n v="0"/>
    <n v="0"/>
    <n v="0"/>
    <n v="0"/>
  </r>
  <r>
    <s v="1607000196"/>
    <s v="0"/>
    <s v="16070001960"/>
    <s v="7000"/>
    <x v="6"/>
    <s v="T/CAMRY ACV30R JH 05J 5215"/>
    <s v="8"/>
    <s v="0"/>
    <s v="UM3001"/>
    <d v="2004-11-18T00:00:00"/>
    <n v="1900665"/>
    <n v="-1805631.75"/>
    <n v="95033.25"/>
    <n v="0"/>
    <n v="0"/>
    <n v="0"/>
    <n v="0"/>
    <n v="95033.25"/>
    <n v="1900665"/>
    <n v="-1805631.75"/>
    <n v="0"/>
    <m/>
    <s v="UM01"/>
    <s v="INR"/>
    <n v="0"/>
    <n v="0"/>
    <n v="0"/>
    <n v="0"/>
    <n v="0"/>
  </r>
  <r>
    <s v="1607000197"/>
    <s v="0"/>
    <s v="16070001970"/>
    <s v="7000"/>
    <x v="6"/>
    <s v="TANK TRAILOR"/>
    <s v="0"/>
    <s v="0"/>
    <s v="UM3001"/>
    <d v="1961-01-01T00:00:00"/>
    <n v="7404.16"/>
    <n v="-7033.96"/>
    <n v="370.2"/>
    <n v="0"/>
    <n v="0"/>
    <n v="0"/>
    <n v="0"/>
    <n v="370.2"/>
    <n v="7404.16"/>
    <n v="-7033.96"/>
    <n v="0"/>
    <m/>
    <s v="UM01"/>
    <s v="INR"/>
    <n v="0"/>
    <n v="0"/>
    <n v="0"/>
    <n v="0"/>
    <n v="0"/>
  </r>
  <r>
    <s v="1607000198"/>
    <s v="0"/>
    <s v="16070001980"/>
    <s v="7000"/>
    <x v="6"/>
    <s v="BAJAJ CHETAK SCOOTER DL S7 403-UID"/>
    <s v="0"/>
    <s v="0"/>
    <s v="UM3004"/>
    <d v="2006-04-01T00:00:00"/>
    <n v="10000"/>
    <n v="-9500"/>
    <n v="500"/>
    <n v="0"/>
    <n v="0"/>
    <n v="0"/>
    <n v="0"/>
    <n v="500"/>
    <n v="10000"/>
    <n v="-9500"/>
    <n v="0"/>
    <m/>
    <s v="UM01"/>
    <s v="INR"/>
    <n v="0"/>
    <n v="0"/>
    <n v="0"/>
    <n v="0"/>
    <n v="0"/>
  </r>
  <r>
    <s v="1607000199"/>
    <s v="0"/>
    <s v="16070001990"/>
    <s v="7000"/>
    <x v="6"/>
    <s v="TOYOTA FORTUNE MH02 BT 1536 MU"/>
    <s v="8"/>
    <s v="0"/>
    <s v="UM3001"/>
    <d v="2010-08-10T00:00:00"/>
    <n v="2493671"/>
    <n v="-2368987.4500000002"/>
    <n v="124683.55"/>
    <n v="0"/>
    <n v="0"/>
    <n v="0"/>
    <n v="0"/>
    <n v="124683.55"/>
    <n v="2493671"/>
    <n v="-2368987.4500000002"/>
    <n v="0"/>
    <m/>
    <s v="UM01"/>
    <s v="INR"/>
    <n v="0"/>
    <n v="0"/>
    <n v="0"/>
    <n v="0"/>
    <n v="0"/>
  </r>
  <r>
    <s v="1607000200"/>
    <s v="0"/>
    <s v="16070002000"/>
    <s v="7000"/>
    <x v="6"/>
    <s v="TRACTORS TAILOR WITH COMPLETE"/>
    <s v="0"/>
    <s v="0"/>
    <s v="UM3001"/>
    <d v="1999-08-02T00:00:00"/>
    <n v="85824.75"/>
    <n v="-81533.509999999995"/>
    <n v="4291.24"/>
    <n v="0"/>
    <n v="0"/>
    <n v="0"/>
    <n v="0"/>
    <n v="4291.24"/>
    <n v="85824.75"/>
    <n v="-81533.509999999995"/>
    <n v="0"/>
    <m/>
    <s v="UM01"/>
    <s v="INR"/>
    <n v="0"/>
    <n v="0"/>
    <n v="0"/>
    <n v="0"/>
    <n v="0"/>
  </r>
  <r>
    <s v="1607000201"/>
    <s v="0"/>
    <s v="16070002010"/>
    <s v="7000"/>
    <x v="6"/>
    <s v="TRACTORS TRAILORS WITH COMPLET"/>
    <s v="0"/>
    <s v="0"/>
    <s v="UM3001"/>
    <d v="1999-08-11T00:00:00"/>
    <n v="86143.92"/>
    <n v="-81836.72"/>
    <n v="4307.2"/>
    <n v="0"/>
    <n v="0"/>
    <n v="0"/>
    <n v="0"/>
    <n v="4307.2"/>
    <n v="86143.92"/>
    <n v="-81836.72"/>
    <n v="0"/>
    <m/>
    <s v="UM01"/>
    <s v="INR"/>
    <n v="0"/>
    <n v="0"/>
    <n v="0"/>
    <n v="0"/>
    <n v="0"/>
  </r>
  <r>
    <s v="1607000202"/>
    <s v="0"/>
    <s v="16070002020"/>
    <s v="7000"/>
    <x v="6"/>
    <s v="LML VESPA BR 14A 3359-UID"/>
    <s v="0"/>
    <s v="0"/>
    <s v="UM3004"/>
    <d v="2006-04-01T00:00:00"/>
    <n v="17034"/>
    <n v="-17034"/>
    <n v="0"/>
    <n v="0"/>
    <n v="0"/>
    <n v="0"/>
    <n v="0"/>
    <n v="0"/>
    <n v="17034"/>
    <n v="-17034"/>
    <n v="0"/>
    <m/>
    <s v="UM01"/>
    <s v="INR"/>
    <n v="0"/>
    <n v="0"/>
    <n v="0"/>
    <n v="0"/>
    <n v="0"/>
  </r>
  <r>
    <s v="1607000203"/>
    <s v="0"/>
    <s v="16070002030"/>
    <s v="7000"/>
    <x v="6"/>
    <s v="WAGONR JH 01AS 6828 M BISWAS"/>
    <s v="8"/>
    <s v="0"/>
    <s v="UM3001"/>
    <d v="2012-04-24T00:00:00"/>
    <n v="438801"/>
    <n v="-413365.37"/>
    <n v="25435.63"/>
    <n v="0"/>
    <n v="0"/>
    <n v="-3495.58"/>
    <n v="0"/>
    <n v="21940.05"/>
    <n v="438801"/>
    <n v="-416860.95"/>
    <n v="0"/>
    <m/>
    <s v="UM01"/>
    <s v="INR"/>
    <n v="0"/>
    <n v="0"/>
    <n v="0"/>
    <n v="0"/>
    <n v="0"/>
  </r>
  <r>
    <s v="1607000205"/>
    <s v="0"/>
    <s v="16070002050"/>
    <s v="7000"/>
    <x v="6"/>
    <s v="WAGONR JH01 AN 1639 S/SRIVASTA"/>
    <s v="8"/>
    <s v="0"/>
    <s v="UM3001"/>
    <d v="2011-07-17T00:00:00"/>
    <n v="420000"/>
    <n v="-399000"/>
    <n v="21000"/>
    <n v="0"/>
    <n v="0"/>
    <n v="0"/>
    <n v="0"/>
    <n v="21000"/>
    <n v="420000"/>
    <n v="-399000"/>
    <n v="0"/>
    <m/>
    <s v="UM01"/>
    <s v="INR"/>
    <n v="0"/>
    <n v="0"/>
    <n v="0"/>
    <n v="0"/>
    <n v="0"/>
  </r>
  <r>
    <s v="1607000208"/>
    <s v="0"/>
    <s v="16070002080"/>
    <s v="7000"/>
    <x v="6"/>
    <s v="YEZDI MOTOR CYCLE BHV 3374"/>
    <s v="0"/>
    <s v="0"/>
    <s v="UM3001"/>
    <d v="1980-12-31T00:00:00"/>
    <n v="9807.5499999999993"/>
    <n v="-9317.17"/>
    <n v="490.38"/>
    <n v="0"/>
    <n v="0"/>
    <n v="0"/>
    <n v="0"/>
    <n v="490.38"/>
    <n v="9807.5499999999993"/>
    <n v="-9317.17"/>
    <n v="0"/>
    <m/>
    <s v="UM01"/>
    <s v="INR"/>
    <n v="0"/>
    <n v="0"/>
    <n v="0"/>
    <n v="0"/>
    <n v="0"/>
  </r>
  <r>
    <s v="1607000209"/>
    <s v="0"/>
    <s v="16070002090"/>
    <s v="7000"/>
    <x v="6"/>
    <s v="YEZDI MOTOR CYCLE BRV 5321"/>
    <s v="0"/>
    <s v="0"/>
    <s v="UM3001"/>
    <d v="1980-12-31T00:00:00"/>
    <n v="10717.22"/>
    <n v="-10181.36"/>
    <n v="535.86"/>
    <n v="0"/>
    <n v="0"/>
    <n v="0"/>
    <n v="0"/>
    <n v="535.86"/>
    <n v="10717.22"/>
    <n v="-10181.36"/>
    <n v="0"/>
    <m/>
    <s v="UM01"/>
    <s v="INR"/>
    <n v="0"/>
    <n v="0"/>
    <n v="0"/>
    <n v="0"/>
    <n v="0"/>
  </r>
  <r>
    <s v="1607000210"/>
    <s v="0"/>
    <s v="16070002100"/>
    <s v="7000"/>
    <x v="6"/>
    <s v="YEZDI MOTOR CYCLE -WRI 5362"/>
    <s v="0"/>
    <s v="0"/>
    <s v="UM3001"/>
    <d v="1988-04-09T00:00:00"/>
    <n v="17130"/>
    <n v="-16273.5"/>
    <n v="856.5"/>
    <n v="0"/>
    <n v="0"/>
    <n v="0"/>
    <n v="0"/>
    <n v="856.5"/>
    <n v="17130"/>
    <n v="-16273.5"/>
    <n v="0"/>
    <m/>
    <s v="UM01"/>
    <s v="INR"/>
    <n v="0"/>
    <n v="0"/>
    <n v="0"/>
    <n v="0"/>
    <n v="0"/>
  </r>
  <r>
    <s v="1607000211"/>
    <s v="0"/>
    <s v="16070002110"/>
    <s v="7000"/>
    <x v="6"/>
    <s v="TVS bike-KA-05-EU-1592 BG Manj-MCY"/>
    <s v="11"/>
    <s v="0"/>
    <s v="UM3003"/>
    <d v="2008-11-01T00:00:00"/>
    <n v="46480"/>
    <n v="-44156"/>
    <n v="2324"/>
    <n v="0"/>
    <n v="0"/>
    <n v="0"/>
    <n v="0"/>
    <n v="2324"/>
    <n v="46480"/>
    <n v="-44156"/>
    <n v="0"/>
    <m/>
    <s v="UM01"/>
    <s v="INR"/>
    <n v="0"/>
    <n v="0"/>
    <n v="0"/>
    <n v="0"/>
    <n v="0"/>
  </r>
  <r>
    <s v="1607000212"/>
    <s v="0"/>
    <s v="16070002120"/>
    <s v="7000"/>
    <x v="6"/>
    <s v="&quot;ATLAS 22&quot;&quot; Green Cycle-MCY&quot;"/>
    <s v="31"/>
    <s v="0"/>
    <s v="UM3003"/>
    <d v="2008-11-01T00:00:00"/>
    <n v="2405"/>
    <n v="-2405"/>
    <n v="0"/>
    <n v="0"/>
    <n v="0"/>
    <n v="0"/>
    <n v="0"/>
    <n v="0"/>
    <n v="2405"/>
    <n v="-2405"/>
    <n v="0"/>
    <m/>
    <s v="UM01"/>
    <s v="INR"/>
    <n v="0"/>
    <n v="0"/>
    <n v="0"/>
    <n v="0"/>
    <n v="0"/>
  </r>
  <r>
    <s v="1607000215"/>
    <s v="0"/>
    <s v="16070002150"/>
    <s v="7000"/>
    <x v="6"/>
    <s v="CARMRY JH 01CA 0727"/>
    <s v="8"/>
    <s v="0"/>
    <s v="UM3001"/>
    <d v="2016-05-16T00:00:00"/>
    <n v="3523050"/>
    <n v="-1621869.86"/>
    <n v="1901180.14"/>
    <n v="0"/>
    <n v="0"/>
    <n v="-418362.19"/>
    <n v="0"/>
    <n v="1482817.95"/>
    <n v="3523050"/>
    <n v="-2040232.05"/>
    <n v="0"/>
    <m/>
    <s v="UM01"/>
    <s v="INR"/>
    <n v="0"/>
    <n v="0"/>
    <n v="0"/>
    <n v="0"/>
    <n v="0"/>
  </r>
  <r>
    <s v="1607000228"/>
    <s v="0"/>
    <s v="16070002280"/>
    <s v="7000"/>
    <x v="6"/>
    <s v="JH01CP-7141-SBN SHARMA---MARUTI DZIRE ,BS4,1200CC"/>
    <s v="8"/>
    <s v="0"/>
    <s v="UM3001"/>
    <d v="2017-10-11T00:00:00"/>
    <n v="700000"/>
    <n v="-205421.23"/>
    <n v="494578.77"/>
    <n v="0"/>
    <n v="0"/>
    <n v="-83125"/>
    <n v="0"/>
    <n v="411453.77"/>
    <n v="700000"/>
    <n v="-288546.23"/>
    <n v="0"/>
    <m/>
    <s v="UM01"/>
    <s v="INR"/>
    <n v="0"/>
    <n v="0"/>
    <n v="0"/>
    <n v="0"/>
    <n v="0"/>
  </r>
  <r>
    <s v="1607000229"/>
    <s v="0"/>
    <s v="16070002290"/>
    <s v="7000"/>
    <x v="6"/>
    <s v="By-cycle"/>
    <s v="8"/>
    <s v="0"/>
    <s v="UM3001"/>
    <d v="2019-09-05T00:00:00"/>
    <n v="4250"/>
    <n v="-288.2"/>
    <n v="3961.8"/>
    <n v="0"/>
    <n v="0"/>
    <n v="-504.79"/>
    <n v="0"/>
    <n v="3457.01"/>
    <n v="4250"/>
    <n v="-792.99"/>
    <n v="0"/>
    <m/>
    <s v="UM01"/>
    <s v="INR"/>
    <n v="0"/>
    <n v="0"/>
    <n v="0"/>
    <n v="0"/>
    <n v="0"/>
  </r>
  <r>
    <s v="1607000245"/>
    <s v="0"/>
    <s v="16070002450"/>
    <s v="7000"/>
    <x v="6"/>
    <s v="JH01DQ-1584-Toyota Camry automatic"/>
    <s v="8"/>
    <s v="0"/>
    <s v="UM3001"/>
    <d v="2019-10-06T00:00:00"/>
    <n v="4239275.8899999997"/>
    <n v="-244829.76"/>
    <n v="3994446.13"/>
    <n v="0"/>
    <n v="0"/>
    <n v="-503503.3"/>
    <n v="0"/>
    <n v="3490942.83"/>
    <n v="4239275.8899999997"/>
    <n v="-748333.06"/>
    <n v="0"/>
    <m/>
    <s v="UM01"/>
    <s v="INR"/>
    <n v="0"/>
    <n v="0"/>
    <n v="0"/>
    <n v="0"/>
    <n v="0"/>
  </r>
  <r>
    <s v="1607000247"/>
    <s v="0"/>
    <s v="16070002470"/>
    <s v="7000"/>
    <x v="6"/>
    <s v="JH01DP-8935-Tanmoy sinha-Baleno delta"/>
    <s v="8"/>
    <s v="0"/>
    <s v="UM3005"/>
    <d v="2019-08-22T00:00:00"/>
    <n v="420000"/>
    <n v="-30388.32"/>
    <n v="389611.68"/>
    <n v="0"/>
    <n v="0"/>
    <n v="-49886.27"/>
    <n v="0"/>
    <n v="339725.41"/>
    <n v="420000"/>
    <n v="-80274.59"/>
    <n v="0"/>
    <m/>
    <s v="UM01"/>
    <s v="INR"/>
    <n v="0"/>
    <n v="0"/>
    <n v="0"/>
    <n v="0"/>
    <n v="0"/>
  </r>
  <r>
    <s v="1607000248"/>
    <s v="0"/>
    <s v="16070002480"/>
    <s v="7000"/>
    <x v="6"/>
    <s v="JH01DQ-8455-Security Dept-New Car Santro Sportz"/>
    <s v="8"/>
    <s v="0"/>
    <s v="UM3001"/>
    <d v="2019-09-13T00:00:00"/>
    <n v="526038"/>
    <n v="-34305.660000000003"/>
    <n v="491732.34"/>
    <n v="0"/>
    <n v="0"/>
    <n v="-62479.63"/>
    <n v="0"/>
    <n v="429252.71"/>
    <n v="526038"/>
    <n v="-96785.29"/>
    <n v="0"/>
    <m/>
    <s v="UM01"/>
    <s v="INR"/>
    <n v="0"/>
    <n v="0"/>
    <n v="0"/>
    <n v="0"/>
    <n v="0"/>
  </r>
  <r>
    <s v="1607000249"/>
    <s v="0"/>
    <s v="16070002490"/>
    <s v="7000"/>
    <x v="6"/>
    <s v="JH05CF-6504-Dhanra Pariah-Maruti Dzire-VXI-DRR4CD2"/>
    <s v="8"/>
    <s v="0"/>
    <s v="UM3001"/>
    <d v="2019-08-17T00:00:00"/>
    <n v="469444"/>
    <n v="-34727.32"/>
    <n v="434716.68"/>
    <n v="0"/>
    <n v="0"/>
    <n v="-55759.37"/>
    <n v="0"/>
    <n v="378957.31"/>
    <n v="469444"/>
    <n v="-90486.69"/>
    <n v="0"/>
    <m/>
    <s v="UM01"/>
    <s v="INR"/>
    <n v="0"/>
    <n v="0"/>
    <n v="0"/>
    <n v="0"/>
    <n v="0"/>
  </r>
  <r>
    <s v="1607000250"/>
    <s v="0"/>
    <s v="16070002500"/>
    <s v="7000"/>
    <x v="6"/>
    <s v="JH01DQ-1567-Amit Pandey-Honda WRV-SMT Car"/>
    <s v="8"/>
    <s v="0"/>
    <s v="UM3001"/>
    <d v="2019-10-14T00:00:00"/>
    <n v="548578"/>
    <n v="-30257.97"/>
    <n v="518320.03"/>
    <n v="0"/>
    <n v="0"/>
    <n v="-65154.64"/>
    <n v="0"/>
    <n v="453165.39"/>
    <n v="548578"/>
    <n v="-95412.61"/>
    <n v="0"/>
    <m/>
    <s v="UM01"/>
    <s v="INR"/>
    <n v="0"/>
    <n v="0"/>
    <n v="0"/>
    <n v="0"/>
    <n v="0"/>
  </r>
  <r>
    <s v="1607000251"/>
    <s v="0"/>
    <s v="16070002510"/>
    <s v="7000"/>
    <x v="6"/>
    <s v="JH01DT-1721-Mayan Murari-Maruti Swift DzireVXI BS4"/>
    <s v="8"/>
    <s v="0"/>
    <s v="UM3001"/>
    <d v="2019-12-24T00:00:00"/>
    <n v="418846"/>
    <n v="-13453.7"/>
    <n v="405392.3"/>
    <n v="0"/>
    <n v="0"/>
    <n v="-49742.73"/>
    <n v="0"/>
    <n v="355649.57"/>
    <n v="418846"/>
    <n v="-63196.43"/>
    <n v="0"/>
    <m/>
    <s v="UM01"/>
    <s v="INR"/>
    <n v="0"/>
    <n v="0"/>
    <n v="0"/>
    <n v="0"/>
    <n v="0"/>
  </r>
  <r>
    <s v="1607000252"/>
    <s v="0"/>
    <s v="16070002520"/>
    <s v="7000"/>
    <x v="6"/>
    <s v="JH01DT-1255-Swift LXI for Security"/>
    <s v="8"/>
    <s v="0"/>
    <s v="UM3001"/>
    <d v="2019-12-24T00:00:00"/>
    <n v="539112"/>
    <n v="-17316.77"/>
    <n v="521795.23"/>
    <n v="0"/>
    <n v="0"/>
    <n v="-64025.69"/>
    <n v="0"/>
    <n v="457769.54"/>
    <n v="539112"/>
    <n v="-81342.460000000006"/>
    <n v="0"/>
    <m/>
    <s v="UM01"/>
    <s v="INR"/>
    <n v="0"/>
    <n v="0"/>
    <n v="0"/>
    <n v="0"/>
    <n v="0"/>
  </r>
  <r>
    <s v="1607000255"/>
    <s v="0"/>
    <s v="16070002550"/>
    <s v="7000"/>
    <x v="6"/>
    <s v="JH01DT4716-R K Jaiswal-Maruti SWIFT VXI"/>
    <s v="8"/>
    <s v="0"/>
    <s v="UM3001"/>
    <d v="2020-01-08T00:00:00"/>
    <n v="418426.81"/>
    <n v="-11403.84"/>
    <n v="407022.97"/>
    <n v="0"/>
    <n v="0"/>
    <n v="-49692.21"/>
    <n v="0"/>
    <n v="357330.76"/>
    <n v="418426.81"/>
    <n v="-61096.05"/>
    <n v="0"/>
    <m/>
    <s v="UM01"/>
    <s v="INR"/>
    <n v="0"/>
    <n v="0"/>
    <n v="0"/>
    <n v="0"/>
    <n v="0"/>
  </r>
  <r>
    <s v="1607000257"/>
    <s v="0"/>
    <s v="16070002570"/>
    <s v="7000"/>
    <x v="6"/>
    <s v="JH01DU-1454 XUV 300 for Mr. CHANDRASHEKHAR Y KALE"/>
    <s v="8"/>
    <s v="0"/>
    <s v="UM3001"/>
    <d v="2020-02-10T00:00:00"/>
    <n v="641303.71"/>
    <n v="-10611.73"/>
    <n v="630691.98"/>
    <n v="0"/>
    <n v="0"/>
    <n v="-76158.509999999995"/>
    <n v="0"/>
    <n v="554533.47"/>
    <n v="641303.71"/>
    <n v="-86770.240000000005"/>
    <n v="0"/>
    <m/>
    <s v="UM01"/>
    <s v="INR"/>
    <n v="0"/>
    <n v="0"/>
    <n v="0"/>
    <n v="0"/>
    <n v="0"/>
  </r>
  <r>
    <s v="1607000259"/>
    <s v="0"/>
    <s v="16070002590"/>
    <s v="7000"/>
    <x v="6"/>
    <s v="JH01DW-7541-Super splender motor cycle-City Office"/>
    <s v="8"/>
    <s v="0"/>
    <s v="UM3001"/>
    <d v="2020-08-23T00:00:00"/>
    <n v="0"/>
    <n v="0"/>
    <n v="0"/>
    <n v="80325"/>
    <n v="0"/>
    <n v="-5775.42"/>
    <n v="0"/>
    <n v="74549.58"/>
    <n v="80325"/>
    <n v="-5775.42"/>
    <n v="0"/>
    <m/>
    <s v="UM01"/>
    <s v="INR"/>
    <n v="0"/>
    <n v="0"/>
    <n v="0"/>
    <n v="0"/>
    <n v="0"/>
  </r>
  <r>
    <s v="1607000260"/>
    <s v="0"/>
    <s v="16070002600"/>
    <s v="7000"/>
    <x v="6"/>
    <s v="JH01EE-8917-Mr. Nripendra Nat-Maruti Brezza ZXT AT"/>
    <s v="8"/>
    <s v="0"/>
    <s v="UM3001"/>
    <d v="2021-02-18T00:00:00"/>
    <n v="0"/>
    <n v="0"/>
    <n v="0"/>
    <n v="547553.43999999994"/>
    <n v="0"/>
    <n v="-7481.98"/>
    <n v="0"/>
    <n v="540071.46"/>
    <n v="547553.43999999994"/>
    <n v="-7481.98"/>
    <n v="0"/>
    <m/>
    <s v="UM01"/>
    <s v="INR"/>
    <n v="0"/>
    <n v="0"/>
    <n v="0"/>
    <n v="0"/>
    <n v="0"/>
  </r>
  <r>
    <s v="1607000261"/>
    <s v="0"/>
    <s v="16070002610"/>
    <s v="7000"/>
    <x v="6"/>
    <s v="JH 01EF 1273 -Tata Altroz XZ (RT)"/>
    <s v="8"/>
    <s v="0"/>
    <s v="UM3001"/>
    <d v="2021-03-16T00:00:00"/>
    <n v="0"/>
    <n v="0"/>
    <n v="0"/>
    <n v="658458"/>
    <n v="0"/>
    <n v="-3427.59"/>
    <n v="0"/>
    <n v="655030.41"/>
    <n v="658458"/>
    <n v="-3427.59"/>
    <n v="0"/>
    <m/>
    <s v="UM01"/>
    <s v="INR"/>
    <n v="0"/>
    <n v="0"/>
    <n v="0"/>
    <n v="0"/>
    <n v="0"/>
  </r>
  <r>
    <s v="1608000026"/>
    <s v="0"/>
    <s v="16080000260"/>
    <s v="8000"/>
    <x v="7"/>
    <s v="AUTOCAD 2013 MECH. COMM GET 5"/>
    <s v="5"/>
    <s v="0"/>
    <s v="UM3001"/>
    <d v="2012-10-20T00:00:00"/>
    <n v="415140"/>
    <n v="-394383"/>
    <n v="20757"/>
    <n v="0"/>
    <n v="0"/>
    <n v="0"/>
    <n v="0"/>
    <n v="20757"/>
    <n v="415140"/>
    <n v="-394383"/>
    <n v="0"/>
    <m/>
    <s v="UM01"/>
    <s v="INR"/>
    <n v="0"/>
    <n v="0"/>
    <n v="0"/>
    <n v="0"/>
    <n v="0"/>
  </r>
  <r>
    <s v="1608000027"/>
    <s v="0"/>
    <s v="16080000270"/>
    <s v="8000"/>
    <x v="7"/>
    <s v="COMTR MS OFFICE 2007 PROFESSIO"/>
    <s v="5"/>
    <s v="0"/>
    <s v="UM3001"/>
    <d v="2009-10-30T00:00:00"/>
    <n v="32552"/>
    <n v="-30924.400000000001"/>
    <n v="1627.6"/>
    <n v="0"/>
    <n v="0"/>
    <n v="0"/>
    <n v="0"/>
    <n v="1627.6"/>
    <n v="32552"/>
    <n v="-30924.400000000001"/>
    <n v="0"/>
    <m/>
    <s v="UM01"/>
    <s v="INR"/>
    <n v="0"/>
    <n v="0"/>
    <n v="0"/>
    <n v="0"/>
    <n v="0"/>
  </r>
  <r>
    <s v="1608000028"/>
    <s v="0"/>
    <s v="16080000280"/>
    <s v="8000"/>
    <x v="7"/>
    <s v="DELL EQUALOGIS SAS STORAGE ARR"/>
    <s v="5"/>
    <s v="0"/>
    <s v="UM3001"/>
    <d v="2012-05-10T00:00:00"/>
    <n v="709000"/>
    <n v="-673550"/>
    <n v="35450"/>
    <n v="0"/>
    <n v="0"/>
    <n v="0"/>
    <n v="0"/>
    <n v="35450"/>
    <n v="709000"/>
    <n v="-673550"/>
    <n v="0"/>
    <m/>
    <s v="UM01"/>
    <s v="INR"/>
    <n v="0"/>
    <n v="0"/>
    <n v="0"/>
    <n v="0"/>
    <n v="0"/>
  </r>
  <r>
    <s v="1608000029"/>
    <s v="0"/>
    <s v="16080000290"/>
    <s v="8000"/>
    <x v="7"/>
    <s v="M S OFFICE PROJECT 2007"/>
    <s v="5"/>
    <s v="0"/>
    <s v="UM3001"/>
    <d v="2008-08-25T00:00:00"/>
    <n v="24072"/>
    <n v="-22868.400000000001"/>
    <n v="1203.5999999999999"/>
    <n v="0"/>
    <n v="0"/>
    <n v="0"/>
    <n v="0"/>
    <n v="1203.5999999999999"/>
    <n v="24072"/>
    <n v="-22868.400000000001"/>
    <n v="0"/>
    <m/>
    <s v="UM01"/>
    <s v="INR"/>
    <n v="0"/>
    <n v="0"/>
    <n v="0"/>
    <n v="0"/>
    <n v="0"/>
  </r>
  <r>
    <s v="1608000030"/>
    <s v="0"/>
    <s v="16080000300"/>
    <s v="8000"/>
    <x v="7"/>
    <s v="M S OFFICE PROJECT 2007"/>
    <s v="5"/>
    <s v="0"/>
    <s v="UM3001"/>
    <d v="2008-08-25T00:00:00"/>
    <n v="24072"/>
    <n v="-22868.400000000001"/>
    <n v="1203.5999999999999"/>
    <n v="0"/>
    <n v="0"/>
    <n v="0"/>
    <n v="0"/>
    <n v="1203.5999999999999"/>
    <n v="24072"/>
    <n v="-22868.400000000001"/>
    <n v="0"/>
    <m/>
    <s v="UM01"/>
    <s v="INR"/>
    <n v="0"/>
    <n v="0"/>
    <n v="0"/>
    <n v="0"/>
    <n v="0"/>
  </r>
  <r>
    <s v="1608000031"/>
    <s v="0"/>
    <s v="16080000310"/>
    <s v="8000"/>
    <x v="7"/>
    <s v="M.S. OFFICE- 2010 HOME&amp;BUSINES"/>
    <s v="5"/>
    <s v="0"/>
    <s v="UM3002"/>
    <d v="2011-06-10T00:00:00"/>
    <n v="8925"/>
    <n v="-8478.75"/>
    <n v="446.25"/>
    <n v="0"/>
    <n v="0"/>
    <n v="0"/>
    <n v="0"/>
    <n v="446.25"/>
    <n v="8925"/>
    <n v="-8478.75"/>
    <n v="0"/>
    <m/>
    <s v="UM01"/>
    <s v="INR"/>
    <n v="0"/>
    <n v="0"/>
    <n v="0"/>
    <n v="0"/>
    <n v="0"/>
  </r>
  <r>
    <s v="1608000032"/>
    <s v="0"/>
    <s v="16080000320"/>
    <s v="8000"/>
    <x v="7"/>
    <s v="M.S. OFFICE- 2010 HOME&amp;BUSINES"/>
    <s v="5"/>
    <s v="0"/>
    <s v="UM3001"/>
    <d v="2011-06-26T00:00:00"/>
    <n v="8924"/>
    <n v="-8477.7999999999993"/>
    <n v="446.2"/>
    <n v="0"/>
    <n v="0"/>
    <n v="0"/>
    <n v="0"/>
    <n v="446.2"/>
    <n v="8924"/>
    <n v="-8477.7999999999993"/>
    <n v="0"/>
    <m/>
    <s v="UM01"/>
    <s v="INR"/>
    <n v="0"/>
    <n v="0"/>
    <n v="0"/>
    <n v="0"/>
    <n v="0"/>
  </r>
  <r>
    <s v="1608000033"/>
    <s v="0"/>
    <s v="16080000330"/>
    <s v="8000"/>
    <x v="7"/>
    <s v="M.S. OFFICE- 2010 HOME&amp;BUSINES"/>
    <s v="5"/>
    <s v="0"/>
    <s v="UM3001"/>
    <d v="2011-12-15T00:00:00"/>
    <n v="17850"/>
    <n v="-16957.5"/>
    <n v="892.5"/>
    <n v="0"/>
    <n v="0"/>
    <n v="0"/>
    <n v="0"/>
    <n v="892.5"/>
    <n v="17850"/>
    <n v="-16957.5"/>
    <n v="0"/>
    <m/>
    <s v="UM01"/>
    <s v="INR"/>
    <n v="0"/>
    <n v="0"/>
    <n v="0"/>
    <n v="0"/>
    <n v="0"/>
  </r>
  <r>
    <s v="1608000034"/>
    <s v="0"/>
    <s v="16080000340"/>
    <s v="8000"/>
    <x v="7"/>
    <s v="MINITAB 16 SOFTWARE FOR WINDOW"/>
    <s v="5"/>
    <s v="0"/>
    <s v="UM3001"/>
    <d v="2012-12-04T00:00:00"/>
    <n v="257742"/>
    <n v="-244854.9"/>
    <n v="12887.1"/>
    <n v="0"/>
    <n v="0"/>
    <n v="0"/>
    <n v="0"/>
    <n v="12887.1"/>
    <n v="257742"/>
    <n v="-244854.9"/>
    <n v="0"/>
    <m/>
    <s v="UM01"/>
    <s v="INR"/>
    <n v="0"/>
    <n v="0"/>
    <n v="0"/>
    <n v="0"/>
    <n v="0"/>
  </r>
  <r>
    <s v="1608000035"/>
    <s v="0"/>
    <s v="16080000350"/>
    <s v="8000"/>
    <x v="7"/>
    <s v="MINITAB 16 SOFTWARE FOR WINDOW"/>
    <s v="5"/>
    <s v="0"/>
    <s v="UM3001"/>
    <d v="2012-11-12T00:00:00"/>
    <n v="171828.1"/>
    <n v="-163236.69"/>
    <n v="8591.41"/>
    <n v="0"/>
    <n v="0"/>
    <n v="0"/>
    <n v="0"/>
    <n v="8591.41"/>
    <n v="171828.1"/>
    <n v="-163236.69"/>
    <n v="0"/>
    <m/>
    <s v="UM01"/>
    <s v="INR"/>
    <n v="0"/>
    <n v="0"/>
    <n v="0"/>
    <n v="0"/>
    <n v="0"/>
  </r>
  <r>
    <s v="1608000036"/>
    <s v="0"/>
    <s v="16080000360"/>
    <s v="8000"/>
    <x v="7"/>
    <s v="MULTIPARA MONITO"/>
    <s v="3"/>
    <s v="0"/>
    <s v="UM3001"/>
    <d v="2016-03-02T00:00:00"/>
    <n v="189000"/>
    <n v="-179550"/>
    <n v="9450"/>
    <n v="0"/>
    <n v="0"/>
    <n v="0"/>
    <n v="0"/>
    <n v="9450"/>
    <n v="189000"/>
    <n v="-179550"/>
    <n v="0"/>
    <m/>
    <s v="UM01"/>
    <s v="INR"/>
    <n v="0"/>
    <n v="0"/>
    <n v="0"/>
    <n v="0"/>
    <n v="0"/>
  </r>
  <r>
    <s v="1608000037"/>
    <s v="0"/>
    <s v="16080000370"/>
    <s v="8000"/>
    <x v="7"/>
    <s v="PERPETUAL LICNSE"/>
    <s v="3"/>
    <s v="0"/>
    <s v="UM3001"/>
    <d v="2015-08-24T00:00:00"/>
    <n v="292136"/>
    <n v="-277529.2"/>
    <n v="14606.8"/>
    <n v="0"/>
    <n v="0"/>
    <n v="0"/>
    <n v="0"/>
    <n v="14606.8"/>
    <n v="292136"/>
    <n v="-277529.2"/>
    <n v="0"/>
    <m/>
    <s v="UM01"/>
    <s v="INR"/>
    <n v="0"/>
    <n v="0"/>
    <n v="0"/>
    <n v="0"/>
    <n v="0"/>
  </r>
  <r>
    <s v="1608000038"/>
    <s v="0"/>
    <s v="16080000380"/>
    <s v="8000"/>
    <x v="7"/>
    <s v="POWER EDGE R620 X 8 CHASSIS -"/>
    <s v="5"/>
    <s v="0"/>
    <s v="UM3001"/>
    <d v="2012-05-10T00:00:00"/>
    <n v="285000"/>
    <n v="-270750"/>
    <n v="14250"/>
    <n v="0"/>
    <n v="0"/>
    <n v="0"/>
    <n v="0"/>
    <n v="14250"/>
    <n v="285000"/>
    <n v="-270750"/>
    <n v="0"/>
    <m/>
    <s v="UM01"/>
    <s v="INR"/>
    <n v="0"/>
    <n v="0"/>
    <n v="0"/>
    <n v="0"/>
    <n v="0"/>
  </r>
  <r>
    <s v="1608000039"/>
    <s v="0"/>
    <s v="16080000390"/>
    <s v="8000"/>
    <x v="7"/>
    <s v="SCHEDULER BASE LICENSE ( BAAN"/>
    <s v="5"/>
    <s v="0"/>
    <s v="UM3001"/>
    <d v="2010-11-29T00:00:00"/>
    <n v="918000"/>
    <n v="-872100"/>
    <n v="45900"/>
    <n v="0"/>
    <n v="0"/>
    <n v="0"/>
    <n v="0"/>
    <n v="45900"/>
    <n v="918000"/>
    <n v="-872100"/>
    <n v="0"/>
    <m/>
    <s v="UM01"/>
    <s v="INR"/>
    <n v="0"/>
    <n v="0"/>
    <n v="0"/>
    <n v="0"/>
    <n v="0"/>
  </r>
  <r>
    <s v="1608000040"/>
    <s v="0"/>
    <s v="16080000400"/>
    <s v="8000"/>
    <x v="7"/>
    <s v="SOFT. LIC. FOR VISITOR MANAGME"/>
    <s v="5"/>
    <s v="0"/>
    <s v="UM3001"/>
    <d v="2012-08-29T00:00:00"/>
    <n v="68960"/>
    <n v="-65512"/>
    <n v="3448"/>
    <n v="0"/>
    <n v="0"/>
    <n v="0"/>
    <n v="0"/>
    <n v="3448"/>
    <n v="68960"/>
    <n v="-65512"/>
    <n v="0"/>
    <m/>
    <s v="UM01"/>
    <s v="INR"/>
    <n v="0"/>
    <n v="0"/>
    <n v="0"/>
    <n v="0"/>
    <n v="0"/>
  </r>
  <r>
    <s v="1608000041"/>
    <s v="0"/>
    <s v="16080000410"/>
    <s v="8000"/>
    <x v="7"/>
    <s v="UP GRADATION &amp; COMPU - DESIGN"/>
    <s v="0"/>
    <s v="0"/>
    <s v="UM3001"/>
    <d v="2009-03-22T00:00:00"/>
    <n v="1780993.46"/>
    <n v="-1691943.79"/>
    <n v="89049.67"/>
    <n v="0"/>
    <n v="0"/>
    <n v="0"/>
    <n v="0"/>
    <n v="89049.67"/>
    <n v="1780993.46"/>
    <n v="-1691943.79"/>
    <n v="0"/>
    <m/>
    <s v="UM01"/>
    <s v="INR"/>
    <n v="0"/>
    <n v="0"/>
    <n v="0"/>
    <n v="0"/>
    <n v="0"/>
  </r>
  <r>
    <s v="1608000042"/>
    <s v="0"/>
    <s v="16080000420"/>
    <s v="8000"/>
    <x v="7"/>
    <s v="SOFTWARE TO DOWNLOAD THE METER"/>
    <s v="3"/>
    <s v="0"/>
    <s v="UM3005"/>
    <d v="2014-04-25T00:00:00"/>
    <n v="315000"/>
    <n v="-299250"/>
    <n v="15750"/>
    <n v="0"/>
    <n v="0"/>
    <n v="0"/>
    <n v="0"/>
    <n v="15750"/>
    <n v="315000"/>
    <n v="-299250"/>
    <n v="0"/>
    <m/>
    <s v="UM01"/>
    <s v="INR"/>
    <n v="0"/>
    <n v="0"/>
    <n v="0"/>
    <n v="0"/>
    <n v="0"/>
  </r>
  <r>
    <s v="1608000043"/>
    <s v="0"/>
    <s v="16080000430"/>
    <s v="8000"/>
    <x v="7"/>
    <s v="WINDOWS XP PROFESSIONAL"/>
    <s v="3"/>
    <s v="0"/>
    <s v="UM3005"/>
    <d v="2014-04-25T00:00:00"/>
    <n v="9607.5"/>
    <n v="-9127.1200000000008"/>
    <n v="480.38"/>
    <n v="0"/>
    <n v="0"/>
    <n v="0"/>
    <n v="0"/>
    <n v="480.38"/>
    <n v="9607.5"/>
    <n v="-9127.1200000000008"/>
    <n v="0"/>
    <m/>
    <s v="UM01"/>
    <s v="INR"/>
    <n v="0"/>
    <n v="0"/>
    <n v="0"/>
    <n v="0"/>
    <n v="0"/>
  </r>
  <r>
    <s v="1608000044"/>
    <s v="0"/>
    <s v="16080000440"/>
    <s v="8000"/>
    <x v="7"/>
    <s v="OFFICE 2007 PROFESSIONAL CD"/>
    <s v="3"/>
    <s v="0"/>
    <s v="UM3005"/>
    <d v="2014-04-25T00:00:00"/>
    <n v="19110"/>
    <n v="-18154.5"/>
    <n v="955.5"/>
    <n v="0"/>
    <n v="0"/>
    <n v="0"/>
    <n v="0"/>
    <n v="955.5"/>
    <n v="19110"/>
    <n v="-18154.5"/>
    <n v="0"/>
    <m/>
    <s v="UM01"/>
    <s v="INR"/>
    <n v="0"/>
    <n v="0"/>
    <n v="0"/>
    <n v="0"/>
    <n v="0"/>
  </r>
  <r>
    <s v="1608000047"/>
    <s v="0"/>
    <s v="16080000470"/>
    <s v="8000"/>
    <x v="7"/>
    <s v="ADAPT BUILDING STRUCTURE DESIGN SUITE"/>
    <s v="5"/>
    <s v="0"/>
    <s v="UM3004"/>
    <d v="2017-03-31T00:00:00"/>
    <n v="241500"/>
    <n v="-145032.32999999999"/>
    <n v="96467.67"/>
    <n v="0"/>
    <n v="0"/>
    <n v="-48300"/>
    <n v="0"/>
    <n v="48167.67"/>
    <n v="241500"/>
    <n v="-193332.33"/>
    <n v="0"/>
    <m/>
    <s v="UM01"/>
    <s v="INR"/>
    <n v="0"/>
    <n v="0"/>
    <n v="0"/>
    <n v="0"/>
    <n v="0"/>
  </r>
  <r>
    <s v="1608000048"/>
    <s v="0"/>
    <s v="16080000480"/>
    <s v="8000"/>
    <x v="7"/>
    <s v="SAP"/>
    <s v="5"/>
    <s v="0"/>
    <s v="UM3001"/>
    <d v="2017-03-01T00:00:00"/>
    <n v="104831683.95"/>
    <n v="-64655724.210000001"/>
    <n v="40175959.740000002"/>
    <n v="0"/>
    <n v="0"/>
    <n v="-20978863.100000001"/>
    <n v="0"/>
    <n v="19197096.640000001"/>
    <n v="104831683.95"/>
    <n v="-85634587.310000002"/>
    <n v="0"/>
    <m/>
    <s v="UM01"/>
    <s v="INR"/>
    <n v="0"/>
    <n v="0"/>
    <n v="0"/>
    <n v="0"/>
    <n v="0"/>
  </r>
  <r>
    <s v="1608000053"/>
    <s v="0"/>
    <s v="16080000530"/>
    <s v="8000"/>
    <x v="7"/>
    <s v="Attendance MIS Software"/>
    <s v="5"/>
    <s v="0"/>
    <s v="UM3001"/>
    <d v="2017-06-29T00:00:00"/>
    <n v="42400"/>
    <n v="-22203.66"/>
    <n v="20196.34"/>
    <n v="0"/>
    <n v="0"/>
    <n v="-8056"/>
    <n v="0"/>
    <n v="12140.34"/>
    <n v="42400"/>
    <n v="-30259.66"/>
    <n v="0"/>
    <m/>
    <s v="UM01"/>
    <s v="INR"/>
    <n v="0"/>
    <n v="0"/>
    <n v="0"/>
    <n v="0"/>
    <n v="0"/>
  </r>
  <r>
    <s v="1608000061"/>
    <s v="0"/>
    <s v="16080000610"/>
    <s v="8000"/>
    <x v="7"/>
    <s v="SAP HR Module"/>
    <s v="6"/>
    <s v="0"/>
    <s v="UM3001"/>
    <d v="2018-02-28T00:00:00"/>
    <n v="2020251.09"/>
    <n v="-667789.85"/>
    <n v="1352461.24"/>
    <n v="0"/>
    <n v="0"/>
    <n v="-319873.09000000003"/>
    <n v="0"/>
    <n v="1032588.15"/>
    <n v="2020251.09"/>
    <n v="-987662.94"/>
    <n v="0"/>
    <m/>
    <s v="UM01"/>
    <s v="INR"/>
    <n v="0"/>
    <n v="0"/>
    <n v="0"/>
    <n v="0"/>
    <n v="0"/>
  </r>
  <r>
    <s v="1608000082"/>
    <s v="0"/>
    <s v="16080000820"/>
    <s v="8000"/>
    <x v="7"/>
    <s v="Call Billing software for your EPABX"/>
    <s v="6"/>
    <s v="0"/>
    <s v="UM3001"/>
    <d v="2020-11-08T00:00:00"/>
    <n v="0"/>
    <n v="0"/>
    <n v="0"/>
    <n v="16000"/>
    <n v="0"/>
    <n v="-999.45"/>
    <n v="0"/>
    <n v="15000.55"/>
    <n v="16000"/>
    <n v="-999.45"/>
    <n v="0"/>
    <m/>
    <s v="UM01"/>
    <s v="INR"/>
    <n v="0"/>
    <n v="0"/>
    <n v="0"/>
    <n v="0"/>
    <n v="0"/>
  </r>
  <r>
    <s v="1611000021"/>
    <s v="0"/>
    <s v="16110000210"/>
    <s v="1100"/>
    <x v="8"/>
    <s v="LEASE HOLD LAND"/>
    <s v="30"/>
    <s v="0"/>
    <s v="UM3001"/>
    <d v="1994-01-01T00:00:00"/>
    <n v="1594280"/>
    <n v="-1325505.6000000001"/>
    <n v="268774.40000000002"/>
    <n v="0"/>
    <n v="0"/>
    <n v="-50370.11"/>
    <n v="0"/>
    <n v="218404.29"/>
    <n v="1594280"/>
    <n v="-1375875.71"/>
    <n v="0"/>
    <m/>
    <s v="UM01"/>
    <s v="INR"/>
    <n v="0"/>
    <n v="0"/>
    <n v="0"/>
    <n v="0"/>
    <n v="0"/>
  </r>
  <r>
    <s v="1611000022"/>
    <s v="0"/>
    <s v="16110000220"/>
    <s v="1100"/>
    <x v="8"/>
    <s v="LEASEHOLD LAND"/>
    <s v="99"/>
    <s v="0"/>
    <s v="UM3001"/>
    <d v="2005-01-01T00:00:00"/>
    <n v="6825385"/>
    <n v="-1660013.72"/>
    <n v="5165371.28"/>
    <n v="0"/>
    <n v="0"/>
    <n v="-57598.86"/>
    <n v="0"/>
    <n v="5107772.42"/>
    <n v="6825385"/>
    <n v="-1717612.58"/>
    <n v="0"/>
    <m/>
    <s v="UM01"/>
    <s v="INR"/>
    <n v="0"/>
    <n v="0"/>
    <n v="0"/>
    <n v="0"/>
    <n v="0"/>
  </r>
  <r>
    <s v="1631000008"/>
    <s v="0"/>
    <s v="16310000080"/>
    <s v="3100"/>
    <x v="9"/>
    <s v="&quot;&quot;&quot;6&quot;&quot;&quot;&quot; HDPE PIPE LINE FROM FILLT&quot;"/>
    <s v="15"/>
    <s v="0"/>
    <s v="UM3001"/>
    <d v="1988-10-19T00:00:00"/>
    <n v="102628.21"/>
    <n v="-97496.8"/>
    <n v="5131.41"/>
    <n v="0"/>
    <n v="0"/>
    <n v="0"/>
    <n v="0"/>
    <n v="5131.41"/>
    <n v="102628.21"/>
    <n v="-97496.8"/>
    <n v="0"/>
    <m/>
    <s v="UM01"/>
    <s v="INR"/>
    <n v="0"/>
    <n v="0"/>
    <n v="0"/>
    <n v="0"/>
    <n v="0"/>
  </r>
  <r>
    <s v="1631000009"/>
    <s v="0"/>
    <s v="16310000090"/>
    <s v="3100"/>
    <x v="9"/>
    <s v="&quot;&quot;&quot;NEW 6&quot;&quot;&quot;&quot;PIPE LINE FROM RIVER P&quot;"/>
    <s v="0"/>
    <s v="0"/>
    <s v="UM3001"/>
    <d v="1983-07-22T00:00:00"/>
    <n v="126245.97"/>
    <n v="-119933.67"/>
    <n v="6312.3"/>
    <n v="0"/>
    <n v="0"/>
    <n v="0"/>
    <n v="0"/>
    <n v="6312.3"/>
    <n v="126245.97"/>
    <n v="-119933.67"/>
    <n v="0"/>
    <m/>
    <s v="UM01"/>
    <s v="INR"/>
    <n v="0"/>
    <n v="0"/>
    <n v="0"/>
    <n v="0"/>
    <n v="0"/>
  </r>
  <r>
    <s v="1631000010"/>
    <s v="0"/>
    <s v="16310000100"/>
    <s v="3100"/>
    <x v="9"/>
    <s v="2 UI BEACON CENTRIFUGA PUMP"/>
    <s v="0"/>
    <s v="0"/>
    <s v="UM3001"/>
    <d v="1976-01-01T00:00:00"/>
    <n v="10596.72"/>
    <n v="-10066.879999999999"/>
    <n v="529.84"/>
    <n v="0"/>
    <n v="0"/>
    <n v="0"/>
    <n v="0"/>
    <n v="529.84"/>
    <n v="10596.72"/>
    <n v="-10066.879999999999"/>
    <n v="0"/>
    <m/>
    <s v="UM01"/>
    <s v="INR"/>
    <n v="0"/>
    <n v="0"/>
    <n v="0"/>
    <n v="0"/>
    <n v="0"/>
  </r>
  <r>
    <s v="1631000011"/>
    <s v="0"/>
    <s v="16310000110"/>
    <s v="3100"/>
    <x v="9"/>
    <s v="35 HP PUMP FOR WIRE MILL"/>
    <s v="0"/>
    <s v="0"/>
    <s v="UM3001"/>
    <d v="1976-01-01T00:00:00"/>
    <n v="10330.11"/>
    <n v="-9813.6"/>
    <n v="516.51"/>
    <n v="0"/>
    <n v="0"/>
    <n v="0"/>
    <n v="0"/>
    <n v="516.51"/>
    <n v="10330.11"/>
    <n v="-9813.6"/>
    <n v="0"/>
    <m/>
    <s v="UM01"/>
    <s v="INR"/>
    <n v="0"/>
    <n v="0"/>
    <n v="0"/>
    <n v="0"/>
    <n v="0"/>
  </r>
  <r>
    <s v="1631000012"/>
    <s v="0"/>
    <s v="16310000120"/>
    <s v="3100"/>
    <x v="9"/>
    <s v="5 TONS CHILLED WATER FOR WET W"/>
    <s v="0"/>
    <s v="0"/>
    <s v="UM3001"/>
    <d v="1980-07-25T00:00:00"/>
    <n v="53307.08"/>
    <n v="-50641.72"/>
    <n v="2665.36"/>
    <n v="0"/>
    <n v="0"/>
    <n v="0"/>
    <n v="0"/>
    <n v="2665.36"/>
    <n v="53307.08"/>
    <n v="-50641.72"/>
    <n v="0"/>
    <m/>
    <s v="UM01"/>
    <s v="INR"/>
    <n v="0"/>
    <n v="0"/>
    <n v="0"/>
    <n v="0"/>
    <n v="0"/>
  </r>
  <r>
    <s v="1631000013"/>
    <s v="0"/>
    <s v="16310000130"/>
    <s v="3100"/>
    <x v="9"/>
    <s v="CHILLED WATER PLANT FOR W. MIL"/>
    <s v="0"/>
    <s v="0"/>
    <s v="UM3001"/>
    <d v="1969-01-01T00:00:00"/>
    <n v="117857.41"/>
    <n v="-111964.54"/>
    <n v="5892.87"/>
    <n v="0"/>
    <n v="0"/>
    <n v="0"/>
    <n v="0"/>
    <n v="5892.87"/>
    <n v="117857.41"/>
    <n v="-111964.54"/>
    <n v="0"/>
    <m/>
    <s v="UM01"/>
    <s v="INR"/>
    <n v="0"/>
    <n v="0"/>
    <n v="0"/>
    <n v="0"/>
    <n v="0"/>
  </r>
  <r>
    <s v="1631000014"/>
    <s v="0"/>
    <s v="16310000140"/>
    <s v="3100"/>
    <x v="9"/>
    <s v="CONSTRUCTION OF INTAKE WELL AT"/>
    <s v="15"/>
    <s v="0"/>
    <s v="UM3001"/>
    <d v="1988-10-16T00:00:00"/>
    <n v="30937.94"/>
    <n v="-29391.040000000001"/>
    <n v="1546.9"/>
    <n v="0"/>
    <n v="0"/>
    <n v="0"/>
    <n v="0"/>
    <n v="1546.9"/>
    <n v="30937.94"/>
    <n v="-29391.040000000001"/>
    <n v="0"/>
    <m/>
    <s v="UM01"/>
    <s v="INR"/>
    <n v="0"/>
    <n v="0"/>
    <n v="0"/>
    <n v="0"/>
    <n v="0"/>
  </r>
  <r>
    <s v="1631000015"/>
    <s v="0"/>
    <s v="16310000150"/>
    <s v="3100"/>
    <x v="9"/>
    <s v="DTINKING SUPPLY FOR FACTORY"/>
    <s v="15"/>
    <s v="0"/>
    <s v="UM3001"/>
    <d v="1988-04-21T00:00:00"/>
    <n v="272258.52"/>
    <n v="-258645.59"/>
    <n v="13612.93"/>
    <n v="0"/>
    <n v="0"/>
    <n v="0"/>
    <n v="0"/>
    <n v="13612.93"/>
    <n v="272258.52"/>
    <n v="-258645.59"/>
    <n v="0"/>
    <m/>
    <s v="UM01"/>
    <s v="INR"/>
    <n v="0"/>
    <n v="0"/>
    <n v="0"/>
    <n v="0"/>
    <n v="0"/>
  </r>
  <r>
    <s v="1631000016"/>
    <s v="0"/>
    <s v="16310000160"/>
    <s v="3100"/>
    <x v="9"/>
    <s v="INCREASE WATER LEVEL IN RIVER"/>
    <s v="15"/>
    <s v="0"/>
    <s v="UM3001"/>
    <d v="1988-04-06T00:00:00"/>
    <n v="34350.53"/>
    <n v="-32633"/>
    <n v="1717.53"/>
    <n v="0"/>
    <n v="0"/>
    <n v="0"/>
    <n v="0"/>
    <n v="1717.53"/>
    <n v="34350.53"/>
    <n v="-32633"/>
    <n v="0"/>
    <m/>
    <s v="UM01"/>
    <s v="INR"/>
    <n v="0"/>
    <n v="0"/>
    <n v="0"/>
    <n v="0"/>
    <n v="0"/>
  </r>
  <r>
    <s v="1631000017"/>
    <s v="0"/>
    <s v="16310000170"/>
    <s v="3100"/>
    <x v="9"/>
    <s v="INCREASING WATER CAPACITY OF R"/>
    <s v="15"/>
    <s v="0"/>
    <s v="UM3001"/>
    <d v="1990-10-11T00:00:00"/>
    <n v="1437866.9"/>
    <n v="-1365973.56"/>
    <n v="71893.34"/>
    <n v="0"/>
    <n v="0"/>
    <n v="0"/>
    <n v="0"/>
    <n v="71893.34"/>
    <n v="1437866.9"/>
    <n v="-1365973.56"/>
    <n v="0"/>
    <m/>
    <s v="UM01"/>
    <s v="INR"/>
    <n v="0"/>
    <n v="0"/>
    <n v="0"/>
    <n v="0"/>
    <n v="0"/>
  </r>
  <r>
    <s v="1631000018"/>
    <s v="0"/>
    <s v="16310000180"/>
    <s v="3100"/>
    <x v="9"/>
    <s v="KIRLOSKAR PUMP 2NOS WI H DIESE"/>
    <s v="0"/>
    <s v="0"/>
    <s v="UM3001"/>
    <d v="1974-01-01T00:00:00"/>
    <n v="96803.02"/>
    <n v="-91962.86"/>
    <n v="4840.16"/>
    <n v="0"/>
    <n v="0"/>
    <n v="0"/>
    <n v="0"/>
    <n v="4840.16"/>
    <n v="96803.02"/>
    <n v="-91962.86"/>
    <n v="0"/>
    <m/>
    <s v="UM01"/>
    <s v="INR"/>
    <n v="0"/>
    <n v="0"/>
    <n v="0"/>
    <n v="0"/>
    <n v="0"/>
  </r>
  <r>
    <s v="1631000019"/>
    <s v="0"/>
    <s v="16310000190"/>
    <s v="3100"/>
    <x v="9"/>
    <s v="NEW WATERLINE FOR W.MILL EXTEN"/>
    <s v="0"/>
    <s v="0"/>
    <s v="UM3002"/>
    <d v="1971-01-01T00:00:00"/>
    <n v="29849.14"/>
    <n v="-28356.68"/>
    <n v="1492.46"/>
    <n v="0"/>
    <n v="0"/>
    <n v="0"/>
    <n v="0"/>
    <n v="1492.46"/>
    <n v="29849.14"/>
    <n v="-28356.68"/>
    <n v="0"/>
    <m/>
    <s v="UM01"/>
    <s v="INR"/>
    <n v="0"/>
    <n v="0"/>
    <n v="0"/>
    <n v="0"/>
    <n v="0"/>
  </r>
  <r>
    <s v="1631000020"/>
    <s v="0"/>
    <s v="16310000200"/>
    <s v="3100"/>
    <x v="9"/>
    <s v="PIPELINE WELL AND PUN HOUSE"/>
    <s v="0"/>
    <s v="0"/>
    <s v="UM3001"/>
    <d v="1962-01-01T00:00:00"/>
    <n v="77463.38"/>
    <n v="-73590.210000000006"/>
    <n v="3873.17"/>
    <n v="0"/>
    <n v="0"/>
    <n v="0"/>
    <n v="0"/>
    <n v="3873.17"/>
    <n v="77463.38"/>
    <n v="-73590.210000000006"/>
    <n v="0"/>
    <m/>
    <s v="UM01"/>
    <s v="INR"/>
    <n v="0"/>
    <n v="0"/>
    <n v="0"/>
    <n v="0"/>
    <n v="0"/>
  </r>
  <r>
    <s v="1631000021"/>
    <s v="0"/>
    <s v="16310000210"/>
    <s v="3100"/>
    <x v="9"/>
    <s v="PUMP FOR RIVER PUMP HOUSE"/>
    <s v="0"/>
    <s v="0"/>
    <s v="UM3001"/>
    <d v="1981-05-14T00:00:00"/>
    <n v="59991.28"/>
    <n v="-56991.71"/>
    <n v="2999.57"/>
    <n v="0"/>
    <n v="0"/>
    <n v="0"/>
    <n v="0"/>
    <n v="2999.57"/>
    <n v="59991.28"/>
    <n v="-56991.71"/>
    <n v="0"/>
    <m/>
    <s v="UM01"/>
    <s v="INR"/>
    <n v="0"/>
    <n v="0"/>
    <n v="0"/>
    <n v="0"/>
    <n v="0"/>
  </r>
  <r>
    <s v="1631000022"/>
    <s v="0"/>
    <s v="16310000220"/>
    <s v="3100"/>
    <x v="9"/>
    <s v="PUMP WATER SUPPLY TO FINE WIRE"/>
    <s v="0"/>
    <s v="0"/>
    <s v="UM3001"/>
    <d v="1980-08-01T00:00:00"/>
    <n v="37054.559999999998"/>
    <n v="-35201.83"/>
    <n v="1852.73"/>
    <n v="0"/>
    <n v="0"/>
    <n v="0"/>
    <n v="0"/>
    <n v="1852.73"/>
    <n v="37054.559999999998"/>
    <n v="-35201.83"/>
    <n v="0"/>
    <m/>
    <s v="UM01"/>
    <s v="INR"/>
    <n v="0"/>
    <n v="0"/>
    <n v="0"/>
    <n v="0"/>
    <n v="0"/>
  </r>
  <r>
    <s v="1631000023"/>
    <s v="0"/>
    <s v="16310000230"/>
    <s v="3100"/>
    <x v="9"/>
    <s v="PUMP WATER SUPPLY TO FINE WIRE"/>
    <s v="0"/>
    <s v="0"/>
    <s v="UM3001"/>
    <d v="1980-08-01T00:00:00"/>
    <n v="37054.559999999998"/>
    <n v="-35201.83"/>
    <n v="1852.73"/>
    <n v="0"/>
    <n v="0"/>
    <n v="0"/>
    <n v="0"/>
    <n v="1852.73"/>
    <n v="37054.559999999998"/>
    <n v="-35201.83"/>
    <n v="0"/>
    <m/>
    <s v="UM01"/>
    <s v="INR"/>
    <n v="0"/>
    <n v="0"/>
    <n v="0"/>
    <n v="0"/>
    <n v="0"/>
  </r>
  <r>
    <s v="1631000024"/>
    <s v="0"/>
    <s v="16310000240"/>
    <s v="3100"/>
    <x v="9"/>
    <s v="REVALUATION ON WATER TREATMENT"/>
    <s v="15"/>
    <s v="0"/>
    <s v="UM3001"/>
    <d v="1997-04-01T00:00:00"/>
    <n v="44920185.969999999"/>
    <n v="-42674176.670000002"/>
    <n v="2246009.2999999998"/>
    <n v="0"/>
    <n v="0"/>
    <n v="0"/>
    <n v="0"/>
    <n v="2246009.2999999998"/>
    <n v="44920185.969999999"/>
    <n v="-42674176.670000002"/>
    <n v="0"/>
    <m/>
    <s v="UM01"/>
    <s v="INR"/>
    <n v="0"/>
    <n v="0"/>
    <n v="0"/>
    <n v="0"/>
    <n v="0"/>
  </r>
  <r>
    <s v="1631000025"/>
    <s v="0"/>
    <s v="16310000250"/>
    <s v="3100"/>
    <x v="9"/>
    <s v="STORAGE DIVISION"/>
    <s v="0"/>
    <s v="0"/>
    <s v="UM3001"/>
    <d v="1962-01-01T00:00:00"/>
    <n v="55077.37"/>
    <n v="-52323.5"/>
    <n v="2753.87"/>
    <n v="0"/>
    <n v="0"/>
    <n v="0"/>
    <n v="0"/>
    <n v="2753.87"/>
    <n v="55077.37"/>
    <n v="-52323.5"/>
    <n v="0"/>
    <m/>
    <s v="UM01"/>
    <s v="INR"/>
    <n v="0"/>
    <n v="0"/>
    <n v="0"/>
    <n v="0"/>
    <n v="0"/>
  </r>
  <r>
    <s v="1631000026"/>
    <s v="0"/>
    <s v="16310000260"/>
    <s v="3100"/>
    <x v="9"/>
    <s v="TREATMENT AND COOLING IVISION"/>
    <s v="0"/>
    <s v="0"/>
    <s v="UM3001"/>
    <d v="1962-01-01T00:00:00"/>
    <n v="149952.62"/>
    <n v="-142454.99"/>
    <n v="7497.63"/>
    <n v="0"/>
    <n v="0"/>
    <n v="0"/>
    <n v="0"/>
    <n v="7497.63"/>
    <n v="149952.62"/>
    <n v="-142454.99"/>
    <n v="0"/>
    <m/>
    <s v="UM01"/>
    <s v="INR"/>
    <n v="0"/>
    <n v="0"/>
    <n v="0"/>
    <n v="0"/>
    <n v="0"/>
  </r>
  <r>
    <s v="1631000027"/>
    <s v="0"/>
    <s v="16310000270"/>
    <s v="3100"/>
    <x v="9"/>
    <s v="WATER COOLING LINE IN IRE MILL"/>
    <s v="0"/>
    <s v="0"/>
    <s v="UM3001"/>
    <d v="1969-01-01T00:00:00"/>
    <n v="28183.48"/>
    <n v="-26774.31"/>
    <n v="1409.17"/>
    <n v="0"/>
    <n v="0"/>
    <n v="0"/>
    <n v="0"/>
    <n v="1409.17"/>
    <n v="28183.48"/>
    <n v="-26774.31"/>
    <n v="0"/>
    <m/>
    <s v="UM01"/>
    <s v="INR"/>
    <n v="0"/>
    <n v="0"/>
    <n v="0"/>
    <n v="0"/>
    <n v="0"/>
  </r>
  <r>
    <s v="1631000028"/>
    <s v="0"/>
    <s v="16310000280"/>
    <s v="3100"/>
    <x v="9"/>
    <s v="WATER PUMP FOR CIRCULATION"/>
    <s v="0"/>
    <s v="0"/>
    <s v="UM3001"/>
    <d v="1981-12-30T00:00:00"/>
    <n v="218910.77"/>
    <n v="-207965.23"/>
    <n v="10945.54"/>
    <n v="0"/>
    <n v="0"/>
    <n v="0"/>
    <n v="0"/>
    <n v="10945.54"/>
    <n v="218910.77"/>
    <n v="-207965.23"/>
    <n v="0"/>
    <m/>
    <s v="UM01"/>
    <s v="INR"/>
    <n v="0"/>
    <n v="0"/>
    <n v="0"/>
    <n v="0"/>
    <n v="0"/>
  </r>
  <r>
    <s v="1631000029"/>
    <s v="0"/>
    <s v="16310000290"/>
    <s v="3100"/>
    <x v="9"/>
    <s v="WATER TREAT.PLANT IN F LTER HO"/>
    <s v="0"/>
    <s v="0"/>
    <s v="UM3001"/>
    <d v="1967-01-01T00:00:00"/>
    <n v="58125.919999999998"/>
    <n v="-55219.62"/>
    <n v="2906.3"/>
    <n v="0"/>
    <n v="0"/>
    <n v="0"/>
    <n v="0"/>
    <n v="2906.3"/>
    <n v="58125.919999999998"/>
    <n v="-55219.62"/>
    <n v="0"/>
    <m/>
    <s v="UM01"/>
    <s v="INR"/>
    <n v="0"/>
    <n v="0"/>
    <n v="0"/>
    <n v="0"/>
    <n v="0"/>
  </r>
  <r>
    <s v="1631000030"/>
    <s v="0"/>
    <s v="16310000300"/>
    <s v="3100"/>
    <x v="9"/>
    <s v="Water Treatment Plant"/>
    <s v="30"/>
    <s v="0"/>
    <s v="UM3005"/>
    <d v="2012-03-31T00:00:00"/>
    <n v="35894332.560000002"/>
    <n v="-10290853.76"/>
    <n v="25603478.800000001"/>
    <n v="0"/>
    <n v="0"/>
    <n v="-1082351.25"/>
    <n v="0"/>
    <n v="24521127.550000001"/>
    <n v="35894332.560000002"/>
    <n v="-11373205.01"/>
    <n v="0"/>
    <m/>
    <s v="UM01"/>
    <s v="INR"/>
    <n v="0"/>
    <n v="0"/>
    <n v="0"/>
    <n v="0"/>
    <n v="0"/>
  </r>
  <r>
    <s v="1651000688"/>
    <s v="0"/>
    <s v="16510006880"/>
    <s v="5100"/>
    <x v="10"/>
    <s v="20 CMP DIGITAL PRINTRR COPIER"/>
    <s v="3"/>
    <s v="0"/>
    <s v="UM3001"/>
    <d v="2010-04-20T00:00:00"/>
    <n v="57660"/>
    <n v="-54777"/>
    <n v="2883"/>
    <n v="0"/>
    <n v="0"/>
    <n v="0"/>
    <n v="0"/>
    <n v="2883"/>
    <n v="57660"/>
    <n v="-54777"/>
    <n v="0"/>
    <m/>
    <s v="UM01"/>
    <s v="INR"/>
    <n v="0"/>
    <n v="0"/>
    <n v="0"/>
    <n v="0"/>
    <n v="0"/>
  </r>
  <r>
    <s v="1651000689"/>
    <s v="0"/>
    <s v="16510006890"/>
    <s v="5100"/>
    <x v="10"/>
    <s v="CABLING FOR NETWORKING &amp; COMPU"/>
    <s v="0"/>
    <s v="0"/>
    <s v="UM3001"/>
    <d v="1998-03-01T00:00:00"/>
    <n v="1837143.34"/>
    <n v="-1745286.17"/>
    <n v="91857.17"/>
    <n v="0"/>
    <n v="0"/>
    <n v="0"/>
    <n v="0"/>
    <n v="91857.17"/>
    <n v="1837143.34"/>
    <n v="-1745286.17"/>
    <n v="0"/>
    <m/>
    <s v="UM01"/>
    <s v="INR"/>
    <n v="0"/>
    <n v="0"/>
    <n v="0"/>
    <n v="0"/>
    <n v="0"/>
  </r>
  <r>
    <s v="1651000690"/>
    <s v="0"/>
    <s v="16510006900"/>
    <s v="5100"/>
    <x v="10"/>
    <s v="CABLING FOR NETWORKING &amp; COMPU"/>
    <s v="0"/>
    <s v="0"/>
    <s v="UM3001"/>
    <d v="1999-03-25T00:00:00"/>
    <n v="1484411.11"/>
    <n v="-1410190.55"/>
    <n v="74220.56"/>
    <n v="0"/>
    <n v="0"/>
    <n v="0"/>
    <n v="0"/>
    <n v="74220.56"/>
    <n v="1484411.11"/>
    <n v="-1410190.55"/>
    <n v="0"/>
    <m/>
    <s v="UM01"/>
    <s v="INR"/>
    <n v="0"/>
    <n v="0"/>
    <n v="0"/>
    <n v="0"/>
    <n v="0"/>
  </r>
  <r>
    <s v="1651000691"/>
    <s v="0"/>
    <s v="16510006910"/>
    <s v="5100"/>
    <x v="10"/>
    <s v="COMPACT LAPTOP CQ42 274 TU"/>
    <s v="3"/>
    <s v="0"/>
    <s v="UM3001"/>
    <d v="2011-12-31T00:00:00"/>
    <n v="35800"/>
    <n v="-34010"/>
    <n v="1790"/>
    <n v="0"/>
    <n v="0"/>
    <n v="0"/>
    <n v="0"/>
    <n v="1790"/>
    <n v="35800"/>
    <n v="-34010"/>
    <n v="0"/>
    <m/>
    <s v="UM01"/>
    <s v="INR"/>
    <n v="0"/>
    <n v="0"/>
    <n v="0"/>
    <n v="0"/>
    <n v="0"/>
  </r>
  <r>
    <s v="1651000692"/>
    <s v="0"/>
    <s v="16510006920"/>
    <s v="5100"/>
    <x v="10"/>
    <s v="COMPACTING UNIT 106 MM 2 NOS ("/>
    <s v="3"/>
    <s v="0"/>
    <s v="UM3001"/>
    <d v="2012-02-24T00:00:00"/>
    <n v="1386000"/>
    <n v="-1316700"/>
    <n v="69300"/>
    <n v="0"/>
    <n v="0"/>
    <n v="0"/>
    <n v="0"/>
    <n v="69300"/>
    <n v="1386000"/>
    <n v="-1316700"/>
    <n v="0"/>
    <m/>
    <s v="UM01"/>
    <s v="INR"/>
    <n v="0"/>
    <n v="0"/>
    <n v="0"/>
    <n v="0"/>
    <n v="0"/>
  </r>
  <r>
    <s v="1651000693"/>
    <s v="0"/>
    <s v="16510006930"/>
    <s v="5100"/>
    <x v="10"/>
    <s v="COMPACTING UNIT 150 MM ( Rel"/>
    <s v="3"/>
    <s v="0"/>
    <s v="UM3001"/>
    <d v="2012-02-24T00:00:00"/>
    <n v="2453707.23"/>
    <n v="-2331021.87"/>
    <n v="122685.36"/>
    <n v="0"/>
    <n v="0"/>
    <n v="0"/>
    <n v="0"/>
    <n v="122685.36"/>
    <n v="2453707.23"/>
    <n v="-2331021.87"/>
    <n v="0"/>
    <m/>
    <s v="UM01"/>
    <s v="INR"/>
    <n v="0"/>
    <n v="0"/>
    <n v="0"/>
    <n v="0"/>
    <n v="0"/>
  </r>
  <r>
    <s v="1651000694"/>
    <s v="0"/>
    <s v="16510006940"/>
    <s v="5100"/>
    <x v="10"/>
    <s v="COMPLETE COMPUTER SYSTEM"/>
    <s v="3"/>
    <s v="0"/>
    <s v="UM3001"/>
    <d v="2011-11-24T00:00:00"/>
    <n v="64890"/>
    <n v="-61645.5"/>
    <n v="3244.5"/>
    <n v="0"/>
    <n v="0"/>
    <n v="0"/>
    <n v="0"/>
    <n v="3244.5"/>
    <n v="64890"/>
    <n v="-61645.5"/>
    <n v="0"/>
    <m/>
    <s v="UM01"/>
    <s v="INR"/>
    <n v="0"/>
    <n v="0"/>
    <n v="0"/>
    <n v="0"/>
    <n v="0"/>
  </r>
  <r>
    <s v="1651000695"/>
    <s v="0"/>
    <s v="16510006950"/>
    <s v="5100"/>
    <x v="10"/>
    <s v="COMPLETE COMPUTER SYSTEM"/>
    <s v="3"/>
    <s v="0"/>
    <s v="UM3001"/>
    <d v="2011-11-23T00:00:00"/>
    <n v="34440"/>
    <n v="-32718"/>
    <n v="1722"/>
    <n v="0"/>
    <n v="0"/>
    <n v="0"/>
    <n v="0"/>
    <n v="1722"/>
    <n v="34440"/>
    <n v="-32718"/>
    <n v="0"/>
    <m/>
    <s v="UM01"/>
    <s v="INR"/>
    <n v="0"/>
    <n v="0"/>
    <n v="0"/>
    <n v="0"/>
    <n v="0"/>
  </r>
  <r>
    <s v="1651000696"/>
    <s v="0"/>
    <s v="16510006960"/>
    <s v="5100"/>
    <x v="10"/>
    <s v="COMPLETE COMPUTER UNITS"/>
    <s v="0"/>
    <s v="0"/>
    <s v="UM3001"/>
    <d v="1984-10-15T00:00:00"/>
    <n v="2005900.09"/>
    <n v="-1905605.09"/>
    <n v="100295"/>
    <n v="0"/>
    <n v="0"/>
    <n v="0"/>
    <n v="0"/>
    <n v="100295"/>
    <n v="2005900.09"/>
    <n v="-1905605.09"/>
    <n v="0"/>
    <m/>
    <s v="UM01"/>
    <s v="INR"/>
    <n v="0"/>
    <n v="0"/>
    <n v="0"/>
    <n v="0"/>
    <n v="0"/>
  </r>
  <r>
    <s v="1651000697"/>
    <s v="0"/>
    <s v="16510006970"/>
    <s v="5100"/>
    <x v="10"/>
    <s v="&quot;COMPTR 17&quot;&quot; LCD MONITOR XP PROF&quot;"/>
    <s v="3"/>
    <s v="0"/>
    <s v="UM3001"/>
    <d v="2010-01-02T00:00:00"/>
    <n v="32552"/>
    <n v="-30924.400000000001"/>
    <n v="1627.6"/>
    <n v="0"/>
    <n v="0"/>
    <n v="0"/>
    <n v="0"/>
    <n v="1627.6"/>
    <n v="32552"/>
    <n v="-30924.400000000001"/>
    <n v="0"/>
    <m/>
    <s v="UM01"/>
    <s v="INR"/>
    <n v="0"/>
    <n v="0"/>
    <n v="0"/>
    <n v="0"/>
    <n v="0"/>
  </r>
  <r>
    <s v="1651000698"/>
    <s v="0"/>
    <s v="16510006980"/>
    <s v="5100"/>
    <x v="10"/>
    <s v="&quot;COMPTR,17&quot;&quot; LCD MONITOR XP PROF&quot;"/>
    <s v="3"/>
    <s v="0"/>
    <s v="UM3005"/>
    <d v="2010-01-02T00:00:00"/>
    <n v="97656"/>
    <n v="-92773.2"/>
    <n v="4882.8"/>
    <n v="0"/>
    <n v="0"/>
    <n v="0"/>
    <n v="0"/>
    <n v="4882.8"/>
    <n v="97656"/>
    <n v="-92773.2"/>
    <n v="0"/>
    <m/>
    <s v="UM01"/>
    <s v="INR"/>
    <n v="0"/>
    <n v="0"/>
    <n v="0"/>
    <n v="0"/>
    <n v="0"/>
  </r>
  <r>
    <s v="1651000699"/>
    <s v="0"/>
    <s v="16510006990"/>
    <s v="5100"/>
    <x v="10"/>
    <s v="COMPUTE SYSTEM WITH CONFIGURA"/>
    <s v="3"/>
    <s v="0"/>
    <s v="UM3001"/>
    <d v="2011-05-30T00:00:00"/>
    <n v="58380"/>
    <n v="-55461"/>
    <n v="2919"/>
    <n v="0"/>
    <n v="0"/>
    <n v="0"/>
    <n v="0"/>
    <n v="2919"/>
    <n v="58380"/>
    <n v="-55461"/>
    <n v="0"/>
    <m/>
    <s v="UM01"/>
    <s v="INR"/>
    <n v="0"/>
    <n v="0"/>
    <n v="0"/>
    <n v="0"/>
    <n v="0"/>
  </r>
  <r>
    <s v="1651000700"/>
    <s v="0"/>
    <s v="16510007000"/>
    <s v="5100"/>
    <x v="10"/>
    <s v="COMPUTER D260 PENTIUM 4 WITH U"/>
    <s v="0"/>
    <s v="0"/>
    <s v="UM3001"/>
    <d v="2006-02-08T00:00:00"/>
    <n v="41592"/>
    <n v="-39512.400000000001"/>
    <n v="2079.6"/>
    <n v="0"/>
    <n v="0"/>
    <n v="0"/>
    <n v="0"/>
    <n v="2079.6"/>
    <n v="41592"/>
    <n v="-39512.400000000001"/>
    <n v="0"/>
    <m/>
    <s v="UM01"/>
    <s v="INR"/>
    <n v="0"/>
    <n v="0"/>
    <n v="0"/>
    <n v="0"/>
    <n v="0"/>
  </r>
  <r>
    <s v="1651000701"/>
    <s v="0"/>
    <s v="16510007010"/>
    <s v="5100"/>
    <x v="10"/>
    <s v="&quot;COMPUTER SYS WITH 17&quot;&quot; TFT MONI&quot;"/>
    <s v="3"/>
    <s v="0"/>
    <s v="UM3001"/>
    <d v="2011-03-10T00:00:00"/>
    <n v="49712"/>
    <n v="-47226.400000000001"/>
    <n v="2485.6"/>
    <n v="0"/>
    <n v="0"/>
    <n v="0"/>
    <n v="0"/>
    <n v="2485.6"/>
    <n v="49712"/>
    <n v="-47226.400000000001"/>
    <n v="0"/>
    <m/>
    <s v="UM01"/>
    <s v="INR"/>
    <n v="0"/>
    <n v="0"/>
    <n v="0"/>
    <n v="0"/>
    <n v="0"/>
  </r>
  <r>
    <s v="1651000702"/>
    <s v="0"/>
    <s v="16510007020"/>
    <s v="5100"/>
    <x v="10"/>
    <s v="&quot;COMPUTER SYS WITH 17&quot;&quot; TFT MONI&quot;"/>
    <s v="3"/>
    <s v="0"/>
    <s v="UM3001"/>
    <d v="2011-03-19T00:00:00"/>
    <n v="42640"/>
    <n v="-40508"/>
    <n v="2132"/>
    <n v="0"/>
    <n v="0"/>
    <n v="0"/>
    <n v="0"/>
    <n v="2132"/>
    <n v="42640"/>
    <n v="-40508"/>
    <n v="0"/>
    <m/>
    <s v="UM01"/>
    <s v="INR"/>
    <n v="0"/>
    <n v="0"/>
    <n v="0"/>
    <n v="0"/>
    <n v="0"/>
  </r>
  <r>
    <s v="1651000703"/>
    <s v="0"/>
    <s v="16510007030"/>
    <s v="5100"/>
    <x v="10"/>
    <s v="COMPUTER SYSTEM COMPLETE"/>
    <s v="3"/>
    <s v="0"/>
    <s v="UM3001"/>
    <d v="2011-09-30T00:00:00"/>
    <n v="34125"/>
    <n v="-32418.75"/>
    <n v="1706.25"/>
    <n v="0"/>
    <n v="0"/>
    <n v="0"/>
    <n v="0"/>
    <n v="1706.25"/>
    <n v="34125"/>
    <n v="-32418.75"/>
    <n v="0"/>
    <m/>
    <s v="UM01"/>
    <s v="INR"/>
    <n v="0"/>
    <n v="0"/>
    <n v="0"/>
    <n v="0"/>
    <n v="0"/>
  </r>
  <r>
    <s v="1651000704"/>
    <s v="0"/>
    <s v="16510007040"/>
    <s v="5100"/>
    <x v="10"/>
    <s v="&quot;COMPUTER WITH 17&quot;&quot;LCD 2GB RAM&quot;&quot;&quot;"/>
    <s v="3"/>
    <s v="0"/>
    <s v="UM3001"/>
    <d v="2009-07-02T00:00:00"/>
    <n v="32552"/>
    <n v="-30924.400000000001"/>
    <n v="1627.6"/>
    <n v="0"/>
    <n v="0"/>
    <n v="0"/>
    <n v="0"/>
    <n v="1627.6"/>
    <n v="32552"/>
    <n v="-30924.400000000001"/>
    <n v="0"/>
    <m/>
    <s v="UM01"/>
    <s v="INR"/>
    <n v="0"/>
    <n v="0"/>
    <n v="0"/>
    <n v="0"/>
    <n v="0"/>
  </r>
  <r>
    <s v="1651000705"/>
    <s v="0"/>
    <s v="16510007050"/>
    <s v="5100"/>
    <x v="10"/>
    <s v="&quot;DELL 18.5 &quot;&quot; LCD MONITOR&quot;"/>
    <s v="3"/>
    <s v="0"/>
    <s v="UM3001"/>
    <d v="2010-12-10T00:00:00"/>
    <n v="6600"/>
    <n v="-6270"/>
    <n v="330"/>
    <n v="0"/>
    <n v="0"/>
    <n v="0"/>
    <n v="0"/>
    <n v="330"/>
    <n v="6600"/>
    <n v="-6270"/>
    <n v="0"/>
    <m/>
    <s v="UM01"/>
    <s v="INR"/>
    <n v="0"/>
    <n v="0"/>
    <n v="0"/>
    <n v="0"/>
    <n v="0"/>
  </r>
  <r>
    <s v="1651000706"/>
    <s v="0"/>
    <s v="16510007060"/>
    <s v="5100"/>
    <x v="10"/>
    <s v="&quot;DELL COMPTR 17&quot;&quot; TFT MONITOR +&quot;"/>
    <s v="3"/>
    <s v="0"/>
    <s v="UM3001"/>
    <d v="2010-03-16T00:00:00"/>
    <n v="46551.44"/>
    <n v="-44223.87"/>
    <n v="2327.5700000000002"/>
    <n v="0"/>
    <n v="0"/>
    <n v="0"/>
    <n v="0"/>
    <n v="2327.5700000000002"/>
    <n v="46551.44"/>
    <n v="-44223.87"/>
    <n v="0"/>
    <m/>
    <s v="UM01"/>
    <s v="INR"/>
    <n v="0"/>
    <n v="0"/>
    <n v="0"/>
    <n v="0"/>
    <n v="0"/>
  </r>
  <r>
    <s v="1651000707"/>
    <s v="0"/>
    <s v="16510007070"/>
    <s v="5100"/>
    <x v="10"/>
    <s v="&quot;DELL COMPTR SYS WITH 17&quot;&quot;&quot;&quot; LCD&quot;&quot;&quot;"/>
    <s v="3"/>
    <s v="0"/>
    <s v="UM3005"/>
    <d v="2009-10-06T00:00:00"/>
    <n v="65104"/>
    <n v="-61848.79"/>
    <n v="3255.21"/>
    <n v="0"/>
    <n v="0"/>
    <n v="0"/>
    <n v="0"/>
    <n v="3255.21"/>
    <n v="65104"/>
    <n v="-61848.79"/>
    <n v="0"/>
    <m/>
    <s v="UM01"/>
    <s v="INR"/>
    <n v="0"/>
    <n v="0"/>
    <n v="0"/>
    <n v="0"/>
    <n v="0"/>
  </r>
  <r>
    <s v="1651000708"/>
    <s v="0"/>
    <s v="16510007080"/>
    <s v="5100"/>
    <x v="10"/>
    <s v="&quot;DELL COMPTR SYS,17&quot;&quot;TFT MONITOR&quot;"/>
    <s v="3"/>
    <s v="0"/>
    <s v="UM3001"/>
    <d v="2009-10-28T00:00:00"/>
    <n v="65104"/>
    <n v="-61848.79"/>
    <n v="3255.21"/>
    <n v="0"/>
    <n v="0"/>
    <n v="0"/>
    <n v="0"/>
    <n v="3255.21"/>
    <n v="65104"/>
    <n v="-61848.79"/>
    <n v="0"/>
    <m/>
    <s v="UM01"/>
    <s v="INR"/>
    <n v="0"/>
    <n v="0"/>
    <n v="0"/>
    <n v="0"/>
    <n v="0"/>
  </r>
  <r>
    <s v="1651000709"/>
    <s v="0"/>
    <s v="16510007090"/>
    <s v="5100"/>
    <x v="10"/>
    <s v="&quot;DELL COMPU SYS WITH 17&quot;&quot; TFT MO&quot;"/>
    <s v="3"/>
    <s v="0"/>
    <s v="UM3001"/>
    <d v="2010-05-06T00:00:00"/>
    <n v="32552"/>
    <n v="-30924.400000000001"/>
    <n v="1627.6"/>
    <n v="0"/>
    <n v="0"/>
    <n v="0"/>
    <n v="0"/>
    <n v="1627.6"/>
    <n v="32552"/>
    <n v="-30924.400000000001"/>
    <n v="0"/>
    <m/>
    <s v="UM01"/>
    <s v="INR"/>
    <n v="0"/>
    <n v="0"/>
    <n v="0"/>
    <n v="0"/>
    <n v="0"/>
  </r>
  <r>
    <s v="1651000710"/>
    <s v="0"/>
    <s v="16510007100"/>
    <s v="5100"/>
    <x v="10"/>
    <s v="&quot;DELL COMPU SYS WITH 18.5&quot;&quot; TFT&quot;"/>
    <s v="3"/>
    <s v="0"/>
    <s v="UM3001"/>
    <d v="2010-05-06T00:00:00"/>
    <n v="32552"/>
    <n v="-30924.400000000001"/>
    <n v="1627.6"/>
    <n v="0"/>
    <n v="0"/>
    <n v="0"/>
    <n v="0"/>
    <n v="1627.6"/>
    <n v="32552"/>
    <n v="-30924.400000000001"/>
    <n v="0"/>
    <m/>
    <s v="UM01"/>
    <s v="INR"/>
    <n v="0"/>
    <n v="0"/>
    <n v="0"/>
    <n v="0"/>
    <n v="0"/>
  </r>
  <r>
    <s v="1651000711"/>
    <s v="0"/>
    <s v="16510007110"/>
    <s v="5100"/>
    <x v="10"/>
    <s v="&quot;DELL COMPUTER 18.5&quot;&quot; TFT MONIT&quot;"/>
    <s v="3"/>
    <s v="0"/>
    <s v="UM3001"/>
    <d v="2010-05-10T00:00:00"/>
    <n v="12700"/>
    <n v="-12065"/>
    <n v="635"/>
    <n v="0"/>
    <n v="0"/>
    <n v="0"/>
    <n v="0"/>
    <n v="635"/>
    <n v="12700"/>
    <n v="-12065"/>
    <n v="0"/>
    <m/>
    <s v="UM01"/>
    <s v="INR"/>
    <n v="0"/>
    <n v="0"/>
    <n v="0"/>
    <n v="0"/>
    <n v="0"/>
  </r>
  <r>
    <s v="1651000712"/>
    <s v="0"/>
    <s v="16510007120"/>
    <s v="5100"/>
    <x v="10"/>
    <s v="&quot;DELL COMPUTER 18.5&quot;&quot; TFT MONIT&quot;"/>
    <s v="3"/>
    <s v="0"/>
    <s v="UM3001"/>
    <d v="2010-08-27T00:00:00"/>
    <n v="12071"/>
    <n v="-11467.45"/>
    <n v="603.54999999999995"/>
    <n v="0"/>
    <n v="0"/>
    <n v="0"/>
    <n v="0"/>
    <n v="603.54999999999995"/>
    <n v="12071"/>
    <n v="-11467.45"/>
    <n v="0"/>
    <m/>
    <s v="UM01"/>
    <s v="INR"/>
    <n v="0"/>
    <n v="0"/>
    <n v="0"/>
    <n v="0"/>
    <n v="0"/>
  </r>
  <r>
    <s v="1651000713"/>
    <s v="0"/>
    <s v="16510007130"/>
    <s v="5100"/>
    <x v="10"/>
    <s v="&quot;DELL COMPUTER 18.5&quot;&quot; TFT MONIT&quot;"/>
    <s v="3"/>
    <s v="0"/>
    <s v="UM3001"/>
    <d v="2010-06-24T00:00:00"/>
    <n v="65416"/>
    <n v="-62145.2"/>
    <n v="3270.8"/>
    <n v="0"/>
    <n v="0"/>
    <n v="0"/>
    <n v="0"/>
    <n v="3270.8"/>
    <n v="65416"/>
    <n v="-62145.2"/>
    <n v="0"/>
    <m/>
    <s v="UM01"/>
    <s v="INR"/>
    <n v="0"/>
    <n v="0"/>
    <n v="0"/>
    <n v="0"/>
    <n v="0"/>
  </r>
  <r>
    <s v="1651000714"/>
    <s v="0"/>
    <s v="16510007140"/>
    <s v="5100"/>
    <x v="10"/>
    <s v="&quot;DELL COMPUTER 18.5&quot;&quot; TFT MONIT&quot;"/>
    <s v="3"/>
    <s v="0"/>
    <s v="UM3001"/>
    <d v="2010-06-26T00:00:00"/>
    <n v="32552"/>
    <n v="-30924.400000000001"/>
    <n v="1627.6"/>
    <n v="0"/>
    <n v="0"/>
    <n v="0"/>
    <n v="0"/>
    <n v="1627.6"/>
    <n v="32552"/>
    <n v="-30924.400000000001"/>
    <n v="0"/>
    <m/>
    <s v="UM01"/>
    <s v="INR"/>
    <n v="0"/>
    <n v="0"/>
    <n v="0"/>
    <n v="0"/>
    <n v="0"/>
  </r>
  <r>
    <s v="1651000715"/>
    <s v="0"/>
    <s v="16510007150"/>
    <s v="5100"/>
    <x v="10"/>
    <s v="&quot;DELL COMPUTER 18.5&quot;&quot; TFT MONIT&quot;"/>
    <s v="3"/>
    <s v="0"/>
    <s v="UM3001"/>
    <d v="2010-10-17T00:00:00"/>
    <n v="33800"/>
    <n v="-32110"/>
    <n v="1690"/>
    <n v="0"/>
    <n v="0"/>
    <n v="0"/>
    <n v="0"/>
    <n v="1690"/>
    <n v="33800"/>
    <n v="-32110"/>
    <n v="0"/>
    <m/>
    <s v="UM01"/>
    <s v="INR"/>
    <n v="0"/>
    <n v="0"/>
    <n v="0"/>
    <n v="0"/>
    <n v="0"/>
  </r>
  <r>
    <s v="1651000716"/>
    <s v="0"/>
    <s v="16510007160"/>
    <s v="5100"/>
    <x v="10"/>
    <s v="&quot;DELL COMPUTER SYS WITH 17&quot;&quot; TFT&quot;"/>
    <s v="3"/>
    <s v="0"/>
    <s v="UM3001"/>
    <d v="2010-05-22T00:00:00"/>
    <n v="32552"/>
    <n v="-30924.400000000001"/>
    <n v="1627.6"/>
    <n v="0"/>
    <n v="0"/>
    <n v="0"/>
    <n v="0"/>
    <n v="1627.6"/>
    <n v="32552"/>
    <n v="-30924.400000000001"/>
    <n v="0"/>
    <m/>
    <s v="UM01"/>
    <s v="INR"/>
    <n v="0"/>
    <n v="0"/>
    <n v="0"/>
    <n v="0"/>
    <n v="0"/>
  </r>
  <r>
    <s v="1651000717"/>
    <s v="0"/>
    <s v="16510007170"/>
    <s v="5100"/>
    <x v="10"/>
    <s v="&quot;DELL COMPUTER SYSTEM-DELL 19&quot;&quot;&quot;"/>
    <s v="3"/>
    <s v="0"/>
    <s v="UM3002"/>
    <d v="2011-06-10T00:00:00"/>
    <n v="32760"/>
    <n v="-31122"/>
    <n v="1638"/>
    <n v="0"/>
    <n v="0"/>
    <n v="0"/>
    <n v="0"/>
    <n v="1638"/>
    <n v="32760"/>
    <n v="-31122"/>
    <n v="0"/>
    <m/>
    <s v="UM01"/>
    <s v="INR"/>
    <n v="0"/>
    <n v="0"/>
    <n v="0"/>
    <n v="0"/>
    <n v="0"/>
  </r>
  <r>
    <s v="1651000718"/>
    <s v="0"/>
    <s v="16510007180"/>
    <s v="5100"/>
    <x v="10"/>
    <s v="&quot;DELL COMPUTER SYSTEM-DELL 19&quot;&quot;&quot;"/>
    <s v="3"/>
    <s v="0"/>
    <s v="UM3001"/>
    <d v="2011-08-13T00:00:00"/>
    <n v="25725"/>
    <n v="-24438.75"/>
    <n v="1286.25"/>
    <n v="0"/>
    <n v="0"/>
    <n v="0"/>
    <n v="0"/>
    <n v="1286.25"/>
    <n v="25725"/>
    <n v="-24438.75"/>
    <n v="0"/>
    <m/>
    <s v="UM01"/>
    <s v="INR"/>
    <n v="0"/>
    <n v="0"/>
    <n v="0"/>
    <n v="0"/>
    <n v="0"/>
  </r>
  <r>
    <s v="1651000719"/>
    <s v="0"/>
    <s v="16510007190"/>
    <s v="5100"/>
    <x v="10"/>
    <s v="&quot;DELL COMPUTER SYSTEM-DELL 19&quot;&quot;&quot;"/>
    <s v="3"/>
    <s v="0"/>
    <s v="UM3001"/>
    <d v="2011-08-13T00:00:00"/>
    <n v="25725"/>
    <n v="-24438.75"/>
    <n v="1286.25"/>
    <n v="0"/>
    <n v="0"/>
    <n v="0"/>
    <n v="0"/>
    <n v="1286.25"/>
    <n v="25725"/>
    <n v="-24438.75"/>
    <n v="0"/>
    <m/>
    <s v="UM01"/>
    <s v="INR"/>
    <n v="0"/>
    <n v="0"/>
    <n v="0"/>
    <n v="0"/>
    <n v="0"/>
  </r>
  <r>
    <s v="1651000720"/>
    <s v="0"/>
    <s v="16510007200"/>
    <s v="5100"/>
    <x v="10"/>
    <s v="&quot;DELL COMPUTER SYSTEM-DELL 19&quot;&quot;&quot;"/>
    <s v="3"/>
    <s v="0"/>
    <s v="UM3001"/>
    <d v="2011-11-25T00:00:00"/>
    <n v="25725"/>
    <n v="-24438.75"/>
    <n v="1286.25"/>
    <n v="0"/>
    <n v="0"/>
    <n v="0"/>
    <n v="0"/>
    <n v="1286.25"/>
    <n v="25725"/>
    <n v="-24438.75"/>
    <n v="0"/>
    <m/>
    <s v="UM01"/>
    <s v="INR"/>
    <n v="0"/>
    <n v="0"/>
    <n v="0"/>
    <n v="0"/>
    <n v="0"/>
  </r>
  <r>
    <s v="1651000721"/>
    <s v="0"/>
    <s v="16510007210"/>
    <s v="5100"/>
    <x v="10"/>
    <s v="&quot;DELL COMPUTER SYSTEM-DELL 19&quot;&quot;&quot;"/>
    <s v="3"/>
    <s v="0"/>
    <s v="UM3001"/>
    <d v="2011-06-26T00:00:00"/>
    <n v="34020"/>
    <n v="-32319"/>
    <n v="1701"/>
    <n v="0"/>
    <n v="0"/>
    <n v="0"/>
    <n v="0"/>
    <n v="1701"/>
    <n v="34020"/>
    <n v="-32319"/>
    <n v="0"/>
    <m/>
    <s v="UM01"/>
    <s v="INR"/>
    <n v="0"/>
    <n v="0"/>
    <n v="0"/>
    <n v="0"/>
    <n v="0"/>
  </r>
  <r>
    <s v="1651000722"/>
    <s v="0"/>
    <s v="16510007220"/>
    <s v="5100"/>
    <x v="10"/>
    <s v="&quot;DELL COMPUTER SYSTEM-DELL 19&quot;&quot;&quot;"/>
    <s v="3"/>
    <s v="0"/>
    <s v="UM3001"/>
    <d v="2011-07-11T00:00:00"/>
    <n v="37222.5"/>
    <n v="-35361.370000000003"/>
    <n v="1861.13"/>
    <n v="0"/>
    <n v="0"/>
    <n v="0"/>
    <n v="0"/>
    <n v="1861.13"/>
    <n v="37222.5"/>
    <n v="-35361.370000000003"/>
    <n v="0"/>
    <m/>
    <s v="UM01"/>
    <s v="INR"/>
    <n v="0"/>
    <n v="0"/>
    <n v="0"/>
    <n v="0"/>
    <n v="0"/>
  </r>
  <r>
    <s v="1651000723"/>
    <s v="0"/>
    <s v="16510007230"/>
    <s v="5100"/>
    <x v="10"/>
    <s v="&quot;DELL COMPUTER SYSTEM-DELL 19&quot;&quot;&quot;"/>
    <s v="3"/>
    <s v="0"/>
    <s v="UM3001"/>
    <d v="2011-06-26T00:00:00"/>
    <n v="34808"/>
    <n v="-33067.599999999999"/>
    <n v="1740.4"/>
    <n v="0"/>
    <n v="0"/>
    <n v="0"/>
    <n v="0"/>
    <n v="1740.4"/>
    <n v="34808"/>
    <n v="-33067.599999999999"/>
    <n v="0"/>
    <m/>
    <s v="UM01"/>
    <s v="INR"/>
    <n v="0"/>
    <n v="0"/>
    <n v="0"/>
    <n v="0"/>
    <n v="0"/>
  </r>
  <r>
    <s v="1651000724"/>
    <s v="0"/>
    <s v="16510007240"/>
    <s v="5100"/>
    <x v="10"/>
    <s v="&quot;DELL COMPUTER SYSTEM-DELL 19&quot;&quot;&quot;"/>
    <s v="3"/>
    <s v="0"/>
    <s v="UM3001"/>
    <d v="2011-11-08T00:00:00"/>
    <n v="27772.5"/>
    <n v="-26383.87"/>
    <n v="1388.63"/>
    <n v="0"/>
    <n v="0"/>
    <n v="0"/>
    <n v="0"/>
    <n v="1388.63"/>
    <n v="27772.5"/>
    <n v="-26383.87"/>
    <n v="0"/>
    <m/>
    <s v="UM01"/>
    <s v="INR"/>
    <n v="0"/>
    <n v="0"/>
    <n v="0"/>
    <n v="0"/>
    <n v="0"/>
  </r>
  <r>
    <s v="1651000725"/>
    <s v="0"/>
    <s v="16510007250"/>
    <s v="5100"/>
    <x v="10"/>
    <s v="&quot;DELL COMPUTER SYSTEM-DELL 19&quot;&quot;&quot;"/>
    <s v="3"/>
    <s v="0"/>
    <s v="UM3001"/>
    <d v="2011-11-25T00:00:00"/>
    <n v="25725"/>
    <n v="-24438.75"/>
    <n v="1286.25"/>
    <n v="0"/>
    <n v="0"/>
    <n v="0"/>
    <n v="0"/>
    <n v="1286.25"/>
    <n v="25725"/>
    <n v="-24438.75"/>
    <n v="0"/>
    <m/>
    <s v="UM01"/>
    <s v="INR"/>
    <n v="0"/>
    <n v="0"/>
    <n v="0"/>
    <n v="0"/>
    <n v="0"/>
  </r>
  <r>
    <s v="1651000726"/>
    <s v="0"/>
    <s v="16510007260"/>
    <s v="5100"/>
    <x v="10"/>
    <s v="&quot;DELL COMPUTER SYSTEM-DELL 19&quot;&quot;&quot;"/>
    <s v="3"/>
    <s v="0"/>
    <s v="UM3001"/>
    <d v="2011-09-28T00:00:00"/>
    <n v="25725"/>
    <n v="-24438.75"/>
    <n v="1286.25"/>
    <n v="0"/>
    <n v="0"/>
    <n v="0"/>
    <n v="0"/>
    <n v="1286.25"/>
    <n v="25725"/>
    <n v="-24438.75"/>
    <n v="0"/>
    <m/>
    <s v="UM01"/>
    <s v="INR"/>
    <n v="0"/>
    <n v="0"/>
    <n v="0"/>
    <n v="0"/>
    <n v="0"/>
  </r>
  <r>
    <s v="1651000727"/>
    <s v="0"/>
    <s v="16510007270"/>
    <s v="5100"/>
    <x v="10"/>
    <s v="&quot;DELL COMPUTER SYSTEM-DELL 19&quot;&quot;W&quot;"/>
    <s v="3"/>
    <s v="0"/>
    <s v="UM3001"/>
    <d v="2012-01-20T00:00:00"/>
    <n v="83317.5"/>
    <n v="-79151.62"/>
    <n v="4165.88"/>
    <n v="0"/>
    <n v="0"/>
    <n v="0"/>
    <n v="0"/>
    <n v="4165.88"/>
    <n v="83317.5"/>
    <n v="-79151.62"/>
    <n v="0"/>
    <m/>
    <s v="UM01"/>
    <s v="INR"/>
    <n v="0"/>
    <n v="0"/>
    <n v="0"/>
    <n v="0"/>
    <n v="0"/>
  </r>
  <r>
    <s v="1651000728"/>
    <s v="0"/>
    <s v="16510007280"/>
    <s v="5100"/>
    <x v="10"/>
    <s v="&quot;DELL COMPUTER SYSTEM-DELL 19&quot;&quot;W&quot;"/>
    <s v="3"/>
    <s v="0"/>
    <s v="UM3001"/>
    <d v="2012-01-20T00:00:00"/>
    <n v="55545"/>
    <n v="-52767.75"/>
    <n v="2777.25"/>
    <n v="0"/>
    <n v="0"/>
    <n v="0"/>
    <n v="0"/>
    <n v="2777.25"/>
    <n v="55545"/>
    <n v="-52767.75"/>
    <n v="0"/>
    <m/>
    <s v="UM01"/>
    <s v="INR"/>
    <n v="0"/>
    <n v="0"/>
    <n v="0"/>
    <n v="0"/>
    <n v="0"/>
  </r>
  <r>
    <s v="1651000729"/>
    <s v="0"/>
    <s v="16510007290"/>
    <s v="5100"/>
    <x v="10"/>
    <s v="&quot;DELL COMPUTER WITH 17&quot;&quot; LCD MON&quot;"/>
    <s v="3"/>
    <s v="0"/>
    <s v="UM3001"/>
    <d v="2010-01-11T00:00:00"/>
    <n v="32552"/>
    <n v="-30924.400000000001"/>
    <n v="1627.6"/>
    <n v="0"/>
    <n v="0"/>
    <n v="0"/>
    <n v="0"/>
    <n v="1627.6"/>
    <n v="32552"/>
    <n v="-30924.400000000001"/>
    <n v="0"/>
    <m/>
    <s v="UM01"/>
    <s v="INR"/>
    <n v="0"/>
    <n v="0"/>
    <n v="0"/>
    <n v="0"/>
    <n v="0"/>
  </r>
  <r>
    <s v="1651000730"/>
    <s v="0"/>
    <s v="16510007300"/>
    <s v="5100"/>
    <x v="10"/>
    <s v="&quot;DELL LCD MONITOR 18.5&quot;&quot;&quot;"/>
    <s v="0"/>
    <s v="0"/>
    <s v="UM3001"/>
    <d v="2012-06-01T00:00:00"/>
    <n v="51383.75"/>
    <n v="-48814.559999999998"/>
    <n v="2569.19"/>
    <n v="0"/>
    <n v="0"/>
    <n v="0"/>
    <n v="0"/>
    <n v="2569.19"/>
    <n v="51383.75"/>
    <n v="-48814.559999999998"/>
    <n v="0"/>
    <m/>
    <s v="UM01"/>
    <s v="INR"/>
    <n v="0"/>
    <n v="0"/>
    <n v="0"/>
    <n v="0"/>
    <n v="0"/>
  </r>
  <r>
    <s v="1651000731"/>
    <s v="0"/>
    <s v="16510007310"/>
    <s v="5100"/>
    <x v="10"/>
    <s v="&quot;DELL LCD MONITOR 18.5&quot;&quot;&quot;"/>
    <s v="0"/>
    <s v="0"/>
    <s v="UM3002"/>
    <d v="2012-05-24T00:00:00"/>
    <n v="14013.75"/>
    <n v="-13313.06"/>
    <n v="700.69"/>
    <n v="0"/>
    <n v="0"/>
    <n v="0"/>
    <n v="0"/>
    <n v="700.69"/>
    <n v="14013.75"/>
    <n v="-13313.06"/>
    <n v="0"/>
    <m/>
    <s v="UM01"/>
    <s v="INR"/>
    <n v="0"/>
    <n v="0"/>
    <n v="0"/>
    <n v="0"/>
    <n v="0"/>
  </r>
  <r>
    <s v="1651000732"/>
    <s v="0"/>
    <s v="16510007320"/>
    <s v="5100"/>
    <x v="10"/>
    <s v="&quot;DELL LCD MONITOR 18.5&quot;&quot;&quot;"/>
    <s v="0"/>
    <s v="0"/>
    <s v="UM3001"/>
    <d v="2012-04-25T00:00:00"/>
    <n v="4671.25"/>
    <n v="-4437.6899999999996"/>
    <n v="233.56"/>
    <n v="0"/>
    <n v="0"/>
    <n v="0"/>
    <n v="0"/>
    <n v="233.56"/>
    <n v="4671.25"/>
    <n v="-4437.6899999999996"/>
    <n v="0"/>
    <m/>
    <s v="UM01"/>
    <s v="INR"/>
    <n v="0"/>
    <n v="0"/>
    <n v="0"/>
    <n v="0"/>
    <n v="0"/>
  </r>
  <r>
    <s v="1651000733"/>
    <s v="0"/>
    <s v="16510007330"/>
    <s v="5100"/>
    <x v="10"/>
    <s v="&quot;DELL LCD MONITOR 18.5&quot;&quot;&quot;"/>
    <s v="0"/>
    <s v="0"/>
    <s v="UM3001"/>
    <d v="2012-04-25T00:00:00"/>
    <n v="4671.25"/>
    <n v="-4437.6899999999996"/>
    <n v="233.56"/>
    <n v="0"/>
    <n v="0"/>
    <n v="0"/>
    <n v="0"/>
    <n v="233.56"/>
    <n v="4671.25"/>
    <n v="-4437.6899999999996"/>
    <n v="0"/>
    <m/>
    <s v="UM01"/>
    <s v="INR"/>
    <n v="0"/>
    <n v="0"/>
    <n v="0"/>
    <n v="0"/>
    <n v="0"/>
  </r>
  <r>
    <s v="1651000734"/>
    <s v="0"/>
    <s v="16510007340"/>
    <s v="5100"/>
    <x v="10"/>
    <s v="&quot;DELL LCD MONITOR 18.5&quot;&quot;&quot;"/>
    <s v="0"/>
    <s v="0"/>
    <s v="UM3001"/>
    <d v="2012-06-02T00:00:00"/>
    <n v="46712.5"/>
    <n v="-44376.87"/>
    <n v="2335.63"/>
    <n v="0"/>
    <n v="0"/>
    <n v="0"/>
    <n v="0"/>
    <n v="2335.63"/>
    <n v="46712.5"/>
    <n v="-44376.87"/>
    <n v="0"/>
    <m/>
    <s v="UM01"/>
    <s v="INR"/>
    <n v="0"/>
    <n v="0"/>
    <n v="0"/>
    <n v="0"/>
    <n v="0"/>
  </r>
  <r>
    <s v="1651000735"/>
    <s v="0"/>
    <s v="16510007350"/>
    <s v="5100"/>
    <x v="10"/>
    <s v="&quot;DELL LCD MONITOR 18.5&quot;&quot;&quot;"/>
    <s v="0"/>
    <s v="0"/>
    <s v="UM3002"/>
    <d v="2012-04-26T00:00:00"/>
    <n v="9292.5"/>
    <n v="-8827.8700000000008"/>
    <n v="464.63"/>
    <n v="0"/>
    <n v="0"/>
    <n v="0"/>
    <n v="0"/>
    <n v="464.63"/>
    <n v="9292.5"/>
    <n v="-8827.8700000000008"/>
    <n v="0"/>
    <m/>
    <s v="UM01"/>
    <s v="INR"/>
    <n v="0"/>
    <n v="0"/>
    <n v="0"/>
    <n v="0"/>
    <n v="0"/>
  </r>
  <r>
    <s v="1651000736"/>
    <s v="0"/>
    <s v="16510007360"/>
    <s v="5100"/>
    <x v="10"/>
    <s v="&quot;DELL LCD MONITOR 18.5&quot;&quot;&quot;"/>
    <s v="0"/>
    <s v="0"/>
    <s v="UM3001"/>
    <d v="2012-06-02T00:00:00"/>
    <n v="42041.25"/>
    <n v="-39939.19"/>
    <n v="2102.06"/>
    <n v="0"/>
    <n v="0"/>
    <n v="0"/>
    <n v="0"/>
    <n v="2102.06"/>
    <n v="42041.25"/>
    <n v="-39939.19"/>
    <n v="0"/>
    <m/>
    <s v="UM01"/>
    <s v="INR"/>
    <n v="0"/>
    <n v="0"/>
    <n v="0"/>
    <n v="0"/>
    <n v="0"/>
  </r>
  <r>
    <s v="1651000737"/>
    <s v="0"/>
    <s v="16510007370"/>
    <s v="5100"/>
    <x v="10"/>
    <s v="&quot;DELL LCD MONITOR 18.5&quot;&quot;&quot;"/>
    <s v="0"/>
    <s v="0"/>
    <s v="UM3001"/>
    <d v="2012-04-25T00:00:00"/>
    <n v="42041.25"/>
    <n v="-39939.19"/>
    <n v="2102.06"/>
    <n v="0"/>
    <n v="0"/>
    <n v="0"/>
    <n v="0"/>
    <n v="2102.06"/>
    <n v="42041.25"/>
    <n v="-39939.19"/>
    <n v="0"/>
    <m/>
    <s v="UM01"/>
    <s v="INR"/>
    <n v="0"/>
    <n v="0"/>
    <n v="0"/>
    <n v="0"/>
    <n v="0"/>
  </r>
  <r>
    <s v="1651000738"/>
    <s v="0"/>
    <s v="16510007380"/>
    <s v="5100"/>
    <x v="10"/>
    <s v="&quot;DELL LCD MONITOR 18.5&quot;&quot;&quot;"/>
    <s v="0"/>
    <s v="0"/>
    <s v="UM3001"/>
    <d v="2012-06-05T00:00:00"/>
    <n v="14013.75"/>
    <n v="-13313.06"/>
    <n v="700.69"/>
    <n v="0"/>
    <n v="0"/>
    <n v="0"/>
    <n v="0"/>
    <n v="700.69"/>
    <n v="14013.75"/>
    <n v="-13313.06"/>
    <n v="0"/>
    <m/>
    <s v="UM01"/>
    <s v="INR"/>
    <n v="0"/>
    <n v="0"/>
    <n v="0"/>
    <n v="0"/>
    <n v="0"/>
  </r>
  <r>
    <s v="1651000739"/>
    <s v="0"/>
    <s v="16510007390"/>
    <s v="5100"/>
    <x v="10"/>
    <s v="&quot;DELL LCD 18.5&quot;&quot; MONITOR 4 NOS&quot;"/>
    <s v="3"/>
    <s v="0"/>
    <s v="UM3001"/>
    <d v="2010-02-22T00:00:00"/>
    <n v="25400"/>
    <n v="-24129.99"/>
    <n v="1270.01"/>
    <n v="0"/>
    <n v="0"/>
    <n v="0"/>
    <n v="0"/>
    <n v="1270.01"/>
    <n v="25400"/>
    <n v="-24129.99"/>
    <n v="0"/>
    <m/>
    <s v="UM01"/>
    <s v="INR"/>
    <n v="0"/>
    <n v="0"/>
    <n v="0"/>
    <n v="0"/>
    <n v="0"/>
  </r>
  <r>
    <s v="1651000740"/>
    <s v="0"/>
    <s v="16510007400"/>
    <s v="5100"/>
    <x v="10"/>
    <s v="&quot;DELL LCD 18.5&quot;&quot; MONITOR 4 NOS&quot;"/>
    <s v="3"/>
    <s v="0"/>
    <s v="UM3001"/>
    <d v="2010-03-19T00:00:00"/>
    <n v="25400"/>
    <n v="-24129.99"/>
    <n v="1270.01"/>
    <n v="0"/>
    <n v="0"/>
    <n v="0"/>
    <n v="0"/>
    <n v="1270.01"/>
    <n v="25400"/>
    <n v="-24129.99"/>
    <n v="0"/>
    <m/>
    <s v="UM01"/>
    <s v="INR"/>
    <n v="0"/>
    <n v="0"/>
    <n v="0"/>
    <n v="0"/>
    <n v="0"/>
  </r>
  <r>
    <s v="1651000741"/>
    <s v="0"/>
    <s v="16510007410"/>
    <s v="5100"/>
    <x v="10"/>
    <s v="&quot;DELL MONITOR 18.5 &quot;&quot; INCL MS OF&quot;"/>
    <s v="3"/>
    <s v="0"/>
    <s v="UM3001"/>
    <d v="2010-10-23T00:00:00"/>
    <n v="32552"/>
    <n v="-30924.400000000001"/>
    <n v="1627.6"/>
    <n v="0"/>
    <n v="0"/>
    <n v="0"/>
    <n v="0"/>
    <n v="1627.6"/>
    <n v="32552"/>
    <n v="-30924.400000000001"/>
    <n v="0"/>
    <m/>
    <s v="UM01"/>
    <s v="INR"/>
    <n v="0"/>
    <n v="0"/>
    <n v="0"/>
    <n v="0"/>
    <n v="0"/>
  </r>
  <r>
    <s v="1651000742"/>
    <s v="0"/>
    <s v="16510007420"/>
    <s v="5100"/>
    <x v="10"/>
    <s v="&quot;DELL MONITOR 18.5 &quot;&quot; INCL MS OF&quot;"/>
    <s v="3"/>
    <s v="0"/>
    <s v="UM3002"/>
    <d v="2010-07-30T00:00:00"/>
    <n v="46551.44"/>
    <n v="-44223.87"/>
    <n v="2327.5700000000002"/>
    <n v="0"/>
    <n v="0"/>
    <n v="0"/>
    <n v="0"/>
    <n v="2327.5700000000002"/>
    <n v="46551.44"/>
    <n v="-44223.87"/>
    <n v="0"/>
    <m/>
    <s v="UM01"/>
    <s v="INR"/>
    <n v="0"/>
    <n v="0"/>
    <n v="0"/>
    <n v="0"/>
    <n v="0"/>
  </r>
  <r>
    <s v="1651000743"/>
    <s v="0"/>
    <s v="16510007430"/>
    <s v="5100"/>
    <x v="10"/>
    <s v="&quot;DELL MONITOR 18.5 &quot;&quot; INCL MS OF&quot;"/>
    <s v="3"/>
    <s v="0"/>
    <s v="UM3001"/>
    <d v="2010-07-30T00:00:00"/>
    <n v="46551.44"/>
    <n v="-44223.87"/>
    <n v="2327.5700000000002"/>
    <n v="0"/>
    <n v="0"/>
    <n v="0"/>
    <n v="0"/>
    <n v="2327.5700000000002"/>
    <n v="46551.44"/>
    <n v="-44223.87"/>
    <n v="0"/>
    <m/>
    <s v="UM01"/>
    <s v="INR"/>
    <n v="0"/>
    <n v="0"/>
    <n v="0"/>
    <n v="0"/>
    <n v="0"/>
  </r>
  <r>
    <s v="1651000744"/>
    <s v="0"/>
    <s v="16510007440"/>
    <s v="5100"/>
    <x v="10"/>
    <s v="&quot;DELL MONITOR 18.5 &quot;&quot; INCL MS OF&quot;"/>
    <s v="3"/>
    <s v="0"/>
    <s v="UM3001"/>
    <d v="2010-08-21T00:00:00"/>
    <n v="93102.88"/>
    <n v="-88447.74"/>
    <n v="4655.1400000000003"/>
    <n v="0"/>
    <n v="0"/>
    <n v="0"/>
    <n v="0"/>
    <n v="4655.1400000000003"/>
    <n v="93102.88"/>
    <n v="-88447.74"/>
    <n v="0"/>
    <m/>
    <s v="UM01"/>
    <s v="INR"/>
    <n v="0"/>
    <n v="0"/>
    <n v="0"/>
    <n v="0"/>
    <n v="0"/>
  </r>
  <r>
    <s v="1651000745"/>
    <s v="0"/>
    <s v="16510007450"/>
    <s v="5100"/>
    <x v="10"/>
    <s v="&quot;DELL MONITOR 18.5 &quot;&quot; INCL MS OF&quot;"/>
    <s v="3"/>
    <s v="0"/>
    <s v="UM3002"/>
    <d v="2010-12-18T00:00:00"/>
    <n v="49712"/>
    <n v="-47226.400000000001"/>
    <n v="2485.6"/>
    <n v="0"/>
    <n v="0"/>
    <n v="0"/>
    <n v="0"/>
    <n v="2485.6"/>
    <n v="49712"/>
    <n v="-47226.400000000001"/>
    <n v="0"/>
    <m/>
    <s v="UM01"/>
    <s v="INR"/>
    <n v="0"/>
    <n v="0"/>
    <n v="0"/>
    <n v="0"/>
    <n v="0"/>
  </r>
  <r>
    <s v="1651000746"/>
    <s v="0"/>
    <s v="16510007460"/>
    <s v="5100"/>
    <x v="10"/>
    <s v="&quot;DELL MONITOR 18.5 &quot;&quot; INCL MS OF&quot;"/>
    <s v="3"/>
    <s v="0"/>
    <s v="UM3002"/>
    <d v="2010-07-30T00:00:00"/>
    <n v="46551.44"/>
    <n v="-44223.87"/>
    <n v="2327.5700000000002"/>
    <n v="0"/>
    <n v="0"/>
    <n v="0"/>
    <n v="0"/>
    <n v="2327.5700000000002"/>
    <n v="46551.44"/>
    <n v="-44223.87"/>
    <n v="0"/>
    <m/>
    <s v="UM01"/>
    <s v="INR"/>
    <n v="0"/>
    <n v="0"/>
    <n v="0"/>
    <n v="0"/>
    <n v="0"/>
  </r>
  <r>
    <s v="1651000747"/>
    <s v="0"/>
    <s v="16510007470"/>
    <s v="5100"/>
    <x v="10"/>
    <s v="&quot;DELL MONITOR 18.5 &quot;&quot; INCL MS OF&quot;"/>
    <s v="3"/>
    <s v="0"/>
    <s v="UM3001"/>
    <d v="2010-12-18T00:00:00"/>
    <n v="198848"/>
    <n v="-188905.60000000001"/>
    <n v="9942.4"/>
    <n v="0"/>
    <n v="0"/>
    <n v="0"/>
    <n v="0"/>
    <n v="9942.4"/>
    <n v="198848"/>
    <n v="-188905.60000000001"/>
    <n v="0"/>
    <m/>
    <s v="UM01"/>
    <s v="INR"/>
    <n v="0"/>
    <n v="0"/>
    <n v="0"/>
    <n v="0"/>
    <n v="0"/>
  </r>
  <r>
    <s v="1651000748"/>
    <s v="0"/>
    <s v="16510007480"/>
    <s v="5100"/>
    <x v="10"/>
    <s v="&quot;DELL MONITOR 18.5 &quot;&quot; INCL MS OF&quot;"/>
    <s v="3"/>
    <s v="0"/>
    <s v="UM3001"/>
    <d v="2010-09-23T00:00:00"/>
    <n v="32552"/>
    <n v="-30924.400000000001"/>
    <n v="1627.6"/>
    <n v="0"/>
    <n v="0"/>
    <n v="0"/>
    <n v="0"/>
    <n v="1627.6"/>
    <n v="32552"/>
    <n v="-30924.400000000001"/>
    <n v="0"/>
    <m/>
    <s v="UM01"/>
    <s v="INR"/>
    <n v="0"/>
    <n v="0"/>
    <n v="0"/>
    <n v="0"/>
    <n v="0"/>
  </r>
  <r>
    <s v="1651000749"/>
    <s v="0"/>
    <s v="16510007490"/>
    <s v="5100"/>
    <x v="10"/>
    <s v="DELL OPTIPLEX 330 DESKTOP - VI"/>
    <s v="3"/>
    <s v="0"/>
    <s v="UM3001"/>
    <d v="2008-06-20T00:00:00"/>
    <n v="26000"/>
    <n v="-24700"/>
    <n v="1300"/>
    <n v="0"/>
    <n v="0"/>
    <n v="0"/>
    <n v="0"/>
    <n v="1300"/>
    <n v="26000"/>
    <n v="-24700"/>
    <n v="0"/>
    <m/>
    <s v="UM01"/>
    <s v="INR"/>
    <n v="0"/>
    <n v="0"/>
    <n v="0"/>
    <n v="0"/>
    <n v="0"/>
  </r>
  <r>
    <s v="1651000750"/>
    <s v="0"/>
    <s v="16510007500"/>
    <s v="5100"/>
    <x v="10"/>
    <s v="DOT MATRIX PRINTER EPSON LQ 11"/>
    <s v="0"/>
    <s v="0"/>
    <s v="UM3001"/>
    <d v="2008-04-19T00:00:00"/>
    <n v="12064"/>
    <n v="-11460.8"/>
    <n v="603.20000000000005"/>
    <n v="0"/>
    <n v="0"/>
    <n v="0"/>
    <n v="0"/>
    <n v="603.20000000000005"/>
    <n v="12064"/>
    <n v="-11460.8"/>
    <n v="0"/>
    <m/>
    <s v="UM01"/>
    <s v="INR"/>
    <n v="0"/>
    <n v="0"/>
    <n v="0"/>
    <n v="0"/>
    <n v="0"/>
  </r>
  <r>
    <s v="1651000751"/>
    <s v="0"/>
    <s v="16510007510"/>
    <s v="5100"/>
    <x v="10"/>
    <s v="DOT MATRIX PRINTER EPSON LQ 11"/>
    <s v="3"/>
    <s v="0"/>
    <s v="UM3001"/>
    <d v="2008-09-04T00:00:00"/>
    <n v="24128"/>
    <n v="-22921.599999999999"/>
    <n v="1206.4000000000001"/>
    <n v="0"/>
    <n v="0"/>
    <n v="0"/>
    <n v="0"/>
    <n v="1206.4000000000001"/>
    <n v="24128"/>
    <n v="-22921.599999999999"/>
    <n v="0"/>
    <m/>
    <s v="UM01"/>
    <s v="INR"/>
    <n v="0"/>
    <n v="0"/>
    <n v="0"/>
    <n v="0"/>
    <n v="0"/>
  </r>
  <r>
    <s v="1651000752"/>
    <s v="0"/>
    <s v="16510007520"/>
    <s v="5100"/>
    <x v="10"/>
    <s v="HP DESKJET PRINTER"/>
    <s v="0"/>
    <s v="0"/>
    <s v="UM3005"/>
    <d v="2009-10-06T00:00:00"/>
    <n v="6136"/>
    <n v="-5829.2"/>
    <n v="306.8"/>
    <n v="0"/>
    <n v="0"/>
    <n v="0"/>
    <n v="0"/>
    <n v="306.8"/>
    <n v="6136"/>
    <n v="-5829.2"/>
    <n v="0"/>
    <m/>
    <s v="UM01"/>
    <s v="INR"/>
    <n v="0"/>
    <n v="0"/>
    <n v="0"/>
    <n v="0"/>
    <n v="0"/>
  </r>
  <r>
    <s v="1651000753"/>
    <s v="0"/>
    <s v="16510007530"/>
    <s v="5100"/>
    <x v="10"/>
    <s v="HP DESKJET PRINTER"/>
    <s v="3"/>
    <s v="0"/>
    <s v="UM3005"/>
    <d v="2009-10-28T00:00:00"/>
    <n v="6136"/>
    <n v="-5829.2"/>
    <n v="306.8"/>
    <n v="0"/>
    <n v="0"/>
    <n v="0"/>
    <n v="0"/>
    <n v="306.8"/>
    <n v="6136"/>
    <n v="-5829.2"/>
    <n v="0"/>
    <m/>
    <s v="UM01"/>
    <s v="INR"/>
    <n v="0"/>
    <n v="0"/>
    <n v="0"/>
    <n v="0"/>
    <n v="0"/>
  </r>
  <r>
    <s v="1651000754"/>
    <s v="0"/>
    <s v="16510007540"/>
    <s v="5100"/>
    <x v="10"/>
    <s v="HP JET K7108 COLOR PRINTER"/>
    <s v="3"/>
    <s v="0"/>
    <s v="UM3001"/>
    <d v="2008-07-22T00:00:00"/>
    <n v="16200"/>
    <n v="-15390"/>
    <n v="810"/>
    <n v="0"/>
    <n v="0"/>
    <n v="0"/>
    <n v="0"/>
    <n v="810"/>
    <n v="16200"/>
    <n v="-15390"/>
    <n v="0"/>
    <m/>
    <s v="UM01"/>
    <s v="INR"/>
    <n v="0"/>
    <n v="0"/>
    <n v="0"/>
    <n v="0"/>
    <n v="0"/>
  </r>
  <r>
    <s v="1651000755"/>
    <s v="0"/>
    <s v="16510007550"/>
    <s v="5100"/>
    <x v="10"/>
    <s v="HP K7108 OFFICE JET COLR PRINT"/>
    <s v="3"/>
    <s v="0"/>
    <s v="UM3001"/>
    <d v="2009-06-06T00:00:00"/>
    <n v="15808"/>
    <n v="-15017.6"/>
    <n v="790.4"/>
    <n v="0"/>
    <n v="0"/>
    <n v="0"/>
    <n v="0"/>
    <n v="790.4"/>
    <n v="15808"/>
    <n v="-15017.6"/>
    <n v="0"/>
    <m/>
    <s v="UM01"/>
    <s v="INR"/>
    <n v="0"/>
    <n v="0"/>
    <n v="0"/>
    <n v="0"/>
    <n v="0"/>
  </r>
  <r>
    <s v="1651000756"/>
    <s v="0"/>
    <s v="16510007560"/>
    <s v="5100"/>
    <x v="10"/>
    <s v="HP LASERJET 1020 PLUS PRINTER"/>
    <s v="3"/>
    <s v="0"/>
    <s v="UM3001"/>
    <d v="2012-02-04T00:00:00"/>
    <n v="14244"/>
    <n v="-13531.8"/>
    <n v="712.2"/>
    <n v="0"/>
    <n v="0"/>
    <n v="0"/>
    <n v="0"/>
    <n v="712.2"/>
    <n v="14244"/>
    <n v="-13531.8"/>
    <n v="0"/>
    <m/>
    <s v="UM01"/>
    <s v="INR"/>
    <n v="0"/>
    <n v="0"/>
    <n v="0"/>
    <n v="0"/>
    <n v="0"/>
  </r>
  <r>
    <s v="1651000757"/>
    <s v="0"/>
    <s v="16510007570"/>
    <s v="5100"/>
    <x v="10"/>
    <s v="HP LASERJET 1020 PRINTER"/>
    <s v="3"/>
    <s v="0"/>
    <s v="UM3001"/>
    <d v="2011-02-23T00:00:00"/>
    <n v="11899.68"/>
    <n v="-11304.7"/>
    <n v="594.98"/>
    <n v="0"/>
    <n v="0"/>
    <n v="0"/>
    <n v="0"/>
    <n v="594.98"/>
    <n v="11899.68"/>
    <n v="-11304.7"/>
    <n v="0"/>
    <m/>
    <s v="UM01"/>
    <s v="INR"/>
    <n v="0"/>
    <n v="0"/>
    <n v="0"/>
    <n v="0"/>
    <n v="0"/>
  </r>
  <r>
    <s v="1651000758"/>
    <s v="0"/>
    <s v="16510007580"/>
    <s v="5100"/>
    <x v="10"/>
    <s v="HP LASERJET 1020 PRINTER"/>
    <s v="3"/>
    <s v="0"/>
    <s v="UM3001"/>
    <d v="2011-01-08T00:00:00"/>
    <n v="5950"/>
    <n v="-5652.5"/>
    <n v="297.5"/>
    <n v="0"/>
    <n v="0"/>
    <n v="0"/>
    <n v="0"/>
    <n v="297.5"/>
    <n v="5950"/>
    <n v="-5652.5"/>
    <n v="0"/>
    <m/>
    <s v="UM01"/>
    <s v="INR"/>
    <n v="0"/>
    <n v="0"/>
    <n v="0"/>
    <n v="0"/>
    <n v="0"/>
  </r>
  <r>
    <s v="1651000759"/>
    <s v="0"/>
    <s v="16510007590"/>
    <s v="5100"/>
    <x v="10"/>
    <s v="HP LESER PRINTER 1020 PLUS"/>
    <s v="0"/>
    <s v="0"/>
    <s v="UM3001"/>
    <d v="2008-04-18T00:00:00"/>
    <n v="6999.2"/>
    <n v="-6649.24"/>
    <n v="349.96"/>
    <n v="0"/>
    <n v="0"/>
    <n v="0"/>
    <n v="0"/>
    <n v="349.96"/>
    <n v="6999.2"/>
    <n v="-6649.24"/>
    <n v="0"/>
    <m/>
    <s v="UM01"/>
    <s v="INR"/>
    <n v="0"/>
    <n v="0"/>
    <n v="0"/>
    <n v="0"/>
    <n v="0"/>
  </r>
  <r>
    <s v="1651000760"/>
    <s v="0"/>
    <s v="16510007600"/>
    <s v="5100"/>
    <x v="10"/>
    <s v="HP LESER PRINTER 2014"/>
    <s v="0"/>
    <s v="0"/>
    <s v="UM3001"/>
    <d v="2008-04-18T00:00:00"/>
    <n v="12792"/>
    <n v="-12152.4"/>
    <n v="639.6"/>
    <n v="0"/>
    <n v="0"/>
    <n v="0"/>
    <n v="0"/>
    <n v="639.6"/>
    <n v="12792"/>
    <n v="-12152.4"/>
    <n v="0"/>
    <m/>
    <s v="UM01"/>
    <s v="INR"/>
    <n v="0"/>
    <n v="0"/>
    <n v="0"/>
    <n v="0"/>
    <n v="0"/>
  </r>
  <r>
    <s v="1651000761"/>
    <s v="0"/>
    <s v="16510007610"/>
    <s v="5100"/>
    <x v="10"/>
    <s v="HP LESER PRINTER MODEL 1020 PL"/>
    <s v="3"/>
    <s v="0"/>
    <s v="UM3001"/>
    <d v="2008-05-26T00:00:00"/>
    <n v="7488"/>
    <n v="-7113.6"/>
    <n v="374.4"/>
    <n v="0"/>
    <n v="0"/>
    <n v="0"/>
    <n v="0"/>
    <n v="374.4"/>
    <n v="7488"/>
    <n v="-7113.6"/>
    <n v="0"/>
    <m/>
    <s v="UM01"/>
    <s v="INR"/>
    <n v="0"/>
    <n v="0"/>
    <n v="0"/>
    <n v="0"/>
    <n v="0"/>
  </r>
  <r>
    <s v="1651000762"/>
    <s v="0"/>
    <s v="16510007620"/>
    <s v="5100"/>
    <x v="10"/>
    <s v="HP OFFICE JET J4580 PRINTER"/>
    <s v="3"/>
    <s v="0"/>
    <s v="UM3001"/>
    <d v="2010-06-08T00:00:00"/>
    <n v="8603"/>
    <n v="-8172.85"/>
    <n v="430.15"/>
    <n v="0"/>
    <n v="0"/>
    <n v="0"/>
    <n v="0"/>
    <n v="430.15"/>
    <n v="8603"/>
    <n v="-8172.85"/>
    <n v="0"/>
    <m/>
    <s v="UM01"/>
    <s v="INR"/>
    <n v="0"/>
    <n v="0"/>
    <n v="0"/>
    <n v="0"/>
    <n v="0"/>
  </r>
  <r>
    <s v="1651000763"/>
    <s v="0"/>
    <s v="16510007630"/>
    <s v="5100"/>
    <x v="10"/>
    <s v="HP OFFICE JET PRINTER 7000"/>
    <s v="3"/>
    <s v="0"/>
    <s v="UM3001"/>
    <d v="2010-09-21T00:00:00"/>
    <n v="17004"/>
    <n v="-16153.8"/>
    <n v="850.2"/>
    <n v="0"/>
    <n v="0"/>
    <n v="0"/>
    <n v="0"/>
    <n v="850.2"/>
    <n v="17004"/>
    <n v="-16153.8"/>
    <n v="0"/>
    <m/>
    <s v="UM01"/>
    <s v="INR"/>
    <n v="0"/>
    <n v="0"/>
    <n v="0"/>
    <n v="0"/>
    <n v="0"/>
  </r>
  <r>
    <s v="1651000764"/>
    <s v="0"/>
    <s v="16510007640"/>
    <s v="5100"/>
    <x v="10"/>
    <s v="HP OFFICEJET 7000 COLOUR PRI"/>
    <s v="3"/>
    <s v="0"/>
    <s v="UM3001"/>
    <d v="2011-01-08T00:00:00"/>
    <n v="16400"/>
    <n v="-15580"/>
    <n v="820"/>
    <n v="0"/>
    <n v="0"/>
    <n v="0"/>
    <n v="0"/>
    <n v="820"/>
    <n v="16400"/>
    <n v="-15580"/>
    <n v="0"/>
    <m/>
    <s v="UM01"/>
    <s v="INR"/>
    <n v="0"/>
    <n v="0"/>
    <n v="0"/>
    <n v="0"/>
    <n v="0"/>
  </r>
  <r>
    <s v="1651000765"/>
    <s v="0"/>
    <s v="16510007650"/>
    <s v="5100"/>
    <x v="10"/>
    <s v="HP OFFICEJET PRINTER MODEL 65"/>
    <s v="3"/>
    <s v="0"/>
    <s v="UM3001"/>
    <d v="2011-01-31T00:00:00"/>
    <n v="12246"/>
    <n v="-11633.7"/>
    <n v="612.29999999999995"/>
    <n v="0"/>
    <n v="0"/>
    <n v="0"/>
    <n v="0"/>
    <n v="612.29999999999995"/>
    <n v="12246"/>
    <n v="-11633.7"/>
    <n v="0"/>
    <m/>
    <s v="UM01"/>
    <s v="INR"/>
    <n v="0"/>
    <n v="0"/>
    <n v="0"/>
    <n v="0"/>
    <n v="0"/>
  </r>
  <r>
    <s v="1651000766"/>
    <s v="0"/>
    <s v="16510007660"/>
    <s v="5100"/>
    <x v="10"/>
    <s v="HP PAVILION A6540 MONITOR &amp; O"/>
    <s v="3"/>
    <s v="0"/>
    <s v="UM3001"/>
    <d v="2008-07-31T00:00:00"/>
    <n v="46237"/>
    <n v="-43925.15"/>
    <n v="2311.85"/>
    <n v="0"/>
    <n v="0"/>
    <n v="0"/>
    <n v="0"/>
    <n v="2311.85"/>
    <n v="46237"/>
    <n v="-43925.15"/>
    <n v="0"/>
    <m/>
    <s v="UM01"/>
    <s v="INR"/>
    <n v="0"/>
    <n v="0"/>
    <n v="0"/>
    <n v="0"/>
    <n v="0"/>
  </r>
  <r>
    <s v="1651000767"/>
    <s v="0"/>
    <s v="16510007670"/>
    <s v="5100"/>
    <x v="10"/>
    <s v="HP PAVILION A6540 MONITOR INCL"/>
    <s v="3"/>
    <s v="0"/>
    <s v="UM3001"/>
    <d v="2008-07-18T00:00:00"/>
    <n v="41537"/>
    <n v="-39460.15"/>
    <n v="2076.85"/>
    <n v="0"/>
    <n v="0"/>
    <n v="0"/>
    <n v="0"/>
    <n v="2076.85"/>
    <n v="41537"/>
    <n v="-39460.15"/>
    <n v="0"/>
    <m/>
    <s v="UM01"/>
    <s v="INR"/>
    <n v="0"/>
    <n v="0"/>
    <n v="0"/>
    <n v="0"/>
    <n v="0"/>
  </r>
  <r>
    <s v="1651000768"/>
    <s v="0"/>
    <s v="16510007680"/>
    <s v="5100"/>
    <x v="10"/>
    <s v="HP PAVILION DESKTOP AND OTHER"/>
    <s v="3"/>
    <s v="0"/>
    <s v="UM3001"/>
    <d v="2008-07-29T00:00:00"/>
    <n v="37500"/>
    <n v="-35625"/>
    <n v="1875"/>
    <n v="0"/>
    <n v="0"/>
    <n v="0"/>
    <n v="0"/>
    <n v="1875"/>
    <n v="37500"/>
    <n v="-35625"/>
    <n v="0"/>
    <m/>
    <s v="UM01"/>
    <s v="INR"/>
    <n v="0"/>
    <n v="0"/>
    <n v="0"/>
    <n v="0"/>
    <n v="0"/>
  </r>
  <r>
    <s v="1651000769"/>
    <s v="0"/>
    <s v="16510007690"/>
    <s v="5100"/>
    <x v="10"/>
    <s v="HP PAVILION DV2762TX LAPTOP"/>
    <s v="3"/>
    <s v="0"/>
    <s v="UM3001"/>
    <d v="2008-07-18T00:00:00"/>
    <n v="49500"/>
    <n v="-47025"/>
    <n v="2475"/>
    <n v="0"/>
    <n v="0"/>
    <n v="0"/>
    <n v="0"/>
    <n v="2475"/>
    <n v="49500"/>
    <n v="-47025"/>
    <n v="0"/>
    <m/>
    <s v="UM01"/>
    <s v="INR"/>
    <n v="0"/>
    <n v="0"/>
    <n v="0"/>
    <n v="0"/>
    <n v="0"/>
  </r>
  <r>
    <s v="1651000770"/>
    <s v="0"/>
    <s v="16510007700"/>
    <s v="5100"/>
    <x v="10"/>
    <s v="HP PAVILION DV2762TX LAPTOP"/>
    <s v="3"/>
    <s v="0"/>
    <s v="UM3001"/>
    <d v="2008-07-18T00:00:00"/>
    <n v="49500"/>
    <n v="-47025"/>
    <n v="2475"/>
    <n v="0"/>
    <n v="0"/>
    <n v="0"/>
    <n v="0"/>
    <n v="2475"/>
    <n v="49500"/>
    <n v="-47025"/>
    <n v="0"/>
    <m/>
    <s v="UM01"/>
    <s v="INR"/>
    <n v="0"/>
    <n v="0"/>
    <n v="0"/>
    <n v="0"/>
    <n v="0"/>
  </r>
  <r>
    <s v="1651000771"/>
    <s v="0"/>
    <s v="16510007710"/>
    <s v="5100"/>
    <x v="10"/>
    <s v="HP PAVILION TX2009 LAPTOP"/>
    <s v="3"/>
    <s v="0"/>
    <s v="UM3001"/>
    <d v="2008-07-18T00:00:00"/>
    <n v="57000"/>
    <n v="-54150"/>
    <n v="2850"/>
    <n v="0"/>
    <n v="0"/>
    <n v="0"/>
    <n v="0"/>
    <n v="2850"/>
    <n v="57000"/>
    <n v="-54150"/>
    <n v="0"/>
    <m/>
    <s v="UM01"/>
    <s v="INR"/>
    <n v="0"/>
    <n v="0"/>
    <n v="0"/>
    <n v="0"/>
    <n v="0"/>
  </r>
  <r>
    <s v="1651000772"/>
    <s v="0"/>
    <s v="16510007720"/>
    <s v="5100"/>
    <x v="10"/>
    <s v="&quot;HP W1907 19&quot;&quot; MONITOR WITH OTHE&quot;"/>
    <s v="3"/>
    <s v="0"/>
    <s v="UM3001"/>
    <d v="2008-07-31T00:00:00"/>
    <n v="59072"/>
    <n v="-56118.400000000001"/>
    <n v="2953.6"/>
    <n v="0"/>
    <n v="0"/>
    <n v="0"/>
    <n v="0"/>
    <n v="2953.6"/>
    <n v="59072"/>
    <n v="-56118.400000000001"/>
    <n v="0"/>
    <m/>
    <s v="UM01"/>
    <s v="INR"/>
    <n v="0"/>
    <n v="0"/>
    <n v="0"/>
    <n v="0"/>
    <n v="0"/>
  </r>
  <r>
    <s v="1651000773"/>
    <s v="0"/>
    <s v="16510007730"/>
    <s v="5100"/>
    <x v="10"/>
    <s v="INJECT COLOR PRINTER"/>
    <s v="3"/>
    <s v="0"/>
    <s v="UM3001"/>
    <d v="2009-09-23T00:00:00"/>
    <n v="15808"/>
    <n v="-15017.6"/>
    <n v="790.4"/>
    <n v="0"/>
    <n v="0"/>
    <n v="0"/>
    <n v="0"/>
    <n v="790.4"/>
    <n v="15808"/>
    <n v="-15017.6"/>
    <n v="0"/>
    <m/>
    <s v="UM01"/>
    <s v="INR"/>
    <n v="0"/>
    <n v="0"/>
    <n v="0"/>
    <n v="0"/>
    <n v="0"/>
  </r>
  <r>
    <s v="1651000774"/>
    <s v="0"/>
    <s v="16510007740"/>
    <s v="5100"/>
    <x v="10"/>
    <s v="LAPTOP COMPUTER"/>
    <s v="3"/>
    <s v="0"/>
    <s v="UM3001"/>
    <d v="2011-12-22T00:00:00"/>
    <n v="42000"/>
    <n v="-39900"/>
    <n v="2100"/>
    <n v="0"/>
    <n v="0"/>
    <n v="0"/>
    <n v="0"/>
    <n v="2100"/>
    <n v="42000"/>
    <n v="-39900"/>
    <n v="0"/>
    <m/>
    <s v="UM01"/>
    <s v="INR"/>
    <n v="0"/>
    <n v="0"/>
    <n v="0"/>
    <n v="0"/>
    <n v="0"/>
  </r>
  <r>
    <s v="1651000775"/>
    <s v="0"/>
    <s v="16510007750"/>
    <s v="5100"/>
    <x v="10"/>
    <s v="LAPTOP COMPUTER"/>
    <s v="3"/>
    <s v="0"/>
    <s v="UM3001"/>
    <d v="2012-10-25T00:00:00"/>
    <n v="209563.22"/>
    <n v="-199085.06"/>
    <n v="10478.16"/>
    <n v="0"/>
    <n v="0"/>
    <n v="0"/>
    <n v="0"/>
    <n v="10478.16"/>
    <n v="209563.22"/>
    <n v="-199085.06"/>
    <n v="0"/>
    <m/>
    <s v="UM01"/>
    <s v="INR"/>
    <n v="0"/>
    <n v="0"/>
    <n v="0"/>
    <n v="0"/>
    <n v="0"/>
  </r>
  <r>
    <s v="1651000776"/>
    <s v="0"/>
    <s v="16510007760"/>
    <s v="5100"/>
    <x v="10"/>
    <s v="LAPTOP COMPUTER"/>
    <s v="3"/>
    <s v="0"/>
    <s v="UM3001"/>
    <d v="2011-10-25T00:00:00"/>
    <n v="42000"/>
    <n v="-39900"/>
    <n v="2100"/>
    <n v="0"/>
    <n v="0"/>
    <n v="0"/>
    <n v="0"/>
    <n v="2100"/>
    <n v="42000"/>
    <n v="-39900"/>
    <n v="0"/>
    <m/>
    <s v="UM01"/>
    <s v="INR"/>
    <n v="0"/>
    <n v="0"/>
    <n v="0"/>
    <n v="0"/>
    <n v="0"/>
  </r>
  <r>
    <s v="1651000777"/>
    <s v="0"/>
    <s v="16510007770"/>
    <s v="5100"/>
    <x v="10"/>
    <s v="LAPTOP COMPUTER"/>
    <s v="3"/>
    <s v="0"/>
    <s v="UM3001"/>
    <d v="2013-01-28T00:00:00"/>
    <n v="139708.82999999999"/>
    <n v="-132723.39000000001"/>
    <n v="6985.44"/>
    <n v="0"/>
    <n v="0"/>
    <n v="0"/>
    <n v="0"/>
    <n v="6985.44"/>
    <n v="139708.82999999999"/>
    <n v="-132723.39000000001"/>
    <n v="0"/>
    <m/>
    <s v="UM01"/>
    <s v="INR"/>
    <n v="0"/>
    <n v="0"/>
    <n v="0"/>
    <n v="0"/>
    <n v="0"/>
  </r>
  <r>
    <s v="1651000778"/>
    <s v="0"/>
    <s v="16510007780"/>
    <s v="5100"/>
    <x v="10"/>
    <s v="LAPTOP COMPUTER"/>
    <s v="3"/>
    <s v="0"/>
    <s v="UM3001"/>
    <d v="2011-10-25T00:00:00"/>
    <n v="57524.800000000003"/>
    <n v="-54648.56"/>
    <n v="2876.24"/>
    <n v="0"/>
    <n v="0"/>
    <n v="0"/>
    <n v="0"/>
    <n v="2876.24"/>
    <n v="57524.800000000003"/>
    <n v="-54648.56"/>
    <n v="0"/>
    <m/>
    <s v="UM01"/>
    <s v="INR"/>
    <n v="0"/>
    <n v="0"/>
    <n v="0"/>
    <n v="0"/>
    <n v="0"/>
  </r>
  <r>
    <s v="1651000779"/>
    <s v="0"/>
    <s v="16510007790"/>
    <s v="5100"/>
    <x v="10"/>
    <s v="LAPTOP COMPUTER"/>
    <s v="3"/>
    <s v="0"/>
    <s v="UM3001"/>
    <d v="2013-02-17T00:00:00"/>
    <n v="69854.429999999993"/>
    <n v="-66361.710000000006"/>
    <n v="3492.72"/>
    <n v="0"/>
    <n v="0"/>
    <n v="0"/>
    <n v="0"/>
    <n v="3492.72"/>
    <n v="69854.429999999993"/>
    <n v="-66361.710000000006"/>
    <n v="0"/>
    <m/>
    <s v="UM01"/>
    <s v="INR"/>
    <n v="0"/>
    <n v="0"/>
    <n v="0"/>
    <n v="0"/>
    <n v="0"/>
  </r>
  <r>
    <s v="1651000780"/>
    <s v="0"/>
    <s v="16510007800"/>
    <s v="5100"/>
    <x v="10"/>
    <s v="LAPTOP CPMPAQ NX6120 P-M 740"/>
    <s v="3"/>
    <s v="0"/>
    <s v="UM3001"/>
    <d v="2005-05-14T00:00:00"/>
    <n v="76440"/>
    <n v="-72617.990000000005"/>
    <n v="3822.01"/>
    <n v="0"/>
    <n v="0"/>
    <n v="0"/>
    <n v="0"/>
    <n v="3822.01"/>
    <n v="76440"/>
    <n v="-72617.990000000005"/>
    <n v="0"/>
    <m/>
    <s v="UM01"/>
    <s v="INR"/>
    <n v="0"/>
    <n v="0"/>
    <n v="0"/>
    <n v="0"/>
    <n v="0"/>
  </r>
  <r>
    <s v="1651000781"/>
    <s v="0"/>
    <s v="16510007810"/>
    <s v="5100"/>
    <x v="10"/>
    <s v="LASER PRINTER HP LJ1020 PLUS"/>
    <s v="3"/>
    <s v="0"/>
    <s v="UM3001"/>
    <d v="2008-06-09T00:00:00"/>
    <n v="7488"/>
    <n v="-7113.6"/>
    <n v="374.4"/>
    <n v="0"/>
    <n v="0"/>
    <n v="0"/>
    <n v="0"/>
    <n v="374.4"/>
    <n v="7488"/>
    <n v="-7113.6"/>
    <n v="0"/>
    <m/>
    <s v="UM01"/>
    <s v="INR"/>
    <n v="0"/>
    <n v="0"/>
    <n v="0"/>
    <n v="0"/>
    <n v="0"/>
  </r>
  <r>
    <s v="1651000782"/>
    <s v="0"/>
    <s v="16510007820"/>
    <s v="5100"/>
    <x v="10"/>
    <s v="&quot;LCD 19&quot;&quot; WITH MOUSE &amp; PRINTER&quot;&quot;&quot;"/>
    <s v="3"/>
    <s v="0"/>
    <s v="UM3001"/>
    <d v="2009-09-21T00:00:00"/>
    <n v="13904.8"/>
    <n v="-13209.55"/>
    <n v="695.25"/>
    <n v="0"/>
    <n v="0"/>
    <n v="0"/>
    <n v="0"/>
    <n v="695.25"/>
    <n v="13904.8"/>
    <n v="-13209.55"/>
    <n v="0"/>
    <m/>
    <s v="UM01"/>
    <s v="INR"/>
    <n v="0"/>
    <n v="0"/>
    <n v="0"/>
    <n v="0"/>
    <n v="0"/>
  </r>
  <r>
    <s v="1651000783"/>
    <s v="0"/>
    <s v="16510007830"/>
    <s v="5100"/>
    <x v="10"/>
    <s v="&quot;LCD MONITOR DELL 18.5 &quot;&quot;&quot;"/>
    <s v="3"/>
    <s v="0"/>
    <s v="UM3001"/>
    <d v="2010-07-19T00:00:00"/>
    <n v="6350"/>
    <n v="-6032.5"/>
    <n v="317.5"/>
    <n v="0"/>
    <n v="0"/>
    <n v="0"/>
    <n v="0"/>
    <n v="317.5"/>
    <n v="6350"/>
    <n v="-6032.5"/>
    <n v="0"/>
    <m/>
    <s v="UM01"/>
    <s v="INR"/>
    <n v="0"/>
    <n v="0"/>
    <n v="0"/>
    <n v="0"/>
    <n v="0"/>
  </r>
  <r>
    <s v="1651000784"/>
    <s v="0"/>
    <s v="16510007840"/>
    <s v="5100"/>
    <x v="10"/>
    <s v="LCD PROJECTOR PG-D2500X"/>
    <s v="3"/>
    <s v="0"/>
    <s v="UM3001"/>
    <d v="2012-03-01T00:00:00"/>
    <n v="38760"/>
    <n v="-36822"/>
    <n v="1938"/>
    <n v="0"/>
    <n v="0"/>
    <n v="0"/>
    <n v="0"/>
    <n v="1938"/>
    <n v="38760"/>
    <n v="-36822"/>
    <n v="0"/>
    <m/>
    <s v="UM01"/>
    <s v="INR"/>
    <n v="0"/>
    <n v="0"/>
    <n v="0"/>
    <n v="0"/>
    <n v="0"/>
  </r>
  <r>
    <s v="1651000785"/>
    <s v="0"/>
    <s v="16510007850"/>
    <s v="5100"/>
    <x v="10"/>
    <s v="LCD PROJECTOR PG-D2500X"/>
    <s v="3"/>
    <s v="0"/>
    <s v="UM3001"/>
    <d v="2012-07-13T00:00:00"/>
    <n v="39216"/>
    <n v="-37255.199999999997"/>
    <n v="1960.8"/>
    <n v="0"/>
    <n v="0"/>
    <n v="0"/>
    <n v="0"/>
    <n v="1960.8"/>
    <n v="39216"/>
    <n v="-37255.199999999997"/>
    <n v="0"/>
    <m/>
    <s v="UM01"/>
    <s v="INR"/>
    <n v="0"/>
    <n v="0"/>
    <n v="0"/>
    <n v="0"/>
    <n v="0"/>
  </r>
  <r>
    <s v="1651000786"/>
    <s v="0"/>
    <s v="16510007860"/>
    <s v="5100"/>
    <x v="10"/>
    <s v="LCD PROJECTOR PG-D2500X"/>
    <s v="3"/>
    <s v="0"/>
    <s v="UM3001"/>
    <d v="2013-03-04T00:00:00"/>
    <n v="41496"/>
    <n v="-39421.199999999997"/>
    <n v="2074.8000000000002"/>
    <n v="0"/>
    <n v="0"/>
    <n v="0"/>
    <n v="0"/>
    <n v="2074.8000000000002"/>
    <n v="41496"/>
    <n v="-39421.199999999997"/>
    <n v="0"/>
    <m/>
    <s v="UM01"/>
    <s v="INR"/>
    <n v="0"/>
    <n v="0"/>
    <n v="0"/>
    <n v="0"/>
    <n v="0"/>
  </r>
  <r>
    <s v="1651000789"/>
    <s v="0"/>
    <s v="16510007890"/>
    <s v="5100"/>
    <x v="10"/>
    <s v="LENOVO R7Q DESKTOP COMPUTER"/>
    <s v="3"/>
    <s v="0"/>
    <s v="UM3001"/>
    <d v="2011-08-13T00:00:00"/>
    <n v="27615"/>
    <n v="-26234.25"/>
    <n v="1380.75"/>
    <n v="0"/>
    <n v="0"/>
    <n v="0"/>
    <n v="0"/>
    <n v="1380.75"/>
    <n v="27615"/>
    <n v="-26234.25"/>
    <n v="0"/>
    <m/>
    <s v="UM01"/>
    <s v="INR"/>
    <n v="0"/>
    <n v="0"/>
    <n v="0"/>
    <n v="0"/>
    <n v="0"/>
  </r>
  <r>
    <s v="1651000790"/>
    <s v="0"/>
    <s v="16510007900"/>
    <s v="5100"/>
    <x v="10"/>
    <s v="MINI COMPUTER AT RANCHI"/>
    <s v="0"/>
    <s v="0"/>
    <s v="UM3001"/>
    <d v="1996-03-19T00:00:00"/>
    <n v="3564671.24"/>
    <n v="-3386437.68"/>
    <n v="178233.56"/>
    <n v="0"/>
    <n v="0"/>
    <n v="0"/>
    <n v="0"/>
    <n v="178233.56"/>
    <n v="3564671.24"/>
    <n v="-3386437.68"/>
    <n v="0"/>
    <m/>
    <s v="UM01"/>
    <s v="INR"/>
    <n v="0"/>
    <n v="0"/>
    <n v="0"/>
    <n v="0"/>
    <n v="0"/>
  </r>
  <r>
    <s v="1651000791"/>
    <s v="0"/>
    <s v="16510007910"/>
    <s v="5100"/>
    <x v="10"/>
    <s v="DESKJET PRINTER CANON 1P 1300"/>
    <s v="0"/>
    <s v="0"/>
    <s v="UM3001"/>
    <d v="2008-11-24T00:00:00"/>
    <n v="1664"/>
    <n v="-1664"/>
    <n v="0"/>
    <n v="0"/>
    <n v="0"/>
    <n v="0"/>
    <n v="0"/>
    <n v="0"/>
    <n v="1664"/>
    <n v="-1664"/>
    <n v="0"/>
    <m/>
    <s v="UM01"/>
    <s v="INR"/>
    <n v="0"/>
    <n v="0"/>
    <n v="0"/>
    <n v="0"/>
    <n v="0"/>
  </r>
  <r>
    <s v="1651000792"/>
    <s v="0"/>
    <s v="16510007920"/>
    <s v="5100"/>
    <x v="10"/>
    <s v="UPS 600VA MAKE SUPERCOMP"/>
    <s v="0"/>
    <s v="0"/>
    <s v="UM3002"/>
    <d v="2006-12-29T00:00:00"/>
    <n v="1664"/>
    <n v="-1664"/>
    <n v="0"/>
    <n v="0"/>
    <n v="0"/>
    <n v="0"/>
    <n v="0"/>
    <n v="0"/>
    <n v="1664"/>
    <n v="-1664"/>
    <n v="0"/>
    <m/>
    <s v="UM01"/>
    <s v="INR"/>
    <n v="0"/>
    <n v="0"/>
    <n v="0"/>
    <n v="0"/>
    <n v="0"/>
  </r>
  <r>
    <s v="1651000793"/>
    <s v="0"/>
    <s v="16510007930"/>
    <s v="5100"/>
    <x v="10"/>
    <s v="&quot;MONITOR TFT ACER 19 &quot;&quot;&quot;"/>
    <s v="3"/>
    <s v="0"/>
    <s v="UM3001"/>
    <d v="2008-06-23T00:00:00"/>
    <n v="33280"/>
    <n v="-31616"/>
    <n v="1664"/>
    <n v="0"/>
    <n v="0"/>
    <n v="0"/>
    <n v="0"/>
    <n v="1664"/>
    <n v="33280"/>
    <n v="-31616"/>
    <n v="0"/>
    <m/>
    <s v="UM01"/>
    <s v="INR"/>
    <n v="0"/>
    <n v="0"/>
    <n v="0"/>
    <n v="0"/>
    <n v="0"/>
  </r>
  <r>
    <s v="1651000794"/>
    <s v="0"/>
    <s v="16510007940"/>
    <s v="5100"/>
    <x v="10"/>
    <s v="MULTI MEDIA PROJECTOR"/>
    <s v="3"/>
    <s v="0"/>
    <s v="UM3002"/>
    <d v="2011-01-21T00:00:00"/>
    <n v="49500"/>
    <n v="-47025"/>
    <n v="2475"/>
    <n v="0"/>
    <n v="0"/>
    <n v="0"/>
    <n v="0"/>
    <n v="2475"/>
    <n v="49500"/>
    <n v="-47025"/>
    <n v="0"/>
    <m/>
    <s v="UM01"/>
    <s v="INR"/>
    <n v="0"/>
    <n v="0"/>
    <n v="0"/>
    <n v="0"/>
    <n v="0"/>
  </r>
  <r>
    <s v="1651000795"/>
    <s v="0"/>
    <s v="16510007950"/>
    <s v="5100"/>
    <x v="10"/>
    <s v="HP DESKJET PRINTER DJ1688"/>
    <s v="0"/>
    <s v="0"/>
    <s v="UM3002"/>
    <d v="2010-05-15T00:00:00"/>
    <n v="1872"/>
    <n v="-1872"/>
    <n v="0"/>
    <n v="0"/>
    <n v="0"/>
    <n v="0"/>
    <n v="0"/>
    <n v="0"/>
    <n v="1872"/>
    <n v="-1872"/>
    <n v="0"/>
    <m/>
    <s v="UM01"/>
    <s v="INR"/>
    <n v="0"/>
    <n v="0"/>
    <n v="0"/>
    <n v="0"/>
    <n v="0"/>
  </r>
  <r>
    <s v="1651000796"/>
    <s v="0"/>
    <s v="16510007960"/>
    <s v="5100"/>
    <x v="10"/>
    <s v="HP DESKJET PRINTER DJ1688"/>
    <s v="0"/>
    <s v="0"/>
    <s v="UM3002"/>
    <d v="2010-05-06T00:00:00"/>
    <n v="1872"/>
    <n v="-1872"/>
    <n v="0"/>
    <n v="0"/>
    <n v="0"/>
    <n v="0"/>
    <n v="0"/>
    <n v="0"/>
    <n v="1872"/>
    <n v="-1872"/>
    <n v="0"/>
    <m/>
    <s v="UM01"/>
    <s v="INR"/>
    <n v="0"/>
    <n v="0"/>
    <n v="0"/>
    <n v="0"/>
    <n v="0"/>
  </r>
  <r>
    <s v="1651000797"/>
    <s v="0"/>
    <s v="16510007970"/>
    <s v="5100"/>
    <x v="10"/>
    <s v="HP DESKJET PRINTER D1668"/>
    <s v="0"/>
    <s v="0"/>
    <s v="UM3002"/>
    <d v="2010-03-23T00:00:00"/>
    <n v="1950"/>
    <n v="-1950"/>
    <n v="0"/>
    <n v="0"/>
    <n v="0"/>
    <n v="0"/>
    <n v="0"/>
    <n v="0"/>
    <n v="1950"/>
    <n v="-1950"/>
    <n v="0"/>
    <m/>
    <s v="UM01"/>
    <s v="INR"/>
    <n v="0"/>
    <n v="0"/>
    <n v="0"/>
    <n v="0"/>
    <n v="0"/>
  </r>
  <r>
    <s v="1651000799"/>
    <s v="0"/>
    <s v="16510007990"/>
    <s v="5100"/>
    <x v="10"/>
    <s v="COMPUTER UPS 0.5 KVA"/>
    <s v="0"/>
    <s v="0"/>
    <s v="UM3002"/>
    <d v="2010-10-17T00:00:00"/>
    <n v="2028"/>
    <n v="-2028"/>
    <n v="0"/>
    <n v="0"/>
    <n v="0"/>
    <n v="0"/>
    <n v="0"/>
    <n v="0"/>
    <n v="2028"/>
    <n v="-2028"/>
    <n v="0"/>
    <m/>
    <s v="UM01"/>
    <s v="INR"/>
    <n v="0"/>
    <n v="0"/>
    <n v="0"/>
    <n v="0"/>
    <n v="0"/>
  </r>
  <r>
    <s v="1651000800"/>
    <s v="0"/>
    <s v="16510008000"/>
    <s v="5100"/>
    <x v="10"/>
    <s v="COMPUTER UPS APC 0.5KVA"/>
    <s v="0"/>
    <s v="0"/>
    <s v="UM3002"/>
    <d v="2010-12-18T00:00:00"/>
    <n v="2028"/>
    <n v="-2028"/>
    <n v="0"/>
    <n v="0"/>
    <n v="0"/>
    <n v="0"/>
    <n v="0"/>
    <n v="0"/>
    <n v="2028"/>
    <n v="-2028"/>
    <n v="0"/>
    <m/>
    <s v="UM01"/>
    <s v="INR"/>
    <n v="0"/>
    <n v="0"/>
    <n v="0"/>
    <n v="0"/>
    <n v="0"/>
  </r>
  <r>
    <s v="1651000801"/>
    <s v="0"/>
    <s v="16510008010"/>
    <s v="5100"/>
    <x v="10"/>
    <s v="&quot;PC 1.86 CORE/15&quot;&quot; MONITOR/UPS 8&quot;"/>
    <s v="0"/>
    <s v="0"/>
    <s v="UM3001"/>
    <d v="2007-04-14T00:00:00"/>
    <n v="62999"/>
    <n v="-59849.05"/>
    <n v="3149.95"/>
    <n v="0"/>
    <n v="0"/>
    <n v="0"/>
    <n v="0"/>
    <n v="3149.95"/>
    <n v="62999"/>
    <n v="-59849.05"/>
    <n v="0"/>
    <m/>
    <s v="UM01"/>
    <s v="INR"/>
    <n v="0"/>
    <n v="0"/>
    <n v="0"/>
    <n v="0"/>
    <n v="0"/>
  </r>
  <r>
    <s v="1651000802"/>
    <s v="0"/>
    <s v="16510008020"/>
    <s v="5100"/>
    <x v="10"/>
    <s v="PENTIUM IV PC 3.06 GHZRAM-512"/>
    <s v="0"/>
    <s v="0"/>
    <s v="UM3001"/>
    <d v="2006-10-16T00:00:00"/>
    <n v="29120"/>
    <n v="-27664"/>
    <n v="1456"/>
    <n v="0"/>
    <n v="0"/>
    <n v="0"/>
    <n v="0"/>
    <n v="1456"/>
    <n v="29120"/>
    <n v="-27664"/>
    <n v="0"/>
    <m/>
    <s v="UM01"/>
    <s v="INR"/>
    <n v="0"/>
    <n v="0"/>
    <n v="0"/>
    <n v="0"/>
    <n v="0"/>
  </r>
  <r>
    <s v="1651000803"/>
    <s v="0"/>
    <s v="16510008030"/>
    <s v="5100"/>
    <x v="10"/>
    <s v="PENTIUM IV PC 5399 GHZ INCL UP"/>
    <s v="0"/>
    <s v="0"/>
    <s v="UM3001"/>
    <d v="2006-08-02T00:00:00"/>
    <n v="29000.400000000001"/>
    <n v="-27550.38"/>
    <n v="1450.02"/>
    <n v="0"/>
    <n v="0"/>
    <n v="0"/>
    <n v="0"/>
    <n v="1450.02"/>
    <n v="29000.400000000001"/>
    <n v="-27550.38"/>
    <n v="0"/>
    <m/>
    <s v="UM01"/>
    <s v="INR"/>
    <n v="0"/>
    <n v="0"/>
    <n v="0"/>
    <n v="0"/>
    <n v="0"/>
  </r>
  <r>
    <s v="1651000805"/>
    <s v="0"/>
    <s v="16510008050"/>
    <s v="5100"/>
    <x v="10"/>
    <s v="UPS INTEX 800 VA"/>
    <s v="0"/>
    <s v="0"/>
    <s v="UM3002"/>
    <d v="2008-08-25T00:00:00"/>
    <n v="2496"/>
    <n v="-2496"/>
    <n v="0"/>
    <n v="0"/>
    <n v="0"/>
    <n v="0"/>
    <n v="0"/>
    <n v="0"/>
    <n v="2496"/>
    <n v="-2496"/>
    <n v="0"/>
    <m/>
    <s v="UM01"/>
    <s v="INR"/>
    <n v="0"/>
    <n v="0"/>
    <n v="0"/>
    <n v="0"/>
    <n v="0"/>
  </r>
  <r>
    <s v="1651000806"/>
    <s v="0"/>
    <s v="16510008060"/>
    <s v="5100"/>
    <x v="10"/>
    <s v="COMPUTER UPS 0.5 KVA"/>
    <s v="0"/>
    <s v="0"/>
    <s v="UM3001"/>
    <d v="2010-06-26T00:00:00"/>
    <n v="2652"/>
    <n v="-2652"/>
    <n v="0"/>
    <n v="0"/>
    <n v="0"/>
    <n v="0"/>
    <n v="0"/>
    <n v="0"/>
    <n v="2652"/>
    <n v="-2652"/>
    <n v="0"/>
    <m/>
    <s v="UM01"/>
    <s v="INR"/>
    <n v="0"/>
    <n v="0"/>
    <n v="0"/>
    <n v="0"/>
    <n v="0"/>
  </r>
  <r>
    <s v="1651000807"/>
    <s v="0"/>
    <s v="16510008070"/>
    <s v="5100"/>
    <x v="10"/>
    <s v="COMPUTER UPS APC 0.5KVA"/>
    <s v="0"/>
    <s v="0"/>
    <s v="UM3002"/>
    <d v="2010-07-30T00:00:00"/>
    <n v="2652"/>
    <n v="-2652"/>
    <n v="0"/>
    <n v="0"/>
    <n v="0"/>
    <n v="0"/>
    <n v="0"/>
    <n v="0"/>
    <n v="2652"/>
    <n v="-2652"/>
    <n v="0"/>
    <m/>
    <s v="UM01"/>
    <s v="INR"/>
    <n v="0"/>
    <n v="0"/>
    <n v="0"/>
    <n v="0"/>
    <n v="0"/>
  </r>
  <r>
    <s v="1651000808"/>
    <s v="0"/>
    <s v="16510008080"/>
    <s v="5100"/>
    <x v="10"/>
    <s v="COMPUTER UPS APC 0.5KVA"/>
    <s v="0"/>
    <s v="0"/>
    <s v="UM3002"/>
    <d v="2010-07-30T00:00:00"/>
    <n v="2652"/>
    <n v="-2652"/>
    <n v="0"/>
    <n v="0"/>
    <n v="0"/>
    <n v="0"/>
    <n v="0"/>
    <n v="0"/>
    <n v="2652"/>
    <n v="-2652"/>
    <n v="0"/>
    <m/>
    <s v="UM01"/>
    <s v="INR"/>
    <n v="0"/>
    <n v="0"/>
    <n v="0"/>
    <n v="0"/>
    <n v="0"/>
  </r>
  <r>
    <s v="1651000809"/>
    <s v="0"/>
    <s v="16510008090"/>
    <s v="5100"/>
    <x v="10"/>
    <s v="COMPUTER UPS APC 0.5KVA"/>
    <s v="0"/>
    <s v="0"/>
    <s v="UM3001"/>
    <d v="2010-05-06T00:00:00"/>
    <n v="2652"/>
    <n v="-2652"/>
    <n v="0"/>
    <n v="0"/>
    <n v="0"/>
    <n v="0"/>
    <n v="0"/>
    <n v="0"/>
    <n v="2652"/>
    <n v="-2652"/>
    <n v="0"/>
    <m/>
    <s v="UM01"/>
    <s v="INR"/>
    <n v="0"/>
    <n v="0"/>
    <n v="0"/>
    <n v="0"/>
    <n v="0"/>
  </r>
  <r>
    <s v="1651000810"/>
    <s v="0"/>
    <s v="16510008100"/>
    <s v="5100"/>
    <x v="10"/>
    <s v="COMPUTER UPS APC 0.5KVA"/>
    <s v="0"/>
    <s v="0"/>
    <s v="UM3001"/>
    <d v="2010-09-23T00:00:00"/>
    <n v="2652"/>
    <n v="-2652"/>
    <n v="0"/>
    <n v="0"/>
    <n v="0"/>
    <n v="0"/>
    <n v="0"/>
    <n v="0"/>
    <n v="2652"/>
    <n v="-2652"/>
    <n v="0"/>
    <m/>
    <s v="UM01"/>
    <s v="INR"/>
    <n v="0"/>
    <n v="0"/>
    <n v="0"/>
    <n v="0"/>
    <n v="0"/>
  </r>
  <r>
    <s v="1651000811"/>
    <s v="0"/>
    <s v="16510008110"/>
    <s v="5100"/>
    <x v="10"/>
    <s v="UPS APC"/>
    <s v="0"/>
    <s v="0"/>
    <s v="UM3001"/>
    <d v="2008-06-02T00:00:00"/>
    <n v="2652"/>
    <n v="-2652"/>
    <n v="0"/>
    <n v="0"/>
    <n v="0"/>
    <n v="0"/>
    <n v="0"/>
    <n v="0"/>
    <n v="2652"/>
    <n v="-2652"/>
    <n v="0"/>
    <m/>
    <s v="UM01"/>
    <s v="INR"/>
    <n v="0"/>
    <n v="0"/>
    <n v="0"/>
    <n v="0"/>
    <n v="0"/>
  </r>
  <r>
    <s v="1651000812"/>
    <s v="0"/>
    <s v="16510008120"/>
    <s v="5100"/>
    <x v="10"/>
    <s v="UPS APC"/>
    <s v="0"/>
    <s v="0"/>
    <s v="UM3001"/>
    <d v="2008-06-02T00:00:00"/>
    <n v="2652"/>
    <n v="-2652"/>
    <n v="0"/>
    <n v="0"/>
    <n v="0"/>
    <n v="0"/>
    <n v="0"/>
    <n v="0"/>
    <n v="2652"/>
    <n v="-2652"/>
    <n v="0"/>
    <m/>
    <s v="UM01"/>
    <s v="INR"/>
    <n v="0"/>
    <n v="0"/>
    <n v="0"/>
    <n v="0"/>
    <n v="0"/>
  </r>
  <r>
    <s v="1651000813"/>
    <s v="0"/>
    <s v="16510008130"/>
    <s v="5100"/>
    <x v="10"/>
    <s v="UPS APC"/>
    <s v="0"/>
    <s v="0"/>
    <s v="UM3001"/>
    <d v="2008-06-02T00:00:00"/>
    <n v="2652"/>
    <n v="-2652"/>
    <n v="0"/>
    <n v="0"/>
    <n v="0"/>
    <n v="0"/>
    <n v="0"/>
    <n v="0"/>
    <n v="2652"/>
    <n v="-2652"/>
    <n v="0"/>
    <m/>
    <s v="UM01"/>
    <s v="INR"/>
    <n v="0"/>
    <n v="0"/>
    <n v="0"/>
    <n v="0"/>
    <n v="0"/>
  </r>
  <r>
    <s v="1651000814"/>
    <s v="0"/>
    <s v="16510008140"/>
    <s v="5100"/>
    <x v="10"/>
    <s v="UPS APC"/>
    <s v="0"/>
    <s v="0"/>
    <s v="UM3001"/>
    <d v="2008-04-19T00:00:00"/>
    <n v="2652"/>
    <n v="-2652"/>
    <n v="0"/>
    <n v="0"/>
    <n v="0"/>
    <n v="0"/>
    <n v="0"/>
    <n v="0"/>
    <n v="2652"/>
    <n v="-2652"/>
    <n v="0"/>
    <m/>
    <s v="UM01"/>
    <s v="INR"/>
    <n v="0"/>
    <n v="0"/>
    <n v="0"/>
    <n v="0"/>
    <n v="0"/>
  </r>
  <r>
    <s v="1651000815"/>
    <s v="0"/>
    <s v="16510008150"/>
    <s v="5100"/>
    <x v="10"/>
    <s v="UPS APC"/>
    <s v="0"/>
    <s v="0"/>
    <s v="UM3001"/>
    <d v="2008-04-19T00:00:00"/>
    <n v="2652"/>
    <n v="-2652"/>
    <n v="0"/>
    <n v="0"/>
    <n v="0"/>
    <n v="0"/>
    <n v="0"/>
    <n v="0"/>
    <n v="2652"/>
    <n v="-2652"/>
    <n v="0"/>
    <m/>
    <s v="UM01"/>
    <s v="INR"/>
    <n v="0"/>
    <n v="0"/>
    <n v="0"/>
    <n v="0"/>
    <n v="0"/>
  </r>
  <r>
    <s v="1651000816"/>
    <s v="0"/>
    <s v="16510008160"/>
    <s v="5100"/>
    <x v="10"/>
    <s v="UPS MAKE APC 0.5 KVA"/>
    <s v="0"/>
    <s v="0"/>
    <s v="UM3001"/>
    <d v="2010-01-11T00:00:00"/>
    <n v="2652"/>
    <n v="-2652"/>
    <n v="0"/>
    <n v="0"/>
    <n v="0"/>
    <n v="0"/>
    <n v="0"/>
    <n v="0"/>
    <n v="2652"/>
    <n v="-2652"/>
    <n v="0"/>
    <m/>
    <s v="UM01"/>
    <s v="INR"/>
    <n v="0"/>
    <n v="0"/>
    <n v="0"/>
    <n v="0"/>
    <n v="0"/>
  </r>
  <r>
    <s v="1651000817"/>
    <s v="0"/>
    <s v="16510008170"/>
    <s v="5100"/>
    <x v="10"/>
    <s v="UPS MAKE APC 0.5 KVA"/>
    <s v="0"/>
    <s v="0"/>
    <s v="UM3001"/>
    <d v="2010-01-02T00:00:00"/>
    <n v="2652"/>
    <n v="-2652"/>
    <n v="0"/>
    <n v="0"/>
    <n v="0"/>
    <n v="0"/>
    <n v="0"/>
    <n v="0"/>
    <n v="2652"/>
    <n v="-2652"/>
    <n v="0"/>
    <m/>
    <s v="UM01"/>
    <s v="INR"/>
    <n v="0"/>
    <n v="0"/>
    <n v="0"/>
    <n v="0"/>
    <n v="0"/>
  </r>
  <r>
    <s v="1651000818"/>
    <s v="0"/>
    <s v="16510008180"/>
    <s v="5100"/>
    <x v="10"/>
    <s v="SOFTWARE+PLC COTROL PANEL."/>
    <s v="0"/>
    <s v="0"/>
    <s v="UM3001"/>
    <d v="1996-03-15T00:00:00"/>
    <n v="26642.94"/>
    <n v="-25310.79"/>
    <n v="1332.15"/>
    <n v="0"/>
    <n v="0"/>
    <n v="0"/>
    <n v="0"/>
    <n v="1332.15"/>
    <n v="26642.94"/>
    <n v="-25310.79"/>
    <n v="0"/>
    <m/>
    <s v="UM01"/>
    <s v="INR"/>
    <n v="0"/>
    <n v="0"/>
    <n v="0"/>
    <n v="0"/>
    <n v="0"/>
  </r>
  <r>
    <s v="1651000819"/>
    <s v="0"/>
    <s v="16510008190"/>
    <s v="5100"/>
    <x v="10"/>
    <s v="COMPUTER UPS 0.5 KVA"/>
    <s v="0"/>
    <s v="0"/>
    <s v="UM3001"/>
    <d v="2010-06-24T00:00:00"/>
    <n v="3120"/>
    <n v="-3120"/>
    <n v="0"/>
    <n v="0"/>
    <n v="0"/>
    <n v="0"/>
    <n v="0"/>
    <n v="0"/>
    <n v="3120"/>
    <n v="-3120"/>
    <n v="0"/>
    <m/>
    <s v="UM01"/>
    <s v="INR"/>
    <n v="0"/>
    <n v="0"/>
    <n v="0"/>
    <n v="0"/>
    <n v="0"/>
  </r>
  <r>
    <s v="1651000820"/>
    <s v="0"/>
    <s v="16510008200"/>
    <s v="5100"/>
    <x v="10"/>
    <s v="UPS 600 VA"/>
    <s v="0"/>
    <s v="0"/>
    <s v="UM3005"/>
    <d v="2009-10-06T00:00:00"/>
    <n v="3120"/>
    <n v="-3120"/>
    <n v="0"/>
    <n v="0"/>
    <n v="0"/>
    <n v="0"/>
    <n v="0"/>
    <n v="0"/>
    <n v="3120"/>
    <n v="-3120"/>
    <n v="0"/>
    <m/>
    <s v="UM01"/>
    <s v="INR"/>
    <n v="0"/>
    <n v="0"/>
    <n v="0"/>
    <n v="0"/>
    <n v="0"/>
  </r>
  <r>
    <s v="1651000821"/>
    <s v="0"/>
    <s v="16510008210"/>
    <s v="5100"/>
    <x v="10"/>
    <s v="HP PREMIUM UPS 800VA TB"/>
    <s v="0"/>
    <s v="0"/>
    <s v="UM3001"/>
    <d v="2008-07-29T00:00:00"/>
    <n v="3300"/>
    <n v="-3300"/>
    <n v="0"/>
    <n v="0"/>
    <n v="0"/>
    <n v="0"/>
    <n v="0"/>
    <n v="0"/>
    <n v="3300"/>
    <n v="-3300"/>
    <n v="0"/>
    <m/>
    <s v="UM01"/>
    <s v="INR"/>
    <n v="0"/>
    <n v="0"/>
    <n v="0"/>
    <n v="0"/>
    <n v="0"/>
  </r>
  <r>
    <s v="1651000822"/>
    <s v="0"/>
    <s v="16510008220"/>
    <s v="5100"/>
    <x v="10"/>
    <s v="UPS 600 VA INTEX + POWER BOARD"/>
    <s v="0"/>
    <s v="0"/>
    <s v="UM3005"/>
    <d v="2009-10-28T00:00:00"/>
    <n v="3432"/>
    <n v="-3432"/>
    <n v="0"/>
    <n v="0"/>
    <n v="0"/>
    <n v="0"/>
    <n v="0"/>
    <n v="0"/>
    <n v="3432"/>
    <n v="-3432"/>
    <n v="0"/>
    <m/>
    <s v="UM01"/>
    <s v="INR"/>
    <n v="0"/>
    <n v="0"/>
    <n v="0"/>
    <n v="0"/>
    <n v="0"/>
  </r>
  <r>
    <s v="1651000823"/>
    <s v="0"/>
    <s v="16510008230"/>
    <s v="5100"/>
    <x v="10"/>
    <s v="HP PRINTER MODEL 2120"/>
    <s v="0"/>
    <s v="0"/>
    <s v="UM3002"/>
    <d v="2008-09-08T00:00:00"/>
    <n v="3700.32"/>
    <n v="-3700.32"/>
    <n v="0"/>
    <n v="0"/>
    <n v="0"/>
    <n v="0"/>
    <n v="0"/>
    <n v="0"/>
    <n v="3700.32"/>
    <n v="-3700.32"/>
    <n v="0"/>
    <m/>
    <s v="UM01"/>
    <s v="INR"/>
    <n v="0"/>
    <n v="0"/>
    <n v="0"/>
    <n v="0"/>
    <n v="0"/>
  </r>
  <r>
    <s v="1651000824"/>
    <s v="0"/>
    <s v="16510008240"/>
    <s v="5100"/>
    <x v="10"/>
    <s v="VOLTAGE STABLIZER 4 KVA"/>
    <s v="0"/>
    <s v="0"/>
    <s v="UM3001"/>
    <d v="2006-10-19T00:00:00"/>
    <n v="4300"/>
    <n v="-4300"/>
    <n v="0"/>
    <n v="0"/>
    <n v="0"/>
    <n v="0"/>
    <n v="0"/>
    <n v="0"/>
    <n v="4300"/>
    <n v="-4300"/>
    <n v="0"/>
    <m/>
    <s v="UM01"/>
    <s v="INR"/>
    <n v="0"/>
    <n v="0"/>
    <n v="0"/>
    <n v="0"/>
    <n v="0"/>
  </r>
  <r>
    <s v="1651000825"/>
    <s v="0"/>
    <s v="16510008250"/>
    <s v="5100"/>
    <x v="10"/>
    <s v="EPSON CX 2800 PRINTER"/>
    <s v="0"/>
    <s v="0"/>
    <s v="UM3001"/>
    <d v="2006-10-18T00:00:00"/>
    <n v="4648.8"/>
    <n v="-4648.8"/>
    <n v="0"/>
    <n v="0"/>
    <n v="0"/>
    <n v="0"/>
    <n v="0"/>
    <n v="0"/>
    <n v="4648.8"/>
    <n v="-4648.8"/>
    <n v="0"/>
    <m/>
    <s v="UM01"/>
    <s v="INR"/>
    <n v="0"/>
    <n v="0"/>
    <n v="0"/>
    <n v="0"/>
    <n v="0"/>
  </r>
  <r>
    <s v="1651000826"/>
    <s v="0"/>
    <s v="16510008260"/>
    <s v="5100"/>
    <x v="10"/>
    <s v="EPSON CX 2800 PRINTER"/>
    <s v="0"/>
    <s v="0"/>
    <s v="UM3001"/>
    <d v="2006-10-16T00:00:00"/>
    <n v="4648.8"/>
    <n v="-4648.8"/>
    <n v="0"/>
    <n v="0"/>
    <n v="0"/>
    <n v="0"/>
    <n v="0"/>
    <n v="0"/>
    <n v="4648.8"/>
    <n v="-4648.8"/>
    <n v="0"/>
    <m/>
    <s v="UM01"/>
    <s v="INR"/>
    <n v="0"/>
    <n v="0"/>
    <n v="0"/>
    <n v="0"/>
    <n v="0"/>
  </r>
  <r>
    <s v="1651000827"/>
    <s v="0"/>
    <s v="16510008270"/>
    <s v="5100"/>
    <x v="10"/>
    <s v="UPS 600 VA"/>
    <s v="0"/>
    <s v="0"/>
    <s v="UM3005"/>
    <d v="2010-01-02T00:00:00"/>
    <n v="4680"/>
    <n v="-4680"/>
    <n v="0"/>
    <n v="0"/>
    <n v="0"/>
    <n v="0"/>
    <n v="0"/>
    <n v="0"/>
    <n v="4680"/>
    <n v="-4680"/>
    <n v="0"/>
    <m/>
    <s v="UM01"/>
    <s v="INR"/>
    <n v="0"/>
    <n v="0"/>
    <n v="0"/>
    <n v="0"/>
    <n v="0"/>
  </r>
  <r>
    <s v="1651000829"/>
    <s v="0"/>
    <s v="16510008290"/>
    <s v="5100"/>
    <x v="10"/>
    <s v="COMPUTER APC UPS"/>
    <s v="0"/>
    <s v="0"/>
    <s v="UM3002"/>
    <d v="2010-06-14T00:00:00"/>
    <n v="5304"/>
    <n v="-5304"/>
    <n v="0"/>
    <n v="0"/>
    <n v="0"/>
    <n v="0"/>
    <n v="0"/>
    <n v="0"/>
    <n v="5304"/>
    <n v="-5304"/>
    <n v="0"/>
    <m/>
    <s v="UM01"/>
    <s v="INR"/>
    <n v="0"/>
    <n v="0"/>
    <n v="0"/>
    <n v="0"/>
    <n v="0"/>
  </r>
  <r>
    <s v="1651000830"/>
    <s v="0"/>
    <s v="16510008300"/>
    <s v="5100"/>
    <x v="10"/>
    <s v="DESKJET PRINTER EPSON STYLUS 4"/>
    <s v="0"/>
    <s v="0"/>
    <s v="UM3001"/>
    <d v="1999-07-01T00:00:00"/>
    <n v="7000"/>
    <n v="-7000"/>
    <n v="0"/>
    <n v="0"/>
    <n v="0"/>
    <n v="0"/>
    <n v="0"/>
    <n v="0"/>
    <n v="7000"/>
    <n v="-7000"/>
    <n v="0"/>
    <m/>
    <s v="UM01"/>
    <s v="INR"/>
    <n v="0"/>
    <n v="0"/>
    <n v="0"/>
    <n v="0"/>
    <n v="0"/>
  </r>
  <r>
    <s v="1651000831"/>
    <s v="0"/>
    <s v="16510008310"/>
    <s v="5100"/>
    <x v="10"/>
    <s v="UPS 600 VA LUMINOUS"/>
    <s v="0"/>
    <s v="0"/>
    <s v="UM3001"/>
    <d v="2011-03-14T00:00:00"/>
    <n v="7599.68"/>
    <n v="-7599.68"/>
    <n v="0"/>
    <n v="0"/>
    <n v="0"/>
    <n v="0"/>
    <n v="0"/>
    <n v="0"/>
    <n v="7599.68"/>
    <n v="-7599.68"/>
    <n v="0"/>
    <m/>
    <s v="UM01"/>
    <s v="INR"/>
    <n v="0"/>
    <n v="0"/>
    <n v="0"/>
    <n v="0"/>
    <n v="0"/>
  </r>
  <r>
    <s v="1651000832"/>
    <s v="0"/>
    <s v="16510008320"/>
    <s v="5100"/>
    <x v="10"/>
    <s v="COMPUTER UPS APC 0.5KVA"/>
    <s v="0"/>
    <s v="0"/>
    <s v="UM3002"/>
    <d v="2010-07-07T00:00:00"/>
    <n v="7956"/>
    <n v="-7956"/>
    <n v="0"/>
    <n v="0"/>
    <n v="0"/>
    <n v="0"/>
    <n v="0"/>
    <n v="0"/>
    <n v="7956"/>
    <n v="-7956"/>
    <n v="0"/>
    <m/>
    <s v="UM01"/>
    <s v="INR"/>
    <n v="0"/>
    <n v="0"/>
    <n v="0"/>
    <n v="0"/>
    <n v="0"/>
  </r>
  <r>
    <s v="1651000833"/>
    <s v="0"/>
    <s v="16510008330"/>
    <s v="5100"/>
    <x v="10"/>
    <s v="HP 695 C DESKJET PRINTER"/>
    <s v="0"/>
    <s v="0"/>
    <s v="UM3001"/>
    <d v="1999-05-03T00:00:00"/>
    <n v="8062.33"/>
    <n v="-8062.33"/>
    <n v="0"/>
    <n v="0"/>
    <n v="0"/>
    <n v="0"/>
    <n v="0"/>
    <n v="0"/>
    <n v="8062.33"/>
    <n v="-8062.33"/>
    <n v="0"/>
    <m/>
    <s v="UM01"/>
    <s v="INR"/>
    <n v="0"/>
    <n v="0"/>
    <n v="0"/>
    <n v="0"/>
    <n v="0"/>
  </r>
  <r>
    <s v="1651000834"/>
    <s v="0"/>
    <s v="16510008340"/>
    <s v="5100"/>
    <x v="10"/>
    <s v="COMPUTER UPS APC 0.5KVA"/>
    <s v="0"/>
    <s v="0"/>
    <s v="UM3001"/>
    <d v="2010-12-18T00:00:00"/>
    <n v="8112"/>
    <n v="-8112"/>
    <n v="0"/>
    <n v="0"/>
    <n v="0"/>
    <n v="0"/>
    <n v="0"/>
    <n v="0"/>
    <n v="8112"/>
    <n v="-8112"/>
    <n v="0"/>
    <m/>
    <s v="UM01"/>
    <s v="INR"/>
    <n v="0"/>
    <n v="0"/>
    <n v="0"/>
    <n v="0"/>
    <n v="0"/>
  </r>
  <r>
    <s v="1651000835"/>
    <s v="0"/>
    <s v="16510008350"/>
    <s v="5100"/>
    <x v="10"/>
    <s v="DESKJET PRINTER 670C"/>
    <s v="0"/>
    <s v="0"/>
    <s v="UM3001"/>
    <d v="1998-06-18T00:00:00"/>
    <n v="9241"/>
    <n v="-9241"/>
    <n v="0"/>
    <n v="0"/>
    <n v="0"/>
    <n v="0"/>
    <n v="0"/>
    <n v="0"/>
    <n v="9241"/>
    <n v="-9241"/>
    <n v="0"/>
    <m/>
    <s v="UM01"/>
    <s v="INR"/>
    <n v="0"/>
    <n v="0"/>
    <n v="0"/>
    <n v="0"/>
    <n v="0"/>
  </r>
  <r>
    <s v="1651000836"/>
    <s v="0"/>
    <s v="16510008360"/>
    <s v="5100"/>
    <x v="10"/>
    <s v="DESKJET PRINTER HP 710 C"/>
    <s v="0"/>
    <s v="0"/>
    <s v="UM3001"/>
    <d v="1999-09-08T00:00:00"/>
    <n v="9266.94"/>
    <n v="-9266.94"/>
    <n v="0"/>
    <n v="0"/>
    <n v="0"/>
    <n v="0"/>
    <n v="0"/>
    <n v="0"/>
    <n v="9266.94"/>
    <n v="-9266.94"/>
    <n v="0"/>
    <m/>
    <s v="UM01"/>
    <s v="INR"/>
    <n v="0"/>
    <n v="0"/>
    <n v="0"/>
    <n v="0"/>
    <n v="0"/>
  </r>
  <r>
    <s v="1651000837"/>
    <s v="0"/>
    <s v="16510008370"/>
    <s v="5100"/>
    <x v="10"/>
    <s v="DESKJET PRINTER HP 710 C"/>
    <s v="0"/>
    <s v="0"/>
    <s v="UM3001"/>
    <d v="1999-07-12T00:00:00"/>
    <n v="9266.94"/>
    <n v="-9266.94"/>
    <n v="0"/>
    <n v="0"/>
    <n v="0"/>
    <n v="0"/>
    <n v="0"/>
    <n v="0"/>
    <n v="9266.94"/>
    <n v="-9266.94"/>
    <n v="0"/>
    <m/>
    <s v="UM01"/>
    <s v="INR"/>
    <n v="0"/>
    <n v="0"/>
    <n v="0"/>
    <n v="0"/>
    <n v="0"/>
  </r>
  <r>
    <s v="1651000840"/>
    <s v="0"/>
    <s v="16510008400"/>
    <s v="5100"/>
    <x v="10"/>
    <s v="&quot;TFT MONITOR 18.5 &quot;&quot; INCL MS OFF&quot;"/>
    <s v="3"/>
    <s v="0"/>
    <s v="UM3001"/>
    <d v="2010-07-15T00:00:00"/>
    <n v="93102.88"/>
    <n v="-88447.74"/>
    <n v="4655.1400000000003"/>
    <n v="0"/>
    <n v="0"/>
    <n v="0"/>
    <n v="0"/>
    <n v="4655.1400000000003"/>
    <n v="93102.88"/>
    <n v="-88447.74"/>
    <n v="0"/>
    <m/>
    <s v="UM01"/>
    <s v="INR"/>
    <n v="0"/>
    <n v="0"/>
    <n v="0"/>
    <n v="0"/>
    <n v="0"/>
  </r>
  <r>
    <s v="1651000841"/>
    <s v="0"/>
    <s v="16510008410"/>
    <s v="5100"/>
    <x v="10"/>
    <s v="&quot;TFT MONITOR 18.5&quot;&quot;&quot;"/>
    <s v="3"/>
    <s v="0"/>
    <s v="UM3001"/>
    <d v="2011-09-20T00:00:00"/>
    <n v="20320"/>
    <n v="-19304"/>
    <n v="1016"/>
    <n v="0"/>
    <n v="0"/>
    <n v="0"/>
    <n v="0"/>
    <n v="1016"/>
    <n v="20320"/>
    <n v="-19304"/>
    <n v="0"/>
    <m/>
    <s v="UM01"/>
    <s v="INR"/>
    <n v="0"/>
    <n v="0"/>
    <n v="0"/>
    <n v="0"/>
    <n v="0"/>
  </r>
  <r>
    <s v="1651000842"/>
    <s v="0"/>
    <s v="16510008420"/>
    <s v="5100"/>
    <x v="10"/>
    <s v="&quot;TFT MONITOR 18.5&quot;&quot;&quot;"/>
    <s v="3"/>
    <s v="0"/>
    <s v="UM3001"/>
    <d v="2011-09-20T00:00:00"/>
    <n v="25400"/>
    <n v="-24130"/>
    <n v="1270"/>
    <n v="0"/>
    <n v="0"/>
    <n v="0"/>
    <n v="0"/>
    <n v="1270"/>
    <n v="25400"/>
    <n v="-24130"/>
    <n v="0"/>
    <m/>
    <s v="UM01"/>
    <s v="INR"/>
    <n v="0"/>
    <n v="0"/>
    <n v="0"/>
    <n v="0"/>
    <n v="0"/>
  </r>
  <r>
    <s v="1651000843"/>
    <s v="0"/>
    <s v="16510008430"/>
    <s v="5100"/>
    <x v="10"/>
    <s v="&quot;TFT MONITOR 18.5&quot;&quot;&quot;"/>
    <s v="0"/>
    <s v="0"/>
    <s v="UM3001"/>
    <d v="2013-01-10T00:00:00"/>
    <n v="4671.25"/>
    <n v="-4437.6899999999996"/>
    <n v="233.56"/>
    <n v="0"/>
    <n v="0"/>
    <n v="0"/>
    <n v="0"/>
    <n v="233.56"/>
    <n v="4671.25"/>
    <n v="-4437.6899999999996"/>
    <n v="0"/>
    <m/>
    <s v="UM01"/>
    <s v="INR"/>
    <n v="0"/>
    <n v="0"/>
    <n v="0"/>
    <n v="0"/>
    <n v="0"/>
  </r>
  <r>
    <s v="1651000844"/>
    <s v="0"/>
    <s v="16510008440"/>
    <s v="5100"/>
    <x v="10"/>
    <s v="&quot;TFT MONITOR 18.5&quot;&quot;&quot;"/>
    <s v="3"/>
    <s v="0"/>
    <s v="UM3001"/>
    <d v="2011-06-20T00:00:00"/>
    <n v="60960"/>
    <n v="-57912"/>
    <n v="3048"/>
    <n v="0"/>
    <n v="0"/>
    <n v="0"/>
    <n v="0"/>
    <n v="3048"/>
    <n v="60960"/>
    <n v="-57912"/>
    <n v="0"/>
    <m/>
    <s v="UM01"/>
    <s v="INR"/>
    <n v="0"/>
    <n v="0"/>
    <n v="0"/>
    <n v="0"/>
    <n v="0"/>
  </r>
  <r>
    <s v="1651000845"/>
    <s v="0"/>
    <s v="16510008450"/>
    <s v="5100"/>
    <x v="10"/>
    <s v="&quot;TFT MONITOR 18.5&quot;&quot;&quot;"/>
    <s v="3"/>
    <s v="0"/>
    <s v="UM3001"/>
    <d v="2011-06-29T00:00:00"/>
    <n v="50800"/>
    <n v="-48260"/>
    <n v="2540"/>
    <n v="0"/>
    <n v="0"/>
    <n v="0"/>
    <n v="0"/>
    <n v="2540"/>
    <n v="50800"/>
    <n v="-48260"/>
    <n v="0"/>
    <m/>
    <s v="UM01"/>
    <s v="INR"/>
    <n v="0"/>
    <n v="0"/>
    <n v="0"/>
    <n v="0"/>
    <n v="0"/>
  </r>
  <r>
    <s v="1651000846"/>
    <s v="0"/>
    <s v="16510008460"/>
    <s v="5100"/>
    <x v="10"/>
    <s v="&quot;TFT MONITOR 18.5&quot;&quot;&quot;"/>
    <s v="0"/>
    <s v="0"/>
    <s v="UM3001"/>
    <d v="2011-11-29T00:00:00"/>
    <n v="4670.75"/>
    <n v="-4437.21"/>
    <n v="233.54"/>
    <n v="0"/>
    <n v="0"/>
    <n v="0"/>
    <n v="0"/>
    <n v="233.54"/>
    <n v="4670.75"/>
    <n v="-4437.21"/>
    <n v="0"/>
    <m/>
    <s v="UM01"/>
    <s v="INR"/>
    <n v="0"/>
    <n v="0"/>
    <n v="0"/>
    <n v="0"/>
    <n v="0"/>
  </r>
  <r>
    <s v="1651000847"/>
    <s v="0"/>
    <s v="16510008470"/>
    <s v="5100"/>
    <x v="10"/>
    <s v="&quot;TFT MONITOR 18.5&quot;&quot;&quot;"/>
    <s v="0"/>
    <s v="0"/>
    <s v="UM3001"/>
    <d v="2011-11-29T00:00:00"/>
    <n v="28028"/>
    <n v="-26626.6"/>
    <n v="1401.4"/>
    <n v="0"/>
    <n v="0"/>
    <n v="0"/>
    <n v="0"/>
    <n v="1401.4"/>
    <n v="28028"/>
    <n v="-26626.6"/>
    <n v="0"/>
    <m/>
    <s v="UM01"/>
    <s v="INR"/>
    <n v="0"/>
    <n v="0"/>
    <n v="0"/>
    <n v="0"/>
    <n v="0"/>
  </r>
  <r>
    <s v="1651000848"/>
    <s v="0"/>
    <s v="16510008480"/>
    <s v="5100"/>
    <x v="10"/>
    <s v="&quot;TFT MONITOR 18.5&quot;&quot;&quot;"/>
    <s v="0"/>
    <s v="0"/>
    <s v="UM3001"/>
    <d v="2011-12-06T00:00:00"/>
    <n v="4671.25"/>
    <n v="-4437.6899999999996"/>
    <n v="233.56"/>
    <n v="0"/>
    <n v="0"/>
    <n v="0"/>
    <n v="0"/>
    <n v="233.56"/>
    <n v="4671.25"/>
    <n v="-4437.6899999999996"/>
    <n v="0"/>
    <m/>
    <s v="UM01"/>
    <s v="INR"/>
    <n v="0"/>
    <n v="0"/>
    <n v="0"/>
    <n v="0"/>
    <n v="0"/>
  </r>
  <r>
    <s v="1651000849"/>
    <s v="0"/>
    <s v="16510008490"/>
    <s v="5100"/>
    <x v="10"/>
    <s v="&quot;TFT MONITOR 18.5&quot;&quot;&quot;"/>
    <s v="0"/>
    <s v="0"/>
    <s v="UM3001"/>
    <d v="2012-09-03T00:00:00"/>
    <n v="4671.25"/>
    <n v="-4437.6899999999996"/>
    <n v="233.56"/>
    <n v="0"/>
    <n v="0"/>
    <n v="0"/>
    <n v="0"/>
    <n v="233.56"/>
    <n v="4671.25"/>
    <n v="-4437.6899999999996"/>
    <n v="0"/>
    <m/>
    <s v="UM01"/>
    <s v="INR"/>
    <n v="0"/>
    <n v="0"/>
    <n v="0"/>
    <n v="0"/>
    <n v="0"/>
  </r>
  <r>
    <s v="1651000850"/>
    <s v="0"/>
    <s v="16510008500"/>
    <s v="5100"/>
    <x v="10"/>
    <s v="&quot;TFT MONITOR 18.5&quot;&quot;&quot;"/>
    <s v="0"/>
    <s v="0"/>
    <s v="UM3001"/>
    <d v="2011-11-24T00:00:00"/>
    <n v="14013.75"/>
    <n v="-13313.06"/>
    <n v="700.69"/>
    <n v="0"/>
    <n v="0"/>
    <n v="0"/>
    <n v="0"/>
    <n v="700.69"/>
    <n v="14013.75"/>
    <n v="-13313.06"/>
    <n v="0"/>
    <m/>
    <s v="UM01"/>
    <s v="INR"/>
    <n v="0"/>
    <n v="0"/>
    <n v="0"/>
    <n v="0"/>
    <n v="0"/>
  </r>
  <r>
    <s v="1651000851"/>
    <s v="0"/>
    <s v="16510008510"/>
    <s v="5100"/>
    <x v="10"/>
    <s v="&quot;TFT MONITOR 18.5&quot;&quot;&quot;"/>
    <s v="3"/>
    <s v="0"/>
    <s v="UM3001"/>
    <d v="2012-02-18T00:00:00"/>
    <n v="10342.5"/>
    <n v="-9825.3700000000008"/>
    <n v="517.13"/>
    <n v="0"/>
    <n v="0"/>
    <n v="0"/>
    <n v="0"/>
    <n v="517.13"/>
    <n v="10342.5"/>
    <n v="-9825.3700000000008"/>
    <n v="0"/>
    <m/>
    <s v="UM01"/>
    <s v="INR"/>
    <n v="0"/>
    <n v="0"/>
    <n v="0"/>
    <n v="0"/>
    <n v="0"/>
  </r>
  <r>
    <s v="1651000852"/>
    <s v="0"/>
    <s v="16510008520"/>
    <s v="5100"/>
    <x v="10"/>
    <s v="&quot;TFT MONITOR 18.5&quot;&quot;&quot;"/>
    <s v="0"/>
    <s v="0"/>
    <s v="UM3002"/>
    <d v="2012-02-17T00:00:00"/>
    <n v="28027.5"/>
    <n v="-26626.12"/>
    <n v="1401.38"/>
    <n v="0"/>
    <n v="0"/>
    <n v="0"/>
    <n v="0"/>
    <n v="1401.38"/>
    <n v="28027.5"/>
    <n v="-26626.12"/>
    <n v="0"/>
    <m/>
    <s v="UM01"/>
    <s v="INR"/>
    <n v="0"/>
    <n v="0"/>
    <n v="0"/>
    <n v="0"/>
    <n v="0"/>
  </r>
  <r>
    <s v="1651000853"/>
    <s v="0"/>
    <s v="16510008530"/>
    <s v="5100"/>
    <x v="10"/>
    <s v="&quot;TFT MONITOR 18.5&quot;&quot;&quot;"/>
    <s v="0"/>
    <s v="0"/>
    <s v="UM3001"/>
    <d v="2012-02-04T00:00:00"/>
    <n v="58977"/>
    <n v="-56028.15"/>
    <n v="2948.85"/>
    <n v="0"/>
    <n v="0"/>
    <n v="0"/>
    <n v="0"/>
    <n v="2948.85"/>
    <n v="58977"/>
    <n v="-56028.15"/>
    <n v="0"/>
    <m/>
    <s v="UM01"/>
    <s v="INR"/>
    <n v="0"/>
    <n v="0"/>
    <n v="0"/>
    <n v="0"/>
    <n v="0"/>
  </r>
  <r>
    <s v="1651000854"/>
    <s v="0"/>
    <s v="16510008540"/>
    <s v="5100"/>
    <x v="10"/>
    <s v="&quot;TFT MONITOR 18.5&quot;&quot;&quot;"/>
    <s v="3"/>
    <s v="0"/>
    <s v="UM3001"/>
    <d v="2011-05-28T00:00:00"/>
    <n v="55264"/>
    <n v="-52500.800000000003"/>
    <n v="2763.2"/>
    <n v="0"/>
    <n v="0"/>
    <n v="0"/>
    <n v="0"/>
    <n v="2763.2"/>
    <n v="55264"/>
    <n v="-52500.800000000003"/>
    <n v="0"/>
    <m/>
    <s v="UM01"/>
    <s v="INR"/>
    <n v="0"/>
    <n v="0"/>
    <n v="0"/>
    <n v="0"/>
    <n v="0"/>
  </r>
  <r>
    <s v="1651000855"/>
    <s v="0"/>
    <s v="16510008550"/>
    <s v="5100"/>
    <x v="10"/>
    <s v="&quot;TFT MONITOR 18.5&quot;&quot;&quot;"/>
    <s v="3"/>
    <s v="0"/>
    <s v="UM3001"/>
    <d v="2011-10-08T00:00:00"/>
    <n v="5080"/>
    <n v="-4826"/>
    <n v="254"/>
    <n v="0"/>
    <n v="0"/>
    <n v="0"/>
    <n v="0"/>
    <n v="254"/>
    <n v="5080"/>
    <n v="-4826"/>
    <n v="0"/>
    <m/>
    <s v="UM01"/>
    <s v="INR"/>
    <n v="0"/>
    <n v="0"/>
    <n v="0"/>
    <n v="0"/>
    <n v="0"/>
  </r>
  <r>
    <s v="1651000856"/>
    <s v="0"/>
    <s v="16510008560"/>
    <s v="5100"/>
    <x v="10"/>
    <s v="&quot;TFT MONITOR 18.5&quot;&quot;&quot;"/>
    <s v="0"/>
    <s v="0"/>
    <s v="UM3001"/>
    <d v="2012-07-19T00:00:00"/>
    <n v="4671.25"/>
    <n v="-4437.6899999999996"/>
    <n v="233.56"/>
    <n v="0"/>
    <n v="0"/>
    <n v="0"/>
    <n v="0"/>
    <n v="233.56"/>
    <n v="4671.25"/>
    <n v="-4437.6899999999996"/>
    <n v="0"/>
    <m/>
    <s v="UM01"/>
    <s v="INR"/>
    <n v="0"/>
    <n v="0"/>
    <n v="0"/>
    <n v="0"/>
    <n v="0"/>
  </r>
  <r>
    <s v="1651000857"/>
    <s v="0"/>
    <s v="16510008570"/>
    <s v="5100"/>
    <x v="10"/>
    <s v="&quot;TFT MONITOR 18.5&quot;&quot;&quot;"/>
    <s v="3"/>
    <s v="0"/>
    <s v="UM3001"/>
    <d v="2011-09-14T00:00:00"/>
    <n v="35560"/>
    <n v="-33782"/>
    <n v="1778"/>
    <n v="0"/>
    <n v="0"/>
    <n v="0"/>
    <n v="0"/>
    <n v="1778"/>
    <n v="35560"/>
    <n v="-33782"/>
    <n v="0"/>
    <m/>
    <s v="UM01"/>
    <s v="INR"/>
    <n v="0"/>
    <n v="0"/>
    <n v="0"/>
    <n v="0"/>
    <n v="0"/>
  </r>
  <r>
    <s v="1651000858"/>
    <s v="0"/>
    <s v="16510008580"/>
    <s v="5100"/>
    <x v="10"/>
    <s v="&quot;TFT MONITOR 18.5&quot;&quot;&quot;"/>
    <s v="3"/>
    <s v="0"/>
    <s v="UM3001"/>
    <d v="2011-08-26T00:00:00"/>
    <n v="10160"/>
    <n v="-9652"/>
    <n v="508"/>
    <n v="0"/>
    <n v="0"/>
    <n v="0"/>
    <n v="0"/>
    <n v="508"/>
    <n v="10160"/>
    <n v="-9652"/>
    <n v="0"/>
    <m/>
    <s v="UM01"/>
    <s v="INR"/>
    <n v="0"/>
    <n v="0"/>
    <n v="0"/>
    <n v="0"/>
    <n v="0"/>
  </r>
  <r>
    <s v="1651000859"/>
    <s v="0"/>
    <s v="16510008590"/>
    <s v="5100"/>
    <x v="10"/>
    <s v="&quot;TFT MONITOR 18.5&quot;&quot;&quot;"/>
    <s v="3"/>
    <s v="0"/>
    <s v="UM3001"/>
    <d v="2011-08-26T00:00:00"/>
    <n v="25400"/>
    <n v="-24130"/>
    <n v="1270"/>
    <n v="0"/>
    <n v="0"/>
    <n v="0"/>
    <n v="0"/>
    <n v="1270"/>
    <n v="25400"/>
    <n v="-24130"/>
    <n v="0"/>
    <m/>
    <s v="UM01"/>
    <s v="INR"/>
    <n v="0"/>
    <n v="0"/>
    <n v="0"/>
    <n v="0"/>
    <n v="0"/>
  </r>
  <r>
    <s v="1651000860"/>
    <s v="0"/>
    <s v="16510008600"/>
    <s v="5100"/>
    <x v="10"/>
    <s v="&quot;TFT MONITOR 18.5&quot;&quot;&quot;"/>
    <s v="0"/>
    <s v="0"/>
    <s v="UM3001"/>
    <d v="2011-12-19T00:00:00"/>
    <n v="37370"/>
    <n v="-35501.5"/>
    <n v="1868.5"/>
    <n v="0"/>
    <n v="0"/>
    <n v="0"/>
    <n v="0"/>
    <n v="1868.5"/>
    <n v="37370"/>
    <n v="-35501.5"/>
    <n v="0"/>
    <m/>
    <s v="UM01"/>
    <s v="INR"/>
    <n v="0"/>
    <n v="0"/>
    <n v="0"/>
    <n v="0"/>
    <n v="0"/>
  </r>
  <r>
    <s v="1651000861"/>
    <s v="0"/>
    <s v="16510008610"/>
    <s v="5100"/>
    <x v="10"/>
    <s v="&quot;TFT MONITOR 18.5&quot;&quot;&quot;"/>
    <s v="0"/>
    <s v="0"/>
    <s v="UM3001"/>
    <d v="2012-01-07T00:00:00"/>
    <n v="4671"/>
    <n v="-4437.45"/>
    <n v="233.55"/>
    <n v="0"/>
    <n v="0"/>
    <n v="0"/>
    <n v="0"/>
    <n v="233.55"/>
    <n v="4671"/>
    <n v="-4437.45"/>
    <n v="0"/>
    <m/>
    <s v="UM01"/>
    <s v="INR"/>
    <n v="0"/>
    <n v="0"/>
    <n v="0"/>
    <n v="0"/>
    <n v="0"/>
  </r>
  <r>
    <s v="1651000865"/>
    <s v="0"/>
    <s v="16510008650"/>
    <s v="5100"/>
    <x v="10"/>
    <s v="PRINTER"/>
    <s v="0"/>
    <s v="0"/>
    <s v="UM3001"/>
    <d v="1999-03-31T00:00:00"/>
    <n v="13523.9"/>
    <n v="-13523.89"/>
    <n v="0.01"/>
    <n v="0"/>
    <n v="0"/>
    <n v="0"/>
    <n v="0"/>
    <n v="0.01"/>
    <n v="13523.9"/>
    <n v="-13523.89"/>
    <n v="0"/>
    <m/>
    <s v="UM01"/>
    <s v="INR"/>
    <n v="0"/>
    <n v="0"/>
    <n v="0"/>
    <n v="0"/>
    <n v="0"/>
  </r>
  <r>
    <s v="1651000866"/>
    <s v="0"/>
    <s v="16510008660"/>
    <s v="5100"/>
    <x v="10"/>
    <s v="PRINTER DOT MATRIX EX 1050+"/>
    <s v="0"/>
    <s v="0"/>
    <s v="UM3001"/>
    <d v="1999-08-18T00:00:00"/>
    <n v="14408.15"/>
    <n v="-14408.15"/>
    <n v="0"/>
    <n v="0"/>
    <n v="0"/>
    <n v="0"/>
    <n v="0"/>
    <n v="0"/>
    <n v="14408.15"/>
    <n v="-14408.15"/>
    <n v="0"/>
    <m/>
    <s v="UM01"/>
    <s v="INR"/>
    <n v="0"/>
    <n v="0"/>
    <n v="0"/>
    <n v="0"/>
    <n v="0"/>
  </r>
  <r>
    <s v="1651000867"/>
    <s v="0"/>
    <s v="16510008670"/>
    <s v="5100"/>
    <x v="10"/>
    <s v="UPGRAD RCH BAAN LEVL 2"/>
    <s v="3"/>
    <s v="0"/>
    <s v="UM3001"/>
    <d v="2011-12-10T00:00:00"/>
    <n v="105125.43"/>
    <n v="-99869.16"/>
    <n v="5256.27"/>
    <n v="0"/>
    <n v="0"/>
    <n v="0"/>
    <n v="0"/>
    <n v="5256.27"/>
    <n v="105125.43"/>
    <n v="-99869.16"/>
    <n v="0"/>
    <m/>
    <s v="UM01"/>
    <s v="INR"/>
    <n v="0"/>
    <n v="0"/>
    <n v="0"/>
    <n v="0"/>
    <n v="0"/>
  </r>
  <r>
    <s v="1651000868"/>
    <s v="0"/>
    <s v="16510008680"/>
    <s v="5100"/>
    <x v="10"/>
    <s v="UPGRADATION OF PC'S"/>
    <s v="3"/>
    <s v="0"/>
    <s v="UM3001"/>
    <d v="2006-01-15T00:00:00"/>
    <n v="952224"/>
    <n v="-904612.8"/>
    <n v="47611.199999999997"/>
    <n v="0"/>
    <n v="0"/>
    <n v="0"/>
    <n v="0"/>
    <n v="47611.199999999997"/>
    <n v="952224"/>
    <n v="-904612.8"/>
    <n v="0"/>
    <m/>
    <s v="UM01"/>
    <s v="INR"/>
    <n v="0"/>
    <n v="0"/>
    <n v="0"/>
    <n v="0"/>
    <n v="0"/>
  </r>
  <r>
    <s v="1651000869"/>
    <s v="0"/>
    <s v="16510008690"/>
    <s v="5100"/>
    <x v="10"/>
    <s v="UPGRADATION OF PC'S - RANCHI"/>
    <s v="0"/>
    <s v="0"/>
    <s v="UM3001"/>
    <d v="2007-03-21T00:00:00"/>
    <n v="567190"/>
    <n v="-538830.5"/>
    <n v="28359.5"/>
    <n v="0"/>
    <n v="0"/>
    <n v="0"/>
    <n v="0"/>
    <n v="28359.5"/>
    <n v="567190"/>
    <n v="-538830.5"/>
    <n v="0"/>
    <m/>
    <s v="UM01"/>
    <s v="INR"/>
    <n v="0"/>
    <n v="0"/>
    <n v="0"/>
    <n v="0"/>
    <n v="0"/>
  </r>
  <r>
    <s v="1651000870"/>
    <s v="0"/>
    <s v="16510008700"/>
    <s v="5100"/>
    <x v="10"/>
    <s v="UPGRADATION OF PC'S - RANCHI -"/>
    <s v="3"/>
    <s v="0"/>
    <s v="UM3001"/>
    <d v="2008-03-22T00:00:00"/>
    <n v="1026764.4"/>
    <n v="-975426.18"/>
    <n v="51338.22"/>
    <n v="0"/>
    <n v="0"/>
    <n v="0"/>
    <n v="0"/>
    <n v="51338.22"/>
    <n v="1026764.4"/>
    <n v="-975426.18"/>
    <n v="0"/>
    <m/>
    <s v="UM01"/>
    <s v="INR"/>
    <n v="0"/>
    <n v="0"/>
    <n v="0"/>
    <n v="0"/>
    <n v="0"/>
  </r>
  <r>
    <s v="1651000871"/>
    <s v="0"/>
    <s v="16510008710"/>
    <s v="5100"/>
    <x v="10"/>
    <s v="PRINTER MAKE WIPRO MODEL"/>
    <s v="0"/>
    <s v="0"/>
    <s v="UM3001"/>
    <d v="1999-03-08T00:00:00"/>
    <n v="16125"/>
    <n v="-16125"/>
    <n v="0"/>
    <n v="0"/>
    <n v="0"/>
    <n v="0"/>
    <n v="0"/>
    <n v="0"/>
    <n v="16125"/>
    <n v="-16125"/>
    <n v="0"/>
    <m/>
    <s v="UM01"/>
    <s v="INR"/>
    <n v="0"/>
    <n v="0"/>
    <n v="0"/>
    <n v="0"/>
    <n v="0"/>
  </r>
  <r>
    <s v="1651000873"/>
    <s v="0"/>
    <s v="16510008730"/>
    <s v="5100"/>
    <x v="10"/>
    <s v="UPS APC SL NO BB0743006295"/>
    <s v="0"/>
    <s v="0"/>
    <s v="UM3002"/>
    <d v="2008-08-05T00:00:00"/>
    <n v="5304"/>
    <n v="-5038.8"/>
    <n v="265.2"/>
    <n v="0"/>
    <n v="0"/>
    <n v="0"/>
    <n v="0"/>
    <n v="265.2"/>
    <n v="5304"/>
    <n v="-5038.8"/>
    <n v="0"/>
    <m/>
    <s v="UM01"/>
    <s v="INR"/>
    <n v="0"/>
    <n v="0"/>
    <n v="0"/>
    <n v="0"/>
    <n v="0"/>
  </r>
  <r>
    <s v="1651000874"/>
    <s v="0"/>
    <s v="16510008740"/>
    <s v="5100"/>
    <x v="10"/>
    <s v="UPS APC SL NO BB080003378"/>
    <s v="0"/>
    <s v="0"/>
    <s v="UM3001"/>
    <d v="2008-10-20T00:00:00"/>
    <n v="5304"/>
    <n v="-5038.8"/>
    <n v="265.2"/>
    <n v="0"/>
    <n v="0"/>
    <n v="0"/>
    <n v="0"/>
    <n v="265.2"/>
    <n v="5304"/>
    <n v="-5038.8"/>
    <n v="0"/>
    <m/>
    <s v="UM01"/>
    <s v="INR"/>
    <n v="0"/>
    <n v="0"/>
    <n v="0"/>
    <n v="0"/>
    <n v="0"/>
  </r>
  <r>
    <s v="1651000875"/>
    <s v="0"/>
    <s v="16510008750"/>
    <s v="5100"/>
    <x v="10"/>
    <s v="WIPRO DOT MATRIX PRINTER"/>
    <s v="0"/>
    <s v="0"/>
    <s v="UM3001"/>
    <d v="1999-09-02T00:00:00"/>
    <n v="16289.34"/>
    <n v="-16289.34"/>
    <n v="0"/>
    <n v="0"/>
    <n v="0"/>
    <n v="0"/>
    <n v="0"/>
    <n v="0"/>
    <n v="16289.34"/>
    <n v="-16289.34"/>
    <n v="0"/>
    <m/>
    <s v="UM01"/>
    <s v="INR"/>
    <n v="0"/>
    <n v="0"/>
    <n v="0"/>
    <n v="0"/>
    <n v="0"/>
  </r>
  <r>
    <s v="1651000876"/>
    <s v="0"/>
    <s v="16510008760"/>
    <s v="5100"/>
    <x v="10"/>
    <s v="PRINTER LQ 1050 + DDX"/>
    <s v="0"/>
    <s v="0"/>
    <s v="UM3001"/>
    <d v="1999-07-07T00:00:00"/>
    <n v="16350"/>
    <n v="-16350"/>
    <n v="0"/>
    <n v="0"/>
    <n v="0"/>
    <n v="0"/>
    <n v="0"/>
    <n v="0"/>
    <n v="16350"/>
    <n v="-16350"/>
    <n v="0"/>
    <m/>
    <s v="UM01"/>
    <s v="INR"/>
    <n v="0"/>
    <n v="0"/>
    <n v="0"/>
    <n v="0"/>
    <n v="0"/>
  </r>
  <r>
    <s v="1651000877"/>
    <s v="0"/>
    <s v="16510008770"/>
    <s v="5100"/>
    <x v="10"/>
    <s v="UPS MAKE APC"/>
    <s v="3"/>
    <s v="0"/>
    <s v="UM3001"/>
    <d v="2009-05-05T00:00:00"/>
    <n v="5304"/>
    <n v="-5038.8"/>
    <n v="265.2"/>
    <n v="0"/>
    <n v="0"/>
    <n v="0"/>
    <n v="0"/>
    <n v="265.2"/>
    <n v="5304"/>
    <n v="-5038.8"/>
    <n v="0"/>
    <m/>
    <s v="UM01"/>
    <s v="INR"/>
    <n v="0"/>
    <n v="0"/>
    <n v="0"/>
    <n v="0"/>
    <n v="0"/>
  </r>
  <r>
    <s v="1651000878"/>
    <s v="0"/>
    <s v="16510008780"/>
    <s v="5100"/>
    <x v="10"/>
    <s v="PRINTER LQ 1050+ DDX"/>
    <s v="0"/>
    <s v="0"/>
    <s v="UM3001"/>
    <d v="1999-07-07T00:00:00"/>
    <n v="16350"/>
    <n v="-16350"/>
    <n v="0"/>
    <n v="0"/>
    <n v="0"/>
    <n v="0"/>
    <n v="0"/>
    <n v="0"/>
    <n v="16350"/>
    <n v="-16350"/>
    <n v="0"/>
    <m/>
    <s v="UM01"/>
    <s v="INR"/>
    <n v="0"/>
    <n v="0"/>
    <n v="0"/>
    <n v="0"/>
    <n v="0"/>
  </r>
  <r>
    <s v="1651000879"/>
    <s v="0"/>
    <s v="16510008790"/>
    <s v="5100"/>
    <x v="10"/>
    <s v="WIPRO PRINTER LQ 1050"/>
    <s v="0"/>
    <s v="0"/>
    <s v="UM3001"/>
    <d v="1999-09-08T00:00:00"/>
    <n v="16350"/>
    <n v="-16350"/>
    <n v="0"/>
    <n v="0"/>
    <n v="0"/>
    <n v="0"/>
    <n v="0"/>
    <n v="0"/>
    <n v="16350"/>
    <n v="-16350"/>
    <n v="0"/>
    <m/>
    <s v="UM01"/>
    <s v="INR"/>
    <n v="0"/>
    <n v="0"/>
    <n v="0"/>
    <n v="0"/>
    <n v="0"/>
  </r>
  <r>
    <s v="1651000880"/>
    <s v="0"/>
    <s v="16510008800"/>
    <s v="5100"/>
    <x v="10"/>
    <s v="EX 100 DOT MATRIX PRINTER"/>
    <s v="0"/>
    <s v="0"/>
    <s v="UM3001"/>
    <d v="1995-01-06T00:00:00"/>
    <n v="17460"/>
    <n v="-17460"/>
    <n v="0"/>
    <n v="0"/>
    <n v="0"/>
    <n v="0"/>
    <n v="0"/>
    <n v="0"/>
    <n v="17460"/>
    <n v="-17460"/>
    <n v="0"/>
    <m/>
    <s v="UM01"/>
    <s v="INR"/>
    <n v="0"/>
    <n v="0"/>
    <n v="0"/>
    <n v="0"/>
    <n v="0"/>
  </r>
  <r>
    <s v="1651000881"/>
    <s v="0"/>
    <s v="16510008810"/>
    <s v="5100"/>
    <x v="10"/>
    <s v="EX-1000 300 CPS 132 CO. DM PRI"/>
    <s v="0"/>
    <s v="0"/>
    <s v="UM3001"/>
    <d v="1994-01-18T00:00:00"/>
    <n v="17460"/>
    <n v="-17460"/>
    <n v="0"/>
    <n v="0"/>
    <n v="0"/>
    <n v="0"/>
    <n v="0"/>
    <n v="0"/>
    <n v="17460"/>
    <n v="-17460"/>
    <n v="0"/>
    <m/>
    <s v="UM01"/>
    <s v="INR"/>
    <n v="0"/>
    <n v="0"/>
    <n v="0"/>
    <n v="0"/>
    <n v="0"/>
  </r>
  <r>
    <s v="1651000882"/>
    <s v="0"/>
    <s v="16510008820"/>
    <s v="5100"/>
    <x v="10"/>
    <s v="EX-1000 300CPS 132 COL DM PRIN"/>
    <s v="0"/>
    <s v="0"/>
    <s v="UM3001"/>
    <d v="1993-11-30T00:00:00"/>
    <n v="17500"/>
    <n v="-17500"/>
    <n v="0"/>
    <n v="0"/>
    <n v="0"/>
    <n v="0"/>
    <n v="0"/>
    <n v="0"/>
    <n v="17500"/>
    <n v="-17500"/>
    <n v="0"/>
    <m/>
    <s v="UM01"/>
    <s v="INR"/>
    <n v="0"/>
    <n v="0"/>
    <n v="0"/>
    <n v="0"/>
    <n v="0"/>
  </r>
  <r>
    <s v="1651000883"/>
    <s v="0"/>
    <s v="16510008830"/>
    <s v="5100"/>
    <x v="10"/>
    <s v="LASER PRINTER MODEL LASERJET 4"/>
    <s v="0"/>
    <s v="0"/>
    <s v="UM3001"/>
    <d v="1999-11-16T00:00:00"/>
    <n v="19000"/>
    <n v="-19000"/>
    <n v="0"/>
    <n v="0"/>
    <n v="0"/>
    <n v="0"/>
    <n v="0"/>
    <n v="0"/>
    <n v="19000"/>
    <n v="-19000"/>
    <n v="0"/>
    <m/>
    <s v="UM01"/>
    <s v="INR"/>
    <n v="0"/>
    <n v="0"/>
    <n v="0"/>
    <n v="0"/>
    <n v="0"/>
  </r>
  <r>
    <s v="1651000884"/>
    <s v="0"/>
    <s v="16510008840"/>
    <s v="5100"/>
    <x v="10"/>
    <s v="WIPRO EPSON LQ-1050+ PRINTER"/>
    <s v="0"/>
    <s v="0"/>
    <s v="UM3001"/>
    <d v="1997-03-01T00:00:00"/>
    <n v="19487.12"/>
    <n v="-19487.12"/>
    <n v="0"/>
    <n v="0"/>
    <n v="0"/>
    <n v="0"/>
    <n v="0"/>
    <n v="0"/>
    <n v="19487.12"/>
    <n v="-19487.12"/>
    <n v="0"/>
    <m/>
    <s v="UM01"/>
    <s v="INR"/>
    <n v="0"/>
    <n v="0"/>
    <n v="0"/>
    <n v="0"/>
    <n v="0"/>
  </r>
  <r>
    <s v="1651000885"/>
    <s v="0"/>
    <s v="16510008850"/>
    <s v="5100"/>
    <x v="10"/>
    <s v="EX1000 DOT MATRIX PRINTER 300C"/>
    <s v="0"/>
    <s v="0"/>
    <s v="UM3001"/>
    <d v="1996-01-31T00:00:00"/>
    <n v="19716.900000000001"/>
    <n v="-19716.900000000001"/>
    <n v="0"/>
    <n v="0"/>
    <n v="0"/>
    <n v="0"/>
    <n v="0"/>
    <n v="0"/>
    <n v="19716.900000000001"/>
    <n v="-19716.900000000001"/>
    <n v="0"/>
    <m/>
    <s v="UM01"/>
    <s v="INR"/>
    <n v="0"/>
    <n v="0"/>
    <n v="0"/>
    <n v="0"/>
    <n v="0"/>
  </r>
  <r>
    <s v="1651000887"/>
    <s v="0"/>
    <s v="16510008870"/>
    <s v="5100"/>
    <x v="10"/>
    <s v="PRINTER WIPRO EX 200 PLUS"/>
    <s v="0"/>
    <s v="0"/>
    <s v="UM3001"/>
    <d v="1999-05-14T00:00:00"/>
    <n v="20200"/>
    <n v="-20200"/>
    <n v="0"/>
    <n v="0"/>
    <n v="0"/>
    <n v="0"/>
    <n v="0"/>
    <n v="0"/>
    <n v="20200"/>
    <n v="-20200"/>
    <n v="0"/>
    <m/>
    <s v="UM01"/>
    <s v="INR"/>
    <n v="0"/>
    <n v="0"/>
    <n v="0"/>
    <n v="0"/>
    <n v="0"/>
  </r>
  <r>
    <s v="1651000888"/>
    <s v="0"/>
    <s v="16510008880"/>
    <s v="5100"/>
    <x v="10"/>
    <s v="LASERJET PRINTER 6L"/>
    <s v="0"/>
    <s v="0"/>
    <s v="UM3001"/>
    <d v="1998-06-18T00:00:00"/>
    <n v="21715"/>
    <n v="-21715"/>
    <n v="0"/>
    <n v="0"/>
    <n v="0"/>
    <n v="0"/>
    <n v="0"/>
    <n v="0"/>
    <n v="21715"/>
    <n v="-21715"/>
    <n v="0"/>
    <m/>
    <s v="UM01"/>
    <s v="INR"/>
    <n v="0"/>
    <n v="0"/>
    <n v="0"/>
    <n v="0"/>
    <n v="0"/>
  </r>
  <r>
    <s v="1651000889"/>
    <s v="0"/>
    <s v="16510008890"/>
    <s v="5100"/>
    <x v="10"/>
    <s v="DESKJET 890 C HP INKJET PRINTE"/>
    <s v="0"/>
    <s v="0"/>
    <s v="UM3001"/>
    <d v="1998-03-31T00:00:00"/>
    <n v="24543"/>
    <n v="-24543"/>
    <n v="0"/>
    <n v="0"/>
    <n v="0"/>
    <n v="0"/>
    <n v="0"/>
    <n v="0"/>
    <n v="24543"/>
    <n v="-24543"/>
    <n v="0"/>
    <m/>
    <s v="UM01"/>
    <s v="INR"/>
    <n v="0"/>
    <n v="0"/>
    <n v="0"/>
    <n v="0"/>
    <n v="0"/>
  </r>
  <r>
    <s v="1651000890"/>
    <s v="0"/>
    <s v="16510008900"/>
    <s v="5100"/>
    <x v="10"/>
    <s v="COMP.PRINTER (DOT MATRIX)"/>
    <s v="0"/>
    <s v="0"/>
    <s v="UM3001"/>
    <d v="1994-09-03T00:00:00"/>
    <n v="25814.52"/>
    <n v="-25814.52"/>
    <n v="0"/>
    <n v="0"/>
    <n v="0"/>
    <n v="0"/>
    <n v="0"/>
    <n v="0"/>
    <n v="25814.52"/>
    <n v="-25814.52"/>
    <n v="0"/>
    <m/>
    <s v="UM01"/>
    <s v="INR"/>
    <n v="0"/>
    <n v="0"/>
    <n v="0"/>
    <n v="0"/>
    <n v="0"/>
  </r>
  <r>
    <s v="1651000891"/>
    <s v="0"/>
    <s v="16510008910"/>
    <s v="5100"/>
    <x v="10"/>
    <s v="VOSTRO 3450 LAPTOP - YOGESH"/>
    <s v="3"/>
    <s v="0"/>
    <s v="UM3001"/>
    <d v="2011-08-26T00:00:00"/>
    <n v="48672"/>
    <n v="-46238.400000000001"/>
    <n v="2433.6"/>
    <n v="0"/>
    <n v="0"/>
    <n v="0"/>
    <n v="0"/>
    <n v="2433.6"/>
    <n v="48672"/>
    <n v="-46238.400000000001"/>
    <n v="0"/>
    <m/>
    <s v="UM01"/>
    <s v="INR"/>
    <n v="0"/>
    <n v="0"/>
    <n v="0"/>
    <n v="0"/>
    <n v="0"/>
  </r>
  <r>
    <s v="1651000892"/>
    <s v="0"/>
    <s v="16510008920"/>
    <s v="5100"/>
    <x v="10"/>
    <s v="COMP.PRINTER DOT MATRIX(ROPERY"/>
    <s v="0"/>
    <s v="0"/>
    <s v="UM3001"/>
    <d v="1994-09-01T00:00:00"/>
    <n v="25814.52"/>
    <n v="-25814.52"/>
    <n v="0"/>
    <n v="0"/>
    <n v="0"/>
    <n v="0"/>
    <n v="0"/>
    <n v="0"/>
    <n v="25814.52"/>
    <n v="-25814.52"/>
    <n v="0"/>
    <m/>
    <s v="UM01"/>
    <s v="INR"/>
    <n v="0"/>
    <n v="0"/>
    <n v="0"/>
    <n v="0"/>
    <n v="0"/>
  </r>
  <r>
    <s v="1651000893"/>
    <s v="0"/>
    <s v="16510008930"/>
    <s v="5100"/>
    <x v="10"/>
    <s v="PRINTER LQ 1050"/>
    <s v="0"/>
    <s v="0"/>
    <s v="UM3001"/>
    <d v="1993-03-25T00:00:00"/>
    <n v="29500"/>
    <n v="-29500"/>
    <n v="0"/>
    <n v="0"/>
    <n v="0"/>
    <n v="0"/>
    <n v="0"/>
    <n v="0"/>
    <n v="29500"/>
    <n v="-29500"/>
    <n v="0"/>
    <m/>
    <s v="UM01"/>
    <s v="INR"/>
    <n v="0"/>
    <n v="0"/>
    <n v="0"/>
    <n v="0"/>
    <n v="0"/>
  </r>
  <r>
    <s v="1651000895"/>
    <s v="0"/>
    <s v="16510008950"/>
    <s v="5100"/>
    <x v="10"/>
    <s v="WC 5016 DIGITAL PRINTRR COPIER"/>
    <s v="3"/>
    <s v="0"/>
    <s v="UM3001"/>
    <d v="2010-05-05T00:00:00"/>
    <n v="44720"/>
    <n v="-42484"/>
    <n v="2236"/>
    <n v="0"/>
    <n v="0"/>
    <n v="0"/>
    <n v="0"/>
    <n v="2236"/>
    <n v="44720"/>
    <n v="-42484"/>
    <n v="0"/>
    <m/>
    <s v="UM01"/>
    <s v="INR"/>
    <n v="0"/>
    <n v="0"/>
    <n v="0"/>
    <n v="0"/>
    <n v="0"/>
  </r>
  <r>
    <s v="1651000896"/>
    <s v="0"/>
    <s v="16510008960"/>
    <s v="5100"/>
    <x v="10"/>
    <s v="WIPRO LQ 1050+ DOT MATRIX PRIN"/>
    <s v="0"/>
    <s v="0"/>
    <s v="UM3001"/>
    <d v="1999-04-26T00:00:00"/>
    <n v="48374"/>
    <n v="-48374"/>
    <n v="0"/>
    <n v="0"/>
    <n v="0"/>
    <n v="0"/>
    <n v="0"/>
    <n v="0"/>
    <n v="48374"/>
    <n v="-48374"/>
    <n v="0"/>
    <m/>
    <s v="UM01"/>
    <s v="INR"/>
    <n v="0"/>
    <n v="0"/>
    <n v="0"/>
    <n v="0"/>
    <n v="0"/>
  </r>
  <r>
    <s v="1651000897"/>
    <s v="0"/>
    <s v="16510008970"/>
    <s v="5100"/>
    <x v="10"/>
    <s v="2 KVA UPS SYSTEM"/>
    <s v="0"/>
    <s v="0"/>
    <s v="UM3001"/>
    <d v="1990-03-29T00:00:00"/>
    <n v="94875"/>
    <n v="-94875"/>
    <n v="0"/>
    <n v="0"/>
    <n v="0"/>
    <n v="0"/>
    <n v="0"/>
    <n v="0"/>
    <n v="94875"/>
    <n v="-94875"/>
    <n v="0"/>
    <m/>
    <s v="UM01"/>
    <s v="INR"/>
    <n v="0"/>
    <n v="0"/>
    <n v="0"/>
    <n v="0"/>
    <n v="0"/>
  </r>
  <r>
    <s v="1651000898"/>
    <s v="0"/>
    <s v="16510008980"/>
    <s v="5100"/>
    <x v="10"/>
    <s v="U.I.T.C"/>
    <s v="0"/>
    <s v="0"/>
    <s v="UM3001"/>
    <d v="1996-03-31T00:00:00"/>
    <n v="148000"/>
    <n v="-148000"/>
    <n v="0"/>
    <n v="0"/>
    <n v="0"/>
    <n v="0"/>
    <n v="0"/>
    <n v="0"/>
    <n v="148000"/>
    <n v="-148000"/>
    <n v="0"/>
    <m/>
    <s v="UM01"/>
    <s v="INR"/>
    <n v="0"/>
    <n v="0"/>
    <n v="0"/>
    <n v="0"/>
    <n v="0"/>
  </r>
  <r>
    <s v="1651000899"/>
    <s v="0"/>
    <s v="16510008990"/>
    <s v="5100"/>
    <x v="10"/>
    <s v="WIPRO COMP.LANDMARK E2-M-200"/>
    <s v="0"/>
    <s v="0"/>
    <s v="UM3001"/>
    <d v="1994-09-01T00:00:00"/>
    <n v="306274.01"/>
    <n v="-306274.01"/>
    <n v="0"/>
    <n v="0"/>
    <n v="0"/>
    <n v="0"/>
    <n v="0"/>
    <n v="0"/>
    <n v="306274.01"/>
    <n v="-306274.01"/>
    <n v="0"/>
    <m/>
    <s v="UM01"/>
    <s v="INR"/>
    <n v="0"/>
    <n v="0"/>
    <n v="0"/>
    <n v="0"/>
    <n v="0"/>
  </r>
  <r>
    <s v="1651000900"/>
    <s v="0"/>
    <s v="16510009000"/>
    <s v="5100"/>
    <x v="10"/>
    <s v="&quot;LAPTOP, MODEL:VOSTRO-2420&quot;"/>
    <s v="3"/>
    <s v="0"/>
    <s v="UM3005"/>
    <d v="2014-04-25T00:00:00"/>
    <n v="24990"/>
    <n v="-23740.5"/>
    <n v="1249.5"/>
    <n v="0"/>
    <n v="0"/>
    <n v="0"/>
    <n v="0"/>
    <n v="1249.5"/>
    <n v="24990"/>
    <n v="-23740.5"/>
    <n v="0"/>
    <m/>
    <s v="UM01"/>
    <s v="INR"/>
    <n v="0"/>
    <n v="0"/>
    <n v="0"/>
    <n v="0"/>
    <n v="0"/>
  </r>
  <r>
    <s v="1651000901"/>
    <s v="0"/>
    <s v="16510009010"/>
    <s v="5100"/>
    <x v="10"/>
    <s v="BLACK CARTRIDGE HP CC388A/88A"/>
    <s v="4"/>
    <s v="0"/>
    <s v="UM3005"/>
    <d v="2012-03-31T00:00:00"/>
    <n v="5474.56"/>
    <n v="-5200.83"/>
    <n v="273.73"/>
    <n v="0"/>
    <n v="0"/>
    <n v="0"/>
    <n v="0"/>
    <n v="273.73"/>
    <n v="5474.56"/>
    <n v="-5200.83"/>
    <n v="0"/>
    <m/>
    <s v="UM01"/>
    <s v="INR"/>
    <n v="0"/>
    <n v="0"/>
    <n v="0"/>
    <n v="0"/>
    <n v="0"/>
  </r>
  <r>
    <s v="1651000904"/>
    <s v="0"/>
    <s v="16510009040"/>
    <s v="5100"/>
    <x v="10"/>
    <s v="COMPUTER DISTRIBUTION BOARD"/>
    <s v="4"/>
    <s v="0"/>
    <s v="UM3005"/>
    <d v="2012-03-31T00:00:00"/>
    <n v="312"/>
    <n v="-296.39999999999998"/>
    <n v="15.6"/>
    <n v="0"/>
    <n v="0"/>
    <n v="0"/>
    <n v="0"/>
    <n v="15.6"/>
    <n v="312"/>
    <n v="-296.39999999999998"/>
    <n v="0"/>
    <m/>
    <s v="UM01"/>
    <s v="INR"/>
    <n v="0"/>
    <n v="0"/>
    <n v="0"/>
    <n v="0"/>
    <n v="0"/>
  </r>
  <r>
    <s v="1651000905"/>
    <s v="0"/>
    <s v="16510009050"/>
    <s v="5100"/>
    <x v="10"/>
    <s v="NETWORK CABLE UTP CAT6"/>
    <s v="4"/>
    <s v="0"/>
    <s v="UM3005"/>
    <d v="2012-03-31T00:00:00"/>
    <n v="4992.72"/>
    <n v="-4743.08"/>
    <n v="249.64"/>
    <n v="0"/>
    <n v="0"/>
    <n v="0"/>
    <n v="0"/>
    <n v="249.64"/>
    <n v="4992.72"/>
    <n v="-4743.08"/>
    <n v="0"/>
    <m/>
    <s v="UM01"/>
    <s v="INR"/>
    <n v="0"/>
    <n v="0"/>
    <n v="0"/>
    <n v="0"/>
    <n v="0"/>
  </r>
  <r>
    <s v="1651000907"/>
    <s v="0"/>
    <s v="16510009070"/>
    <s v="5100"/>
    <x v="10"/>
    <s v="SCANNER HP SCANJET 2410 SERIES"/>
    <s v="4"/>
    <s v="0"/>
    <s v="UM3005"/>
    <d v="2012-03-31T00:00:00"/>
    <n v="3744"/>
    <n v="-3556.8"/>
    <n v="187.2"/>
    <n v="0"/>
    <n v="0"/>
    <n v="0"/>
    <n v="0"/>
    <n v="187.2"/>
    <n v="3744"/>
    <n v="-3556.8"/>
    <n v="0"/>
    <m/>
    <s v="UM01"/>
    <s v="INR"/>
    <n v="0"/>
    <n v="0"/>
    <n v="0"/>
    <n v="0"/>
    <n v="0"/>
  </r>
  <r>
    <s v="1651000908"/>
    <s v="0"/>
    <s v="16510009080"/>
    <s v="5100"/>
    <x v="10"/>
    <s v="PROJECTOR SCREEN"/>
    <s v="3"/>
    <s v="0"/>
    <s v="UM3005"/>
    <d v="2014-04-25T00:00:00"/>
    <n v="5145"/>
    <n v="-4887.75"/>
    <n v="257.25"/>
    <n v="0"/>
    <n v="0"/>
    <n v="0"/>
    <n v="0"/>
    <n v="257.25"/>
    <n v="5145"/>
    <n v="-4887.75"/>
    <n v="0"/>
    <m/>
    <s v="UM01"/>
    <s v="INR"/>
    <n v="0"/>
    <n v="0"/>
    <n v="0"/>
    <n v="0"/>
    <n v="0"/>
  </r>
  <r>
    <s v="1651000909"/>
    <s v="0"/>
    <s v="16510009090"/>
    <s v="5100"/>
    <x v="10"/>
    <s v="DIGITAL MULTIMETER"/>
    <s v="3"/>
    <s v="0"/>
    <s v="UM3005"/>
    <d v="2014-04-25T00:00:00"/>
    <n v="10399.73"/>
    <n v="-9879.74"/>
    <n v="519.99"/>
    <n v="0"/>
    <n v="0"/>
    <n v="0"/>
    <n v="0"/>
    <n v="519.99"/>
    <n v="10399.73"/>
    <n v="-9879.74"/>
    <n v="0"/>
    <m/>
    <s v="UM01"/>
    <s v="INR"/>
    <n v="0"/>
    <n v="0"/>
    <n v="0"/>
    <n v="0"/>
    <n v="0"/>
  </r>
  <r>
    <s v="1651000910"/>
    <s v="0"/>
    <s v="16510009100"/>
    <s v="5100"/>
    <x v="10"/>
    <s v="8 PORT NETWORK SWITCH"/>
    <s v="4"/>
    <s v="0"/>
    <s v="UM3005"/>
    <d v="2012-03-31T00:00:00"/>
    <n v="315"/>
    <n v="-299.25"/>
    <n v="15.75"/>
    <n v="0"/>
    <n v="0"/>
    <n v="0"/>
    <n v="0"/>
    <n v="15.75"/>
    <n v="315"/>
    <n v="-299.25"/>
    <n v="0"/>
    <m/>
    <s v="UM01"/>
    <s v="INR"/>
    <n v="0"/>
    <n v="0"/>
    <n v="0"/>
    <n v="0"/>
    <n v="0"/>
  </r>
  <r>
    <s v="1651000911"/>
    <s v="0"/>
    <s v="16510009110"/>
    <s v="5100"/>
    <x v="10"/>
    <s v="8 PORT NETWORK SWITCH"/>
    <s v="4"/>
    <s v="0"/>
    <s v="UM3005"/>
    <d v="2012-03-31T00:00:00"/>
    <n v="1260"/>
    <n v="-1197"/>
    <n v="63"/>
    <n v="0"/>
    <n v="0"/>
    <n v="0"/>
    <n v="0"/>
    <n v="63"/>
    <n v="1260"/>
    <n v="-1197"/>
    <n v="0"/>
    <m/>
    <s v="UM01"/>
    <s v="INR"/>
    <n v="0"/>
    <n v="0"/>
    <n v="0"/>
    <n v="0"/>
    <n v="0"/>
  </r>
  <r>
    <s v="1651000915"/>
    <s v="0"/>
    <s v="16510009150"/>
    <s v="5100"/>
    <x v="10"/>
    <s v="COLOUR CARTRIDGE-BLK CB317ZZ"/>
    <s v="4"/>
    <s v="0"/>
    <s v="UM3005"/>
    <d v="2012-03-31T00:00:00"/>
    <n v="1622.25"/>
    <n v="-1541.14"/>
    <n v="81.11"/>
    <n v="0"/>
    <n v="0"/>
    <n v="0"/>
    <n v="0"/>
    <n v="81.11"/>
    <n v="1622.25"/>
    <n v="-1541.14"/>
    <n v="0"/>
    <m/>
    <s v="UM01"/>
    <s v="INR"/>
    <n v="0"/>
    <n v="0"/>
    <n v="0"/>
    <n v="0"/>
    <n v="0"/>
  </r>
  <r>
    <s v="1651000916"/>
    <s v="0"/>
    <s v="16510009160"/>
    <s v="5100"/>
    <x v="10"/>
    <s v="COMPUTER D/B 4 POINTS"/>
    <s v="4"/>
    <s v="0"/>
    <s v="UM3005"/>
    <d v="2012-03-31T00:00:00"/>
    <n v="1260"/>
    <n v="-1197"/>
    <n v="63"/>
    <n v="0"/>
    <n v="0"/>
    <n v="0"/>
    <n v="0"/>
    <n v="63"/>
    <n v="1260"/>
    <n v="-1197"/>
    <n v="0"/>
    <m/>
    <s v="UM01"/>
    <s v="INR"/>
    <n v="0"/>
    <n v="0"/>
    <n v="0"/>
    <n v="0"/>
    <n v="0"/>
  </r>
  <r>
    <s v="1651000917"/>
    <s v="0"/>
    <s v="16510009170"/>
    <s v="5100"/>
    <x v="10"/>
    <s v="COMPUTER DISTRIBUTION BOARD"/>
    <s v="4"/>
    <s v="0"/>
    <s v="UM3005"/>
    <d v="2012-03-31T00:00:00"/>
    <n v="312"/>
    <n v="-296.39999999999998"/>
    <n v="15.6"/>
    <n v="0"/>
    <n v="0"/>
    <n v="0"/>
    <n v="0"/>
    <n v="15.6"/>
    <n v="312"/>
    <n v="-296.39999999999998"/>
    <n v="0"/>
    <m/>
    <s v="UM01"/>
    <s v="INR"/>
    <n v="0"/>
    <n v="0"/>
    <n v="0"/>
    <n v="0"/>
    <n v="0"/>
  </r>
  <r>
    <s v="1651000919"/>
    <s v="0"/>
    <s v="16510009190"/>
    <s v="5100"/>
    <x v="10"/>
    <s v="KEY BOARD"/>
    <s v="4"/>
    <s v="0"/>
    <s v="UM3005"/>
    <d v="2012-03-31T00:00:00"/>
    <n v="315"/>
    <n v="-299.25"/>
    <n v="15.75"/>
    <n v="0"/>
    <n v="0"/>
    <n v="0"/>
    <n v="0"/>
    <n v="15.75"/>
    <n v="315"/>
    <n v="-299.25"/>
    <n v="0"/>
    <m/>
    <s v="UM01"/>
    <s v="INR"/>
    <n v="0"/>
    <n v="0"/>
    <n v="0"/>
    <n v="0"/>
    <n v="0"/>
  </r>
  <r>
    <s v="1651000920"/>
    <s v="0"/>
    <s v="16510009200"/>
    <s v="5100"/>
    <x v="10"/>
    <s v="PRINTER A4 BLACK &amp; WHITE"/>
    <s v="4"/>
    <s v="0"/>
    <s v="UM3005"/>
    <d v="2012-03-31T00:00:00"/>
    <n v="11440"/>
    <n v="-10868"/>
    <n v="572"/>
    <n v="0"/>
    <n v="0"/>
    <n v="0"/>
    <n v="0"/>
    <n v="572"/>
    <n v="11440"/>
    <n v="-10868"/>
    <n v="0"/>
    <m/>
    <s v="UM01"/>
    <s v="INR"/>
    <n v="0"/>
    <n v="0"/>
    <n v="0"/>
    <n v="0"/>
    <n v="0"/>
  </r>
  <r>
    <s v="1651000921"/>
    <s v="0"/>
    <s v="16510009210"/>
    <s v="5100"/>
    <x v="10"/>
    <s v="PRINTER HP DESKJET HP5468"/>
    <s v="4"/>
    <s v="0"/>
    <s v="UM3005"/>
    <d v="2012-03-31T00:00:00"/>
    <n v="6136"/>
    <n v="-5829.2"/>
    <n v="306.8"/>
    <n v="0"/>
    <n v="0"/>
    <n v="0"/>
    <n v="0"/>
    <n v="306.8"/>
    <n v="6136"/>
    <n v="-5829.2"/>
    <n v="0"/>
    <m/>
    <s v="UM01"/>
    <s v="INR"/>
    <n v="0"/>
    <n v="0"/>
    <n v="0"/>
    <n v="0"/>
    <n v="0"/>
  </r>
  <r>
    <s v="1651000922"/>
    <s v="0"/>
    <s v="16510009220"/>
    <s v="5100"/>
    <x v="10"/>
    <s v="UPS 600VA -SAMTEK"/>
    <s v="4"/>
    <s v="0"/>
    <s v="UM3005"/>
    <d v="2012-03-31T00:00:00"/>
    <n v="1560"/>
    <n v="-1482"/>
    <n v="78"/>
    <n v="0"/>
    <n v="0"/>
    <n v="0"/>
    <n v="0"/>
    <n v="78"/>
    <n v="1560"/>
    <n v="-1482"/>
    <n v="0"/>
    <m/>
    <s v="UM01"/>
    <s v="INR"/>
    <n v="0"/>
    <n v="0"/>
    <n v="0"/>
    <n v="0"/>
    <n v="0"/>
  </r>
  <r>
    <s v="1651000923"/>
    <s v="0"/>
    <s v="16510009230"/>
    <s v="5100"/>
    <x v="10"/>
    <s v="USB TO LPT CONNECTOR"/>
    <s v="4"/>
    <s v="0"/>
    <s v="UM3005"/>
    <d v="2012-03-31T00:00:00"/>
    <n v="892.5"/>
    <n v="-847.87"/>
    <n v="44.63"/>
    <n v="0"/>
    <n v="0"/>
    <n v="0"/>
    <n v="0"/>
    <n v="44.63"/>
    <n v="892.5"/>
    <n v="-847.87"/>
    <n v="0"/>
    <m/>
    <s v="UM01"/>
    <s v="INR"/>
    <n v="0"/>
    <n v="0"/>
    <n v="0"/>
    <n v="0"/>
    <n v="0"/>
  </r>
  <r>
    <s v="1651000924"/>
    <s v="0"/>
    <s v="16510009240"/>
    <s v="5100"/>
    <x v="10"/>
    <s v="BLACK CARTRIDGE CB316ZZ"/>
    <s v="4"/>
    <s v="0"/>
    <s v="UM3005"/>
    <d v="2012-03-31T00:00:00"/>
    <n v="603.20000000000005"/>
    <n v="-573.04"/>
    <n v="30.16"/>
    <n v="0"/>
    <n v="0"/>
    <n v="0"/>
    <n v="0"/>
    <n v="30.16"/>
    <n v="603.20000000000005"/>
    <n v="-573.04"/>
    <n v="0"/>
    <m/>
    <s v="UM01"/>
    <s v="INR"/>
    <n v="0"/>
    <n v="0"/>
    <n v="0"/>
    <n v="0"/>
    <n v="0"/>
  </r>
  <r>
    <s v="1651000926"/>
    <s v="0"/>
    <s v="16510009260"/>
    <s v="5100"/>
    <x v="10"/>
    <s v="COLOUR CARTRIDGE HP C8728A"/>
    <s v="4"/>
    <s v="0"/>
    <s v="UM3005"/>
    <d v="2012-03-31T00:00:00"/>
    <n v="2071.6799999999998"/>
    <n v="-1968.1"/>
    <n v="103.58"/>
    <n v="0"/>
    <n v="0"/>
    <n v="0"/>
    <n v="0"/>
    <n v="103.58"/>
    <n v="2071.6799999999998"/>
    <n v="-1968.1"/>
    <n v="0"/>
    <m/>
    <s v="UM01"/>
    <s v="INR"/>
    <n v="0"/>
    <n v="0"/>
    <n v="0"/>
    <n v="0"/>
    <n v="0"/>
  </r>
  <r>
    <s v="1651000932"/>
    <s v="0"/>
    <s v="16510009320"/>
    <s v="5100"/>
    <x v="10"/>
    <s v="&quot;DELL COMPUTER SYSTEM - 17&quot;&quot; LCD&quot;"/>
    <s v="4"/>
    <s v="0"/>
    <s v="UM3005"/>
    <d v="2012-03-31T00:00:00"/>
    <n v="65104"/>
    <n v="-61848.800000000003"/>
    <n v="3255.2"/>
    <n v="0"/>
    <n v="0"/>
    <n v="0"/>
    <n v="0"/>
    <n v="3255.2"/>
    <n v="65104"/>
    <n v="-61848.800000000003"/>
    <n v="0"/>
    <m/>
    <s v="UM01"/>
    <s v="INR"/>
    <n v="0"/>
    <n v="0"/>
    <n v="0"/>
    <n v="0"/>
    <n v="0"/>
  </r>
  <r>
    <s v="1651000933"/>
    <s v="0"/>
    <s v="16510009330"/>
    <s v="5100"/>
    <x v="10"/>
    <s v="&quot;DELL COMPUTER SYSTEM - 17&quot;&quot; LCD&quot;"/>
    <s v="4"/>
    <s v="0"/>
    <s v="UM3005"/>
    <d v="2012-03-31T00:00:00"/>
    <n v="65104"/>
    <n v="-61848.800000000003"/>
    <n v="3255.2"/>
    <n v="0"/>
    <n v="0"/>
    <n v="0"/>
    <n v="0"/>
    <n v="3255.2"/>
    <n v="65104"/>
    <n v="-61848.800000000003"/>
    <n v="0"/>
    <m/>
    <s v="UM01"/>
    <s v="INR"/>
    <n v="0"/>
    <n v="0"/>
    <n v="0"/>
    <n v="0"/>
    <n v="0"/>
  </r>
  <r>
    <s v="1651000934"/>
    <s v="0"/>
    <s v="16510009340"/>
    <s v="5100"/>
    <x v="10"/>
    <s v="LAPTOP COMPUTER"/>
    <s v="4"/>
    <s v="0"/>
    <s v="UM3005"/>
    <d v="2012-03-31T00:00:00"/>
    <n v="46592"/>
    <n v="-44262.400000000001"/>
    <n v="2329.6"/>
    <n v="0"/>
    <n v="0"/>
    <n v="0"/>
    <n v="0"/>
    <n v="2329.6"/>
    <n v="46592"/>
    <n v="-44262.400000000001"/>
    <n v="0"/>
    <m/>
    <s v="UM01"/>
    <s v="INR"/>
    <n v="0"/>
    <n v="0"/>
    <n v="0"/>
    <n v="0"/>
    <n v="0"/>
  </r>
  <r>
    <s v="1651000935"/>
    <s v="0"/>
    <s v="16510009350"/>
    <s v="5100"/>
    <x v="10"/>
    <s v="OPTICAL MOUSE"/>
    <s v="4"/>
    <s v="0"/>
    <s v="UM3005"/>
    <d v="2012-03-31T00:00:00"/>
    <n v="4999.1000000000004"/>
    <n v="-4749.1400000000003"/>
    <n v="249.96"/>
    <n v="0"/>
    <n v="0"/>
    <n v="0"/>
    <n v="0"/>
    <n v="249.96"/>
    <n v="4999.1000000000004"/>
    <n v="-4749.1400000000003"/>
    <n v="0"/>
    <m/>
    <s v="UM01"/>
    <s v="INR"/>
    <n v="0"/>
    <n v="0"/>
    <n v="0"/>
    <n v="0"/>
    <n v="0"/>
  </r>
  <r>
    <s v="1651000936"/>
    <s v="0"/>
    <s v="16510009360"/>
    <s v="5100"/>
    <x v="10"/>
    <s v="OPTICAL MOUSE"/>
    <s v="4"/>
    <s v="0"/>
    <s v="UM3005"/>
    <d v="2012-03-31T00:00:00"/>
    <n v="624"/>
    <n v="-592.79999999999995"/>
    <n v="31.2"/>
    <n v="0"/>
    <n v="0"/>
    <n v="0"/>
    <n v="0"/>
    <n v="31.2"/>
    <n v="624"/>
    <n v="-592.79999999999995"/>
    <n v="0"/>
    <m/>
    <s v="UM01"/>
    <s v="INR"/>
    <n v="0"/>
    <n v="0"/>
    <n v="0"/>
    <n v="0"/>
    <n v="0"/>
  </r>
  <r>
    <s v="1651000937"/>
    <s v="0"/>
    <s v="16510009370"/>
    <s v="5100"/>
    <x v="10"/>
    <s v="UPS 600 VA"/>
    <s v="4"/>
    <s v="0"/>
    <s v="UM3005"/>
    <d v="2012-03-31T00:00:00"/>
    <n v="3780"/>
    <n v="-3591"/>
    <n v="189"/>
    <n v="0"/>
    <n v="0"/>
    <n v="0"/>
    <n v="0"/>
    <n v="189"/>
    <n v="3780"/>
    <n v="-3591"/>
    <n v="0"/>
    <m/>
    <s v="UM01"/>
    <s v="INR"/>
    <n v="0"/>
    <n v="0"/>
    <n v="0"/>
    <n v="0"/>
    <n v="0"/>
  </r>
  <r>
    <s v="1651000938"/>
    <s v="0"/>
    <s v="16510009380"/>
    <s v="5100"/>
    <x v="10"/>
    <s v="UPS 600VA -SAMTEK"/>
    <s v="4"/>
    <s v="0"/>
    <s v="UM3005"/>
    <d v="2012-03-31T00:00:00"/>
    <n v="3120"/>
    <n v="-2964"/>
    <n v="156"/>
    <n v="0"/>
    <n v="0"/>
    <n v="0"/>
    <n v="0"/>
    <n v="156"/>
    <n v="3120"/>
    <n v="-2964"/>
    <n v="0"/>
    <m/>
    <s v="UM01"/>
    <s v="INR"/>
    <n v="0"/>
    <n v="0"/>
    <n v="0"/>
    <n v="0"/>
    <n v="0"/>
  </r>
  <r>
    <s v="1651000941"/>
    <s v="0"/>
    <s v="16510009410"/>
    <s v="5100"/>
    <x v="10"/>
    <s v="DELL COMPUTER SYSTEM"/>
    <s v="4"/>
    <s v="0"/>
    <s v="UM3005"/>
    <d v="2012-03-31T00:00:00"/>
    <n v="32760"/>
    <n v="-31122"/>
    <n v="1638"/>
    <n v="0"/>
    <n v="0"/>
    <n v="0"/>
    <n v="0"/>
    <n v="1638"/>
    <n v="32760"/>
    <n v="-31122"/>
    <n v="0"/>
    <m/>
    <s v="UM01"/>
    <s v="INR"/>
    <n v="0"/>
    <n v="0"/>
    <n v="0"/>
    <n v="0"/>
    <n v="0"/>
  </r>
  <r>
    <s v="1651000942"/>
    <s v="0"/>
    <s v="16510009420"/>
    <s v="5100"/>
    <x v="10"/>
    <s v="DELL COMPUTER SYSTEM"/>
    <s v="4"/>
    <s v="0"/>
    <s v="UM3005"/>
    <d v="2012-03-31T00:00:00"/>
    <n v="32448"/>
    <n v="-30825.599999999999"/>
    <n v="1622.4"/>
    <n v="0"/>
    <n v="0"/>
    <n v="0"/>
    <n v="0"/>
    <n v="1622.4"/>
    <n v="32448"/>
    <n v="-30825.599999999999"/>
    <n v="0"/>
    <m/>
    <s v="UM01"/>
    <s v="INR"/>
    <n v="0"/>
    <n v="0"/>
    <n v="0"/>
    <n v="0"/>
    <n v="0"/>
  </r>
  <r>
    <s v="1651000943"/>
    <s v="0"/>
    <s v="16510009430"/>
    <s v="5100"/>
    <x v="10"/>
    <s v="UPS 1 KVA"/>
    <s v="4"/>
    <s v="0"/>
    <s v="UM3005"/>
    <d v="2012-03-31T00:00:00"/>
    <n v="3328"/>
    <n v="-3161.6"/>
    <n v="166.4"/>
    <n v="0"/>
    <n v="0"/>
    <n v="0"/>
    <n v="0"/>
    <n v="166.4"/>
    <n v="3328"/>
    <n v="-3161.6"/>
    <n v="0"/>
    <m/>
    <s v="UM01"/>
    <s v="INR"/>
    <n v="0"/>
    <n v="0"/>
    <n v="0"/>
    <n v="0"/>
    <n v="0"/>
  </r>
  <r>
    <s v="1651000944"/>
    <s v="0"/>
    <s v="16510009440"/>
    <s v="5100"/>
    <x v="10"/>
    <s v="UPS 600 VA"/>
    <s v="4"/>
    <s v="0"/>
    <s v="UM3005"/>
    <d v="2012-03-31T00:00:00"/>
    <n v="1260"/>
    <n v="-1197"/>
    <n v="63"/>
    <n v="0"/>
    <n v="0"/>
    <n v="0"/>
    <n v="0"/>
    <n v="63"/>
    <n v="1260"/>
    <n v="-1197"/>
    <n v="0"/>
    <m/>
    <s v="UM01"/>
    <s v="INR"/>
    <n v="0"/>
    <n v="0"/>
    <n v="0"/>
    <n v="0"/>
    <n v="0"/>
  </r>
  <r>
    <s v="1651000945"/>
    <s v="0"/>
    <s v="16510009450"/>
    <s v="5100"/>
    <x v="10"/>
    <s v="MOFIN-WTP AREA-PLATFORM/SHADE"/>
    <s v="4"/>
    <s v="0"/>
    <s v="UM3005"/>
    <d v="2013-03-31T00:00:00"/>
    <n v="41958"/>
    <n v="-39742.620000000003"/>
    <n v="2215.38"/>
    <n v="0"/>
    <n v="0"/>
    <n v="0"/>
    <n v="0"/>
    <n v="2215.38"/>
    <n v="41958"/>
    <n v="-39742.620000000003"/>
    <n v="0"/>
    <m/>
    <s v="UM01"/>
    <s v="INR"/>
    <n v="0"/>
    <n v="0"/>
    <n v="0"/>
    <n v="0"/>
    <n v="0"/>
  </r>
  <r>
    <s v="1651000946"/>
    <s v="0"/>
    <s v="16510009460"/>
    <s v="5100"/>
    <x v="10"/>
    <s v="132 COL DOT MATRIX PRINTER"/>
    <s v="4"/>
    <s v="0"/>
    <s v="UM3005"/>
    <d v="2012-03-31T00:00:00"/>
    <n v="10608"/>
    <n v="-10077.6"/>
    <n v="530.4"/>
    <n v="0"/>
    <n v="0"/>
    <n v="0"/>
    <n v="0"/>
    <n v="530.4"/>
    <n v="10608"/>
    <n v="-10077.6"/>
    <n v="0"/>
    <m/>
    <s v="UM01"/>
    <s v="INR"/>
    <n v="0"/>
    <n v="0"/>
    <n v="0"/>
    <n v="0"/>
    <n v="0"/>
  </r>
  <r>
    <s v="1651000947"/>
    <s v="0"/>
    <s v="16510009470"/>
    <s v="5100"/>
    <x v="10"/>
    <s v="&quot;PROJECTOR,MAKE:EPSON&quot;"/>
    <s v="3"/>
    <s v="0"/>
    <s v="UM3005"/>
    <d v="2014-04-25T00:00:00"/>
    <n v="41737.5"/>
    <n v="-39650.620000000003"/>
    <n v="2086.88"/>
    <n v="0"/>
    <n v="0"/>
    <n v="0"/>
    <n v="0"/>
    <n v="2086.88"/>
    <n v="41737.5"/>
    <n v="-39650.620000000003"/>
    <n v="0"/>
    <m/>
    <s v="UM01"/>
    <s v="INR"/>
    <n v="0"/>
    <n v="0"/>
    <n v="0"/>
    <n v="0"/>
    <n v="0"/>
  </r>
  <r>
    <s v="1651000948"/>
    <s v="0"/>
    <s v="16510009480"/>
    <s v="5100"/>
    <x v="10"/>
    <s v="4.3/4 DIGITS HANDHELD"/>
    <s v="3"/>
    <s v="0"/>
    <s v="UM3005"/>
    <d v="2014-04-25T00:00:00"/>
    <n v="11524.28"/>
    <n v="-10948.07"/>
    <n v="576.21"/>
    <n v="0"/>
    <n v="0"/>
    <n v="0"/>
    <n v="0"/>
    <n v="576.21"/>
    <n v="11524.28"/>
    <n v="-10948.07"/>
    <n v="0"/>
    <m/>
    <s v="UM01"/>
    <s v="INR"/>
    <n v="0"/>
    <n v="0"/>
    <n v="0"/>
    <n v="0"/>
    <n v="0"/>
  </r>
  <r>
    <s v="1651000951"/>
    <s v="0"/>
    <s v="16510009510"/>
    <s v="5100"/>
    <x v="10"/>
    <s v="COMPUTER D/B 4 POINTS"/>
    <s v="4"/>
    <s v="0"/>
    <s v="UM3005"/>
    <d v="2012-03-31T00:00:00"/>
    <n v="832"/>
    <n v="-790.4"/>
    <n v="41.6"/>
    <n v="0"/>
    <n v="0"/>
    <n v="0"/>
    <n v="0"/>
    <n v="41.6"/>
    <n v="832"/>
    <n v="-790.4"/>
    <n v="0"/>
    <m/>
    <s v="UM01"/>
    <s v="INR"/>
    <n v="0"/>
    <n v="0"/>
    <n v="0"/>
    <n v="0"/>
    <n v="0"/>
  </r>
  <r>
    <s v="1651000952"/>
    <s v="0"/>
    <s v="16510009520"/>
    <s v="5100"/>
    <x v="10"/>
    <s v="HP LASERJET CC388A Printer"/>
    <s v="4"/>
    <s v="0"/>
    <s v="UM3005"/>
    <d v="2012-03-31T00:00:00"/>
    <n v="10949.12"/>
    <n v="-10401.66"/>
    <n v="547.46"/>
    <n v="0"/>
    <n v="0"/>
    <n v="0"/>
    <n v="0"/>
    <n v="547.46"/>
    <n v="10949.12"/>
    <n v="-10401.66"/>
    <n v="0"/>
    <m/>
    <s v="UM01"/>
    <s v="INR"/>
    <n v="0"/>
    <n v="0"/>
    <n v="0"/>
    <n v="0"/>
    <n v="0"/>
  </r>
  <r>
    <s v="1651000954"/>
    <s v="0"/>
    <s v="16510009540"/>
    <s v="5100"/>
    <x v="10"/>
    <s v="UPS 600VA -SAMTEK"/>
    <s v="4"/>
    <s v="0"/>
    <s v="UM3005"/>
    <d v="2012-03-31T00:00:00"/>
    <n v="3120"/>
    <n v="-2964"/>
    <n v="156"/>
    <n v="0"/>
    <n v="0"/>
    <n v="0"/>
    <n v="0"/>
    <n v="156"/>
    <n v="3120"/>
    <n v="-2964"/>
    <n v="0"/>
    <m/>
    <s v="UM01"/>
    <s v="INR"/>
    <n v="0"/>
    <n v="0"/>
    <n v="0"/>
    <n v="0"/>
    <n v="0"/>
  </r>
  <r>
    <s v="1651000956"/>
    <s v="0"/>
    <s v="16510009560"/>
    <s v="5100"/>
    <x v="10"/>
    <s v="NETWORK CABLE UTP CAT6"/>
    <s v="4"/>
    <s v="0"/>
    <s v="UM3005"/>
    <d v="2012-03-31T00:00:00"/>
    <n v="499.2"/>
    <n v="-474.24"/>
    <n v="24.96"/>
    <n v="0"/>
    <n v="0"/>
    <n v="0"/>
    <n v="0"/>
    <n v="24.96"/>
    <n v="499.2"/>
    <n v="-474.24"/>
    <n v="0"/>
    <m/>
    <s v="UM01"/>
    <s v="INR"/>
    <n v="0"/>
    <n v="0"/>
    <n v="0"/>
    <n v="0"/>
    <n v="0"/>
  </r>
  <r>
    <s v="1651000960"/>
    <s v="0"/>
    <s v="16510009600"/>
    <s v="5100"/>
    <x v="10"/>
    <s v="COMPUTER TABLE"/>
    <s v="4"/>
    <s v="0"/>
    <s v="UM3005"/>
    <d v="2012-03-31T00:00:00"/>
    <n v="11136"/>
    <n v="-10579.2"/>
    <n v="556.79999999999995"/>
    <n v="0"/>
    <n v="0"/>
    <n v="0"/>
    <n v="0"/>
    <n v="556.79999999999995"/>
    <n v="11136"/>
    <n v="-10579.2"/>
    <n v="0"/>
    <m/>
    <s v="UM01"/>
    <s v="INR"/>
    <n v="0"/>
    <n v="0"/>
    <n v="0"/>
    <n v="0"/>
    <n v="0"/>
  </r>
  <r>
    <s v="1651000961"/>
    <s v="0"/>
    <s v="16510009610"/>
    <s v="5100"/>
    <x v="10"/>
    <s v="COVER FOR MONITOR &amp; CPU"/>
    <s v="4"/>
    <s v="0"/>
    <s v="UM3005"/>
    <d v="2012-03-31T00:00:00"/>
    <n v="1638"/>
    <n v="-1556.1"/>
    <n v="81.900000000000006"/>
    <n v="0"/>
    <n v="0"/>
    <n v="0"/>
    <n v="0"/>
    <n v="81.900000000000006"/>
    <n v="1638"/>
    <n v="-1556.1"/>
    <n v="0"/>
    <m/>
    <s v="UM01"/>
    <s v="INR"/>
    <n v="0"/>
    <n v="0"/>
    <n v="0"/>
    <n v="0"/>
    <n v="0"/>
  </r>
  <r>
    <s v="1651000963"/>
    <s v="0"/>
    <s v="16510009630"/>
    <s v="5100"/>
    <x v="10"/>
    <s v="SONY DIGITAL CAMERA W2101G"/>
    <s v="5"/>
    <s v="0"/>
    <s v="UM3005"/>
    <d v="2012-03-31T00:00:00"/>
    <n v="11441.25"/>
    <n v="-10869.19"/>
    <n v="572.05999999999995"/>
    <n v="0"/>
    <n v="0"/>
    <n v="0"/>
    <n v="0"/>
    <n v="572.05999999999995"/>
    <n v="11441.25"/>
    <n v="-10869.19"/>
    <n v="0"/>
    <m/>
    <s v="UM01"/>
    <s v="INR"/>
    <n v="0"/>
    <n v="0"/>
    <n v="0"/>
    <n v="0"/>
    <n v="0"/>
  </r>
  <r>
    <s v="1651000968"/>
    <s v="0"/>
    <s v="16510009680"/>
    <s v="5100"/>
    <x v="10"/>
    <s v="COLOUR CARTRIDGE HP C8728A"/>
    <s v="4"/>
    <s v="0"/>
    <s v="UM3005"/>
    <d v="2012-03-31T00:00:00"/>
    <n v="2071.6799999999998"/>
    <n v="-1968.1"/>
    <n v="103.58"/>
    <n v="0"/>
    <n v="0"/>
    <n v="0"/>
    <n v="0"/>
    <n v="103.58"/>
    <n v="2071.6799999999998"/>
    <n v="-1968.1"/>
    <n v="0"/>
    <m/>
    <s v="UM01"/>
    <s v="INR"/>
    <n v="0"/>
    <n v="0"/>
    <n v="0"/>
    <n v="0"/>
    <n v="0"/>
  </r>
  <r>
    <s v="1651000972"/>
    <s v="0"/>
    <s v="16510009720"/>
    <s v="5100"/>
    <x v="10"/>
    <s v="&quot;DELL COMPUTER SYSTEM - 17&quot;&quot; LCD&quot;"/>
    <s v="4"/>
    <s v="0"/>
    <s v="UM3005"/>
    <d v="2012-03-31T00:00:00"/>
    <n v="97656"/>
    <n v="-92773.2"/>
    <n v="4882.8"/>
    <n v="0"/>
    <n v="0"/>
    <n v="0"/>
    <n v="0"/>
    <n v="4882.8"/>
    <n v="97656"/>
    <n v="-92773.2"/>
    <n v="0"/>
    <m/>
    <s v="UM01"/>
    <s v="INR"/>
    <n v="0"/>
    <n v="0"/>
    <n v="0"/>
    <n v="0"/>
    <n v="0"/>
  </r>
  <r>
    <s v="1651000973"/>
    <s v="0"/>
    <s v="16510009730"/>
    <s v="5100"/>
    <x v="10"/>
    <s v="&quot;DELL COMPUTER SYSTEM - 17&quot;&quot; LCD&quot;"/>
    <s v="4"/>
    <s v="0"/>
    <s v="UM3005"/>
    <d v="2012-03-31T00:00:00"/>
    <n v="65104"/>
    <n v="-61848.800000000003"/>
    <n v="3255.2"/>
    <n v="0"/>
    <n v="0"/>
    <n v="0"/>
    <n v="0"/>
    <n v="3255.2"/>
    <n v="65104"/>
    <n v="-61848.800000000003"/>
    <n v="0"/>
    <m/>
    <s v="UM01"/>
    <s v="INR"/>
    <n v="0"/>
    <n v="0"/>
    <n v="0"/>
    <n v="0"/>
    <n v="0"/>
  </r>
  <r>
    <s v="1651000974"/>
    <s v="0"/>
    <s v="16510009740"/>
    <s v="5100"/>
    <x v="10"/>
    <s v="OPTICAL MOUSE"/>
    <s v="4"/>
    <s v="0"/>
    <s v="UM3005"/>
    <d v="2012-03-31T00:00:00"/>
    <n v="315"/>
    <n v="-299.25"/>
    <n v="15.75"/>
    <n v="0"/>
    <n v="0"/>
    <n v="0"/>
    <n v="0"/>
    <n v="15.75"/>
    <n v="315"/>
    <n v="-299.25"/>
    <n v="0"/>
    <m/>
    <s v="UM01"/>
    <s v="INR"/>
    <n v="0"/>
    <n v="0"/>
    <n v="0"/>
    <n v="0"/>
    <n v="0"/>
  </r>
  <r>
    <s v="1651000976"/>
    <s v="0"/>
    <s v="16510009760"/>
    <s v="5100"/>
    <x v="10"/>
    <s v="UPS 600VA -SAMTEK"/>
    <s v="4"/>
    <s v="0"/>
    <s v="UM3005"/>
    <d v="2012-03-31T00:00:00"/>
    <n v="3120"/>
    <n v="-2964"/>
    <n v="156"/>
    <n v="0"/>
    <n v="0"/>
    <n v="0"/>
    <n v="0"/>
    <n v="156"/>
    <n v="3120"/>
    <n v="-2964"/>
    <n v="0"/>
    <m/>
    <s v="UM01"/>
    <s v="INR"/>
    <n v="0"/>
    <n v="0"/>
    <n v="0"/>
    <n v="0"/>
    <n v="0"/>
  </r>
  <r>
    <s v="1651000977"/>
    <s v="0"/>
    <s v="16510009770"/>
    <s v="5100"/>
    <x v="10"/>
    <s v="UPS 600VA -SAMTEK"/>
    <s v="4"/>
    <s v="0"/>
    <s v="UM3005"/>
    <d v="2012-03-31T00:00:00"/>
    <n v="4680"/>
    <n v="-4446"/>
    <n v="234"/>
    <n v="0"/>
    <n v="0"/>
    <n v="0"/>
    <n v="0"/>
    <n v="234"/>
    <n v="4680"/>
    <n v="-4446"/>
    <n v="0"/>
    <m/>
    <s v="UM01"/>
    <s v="INR"/>
    <n v="0"/>
    <n v="0"/>
    <n v="0"/>
    <n v="0"/>
    <n v="0"/>
  </r>
  <r>
    <s v="1651000978"/>
    <s v="0"/>
    <s v="16510009780"/>
    <s v="5100"/>
    <x v="10"/>
    <s v="MOFIN-WTP AREA-SOFTNER FOR ACT"/>
    <s v="4"/>
    <s v="0"/>
    <s v="UM3005"/>
    <d v="2013-03-31T00:00:00"/>
    <n v="487692"/>
    <n v="-461941.86"/>
    <n v="25750.14"/>
    <n v="0"/>
    <n v="0"/>
    <n v="0"/>
    <n v="0"/>
    <n v="25750.14"/>
    <n v="487692"/>
    <n v="-461941.86"/>
    <n v="0"/>
    <m/>
    <s v="UM01"/>
    <s v="INR"/>
    <n v="0"/>
    <n v="0"/>
    <n v="0"/>
    <n v="0"/>
    <n v="0"/>
  </r>
  <r>
    <s v="1651000979"/>
    <s v="0"/>
    <s v="16510009790"/>
    <s v="5100"/>
    <x v="10"/>
    <s v="MOFIN-WTP AREA-1.5HP IMPLODERS"/>
    <s v="4"/>
    <s v="0"/>
    <s v="UM3005"/>
    <d v="2013-03-31T00:00:00"/>
    <n v="469644"/>
    <n v="-444846.8"/>
    <n v="24797.200000000001"/>
    <n v="0"/>
    <n v="0"/>
    <n v="0"/>
    <n v="0"/>
    <n v="24797.200000000001"/>
    <n v="469644"/>
    <n v="-444846.8"/>
    <n v="0"/>
    <m/>
    <s v="UM01"/>
    <s v="INR"/>
    <n v="0"/>
    <n v="0"/>
    <n v="0"/>
    <n v="0"/>
    <n v="0"/>
  </r>
  <r>
    <s v="1651000981"/>
    <s v="0"/>
    <s v="16510009810"/>
    <s v="5100"/>
    <x v="10"/>
    <s v="DELL COMPUTER SYSTEM"/>
    <s v="4"/>
    <s v="0"/>
    <s v="UM3005"/>
    <d v="2012-03-31T00:00:00"/>
    <n v="98280"/>
    <n v="-93366"/>
    <n v="4914"/>
    <n v="0"/>
    <n v="0"/>
    <n v="0"/>
    <n v="0"/>
    <n v="4914"/>
    <n v="98280"/>
    <n v="-93366"/>
    <n v="0"/>
    <m/>
    <s v="UM01"/>
    <s v="INR"/>
    <n v="0"/>
    <n v="0"/>
    <n v="0"/>
    <n v="0"/>
    <n v="0"/>
  </r>
  <r>
    <s v="1651000982"/>
    <s v="0"/>
    <s v="16510009820"/>
    <s v="5100"/>
    <x v="10"/>
    <s v="UPS 600 VA"/>
    <s v="4"/>
    <s v="0"/>
    <s v="UM3005"/>
    <d v="2012-03-31T00:00:00"/>
    <n v="2496"/>
    <n v="-2371.1999999999998"/>
    <n v="124.8"/>
    <n v="0"/>
    <n v="0"/>
    <n v="0"/>
    <n v="0"/>
    <n v="124.8"/>
    <n v="2496"/>
    <n v="-2371.1999999999998"/>
    <n v="0"/>
    <m/>
    <s v="UM01"/>
    <s v="INR"/>
    <n v="0"/>
    <n v="0"/>
    <n v="0"/>
    <n v="0"/>
    <n v="0"/>
  </r>
  <r>
    <s v="1651000986"/>
    <s v="0"/>
    <s v="16510009860"/>
    <s v="5100"/>
    <x v="10"/>
    <s v="KEY BOARD"/>
    <s v="4"/>
    <s v="0"/>
    <s v="UM3005"/>
    <d v="2012-03-31T00:00:00"/>
    <n v="312"/>
    <n v="-296.39999999999998"/>
    <n v="15.6"/>
    <n v="0"/>
    <n v="0"/>
    <n v="0"/>
    <n v="0"/>
    <n v="15.6"/>
    <n v="312"/>
    <n v="-296.39999999999998"/>
    <n v="0"/>
    <m/>
    <s v="UM01"/>
    <s v="INR"/>
    <n v="0"/>
    <n v="0"/>
    <n v="0"/>
    <n v="0"/>
    <n v="0"/>
  </r>
  <r>
    <s v="1651000987"/>
    <s v="0"/>
    <s v="16510009870"/>
    <s v="5100"/>
    <x v="10"/>
    <s v="NETWORK LINE TESTER + BATTERY"/>
    <s v="4"/>
    <s v="0"/>
    <s v="UM3005"/>
    <d v="2012-03-31T00:00:00"/>
    <n v="325.5"/>
    <n v="-309.22000000000003"/>
    <n v="16.28"/>
    <n v="0"/>
    <n v="0"/>
    <n v="0"/>
    <n v="0"/>
    <n v="16.28"/>
    <n v="325.5"/>
    <n v="-309.22000000000003"/>
    <n v="0"/>
    <m/>
    <s v="UM01"/>
    <s v="INR"/>
    <n v="0"/>
    <n v="0"/>
    <n v="0"/>
    <n v="0"/>
    <n v="0"/>
  </r>
  <r>
    <s v="1651000989"/>
    <s v="0"/>
    <s v="16510009890"/>
    <s v="5100"/>
    <x v="10"/>
    <s v="COMPUTER DISTRIBUTION BOARD"/>
    <s v="4"/>
    <s v="0"/>
    <s v="UM3005"/>
    <d v="2012-03-31T00:00:00"/>
    <n v="468"/>
    <n v="-444.6"/>
    <n v="23.4"/>
    <n v="0"/>
    <n v="0"/>
    <n v="0"/>
    <n v="0"/>
    <n v="23.4"/>
    <n v="468"/>
    <n v="-444.6"/>
    <n v="0"/>
    <m/>
    <s v="UM01"/>
    <s v="INR"/>
    <n v="0"/>
    <n v="0"/>
    <n v="0"/>
    <n v="0"/>
    <n v="0"/>
  </r>
  <r>
    <s v="1651000990"/>
    <s v="0"/>
    <s v="16510009900"/>
    <s v="5100"/>
    <x v="10"/>
    <s v="PRINTER HP DESKJET HP5468"/>
    <s v="4"/>
    <s v="0"/>
    <s v="UM3005"/>
    <d v="2012-03-31T00:00:00"/>
    <n v="6136"/>
    <n v="-5829.2"/>
    <n v="306.8"/>
    <n v="0"/>
    <n v="0"/>
    <n v="0"/>
    <n v="0"/>
    <n v="306.8"/>
    <n v="6136"/>
    <n v="-5829.2"/>
    <n v="0"/>
    <m/>
    <s v="UM01"/>
    <s v="INR"/>
    <n v="0"/>
    <n v="0"/>
    <n v="0"/>
    <n v="0"/>
    <n v="0"/>
  </r>
  <r>
    <s v="1651000991"/>
    <s v="0"/>
    <s v="16510009910"/>
    <s v="5100"/>
    <x v="10"/>
    <s v="&quot;Computer P4 with 17&quot;&quot; colour mo-MCY&quot;"/>
    <s v="26"/>
    <s v="0"/>
    <s v="UM3003"/>
    <d v="2008-11-01T00:00:00"/>
    <n v="19085"/>
    <n v="-19085"/>
    <n v="0"/>
    <n v="0"/>
    <n v="0"/>
    <n v="0"/>
    <n v="0"/>
    <n v="0"/>
    <n v="19085"/>
    <n v="-19085"/>
    <n v="0"/>
    <m/>
    <s v="UM01"/>
    <s v="INR"/>
    <n v="0"/>
    <n v="0"/>
    <n v="0"/>
    <n v="0"/>
    <n v="0"/>
  </r>
  <r>
    <s v="1651000992"/>
    <s v="0"/>
    <s v="16510009920"/>
    <s v="5100"/>
    <x v="10"/>
    <s v="Intel P4 Computer with Cannon-MCY"/>
    <s v="41"/>
    <s v="0"/>
    <s v="UM3003"/>
    <d v="2005-03-31T00:00:00"/>
    <n v="32000"/>
    <n v="-32000"/>
    <n v="0"/>
    <n v="0"/>
    <n v="0"/>
    <n v="0"/>
    <n v="0"/>
    <n v="0"/>
    <n v="32000"/>
    <n v="-32000"/>
    <n v="0"/>
    <m/>
    <s v="UM01"/>
    <s v="INR"/>
    <n v="0"/>
    <n v="0"/>
    <n v="0"/>
    <n v="0"/>
    <n v="0"/>
  </r>
  <r>
    <s v="1651000993"/>
    <s v="0"/>
    <s v="16510009930"/>
    <s v="5100"/>
    <x v="10"/>
    <s v="DESKJET PRINTER EPSON L110-MCY"/>
    <s v="4"/>
    <s v="0"/>
    <s v="UM3003"/>
    <d v="2013-08-09T00:00:00"/>
    <n v="6615"/>
    <n v="-6284.25"/>
    <n v="330.75"/>
    <n v="0"/>
    <n v="0"/>
    <n v="0"/>
    <n v="0"/>
    <n v="330.75"/>
    <n v="6615"/>
    <n v="-6284.25"/>
    <n v="0"/>
    <m/>
    <s v="UM01"/>
    <s v="INR"/>
    <n v="0"/>
    <n v="0"/>
    <n v="0"/>
    <n v="0"/>
    <n v="0"/>
  </r>
  <r>
    <s v="1651000994"/>
    <s v="0"/>
    <s v="16510009940"/>
    <s v="5100"/>
    <x v="10"/>
    <s v="&quot;Computer P4, 17&quot;&quot; Monitor, - 1-MCY&quot;"/>
    <s v="26"/>
    <s v="0"/>
    <s v="UM3003"/>
    <d v="2008-11-01T00:00:00"/>
    <n v="32458"/>
    <n v="-32458"/>
    <n v="0"/>
    <n v="0"/>
    <n v="0"/>
    <n v="0"/>
    <n v="0"/>
    <n v="0"/>
    <n v="32458"/>
    <n v="-32458"/>
    <n v="0"/>
    <m/>
    <s v="UM01"/>
    <s v="INR"/>
    <n v="0"/>
    <n v="0"/>
    <n v="0"/>
    <n v="0"/>
    <n v="0"/>
  </r>
  <r>
    <s v="1651000995"/>
    <s v="0"/>
    <s v="16510009950"/>
    <s v="5100"/>
    <x v="10"/>
    <s v="Lapp Top(DELL) with 1 GB Ram-MCY"/>
    <s v="11"/>
    <s v="0"/>
    <s v="UM3003"/>
    <d v="2008-03-31T00:00:00"/>
    <n v="46000"/>
    <n v="-43700"/>
    <n v="2300"/>
    <n v="0"/>
    <n v="0"/>
    <n v="0"/>
    <n v="0"/>
    <n v="2300"/>
    <n v="46000"/>
    <n v="-43700"/>
    <n v="0"/>
    <m/>
    <s v="UM01"/>
    <s v="INR"/>
    <n v="0"/>
    <n v="0"/>
    <n v="0"/>
    <n v="0"/>
    <n v="0"/>
  </r>
  <r>
    <s v="1651000996"/>
    <s v="0"/>
    <s v="16510009960"/>
    <s v="5100"/>
    <x v="10"/>
    <s v="Lapp Top IBM R60 9458A17-MCY"/>
    <s v="26"/>
    <s v="0"/>
    <s v="UM3003"/>
    <d v="2008-11-01T00:00:00"/>
    <n v="74458"/>
    <n v="-74458"/>
    <n v="0"/>
    <n v="0"/>
    <n v="0"/>
    <n v="0"/>
    <n v="0"/>
    <n v="0"/>
    <n v="74458"/>
    <n v="-74458"/>
    <n v="0"/>
    <m/>
    <s v="UM01"/>
    <s v="INR"/>
    <n v="0"/>
    <n v="0"/>
    <n v="0"/>
    <n v="0"/>
    <n v="0"/>
  </r>
  <r>
    <s v="1651000997"/>
    <s v="0"/>
    <s v="16510009970"/>
    <s v="5100"/>
    <x v="10"/>
    <s v="&quot;Computer P4 with 17&quot;&quot; colour mo-MCY&quot;"/>
    <s v="26"/>
    <s v="0"/>
    <s v="UM3003"/>
    <d v="2008-11-01T00:00:00"/>
    <n v="27120"/>
    <n v="-27120"/>
    <n v="0"/>
    <n v="0"/>
    <n v="0"/>
    <n v="0"/>
    <n v="0"/>
    <n v="0"/>
    <n v="27120"/>
    <n v="-27120"/>
    <n v="0"/>
    <m/>
    <s v="UM01"/>
    <s v="INR"/>
    <n v="0"/>
    <n v="0"/>
    <n v="0"/>
    <n v="0"/>
    <n v="0"/>
  </r>
  <r>
    <s v="1651000998"/>
    <s v="0"/>
    <s v="16510009980"/>
    <s v="5100"/>
    <x v="10"/>
    <s v="&quot;HP DNJ 111 24&quot;&quot; PLOTTER-MCY&quot;"/>
    <s v="4"/>
    <s v="0"/>
    <s v="UM3003"/>
    <d v="2011-11-29T00:00:00"/>
    <n v="68250"/>
    <n v="-64837.5"/>
    <n v="3412.5"/>
    <n v="0"/>
    <n v="0"/>
    <n v="0"/>
    <n v="0"/>
    <n v="3412.5"/>
    <n v="68250"/>
    <n v="-64837.5"/>
    <n v="0"/>
    <m/>
    <s v="UM01"/>
    <s v="INR"/>
    <n v="0"/>
    <n v="0"/>
    <n v="0"/>
    <n v="0"/>
    <n v="0"/>
  </r>
  <r>
    <s v="1651000999"/>
    <s v="0"/>
    <s v="16510009990"/>
    <s v="5100"/>
    <x v="10"/>
    <s v="&quot;TFT MONITOR 18.5&quot;&quot;-MCY&quot;"/>
    <s v="4"/>
    <s v="0"/>
    <s v="UM3003"/>
    <d v="2013-10-16T00:00:00"/>
    <n v="5932"/>
    <n v="-5635.4"/>
    <n v="296.60000000000002"/>
    <n v="0"/>
    <n v="0"/>
    <n v="0"/>
    <n v="0"/>
    <n v="296.60000000000002"/>
    <n v="5932"/>
    <n v="-5635.4"/>
    <n v="0"/>
    <m/>
    <s v="UM01"/>
    <s v="INR"/>
    <n v="0"/>
    <n v="0"/>
    <n v="0"/>
    <n v="0"/>
    <n v="0"/>
  </r>
  <r>
    <s v="1651001000"/>
    <s v="0"/>
    <s v="16510010000"/>
    <s v="5100"/>
    <x v="10"/>
    <s v="Computer Intel P4- 1 No. Mishr-MCY"/>
    <s v="26"/>
    <s v="0"/>
    <s v="UM3003"/>
    <d v="2008-11-01T00:00:00"/>
    <n v="19552"/>
    <n v="-19552"/>
    <n v="0"/>
    <n v="0"/>
    <n v="0"/>
    <n v="0"/>
    <n v="0"/>
    <n v="0"/>
    <n v="19552"/>
    <n v="-19552"/>
    <n v="0"/>
    <m/>
    <s v="UM01"/>
    <s v="INR"/>
    <n v="0"/>
    <n v="0"/>
    <n v="0"/>
    <n v="0"/>
    <n v="0"/>
  </r>
  <r>
    <s v="1651001001"/>
    <s v="0"/>
    <s v="16510010010"/>
    <s v="5100"/>
    <x v="10"/>
    <s v="Computer Intel P4 - 1 No. Mec-MCY"/>
    <s v="26"/>
    <s v="0"/>
    <s v="UM3003"/>
    <d v="2008-11-01T00:00:00"/>
    <n v="19552"/>
    <n v="-19552"/>
    <n v="0"/>
    <n v="0"/>
    <n v="0"/>
    <n v="0"/>
    <n v="0"/>
    <n v="0"/>
    <n v="19552"/>
    <n v="-19552"/>
    <n v="0"/>
    <m/>
    <s v="UM01"/>
    <s v="INR"/>
    <n v="0"/>
    <n v="0"/>
    <n v="0"/>
    <n v="0"/>
    <n v="0"/>
  </r>
  <r>
    <s v="1651001002"/>
    <s v="0"/>
    <s v="16510010020"/>
    <s v="5100"/>
    <x v="10"/>
    <s v="PRINTER HP LJ 1020-MCY"/>
    <s v="26"/>
    <s v="0"/>
    <s v="UM3003"/>
    <d v="2008-11-01T00:00:00"/>
    <n v="8235"/>
    <n v="-8235"/>
    <n v="0"/>
    <n v="0"/>
    <n v="0"/>
    <n v="0"/>
    <n v="0"/>
    <n v="0"/>
    <n v="8235"/>
    <n v="-8235"/>
    <n v="0"/>
    <m/>
    <s v="UM01"/>
    <s v="INR"/>
    <n v="0"/>
    <n v="0"/>
    <n v="0"/>
    <n v="0"/>
    <n v="0"/>
  </r>
  <r>
    <s v="1651001003"/>
    <s v="0"/>
    <s v="16510010030"/>
    <s v="5100"/>
    <x v="10"/>
    <s v="Printer HP LJ 1020-MCY"/>
    <s v="11"/>
    <s v="0"/>
    <s v="UM3003"/>
    <d v="2007-03-31T00:00:00"/>
    <n v="7250"/>
    <n v="-7250"/>
    <n v="0"/>
    <n v="0"/>
    <n v="0"/>
    <n v="0"/>
    <n v="0"/>
    <n v="0"/>
    <n v="7250"/>
    <n v="-7250"/>
    <n v="0"/>
    <m/>
    <s v="UM01"/>
    <s v="INR"/>
    <n v="0"/>
    <n v="0"/>
    <n v="0"/>
    <n v="0"/>
    <n v="0"/>
  </r>
  <r>
    <s v="1651001004"/>
    <s v="0"/>
    <s v="16510010040"/>
    <s v="5100"/>
    <x v="10"/>
    <s v="&quot;COMPUTER SET WITH 22&quot;&quot; TFT MONI-MCY&quot;"/>
    <s v="4"/>
    <s v="0"/>
    <s v="UM3003"/>
    <d v="2011-04-28T00:00:00"/>
    <n v="50574"/>
    <n v="-48045.3"/>
    <n v="2528.6999999999998"/>
    <n v="0"/>
    <n v="0"/>
    <n v="0"/>
    <n v="0"/>
    <n v="2528.6999999999998"/>
    <n v="50574"/>
    <n v="-48045.3"/>
    <n v="0"/>
    <m/>
    <s v="UM01"/>
    <s v="INR"/>
    <n v="0"/>
    <n v="0"/>
    <n v="0"/>
    <n v="0"/>
    <n v="0"/>
  </r>
  <r>
    <s v="1651001005"/>
    <s v="0"/>
    <s v="16510010050"/>
    <s v="5100"/>
    <x v="10"/>
    <s v="COMPLETE COMPUTER SYSTEM-MCY"/>
    <s v="4"/>
    <s v="0"/>
    <s v="UM3003"/>
    <d v="2013-08-12T00:00:00"/>
    <n v="37800"/>
    <n v="-35910"/>
    <n v="1890"/>
    <n v="0"/>
    <n v="0"/>
    <n v="0"/>
    <n v="0"/>
    <n v="1890"/>
    <n v="37800"/>
    <n v="-35910"/>
    <n v="0"/>
    <m/>
    <s v="UM01"/>
    <s v="INR"/>
    <n v="0"/>
    <n v="0"/>
    <n v="0"/>
    <n v="0"/>
    <n v="0"/>
  </r>
  <r>
    <s v="1651001006"/>
    <s v="0"/>
    <s v="16510010060"/>
    <s v="5100"/>
    <x v="10"/>
    <s v="UPS 600 VA FOR COMPUTER SYSTEM-MCY"/>
    <s v="4"/>
    <s v="0"/>
    <s v="UM3003"/>
    <d v="2013-08-12T00:00:00"/>
    <n v="4341.75"/>
    <n v="-4124.66"/>
    <n v="217.09"/>
    <n v="0"/>
    <n v="0"/>
    <n v="0"/>
    <n v="0"/>
    <n v="217.09"/>
    <n v="4341.75"/>
    <n v="-4124.66"/>
    <n v="0"/>
    <m/>
    <s v="UM01"/>
    <s v="INR"/>
    <n v="0"/>
    <n v="0"/>
    <n v="0"/>
    <n v="0"/>
    <n v="0"/>
  </r>
  <r>
    <s v="1651001007"/>
    <s v="0"/>
    <s v="16510010070"/>
    <s v="5100"/>
    <x v="10"/>
    <s v="Computer Intel P4 - 1 No. Nand-MCY"/>
    <s v="26"/>
    <s v="0"/>
    <s v="UM3003"/>
    <d v="2008-11-01T00:00:00"/>
    <n v="19552"/>
    <n v="-19552"/>
    <n v="0"/>
    <n v="0"/>
    <n v="0"/>
    <n v="0"/>
    <n v="0"/>
    <n v="0"/>
    <n v="19552"/>
    <n v="-19552"/>
    <n v="0"/>
    <m/>
    <s v="UM01"/>
    <s v="INR"/>
    <n v="0"/>
    <n v="0"/>
    <n v="0"/>
    <n v="0"/>
    <n v="0"/>
  </r>
  <r>
    <s v="1651001008"/>
    <s v="0"/>
    <s v="16510010080"/>
    <s v="5100"/>
    <x v="10"/>
    <s v="&quot;Computer P4 with 17&quot;&quot; colour mo-MCY&quot;"/>
    <s v="26"/>
    <s v="0"/>
    <s v="UM3003"/>
    <d v="2008-11-01T00:00:00"/>
    <n v="27120"/>
    <n v="-27120"/>
    <n v="0"/>
    <n v="0"/>
    <n v="0"/>
    <n v="0"/>
    <n v="0"/>
    <n v="0"/>
    <n v="27120"/>
    <n v="-27120"/>
    <n v="0"/>
    <m/>
    <s v="UM01"/>
    <s v="INR"/>
    <n v="0"/>
    <n v="0"/>
    <n v="0"/>
    <n v="0"/>
    <n v="0"/>
  </r>
  <r>
    <s v="1651001009"/>
    <s v="0"/>
    <s v="16510010090"/>
    <s v="5100"/>
    <x v="10"/>
    <s v="&quot;Computer P4 with 17&quot;&quot; colour mo-MCY&quot;"/>
    <s v="26"/>
    <s v="0"/>
    <s v="UM3003"/>
    <d v="2008-11-01T00:00:00"/>
    <n v="37262"/>
    <n v="-37262"/>
    <n v="0"/>
    <n v="0"/>
    <n v="0"/>
    <n v="0"/>
    <n v="0"/>
    <n v="0"/>
    <n v="37262"/>
    <n v="-37262"/>
    <n v="0"/>
    <m/>
    <s v="UM01"/>
    <s v="INR"/>
    <n v="0"/>
    <n v="0"/>
    <n v="0"/>
    <n v="0"/>
    <n v="0"/>
  </r>
  <r>
    <s v="1651001010"/>
    <s v="0"/>
    <s v="16510010100"/>
    <s v="5100"/>
    <x v="10"/>
    <s v="&quot;Computer P4, 17&quot;&quot; Monitor, - 1-MCY&quot;"/>
    <s v="26"/>
    <s v="0"/>
    <s v="UM3003"/>
    <d v="2008-11-01T00:00:00"/>
    <n v="32458"/>
    <n v="-32458"/>
    <n v="0"/>
    <n v="0"/>
    <n v="0"/>
    <n v="0"/>
    <n v="0"/>
    <n v="0"/>
    <n v="32458"/>
    <n v="-32458"/>
    <n v="0"/>
    <m/>
    <s v="UM01"/>
    <s v="INR"/>
    <n v="0"/>
    <n v="0"/>
    <n v="0"/>
    <n v="0"/>
    <n v="0"/>
  </r>
  <r>
    <s v="1651001011"/>
    <s v="0"/>
    <s v="16510010110"/>
    <s v="5100"/>
    <x v="10"/>
    <s v="&quot;Computer P4, 17&quot;&quot; Monitor, DVD-MCY&quot;"/>
    <s v="26"/>
    <s v="0"/>
    <s v="UM3003"/>
    <d v="2008-11-01T00:00:00"/>
    <n v="37658"/>
    <n v="-37658"/>
    <n v="0"/>
    <n v="0"/>
    <n v="0"/>
    <n v="0"/>
    <n v="0"/>
    <n v="0"/>
    <n v="37658"/>
    <n v="-37658"/>
    <n v="0"/>
    <m/>
    <s v="UM01"/>
    <s v="INR"/>
    <n v="0"/>
    <n v="0"/>
    <n v="0"/>
    <n v="0"/>
    <n v="0"/>
  </r>
  <r>
    <s v="1651001012"/>
    <s v="0"/>
    <s v="16510010120"/>
    <s v="5100"/>
    <x v="10"/>
    <s v="Assebbeld PC P-IV 1.86Ghz Core-MCY"/>
    <s v="11"/>
    <s v="0"/>
    <s v="UM3003"/>
    <d v="2008-03-31T00:00:00"/>
    <n v="105664"/>
    <n v="-100380.8"/>
    <n v="5283.2"/>
    <n v="0"/>
    <n v="0"/>
    <n v="0"/>
    <n v="0"/>
    <n v="5283.2"/>
    <n v="105664"/>
    <n v="-100380.8"/>
    <n v="0"/>
    <m/>
    <s v="UM01"/>
    <s v="INR"/>
    <n v="0"/>
    <n v="0"/>
    <n v="0"/>
    <n v="0"/>
    <n v="0"/>
  </r>
  <r>
    <s v="1651001013"/>
    <s v="0"/>
    <s v="16510010130"/>
    <s v="5100"/>
    <x v="10"/>
    <s v="Lapp Top(DELL) with 1 GB Ram-MCY"/>
    <s v="11"/>
    <s v="0"/>
    <s v="UM3003"/>
    <d v="2008-03-31T00:00:00"/>
    <n v="42900"/>
    <n v="-40755"/>
    <n v="2145"/>
    <n v="0"/>
    <n v="0"/>
    <n v="0"/>
    <n v="0"/>
    <n v="2145"/>
    <n v="42900"/>
    <n v="-40755"/>
    <n v="0"/>
    <m/>
    <s v="UM01"/>
    <s v="INR"/>
    <n v="0"/>
    <n v="0"/>
    <n v="0"/>
    <n v="0"/>
    <n v="0"/>
  </r>
  <r>
    <s v="1651001014"/>
    <s v="0"/>
    <s v="16510010140"/>
    <s v="5100"/>
    <x v="10"/>
    <s v="LAPTOP COMPUTER-MCY"/>
    <s v="3"/>
    <s v="0"/>
    <s v="UM3003"/>
    <d v="2014-03-03T00:00:00"/>
    <n v="65937"/>
    <n v="-62640.15"/>
    <n v="3296.85"/>
    <n v="0"/>
    <n v="0"/>
    <n v="0"/>
    <n v="0"/>
    <n v="3296.85"/>
    <n v="65937"/>
    <n v="-62640.15"/>
    <n v="0"/>
    <m/>
    <s v="UM01"/>
    <s v="INR"/>
    <n v="0"/>
    <n v="0"/>
    <n v="0"/>
    <n v="0"/>
    <n v="0"/>
  </r>
  <r>
    <s v="1651001015"/>
    <s v="0"/>
    <s v="16510010150"/>
    <s v="5100"/>
    <x v="10"/>
    <s v="DELL LATITUDE 3540 CTO LAPTOP-MCY"/>
    <s v="3"/>
    <s v="0"/>
    <s v="UM3003"/>
    <d v="2014-06-17T00:00:00"/>
    <n v="65410"/>
    <n v="-62139.5"/>
    <n v="3270.5"/>
    <n v="0"/>
    <n v="0"/>
    <n v="0"/>
    <n v="0"/>
    <n v="3270.5"/>
    <n v="65410"/>
    <n v="-62139.5"/>
    <n v="0"/>
    <m/>
    <s v="UM01"/>
    <s v="INR"/>
    <n v="0"/>
    <n v="0"/>
    <n v="0"/>
    <n v="0"/>
    <n v="0"/>
  </r>
  <r>
    <s v="1651001016"/>
    <s v="0"/>
    <s v="16510010160"/>
    <s v="5100"/>
    <x v="10"/>
    <s v="&quot;LAPTOP, MAKE: DELL 1 NOS-MCY&quot;"/>
    <s v="3"/>
    <s v="0"/>
    <s v="UM3003"/>
    <d v="2014-10-17T00:00:00"/>
    <n v="65410"/>
    <n v="-62139.5"/>
    <n v="3270.5"/>
    <n v="0"/>
    <n v="0"/>
    <n v="0"/>
    <n v="0"/>
    <n v="3270.5"/>
    <n v="65410"/>
    <n v="-62139.5"/>
    <n v="0"/>
    <m/>
    <s v="UM01"/>
    <s v="INR"/>
    <n v="0"/>
    <n v="0"/>
    <n v="0"/>
    <n v="0"/>
    <n v="0"/>
  </r>
  <r>
    <s v="1651001017"/>
    <s v="0"/>
    <s v="16510010170"/>
    <s v="5100"/>
    <x v="10"/>
    <s v="LQ 1050+ DX SUPER PRINTER 7 NOS"/>
    <s v="3"/>
    <s v="0"/>
    <s v="UM3001"/>
    <d v="2016-04-01T00:00:00"/>
    <n v="93639"/>
    <n v="-88957.05"/>
    <n v="4681.95"/>
    <n v="0"/>
    <n v="0"/>
    <n v="0"/>
    <n v="0"/>
    <n v="4681.95"/>
    <n v="93639"/>
    <n v="-88957.05"/>
    <n v="0"/>
    <m/>
    <s v="UM01"/>
    <s v="INR"/>
    <n v="0"/>
    <n v="0"/>
    <n v="0"/>
    <n v="0"/>
    <n v="0"/>
  </r>
  <r>
    <s v="1651001018"/>
    <s v="0"/>
    <s v="16510010180"/>
    <s v="5100"/>
    <x v="10"/>
    <s v="DOT MATRIX 800 DX PRINTER 1 NO"/>
    <s v="3"/>
    <s v="0"/>
    <s v="UM3002"/>
    <d v="2016-04-01T00:00:00"/>
    <n v="8715"/>
    <n v="-8279.25"/>
    <n v="435.75"/>
    <n v="0"/>
    <n v="0"/>
    <n v="0"/>
    <n v="0"/>
    <n v="435.75"/>
    <n v="8715"/>
    <n v="-8279.25"/>
    <n v="0"/>
    <m/>
    <s v="UM01"/>
    <s v="INR"/>
    <n v="0"/>
    <n v="0"/>
    <n v="0"/>
    <n v="0"/>
    <n v="0"/>
  </r>
  <r>
    <s v="1651001019"/>
    <s v="0"/>
    <s v="16510010190"/>
    <s v="5100"/>
    <x v="10"/>
    <s v="DOT MATRIX LQ 1050+ DX PRINTER 2 NO"/>
    <s v="3"/>
    <s v="0"/>
    <s v="UM3004"/>
    <d v="2016-04-01T00:00:00"/>
    <n v="26754"/>
    <n v="-25416.3"/>
    <n v="1337.7"/>
    <n v="0"/>
    <n v="0"/>
    <n v="0"/>
    <n v="0"/>
    <n v="1337.7"/>
    <n v="26754"/>
    <n v="-25416.3"/>
    <n v="0"/>
    <m/>
    <s v="UM01"/>
    <s v="INR"/>
    <n v="0"/>
    <n v="0"/>
    <n v="0"/>
    <n v="0"/>
    <n v="0"/>
  </r>
  <r>
    <s v="1651001020"/>
    <s v="0"/>
    <s v="16510010200"/>
    <s v="5100"/>
    <x v="10"/>
    <s v="DELL 18.5&quot;&quot; TFT MONITOR 2 NO"/>
    <s v="3"/>
    <s v="0"/>
    <s v="UM3001"/>
    <d v="2016-04-01T00:00:00"/>
    <n v="11130"/>
    <n v="-10573.5"/>
    <n v="556.5"/>
    <n v="0"/>
    <n v="0"/>
    <n v="0"/>
    <n v="0"/>
    <n v="556.5"/>
    <n v="11130"/>
    <n v="-10573.5"/>
    <n v="0"/>
    <m/>
    <s v="UM01"/>
    <s v="INR"/>
    <n v="0"/>
    <n v="0"/>
    <n v="0"/>
    <n v="0"/>
    <n v="0"/>
  </r>
  <r>
    <s v="1651001021"/>
    <s v="0"/>
    <s v="16510010210"/>
    <s v="5100"/>
    <x v="10"/>
    <s v="MICROTEK UPS 1 KVA 1 NO"/>
    <s v="1"/>
    <s v="0"/>
    <s v="UM3001"/>
    <d v="2016-04-21T00:00:00"/>
    <n v="3819"/>
    <n v="-3628.05"/>
    <n v="190.95"/>
    <n v="0"/>
    <n v="0"/>
    <n v="0"/>
    <n v="0"/>
    <n v="190.95"/>
    <n v="3819"/>
    <n v="-3628.05"/>
    <n v="0"/>
    <m/>
    <s v="UM01"/>
    <s v="INR"/>
    <n v="0"/>
    <n v="0"/>
    <n v="0"/>
    <n v="0"/>
    <n v="0"/>
  </r>
  <r>
    <s v="1651001022"/>
    <s v="0"/>
    <s v="16510010220"/>
    <s v="5100"/>
    <x v="10"/>
    <s v="EPSON LQ310 DOT MATRIX PRINTER"/>
    <s v="3"/>
    <s v="0"/>
    <s v="UM3001"/>
    <d v="2016-06-22T00:00:00"/>
    <n v="21172.45"/>
    <n v="-20113.830000000002"/>
    <n v="1058.6199999999999"/>
    <n v="0"/>
    <n v="0"/>
    <n v="0"/>
    <n v="0"/>
    <n v="1058.6199999999999"/>
    <n v="21172.45"/>
    <n v="-20113.830000000002"/>
    <n v="0"/>
    <m/>
    <s v="UM01"/>
    <s v="INR"/>
    <n v="0"/>
    <n v="0"/>
    <n v="0"/>
    <n v="0"/>
    <n v="0"/>
  </r>
  <r>
    <s v="1651001023"/>
    <s v="0"/>
    <s v="16510010230"/>
    <s v="5100"/>
    <x v="10"/>
    <s v="EPSON L565 FAX &amp; PRINTER M/C."/>
    <s v="3"/>
    <s v="0"/>
    <s v="UM3001"/>
    <d v="2016-05-03T00:00:00"/>
    <n v="17288"/>
    <n v="-16423.599999999999"/>
    <n v="864.4"/>
    <n v="0"/>
    <n v="0"/>
    <n v="0"/>
    <n v="0"/>
    <n v="864.4"/>
    <n v="17288"/>
    <n v="-16423.599999999999"/>
    <n v="0"/>
    <m/>
    <s v="UM01"/>
    <s v="INR"/>
    <n v="0"/>
    <n v="0"/>
    <n v="0"/>
    <n v="0"/>
    <n v="0"/>
  </r>
  <r>
    <s v="1651001024"/>
    <s v="0"/>
    <s v="16510010240"/>
    <s v="5100"/>
    <x v="10"/>
    <s v="CANON PRINTER LBP 2900B 1 NO"/>
    <s v="3"/>
    <s v="0"/>
    <s v="UM3001"/>
    <d v="2016-07-13T00:00:00"/>
    <n v="6825"/>
    <n v="-6483.75"/>
    <n v="341.25"/>
    <n v="0"/>
    <n v="0"/>
    <n v="0"/>
    <n v="0"/>
    <n v="341.25"/>
    <n v="6825"/>
    <n v="-6483.75"/>
    <n v="0"/>
    <m/>
    <s v="UM01"/>
    <s v="INR"/>
    <n v="0"/>
    <n v="0"/>
    <n v="0"/>
    <n v="0"/>
    <n v="0"/>
  </r>
  <r>
    <s v="1651001025"/>
    <s v="0"/>
    <s v="16510010250"/>
    <s v="5100"/>
    <x v="10"/>
    <s v="PRINTER HP 3636 1 NO"/>
    <s v="3"/>
    <s v="0"/>
    <s v="UM3001"/>
    <d v="2016-07-06T00:00:00"/>
    <n v="6101"/>
    <n v="-5795.95"/>
    <n v="305.05"/>
    <n v="0"/>
    <n v="0"/>
    <n v="0"/>
    <n v="0"/>
    <n v="305.05"/>
    <n v="6101"/>
    <n v="-5795.95"/>
    <n v="0"/>
    <m/>
    <s v="UM01"/>
    <s v="INR"/>
    <n v="0"/>
    <n v="0"/>
    <n v="0"/>
    <n v="0"/>
    <n v="0"/>
  </r>
  <r>
    <s v="1651001026"/>
    <s v="0"/>
    <s v="16510010260"/>
    <s v="5100"/>
    <x v="10"/>
    <s v="EPSON L360 PRINTER 1 NO"/>
    <s v="3"/>
    <s v="0"/>
    <s v="UM3001"/>
    <d v="2016-07-05T00:00:00"/>
    <n v="10605"/>
    <n v="-10074.75"/>
    <n v="530.25"/>
    <n v="0"/>
    <n v="0"/>
    <n v="0"/>
    <n v="0"/>
    <n v="530.25"/>
    <n v="10605"/>
    <n v="-10074.75"/>
    <n v="0"/>
    <m/>
    <s v="UM01"/>
    <s v="INR"/>
    <n v="0"/>
    <n v="0"/>
    <n v="0"/>
    <n v="0"/>
    <n v="0"/>
  </r>
  <r>
    <s v="1651001027"/>
    <s v="0"/>
    <s v="16510010270"/>
    <s v="5100"/>
    <x v="10"/>
    <s v="LASER PRINTER CANON 3NOS"/>
    <s v="3"/>
    <s v="0"/>
    <s v="UM3001"/>
    <d v="2016-09-20T00:00:00"/>
    <n v="22050"/>
    <n v="-20947.5"/>
    <n v="1102.5"/>
    <n v="0"/>
    <n v="0"/>
    <n v="0"/>
    <n v="0"/>
    <n v="1102.5"/>
    <n v="22050"/>
    <n v="-20947.5"/>
    <n v="0"/>
    <m/>
    <s v="UM01"/>
    <s v="INR"/>
    <n v="0"/>
    <n v="0"/>
    <n v="0"/>
    <n v="0"/>
    <n v="0"/>
  </r>
  <r>
    <s v="1651001028"/>
    <s v="0"/>
    <s v="16510010280"/>
    <s v="5100"/>
    <x v="10"/>
    <s v="LASER PRINTER CANON 1 NO"/>
    <s v="3"/>
    <s v="0"/>
    <s v="UM3001"/>
    <d v="2016-09-20T00:00:00"/>
    <n v="7350"/>
    <n v="-6982.5"/>
    <n v="367.5"/>
    <n v="0"/>
    <n v="0"/>
    <n v="0"/>
    <n v="0"/>
    <n v="367.5"/>
    <n v="7350"/>
    <n v="-6982.5"/>
    <n v="0"/>
    <m/>
    <s v="UM01"/>
    <s v="INR"/>
    <n v="0"/>
    <n v="0"/>
    <n v="0"/>
    <n v="0"/>
    <n v="0"/>
  </r>
  <r>
    <s v="1651001029"/>
    <s v="0"/>
    <s v="16510010290"/>
    <s v="5100"/>
    <x v="10"/>
    <s v="MONITORS LCD 18.5&quot; 3 NOS"/>
    <s v="3"/>
    <s v="0"/>
    <s v="UM3001"/>
    <d v="2016-09-23T00:00:00"/>
    <n v="16380"/>
    <n v="-15561"/>
    <n v="819"/>
    <n v="0"/>
    <n v="0"/>
    <n v="0"/>
    <n v="0"/>
    <n v="819"/>
    <n v="16380"/>
    <n v="-15561"/>
    <n v="0"/>
    <m/>
    <s v="UM01"/>
    <s v="INR"/>
    <n v="0"/>
    <n v="0"/>
    <n v="0"/>
    <n v="0"/>
    <n v="0"/>
  </r>
  <r>
    <s v="1651001030"/>
    <s v="0"/>
    <s v="16510010300"/>
    <s v="5100"/>
    <x v="10"/>
    <s v="PRINTER EPSON LQ 2090 2 NO"/>
    <s v="3"/>
    <s v="0"/>
    <s v="UM3001"/>
    <d v="2016-10-08T00:00:00"/>
    <n v="41370"/>
    <n v="-39301.5"/>
    <n v="2068.5"/>
    <n v="0"/>
    <n v="0"/>
    <n v="0"/>
    <n v="0"/>
    <n v="2068.5"/>
    <n v="41370"/>
    <n v="-39301.5"/>
    <n v="0"/>
    <m/>
    <s v="UM01"/>
    <s v="INR"/>
    <n v="0"/>
    <n v="0"/>
    <n v="0"/>
    <n v="0"/>
    <n v="0"/>
  </r>
  <r>
    <s v="1651001031"/>
    <s v="0"/>
    <s v="16510010310"/>
    <s v="5100"/>
    <x v="10"/>
    <s v="PRINTER EPSON LQ 310 2 NO"/>
    <s v="3"/>
    <s v="0"/>
    <s v="UM3001"/>
    <d v="2016-10-08T00:00:00"/>
    <n v="19530"/>
    <n v="-18553.5"/>
    <n v="976.5"/>
    <n v="0"/>
    <n v="0"/>
    <n v="0"/>
    <n v="0"/>
    <n v="976.5"/>
    <n v="19530"/>
    <n v="-18553.5"/>
    <n v="0"/>
    <m/>
    <s v="UM01"/>
    <s v="INR"/>
    <n v="0"/>
    <n v="0"/>
    <n v="0"/>
    <n v="0"/>
    <n v="0"/>
  </r>
  <r>
    <s v="1651001078"/>
    <s v="0"/>
    <s v="16510010780"/>
    <s v="5100"/>
    <x v="10"/>
    <s v="CYBEROAM CR200ING(UTM APPLIANCE),10×10/100/1000"/>
    <s v="6"/>
    <s v="0"/>
    <s v="UM3001"/>
    <d v="2017-08-01T00:00:00"/>
    <n v="697108"/>
    <n v="-294233.68"/>
    <n v="402874.32"/>
    <n v="0"/>
    <n v="0"/>
    <n v="-110375.44"/>
    <n v="0"/>
    <n v="292498.88"/>
    <n v="697108"/>
    <n v="-404609.12"/>
    <n v="0"/>
    <m/>
    <s v="UM01"/>
    <s v="INR"/>
    <n v="0"/>
    <n v="0"/>
    <n v="0"/>
    <n v="0"/>
    <n v="0"/>
  </r>
  <r>
    <s v="1651001080"/>
    <s v="0"/>
    <s v="16510010800"/>
    <s v="5100"/>
    <x v="10"/>
    <s v="HP LAPTOP"/>
    <s v="3"/>
    <s v="0"/>
    <s v="UM3001"/>
    <d v="2017-04-15T00:00:00"/>
    <n v="49901.5"/>
    <n v="-46800.31"/>
    <n v="3101.19"/>
    <n v="0"/>
    <n v="0"/>
    <n v="-606.11"/>
    <n v="0"/>
    <n v="2495.08"/>
    <n v="49901.5"/>
    <n v="-47406.42"/>
    <n v="0"/>
    <m/>
    <s v="UM01"/>
    <s v="INR"/>
    <n v="0"/>
    <n v="0"/>
    <n v="0"/>
    <n v="0"/>
    <n v="0"/>
  </r>
  <r>
    <s v="1651001081"/>
    <s v="0"/>
    <s v="16510010810"/>
    <s v="5100"/>
    <x v="10"/>
    <s v="HP LAPTOP"/>
    <s v="3"/>
    <s v="0"/>
    <s v="UM3001"/>
    <d v="2017-04-15T00:00:00"/>
    <n v="49901.5"/>
    <n v="-46800.31"/>
    <n v="3101.19"/>
    <n v="0"/>
    <n v="0"/>
    <n v="-606.11"/>
    <n v="0"/>
    <n v="2495.08"/>
    <n v="49901.5"/>
    <n v="-47406.42"/>
    <n v="0"/>
    <m/>
    <s v="UM01"/>
    <s v="INR"/>
    <n v="0"/>
    <n v="0"/>
    <n v="0"/>
    <n v="0"/>
    <n v="0"/>
  </r>
  <r>
    <s v="1651001084"/>
    <s v="0"/>
    <s v="16510010840"/>
    <s v="5100"/>
    <x v="10"/>
    <s v="SAP Networking"/>
    <s v="6"/>
    <s v="0"/>
    <s v="UM3001"/>
    <d v="2017-03-01T00:00:00"/>
    <n v="5265493.05"/>
    <n v="-2571916.86"/>
    <n v="2693576.19"/>
    <n v="0"/>
    <n v="0"/>
    <n v="-833703.07"/>
    <n v="0"/>
    <n v="1859873.12"/>
    <n v="5265493.05"/>
    <n v="-3405619.93"/>
    <n v="0"/>
    <m/>
    <s v="UM01"/>
    <s v="INR"/>
    <n v="0"/>
    <n v="0"/>
    <n v="0"/>
    <n v="0"/>
    <n v="0"/>
  </r>
  <r>
    <s v="1651001118"/>
    <s v="0"/>
    <s v="16510011180"/>
    <s v="5100"/>
    <x v="10"/>
    <s v="SCANNER CANON LIDE-110"/>
    <s v="3"/>
    <s v="0"/>
    <s v="UM3001"/>
    <d v="2018-04-29T00:00:00"/>
    <n v="3150"/>
    <n v="-1151.0899999999999"/>
    <n v="1998.91"/>
    <n v="0"/>
    <n v="0"/>
    <n v="-1710.22"/>
    <n v="0"/>
    <n v="288.69"/>
    <n v="3150"/>
    <n v="-2861.31"/>
    <n v="0"/>
    <m/>
    <s v="UM01"/>
    <s v="INR"/>
    <n v="0"/>
    <n v="0"/>
    <n v="0"/>
    <n v="0"/>
    <n v="0"/>
  </r>
  <r>
    <s v="1651001135"/>
    <s v="0"/>
    <s v="16510011350"/>
    <s v="5100"/>
    <x v="10"/>
    <s v="Dell Latitude 3460 Laptop"/>
    <s v="3"/>
    <s v="0"/>
    <s v="UM3001"/>
    <d v="2017-12-31T00:00:00"/>
    <n v="37500"/>
    <n v="-26710.62"/>
    <n v="10789.38"/>
    <n v="0"/>
    <n v="0"/>
    <n v="-8914.3799999999992"/>
    <n v="0"/>
    <n v="1875"/>
    <n v="37500"/>
    <n v="-35625"/>
    <n v="0"/>
    <m/>
    <s v="UM01"/>
    <s v="INR"/>
    <n v="0"/>
    <n v="0"/>
    <n v="0"/>
    <n v="0"/>
    <n v="0"/>
  </r>
  <r>
    <s v="1651001136"/>
    <s v="0"/>
    <s v="16510011360"/>
    <s v="5100"/>
    <x v="10"/>
    <s v="HP 240 Laptop (i5/Dos)"/>
    <s v="3"/>
    <s v="0"/>
    <s v="UM3001"/>
    <d v="2017-12-31T00:00:00"/>
    <n v="35447"/>
    <n v="-25248.3"/>
    <n v="10198.700000000001"/>
    <n v="0"/>
    <n v="0"/>
    <n v="-8426.35"/>
    <n v="0"/>
    <n v="1772.35"/>
    <n v="35447"/>
    <n v="-33674.65"/>
    <n v="0"/>
    <m/>
    <s v="UM01"/>
    <s v="INR"/>
    <n v="0"/>
    <n v="0"/>
    <n v="0"/>
    <n v="0"/>
    <n v="0"/>
  </r>
  <r>
    <s v="1651001146"/>
    <s v="0"/>
    <s v="16510011460"/>
    <s v="5100"/>
    <x v="10"/>
    <s v="ONLINE UPS SYSTEMS 10KVA"/>
    <s v="3"/>
    <s v="0"/>
    <s v="UM3001"/>
    <d v="2018-06-01T00:00:00"/>
    <n v="72000"/>
    <n v="-25073.75"/>
    <n v="46926.25"/>
    <n v="0"/>
    <n v="0"/>
    <n v="-37122.26"/>
    <n v="0"/>
    <n v="9803.99"/>
    <n v="72000"/>
    <n v="-62196.01"/>
    <n v="0"/>
    <m/>
    <s v="UM01"/>
    <s v="INR"/>
    <n v="0"/>
    <n v="0"/>
    <n v="0"/>
    <n v="0"/>
    <n v="0"/>
  </r>
  <r>
    <s v="1651001147"/>
    <s v="0"/>
    <s v="16510011470"/>
    <s v="5100"/>
    <x v="10"/>
    <s v="TFT DELL MONITOR (18.5 INCH)"/>
    <s v="3"/>
    <s v="0"/>
    <s v="UM3002"/>
    <d v="2018-08-21T00:00:00"/>
    <n v="4400"/>
    <n v="-1346.76"/>
    <n v="3053.24"/>
    <n v="0"/>
    <n v="0"/>
    <n v="-2039.71"/>
    <n v="0"/>
    <n v="1013.53"/>
    <n v="4400"/>
    <n v="-3386.47"/>
    <n v="0"/>
    <m/>
    <s v="UM01"/>
    <s v="INR"/>
    <n v="0"/>
    <n v="0"/>
    <n v="0"/>
    <n v="0"/>
    <n v="0"/>
  </r>
  <r>
    <s v="1651001153"/>
    <s v="0"/>
    <s v="16510011530"/>
    <s v="5100"/>
    <x v="10"/>
    <s v="Projector for HRD Department"/>
    <s v="3"/>
    <s v="0"/>
    <s v="UM3001"/>
    <d v="2018-08-31T00:00:00"/>
    <n v="28000"/>
    <n v="-8424.5499999999993"/>
    <n v="19575.45"/>
    <n v="0"/>
    <n v="0"/>
    <n v="-12831.8"/>
    <n v="0"/>
    <n v="6743.65"/>
    <n v="28000"/>
    <n v="-21256.35"/>
    <n v="0"/>
    <m/>
    <s v="UM01"/>
    <s v="INR"/>
    <n v="0"/>
    <n v="0"/>
    <n v="0"/>
    <n v="0"/>
    <n v="0"/>
  </r>
  <r>
    <s v="1651001164"/>
    <s v="0"/>
    <s v="16510011640"/>
    <s v="5100"/>
    <x v="10"/>
    <s v="UPS 10 KVA for SPCD ADM"/>
    <s v="3"/>
    <s v="0"/>
    <s v="UM3002"/>
    <d v="2020-01-07T00:00:00"/>
    <n v="72000"/>
    <n v="-3177.05"/>
    <n v="68822.95"/>
    <n v="0"/>
    <n v="0"/>
    <n v="-23570.67"/>
    <n v="0"/>
    <n v="45252.28"/>
    <n v="72000"/>
    <n v="-26747.72"/>
    <n v="0"/>
    <m/>
    <s v="UM01"/>
    <s v="INR"/>
    <n v="0"/>
    <n v="0"/>
    <n v="0"/>
    <n v="0"/>
    <n v="0"/>
  </r>
  <r>
    <s v="1651001165"/>
    <s v="0"/>
    <s v="16510011650"/>
    <s v="5100"/>
    <x v="10"/>
    <s v="DESKTOP FOR BANGALORE OFFICE"/>
    <s v="3"/>
    <s v="0"/>
    <s v="UM3003"/>
    <d v="2018-09-10T00:00:00"/>
    <n v="26500"/>
    <n v="-7835.29"/>
    <n v="18664.71"/>
    <n v="0"/>
    <n v="0"/>
    <n v="-12009.48"/>
    <n v="0"/>
    <n v="6655.23"/>
    <n v="26500"/>
    <n v="-19844.77"/>
    <n v="0"/>
    <m/>
    <s v="UM01"/>
    <s v="INR"/>
    <n v="0"/>
    <n v="0"/>
    <n v="0"/>
    <n v="0"/>
    <n v="0"/>
  </r>
  <r>
    <s v="1651001166"/>
    <s v="0"/>
    <s v="16510011660"/>
    <s v="5100"/>
    <x v="10"/>
    <s v="Laptop for CITY Office"/>
    <s v="3"/>
    <s v="0"/>
    <s v="UM3001"/>
    <d v="2019-01-18T00:00:00"/>
    <n v="58300"/>
    <n v="-13292.4"/>
    <n v="45007.6"/>
    <n v="0"/>
    <n v="0"/>
    <n v="-23384.78"/>
    <n v="0"/>
    <n v="21622.82"/>
    <n v="58300"/>
    <n v="-36677.18"/>
    <n v="0"/>
    <m/>
    <s v="UM01"/>
    <s v="INR"/>
    <n v="0"/>
    <n v="0"/>
    <n v="0"/>
    <n v="0"/>
    <n v="0"/>
  </r>
  <r>
    <s v="1651001195"/>
    <s v="0"/>
    <s v="16510011950"/>
    <s v="5100"/>
    <x v="10"/>
    <s v="Laptop for Mr.Abhay Vishwakarma-Dell Latitude3480"/>
    <s v="3"/>
    <s v="0"/>
    <s v="UM3001"/>
    <d v="2019-04-30T00:00:00"/>
    <n v="52850"/>
    <n v="-9245.86"/>
    <n v="43604.14"/>
    <n v="0"/>
    <n v="0"/>
    <n v="-19724.27"/>
    <n v="0"/>
    <n v="23879.87"/>
    <n v="52850"/>
    <n v="-28970.13"/>
    <n v="0"/>
    <m/>
    <s v="UM01"/>
    <s v="INR"/>
    <n v="0"/>
    <n v="0"/>
    <n v="0"/>
    <n v="0"/>
    <n v="0"/>
  </r>
  <r>
    <s v="1651001196"/>
    <s v="0"/>
    <s v="16510011960"/>
    <s v="5100"/>
    <x v="10"/>
    <s v="Laptop for Mr.Akhileshwar kumar Singh Dell latitud"/>
    <s v="3"/>
    <s v="0"/>
    <s v="UM3001"/>
    <d v="2019-04-30T00:00:00"/>
    <n v="52850"/>
    <n v="-9245.86"/>
    <n v="43604.14"/>
    <n v="0"/>
    <n v="0"/>
    <n v="-19724.27"/>
    <n v="0"/>
    <n v="23879.87"/>
    <n v="52850"/>
    <n v="-28970.13"/>
    <n v="0"/>
    <m/>
    <s v="UM01"/>
    <s v="INR"/>
    <n v="0"/>
    <n v="0"/>
    <n v="0"/>
    <n v="0"/>
    <n v="0"/>
  </r>
  <r>
    <s v="1651001198"/>
    <s v="0"/>
    <s v="16510011980"/>
    <s v="5100"/>
    <x v="10"/>
    <s v="Apple Laptop 13 inch Macbook air"/>
    <s v="3"/>
    <s v="0"/>
    <s v="UM3001"/>
    <d v="2019-07-25T00:00:00"/>
    <n v="115169.5"/>
    <n v="-15006.64"/>
    <n v="100162.86"/>
    <n v="0"/>
    <n v="0"/>
    <n v="-40826.54"/>
    <n v="0"/>
    <n v="59336.32"/>
    <n v="115169.5"/>
    <n v="-55833.18"/>
    <n v="0"/>
    <m/>
    <s v="UM01"/>
    <s v="INR"/>
    <n v="0"/>
    <n v="0"/>
    <n v="0"/>
    <n v="0"/>
    <n v="0"/>
  </r>
  <r>
    <s v="1651001199"/>
    <s v="0"/>
    <s v="16510011990"/>
    <s v="5100"/>
    <x v="10"/>
    <s v="Dell Latitude 3480 for SK Srivastava ISMAL Delhi"/>
    <s v="3"/>
    <s v="0"/>
    <s v="UM3004"/>
    <d v="2019-09-10T00:00:00"/>
    <n v="53500"/>
    <n v="-5665.74"/>
    <n v="47834.26"/>
    <n v="0"/>
    <n v="0"/>
    <n v="-18499.580000000002"/>
    <n v="0"/>
    <n v="29334.68"/>
    <n v="53500"/>
    <n v="-24165.32"/>
    <n v="0"/>
    <m/>
    <s v="UM01"/>
    <s v="INR"/>
    <n v="0"/>
    <n v="0"/>
    <n v="0"/>
    <n v="0"/>
    <n v="0"/>
  </r>
  <r>
    <s v="1651001204"/>
    <s v="0"/>
    <s v="16510012040"/>
    <s v="5100"/>
    <x v="10"/>
    <s v="Laptop for Mr.Dhanraj Parihar"/>
    <s v="3"/>
    <s v="0"/>
    <s v="UM3001"/>
    <d v="2019-09-30T00:00:00"/>
    <n v="54000"/>
    <n v="-5158.03"/>
    <n v="48841.97"/>
    <n v="0"/>
    <n v="0"/>
    <n v="-18487.18"/>
    <n v="0"/>
    <n v="30354.79"/>
    <n v="54000"/>
    <n v="-23645.21"/>
    <n v="0"/>
    <m/>
    <s v="UM01"/>
    <s v="INR"/>
    <n v="0"/>
    <n v="0"/>
    <n v="0"/>
    <n v="0"/>
    <n v="0"/>
  </r>
  <r>
    <s v="1651001205"/>
    <s v="0"/>
    <s v="16510012050"/>
    <s v="5100"/>
    <x v="10"/>
    <s v="DELL PRECISION 3630 for drwaing office"/>
    <s v="3"/>
    <s v="0"/>
    <s v="UM3001"/>
    <d v="2019-11-23T00:00:00"/>
    <n v="118220"/>
    <n v="-7978.23"/>
    <n v="110241.77"/>
    <n v="0"/>
    <n v="0"/>
    <n v="-39461.9"/>
    <n v="0"/>
    <n v="70779.87"/>
    <n v="118220"/>
    <n v="-47440.13"/>
    <n v="0"/>
    <m/>
    <s v="UM01"/>
    <s v="INR"/>
    <n v="0"/>
    <n v="0"/>
    <n v="0"/>
    <n v="0"/>
    <n v="0"/>
  </r>
  <r>
    <s v="1651001206"/>
    <s v="0"/>
    <s v="16510012060"/>
    <s v="5100"/>
    <x v="10"/>
    <s v="DELL PRECISION 3541, LAPTOP for Mr Deepak Kumar"/>
    <s v="3"/>
    <s v="0"/>
    <s v="UM3001"/>
    <d v="2019-11-23T00:00:00"/>
    <n v="123529.15"/>
    <n v="-8336.5300000000007"/>
    <n v="115192.62"/>
    <n v="0"/>
    <n v="0"/>
    <n v="-41234.089999999997"/>
    <n v="0"/>
    <n v="73958.53"/>
    <n v="123529.15"/>
    <n v="-49570.62"/>
    <n v="0"/>
    <m/>
    <s v="UM01"/>
    <s v="INR"/>
    <n v="0"/>
    <n v="0"/>
    <n v="0"/>
    <n v="0"/>
    <n v="0"/>
  </r>
  <r>
    <s v="1651001207"/>
    <s v="0"/>
    <s v="16510012070"/>
    <s v="5100"/>
    <x v="10"/>
    <s v="DELL PRECISION 3630 for drwaing office"/>
    <s v="3"/>
    <s v="0"/>
    <s v="UM3001"/>
    <d v="2019-11-23T00:00:00"/>
    <n v="118220"/>
    <n v="-7978.23"/>
    <n v="110241.77"/>
    <n v="0"/>
    <n v="0"/>
    <n v="-39461.9"/>
    <n v="0"/>
    <n v="70779.87"/>
    <n v="118220"/>
    <n v="-47440.13"/>
    <n v="0"/>
    <m/>
    <s v="UM01"/>
    <s v="INR"/>
    <n v="0"/>
    <n v="0"/>
    <n v="0"/>
    <n v="0"/>
    <n v="0"/>
  </r>
  <r>
    <s v="1651001208"/>
    <s v="0"/>
    <s v="16510012080"/>
    <s v="5100"/>
    <x v="10"/>
    <s v="DELL PRECISION 3630 for drwaing office"/>
    <s v="3"/>
    <s v="0"/>
    <s v="UM3001"/>
    <d v="2019-11-23T00:00:00"/>
    <n v="118220"/>
    <n v="-7978.23"/>
    <n v="110241.77"/>
    <n v="0"/>
    <n v="0"/>
    <n v="-39461.9"/>
    <n v="0"/>
    <n v="70779.87"/>
    <n v="118220"/>
    <n v="-47440.13"/>
    <n v="0"/>
    <m/>
    <s v="UM01"/>
    <s v="INR"/>
    <n v="0"/>
    <n v="0"/>
    <n v="0"/>
    <n v="0"/>
    <n v="0"/>
  </r>
  <r>
    <s v="1651001209"/>
    <s v="0"/>
    <s v="16510012090"/>
    <s v="5100"/>
    <x v="10"/>
    <s v="DELL PRECISION 3630 for drwaing office"/>
    <s v="3"/>
    <s v="0"/>
    <s v="UM3001"/>
    <d v="2019-11-23T00:00:00"/>
    <n v="118220"/>
    <n v="-7978.23"/>
    <n v="110241.77"/>
    <n v="0"/>
    <n v="0"/>
    <n v="-39461.9"/>
    <n v="0"/>
    <n v="70779.87"/>
    <n v="118220"/>
    <n v="-47440.13"/>
    <n v="0"/>
    <m/>
    <s v="UM01"/>
    <s v="INR"/>
    <n v="0"/>
    <n v="0"/>
    <n v="0"/>
    <n v="0"/>
    <n v="0"/>
  </r>
  <r>
    <s v="1651001210"/>
    <s v="0"/>
    <s v="16510012100"/>
    <s v="5100"/>
    <x v="10"/>
    <s v="DELL PRECISION 3630 for drwaing office"/>
    <s v="3"/>
    <s v="0"/>
    <s v="UM3001"/>
    <d v="2019-11-23T00:00:00"/>
    <n v="118220"/>
    <n v="-7978.23"/>
    <n v="110241.77"/>
    <n v="0"/>
    <n v="0"/>
    <n v="-39461.9"/>
    <n v="0"/>
    <n v="70779.87"/>
    <n v="118220"/>
    <n v="-47440.13"/>
    <n v="0"/>
    <m/>
    <s v="UM01"/>
    <s v="INR"/>
    <n v="0"/>
    <n v="0"/>
    <n v="0"/>
    <n v="0"/>
    <n v="0"/>
  </r>
  <r>
    <s v="1651001213"/>
    <s v="0"/>
    <s v="16510012130"/>
    <s v="5100"/>
    <x v="10"/>
    <s v="HP Laserjet 1020 -for QA"/>
    <s v="3"/>
    <s v="0"/>
    <s v="UM3001"/>
    <d v="2019-12-06T00:00:00"/>
    <n v="8840"/>
    <n v="-536.91999999999996"/>
    <n v="8303.08"/>
    <n v="0"/>
    <n v="0"/>
    <n v="-2933.84"/>
    <n v="0"/>
    <n v="5369.24"/>
    <n v="8840"/>
    <n v="-3470.76"/>
    <n v="0"/>
    <m/>
    <s v="UM01"/>
    <s v="INR"/>
    <n v="0"/>
    <n v="0"/>
    <n v="0"/>
    <n v="0"/>
    <n v="0"/>
  </r>
  <r>
    <s v="1651001214"/>
    <s v="0"/>
    <s v="16510012140"/>
    <s v="5100"/>
    <x v="10"/>
    <s v="Laptop for Mr. PULIMAMIDI RAJAIAH"/>
    <s v="3"/>
    <s v="0"/>
    <s v="UM3001"/>
    <d v="2020-01-31T00:00:00"/>
    <n v="49350"/>
    <n v="-1562.75"/>
    <n v="47787.25"/>
    <n v="24445"/>
    <n v="0"/>
    <n v="-21842.43"/>
    <n v="0"/>
    <n v="50389.82"/>
    <n v="73795"/>
    <n v="-23405.18"/>
    <n v="0"/>
    <m/>
    <s v="UM01"/>
    <s v="INR"/>
    <n v="0"/>
    <n v="0"/>
    <n v="0"/>
    <n v="0"/>
    <n v="0"/>
  </r>
  <r>
    <s v="1651001215"/>
    <s v="0"/>
    <s v="16510012150"/>
    <s v="5100"/>
    <x v="10"/>
    <s v="Laptop for Mr. P. Parthiban"/>
    <s v="3"/>
    <s v="0"/>
    <s v="UM3001"/>
    <d v="2020-01-31T00:00:00"/>
    <n v="49350"/>
    <n v="-1562.75"/>
    <n v="47787.25"/>
    <n v="24445.34"/>
    <n v="0"/>
    <n v="-21842.51"/>
    <n v="0"/>
    <n v="50390.080000000002"/>
    <n v="73795.34"/>
    <n v="-23405.26"/>
    <n v="0"/>
    <m/>
    <s v="UM01"/>
    <s v="INR"/>
    <n v="0"/>
    <n v="0"/>
    <n v="0"/>
    <n v="0"/>
    <n v="0"/>
  </r>
  <r>
    <s v="1651001216"/>
    <s v="0"/>
    <s v="16510012160"/>
    <s v="5100"/>
    <x v="10"/>
    <s v="Laptop for Mr. RITESH PRABHUNATH SHARMA"/>
    <s v="3"/>
    <s v="0"/>
    <s v="UM3001"/>
    <d v="2020-01-31T00:00:00"/>
    <n v="49350"/>
    <n v="-1562.75"/>
    <n v="47787.25"/>
    <n v="24445"/>
    <n v="0"/>
    <n v="-21842.43"/>
    <n v="0"/>
    <n v="50389.82"/>
    <n v="73795"/>
    <n v="-23405.18"/>
    <n v="0"/>
    <m/>
    <s v="UM01"/>
    <s v="INR"/>
    <n v="0"/>
    <n v="0"/>
    <n v="0"/>
    <n v="0"/>
    <n v="0"/>
  </r>
  <r>
    <s v="1651001217"/>
    <s v="0"/>
    <s v="16510012170"/>
    <s v="5100"/>
    <x v="10"/>
    <s v="Laptop for Mr. RAMESH KUMAR RAINA"/>
    <s v="3"/>
    <s v="0"/>
    <s v="UM3001"/>
    <d v="2020-01-31T00:00:00"/>
    <n v="49350"/>
    <n v="-1480.5"/>
    <n v="47869.5"/>
    <n v="24445"/>
    <n v="0"/>
    <n v="-21871.47"/>
    <n v="0"/>
    <n v="50443.03"/>
    <n v="73795"/>
    <n v="-23351.97"/>
    <n v="0"/>
    <m/>
    <s v="UM01"/>
    <s v="INR"/>
    <n v="0"/>
    <n v="0"/>
    <n v="0"/>
    <n v="0"/>
    <n v="0"/>
  </r>
  <r>
    <s v="1651001218"/>
    <s v="0"/>
    <s v="16510012180"/>
    <s v="5100"/>
    <x v="10"/>
    <s v="Laptop for Mr. DEBASIS DUTTA"/>
    <s v="3"/>
    <s v="0"/>
    <s v="UM3001"/>
    <d v="2020-01-31T00:00:00"/>
    <n v="49350"/>
    <n v="-1480.5"/>
    <n v="47869.5"/>
    <n v="24445"/>
    <n v="0"/>
    <n v="-21871.47"/>
    <n v="0"/>
    <n v="50443.03"/>
    <n v="73795"/>
    <n v="-23351.97"/>
    <n v="0"/>
    <m/>
    <s v="UM01"/>
    <s v="INR"/>
    <n v="0"/>
    <n v="0"/>
    <n v="0"/>
    <n v="0"/>
    <n v="0"/>
  </r>
  <r>
    <s v="1651001219"/>
    <s v="0"/>
    <s v="16510012190"/>
    <s v="5100"/>
    <x v="10"/>
    <s v="Laptop for Mr. JITENDRA SAXENA"/>
    <s v="3"/>
    <s v="0"/>
    <s v="UM3001"/>
    <d v="2020-01-31T00:00:00"/>
    <n v="49350"/>
    <n v="-1480.5"/>
    <n v="47869.5"/>
    <n v="24445"/>
    <n v="0"/>
    <n v="-21871.47"/>
    <n v="0"/>
    <n v="50443.03"/>
    <n v="73795"/>
    <n v="-23351.97"/>
    <n v="0"/>
    <m/>
    <s v="UM01"/>
    <s v="INR"/>
    <n v="0"/>
    <n v="0"/>
    <n v="0"/>
    <n v="0"/>
    <n v="0"/>
  </r>
  <r>
    <s v="1651001237"/>
    <s v="0"/>
    <s v="16510012370"/>
    <s v="5100"/>
    <x v="10"/>
    <s v="DELL ULTRA SHARP 24&quot;&quot;&quot;&quot; MONITOR -U2419H-Design dep"/>
    <s v="3"/>
    <s v="0"/>
    <s v="UM3001"/>
    <d v="2020-07-12T00:00:00"/>
    <n v="0"/>
    <n v="0"/>
    <n v="0"/>
    <n v="19661"/>
    <n v="0"/>
    <n v="-4486.12"/>
    <n v="0"/>
    <n v="15174.88"/>
    <n v="19661"/>
    <n v="-4486.12"/>
    <n v="0"/>
    <m/>
    <s v="UM01"/>
    <s v="INR"/>
    <n v="0"/>
    <n v="0"/>
    <n v="0"/>
    <n v="0"/>
    <n v="0"/>
  </r>
  <r>
    <s v="1651001238"/>
    <s v="0"/>
    <s v="16510012380"/>
    <s v="5100"/>
    <x v="10"/>
    <s v="DELL ULTRA SHARP 24&quot;MONITOR -U2419H-UITC"/>
    <s v="3"/>
    <s v="0"/>
    <s v="UM3001"/>
    <d v="2020-07-12T00:00:00"/>
    <n v="0"/>
    <n v="0"/>
    <n v="0"/>
    <n v="19661"/>
    <n v="0"/>
    <n v="-4486.12"/>
    <n v="0"/>
    <n v="15174.88"/>
    <n v="19661"/>
    <n v="-4486.12"/>
    <n v="0"/>
    <m/>
    <s v="UM01"/>
    <s v="INR"/>
    <n v="0"/>
    <n v="0"/>
    <n v="0"/>
    <n v="0"/>
    <n v="0"/>
  </r>
  <r>
    <s v="1651001239"/>
    <s v="0"/>
    <s v="16510012390"/>
    <s v="5100"/>
    <x v="10"/>
    <s v="Dell Latitude series core i5 *th gen -Robin jalan"/>
    <s v="3"/>
    <s v="0"/>
    <s v="UM3001"/>
    <d v="2020-05-31T00:00:00"/>
    <n v="0"/>
    <n v="0"/>
    <n v="0"/>
    <n v="56100"/>
    <n v="0"/>
    <n v="-14844.73"/>
    <n v="0"/>
    <n v="41255.269999999997"/>
    <n v="56100"/>
    <n v="-14844.73"/>
    <n v="0"/>
    <m/>
    <s v="UM01"/>
    <s v="INR"/>
    <n v="0"/>
    <n v="0"/>
    <n v="0"/>
    <n v="0"/>
    <n v="0"/>
  </r>
  <r>
    <s v="1651001240"/>
    <s v="0"/>
    <s v="16510012400"/>
    <s v="5100"/>
    <x v="10"/>
    <s v="Dell Latitude series core i5 *th gen -Manish Shamr"/>
    <s v="3"/>
    <s v="0"/>
    <s v="UM3001"/>
    <d v="2020-05-31T00:00:00"/>
    <n v="0"/>
    <n v="0"/>
    <n v="0"/>
    <n v="56100"/>
    <n v="0"/>
    <n v="-14844.73"/>
    <n v="0"/>
    <n v="41255.269999999997"/>
    <n v="56100"/>
    <n v="-14844.73"/>
    <n v="0"/>
    <m/>
    <s v="UM01"/>
    <s v="INR"/>
    <n v="0"/>
    <n v="0"/>
    <n v="0"/>
    <n v="0"/>
    <n v="0"/>
  </r>
  <r>
    <s v="1651001241"/>
    <s v="0"/>
    <s v="16510012410"/>
    <s v="5100"/>
    <x v="10"/>
    <s v="Dell Latitude series core i5 8th gen Mahantesh Kot"/>
    <s v="3"/>
    <s v="0"/>
    <s v="UM3001"/>
    <d v="2020-05-31T00:00:00"/>
    <n v="0"/>
    <n v="0"/>
    <n v="0"/>
    <n v="56100"/>
    <n v="0"/>
    <n v="-14844.73"/>
    <n v="0"/>
    <n v="41255.269999999997"/>
    <n v="56100"/>
    <n v="-14844.73"/>
    <n v="0"/>
    <m/>
    <s v="UM01"/>
    <s v="INR"/>
    <n v="0"/>
    <n v="0"/>
    <n v="0"/>
    <n v="0"/>
    <n v="0"/>
  </r>
  <r>
    <s v="1651001243"/>
    <s v="0"/>
    <s v="16510012430"/>
    <s v="5100"/>
    <x v="10"/>
    <s v="Dell Latitude series core i5 *th gen -Avinash kuma"/>
    <s v="3"/>
    <s v="0"/>
    <s v="UM3001"/>
    <d v="2020-06-11T00:00:00"/>
    <n v="0"/>
    <n v="0"/>
    <n v="0"/>
    <n v="56100"/>
    <n v="0"/>
    <n v="-14309.34"/>
    <n v="0"/>
    <n v="41790.660000000003"/>
    <n v="56100"/>
    <n v="-14309.34"/>
    <n v="0"/>
    <m/>
    <s v="UM01"/>
    <s v="INR"/>
    <n v="0"/>
    <n v="0"/>
    <n v="0"/>
    <n v="0"/>
    <n v="0"/>
  </r>
  <r>
    <s v="1651001244"/>
    <s v="0"/>
    <s v="16510012440"/>
    <s v="5100"/>
    <x v="10"/>
    <s v="Laptop for Mr VIVEK DWIVEDI"/>
    <s v="3"/>
    <s v="0"/>
    <s v="UM3001"/>
    <d v="2020-06-09T00:00:00"/>
    <n v="0"/>
    <n v="0"/>
    <n v="0"/>
    <n v="50000"/>
    <n v="0"/>
    <n v="-12840.18"/>
    <n v="0"/>
    <n v="37159.82"/>
    <n v="50000"/>
    <n v="-12840.18"/>
    <n v="0"/>
    <m/>
    <s v="UM01"/>
    <s v="INR"/>
    <n v="0"/>
    <n v="0"/>
    <n v="0"/>
    <n v="0"/>
    <n v="0"/>
  </r>
  <r>
    <s v="1651001248"/>
    <s v="0"/>
    <s v="16510012480"/>
    <s v="5100"/>
    <x v="10"/>
    <s v="Laptop for Mr Tushar Mukherjee"/>
    <s v="3"/>
    <s v="0"/>
    <s v="UM3001"/>
    <d v="2020-06-26T00:00:00"/>
    <n v="0"/>
    <n v="0"/>
    <n v="0"/>
    <n v="57350"/>
    <n v="0"/>
    <n v="-13881.84"/>
    <n v="0"/>
    <n v="43468.160000000003"/>
    <n v="57350"/>
    <n v="-13881.84"/>
    <n v="0"/>
    <m/>
    <s v="UM01"/>
    <s v="INR"/>
    <n v="0"/>
    <n v="0"/>
    <n v="0"/>
    <n v="0"/>
    <n v="0"/>
  </r>
  <r>
    <s v="1651001250"/>
    <s v="0"/>
    <s v="16510012500"/>
    <s v="5100"/>
    <x v="10"/>
    <s v="Laptop for Mr Tanmoy Sinha"/>
    <s v="3"/>
    <s v="0"/>
    <s v="UM3005"/>
    <d v="2020-07-31T00:00:00"/>
    <n v="0"/>
    <n v="0"/>
    <n v="0"/>
    <n v="56650"/>
    <n v="0"/>
    <n v="-11992.21"/>
    <n v="0"/>
    <n v="44657.79"/>
    <n v="56650"/>
    <n v="-11992.21"/>
    <n v="0"/>
    <m/>
    <s v="UM01"/>
    <s v="INR"/>
    <n v="0"/>
    <n v="0"/>
    <n v="0"/>
    <n v="0"/>
    <n v="0"/>
  </r>
  <r>
    <s v="1651001251"/>
    <s v="0"/>
    <s v="16510012510"/>
    <s v="5100"/>
    <x v="10"/>
    <s v="Laptop for Mr SANJEEV SHEKHAR"/>
    <s v="3"/>
    <s v="0"/>
    <s v="UM3001"/>
    <d v="2020-07-31T00:00:00"/>
    <n v="0"/>
    <n v="0"/>
    <n v="0"/>
    <n v="56650"/>
    <n v="0"/>
    <n v="-11992.21"/>
    <n v="0"/>
    <n v="44657.79"/>
    <n v="56650"/>
    <n v="-11992.21"/>
    <n v="0"/>
    <m/>
    <s v="UM01"/>
    <s v="INR"/>
    <n v="0"/>
    <n v="0"/>
    <n v="0"/>
    <n v="0"/>
    <n v="0"/>
  </r>
  <r>
    <s v="1651001252"/>
    <s v="0"/>
    <s v="16510012520"/>
    <s v="5100"/>
    <x v="10"/>
    <s v="Laptop for Mr S.M. FARAZ HASAN"/>
    <s v="3"/>
    <s v="0"/>
    <s v="UM3001"/>
    <d v="2020-07-31T00:00:00"/>
    <n v="0"/>
    <n v="0"/>
    <n v="0"/>
    <n v="56650"/>
    <n v="0"/>
    <n v="-11992.21"/>
    <n v="0"/>
    <n v="44657.79"/>
    <n v="56650"/>
    <n v="-11992.21"/>
    <n v="0"/>
    <m/>
    <s v="UM01"/>
    <s v="INR"/>
    <n v="0"/>
    <n v="0"/>
    <n v="0"/>
    <n v="0"/>
    <n v="0"/>
  </r>
  <r>
    <s v="1651001253"/>
    <s v="0"/>
    <s v="16510012530"/>
    <s v="5100"/>
    <x v="10"/>
    <s v="Laptop for Mr SANDEEP JAISWAL"/>
    <s v="3"/>
    <s v="0"/>
    <s v="UM3001"/>
    <d v="2020-07-31T00:00:00"/>
    <n v="0"/>
    <n v="0"/>
    <n v="0"/>
    <n v="56650"/>
    <n v="0"/>
    <n v="-11992.21"/>
    <n v="0"/>
    <n v="44657.79"/>
    <n v="56650"/>
    <n v="-11992.21"/>
    <n v="0"/>
    <m/>
    <s v="UM01"/>
    <s v="INR"/>
    <n v="0"/>
    <n v="0"/>
    <n v="0"/>
    <n v="0"/>
    <n v="0"/>
  </r>
  <r>
    <s v="1651001254"/>
    <s v="0"/>
    <s v="16510012540"/>
    <s v="5100"/>
    <x v="10"/>
    <s v="Laptop for Mr SUBRATO CHAKRABORTY"/>
    <s v="3"/>
    <s v="0"/>
    <s v="UM3001"/>
    <d v="2020-07-31T00:00:00"/>
    <n v="0"/>
    <n v="0"/>
    <n v="0"/>
    <n v="56650"/>
    <n v="0"/>
    <n v="-11992.21"/>
    <n v="0"/>
    <n v="44657.79"/>
    <n v="56650"/>
    <n v="-11992.21"/>
    <n v="0"/>
    <m/>
    <s v="UM01"/>
    <s v="INR"/>
    <n v="0"/>
    <n v="0"/>
    <n v="0"/>
    <n v="0"/>
    <n v="0"/>
  </r>
  <r>
    <s v="1651001255"/>
    <s v="0"/>
    <s v="16510012550"/>
    <s v="5100"/>
    <x v="10"/>
    <s v="Laptop for Mr SANJAY DEOGHARIA"/>
    <s v="3"/>
    <s v="0"/>
    <s v="UM3001"/>
    <d v="2020-07-31T00:00:00"/>
    <n v="0"/>
    <n v="0"/>
    <n v="0"/>
    <n v="56650"/>
    <n v="0"/>
    <n v="-11992.21"/>
    <n v="0"/>
    <n v="44657.79"/>
    <n v="56650"/>
    <n v="-11992.21"/>
    <n v="0"/>
    <m/>
    <s v="UM01"/>
    <s v="INR"/>
    <n v="0"/>
    <n v="0"/>
    <n v="0"/>
    <n v="0"/>
    <n v="0"/>
  </r>
  <r>
    <s v="1651001256"/>
    <s v="0"/>
    <s v="16510012560"/>
    <s v="5100"/>
    <x v="10"/>
    <s v="Laptop for Mr ABHIJEET SINHA"/>
    <s v="3"/>
    <s v="0"/>
    <s v="UM3001"/>
    <d v="2020-07-31T00:00:00"/>
    <n v="0"/>
    <n v="0"/>
    <n v="0"/>
    <n v="56650"/>
    <n v="0"/>
    <n v="-11992.21"/>
    <n v="0"/>
    <n v="44657.79"/>
    <n v="56650"/>
    <n v="-11992.21"/>
    <n v="0"/>
    <m/>
    <s v="UM01"/>
    <s v="INR"/>
    <n v="0"/>
    <n v="0"/>
    <n v="0"/>
    <n v="0"/>
    <n v="0"/>
  </r>
  <r>
    <s v="1651001257"/>
    <s v="0"/>
    <s v="16510012570"/>
    <s v="5100"/>
    <x v="10"/>
    <s v="Laptop for Mr S.M. FARAZ HASAN"/>
    <s v="3"/>
    <s v="0"/>
    <s v="UM3001"/>
    <d v="2020-07-31T00:00:00"/>
    <n v="0"/>
    <n v="0"/>
    <n v="0"/>
    <n v="56650"/>
    <n v="0"/>
    <n v="-11992.21"/>
    <n v="0"/>
    <n v="44657.79"/>
    <n v="56650"/>
    <n v="-11992.21"/>
    <n v="0"/>
    <m/>
    <s v="UM01"/>
    <s v="INR"/>
    <n v="0"/>
    <n v="0"/>
    <n v="0"/>
    <n v="0"/>
    <n v="0"/>
  </r>
  <r>
    <s v="1651001268"/>
    <s v="0"/>
    <s v="16510012680"/>
    <s v="5100"/>
    <x v="10"/>
    <s v="Laptop for Amar Saw"/>
    <s v="3"/>
    <s v="0"/>
    <s v="UM3001"/>
    <d v="2020-10-12T00:00:00"/>
    <n v="0"/>
    <n v="0"/>
    <n v="0"/>
    <n v="56650"/>
    <n v="0"/>
    <n v="-8404.3799999999992"/>
    <n v="0"/>
    <n v="48245.62"/>
    <n v="56650"/>
    <n v="-8404.3799999999992"/>
    <n v="0"/>
    <m/>
    <s v="UM01"/>
    <s v="INR"/>
    <n v="0"/>
    <n v="0"/>
    <n v="0"/>
    <n v="0"/>
    <n v="0"/>
  </r>
  <r>
    <s v="1651001269"/>
    <s v="0"/>
    <s v="16510012690"/>
    <s v="5100"/>
    <x v="10"/>
    <s v="Laptop for Sunil Agarwal"/>
    <s v="3"/>
    <s v="0"/>
    <s v="UM3001"/>
    <d v="2020-10-12T00:00:00"/>
    <n v="0"/>
    <n v="0"/>
    <n v="0"/>
    <n v="56650"/>
    <n v="0"/>
    <n v="-8404.3799999999992"/>
    <n v="0"/>
    <n v="48245.62"/>
    <n v="56650"/>
    <n v="-8404.3799999999992"/>
    <n v="0"/>
    <m/>
    <s v="UM01"/>
    <s v="INR"/>
    <n v="0"/>
    <n v="0"/>
    <n v="0"/>
    <n v="0"/>
    <n v="0"/>
  </r>
  <r>
    <s v="1651001270"/>
    <s v="0"/>
    <s v="16510012700"/>
    <s v="5100"/>
    <x v="10"/>
    <s v="Laptop for Soumyadip (excise)"/>
    <s v="3"/>
    <s v="0"/>
    <s v="UM3001"/>
    <d v="2020-10-12T00:00:00"/>
    <n v="0"/>
    <n v="0"/>
    <n v="0"/>
    <n v="56650"/>
    <n v="0"/>
    <n v="-8404.3799999999992"/>
    <n v="0"/>
    <n v="48245.62"/>
    <n v="56650"/>
    <n v="-8404.3799999999992"/>
    <n v="0"/>
    <m/>
    <s v="UM01"/>
    <s v="INR"/>
    <n v="0"/>
    <n v="0"/>
    <n v="0"/>
    <n v="0"/>
    <n v="0"/>
  </r>
  <r>
    <s v="1651001271"/>
    <s v="0"/>
    <s v="16510012710"/>
    <s v="5100"/>
    <x v="10"/>
    <s v="Laptop for stock in store"/>
    <s v="3"/>
    <s v="0"/>
    <s v="UM3001"/>
    <d v="2020-10-12T00:00:00"/>
    <n v="0"/>
    <n v="0"/>
    <n v="0"/>
    <n v="283250"/>
    <n v="0"/>
    <n v="-42021.88"/>
    <n v="0"/>
    <n v="241228.12"/>
    <n v="283250"/>
    <n v="-42021.88"/>
    <n v="0"/>
    <m/>
    <s v="UM01"/>
    <s v="INR"/>
    <n v="0"/>
    <n v="0"/>
    <n v="0"/>
    <n v="0"/>
    <n v="0"/>
  </r>
  <r>
    <s v="1651001273"/>
    <s v="0"/>
    <s v="16510012730"/>
    <s v="5100"/>
    <x v="10"/>
    <s v="laptop for Tarun Agrawal ISMAL"/>
    <s v="3"/>
    <s v="0"/>
    <s v="UM3004"/>
    <d v="2020-12-23T00:00:00"/>
    <n v="0"/>
    <n v="0"/>
    <n v="0"/>
    <n v="56650"/>
    <n v="0"/>
    <n v="-4865.6899999999996"/>
    <n v="0"/>
    <n v="51784.31"/>
    <n v="56650"/>
    <n v="-4865.6899999999996"/>
    <n v="0"/>
    <m/>
    <s v="UM01"/>
    <s v="INR"/>
    <n v="0"/>
    <n v="0"/>
    <n v="0"/>
    <n v="0"/>
    <n v="0"/>
  </r>
  <r>
    <s v="1651001274"/>
    <s v="0"/>
    <s v="16510012740"/>
    <s v="5100"/>
    <x v="10"/>
    <s v="laptop for Gajendra saxena"/>
    <s v="3"/>
    <s v="0"/>
    <s v="UM3004"/>
    <d v="2020-12-23T00:00:00"/>
    <n v="0"/>
    <n v="0"/>
    <n v="0"/>
    <n v="56650"/>
    <n v="0"/>
    <n v="-4865.6899999999996"/>
    <n v="0"/>
    <n v="51784.31"/>
    <n v="56650"/>
    <n v="-4865.6899999999996"/>
    <n v="0"/>
    <m/>
    <s v="UM01"/>
    <s v="INR"/>
    <n v="0"/>
    <n v="0"/>
    <n v="0"/>
    <n v="0"/>
    <n v="0"/>
  </r>
  <r>
    <s v="1651001281"/>
    <s v="0"/>
    <s v="16510012810"/>
    <s v="5100"/>
    <x v="10"/>
    <s v="Laptop for Vivek Prabhakar_contractor dept"/>
    <s v="3"/>
    <s v="0"/>
    <s v="UM3001"/>
    <d v="2020-12-23T00:00:00"/>
    <n v="0"/>
    <n v="0"/>
    <n v="0"/>
    <n v="56650"/>
    <n v="0"/>
    <n v="-4865.6899999999996"/>
    <n v="0"/>
    <n v="51784.31"/>
    <n v="56650"/>
    <n v="-4865.6899999999996"/>
    <n v="0"/>
    <m/>
    <s v="UM01"/>
    <s v="INR"/>
    <n v="0"/>
    <n v="0"/>
    <n v="0"/>
    <n v="0"/>
    <n v="0"/>
  </r>
  <r>
    <s v="1651001282"/>
    <s v="0"/>
    <s v="16510012820"/>
    <s v="5100"/>
    <x v="10"/>
    <s v="Laptop for UN  Choudhary"/>
    <s v="3"/>
    <s v="0"/>
    <s v="UM3001"/>
    <d v="2020-12-23T00:00:00"/>
    <n v="0"/>
    <n v="0"/>
    <n v="0"/>
    <n v="56650"/>
    <n v="0"/>
    <n v="-4865.6899999999996"/>
    <n v="0"/>
    <n v="51784.31"/>
    <n v="56650"/>
    <n v="-4865.6899999999996"/>
    <n v="0"/>
    <m/>
    <s v="UM01"/>
    <s v="INR"/>
    <n v="0"/>
    <n v="0"/>
    <n v="0"/>
    <n v="0"/>
    <n v="0"/>
  </r>
  <r>
    <s v="1651001283"/>
    <s v="0"/>
    <s v="16510012830"/>
    <s v="5100"/>
    <x v="10"/>
    <s v="Laptop for Arvind Kumar"/>
    <s v="3"/>
    <s v="0"/>
    <s v="UM3001"/>
    <d v="2021-01-06T00:00:00"/>
    <n v="0"/>
    <n v="0"/>
    <n v="0"/>
    <n v="56650"/>
    <n v="0"/>
    <n v="-4177.6099999999997"/>
    <n v="0"/>
    <n v="52472.39"/>
    <n v="56650"/>
    <n v="-4177.6099999999997"/>
    <n v="0"/>
    <m/>
    <s v="UM01"/>
    <s v="INR"/>
    <n v="0"/>
    <n v="0"/>
    <n v="0"/>
    <n v="0"/>
    <n v="0"/>
  </r>
  <r>
    <s v="1651001284"/>
    <s v="0"/>
    <s v="16510012840"/>
    <s v="5100"/>
    <x v="10"/>
    <s v="Laptop for Dipendra Kumar"/>
    <s v="3"/>
    <s v="0"/>
    <s v="UM3001"/>
    <d v="2021-01-06T00:00:00"/>
    <n v="0"/>
    <n v="0"/>
    <n v="0"/>
    <n v="56650"/>
    <n v="0"/>
    <n v="-4177.6099999999997"/>
    <n v="0"/>
    <n v="52472.39"/>
    <n v="56650"/>
    <n v="-4177.6099999999997"/>
    <n v="0"/>
    <m/>
    <s v="UM01"/>
    <s v="INR"/>
    <n v="0"/>
    <n v="0"/>
    <n v="0"/>
    <n v="0"/>
    <n v="0"/>
  </r>
  <r>
    <s v="1651001285"/>
    <s v="0"/>
    <s v="16510012850"/>
    <s v="5100"/>
    <x v="10"/>
    <s v="Laptop for Mousam Chowdhury"/>
    <s v="3"/>
    <s v="0"/>
    <s v="UM3001"/>
    <d v="2021-01-06T00:00:00"/>
    <n v="0"/>
    <n v="0"/>
    <n v="0"/>
    <n v="56650"/>
    <n v="0"/>
    <n v="-4177.6099999999997"/>
    <n v="0"/>
    <n v="52472.39"/>
    <n v="56650"/>
    <n v="-4177.6099999999997"/>
    <n v="0"/>
    <m/>
    <s v="UM01"/>
    <s v="INR"/>
    <n v="0"/>
    <n v="0"/>
    <n v="0"/>
    <n v="0"/>
    <n v="0"/>
  </r>
  <r>
    <s v="1651001286"/>
    <s v="0"/>
    <s v="16510012860"/>
    <s v="5100"/>
    <x v="10"/>
    <s v="Laptop for Goutam Ghosh"/>
    <s v="3"/>
    <s v="0"/>
    <s v="UM3001"/>
    <d v="2021-01-06T00:00:00"/>
    <n v="0"/>
    <n v="0"/>
    <n v="0"/>
    <n v="56650"/>
    <n v="0"/>
    <n v="-4177.6099999999997"/>
    <n v="0"/>
    <n v="52472.39"/>
    <n v="56650"/>
    <n v="-4177.6099999999997"/>
    <n v="0"/>
    <m/>
    <s v="UM01"/>
    <s v="INR"/>
    <n v="0"/>
    <n v="0"/>
    <n v="0"/>
    <n v="0"/>
    <n v="0"/>
  </r>
  <r>
    <s v="1651001289"/>
    <s v="0"/>
    <s v="16510012890"/>
    <s v="5100"/>
    <x v="10"/>
    <s v="Laptop for Rupak Shah"/>
    <s v="3"/>
    <s v="0"/>
    <s v="UM3001"/>
    <d v="2021-01-14T00:00:00"/>
    <n v="0"/>
    <n v="0"/>
    <n v="0"/>
    <n v="56650"/>
    <n v="0"/>
    <n v="-3784.43"/>
    <n v="0"/>
    <n v="52865.57"/>
    <n v="56650"/>
    <n v="-3784.43"/>
    <n v="0"/>
    <m/>
    <s v="UM01"/>
    <s v="INR"/>
    <n v="0"/>
    <n v="0"/>
    <n v="0"/>
    <n v="0"/>
    <n v="0"/>
  </r>
  <r>
    <s v="1692000027"/>
    <s v="0"/>
    <s v="16920000270"/>
    <s v="9902"/>
    <x v="11"/>
    <s v="AUC Tangible-Implmentation of Bar coding based MTS"/>
    <s v="0"/>
    <s v="0"/>
    <s v="UM3001"/>
    <d v="2016-12-31T00:00:00"/>
    <n v="2687830.84"/>
    <n v="0"/>
    <n v="2687830.84"/>
    <n v="678517.22"/>
    <n v="0"/>
    <n v="0"/>
    <n v="0"/>
    <n v="3366348.06"/>
    <n v="3366348.06"/>
    <n v="0"/>
    <n v="0"/>
    <m/>
    <s v="UM01"/>
    <s v="INR"/>
    <n v="0"/>
    <n v="0"/>
    <n v="0"/>
    <n v="0"/>
    <n v="0"/>
  </r>
  <r>
    <s v="1692000030"/>
    <s v="0"/>
    <s v="16920000300"/>
    <s v="9902"/>
    <x v="11"/>
    <s v="INFRA DEV FOR OILING &amp; PACKING OF WIRE DISPATCH"/>
    <s v="0"/>
    <s v="0"/>
    <s v="UM3001"/>
    <d v="2017-08-31T00:00:00"/>
    <n v="75414.91"/>
    <n v="0"/>
    <n v="75414.91"/>
    <n v="0"/>
    <n v="0"/>
    <n v="0"/>
    <n v="0"/>
    <n v="0"/>
    <n v="0"/>
    <n v="0"/>
    <n v="-75414.91"/>
    <d v="2020-06-01T00:00:00"/>
    <s v="UM01"/>
    <s v="INR"/>
    <n v="0"/>
    <n v="0"/>
    <n v="0"/>
    <n v="0"/>
    <n v="0"/>
  </r>
  <r>
    <s v="1692000033"/>
    <s v="0"/>
    <s v="16920000330"/>
    <s v="9902"/>
    <x v="11"/>
    <s v="18*315 - R - 1 - 18 H"/>
    <s v="0"/>
    <s v="0"/>
    <s v="UM3001"/>
    <d v="2017-07-31T00:00:00"/>
    <n v="39422.35"/>
    <n v="0"/>
    <n v="39422.35"/>
    <n v="10845.29"/>
    <n v="0"/>
    <n v="0"/>
    <n v="0"/>
    <n v="50267.64"/>
    <n v="50267.64"/>
    <n v="0"/>
    <n v="0"/>
    <m/>
    <s v="UM01"/>
    <s v="INR"/>
    <n v="0"/>
    <n v="0"/>
    <n v="0"/>
    <n v="0"/>
    <n v="0"/>
  </r>
  <r>
    <s v="1692000034"/>
    <s v="0"/>
    <s v="16920000340"/>
    <s v="9902"/>
    <x v="11"/>
    <s v="18*315 - R - 2 - 18 I"/>
    <s v="0"/>
    <s v="0"/>
    <s v="UM3001"/>
    <d v="2017-09-30T00:00:00"/>
    <n v="12199.5"/>
    <n v="0"/>
    <n v="12199.5"/>
    <n v="29259.38"/>
    <n v="0"/>
    <n v="0"/>
    <n v="0"/>
    <n v="41458.879999999997"/>
    <n v="41458.879999999997"/>
    <n v="0"/>
    <n v="0"/>
    <m/>
    <s v="UM01"/>
    <s v="INR"/>
    <n v="0"/>
    <n v="0"/>
    <n v="0"/>
    <n v="0"/>
    <n v="0"/>
  </r>
  <r>
    <s v="1692000035"/>
    <s v="0"/>
    <s v="16920000350"/>
    <s v="9902"/>
    <x v="11"/>
    <s v="18*315 - R - 3 - 18 J"/>
    <s v="0"/>
    <s v="0"/>
    <s v="UM3001"/>
    <d v="2017-07-31T00:00:00"/>
    <n v="16990.7"/>
    <n v="0"/>
    <n v="16990.7"/>
    <n v="5771.13"/>
    <n v="0"/>
    <n v="0"/>
    <n v="0"/>
    <n v="22761.83"/>
    <n v="22761.83"/>
    <n v="0"/>
    <n v="0"/>
    <m/>
    <s v="UM01"/>
    <s v="INR"/>
    <n v="0"/>
    <n v="0"/>
    <n v="0"/>
    <n v="0"/>
    <n v="0"/>
  </r>
  <r>
    <s v="1692000036"/>
    <s v="0"/>
    <s v="16920000360"/>
    <s v="9902"/>
    <x v="11"/>
    <s v="18*315 - R - 4 - 18 C"/>
    <s v="0"/>
    <s v="0"/>
    <s v="UM3001"/>
    <d v="2017-09-30T00:00:00"/>
    <n v="37185.760000000002"/>
    <n v="0"/>
    <n v="37185.760000000002"/>
    <n v="85200.21"/>
    <n v="0"/>
    <n v="0"/>
    <n v="0"/>
    <n v="122385.97"/>
    <n v="122385.97"/>
    <n v="0"/>
    <n v="0"/>
    <m/>
    <s v="UM01"/>
    <s v="INR"/>
    <n v="0"/>
    <n v="0"/>
    <n v="0"/>
    <n v="0"/>
    <n v="0"/>
  </r>
  <r>
    <s v="1692000037"/>
    <s v="0"/>
    <s v="16920000370"/>
    <s v="9902"/>
    <x v="11"/>
    <s v="18*315 - R - 5 - 18 D"/>
    <s v="0"/>
    <s v="0"/>
    <s v="UM3001"/>
    <d v="2017-09-30T00:00:00"/>
    <n v="831.96"/>
    <n v="0"/>
    <n v="831.96"/>
    <n v="109261.34"/>
    <n v="0"/>
    <n v="0"/>
    <n v="0"/>
    <n v="110093.3"/>
    <n v="110093.3"/>
    <n v="0"/>
    <n v="0"/>
    <m/>
    <s v="UM01"/>
    <s v="INR"/>
    <n v="0"/>
    <n v="0"/>
    <n v="0"/>
    <n v="0"/>
    <n v="0"/>
  </r>
  <r>
    <s v="1692000038"/>
    <s v="0"/>
    <s v="16920000380"/>
    <s v="9902"/>
    <x v="11"/>
    <s v="18*250 - R - 1 - 250 A"/>
    <s v="0"/>
    <s v="0"/>
    <s v="UM3001"/>
    <d v="2017-09-30T00:00:00"/>
    <n v="362.43"/>
    <n v="0"/>
    <n v="362.43"/>
    <n v="32004.85"/>
    <n v="0"/>
    <n v="0"/>
    <n v="0"/>
    <n v="32367.279999999999"/>
    <n v="32367.279999999999"/>
    <n v="0"/>
    <n v="0"/>
    <m/>
    <s v="UM01"/>
    <s v="INR"/>
    <n v="0"/>
    <n v="0"/>
    <n v="0"/>
    <n v="0"/>
    <n v="0"/>
  </r>
  <r>
    <s v="1692000039"/>
    <s v="0"/>
    <s v="16920000390"/>
    <s v="9902"/>
    <x v="11"/>
    <s v="18*250 - R - 2 - 250 B"/>
    <s v="0"/>
    <s v="0"/>
    <s v="UM3001"/>
    <d v="2017-07-31T00:00:00"/>
    <n v="4065.03"/>
    <n v="0"/>
    <n v="4065.03"/>
    <n v="7300.72"/>
    <n v="0"/>
    <n v="0"/>
    <n v="0"/>
    <n v="11365.75"/>
    <n v="11365.75"/>
    <n v="0"/>
    <n v="0"/>
    <m/>
    <s v="UM01"/>
    <s v="INR"/>
    <n v="0"/>
    <n v="0"/>
    <n v="0"/>
    <n v="0"/>
    <n v="0"/>
  </r>
  <r>
    <s v="1692000040"/>
    <s v="0"/>
    <s v="16920000400"/>
    <s v="9902"/>
    <x v="11"/>
    <s v="18*250 - R - 3 - 250 C"/>
    <s v="0"/>
    <s v="0"/>
    <s v="UM3001"/>
    <d v="2017-09-30T00:00:00"/>
    <n v="3831.35"/>
    <n v="0"/>
    <n v="3831.35"/>
    <n v="6102"/>
    <n v="0"/>
    <n v="0"/>
    <n v="0"/>
    <n v="9933.35"/>
    <n v="9933.35"/>
    <n v="0"/>
    <n v="0"/>
    <m/>
    <s v="UM01"/>
    <s v="INR"/>
    <n v="0"/>
    <n v="0"/>
    <n v="0"/>
    <n v="0"/>
    <n v="0"/>
  </r>
  <r>
    <s v="1692000041"/>
    <s v="0"/>
    <s v="16920000410"/>
    <s v="9902"/>
    <x v="11"/>
    <s v="18*250 - R - 4 - 250 D"/>
    <s v="0"/>
    <s v="0"/>
    <s v="UM3001"/>
    <d v="2017-09-30T00:00:00"/>
    <n v="4556"/>
    <n v="0"/>
    <n v="4556"/>
    <n v="6780"/>
    <n v="0"/>
    <n v="0"/>
    <n v="0"/>
    <n v="11336"/>
    <n v="11336"/>
    <n v="0"/>
    <n v="0"/>
    <m/>
    <s v="UM01"/>
    <s v="INR"/>
    <n v="0"/>
    <n v="0"/>
    <n v="0"/>
    <n v="0"/>
    <n v="0"/>
  </r>
  <r>
    <s v="1692000042"/>
    <s v="0"/>
    <s v="16920000420"/>
    <s v="9902"/>
    <x v="11"/>
    <s v="18*250 - R - 5 - 250 E"/>
    <s v="0"/>
    <s v="0"/>
    <s v="UM3001"/>
    <d v="2017-09-30T00:00:00"/>
    <n v="724.85"/>
    <n v="0"/>
    <n v="724.85"/>
    <n v="6102"/>
    <n v="0"/>
    <n v="0"/>
    <n v="0"/>
    <n v="6826.85"/>
    <n v="6826.85"/>
    <n v="0"/>
    <n v="0"/>
    <m/>
    <s v="UM01"/>
    <s v="INR"/>
    <n v="0"/>
    <n v="0"/>
    <n v="0"/>
    <n v="0"/>
    <n v="0"/>
  </r>
  <r>
    <s v="1692000043"/>
    <s v="0"/>
    <s v="16920000430"/>
    <s v="9902"/>
    <x v="11"/>
    <s v="18*250 - N - 1"/>
    <s v="0"/>
    <s v="0"/>
    <s v="UM3001"/>
    <d v="2017-03-31T00:00:00"/>
    <n v="1251358.8799999999"/>
    <n v="0"/>
    <n v="1251358.8799999999"/>
    <n v="1593039.29"/>
    <n v="0"/>
    <n v="0"/>
    <n v="0"/>
    <n v="2844398.17"/>
    <n v="2844398.17"/>
    <n v="0"/>
    <n v="0"/>
    <m/>
    <s v="UM01"/>
    <s v="INR"/>
    <n v="0"/>
    <n v="0"/>
    <n v="0"/>
    <n v="0"/>
    <n v="0"/>
  </r>
  <r>
    <s v="1692000044"/>
    <s v="0"/>
    <s v="16920000440"/>
    <s v="9902"/>
    <x v="11"/>
    <s v="18*250 - N - 2"/>
    <s v="0"/>
    <s v="0"/>
    <s v="UM3001"/>
    <d v="2017-07-31T00:00:00"/>
    <n v="1397727.12"/>
    <n v="0"/>
    <n v="1397727.12"/>
    <n v="1596072.7"/>
    <n v="0"/>
    <n v="0"/>
    <n v="0"/>
    <n v="2993799.82"/>
    <n v="2993799.82"/>
    <n v="0"/>
    <n v="0"/>
    <m/>
    <s v="UM01"/>
    <s v="INR"/>
    <n v="0"/>
    <n v="0"/>
    <n v="0"/>
    <n v="0"/>
    <n v="0"/>
  </r>
  <r>
    <s v="1692000045"/>
    <s v="0"/>
    <s v="16920000450"/>
    <s v="9902"/>
    <x v="11"/>
    <s v="6*250 - N - 1"/>
    <s v="0"/>
    <s v="0"/>
    <s v="UM3001"/>
    <d v="2017-07-31T00:00:00"/>
    <n v="627459.06000000006"/>
    <n v="0"/>
    <n v="627459.06000000006"/>
    <n v="1291680.93"/>
    <n v="0"/>
    <n v="0"/>
    <n v="0"/>
    <n v="1919139.99"/>
    <n v="1919139.99"/>
    <n v="0"/>
    <n v="0"/>
    <m/>
    <s v="UM01"/>
    <s v="INR"/>
    <n v="0"/>
    <n v="0"/>
    <n v="0"/>
    <n v="0"/>
    <n v="0"/>
  </r>
  <r>
    <s v="1692000046"/>
    <s v="0"/>
    <s v="16920000460"/>
    <s v="9902"/>
    <x v="11"/>
    <s v="6*250 - N - 2"/>
    <s v="0"/>
    <s v="0"/>
    <s v="UM3001"/>
    <d v="2017-03-31T00:00:00"/>
    <n v="425512.45"/>
    <n v="0"/>
    <n v="425512.45"/>
    <n v="818595.47"/>
    <n v="0"/>
    <n v="0"/>
    <n v="0"/>
    <n v="1244107.92"/>
    <n v="1244107.92"/>
    <n v="0"/>
    <n v="0"/>
    <m/>
    <s v="UM01"/>
    <s v="INR"/>
    <n v="0"/>
    <n v="0"/>
    <n v="0"/>
    <n v="0"/>
    <n v="0"/>
  </r>
  <r>
    <s v="1692000047"/>
    <s v="0"/>
    <s v="16920000470"/>
    <s v="9902"/>
    <x v="11"/>
    <s v="9*315 - N - 1"/>
    <s v="0"/>
    <s v="0"/>
    <s v="UM3001"/>
    <d v="2017-07-31T00:00:00"/>
    <n v="1212755.3600000001"/>
    <n v="0"/>
    <n v="1212755.3600000001"/>
    <n v="569152.38"/>
    <n v="0"/>
    <n v="0"/>
    <n v="0"/>
    <n v="1781907.74"/>
    <n v="1781907.74"/>
    <n v="0"/>
    <n v="0"/>
    <m/>
    <s v="UM01"/>
    <s v="INR"/>
    <n v="0"/>
    <n v="0"/>
    <n v="0"/>
    <n v="0"/>
    <n v="0"/>
  </r>
  <r>
    <s v="1692000048"/>
    <s v="0"/>
    <s v="16920000480"/>
    <s v="9902"/>
    <x v="11"/>
    <s v="8*450 - N - 1"/>
    <s v="0"/>
    <s v="0"/>
    <s v="UM3001"/>
    <d v="2017-03-31T00:00:00"/>
    <n v="1981566.77"/>
    <n v="0"/>
    <n v="1981566.77"/>
    <n v="530432.65"/>
    <n v="0"/>
    <n v="0"/>
    <n v="0"/>
    <n v="2511999.42"/>
    <n v="2511999.42"/>
    <n v="0"/>
    <n v="0"/>
    <m/>
    <s v="UM01"/>
    <s v="INR"/>
    <n v="0"/>
    <n v="0"/>
    <n v="0"/>
    <n v="0"/>
    <n v="0"/>
  </r>
  <r>
    <s v="1692000049"/>
    <s v="0"/>
    <s v="16920000490"/>
    <s v="9902"/>
    <x v="11"/>
    <s v="2D + 17W - N - 1"/>
    <s v="0"/>
    <s v="0"/>
    <s v="UM3001"/>
    <d v="2017-03-31T00:00:00"/>
    <n v="1113441.57"/>
    <n v="0"/>
    <n v="1113441.57"/>
    <n v="352515.86"/>
    <n v="0"/>
    <n v="0"/>
    <n v="0"/>
    <n v="1465957.43"/>
    <n v="1465957.43"/>
    <n v="0"/>
    <n v="0"/>
    <m/>
    <s v="UM01"/>
    <s v="INR"/>
    <n v="0"/>
    <n v="0"/>
    <n v="0"/>
    <n v="0"/>
    <n v="0"/>
  </r>
  <r>
    <s v="1692000050"/>
    <s v="0"/>
    <s v="16920000500"/>
    <s v="9902"/>
    <x v="11"/>
    <s v="2D + 17W - N - 2"/>
    <s v="0"/>
    <s v="0"/>
    <s v="UM3001"/>
    <d v="2017-03-31T00:00:00"/>
    <n v="625641.51"/>
    <n v="0"/>
    <n v="625641.51"/>
    <n v="734375.1"/>
    <n v="0"/>
    <n v="0"/>
    <n v="0"/>
    <n v="1360016.61"/>
    <n v="1360016.61"/>
    <n v="0"/>
    <n v="0"/>
    <m/>
    <s v="UM01"/>
    <s v="INR"/>
    <n v="0"/>
    <n v="0"/>
    <n v="0"/>
    <n v="0"/>
    <n v="0"/>
  </r>
  <r>
    <s v="1692000051"/>
    <s v="0"/>
    <s v="16920000510"/>
    <s v="9902"/>
    <x v="11"/>
    <s v="2D + 19W - N - 1"/>
    <s v="0"/>
    <s v="0"/>
    <s v="UM3001"/>
    <d v="2017-03-31T00:00:00"/>
    <n v="289565.78999999998"/>
    <n v="0"/>
    <n v="289565.78999999998"/>
    <n v="241603.59"/>
    <n v="0"/>
    <n v="0"/>
    <n v="0"/>
    <n v="531169.38"/>
    <n v="531169.38"/>
    <n v="0"/>
    <n v="0"/>
    <m/>
    <s v="UM01"/>
    <s v="INR"/>
    <n v="0"/>
    <n v="0"/>
    <n v="0"/>
    <n v="0"/>
    <n v="0"/>
  </r>
  <r>
    <s v="1692000052"/>
    <s v="0"/>
    <s v="16920000520"/>
    <s v="9902"/>
    <x v="11"/>
    <s v="2D + 19W - N - 2"/>
    <s v="0"/>
    <s v="0"/>
    <s v="UM3001"/>
    <d v="2017-03-31T00:00:00"/>
    <n v="398011.73"/>
    <n v="0"/>
    <n v="398011.73"/>
    <n v="537091.38"/>
    <n v="0"/>
    <n v="0"/>
    <n v="0"/>
    <n v="935103.11"/>
    <n v="935103.11"/>
    <n v="0"/>
    <n v="0"/>
    <m/>
    <s v="UM01"/>
    <s v="INR"/>
    <n v="0"/>
    <n v="0"/>
    <n v="0"/>
    <n v="0"/>
    <n v="0"/>
  </r>
  <r>
    <s v="1692000053"/>
    <s v="0"/>
    <s v="16920000530"/>
    <s v="9902"/>
    <x v="11"/>
    <s v="20 B - R - 1"/>
    <s v="0"/>
    <s v="0"/>
    <s v="UM3001"/>
    <d v="2017-03-31T00:00:00"/>
    <n v="1581447.02"/>
    <n v="0"/>
    <n v="1581447.02"/>
    <n v="38683.65"/>
    <n v="0"/>
    <n v="0"/>
    <n v="0"/>
    <n v="1620130.67"/>
    <n v="1620130.67"/>
    <n v="0"/>
    <n v="0"/>
    <m/>
    <s v="UM01"/>
    <s v="INR"/>
    <n v="0"/>
    <n v="0"/>
    <n v="0"/>
    <n v="0"/>
    <n v="0"/>
  </r>
  <r>
    <s v="1692000054"/>
    <s v="0"/>
    <s v="16920000540"/>
    <s v="9902"/>
    <x v="11"/>
    <s v="25 - R - 1"/>
    <s v="0"/>
    <s v="0"/>
    <s v="UM3001"/>
    <d v="2017-03-31T00:00:00"/>
    <n v="922765.3"/>
    <n v="0"/>
    <n v="922765.3"/>
    <n v="21143.08"/>
    <n v="0"/>
    <n v="0"/>
    <n v="0"/>
    <n v="943908.38"/>
    <n v="943908.38"/>
    <n v="0"/>
    <n v="0"/>
    <m/>
    <s v="UM01"/>
    <s v="INR"/>
    <n v="0"/>
    <n v="0"/>
    <n v="0"/>
    <n v="0"/>
    <n v="0"/>
  </r>
  <r>
    <s v="1692000055"/>
    <s v="0"/>
    <s v="16920000550"/>
    <s v="9902"/>
    <x v="11"/>
    <s v="36 F - D - 1"/>
    <s v="0"/>
    <s v="0"/>
    <s v="UM3001"/>
    <d v="2017-03-31T00:00:00"/>
    <n v="24095.83"/>
    <n v="0"/>
    <n v="24095.83"/>
    <n v="897.69"/>
    <n v="0"/>
    <n v="0"/>
    <n v="0"/>
    <n v="24993.52"/>
    <n v="24993.52"/>
    <n v="0"/>
    <n v="0"/>
    <m/>
    <s v="UM01"/>
    <s v="INR"/>
    <n v="0"/>
    <n v="0"/>
    <n v="0"/>
    <n v="0"/>
    <n v="0"/>
  </r>
  <r>
    <s v="1692000056"/>
    <s v="0"/>
    <s v="16920000560"/>
    <s v="9902"/>
    <x v="11"/>
    <s v="17 B - D - 1"/>
    <s v="0"/>
    <s v="0"/>
    <s v="UM3001"/>
    <d v="2017-03-31T00:00:00"/>
    <n v="22175"/>
    <n v="0"/>
    <n v="22175"/>
    <n v="2693.06"/>
    <n v="0"/>
    <n v="0"/>
    <n v="0"/>
    <n v="24868.06"/>
    <n v="24868.06"/>
    <n v="0"/>
    <n v="0"/>
    <m/>
    <s v="UM01"/>
    <s v="INR"/>
    <n v="0"/>
    <n v="0"/>
    <n v="0"/>
    <n v="0"/>
    <n v="0"/>
  </r>
  <r>
    <s v="1692000057"/>
    <s v="0"/>
    <s v="16920000570"/>
    <s v="9902"/>
    <x v="11"/>
    <s v="WET C - D - 1"/>
    <s v="0"/>
    <s v="0"/>
    <s v="UM3001"/>
    <d v="2017-03-31T00:00:00"/>
    <n v="22092"/>
    <n v="0"/>
    <n v="22092"/>
    <n v="2872.59"/>
    <n v="0"/>
    <n v="0"/>
    <n v="0"/>
    <n v="24964.59"/>
    <n v="24964.59"/>
    <n v="0"/>
    <n v="0"/>
    <m/>
    <s v="UM01"/>
    <s v="INR"/>
    <n v="0"/>
    <n v="0"/>
    <n v="0"/>
    <n v="0"/>
    <n v="0"/>
  </r>
  <r>
    <s v="1692000058"/>
    <s v="0"/>
    <s v="16920000580"/>
    <s v="9902"/>
    <x v="11"/>
    <s v="7*22 - D - 1"/>
    <s v="0"/>
    <s v="0"/>
    <s v="UM3001"/>
    <d v="2017-03-31T00:00:00"/>
    <n v="23038"/>
    <n v="0"/>
    <n v="23038"/>
    <n v="1923.04"/>
    <n v="0"/>
    <n v="0"/>
    <n v="0"/>
    <n v="24961.040000000001"/>
    <n v="24961.040000000001"/>
    <n v="0"/>
    <n v="0"/>
    <m/>
    <s v="UM01"/>
    <s v="INR"/>
    <n v="0"/>
    <n v="0"/>
    <n v="0"/>
    <n v="0"/>
    <n v="0"/>
  </r>
  <r>
    <s v="1692000059"/>
    <s v="0"/>
    <s v="16920000590"/>
    <s v="9902"/>
    <x v="11"/>
    <s v="UPS"/>
    <s v="0"/>
    <s v="0"/>
    <s v="UM3001"/>
    <d v="2017-03-31T00:00:00"/>
    <n v="2152084.44"/>
    <n v="0"/>
    <n v="2152084.44"/>
    <n v="1988147"/>
    <n v="0"/>
    <n v="0"/>
    <n v="0"/>
    <n v="4140231.44"/>
    <n v="4140231.44"/>
    <n v="0"/>
    <n v="0"/>
    <m/>
    <s v="UM01"/>
    <s v="INR"/>
    <n v="0"/>
    <n v="0"/>
    <n v="0"/>
    <n v="0"/>
    <n v="0"/>
  </r>
  <r>
    <s v="1692000060"/>
    <s v="0"/>
    <s v="16920000600"/>
    <s v="9902"/>
    <x v="11"/>
    <s v="3 TON FORLIFT - N - 1"/>
    <s v="0"/>
    <s v="0"/>
    <s v="UM3001"/>
    <d v="2021-01-31T00:00:00"/>
    <n v="0"/>
    <n v="0"/>
    <n v="0"/>
    <n v="744252"/>
    <n v="0"/>
    <n v="0"/>
    <n v="0"/>
    <n v="744252"/>
    <n v="744252"/>
    <n v="0"/>
    <n v="0"/>
    <m/>
    <s v="UM01"/>
    <s v="INR"/>
    <n v="0"/>
    <n v="0"/>
    <n v="0"/>
    <n v="0"/>
    <n v="0"/>
  </r>
  <r>
    <s v="1692000061"/>
    <s v="0"/>
    <s v="16920000610"/>
    <s v="9902"/>
    <x v="11"/>
    <s v="ZINC TANK FOR MS - 1"/>
    <s v="0"/>
    <s v="0"/>
    <s v="UM3001"/>
    <d v="2019-08-31T00:00:00"/>
    <n v="1005431.89"/>
    <n v="0"/>
    <n v="1005431.89"/>
    <n v="0"/>
    <n v="0"/>
    <n v="0"/>
    <n v="0"/>
    <n v="0"/>
    <n v="0"/>
    <n v="0"/>
    <n v="-1005431.89"/>
    <d v="2021-03-25T00:00:00"/>
    <s v="UM01"/>
    <s v="INR"/>
    <n v="0"/>
    <n v="0"/>
    <n v="0"/>
    <n v="0"/>
    <n v="0"/>
  </r>
  <r>
    <s v="1692000064"/>
    <s v="0"/>
    <s v="16920000640"/>
    <s v="9902"/>
    <x v="11"/>
    <s v="REPLACEMENT OF ROTOR TUBE - 16 A"/>
    <s v="0"/>
    <s v="0"/>
    <s v="UM3001"/>
    <d v="2018-04-30T00:00:00"/>
    <n v="1712674.67"/>
    <n v="0"/>
    <n v="1712674.67"/>
    <n v="112605.96"/>
    <n v="0"/>
    <n v="0"/>
    <n v="0"/>
    <n v="1825280.63"/>
    <n v="1825280.63"/>
    <n v="0"/>
    <n v="0"/>
    <m/>
    <s v="UM01"/>
    <s v="INR"/>
    <n v="0"/>
    <n v="0"/>
    <n v="0"/>
    <n v="0"/>
    <n v="0"/>
  </r>
  <r>
    <s v="1692000065"/>
    <s v="0"/>
    <s v="16920000650"/>
    <s v="9902"/>
    <x v="11"/>
    <s v="REPLACEMENT OF ROTOR TUBE - 16 B"/>
    <s v="0"/>
    <s v="0"/>
    <s v="UM3001"/>
    <d v="2019-08-31T00:00:00"/>
    <n v="1095503.8799999999"/>
    <n v="0"/>
    <n v="1095503.8799999999"/>
    <n v="63316.4"/>
    <n v="0"/>
    <n v="0"/>
    <n v="0"/>
    <n v="1158820.28"/>
    <n v="1158820.28"/>
    <n v="0"/>
    <n v="0"/>
    <m/>
    <s v="UM01"/>
    <s v="INR"/>
    <n v="0"/>
    <n v="0"/>
    <n v="0"/>
    <n v="0"/>
    <n v="0"/>
  </r>
  <r>
    <s v="1692000079"/>
    <s v="0"/>
    <s v="16920000790"/>
    <s v="9902"/>
    <x v="11"/>
    <s v="2D + 17W - N - 1"/>
    <s v="0"/>
    <s v="0"/>
    <s v="UM3001"/>
    <d v="2019-11-30T00:00:00"/>
    <n v="751494.85"/>
    <n v="0"/>
    <n v="751494.85"/>
    <n v="164251.75"/>
    <n v="0"/>
    <n v="0"/>
    <n v="0"/>
    <n v="915746.6"/>
    <n v="915746.6"/>
    <n v="0"/>
    <n v="0"/>
    <m/>
    <s v="UM01"/>
    <s v="INR"/>
    <n v="0"/>
    <n v="0"/>
    <n v="0"/>
    <n v="0"/>
    <n v="0"/>
  </r>
  <r>
    <s v="1692000080"/>
    <s v="0"/>
    <s v="16920000800"/>
    <s v="9902"/>
    <x v="11"/>
    <s v="2D + 19W - N - 1"/>
    <s v="0"/>
    <s v="0"/>
    <s v="UM3001"/>
    <d v="2019-11-30T00:00:00"/>
    <n v="32476.3"/>
    <n v="0"/>
    <n v="32476.3"/>
    <n v="207310.75"/>
    <n v="0"/>
    <n v="0"/>
    <n v="0"/>
    <n v="239787.05"/>
    <n v="239787.05"/>
    <n v="0"/>
    <n v="0"/>
    <m/>
    <s v="UM01"/>
    <s v="INR"/>
    <n v="0"/>
    <n v="0"/>
    <n v="0"/>
    <n v="0"/>
    <n v="0"/>
  </r>
  <r>
    <s v="1692000081"/>
    <s v="0"/>
    <s v="16920000810"/>
    <s v="9902"/>
    <x v="11"/>
    <s v="2D + 19W - N - 2"/>
    <s v="0"/>
    <s v="0"/>
    <s v="UM3001"/>
    <d v="2019-08-31T00:00:00"/>
    <n v="42375.12"/>
    <n v="0"/>
    <n v="42375.12"/>
    <n v="97670.080000000002"/>
    <n v="0"/>
    <n v="0"/>
    <n v="0"/>
    <n v="140045.20000000001"/>
    <n v="140045.20000000001"/>
    <n v="0"/>
    <n v="0"/>
    <m/>
    <s v="UM01"/>
    <s v="INR"/>
    <n v="0"/>
    <n v="0"/>
    <n v="0"/>
    <n v="0"/>
    <n v="0"/>
  </r>
  <r>
    <s v="1692000082"/>
    <s v="0"/>
    <s v="16920000820"/>
    <s v="9902"/>
    <x v="11"/>
    <s v="2D + 13W - N - 1"/>
    <s v="0"/>
    <s v="0"/>
    <s v="UM3001"/>
    <d v="2019-09-30T00:00:00"/>
    <n v="303406.33"/>
    <n v="0"/>
    <n v="303406.33"/>
    <n v="37579.11"/>
    <n v="0"/>
    <n v="0"/>
    <n v="0"/>
    <n v="340985.44"/>
    <n v="340985.44"/>
    <n v="0"/>
    <n v="0"/>
    <m/>
    <s v="UM01"/>
    <s v="INR"/>
    <n v="0"/>
    <n v="0"/>
    <n v="0"/>
    <n v="0"/>
    <n v="0"/>
  </r>
  <r>
    <s v="1692000083"/>
    <s v="0"/>
    <s v="16920000830"/>
    <s v="9902"/>
    <x v="11"/>
    <s v="2D + 13W - N - 2"/>
    <s v="0"/>
    <s v="0"/>
    <s v="UM3001"/>
    <d v="2019-11-30T00:00:00"/>
    <n v="346050.41"/>
    <n v="0"/>
    <n v="346050.41"/>
    <n v="693462.08"/>
    <n v="0"/>
    <n v="0"/>
    <n v="0"/>
    <n v="1039512.49"/>
    <n v="1039512.49"/>
    <n v="0"/>
    <n v="0"/>
    <m/>
    <s v="UM01"/>
    <s v="INR"/>
    <n v="0"/>
    <n v="0"/>
    <n v="0"/>
    <n v="0"/>
    <n v="0"/>
  </r>
  <r>
    <s v="1692000084"/>
    <s v="0"/>
    <s v="16920000840"/>
    <s v="9902"/>
    <x v="11"/>
    <s v="18*250 - N - 1"/>
    <s v="0"/>
    <s v="0"/>
    <s v="UM3001"/>
    <d v="2017-09-30T00:00:00"/>
    <n v="478740.65"/>
    <n v="0"/>
    <n v="478740.65"/>
    <n v="371473.5"/>
    <n v="0"/>
    <n v="0"/>
    <n v="0"/>
    <n v="850214.15"/>
    <n v="850214.15"/>
    <n v="0"/>
    <n v="0"/>
    <m/>
    <s v="UM01"/>
    <s v="INR"/>
    <n v="0"/>
    <n v="0"/>
    <n v="0"/>
    <n v="0"/>
    <n v="0"/>
  </r>
  <r>
    <s v="1692000085"/>
    <s v="0"/>
    <s v="16920000850"/>
    <s v="9902"/>
    <x v="11"/>
    <s v="18*250 - N - 2"/>
    <s v="0"/>
    <s v="0"/>
    <s v="UM3001"/>
    <d v="2017-09-30T00:00:00"/>
    <n v="460781.74"/>
    <n v="0"/>
    <n v="460781.74"/>
    <n v="457974.88"/>
    <n v="0"/>
    <n v="0"/>
    <n v="0"/>
    <n v="918756.62"/>
    <n v="918756.62"/>
    <n v="0"/>
    <n v="0"/>
    <m/>
    <s v="UM01"/>
    <s v="INR"/>
    <n v="0"/>
    <n v="0"/>
    <n v="0"/>
    <n v="0"/>
    <n v="0"/>
  </r>
  <r>
    <s v="1692000086"/>
    <s v="0"/>
    <s v="16920000860"/>
    <s v="9902"/>
    <x v="11"/>
    <s v="18*250 - N - 3"/>
    <s v="0"/>
    <s v="0"/>
    <s v="UM3001"/>
    <d v="2017-09-30T00:00:00"/>
    <n v="256022.91"/>
    <n v="0"/>
    <n v="256022.91"/>
    <n v="683596.77"/>
    <n v="0"/>
    <n v="0"/>
    <n v="0"/>
    <n v="939619.68"/>
    <n v="939619.68"/>
    <n v="0"/>
    <n v="0"/>
    <m/>
    <s v="UM01"/>
    <s v="INR"/>
    <n v="0"/>
    <n v="0"/>
    <n v="0"/>
    <n v="0"/>
    <n v="0"/>
  </r>
  <r>
    <s v="1692000087"/>
    <s v="0"/>
    <s v="16920000870"/>
    <s v="9902"/>
    <x v="11"/>
    <s v="18*250 - N - 4"/>
    <s v="0"/>
    <s v="0"/>
    <s v="UM3001"/>
    <d v="2017-09-30T00:00:00"/>
    <n v="265247.24"/>
    <n v="0"/>
    <n v="265247.24"/>
    <n v="600513.30000000005"/>
    <n v="0"/>
    <n v="0"/>
    <n v="0"/>
    <n v="865760.54"/>
    <n v="865760.54"/>
    <n v="0"/>
    <n v="0"/>
    <m/>
    <s v="UM01"/>
    <s v="INR"/>
    <n v="0"/>
    <n v="0"/>
    <n v="0"/>
    <n v="0"/>
    <n v="0"/>
  </r>
  <r>
    <s v="1692000088"/>
    <s v="0"/>
    <s v="16920000880"/>
    <s v="9902"/>
    <x v="11"/>
    <s v="18*250 - N - 5"/>
    <s v="0"/>
    <s v="0"/>
    <s v="UM3001"/>
    <d v="2017-09-30T00:00:00"/>
    <n v="704267.82"/>
    <n v="0"/>
    <n v="704267.82"/>
    <n v="292371.77"/>
    <n v="0"/>
    <n v="0"/>
    <n v="0"/>
    <n v="996639.59"/>
    <n v="996639.59"/>
    <n v="0"/>
    <n v="0"/>
    <m/>
    <s v="UM01"/>
    <s v="INR"/>
    <n v="0"/>
    <n v="0"/>
    <n v="0"/>
    <n v="0"/>
    <n v="0"/>
  </r>
  <r>
    <s v="1692000089"/>
    <s v="0"/>
    <s v="16920000890"/>
    <s v="9902"/>
    <x v="11"/>
    <s v="6*250 - N - 1"/>
    <s v="0"/>
    <s v="0"/>
    <s v="UM3001"/>
    <d v="2018-03-31T00:00:00"/>
    <n v="213545.49"/>
    <n v="0"/>
    <n v="213545.49"/>
    <n v="160903.18"/>
    <n v="0"/>
    <n v="0"/>
    <n v="0"/>
    <n v="374448.67"/>
    <n v="374448.67"/>
    <n v="0"/>
    <n v="0"/>
    <m/>
    <s v="UM01"/>
    <s v="INR"/>
    <n v="0"/>
    <n v="0"/>
    <n v="0"/>
    <n v="0"/>
    <n v="0"/>
  </r>
  <r>
    <s v="1692000090"/>
    <s v="0"/>
    <s v="16920000900"/>
    <s v="9902"/>
    <x v="11"/>
    <s v="6*250 - N - 2"/>
    <s v="0"/>
    <s v="0"/>
    <s v="UM3001"/>
    <d v="2018-03-31T00:00:00"/>
    <n v="234757.24"/>
    <n v="0"/>
    <n v="234757.24"/>
    <n v="213279.06"/>
    <n v="0"/>
    <n v="0"/>
    <n v="0"/>
    <n v="448036.3"/>
    <n v="448036.3"/>
    <n v="0"/>
    <n v="0"/>
    <m/>
    <s v="UM01"/>
    <s v="INR"/>
    <n v="0"/>
    <n v="0"/>
    <n v="0"/>
    <n v="0"/>
    <n v="0"/>
  </r>
  <r>
    <s v="1692000091"/>
    <s v="0"/>
    <s v="16920000910"/>
    <s v="9902"/>
    <x v="11"/>
    <s v="9*315 - N - 1"/>
    <s v="0"/>
    <s v="0"/>
    <s v="UM3001"/>
    <d v="2018-04-30T00:00:00"/>
    <n v="514735.9"/>
    <n v="0"/>
    <n v="514735.9"/>
    <n v="559495.43999999994"/>
    <n v="0"/>
    <n v="0"/>
    <n v="0"/>
    <n v="1074231.3400000001"/>
    <n v="1074231.3400000001"/>
    <n v="0"/>
    <n v="0"/>
    <m/>
    <s v="UM01"/>
    <s v="INR"/>
    <n v="0"/>
    <n v="0"/>
    <n v="0"/>
    <n v="0"/>
    <n v="0"/>
  </r>
  <r>
    <s v="1692000092"/>
    <s v="0"/>
    <s v="16920000920"/>
    <s v="9902"/>
    <x v="11"/>
    <s v="8*450 - N - 1"/>
    <s v="0"/>
    <s v="0"/>
    <s v="UM3001"/>
    <d v="2018-03-31T00:00:00"/>
    <n v="532418.68999999994"/>
    <n v="0"/>
    <n v="532418.68999999994"/>
    <n v="545262.22"/>
    <n v="0"/>
    <n v="0"/>
    <n v="0"/>
    <n v="1077680.9099999999"/>
    <n v="1077680.9099999999"/>
    <n v="0"/>
    <n v="0"/>
    <m/>
    <s v="UM01"/>
    <s v="INR"/>
    <n v="0"/>
    <n v="0"/>
    <n v="0"/>
    <n v="0"/>
    <n v="0"/>
  </r>
  <r>
    <s v="1692000094"/>
    <s v="0"/>
    <s v="16920000940"/>
    <s v="9902"/>
    <x v="11"/>
    <s v="SHED &amp; CIVIL WORK"/>
    <s v="0"/>
    <s v="0"/>
    <s v=""/>
    <d v="2017-07-31T00:00:00"/>
    <n v="4357648.72"/>
    <n v="0"/>
    <n v="4357648.72"/>
    <n v="1019761.46"/>
    <n v="0"/>
    <n v="0"/>
    <n v="0"/>
    <n v="5377410.1799999997"/>
    <n v="5377410.1799999997"/>
    <n v="0"/>
    <n v="0"/>
    <m/>
    <s v="UM01"/>
    <s v="INR"/>
    <n v="0"/>
    <n v="0"/>
    <n v="0"/>
    <n v="0"/>
    <n v="0"/>
  </r>
  <r>
    <s v="1692000095"/>
    <s v="0"/>
    <s v="16920000950"/>
    <s v="9902"/>
    <x v="11"/>
    <s v="PDB &amp; POWER CABLES"/>
    <s v="0"/>
    <s v="0"/>
    <s v="UM3001"/>
    <d v="2017-07-31T00:00:00"/>
    <n v="5415244"/>
    <n v="0"/>
    <n v="5415244"/>
    <n v="2724378.4"/>
    <n v="0"/>
    <n v="0"/>
    <n v="0"/>
    <n v="8139622.4000000004"/>
    <n v="8139622.4000000004"/>
    <n v="0"/>
    <n v="0"/>
    <m/>
    <s v="UM01"/>
    <s v="INR"/>
    <n v="0"/>
    <n v="0"/>
    <n v="0"/>
    <n v="0"/>
    <n v="0"/>
  </r>
  <r>
    <s v="1692000096"/>
    <s v="0"/>
    <s v="16920000960"/>
    <s v="9902"/>
    <x v="11"/>
    <s v="SHED LIGHTS &amp; MANCOOLERS"/>
    <s v="0"/>
    <s v="0"/>
    <s v="UM3001"/>
    <d v="2017-07-31T00:00:00"/>
    <n v="1294089.98"/>
    <n v="0"/>
    <n v="1294089.98"/>
    <n v="185062.08"/>
    <n v="0"/>
    <n v="0"/>
    <n v="0"/>
    <n v="1479152.06"/>
    <n v="1479152.06"/>
    <n v="0"/>
    <n v="0"/>
    <m/>
    <s v="UM01"/>
    <s v="INR"/>
    <n v="0"/>
    <n v="0"/>
    <n v="0"/>
    <n v="0"/>
    <n v="0"/>
  </r>
  <r>
    <s v="1692000097"/>
    <s v="0"/>
    <s v="16920000970"/>
    <s v="9902"/>
    <x v="11"/>
    <s v="PANEL PLATFORM &amp; CANOPIES"/>
    <s v="0"/>
    <s v="0"/>
    <s v="UM3001"/>
    <d v="2019-09-30T00:00:00"/>
    <n v="3139468.99"/>
    <n v="0"/>
    <n v="3139468.99"/>
    <n v="32746.18"/>
    <n v="0"/>
    <n v="0"/>
    <n v="0"/>
    <n v="3172215.17"/>
    <n v="3172215.17"/>
    <n v="0"/>
    <n v="0"/>
    <m/>
    <s v="UM01"/>
    <s v="INR"/>
    <n v="0"/>
    <n v="0"/>
    <n v="0"/>
    <n v="0"/>
    <n v="0"/>
  </r>
  <r>
    <s v="1692000098"/>
    <s v="0"/>
    <s v="16920000980"/>
    <s v="9902"/>
    <x v="11"/>
    <s v="NEW TUBLAR SHED FOR 7 NO WET M/C"/>
    <s v="0"/>
    <s v="0"/>
    <s v="UM3001"/>
    <d v="2017-07-31T00:00:00"/>
    <n v="947618.04"/>
    <n v="0"/>
    <n v="947618.04"/>
    <n v="606432.85"/>
    <n v="0"/>
    <n v="0"/>
    <n v="0"/>
    <n v="1554050.89"/>
    <n v="1554050.89"/>
    <n v="0"/>
    <n v="0"/>
    <m/>
    <s v="UM01"/>
    <s v="INR"/>
    <n v="0"/>
    <n v="0"/>
    <n v="0"/>
    <n v="0"/>
    <n v="0"/>
  </r>
  <r>
    <s v="1692000099"/>
    <s v="0"/>
    <s v="16920000990"/>
    <s v="9902"/>
    <x v="11"/>
    <s v="3 TON CRANE 17MTS SPAN"/>
    <s v="0"/>
    <s v="0"/>
    <s v="UM3001"/>
    <d v="2019-11-30T00:00:00"/>
    <n v="375839.54"/>
    <n v="0"/>
    <n v="375839.54"/>
    <n v="1756460.03"/>
    <n v="0"/>
    <n v="0"/>
    <n v="0"/>
    <n v="2132299.5699999998"/>
    <n v="2132299.5699999998"/>
    <n v="0"/>
    <n v="0"/>
    <m/>
    <s v="UM01"/>
    <s v="INR"/>
    <n v="0"/>
    <n v="0"/>
    <n v="0"/>
    <n v="0"/>
    <n v="0"/>
  </r>
  <r>
    <s v="1692000100"/>
    <s v="0"/>
    <s v="16920001000"/>
    <s v="9902"/>
    <x v="11"/>
    <s v="COMPRESSOR (1494 CFM)"/>
    <s v="0"/>
    <s v="0"/>
    <s v="UM3001"/>
    <d v="2019-11-30T00:00:00"/>
    <n v="1563787.98"/>
    <n v="0"/>
    <n v="1563787.98"/>
    <n v="860947.5"/>
    <n v="0"/>
    <n v="0"/>
    <n v="0"/>
    <n v="2424735.48"/>
    <n v="2424735.48"/>
    <n v="0"/>
    <n v="0"/>
    <m/>
    <s v="UM01"/>
    <s v="INR"/>
    <n v="0"/>
    <n v="0"/>
    <n v="0"/>
    <n v="0"/>
    <n v="0"/>
  </r>
  <r>
    <s v="1692000101"/>
    <s v="0"/>
    <s v="16920001010"/>
    <s v="9902"/>
    <x v="11"/>
    <s v="WATER SYPPLY SYS &amp; MOD IN EXISTING SYS"/>
    <s v="0"/>
    <s v="0"/>
    <s v="UM3001"/>
    <d v="2019-06-30T00:00:00"/>
    <n v="307921.49"/>
    <n v="0"/>
    <n v="307921.49"/>
    <n v="81409.13"/>
    <n v="0"/>
    <n v="0"/>
    <n v="0"/>
    <n v="389330.62"/>
    <n v="389330.62"/>
    <n v="0"/>
    <n v="0"/>
    <m/>
    <s v="UM01"/>
    <s v="INR"/>
    <n v="0"/>
    <n v="0"/>
    <n v="0"/>
    <n v="0"/>
    <n v="0"/>
  </r>
  <r>
    <s v="1692000102"/>
    <s v="0"/>
    <s v="16920001020"/>
    <s v="9902"/>
    <x v="11"/>
    <s v="GREASE TANK &amp; ACCESSORIES (18 M/C)"/>
    <s v="0"/>
    <s v="0"/>
    <s v="UM3001"/>
    <d v="2019-11-30T00:00:00"/>
    <n v="408883.33"/>
    <n v="0"/>
    <n v="408883.33"/>
    <n v="0"/>
    <n v="0"/>
    <n v="0"/>
    <n v="0"/>
    <n v="408883.33"/>
    <n v="408883.33"/>
    <n v="0"/>
    <n v="0"/>
    <m/>
    <s v="UM01"/>
    <s v="INR"/>
    <n v="0"/>
    <n v="0"/>
    <n v="0"/>
    <n v="0"/>
    <n v="0"/>
  </r>
  <r>
    <s v="1692000103"/>
    <s v="0"/>
    <s v="16920001030"/>
    <s v="9902"/>
    <x v="11"/>
    <s v="REWINDING-2+1 / SALVAGING-1 / RELOC-1"/>
    <s v="0"/>
    <s v="0"/>
    <s v="UM3001"/>
    <d v="2020-04-30T00:00:00"/>
    <n v="0"/>
    <n v="0"/>
    <n v="0"/>
    <n v="10979.78"/>
    <n v="0"/>
    <n v="0"/>
    <n v="0"/>
    <n v="10979.78"/>
    <n v="10979.78"/>
    <n v="0"/>
    <n v="0"/>
    <m/>
    <s v="UM01"/>
    <s v="INR"/>
    <n v="0"/>
    <n v="0"/>
    <n v="0"/>
    <n v="0"/>
    <n v="0"/>
  </r>
  <r>
    <s v="1692000107"/>
    <s v="0"/>
    <s v="16920001070"/>
    <s v="9902"/>
    <x v="11"/>
    <s v="SUPERVISORS OFFICE"/>
    <s v="0"/>
    <s v="0"/>
    <s v="UM3001"/>
    <d v="2020-12-31T00:00:00"/>
    <n v="0"/>
    <n v="0"/>
    <n v="0"/>
    <n v="18381.099999999999"/>
    <n v="0"/>
    <n v="0"/>
    <n v="0"/>
    <n v="18381.099999999999"/>
    <n v="18381.099999999999"/>
    <n v="0"/>
    <n v="0"/>
    <m/>
    <s v="UM01"/>
    <s v="INR"/>
    <n v="0"/>
    <n v="0"/>
    <n v="0"/>
    <n v="0"/>
    <n v="0"/>
  </r>
  <r>
    <s v="1692000109"/>
    <s v="0"/>
    <s v="16920001090"/>
    <s v="9902"/>
    <x v="11"/>
    <s v="SHED EXTENSION - CIVIL"/>
    <s v="0"/>
    <s v="0"/>
    <s v="UM3001"/>
    <d v="2020-02-29T00:00:00"/>
    <n v="716387.62"/>
    <n v="0"/>
    <n v="716387.62"/>
    <n v="314434.01"/>
    <n v="0"/>
    <n v="0"/>
    <n v="0"/>
    <n v="1030821.63"/>
    <n v="1030821.63"/>
    <n v="0"/>
    <n v="0"/>
    <m/>
    <s v="UM01"/>
    <s v="INR"/>
    <n v="0"/>
    <n v="0"/>
    <n v="0"/>
    <n v="0"/>
    <n v="0"/>
  </r>
  <r>
    <s v="1692000110"/>
    <s v="0"/>
    <s v="16920001100"/>
    <s v="9902"/>
    <x v="11"/>
    <s v="ELEVATOR SHED 2 - CIVIL"/>
    <s v="0"/>
    <s v="0"/>
    <s v="UM3001"/>
    <d v="2017-07-31T00:00:00"/>
    <n v="4704591.8600000003"/>
    <n v="0"/>
    <n v="4704591.8600000003"/>
    <n v="1474956.7"/>
    <n v="0"/>
    <n v="0"/>
    <n v="0"/>
    <n v="6179548.5599999996"/>
    <n v="6179548.5599999996"/>
    <n v="0"/>
    <n v="0"/>
    <m/>
    <s v="UM01"/>
    <s v="INR"/>
    <n v="0"/>
    <n v="0"/>
    <n v="0"/>
    <n v="0"/>
    <n v="0"/>
  </r>
  <r>
    <s v="1692000114"/>
    <s v="0"/>
    <s v="16920001140"/>
    <s v="9902"/>
    <x v="11"/>
    <s v="INST OF INTAKE WATER FLOW MEASURMENT SYS"/>
    <s v="0"/>
    <s v="0"/>
    <s v="UM3001"/>
    <d v="2018-12-31T00:00:00"/>
    <n v="1208525.3400000001"/>
    <n v="0"/>
    <n v="1208525.3400000001"/>
    <n v="354000"/>
    <n v="0"/>
    <n v="0"/>
    <n v="0"/>
    <n v="354000"/>
    <n v="354000"/>
    <n v="0"/>
    <n v="-1208525.3400000001"/>
    <m/>
    <s v="UM01"/>
    <s v="INR"/>
    <n v="0"/>
    <n v="0"/>
    <n v="0"/>
    <n v="0"/>
    <n v="0"/>
  </r>
  <r>
    <s v="1692000118"/>
    <s v="0"/>
    <s v="16920001180"/>
    <s v="9902"/>
    <x v="11"/>
    <s v="18*250 - N - 3"/>
    <s v="0"/>
    <s v="0"/>
    <s v="UM3001"/>
    <d v="2017-09-30T00:00:00"/>
    <n v="1015654.93"/>
    <n v="0"/>
    <n v="1015654.93"/>
    <n v="285526.62"/>
    <n v="0"/>
    <n v="0"/>
    <n v="0"/>
    <n v="1301181.55"/>
    <n v="1301181.55"/>
    <n v="0"/>
    <n v="0"/>
    <m/>
    <s v="UM01"/>
    <s v="INR"/>
    <n v="0"/>
    <n v="0"/>
    <n v="0"/>
    <n v="0"/>
    <n v="0"/>
  </r>
  <r>
    <s v="1692000119"/>
    <s v="0"/>
    <s v="16920001190"/>
    <s v="9902"/>
    <x v="11"/>
    <s v="6*250 - N - 3"/>
    <s v="0"/>
    <s v="0"/>
    <s v="UM3001"/>
    <d v="2018-03-31T00:00:00"/>
    <n v="418011.57"/>
    <n v="0"/>
    <n v="418011.57"/>
    <n v="244870.85"/>
    <n v="0"/>
    <n v="0"/>
    <n v="0"/>
    <n v="662882.42000000004"/>
    <n v="662882.42000000004"/>
    <n v="0"/>
    <n v="0"/>
    <m/>
    <s v="UM01"/>
    <s v="INR"/>
    <n v="0"/>
    <n v="0"/>
    <n v="0"/>
    <n v="0"/>
    <n v="0"/>
  </r>
  <r>
    <s v="1692000120"/>
    <s v="0"/>
    <s v="16920001200"/>
    <s v="9902"/>
    <x v="11"/>
    <s v="6*250 - N - 4"/>
    <s v="0"/>
    <s v="0"/>
    <s v="UM3001"/>
    <d v="2018-03-31T00:00:00"/>
    <n v="491228.6"/>
    <n v="0"/>
    <n v="491228.6"/>
    <n v="329121.27"/>
    <n v="0"/>
    <n v="0"/>
    <n v="0"/>
    <n v="820349.87"/>
    <n v="820349.87"/>
    <n v="0"/>
    <n v="0"/>
    <m/>
    <s v="UM01"/>
    <s v="INR"/>
    <n v="0"/>
    <n v="0"/>
    <n v="0"/>
    <n v="0"/>
    <n v="0"/>
  </r>
  <r>
    <s v="1692000121"/>
    <s v="0"/>
    <s v="16920001210"/>
    <s v="9902"/>
    <x v="11"/>
    <s v="18*315 - N - 1"/>
    <s v="0"/>
    <s v="0"/>
    <s v="UM3001"/>
    <d v="2019-10-31T00:00:00"/>
    <n v="942227.02"/>
    <n v="0"/>
    <n v="942227.02"/>
    <n v="240488.74"/>
    <n v="0"/>
    <n v="0"/>
    <n v="0"/>
    <n v="1182715.76"/>
    <n v="1182715.76"/>
    <n v="0"/>
    <n v="0"/>
    <m/>
    <s v="UM01"/>
    <s v="INR"/>
    <n v="0"/>
    <n v="0"/>
    <n v="0"/>
    <n v="0"/>
    <n v="0"/>
  </r>
  <r>
    <s v="1692000122"/>
    <s v="0"/>
    <s v="16920001220"/>
    <s v="9902"/>
    <x v="11"/>
    <s v="18*315 - N - 2"/>
    <s v="0"/>
    <s v="0"/>
    <s v="UM3001"/>
    <d v="2017-11-30T00:00:00"/>
    <n v="910480.29"/>
    <n v="0"/>
    <n v="910480.29"/>
    <n v="816723.75"/>
    <n v="0"/>
    <n v="0"/>
    <n v="0"/>
    <n v="1727204.04"/>
    <n v="1727204.04"/>
    <n v="0"/>
    <n v="0"/>
    <m/>
    <s v="UM01"/>
    <s v="INR"/>
    <n v="0"/>
    <n v="0"/>
    <n v="0"/>
    <n v="0"/>
    <n v="0"/>
  </r>
  <r>
    <s v="1692000125"/>
    <s v="0"/>
    <s v="16920001250"/>
    <s v="9902"/>
    <x v="11"/>
    <s v="PROC OF 3 TON FORKLIFT FOR WIRE DISPATCH"/>
    <s v="0"/>
    <s v="0"/>
    <s v="UM3001"/>
    <d v="2017-11-30T00:00:00"/>
    <n v="0"/>
    <n v="0"/>
    <n v="0"/>
    <n v="0"/>
    <n v="0"/>
    <n v="0"/>
    <n v="0"/>
    <n v="0"/>
    <n v="0"/>
    <n v="0"/>
    <n v="0"/>
    <m/>
    <s v="UM01"/>
    <s v="INR"/>
    <n v="0"/>
    <n v="0"/>
    <n v="0"/>
    <n v="0"/>
    <n v="0"/>
  </r>
  <r>
    <s v="1692000126"/>
    <s v="0"/>
    <s v="16920001260"/>
    <s v="9902"/>
    <x v="11"/>
    <s v="PROC OF 3 TON FORKLIFT FOR WIRE DISPATCH"/>
    <s v="0"/>
    <s v="0"/>
    <s v="UM3001"/>
    <d v="2017-11-30T00:00:00"/>
    <n v="0"/>
    <n v="0"/>
    <n v="0"/>
    <n v="0"/>
    <n v="0"/>
    <n v="0"/>
    <n v="0"/>
    <n v="0"/>
    <n v="0"/>
    <n v="0"/>
    <n v="0"/>
    <m/>
    <s v="UM01"/>
    <s v="INR"/>
    <n v="0"/>
    <n v="0"/>
    <n v="0"/>
    <n v="0"/>
    <n v="0"/>
  </r>
  <r>
    <s v="1692000127"/>
    <s v="0"/>
    <s v="16920001270"/>
    <s v="9902"/>
    <x v="11"/>
    <s v="PROC OF 3 TON FORKLIFT FOR MAT. CONTROL"/>
    <s v="0"/>
    <s v="0"/>
    <s v="UM3001"/>
    <d v="2017-11-30T00:00:00"/>
    <n v="0"/>
    <n v="0"/>
    <n v="0"/>
    <n v="0"/>
    <n v="0"/>
    <n v="0"/>
    <n v="0"/>
    <n v="0"/>
    <n v="0"/>
    <n v="0"/>
    <n v="0"/>
    <m/>
    <s v="UM01"/>
    <s v="INR"/>
    <n v="0"/>
    <n v="0"/>
    <n v="0"/>
    <n v="0"/>
    <n v="0"/>
  </r>
  <r>
    <s v="1692000128"/>
    <s v="0"/>
    <s v="16920001280"/>
    <s v="9902"/>
    <x v="11"/>
    <s v="PROC OF 3 TON FORKLIFT FOR MAT. CONTROL"/>
    <s v="0"/>
    <s v="0"/>
    <s v="UM3001"/>
    <d v="2017-12-31T00:00:00"/>
    <n v="0"/>
    <n v="0"/>
    <n v="0"/>
    <n v="0"/>
    <n v="0"/>
    <n v="0"/>
    <n v="0"/>
    <n v="0"/>
    <n v="0"/>
    <n v="0"/>
    <n v="0"/>
    <m/>
    <s v="UM01"/>
    <s v="INR"/>
    <n v="0"/>
    <n v="0"/>
    <n v="0"/>
    <n v="0"/>
    <n v="0"/>
  </r>
  <r>
    <s v="1692000129"/>
    <s v="0"/>
    <s v="16920001290"/>
    <s v="9902"/>
    <x v="11"/>
    <s v="PROC OF 5 TON FORKLIFT FOR ROPE PACKING"/>
    <s v="0"/>
    <s v="0"/>
    <s v="UM3001"/>
    <d v="2017-11-30T00:00:00"/>
    <n v="0"/>
    <n v="0"/>
    <n v="0"/>
    <n v="0"/>
    <n v="0"/>
    <n v="0"/>
    <n v="0"/>
    <n v="0"/>
    <n v="0"/>
    <n v="0"/>
    <n v="0"/>
    <m/>
    <s v="UM01"/>
    <s v="INR"/>
    <n v="0"/>
    <n v="0"/>
    <n v="0"/>
    <n v="0"/>
    <n v="0"/>
  </r>
  <r>
    <s v="1692000130"/>
    <s v="0"/>
    <s v="16920001300"/>
    <s v="9902"/>
    <x v="11"/>
    <s v="PROC/INST OF ZINC TANK FOR-F3/DSW/LEFOUR"/>
    <s v="0"/>
    <s v="0"/>
    <s v="UM3001"/>
    <d v="2019-01-31T00:00:00"/>
    <n v="3681997.6"/>
    <n v="0"/>
    <n v="3681997.6"/>
    <n v="1485752.24"/>
    <n v="0"/>
    <n v="0"/>
    <n v="0"/>
    <n v="5167749.84"/>
    <n v="5167749.84"/>
    <n v="0"/>
    <n v="0"/>
    <m/>
    <s v="UM01"/>
    <s v="INR"/>
    <n v="0"/>
    <n v="0"/>
    <n v="0"/>
    <n v="0"/>
    <n v="0"/>
  </r>
  <r>
    <s v="1692000144"/>
    <s v="0"/>
    <s v="16920001440"/>
    <s v="9902"/>
    <x v="11"/>
    <s v="REPLACEMENT OF CHIMNEY OF PH - 2 (3 NOS)"/>
    <s v="0"/>
    <s v="0"/>
    <s v="UM3001"/>
    <d v="2018-08-31T00:00:00"/>
    <n v="1927950"/>
    <n v="0"/>
    <n v="1927950"/>
    <n v="0"/>
    <n v="0"/>
    <n v="0"/>
    <n v="0"/>
    <n v="0"/>
    <n v="0"/>
    <n v="0"/>
    <n v="-1927950"/>
    <d v="2021-03-25T00:00:00"/>
    <s v="UM01"/>
    <s v="INR"/>
    <n v="0"/>
    <n v="0"/>
    <n v="0"/>
    <n v="0"/>
    <n v="0"/>
  </r>
  <r>
    <s v="1692000148"/>
    <s v="0"/>
    <s v="16920001480"/>
    <s v="9902"/>
    <x v="11"/>
    <s v="PROC/INST-CONV HEAT EXC-HOT WATER GEN"/>
    <s v="0"/>
    <s v="0"/>
    <s v="UM3003"/>
    <d v="2019-03-31T00:00:00"/>
    <n v="1742899.98"/>
    <n v="0"/>
    <n v="1742899.98"/>
    <n v="0"/>
    <n v="0"/>
    <n v="0"/>
    <n v="0"/>
    <n v="0"/>
    <n v="0"/>
    <n v="0"/>
    <n v="-1742899.98"/>
    <d v="2021-03-31T00:00:00"/>
    <s v="UM01"/>
    <s v="INR"/>
    <n v="0"/>
    <n v="0"/>
    <n v="0"/>
    <n v="0"/>
    <n v="0"/>
  </r>
  <r>
    <s v="1692000153"/>
    <s v="0"/>
    <s v="16920001530"/>
    <s v="9902"/>
    <x v="11"/>
    <s v="PROC OF REFRIGRATED AIR DRYER-RC-011902-01"/>
    <s v="0"/>
    <s v="0"/>
    <s v="UM3001"/>
    <d v="2020-06-30T00:00:00"/>
    <n v="0"/>
    <n v="0"/>
    <n v="0"/>
    <n v="0"/>
    <n v="0"/>
    <n v="0"/>
    <n v="0"/>
    <n v="0"/>
    <n v="0"/>
    <n v="0"/>
    <n v="0"/>
    <d v="2021-03-31T00:00:00"/>
    <s v="UM01"/>
    <s v="INR"/>
    <n v="0"/>
    <n v="0"/>
    <n v="0"/>
    <n v="0"/>
    <n v="0"/>
  </r>
  <r>
    <s v="1692000155"/>
    <s v="0"/>
    <s v="16920001550"/>
    <s v="9902"/>
    <x v="11"/>
    <s v="PROC/INST OF 1 NO ACID TANK FOR F3-RC-011904-01"/>
    <s v="0"/>
    <s v="0"/>
    <s v="UM3001"/>
    <d v="2019-12-31T00:00:00"/>
    <n v="692936.28"/>
    <n v="0"/>
    <n v="692936.28"/>
    <n v="2458120.17"/>
    <n v="0"/>
    <n v="0"/>
    <n v="0"/>
    <n v="3151056.45"/>
    <n v="3151056.45"/>
    <n v="0"/>
    <n v="0"/>
    <m/>
    <s v="UM01"/>
    <s v="INR"/>
    <n v="0"/>
    <n v="0"/>
    <n v="0"/>
    <n v="0"/>
    <n v="0"/>
  </r>
  <r>
    <s v="1692000157"/>
    <s v="0"/>
    <s v="16920001570"/>
    <s v="9902"/>
    <x v="11"/>
    <s v="BIOMETRIC ATT SYSTEM -CONTRACT LABOUR RC-011906-01"/>
    <s v="0"/>
    <s v="0"/>
    <s v="UM3001"/>
    <d v="2019-10-31T00:00:00"/>
    <n v="3272862.94"/>
    <n v="0"/>
    <n v="3272862.94"/>
    <n v="1175684.3600000001"/>
    <n v="0"/>
    <n v="0"/>
    <n v="0"/>
    <n v="4448547.3"/>
    <n v="4448547.3"/>
    <n v="0"/>
    <n v="0"/>
    <m/>
    <s v="UM01"/>
    <s v="INR"/>
    <n v="0"/>
    <n v="0"/>
    <n v="0"/>
    <n v="0"/>
    <n v="0"/>
  </r>
  <r>
    <s v="1692000158"/>
    <s v="0"/>
    <s v="16920001580"/>
    <s v="9902"/>
    <x v="11"/>
    <s v="FRONT END UPGRADATION OF DCS-RC-051907-01"/>
    <s v="0"/>
    <s v="0"/>
    <s v="UM3005"/>
    <d v="2020-10-31T00:00:00"/>
    <n v="0"/>
    <n v="0"/>
    <n v="0"/>
    <n v="6740413.4400000004"/>
    <n v="0"/>
    <n v="0"/>
    <n v="0"/>
    <n v="6740413.4400000004"/>
    <n v="6740413.4400000004"/>
    <n v="0"/>
    <n v="0"/>
    <m/>
    <s v="UM01"/>
    <s v="INR"/>
    <n v="0"/>
    <n v="0"/>
    <n v="0"/>
    <n v="0"/>
    <n v="0"/>
  </r>
  <r>
    <s v="1692000160"/>
    <s v="0"/>
    <s v="16920001600"/>
    <s v="9902"/>
    <x v="11"/>
    <s v="UPGRADATION OF F4,F5 &amp; LE4 FURNACE"/>
    <s v="0"/>
    <s v="0"/>
    <s v="UM3001"/>
    <d v="2019-12-31T00:00:00"/>
    <n v="1183464.33"/>
    <n v="0"/>
    <n v="1183464.33"/>
    <n v="17474102.57"/>
    <n v="0"/>
    <n v="0"/>
    <n v="0"/>
    <n v="18657566.899999999"/>
    <n v="18657566.899999999"/>
    <n v="0"/>
    <n v="0"/>
    <m/>
    <s v="UM01"/>
    <s v="INR"/>
    <n v="0"/>
    <n v="0"/>
    <n v="0"/>
    <n v="0"/>
    <n v="0"/>
  </r>
  <r>
    <s v="1692000161"/>
    <s v="0"/>
    <s v="16920001610"/>
    <s v="9902"/>
    <x v="11"/>
    <s v="EQUIP OF NABL LAB-REQ OF STD IS7025:2017"/>
    <s v="0"/>
    <s v="0"/>
    <s v="UM3005"/>
    <d v="2020-01-31T00:00:00"/>
    <n v="351067"/>
    <n v="0"/>
    <n v="351067"/>
    <n v="886048.9"/>
    <n v="0"/>
    <n v="0"/>
    <n v="0"/>
    <n v="1237115.8999999999"/>
    <n v="1237115.8999999999"/>
    <n v="0"/>
    <n v="0"/>
    <m/>
    <s v="UM01"/>
    <s v="INR"/>
    <n v="0"/>
    <n v="0"/>
    <n v="0"/>
    <n v="0"/>
    <n v="0"/>
  </r>
  <r>
    <s v="1692000162"/>
    <s v="0"/>
    <s v="16920001620"/>
    <s v="9902"/>
    <x v="11"/>
    <s v="PROC &amp; LAYING OF 33KV CABLE 500 MTR"/>
    <s v="0"/>
    <s v="0"/>
    <s v="UM3001"/>
    <d v="2020-01-31T00:00:00"/>
    <n v="1235139.83"/>
    <n v="0"/>
    <n v="1235139.83"/>
    <n v="175000"/>
    <n v="0"/>
    <n v="0"/>
    <n v="0"/>
    <n v="1410139.83"/>
    <n v="1410139.83"/>
    <n v="0"/>
    <n v="0"/>
    <m/>
    <s v="UM01"/>
    <s v="INR"/>
    <n v="0"/>
    <n v="0"/>
    <n v="0"/>
    <n v="0"/>
    <n v="0"/>
  </r>
  <r>
    <s v="1692000164"/>
    <s v="0"/>
    <s v="16920001640"/>
    <s v="9902"/>
    <x v="11"/>
    <s v="CONTINGENCY"/>
    <s v="0"/>
    <s v="0"/>
    <s v="UM3001"/>
    <d v="2021-03-31T00:00:00"/>
    <n v="0"/>
    <n v="0"/>
    <n v="0"/>
    <n v="14892323.41"/>
    <n v="0"/>
    <n v="0"/>
    <n v="0"/>
    <n v="14892323.41"/>
    <n v="14892323.41"/>
    <n v="0"/>
    <n v="0"/>
    <m/>
    <s v="UM01"/>
    <s v="INR"/>
    <n v="0"/>
    <n v="0"/>
    <n v="0"/>
    <n v="0"/>
    <n v="0"/>
  </r>
  <r>
    <s v="1692000167"/>
    <s v="0"/>
    <s v="16920001670"/>
    <s v="9902"/>
    <x v="11"/>
    <s v="PROC/INST - ACID TANK FOR - PH2"/>
    <s v="0"/>
    <s v="0"/>
    <s v="UM3001"/>
    <d v="2020-12-31T00:00:00"/>
    <n v="0"/>
    <n v="0"/>
    <n v="0"/>
    <n v="636090"/>
    <n v="0"/>
    <n v="0"/>
    <n v="0"/>
    <n v="636090"/>
    <n v="636090"/>
    <n v="0"/>
    <n v="0"/>
    <m/>
    <s v="UM01"/>
    <s v="INR"/>
    <n v="0"/>
    <n v="0"/>
    <n v="0"/>
    <n v="0"/>
    <n v="0"/>
  </r>
  <r>
    <s v="1692000168"/>
    <s v="0"/>
    <s v="16920001680"/>
    <s v="9902"/>
    <x v="11"/>
    <s v="PROC/INST - 2 NO LEAD TANK (DSW &amp; F3)"/>
    <s v="0"/>
    <s v="0"/>
    <s v="UM3001"/>
    <d v="2021-03-31T00:00:00"/>
    <n v="0"/>
    <n v="0"/>
    <n v="0"/>
    <n v="530000"/>
    <n v="0"/>
    <n v="0"/>
    <n v="0"/>
    <n v="530000"/>
    <n v="530000"/>
    <n v="0"/>
    <n v="0"/>
    <m/>
    <s v="UM01"/>
    <s v="INR"/>
    <n v="0"/>
    <n v="0"/>
    <n v="0"/>
    <n v="0"/>
    <n v="0"/>
  </r>
  <r>
    <s v="1692000169"/>
    <s v="0"/>
    <s v="16920001690"/>
    <s v="9902"/>
    <x v="11"/>
    <s v="PROC/INST-4 NO LEAD TANK (LE4/F4/F5/MS3)"/>
    <s v="0"/>
    <s v="0"/>
    <s v="UM3001"/>
    <d v="2021-03-31T00:00:00"/>
    <n v="0"/>
    <n v="0"/>
    <n v="0"/>
    <n v="2048488.73"/>
    <n v="0"/>
    <n v="0"/>
    <n v="0"/>
    <n v="2048488.73"/>
    <n v="2048488.73"/>
    <n v="0"/>
    <n v="0"/>
    <m/>
    <s v="UM01"/>
    <s v="INR"/>
    <n v="0"/>
    <n v="0"/>
    <n v="0"/>
    <n v="0"/>
    <n v="0"/>
  </r>
  <r>
    <s v="1699000053"/>
    <s v="0"/>
    <s v="16990000530"/>
    <s v="9900"/>
    <x v="12"/>
    <s v="BAR CODE'G FOR MAT.TRACING-SAP"/>
    <s v="0"/>
    <s v="0"/>
    <s v="UM3001"/>
    <d v="2016-10-31T00:00:00"/>
    <n v="5178369.49"/>
    <n v="0"/>
    <n v="5178369.49"/>
    <n v="0"/>
    <n v="0"/>
    <n v="0"/>
    <n v="0"/>
    <n v="5178369.49"/>
    <n v="5178369.49"/>
    <n v="0"/>
    <n v="0"/>
    <m/>
    <s v="UM01"/>
    <s v="INR"/>
    <n v="0"/>
    <n v="0"/>
    <n v="0"/>
    <n v="0"/>
    <n v="0"/>
  </r>
  <r>
    <s v="1699000054"/>
    <s v="0"/>
    <s v="16990000540"/>
    <s v="9900"/>
    <x v="12"/>
    <s v="OILING &amp; PACKING-WIRE DESPATCH"/>
    <s v="0"/>
    <s v="0"/>
    <s v="UM3001"/>
    <d v="2016-10-31T00:00:00"/>
    <n v="976430.94"/>
    <n v="0"/>
    <n v="976430.94"/>
    <n v="0"/>
    <n v="0"/>
    <n v="0"/>
    <n v="0"/>
    <n v="976430.94"/>
    <n v="976430.94"/>
    <n v="0"/>
    <n v="0"/>
    <m/>
    <s v="UM01"/>
    <s v="INR"/>
    <n v="0"/>
    <n v="0"/>
    <n v="0"/>
    <n v="0"/>
    <n v="0"/>
  </r>
  <r>
    <s v="1699000055"/>
    <s v="0"/>
    <s v="16990000550"/>
    <s v="9900"/>
    <x v="12"/>
    <s v="IMPORTED M/CS THROUGH AUCTION"/>
    <s v="0"/>
    <s v="0"/>
    <s v=""/>
    <d v="2016-10-31T00:00:00"/>
    <n v="54063615.670000002"/>
    <n v="0"/>
    <n v="54063615.670000002"/>
    <n v="0"/>
    <n v="0"/>
    <n v="0"/>
    <n v="0"/>
    <n v="54063615.670000002"/>
    <n v="54063615.670000002"/>
    <n v="0"/>
    <n v="0"/>
    <m/>
    <s v="UM01"/>
    <s v="INR"/>
    <n v="0"/>
    <n v="0"/>
    <n v="0"/>
    <n v="0"/>
    <n v="0"/>
  </r>
  <r>
    <s v="1699000072"/>
    <s v="0"/>
    <s v="16990000720"/>
    <s v="9900"/>
    <x v="12"/>
    <s v="WWR Project-RC-011604"/>
    <s v="0"/>
    <s v="0"/>
    <s v="UM3001"/>
    <d v="2017-03-30T00:00:00"/>
    <n v="17805719.48"/>
    <n v="0"/>
    <n v="17805719.48"/>
    <n v="0"/>
    <n v="0"/>
    <n v="0"/>
    <n v="0"/>
    <n v="17805719.48"/>
    <n v="17805719.48"/>
    <n v="0"/>
    <n v="0"/>
    <m/>
    <s v="UM01"/>
    <s v="INR"/>
    <n v="0"/>
    <n v="0"/>
    <n v="0"/>
    <n v="0"/>
    <n v="0"/>
  </r>
  <r>
    <s v="1699000073"/>
    <s v="0"/>
    <s v="16990000730"/>
    <s v="9900"/>
    <x v="12"/>
    <s v="WWR Project-RC-011605"/>
    <s v="0"/>
    <s v="0"/>
    <s v="UM3001"/>
    <d v="2017-03-30T00:00:00"/>
    <n v="26475861.300000001"/>
    <n v="0"/>
    <n v="26475861.300000001"/>
    <n v="0"/>
    <n v="0"/>
    <n v="0"/>
    <n v="0"/>
    <n v="26475861.300000001"/>
    <n v="26475861.300000001"/>
    <n v="0"/>
    <n v="0"/>
    <m/>
    <s v="UM01"/>
    <s v="INR"/>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L16" firstHeaderRow="0" firstDataRow="1" firstDataCol="1"/>
  <pivotFields count="29">
    <pivotField showAll="0"/>
    <pivotField showAll="0"/>
    <pivotField showAll="0"/>
    <pivotField showAll="0"/>
    <pivotField axis="axisRow" showAll="0">
      <items count="14">
        <item h="1" x="11"/>
        <item x="1"/>
        <item x="10"/>
        <item x="7"/>
        <item h="1" x="12"/>
        <item x="3"/>
        <item x="5"/>
        <item x="0"/>
        <item x="8"/>
        <item x="4"/>
        <item x="2"/>
        <item x="6"/>
        <item x="9"/>
        <item t="default"/>
      </items>
    </pivotField>
    <pivotField showAll="0"/>
    <pivotField showAll="0"/>
    <pivotField showAll="0"/>
    <pivotField showAll="0"/>
    <pivotField numFmtId="14"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dataField="1" numFmtId="43" showAll="0"/>
    <pivotField showAll="0"/>
    <pivotField showAll="0"/>
    <pivotField showAll="0"/>
    <pivotField numFmtId="43" showAll="0"/>
    <pivotField numFmtId="43" showAll="0"/>
    <pivotField numFmtId="43" showAll="0"/>
    <pivotField numFmtId="43" showAll="0"/>
    <pivotField numFmtId="43" showAll="0"/>
  </pivotFields>
  <rowFields count="1">
    <field x="4"/>
  </rowFields>
  <rowItems count="12">
    <i>
      <x v="1"/>
    </i>
    <i>
      <x v="2"/>
    </i>
    <i>
      <x v="3"/>
    </i>
    <i>
      <x v="5"/>
    </i>
    <i>
      <x v="6"/>
    </i>
    <i>
      <x v="7"/>
    </i>
    <i>
      <x v="8"/>
    </i>
    <i>
      <x v="9"/>
    </i>
    <i>
      <x v="10"/>
    </i>
    <i>
      <x v="11"/>
    </i>
    <i>
      <x v="12"/>
    </i>
    <i t="grand">
      <x/>
    </i>
  </rowItems>
  <colFields count="1">
    <field x="-2"/>
  </colFields>
  <colItems count="11">
    <i>
      <x/>
    </i>
    <i i="1">
      <x v="1"/>
    </i>
    <i i="2">
      <x v="2"/>
    </i>
    <i i="3">
      <x v="3"/>
    </i>
    <i i="4">
      <x v="4"/>
    </i>
    <i i="5">
      <x v="5"/>
    </i>
    <i i="6">
      <x v="6"/>
    </i>
    <i i="7">
      <x v="7"/>
    </i>
    <i i="8">
      <x v="8"/>
    </i>
    <i i="9">
      <x v="9"/>
    </i>
    <i i="10">
      <x v="10"/>
    </i>
  </colItems>
  <dataFields count="11">
    <dataField name="Sum of APC FY start" fld="10" baseField="0" baseItem="0"/>
    <dataField name="Sum of Dep. FY start" fld="11" baseField="0" baseItem="0"/>
    <dataField name="Sum of Bk.val.FY strt" fld="12" baseField="0" baseItem="0"/>
    <dataField name="Sum of Acquisition" fld="13" baseField="0" baseItem="0"/>
    <dataField name="Sum of Retirement" fld="14" baseField="0" baseItem="0"/>
    <dataField name="Sum of Dep. for year" fld="15" baseField="0" baseItem="0"/>
    <dataField name="Sum of Dep.retir." fld="16" baseField="0" baseItem="0"/>
    <dataField name="Sum of Curr.bk.val." fld="17" baseField="0" baseItem="0"/>
    <dataField name="Sum of Current APC" fld="18" baseField="0" baseItem="0"/>
    <dataField name="Sum of Accumul. dep." fld="19" baseField="0" baseItem="0"/>
    <dataField name="Sum of Transfer" fld="20" baseField="0" baseItem="0"/>
  </dataFields>
  <formats count="2">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8900"/>
  <sheetViews>
    <sheetView topLeftCell="A18" workbookViewId="0">
      <pane xSplit="1" ySplit="2" topLeftCell="E24" activePane="bottomRight" state="frozen"/>
      <selection activeCell="A18" sqref="A18"/>
      <selection pane="topRight" activeCell="B18" sqref="B18"/>
      <selection pane="bottomLeft" activeCell="A20" sqref="A20"/>
      <selection pane="bottomRight" activeCell="I36" sqref="I36"/>
    </sheetView>
  </sheetViews>
  <sheetFormatPr defaultRowHeight="15" x14ac:dyDescent="0.2"/>
  <cols>
    <col min="1" max="1" width="27.7109375" style="1" customWidth="1"/>
    <col min="2" max="2" width="19.85546875" style="1" bestFit="1" customWidth="1"/>
    <col min="3" max="3" width="20.42578125" style="1" bestFit="1" customWidth="1"/>
    <col min="4" max="4" width="21" style="1" bestFit="1" customWidth="1"/>
    <col min="5" max="5" width="17.85546875" style="1" bestFit="1" customWidth="1"/>
    <col min="6" max="6" width="18.140625" style="1" bestFit="1" customWidth="1"/>
    <col min="7" max="7" width="20" style="1" bestFit="1" customWidth="1"/>
    <col min="8" max="8" width="17" style="1" bestFit="1" customWidth="1"/>
    <col min="9" max="10" width="20.28515625" style="1" customWidth="1"/>
    <col min="11" max="11" width="20.5703125" style="1" customWidth="1"/>
    <col min="12" max="12" width="15.85546875" style="1" bestFit="1" customWidth="1"/>
    <col min="13" max="16384" width="9.140625" style="1"/>
  </cols>
  <sheetData>
    <row r="4" spans="1:12" x14ac:dyDescent="0.2">
      <c r="A4" s="6" t="s">
        <v>72</v>
      </c>
      <c r="B4" s="7" t="s">
        <v>74</v>
      </c>
      <c r="C4" s="7" t="s">
        <v>75</v>
      </c>
      <c r="D4" s="7" t="s">
        <v>76</v>
      </c>
      <c r="E4" s="7" t="s">
        <v>77</v>
      </c>
      <c r="F4" s="7" t="s">
        <v>78</v>
      </c>
      <c r="G4" s="7" t="s">
        <v>79</v>
      </c>
      <c r="H4" s="7" t="s">
        <v>80</v>
      </c>
      <c r="I4" s="7" t="s">
        <v>81</v>
      </c>
      <c r="J4" s="7" t="s">
        <v>82</v>
      </c>
      <c r="K4" s="7" t="s">
        <v>83</v>
      </c>
      <c r="L4" s="7" t="s">
        <v>84</v>
      </c>
    </row>
    <row r="5" spans="1:12" x14ac:dyDescent="0.2">
      <c r="A5" s="8" t="s">
        <v>60</v>
      </c>
      <c r="B5" s="9">
        <v>1420364292.259999</v>
      </c>
      <c r="C5" s="9">
        <v>-640696417.61999965</v>
      </c>
      <c r="D5" s="9">
        <v>779667874.63999999</v>
      </c>
      <c r="E5" s="9">
        <v>0</v>
      </c>
      <c r="F5" s="9">
        <v>0</v>
      </c>
      <c r="G5" s="9">
        <v>-40931020.809999995</v>
      </c>
      <c r="H5" s="9">
        <v>0</v>
      </c>
      <c r="I5" s="9">
        <v>738736853.83000016</v>
      </c>
      <c r="J5" s="9">
        <v>1420364292.259999</v>
      </c>
      <c r="K5" s="9">
        <v>-681627438.42999959</v>
      </c>
      <c r="L5" s="9">
        <v>0</v>
      </c>
    </row>
    <row r="6" spans="1:12" x14ac:dyDescent="0.2">
      <c r="A6" s="8" t="s">
        <v>69</v>
      </c>
      <c r="B6" s="9">
        <v>31874184.349999994</v>
      </c>
      <c r="C6" s="9">
        <v>-26167299.119999997</v>
      </c>
      <c r="D6" s="9">
        <v>5706885.2299999967</v>
      </c>
      <c r="E6" s="9">
        <v>1933992.3399999999</v>
      </c>
      <c r="F6" s="9">
        <v>0</v>
      </c>
      <c r="G6" s="9">
        <v>-1862849.5499999993</v>
      </c>
      <c r="H6" s="9">
        <v>0</v>
      </c>
      <c r="I6" s="9">
        <v>5778028.0199999977</v>
      </c>
      <c r="J6" s="9">
        <v>33808176.689999998</v>
      </c>
      <c r="K6" s="9">
        <v>-28030148.669999998</v>
      </c>
      <c r="L6" s="9">
        <v>0</v>
      </c>
    </row>
    <row r="7" spans="1:12" x14ac:dyDescent="0.2">
      <c r="A7" s="8" t="s">
        <v>66</v>
      </c>
      <c r="B7" s="9">
        <v>112683747.10000001</v>
      </c>
      <c r="C7" s="9">
        <v>-70761266.499999985</v>
      </c>
      <c r="D7" s="9">
        <v>41922480.600000009</v>
      </c>
      <c r="E7" s="9">
        <v>16000</v>
      </c>
      <c r="F7" s="9">
        <v>0</v>
      </c>
      <c r="G7" s="9">
        <v>-21356091.640000001</v>
      </c>
      <c r="H7" s="9">
        <v>0</v>
      </c>
      <c r="I7" s="9">
        <v>20582388.960000001</v>
      </c>
      <c r="J7" s="9">
        <v>112699747.10000001</v>
      </c>
      <c r="K7" s="9">
        <v>-92117358.140000001</v>
      </c>
      <c r="L7" s="9">
        <v>0</v>
      </c>
    </row>
    <row r="8" spans="1:12" x14ac:dyDescent="0.2">
      <c r="A8" s="8" t="s">
        <v>62</v>
      </c>
      <c r="B8" s="9">
        <v>241736522.59999996</v>
      </c>
      <c r="C8" s="9">
        <v>-108168913.73000002</v>
      </c>
      <c r="D8" s="9">
        <v>133567608.86999999</v>
      </c>
      <c r="E8" s="9">
        <v>0</v>
      </c>
      <c r="F8" s="9">
        <v>0</v>
      </c>
      <c r="G8" s="9">
        <v>-4205142.3400000008</v>
      </c>
      <c r="H8" s="9">
        <v>0</v>
      </c>
      <c r="I8" s="9">
        <v>129362466.52999999</v>
      </c>
      <c r="J8" s="9">
        <v>241736522.59999996</v>
      </c>
      <c r="K8" s="9">
        <v>-112374056.07000002</v>
      </c>
      <c r="L8" s="9">
        <v>0</v>
      </c>
    </row>
    <row r="9" spans="1:12" x14ac:dyDescent="0.2">
      <c r="A9" s="8" t="s">
        <v>64</v>
      </c>
      <c r="B9" s="9">
        <v>15947286.640000056</v>
      </c>
      <c r="C9" s="9">
        <v>-14291342.960000033</v>
      </c>
      <c r="D9" s="9">
        <v>1655943.6799999997</v>
      </c>
      <c r="E9" s="9">
        <v>268255.92000000004</v>
      </c>
      <c r="F9" s="9">
        <v>0</v>
      </c>
      <c r="G9" s="9">
        <v>-317222.98999999987</v>
      </c>
      <c r="H9" s="9">
        <v>0</v>
      </c>
      <c r="I9" s="9">
        <v>1606976.61</v>
      </c>
      <c r="J9" s="9">
        <v>16215542.560000056</v>
      </c>
      <c r="K9" s="9">
        <v>-14608565.950000025</v>
      </c>
      <c r="L9" s="9">
        <v>0</v>
      </c>
    </row>
    <row r="10" spans="1:12" x14ac:dyDescent="0.2">
      <c r="A10" s="8" t="s">
        <v>59</v>
      </c>
      <c r="B10" s="9">
        <v>317553117.30000001</v>
      </c>
      <c r="C10" s="9">
        <v>0</v>
      </c>
      <c r="D10" s="9">
        <v>317553117.30000001</v>
      </c>
      <c r="E10" s="9">
        <v>0</v>
      </c>
      <c r="F10" s="9">
        <v>0</v>
      </c>
      <c r="G10" s="9">
        <v>0</v>
      </c>
      <c r="H10" s="9">
        <v>0</v>
      </c>
      <c r="I10" s="9">
        <v>317553117.30000001</v>
      </c>
      <c r="J10" s="9">
        <v>317553117.30000001</v>
      </c>
      <c r="K10" s="9">
        <v>0</v>
      </c>
      <c r="L10" s="9">
        <v>0</v>
      </c>
    </row>
    <row r="11" spans="1:12" x14ac:dyDescent="0.2">
      <c r="A11" s="8" t="s">
        <v>67</v>
      </c>
      <c r="B11" s="9">
        <v>8419665</v>
      </c>
      <c r="C11" s="9">
        <v>-2985519.3200000003</v>
      </c>
      <c r="D11" s="9">
        <v>5434145.6800000006</v>
      </c>
      <c r="E11" s="9">
        <v>0</v>
      </c>
      <c r="F11" s="9">
        <v>0</v>
      </c>
      <c r="G11" s="9">
        <v>-107968.97</v>
      </c>
      <c r="H11" s="9">
        <v>0</v>
      </c>
      <c r="I11" s="9">
        <v>5326176.71</v>
      </c>
      <c r="J11" s="9">
        <v>8419665</v>
      </c>
      <c r="K11" s="9">
        <v>-3093488.29</v>
      </c>
      <c r="L11" s="9">
        <v>0</v>
      </c>
    </row>
    <row r="12" spans="1:12" x14ac:dyDescent="0.2">
      <c r="A12" s="8" t="s">
        <v>63</v>
      </c>
      <c r="B12" s="9">
        <v>18818895.749999985</v>
      </c>
      <c r="C12" s="9">
        <v>-15473113.529999992</v>
      </c>
      <c r="D12" s="9">
        <v>3345782.2200000035</v>
      </c>
      <c r="E12" s="9">
        <v>775308.89</v>
      </c>
      <c r="F12" s="9">
        <v>-789180.02999999991</v>
      </c>
      <c r="G12" s="9">
        <v>-877627.59000000055</v>
      </c>
      <c r="H12" s="9">
        <v>642013.14999999991</v>
      </c>
      <c r="I12" s="9">
        <v>3096296.6399999973</v>
      </c>
      <c r="J12" s="9">
        <v>18805024.609999988</v>
      </c>
      <c r="K12" s="9">
        <v>-15708727.969999988</v>
      </c>
      <c r="L12" s="9">
        <v>0</v>
      </c>
    </row>
    <row r="13" spans="1:12" x14ac:dyDescent="0.2">
      <c r="A13" s="8" t="s">
        <v>61</v>
      </c>
      <c r="B13" s="9">
        <v>7028097103.7899981</v>
      </c>
      <c r="C13" s="9">
        <v>-4789975772.4899864</v>
      </c>
      <c r="D13" s="9">
        <v>2238121331.2999973</v>
      </c>
      <c r="E13" s="9">
        <v>56816199.159999996</v>
      </c>
      <c r="F13" s="9">
        <v>0</v>
      </c>
      <c r="G13" s="9">
        <v>-190147618.92000011</v>
      </c>
      <c r="H13" s="9">
        <v>0</v>
      </c>
      <c r="I13" s="9">
        <v>2111101200.6599989</v>
      </c>
      <c r="J13" s="9">
        <v>7091224592.0699997</v>
      </c>
      <c r="K13" s="9">
        <v>-4980123391.4100018</v>
      </c>
      <c r="L13" s="9">
        <v>6311289.120000001</v>
      </c>
    </row>
    <row r="14" spans="1:12" x14ac:dyDescent="0.2">
      <c r="A14" s="8" t="s">
        <v>65</v>
      </c>
      <c r="B14" s="9">
        <v>39416163.579999998</v>
      </c>
      <c r="C14" s="9">
        <v>-26978635.110000003</v>
      </c>
      <c r="D14" s="9">
        <v>12437528.470000001</v>
      </c>
      <c r="E14" s="9">
        <v>1286336.44</v>
      </c>
      <c r="F14" s="9">
        <v>-1723256</v>
      </c>
      <c r="G14" s="9">
        <v>-2022983.0299999998</v>
      </c>
      <c r="H14" s="9">
        <v>1535971.5</v>
      </c>
      <c r="I14" s="9">
        <v>11513597.379999999</v>
      </c>
      <c r="J14" s="9">
        <v>38979244.020000003</v>
      </c>
      <c r="K14" s="9">
        <v>-27465646.640000004</v>
      </c>
      <c r="L14" s="9">
        <v>0</v>
      </c>
    </row>
    <row r="15" spans="1:12" x14ac:dyDescent="0.2">
      <c r="A15" s="8" t="s">
        <v>68</v>
      </c>
      <c r="B15" s="9">
        <v>83859364.019999996</v>
      </c>
      <c r="C15" s="9">
        <v>-55857633.600000001</v>
      </c>
      <c r="D15" s="9">
        <v>28001730.420000002</v>
      </c>
      <c r="E15" s="9">
        <v>0</v>
      </c>
      <c r="F15" s="9">
        <v>0</v>
      </c>
      <c r="G15" s="9">
        <v>-1082351.25</v>
      </c>
      <c r="H15" s="9">
        <v>0</v>
      </c>
      <c r="I15" s="9">
        <v>26919379.170000002</v>
      </c>
      <c r="J15" s="9">
        <v>83859364.019999996</v>
      </c>
      <c r="K15" s="9">
        <v>-56939984.850000001</v>
      </c>
      <c r="L15" s="9">
        <v>0</v>
      </c>
    </row>
    <row r="16" spans="1:12" x14ac:dyDescent="0.2">
      <c r="A16" s="8" t="s">
        <v>73</v>
      </c>
      <c r="B16" s="9">
        <v>9318770342.3899975</v>
      </c>
      <c r="C16" s="9">
        <v>-5751355913.9799862</v>
      </c>
      <c r="D16" s="9">
        <v>3567414428.4099975</v>
      </c>
      <c r="E16" s="9">
        <v>61096092.749999993</v>
      </c>
      <c r="F16" s="9">
        <v>-2512436.0299999998</v>
      </c>
      <c r="G16" s="9">
        <v>-262910877.09000009</v>
      </c>
      <c r="H16" s="9">
        <v>2177984.65</v>
      </c>
      <c r="I16" s="9">
        <v>3371576481.8099995</v>
      </c>
      <c r="J16" s="9">
        <v>9383665288.2299995</v>
      </c>
      <c r="K16" s="9">
        <v>-6012088806.420002</v>
      </c>
      <c r="L16" s="9">
        <v>6311289.120000001</v>
      </c>
    </row>
    <row r="17" spans="1:12" x14ac:dyDescent="0.2">
      <c r="A17"/>
      <c r="B17"/>
      <c r="C17"/>
    </row>
    <row r="18" spans="1:12" x14ac:dyDescent="0.2">
      <c r="A18"/>
      <c r="B18"/>
      <c r="C18"/>
    </row>
    <row r="19" spans="1:12" s="2" customFormat="1" x14ac:dyDescent="0.2">
      <c r="A19" s="2" t="s">
        <v>58</v>
      </c>
      <c r="B19" s="2" t="s">
        <v>85</v>
      </c>
      <c r="C19" s="2" t="s">
        <v>86</v>
      </c>
      <c r="D19" s="2" t="s">
        <v>87</v>
      </c>
      <c r="E19" s="2" t="s">
        <v>88</v>
      </c>
      <c r="F19" s="2" t="s">
        <v>89</v>
      </c>
      <c r="G19" s="2" t="s">
        <v>90</v>
      </c>
      <c r="H19" s="2" t="s">
        <v>91</v>
      </c>
      <c r="I19" s="2" t="s">
        <v>92</v>
      </c>
      <c r="J19" s="2" t="s">
        <v>93</v>
      </c>
      <c r="K19" s="2" t="s">
        <v>94</v>
      </c>
      <c r="L19" s="2" t="s">
        <v>49</v>
      </c>
    </row>
    <row r="20" spans="1:12" x14ac:dyDescent="0.2">
      <c r="A20" s="1" t="str">
        <f t="shared" ref="A20:L21" si="0">+A10</f>
        <v>Land Free Hold</v>
      </c>
      <c r="B20" s="3">
        <f t="shared" si="0"/>
        <v>317553117.30000001</v>
      </c>
      <c r="C20" s="3">
        <f t="shared" si="0"/>
        <v>0</v>
      </c>
      <c r="D20" s="3">
        <f t="shared" si="0"/>
        <v>317553117.30000001</v>
      </c>
      <c r="E20" s="3">
        <f t="shared" si="0"/>
        <v>0</v>
      </c>
      <c r="F20" s="3">
        <f t="shared" si="0"/>
        <v>0</v>
      </c>
      <c r="G20" s="3">
        <f t="shared" si="0"/>
        <v>0</v>
      </c>
      <c r="H20" s="3">
        <f t="shared" si="0"/>
        <v>0</v>
      </c>
      <c r="I20" s="3">
        <f t="shared" si="0"/>
        <v>317553117.30000001</v>
      </c>
      <c r="J20" s="3">
        <f t="shared" si="0"/>
        <v>317553117.30000001</v>
      </c>
      <c r="K20" s="3">
        <f t="shared" si="0"/>
        <v>0</v>
      </c>
      <c r="L20" s="3">
        <f t="shared" si="0"/>
        <v>0</v>
      </c>
    </row>
    <row r="21" spans="1:12" x14ac:dyDescent="0.2">
      <c r="A21" s="1" t="str">
        <f t="shared" si="0"/>
        <v>Land Lease Hold</v>
      </c>
      <c r="B21" s="3">
        <f t="shared" si="0"/>
        <v>8419665</v>
      </c>
      <c r="C21" s="3">
        <f t="shared" si="0"/>
        <v>-2985519.3200000003</v>
      </c>
      <c r="D21" s="3">
        <f t="shared" si="0"/>
        <v>5434145.6800000006</v>
      </c>
      <c r="E21" s="3">
        <f t="shared" si="0"/>
        <v>0</v>
      </c>
      <c r="F21" s="3">
        <f t="shared" si="0"/>
        <v>0</v>
      </c>
      <c r="G21" s="3">
        <f t="shared" si="0"/>
        <v>-107968.97</v>
      </c>
      <c r="H21" s="3">
        <f t="shared" si="0"/>
        <v>0</v>
      </c>
      <c r="I21" s="3">
        <f t="shared" si="0"/>
        <v>5326176.71</v>
      </c>
      <c r="J21" s="3">
        <f t="shared" si="0"/>
        <v>8419665</v>
      </c>
      <c r="K21" s="3">
        <f t="shared" si="0"/>
        <v>-3093488.29</v>
      </c>
      <c r="L21" s="3">
        <f t="shared" si="0"/>
        <v>0</v>
      </c>
    </row>
    <row r="22" spans="1:12" x14ac:dyDescent="0.2">
      <c r="A22" s="1" t="str">
        <f>+A5</f>
        <v>Buildings</v>
      </c>
      <c r="B22" s="3">
        <f>+B5</f>
        <v>1420364292.259999</v>
      </c>
      <c r="C22" s="3">
        <f t="shared" ref="C22:L22" si="1">+C5</f>
        <v>-640696417.61999965</v>
      </c>
      <c r="D22" s="3">
        <f t="shared" si="1"/>
        <v>779667874.63999999</v>
      </c>
      <c r="E22" s="3">
        <f t="shared" si="1"/>
        <v>0</v>
      </c>
      <c r="F22" s="3">
        <f t="shared" si="1"/>
        <v>0</v>
      </c>
      <c r="G22" s="3">
        <f t="shared" si="1"/>
        <v>-40931020.809999995</v>
      </c>
      <c r="H22" s="3">
        <f t="shared" si="1"/>
        <v>0</v>
      </c>
      <c r="I22" s="3">
        <f t="shared" si="1"/>
        <v>738736853.83000016</v>
      </c>
      <c r="J22" s="3">
        <f t="shared" si="1"/>
        <v>1420364292.259999</v>
      </c>
      <c r="K22" s="3">
        <f t="shared" si="1"/>
        <v>-681627438.42999959</v>
      </c>
      <c r="L22" s="3">
        <f t="shared" si="1"/>
        <v>0</v>
      </c>
    </row>
    <row r="23" spans="1:12" x14ac:dyDescent="0.2">
      <c r="B23" s="4"/>
      <c r="C23" s="4"/>
      <c r="D23" s="4"/>
      <c r="E23" s="4"/>
      <c r="F23" s="4"/>
      <c r="G23" s="4"/>
      <c r="H23" s="4"/>
      <c r="I23" s="4"/>
      <c r="J23" s="4"/>
      <c r="K23" s="4"/>
      <c r="L23" s="4"/>
    </row>
    <row r="24" spans="1:12" x14ac:dyDescent="0.2">
      <c r="A24" s="1" t="str">
        <f t="shared" ref="A24:L24" si="2">+A13</f>
        <v>Plant &amp; Equipment</v>
      </c>
      <c r="B24" s="3">
        <f t="shared" si="2"/>
        <v>7028097103.7899981</v>
      </c>
      <c r="C24" s="3">
        <f t="shared" si="2"/>
        <v>-4789975772.4899864</v>
      </c>
      <c r="D24" s="3">
        <f t="shared" si="2"/>
        <v>2238121331.2999973</v>
      </c>
      <c r="E24" s="3">
        <f t="shared" si="2"/>
        <v>56816199.159999996</v>
      </c>
      <c r="F24" s="3">
        <f t="shared" si="2"/>
        <v>0</v>
      </c>
      <c r="G24" s="3">
        <f t="shared" si="2"/>
        <v>-190147618.92000011</v>
      </c>
      <c r="H24" s="3">
        <f t="shared" si="2"/>
        <v>0</v>
      </c>
      <c r="I24" s="3">
        <f t="shared" si="2"/>
        <v>2111101200.6599989</v>
      </c>
      <c r="J24" s="3">
        <f t="shared" si="2"/>
        <v>7091224592.0699997</v>
      </c>
      <c r="K24" s="3">
        <f t="shared" si="2"/>
        <v>-4980123391.4100018</v>
      </c>
      <c r="L24" s="3">
        <f t="shared" si="2"/>
        <v>6311289.120000001</v>
      </c>
    </row>
    <row r="25" spans="1:12" x14ac:dyDescent="0.2">
      <c r="A25" s="1" t="str">
        <f>+A6</f>
        <v>Computer and Data Processing</v>
      </c>
      <c r="B25" s="3">
        <f>+B6</f>
        <v>31874184.349999994</v>
      </c>
      <c r="C25" s="3">
        <f t="shared" ref="C25:L25" si="3">+C6</f>
        <v>-26167299.119999997</v>
      </c>
      <c r="D25" s="3">
        <f t="shared" si="3"/>
        <v>5706885.2299999967</v>
      </c>
      <c r="E25" s="3">
        <f t="shared" si="3"/>
        <v>1933992.3399999999</v>
      </c>
      <c r="F25" s="3">
        <f t="shared" si="3"/>
        <v>0</v>
      </c>
      <c r="G25" s="3">
        <f t="shared" si="3"/>
        <v>-1862849.5499999993</v>
      </c>
      <c r="H25" s="3">
        <f t="shared" si="3"/>
        <v>0</v>
      </c>
      <c r="I25" s="3">
        <f t="shared" si="3"/>
        <v>5778028.0199999977</v>
      </c>
      <c r="J25" s="3">
        <f t="shared" si="3"/>
        <v>33808176.689999998</v>
      </c>
      <c r="K25" s="3">
        <f t="shared" si="3"/>
        <v>-28030148.669999998</v>
      </c>
      <c r="L25" s="3">
        <f t="shared" si="3"/>
        <v>0</v>
      </c>
    </row>
    <row r="26" spans="1:12" x14ac:dyDescent="0.2">
      <c r="B26" s="4"/>
      <c r="C26" s="4"/>
      <c r="D26" s="4"/>
      <c r="E26" s="4"/>
      <c r="F26" s="4"/>
      <c r="G26" s="4"/>
      <c r="H26" s="4"/>
      <c r="I26" s="4"/>
      <c r="J26" s="4"/>
      <c r="K26" s="4"/>
      <c r="L26" s="4"/>
    </row>
    <row r="27" spans="1:12" x14ac:dyDescent="0.2">
      <c r="A27" s="1" t="str">
        <f t="shared" ref="A27:L27" si="4">+A8</f>
        <v>Electrical installations</v>
      </c>
      <c r="B27" s="3">
        <f t="shared" si="4"/>
        <v>241736522.59999996</v>
      </c>
      <c r="C27" s="3">
        <f t="shared" si="4"/>
        <v>-108168913.73000002</v>
      </c>
      <c r="D27" s="3">
        <f t="shared" si="4"/>
        <v>133567608.86999999</v>
      </c>
      <c r="E27" s="3">
        <f t="shared" si="4"/>
        <v>0</v>
      </c>
      <c r="F27" s="3">
        <f t="shared" si="4"/>
        <v>0</v>
      </c>
      <c r="G27" s="3">
        <f t="shared" si="4"/>
        <v>-4205142.3400000008</v>
      </c>
      <c r="H27" s="3">
        <f t="shared" si="4"/>
        <v>0</v>
      </c>
      <c r="I27" s="3">
        <f t="shared" si="4"/>
        <v>129362466.52999999</v>
      </c>
      <c r="J27" s="3">
        <f t="shared" si="4"/>
        <v>241736522.59999996</v>
      </c>
      <c r="K27" s="3">
        <f t="shared" si="4"/>
        <v>-112374056.07000002</v>
      </c>
      <c r="L27" s="3">
        <f t="shared" si="4"/>
        <v>0</v>
      </c>
    </row>
    <row r="28" spans="1:12" x14ac:dyDescent="0.2">
      <c r="A28" s="1" t="str">
        <f t="shared" ref="A28:L28" si="5">+A15</f>
        <v>WTP and Supply plant</v>
      </c>
      <c r="B28" s="3">
        <f t="shared" si="5"/>
        <v>83859364.019999996</v>
      </c>
      <c r="C28" s="3">
        <f t="shared" si="5"/>
        <v>-55857633.600000001</v>
      </c>
      <c r="D28" s="3">
        <f t="shared" si="5"/>
        <v>28001730.420000002</v>
      </c>
      <c r="E28" s="3">
        <f t="shared" si="5"/>
        <v>0</v>
      </c>
      <c r="F28" s="3">
        <f t="shared" si="5"/>
        <v>0</v>
      </c>
      <c r="G28" s="3">
        <f t="shared" si="5"/>
        <v>-1082351.25</v>
      </c>
      <c r="H28" s="3">
        <f t="shared" si="5"/>
        <v>0</v>
      </c>
      <c r="I28" s="3">
        <f t="shared" si="5"/>
        <v>26919379.170000002</v>
      </c>
      <c r="J28" s="3">
        <f t="shared" si="5"/>
        <v>83859364.019999996</v>
      </c>
      <c r="K28" s="3">
        <f t="shared" si="5"/>
        <v>-56939984.850000001</v>
      </c>
      <c r="L28" s="3">
        <f t="shared" si="5"/>
        <v>0</v>
      </c>
    </row>
    <row r="29" spans="1:12" x14ac:dyDescent="0.2">
      <c r="A29" s="1" t="str">
        <f t="shared" ref="A29:L29" si="6">+A12</f>
        <v>Office Equipments</v>
      </c>
      <c r="B29" s="3">
        <f t="shared" si="6"/>
        <v>18818895.749999985</v>
      </c>
      <c r="C29" s="3">
        <f t="shared" si="6"/>
        <v>-15473113.529999992</v>
      </c>
      <c r="D29" s="3">
        <f t="shared" si="6"/>
        <v>3345782.2200000035</v>
      </c>
      <c r="E29" s="3">
        <f t="shared" si="6"/>
        <v>775308.89</v>
      </c>
      <c r="F29" s="3">
        <f t="shared" si="6"/>
        <v>-789180.02999999991</v>
      </c>
      <c r="G29" s="3">
        <f t="shared" si="6"/>
        <v>-877627.59000000055</v>
      </c>
      <c r="H29" s="3">
        <f t="shared" si="6"/>
        <v>642013.14999999991</v>
      </c>
      <c r="I29" s="3">
        <f t="shared" si="6"/>
        <v>3096296.6399999973</v>
      </c>
      <c r="J29" s="3">
        <f t="shared" si="6"/>
        <v>18805024.609999988</v>
      </c>
      <c r="K29" s="3">
        <f t="shared" si="6"/>
        <v>-15708727.969999988</v>
      </c>
      <c r="L29" s="3">
        <f t="shared" si="6"/>
        <v>0</v>
      </c>
    </row>
    <row r="30" spans="1:12" x14ac:dyDescent="0.2">
      <c r="A30" s="1" t="str">
        <f t="shared" ref="A30:L30" si="7">+A9</f>
        <v>Furniture &amp; Fixture</v>
      </c>
      <c r="B30" s="3">
        <f t="shared" si="7"/>
        <v>15947286.640000056</v>
      </c>
      <c r="C30" s="3">
        <f t="shared" si="7"/>
        <v>-14291342.960000033</v>
      </c>
      <c r="D30" s="3">
        <f t="shared" si="7"/>
        <v>1655943.6799999997</v>
      </c>
      <c r="E30" s="3">
        <f t="shared" si="7"/>
        <v>268255.92000000004</v>
      </c>
      <c r="F30" s="3">
        <f t="shared" si="7"/>
        <v>0</v>
      </c>
      <c r="G30" s="3">
        <f t="shared" si="7"/>
        <v>-317222.98999999987</v>
      </c>
      <c r="H30" s="3">
        <f t="shared" si="7"/>
        <v>0</v>
      </c>
      <c r="I30" s="3">
        <f t="shared" si="7"/>
        <v>1606976.61</v>
      </c>
      <c r="J30" s="3">
        <f t="shared" si="7"/>
        <v>16215542.560000056</v>
      </c>
      <c r="K30" s="3">
        <f t="shared" si="7"/>
        <v>-14608565.950000025</v>
      </c>
      <c r="L30" s="3">
        <f t="shared" si="7"/>
        <v>0</v>
      </c>
    </row>
    <row r="31" spans="1:12" x14ac:dyDescent="0.2">
      <c r="A31" s="1" t="str">
        <f t="shared" ref="A31:L31" si="8">+A14</f>
        <v>Vehicles</v>
      </c>
      <c r="B31" s="3">
        <f t="shared" si="8"/>
        <v>39416163.579999998</v>
      </c>
      <c r="C31" s="3">
        <f t="shared" si="8"/>
        <v>-26978635.110000003</v>
      </c>
      <c r="D31" s="3">
        <f t="shared" si="8"/>
        <v>12437528.470000001</v>
      </c>
      <c r="E31" s="3">
        <f t="shared" si="8"/>
        <v>1286336.44</v>
      </c>
      <c r="F31" s="3">
        <f t="shared" si="8"/>
        <v>-1723256</v>
      </c>
      <c r="G31" s="3">
        <f t="shared" si="8"/>
        <v>-2022983.0299999998</v>
      </c>
      <c r="H31" s="3">
        <f t="shared" si="8"/>
        <v>1535971.5</v>
      </c>
      <c r="I31" s="3">
        <f t="shared" si="8"/>
        <v>11513597.379999999</v>
      </c>
      <c r="J31" s="3">
        <f t="shared" si="8"/>
        <v>38979244.020000003</v>
      </c>
      <c r="K31" s="3">
        <f t="shared" si="8"/>
        <v>-27465646.640000004</v>
      </c>
      <c r="L31" s="3">
        <f t="shared" si="8"/>
        <v>0</v>
      </c>
    </row>
    <row r="32" spans="1:12" x14ac:dyDescent="0.2">
      <c r="A32" s="1" t="str">
        <f>+A7</f>
        <v>Computer Software</v>
      </c>
      <c r="B32" s="3">
        <f>+B7</f>
        <v>112683747.10000001</v>
      </c>
      <c r="C32" s="3">
        <f t="shared" ref="C32:L32" si="9">+C7</f>
        <v>-70761266.499999985</v>
      </c>
      <c r="D32" s="3">
        <f t="shared" si="9"/>
        <v>41922480.600000009</v>
      </c>
      <c r="E32" s="3">
        <f t="shared" si="9"/>
        <v>16000</v>
      </c>
      <c r="F32" s="3">
        <f t="shared" si="9"/>
        <v>0</v>
      </c>
      <c r="G32" s="3">
        <f t="shared" si="9"/>
        <v>-21356091.640000001</v>
      </c>
      <c r="H32" s="3">
        <f t="shared" si="9"/>
        <v>0</v>
      </c>
      <c r="I32" s="3">
        <f t="shared" si="9"/>
        <v>20582388.960000001</v>
      </c>
      <c r="J32" s="3">
        <f t="shared" si="9"/>
        <v>112699747.10000001</v>
      </c>
      <c r="K32" s="3">
        <f t="shared" si="9"/>
        <v>-92117358.140000001</v>
      </c>
      <c r="L32" s="3">
        <f t="shared" si="9"/>
        <v>0</v>
      </c>
    </row>
    <row r="33" spans="1:12" s="2" customFormat="1" x14ac:dyDescent="0.2">
      <c r="A33" s="2" t="s">
        <v>73</v>
      </c>
      <c r="B33" s="5">
        <f>SUM(B20:B32)</f>
        <v>9318770342.3899975</v>
      </c>
      <c r="C33" s="5">
        <f t="shared" ref="C33:L33" si="10">SUM(C20:C32)</f>
        <v>-5751355913.9799852</v>
      </c>
      <c r="D33" s="5">
        <f t="shared" si="10"/>
        <v>3567414428.4099965</v>
      </c>
      <c r="E33" s="5">
        <f t="shared" si="10"/>
        <v>61096092.75</v>
      </c>
      <c r="F33" s="5">
        <f t="shared" si="10"/>
        <v>-2512436.0299999998</v>
      </c>
      <c r="G33" s="5">
        <f t="shared" si="10"/>
        <v>-262910877.09000015</v>
      </c>
      <c r="H33" s="5">
        <f t="shared" si="10"/>
        <v>2177984.65</v>
      </c>
      <c r="I33" s="5">
        <f t="shared" si="10"/>
        <v>3371576481.8099995</v>
      </c>
      <c r="J33" s="5">
        <f t="shared" si="10"/>
        <v>9383665288.2300014</v>
      </c>
      <c r="K33" s="5">
        <f t="shared" si="10"/>
        <v>-6012088806.420002</v>
      </c>
      <c r="L33" s="5">
        <f t="shared" si="10"/>
        <v>6311289.120000001</v>
      </c>
    </row>
    <row r="34" spans="1:12" x14ac:dyDescent="0.2">
      <c r="B34" s="3">
        <f>+B33-B16</f>
        <v>0</v>
      </c>
      <c r="C34" s="3">
        <f t="shared" ref="C34:L34" si="11">+C33-C16</f>
        <v>0</v>
      </c>
      <c r="D34" s="3">
        <f t="shared" si="11"/>
        <v>0</v>
      </c>
      <c r="E34" s="3">
        <f t="shared" si="11"/>
        <v>0</v>
      </c>
      <c r="F34" s="3">
        <f t="shared" si="11"/>
        <v>0</v>
      </c>
      <c r="G34" s="3">
        <f t="shared" si="11"/>
        <v>0</v>
      </c>
      <c r="H34" s="3">
        <f t="shared" si="11"/>
        <v>0</v>
      </c>
      <c r="I34" s="3">
        <f t="shared" si="11"/>
        <v>0</v>
      </c>
      <c r="J34" s="3">
        <f t="shared" si="11"/>
        <v>0</v>
      </c>
      <c r="K34" s="3">
        <f t="shared" si="11"/>
        <v>0</v>
      </c>
      <c r="L34" s="3">
        <f t="shared" si="11"/>
        <v>0</v>
      </c>
    </row>
    <row r="35" spans="1:12" x14ac:dyDescent="0.2">
      <c r="B35" s="3"/>
      <c r="C35" s="3"/>
      <c r="D35" s="3"/>
      <c r="E35" s="3"/>
      <c r="F35" s="3"/>
      <c r="G35" s="3"/>
      <c r="H35" s="3"/>
      <c r="I35" s="3"/>
      <c r="J35" s="3"/>
      <c r="K35" s="3"/>
      <c r="L35" s="3"/>
    </row>
    <row r="36" spans="1:12" s="2" customFormat="1" x14ac:dyDescent="0.2">
      <c r="A36" s="2" t="s">
        <v>95</v>
      </c>
      <c r="B36" s="5">
        <f>+B39+B42+B45+B48+B51+B54+B57+B60+B63+B66</f>
        <v>9318770342.3899975</v>
      </c>
      <c r="C36" s="5">
        <f t="shared" ref="C36:L36" si="12">+C39+C42+C45+C48+C51+C54+C57+C60+C63+C66</f>
        <v>-5751355913.9999981</v>
      </c>
      <c r="D36" s="5">
        <f t="shared" si="12"/>
        <v>3567414428.389998</v>
      </c>
      <c r="E36" s="5">
        <f t="shared" si="12"/>
        <v>61096092.750000007</v>
      </c>
      <c r="F36" s="5">
        <f t="shared" si="12"/>
        <v>-2512436.0300000003</v>
      </c>
      <c r="G36" s="5">
        <f t="shared" si="12"/>
        <v>-262910877.09</v>
      </c>
      <c r="H36" s="5">
        <f t="shared" si="12"/>
        <v>2177984.65</v>
      </c>
      <c r="I36" s="5">
        <f t="shared" si="12"/>
        <v>3371576481.8299994</v>
      </c>
      <c r="J36" s="5">
        <f t="shared" si="12"/>
        <v>9383665288.2400017</v>
      </c>
      <c r="K36" s="5">
        <f t="shared" si="12"/>
        <v>-6012088806.4100018</v>
      </c>
      <c r="L36" s="5">
        <f t="shared" si="12"/>
        <v>6311289.1200000001</v>
      </c>
    </row>
    <row r="37" spans="1:12" x14ac:dyDescent="0.2">
      <c r="A37" s="1" t="s">
        <v>96</v>
      </c>
      <c r="B37" s="3">
        <f t="shared" ref="B37:H37" si="13">ROUND(B36-B33,0)</f>
        <v>0</v>
      </c>
      <c r="C37" s="3">
        <f t="shared" si="13"/>
        <v>0</v>
      </c>
      <c r="D37" s="3">
        <f t="shared" si="13"/>
        <v>0</v>
      </c>
      <c r="E37" s="3">
        <f t="shared" si="13"/>
        <v>0</v>
      </c>
      <c r="F37" s="3">
        <f t="shared" si="13"/>
        <v>0</v>
      </c>
      <c r="G37" s="3">
        <f t="shared" si="13"/>
        <v>0</v>
      </c>
      <c r="H37" s="3">
        <f t="shared" si="13"/>
        <v>0</v>
      </c>
      <c r="I37" s="3">
        <f>ROUND(I36-I33,0)</f>
        <v>0</v>
      </c>
      <c r="J37" s="3">
        <f>ROUND(J36-J33,0)</f>
        <v>0</v>
      </c>
      <c r="K37" s="3">
        <f>ROUND(K36-K33,0)</f>
        <v>0</v>
      </c>
      <c r="L37" s="3"/>
    </row>
    <row r="38" spans="1:12" x14ac:dyDescent="0.2">
      <c r="B38" s="3"/>
      <c r="C38" s="3"/>
      <c r="D38" s="3"/>
      <c r="E38" s="3"/>
      <c r="F38" s="3"/>
      <c r="G38" s="3"/>
      <c r="H38" s="3"/>
      <c r="I38" s="3"/>
      <c r="J38" s="3"/>
      <c r="K38" s="3"/>
      <c r="L38" s="3"/>
    </row>
    <row r="39" spans="1:12" s="2" customFormat="1" x14ac:dyDescent="0.2">
      <c r="A39" s="2" t="s">
        <v>59</v>
      </c>
      <c r="B39" s="5">
        <v>317553117.30000001</v>
      </c>
      <c r="C39" s="5">
        <v>0</v>
      </c>
      <c r="D39" s="5">
        <f>+B39+C39</f>
        <v>317553117.30000001</v>
      </c>
      <c r="E39" s="5">
        <v>0</v>
      </c>
      <c r="F39" s="5">
        <v>0</v>
      </c>
      <c r="G39" s="5">
        <v>0</v>
      </c>
      <c r="H39" s="5">
        <v>0</v>
      </c>
      <c r="I39" s="5">
        <f>+J39+K39</f>
        <v>317553117.30000001</v>
      </c>
      <c r="J39" s="5">
        <v>317553117.30000001</v>
      </c>
      <c r="K39" s="5">
        <v>0</v>
      </c>
      <c r="L39" s="5"/>
    </row>
    <row r="40" spans="1:12" x14ac:dyDescent="0.2">
      <c r="A40" s="1" t="s">
        <v>96</v>
      </c>
      <c r="B40" s="3">
        <f t="shared" ref="B40:K40" si="14">+B39-B20</f>
        <v>0</v>
      </c>
      <c r="C40" s="3">
        <f t="shared" si="14"/>
        <v>0</v>
      </c>
      <c r="D40" s="3">
        <f t="shared" si="14"/>
        <v>0</v>
      </c>
      <c r="E40" s="3">
        <f t="shared" si="14"/>
        <v>0</v>
      </c>
      <c r="F40" s="3">
        <f t="shared" si="14"/>
        <v>0</v>
      </c>
      <c r="G40" s="3">
        <f t="shared" si="14"/>
        <v>0</v>
      </c>
      <c r="H40" s="3">
        <f t="shared" si="14"/>
        <v>0</v>
      </c>
      <c r="I40" s="3">
        <f t="shared" si="14"/>
        <v>0</v>
      </c>
      <c r="J40" s="3">
        <f t="shared" si="14"/>
        <v>0</v>
      </c>
      <c r="K40" s="3">
        <f t="shared" si="14"/>
        <v>0</v>
      </c>
      <c r="L40" s="3"/>
    </row>
    <row r="41" spans="1:12" x14ac:dyDescent="0.2">
      <c r="B41" s="3"/>
      <c r="C41" s="3"/>
      <c r="D41" s="3"/>
      <c r="E41" s="3"/>
      <c r="F41" s="3"/>
      <c r="G41" s="3"/>
      <c r="H41" s="3"/>
      <c r="I41" s="3"/>
      <c r="J41" s="3"/>
      <c r="K41" s="3"/>
      <c r="L41" s="3"/>
    </row>
    <row r="42" spans="1:12" s="2" customFormat="1" x14ac:dyDescent="0.2">
      <c r="A42" s="2" t="s">
        <v>67</v>
      </c>
      <c r="B42" s="5">
        <v>8419665</v>
      </c>
      <c r="C42" s="5">
        <f>-2877550.35-107969</f>
        <v>-2985519.35</v>
      </c>
      <c r="D42" s="5">
        <f>+B42+C42</f>
        <v>5434145.6500000004</v>
      </c>
      <c r="E42" s="5">
        <v>0</v>
      </c>
      <c r="F42" s="5">
        <v>0</v>
      </c>
      <c r="G42" s="5">
        <f>-26918.29-27214.1-27214.09-26622.49</f>
        <v>-107968.97</v>
      </c>
      <c r="H42" s="5">
        <v>0</v>
      </c>
      <c r="I42" s="5">
        <f>+J42+K42</f>
        <v>5326176.71</v>
      </c>
      <c r="J42" s="5">
        <v>8419665</v>
      </c>
      <c r="K42" s="5">
        <f>-2985519.32-26918.29-27214.1-27214.09-26622.49</f>
        <v>-3093488.29</v>
      </c>
      <c r="L42" s="5"/>
    </row>
    <row r="43" spans="1:12" x14ac:dyDescent="0.2">
      <c r="A43" s="1" t="s">
        <v>96</v>
      </c>
      <c r="B43" s="3">
        <f t="shared" ref="B43:K43" si="15">ROUND(B42-B21,0)</f>
        <v>0</v>
      </c>
      <c r="C43" s="3">
        <f t="shared" si="15"/>
        <v>0</v>
      </c>
      <c r="D43" s="3">
        <f t="shared" si="15"/>
        <v>0</v>
      </c>
      <c r="E43" s="3">
        <f t="shared" si="15"/>
        <v>0</v>
      </c>
      <c r="F43" s="3">
        <f t="shared" si="15"/>
        <v>0</v>
      </c>
      <c r="G43" s="3">
        <f t="shared" si="15"/>
        <v>0</v>
      </c>
      <c r="H43" s="3">
        <f t="shared" si="15"/>
        <v>0</v>
      </c>
      <c r="I43" s="3">
        <f t="shared" si="15"/>
        <v>0</v>
      </c>
      <c r="J43" s="3">
        <f t="shared" si="15"/>
        <v>0</v>
      </c>
      <c r="K43" s="3">
        <f t="shared" si="15"/>
        <v>0</v>
      </c>
      <c r="L43" s="3"/>
    </row>
    <row r="44" spans="1:12" x14ac:dyDescent="0.2">
      <c r="B44" s="3"/>
      <c r="C44" s="3"/>
      <c r="D44" s="3"/>
      <c r="E44" s="3"/>
      <c r="F44" s="3"/>
      <c r="G44" s="3"/>
      <c r="H44" s="3"/>
      <c r="I44" s="3"/>
      <c r="J44" s="3"/>
      <c r="K44" s="3"/>
      <c r="L44" s="3"/>
    </row>
    <row r="45" spans="1:12" s="2" customFormat="1" x14ac:dyDescent="0.2">
      <c r="A45" s="2" t="s">
        <v>60</v>
      </c>
      <c r="B45" s="5">
        <v>1420364292.2599978</v>
      </c>
      <c r="C45" s="5">
        <v>-640696417.61999893</v>
      </c>
      <c r="D45" s="5">
        <f>+B45+C45</f>
        <v>779667874.63999891</v>
      </c>
      <c r="E45" s="5">
        <v>0</v>
      </c>
      <c r="F45" s="5">
        <v>0</v>
      </c>
      <c r="G45" s="5">
        <f>-10207073.57-10318026.66-10317296.57-10088624.01</f>
        <v>-40931020.810000002</v>
      </c>
      <c r="H45" s="5">
        <v>0</v>
      </c>
      <c r="I45" s="5">
        <f>+J45+K45</f>
        <v>738736853.83000016</v>
      </c>
      <c r="J45" s="5">
        <v>1420364292.2600002</v>
      </c>
      <c r="K45" s="5">
        <f>-650903491.19-10318026.66-10317296.57-10088624.01</f>
        <v>-681627438.43000007</v>
      </c>
      <c r="L45" s="5"/>
    </row>
    <row r="46" spans="1:12" x14ac:dyDescent="0.2">
      <c r="A46" s="1" t="s">
        <v>96</v>
      </c>
      <c r="B46" s="3">
        <f t="shared" ref="B46:K46" si="16">ROUND(B45-B22,0)</f>
        <v>0</v>
      </c>
      <c r="C46" s="3">
        <f t="shared" si="16"/>
        <v>0</v>
      </c>
      <c r="D46" s="3">
        <f t="shared" si="16"/>
        <v>0</v>
      </c>
      <c r="E46" s="3">
        <f t="shared" si="16"/>
        <v>0</v>
      </c>
      <c r="F46" s="3">
        <f t="shared" si="16"/>
        <v>0</v>
      </c>
      <c r="G46" s="3">
        <f t="shared" si="16"/>
        <v>0</v>
      </c>
      <c r="H46" s="3">
        <f t="shared" si="16"/>
        <v>0</v>
      </c>
      <c r="I46" s="3">
        <f t="shared" si="16"/>
        <v>0</v>
      </c>
      <c r="J46" s="3">
        <f t="shared" si="16"/>
        <v>0</v>
      </c>
      <c r="K46" s="3">
        <f t="shared" si="16"/>
        <v>0</v>
      </c>
      <c r="L46" s="3"/>
    </row>
    <row r="47" spans="1:12" x14ac:dyDescent="0.2">
      <c r="B47" s="3"/>
      <c r="C47" s="3"/>
      <c r="D47" s="3"/>
      <c r="E47" s="3"/>
      <c r="F47" s="3"/>
      <c r="G47" s="3"/>
      <c r="H47" s="3"/>
      <c r="I47" s="3"/>
      <c r="J47" s="3"/>
      <c r="K47" s="3"/>
      <c r="L47" s="3"/>
    </row>
    <row r="48" spans="1:12" s="2" customFormat="1" x14ac:dyDescent="0.2">
      <c r="A48" s="2" t="s">
        <v>97</v>
      </c>
      <c r="B48" s="5">
        <v>7059971288.1400003</v>
      </c>
      <c r="C48" s="5">
        <f>-4816534476.6+391405</f>
        <v>-4816143071.6000004</v>
      </c>
      <c r="D48" s="5">
        <f>+B48+C48</f>
        <v>2243828216.54</v>
      </c>
      <c r="E48" s="5">
        <f>3111723.47+13695845.77+639192.34+679800+11947062.67+15687500.23+5154769.59+5884807.21+283250+7977529.34-L48</f>
        <v>58750191.500000007</v>
      </c>
      <c r="F48" s="5">
        <v>0</v>
      </c>
      <c r="G48" s="5">
        <f>-43789953.69-44328100.13-356885.8-44526927.64-401238.8-57822578.12-781956.08-2828.21</f>
        <v>-192010468.47</v>
      </c>
      <c r="H48" s="5">
        <v>0</v>
      </c>
      <c r="I48" s="5">
        <f>+J48+K48</f>
        <v>2116879228.6899996</v>
      </c>
      <c r="J48" s="5">
        <f>7063083011.61+13695845.77+639192.34+679800+11947062.67+15687500.23+5154769.59+5884807.21+283250+7977529.34</f>
        <v>7125032768.7600002</v>
      </c>
      <c r="K48" s="5">
        <f>-4860324430.29+391405-44328100.13-356885.8-44526927.64-401238.8-57822578.12-781956.08-2828.21</f>
        <v>-5008153540.0700006</v>
      </c>
      <c r="L48" s="5">
        <f>75414.91+5884807.21+351067</f>
        <v>6311289.1200000001</v>
      </c>
    </row>
    <row r="49" spans="1:12" x14ac:dyDescent="0.2">
      <c r="A49" s="1" t="s">
        <v>96</v>
      </c>
      <c r="B49" s="3">
        <f>ROUND(B48-B24-B25,0)</f>
        <v>0</v>
      </c>
      <c r="C49" s="3">
        <f>ROUND(C48-C24-C25,0)</f>
        <v>0</v>
      </c>
      <c r="D49" s="3">
        <f>ROUND(D48-D24-D25,0)</f>
        <v>0</v>
      </c>
      <c r="E49" s="3">
        <f>ROUND(E48-E24-E25,0)</f>
        <v>0</v>
      </c>
      <c r="F49" s="3"/>
      <c r="G49" s="3">
        <f t="shared" ref="G49:L49" si="17">ROUND(G48-G24-G25,0)</f>
        <v>0</v>
      </c>
      <c r="H49" s="3">
        <f t="shared" si="17"/>
        <v>0</v>
      </c>
      <c r="I49" s="3">
        <f t="shared" si="17"/>
        <v>0</v>
      </c>
      <c r="J49" s="3">
        <f t="shared" si="17"/>
        <v>0</v>
      </c>
      <c r="K49" s="3">
        <f t="shared" si="17"/>
        <v>0</v>
      </c>
      <c r="L49" s="3">
        <f t="shared" si="17"/>
        <v>0</v>
      </c>
    </row>
    <row r="50" spans="1:12" x14ac:dyDescent="0.2">
      <c r="B50" s="3"/>
      <c r="C50" s="3"/>
      <c r="D50" s="3"/>
      <c r="E50" s="3"/>
      <c r="F50" s="3"/>
      <c r="G50" s="3"/>
      <c r="H50" s="3"/>
      <c r="I50" s="3"/>
      <c r="J50" s="3"/>
      <c r="K50" s="3"/>
      <c r="L50" s="3"/>
    </row>
    <row r="51" spans="1:12" s="2" customFormat="1" x14ac:dyDescent="0.2">
      <c r="A51" s="2" t="s">
        <v>66</v>
      </c>
      <c r="B51" s="5">
        <v>112683747.099999</v>
      </c>
      <c r="C51" s="5">
        <v>-70761266.499999896</v>
      </c>
      <c r="D51" s="5">
        <f>+B51+C51</f>
        <v>41922480.5999991</v>
      </c>
      <c r="E51" s="5">
        <v>16000</v>
      </c>
      <c r="F51" s="5"/>
      <c r="G51" s="5">
        <f>-5324146.27-5382653.38-5383028.16-5266263.83</f>
        <v>-21356091.640000001</v>
      </c>
      <c r="H51" s="5"/>
      <c r="I51" s="5">
        <f>+J51+K51</f>
        <v>20582388.960000008</v>
      </c>
      <c r="J51" s="5">
        <f>112683747.1+16000</f>
        <v>112699747.09999999</v>
      </c>
      <c r="K51" s="5">
        <f>-76085412.77-5382653.38-5383028.16-5266263.83</f>
        <v>-92117358.139999986</v>
      </c>
      <c r="L51" s="5"/>
    </row>
    <row r="52" spans="1:12" x14ac:dyDescent="0.2">
      <c r="A52" s="1" t="s">
        <v>96</v>
      </c>
      <c r="B52" s="3">
        <f t="shared" ref="B52:K52" si="18">ROUND(B51-B32,0)</f>
        <v>0</v>
      </c>
      <c r="C52" s="3">
        <f t="shared" si="18"/>
        <v>0</v>
      </c>
      <c r="D52" s="3">
        <f t="shared" si="18"/>
        <v>0</v>
      </c>
      <c r="E52" s="3">
        <f t="shared" si="18"/>
        <v>0</v>
      </c>
      <c r="F52" s="3">
        <f t="shared" si="18"/>
        <v>0</v>
      </c>
      <c r="G52" s="3">
        <f t="shared" si="18"/>
        <v>0</v>
      </c>
      <c r="H52" s="3">
        <f t="shared" si="18"/>
        <v>0</v>
      </c>
      <c r="I52" s="3">
        <f t="shared" si="18"/>
        <v>0</v>
      </c>
      <c r="J52" s="3">
        <f t="shared" si="18"/>
        <v>0</v>
      </c>
      <c r="K52" s="3">
        <f t="shared" si="18"/>
        <v>0</v>
      </c>
      <c r="L52" s="3"/>
    </row>
    <row r="53" spans="1:12" x14ac:dyDescent="0.2">
      <c r="B53" s="3"/>
      <c r="C53" s="3"/>
      <c r="D53" s="3"/>
      <c r="E53" s="3"/>
      <c r="F53" s="3"/>
      <c r="G53" s="3"/>
      <c r="H53" s="3"/>
      <c r="I53" s="3"/>
      <c r="J53" s="3"/>
      <c r="K53" s="3"/>
      <c r="L53" s="3"/>
    </row>
    <row r="54" spans="1:12" s="2" customFormat="1" x14ac:dyDescent="0.2">
      <c r="A54" s="2" t="s">
        <v>98</v>
      </c>
      <c r="B54" s="5">
        <v>241736522.60000002</v>
      </c>
      <c r="C54" s="5">
        <v>-108168913.7299999</v>
      </c>
      <c r="D54" s="5">
        <f>+B54+C54</f>
        <v>133567608.87000012</v>
      </c>
      <c r="E54" s="5"/>
      <c r="F54" s="5"/>
      <c r="G54" s="5">
        <f>-1048405.34-1059926.29-1059926.3-1036884.41</f>
        <v>-4205142.34</v>
      </c>
      <c r="H54" s="5"/>
      <c r="I54" s="5">
        <f>+J54+K54</f>
        <v>129362466.52999997</v>
      </c>
      <c r="J54" s="5">
        <v>241736522.59999996</v>
      </c>
      <c r="K54" s="5">
        <f>-109217319.07-1059926.29-1059926.3-1036884.41</f>
        <v>-112374056.06999999</v>
      </c>
      <c r="L54" s="5"/>
    </row>
    <row r="55" spans="1:12" x14ac:dyDescent="0.2">
      <c r="A55" s="1" t="s">
        <v>96</v>
      </c>
      <c r="B55" s="3">
        <f t="shared" ref="B55:K55" si="19">ROUND(B54-B27,0)</f>
        <v>0</v>
      </c>
      <c r="C55" s="3">
        <f t="shared" si="19"/>
        <v>0</v>
      </c>
      <c r="D55" s="3">
        <f t="shared" si="19"/>
        <v>0</v>
      </c>
      <c r="E55" s="3">
        <f t="shared" si="19"/>
        <v>0</v>
      </c>
      <c r="F55" s="3">
        <f t="shared" si="19"/>
        <v>0</v>
      </c>
      <c r="G55" s="3">
        <f t="shared" si="19"/>
        <v>0</v>
      </c>
      <c r="H55" s="3">
        <f t="shared" si="19"/>
        <v>0</v>
      </c>
      <c r="I55" s="3">
        <f t="shared" si="19"/>
        <v>0</v>
      </c>
      <c r="J55" s="3">
        <f t="shared" si="19"/>
        <v>0</v>
      </c>
      <c r="K55" s="3">
        <f t="shared" si="19"/>
        <v>0</v>
      </c>
      <c r="L55" s="3"/>
    </row>
    <row r="56" spans="1:12" x14ac:dyDescent="0.2">
      <c r="B56" s="3"/>
      <c r="C56" s="3"/>
      <c r="D56" s="3"/>
      <c r="E56" s="3"/>
      <c r="F56" s="3"/>
      <c r="G56" s="3"/>
      <c r="H56" s="3"/>
      <c r="I56" s="3"/>
      <c r="J56" s="3"/>
      <c r="K56" s="3"/>
      <c r="L56" s="3"/>
    </row>
    <row r="57" spans="1:12" s="2" customFormat="1" x14ac:dyDescent="0.2">
      <c r="A57" s="2" t="s">
        <v>68</v>
      </c>
      <c r="B57" s="5">
        <v>83859364.020000011</v>
      </c>
      <c r="C57" s="5">
        <v>-55857633.599999897</v>
      </c>
      <c r="D57" s="5">
        <f>+B57+C57</f>
        <v>28001730.420000114</v>
      </c>
      <c r="E57" s="5"/>
      <c r="F57" s="5"/>
      <c r="G57" s="5">
        <f>-269846.48-272811.82-272811.82-266881.13</f>
        <v>-1082351.25</v>
      </c>
      <c r="H57" s="5"/>
      <c r="I57" s="5">
        <f>+J57+K57</f>
        <v>26919379.170000009</v>
      </c>
      <c r="J57" s="5">
        <v>83859364.020000011</v>
      </c>
      <c r="K57" s="5">
        <f>-56127480.08-272811.82-272811.82-266881.13</f>
        <v>-56939984.850000001</v>
      </c>
      <c r="L57" s="5"/>
    </row>
    <row r="58" spans="1:12" x14ac:dyDescent="0.2">
      <c r="A58" s="1" t="s">
        <v>96</v>
      </c>
      <c r="B58" s="3">
        <f t="shared" ref="B58:K58" si="20">ROUND(B57-B28,0)</f>
        <v>0</v>
      </c>
      <c r="C58" s="3">
        <f t="shared" si="20"/>
        <v>0</v>
      </c>
      <c r="D58" s="3">
        <f t="shared" si="20"/>
        <v>0</v>
      </c>
      <c r="E58" s="3">
        <f t="shared" si="20"/>
        <v>0</v>
      </c>
      <c r="F58" s="3">
        <f t="shared" si="20"/>
        <v>0</v>
      </c>
      <c r="G58" s="3">
        <f t="shared" si="20"/>
        <v>0</v>
      </c>
      <c r="H58" s="3">
        <f t="shared" si="20"/>
        <v>0</v>
      </c>
      <c r="I58" s="3">
        <f t="shared" si="20"/>
        <v>0</v>
      </c>
      <c r="J58" s="3">
        <f t="shared" si="20"/>
        <v>0</v>
      </c>
      <c r="K58" s="3">
        <f t="shared" si="20"/>
        <v>0</v>
      </c>
      <c r="L58" s="3"/>
    </row>
    <row r="59" spans="1:12" x14ac:dyDescent="0.2">
      <c r="B59" s="3"/>
      <c r="C59" s="3"/>
      <c r="D59" s="3"/>
      <c r="E59" s="3"/>
      <c r="F59" s="3"/>
      <c r="G59" s="3"/>
      <c r="H59" s="3"/>
      <c r="I59" s="3"/>
      <c r="J59" s="3"/>
      <c r="K59" s="3"/>
      <c r="L59" s="3"/>
    </row>
    <row r="60" spans="1:12" s="2" customFormat="1" x14ac:dyDescent="0.2">
      <c r="A60" s="2" t="s">
        <v>63</v>
      </c>
      <c r="B60" s="5">
        <v>18818895.749999989</v>
      </c>
      <c r="C60" s="5">
        <v>-15473113.530000001</v>
      </c>
      <c r="D60" s="5">
        <f>+B60+C60</f>
        <v>3345782.2199999876</v>
      </c>
      <c r="E60" s="5">
        <f>113144+329070.27+299628.62+33466</f>
        <v>775308.89</v>
      </c>
      <c r="F60" s="5">
        <f>-13000-10089.28-766090.75</f>
        <v>-789180.03</v>
      </c>
      <c r="G60" s="5">
        <f>-206468.54-213424.85-235258.9-222475.3</f>
        <v>-877627.59000000008</v>
      </c>
      <c r="H60" s="5">
        <f>1872.92+1784.08+638356.15</f>
        <v>642013.15</v>
      </c>
      <c r="I60" s="5">
        <f>+J60+K60</f>
        <v>3096296.6399999987</v>
      </c>
      <c r="J60" s="5">
        <f>19248110.02+299628.62-10089.28-766090.75+33466</f>
        <v>18805024.609999999</v>
      </c>
      <c r="K60" s="5">
        <f>-15891134-235258.9+1784.08+638356.15-222475.3</f>
        <v>-15708727.970000001</v>
      </c>
      <c r="L60" s="5"/>
    </row>
    <row r="61" spans="1:12" x14ac:dyDescent="0.2">
      <c r="A61" s="1" t="s">
        <v>96</v>
      </c>
      <c r="B61" s="3">
        <f t="shared" ref="B61:I61" si="21">ROUND(B60-B29,0)</f>
        <v>0</v>
      </c>
      <c r="C61" s="3">
        <f t="shared" si="21"/>
        <v>0</v>
      </c>
      <c r="D61" s="3">
        <f t="shared" si="21"/>
        <v>0</v>
      </c>
      <c r="E61" s="3">
        <f t="shared" si="21"/>
        <v>0</v>
      </c>
      <c r="F61" s="3">
        <f t="shared" si="21"/>
        <v>0</v>
      </c>
      <c r="G61" s="3">
        <f t="shared" si="21"/>
        <v>0</v>
      </c>
      <c r="H61" s="3">
        <f t="shared" si="21"/>
        <v>0</v>
      </c>
      <c r="I61" s="3">
        <f t="shared" si="21"/>
        <v>0</v>
      </c>
      <c r="J61" s="3">
        <f>ROUND(J60-J29,0)</f>
        <v>0</v>
      </c>
      <c r="K61" s="3">
        <f>ROUND(K60-K29,0)</f>
        <v>0</v>
      </c>
      <c r="L61" s="3"/>
    </row>
    <row r="62" spans="1:12" x14ac:dyDescent="0.2">
      <c r="B62" s="3"/>
      <c r="C62" s="3"/>
      <c r="D62" s="3"/>
      <c r="E62" s="3"/>
      <c r="F62" s="3"/>
      <c r="G62" s="3"/>
      <c r="H62" s="3"/>
      <c r="I62" s="3"/>
      <c r="J62" s="3"/>
      <c r="K62" s="3"/>
      <c r="L62" s="3"/>
    </row>
    <row r="63" spans="1:12" s="2" customFormat="1" x14ac:dyDescent="0.2">
      <c r="A63" s="2" t="s">
        <v>64</v>
      </c>
      <c r="B63" s="5">
        <v>15947286.639999999</v>
      </c>
      <c r="C63" s="5">
        <v>-14291342.959999999</v>
      </c>
      <c r="D63" s="5">
        <f>+B63+C63</f>
        <v>1655943.6799999997</v>
      </c>
      <c r="E63" s="5">
        <f>235955.92+16800+15500</f>
        <v>268255.92000000004</v>
      </c>
      <c r="F63" s="5"/>
      <c r="G63" s="5">
        <f>-74424.72-80609.87-82362-79826.4</f>
        <v>-317222.99</v>
      </c>
      <c r="H63" s="5">
        <v>0</v>
      </c>
      <c r="I63" s="5">
        <f>+J63+K63</f>
        <v>1606976.620000001</v>
      </c>
      <c r="J63" s="5">
        <f>16183242.57+16800+15500</f>
        <v>16215542.57</v>
      </c>
      <c r="K63" s="5">
        <f>-14365767.68-80609.87-82362-79826.4</f>
        <v>-14608565.949999999</v>
      </c>
      <c r="L63" s="5"/>
    </row>
    <row r="64" spans="1:12" x14ac:dyDescent="0.2">
      <c r="A64" s="1" t="s">
        <v>96</v>
      </c>
      <c r="B64" s="3">
        <f t="shared" ref="B64:K64" si="22">ROUND(B63-B30,0)</f>
        <v>0</v>
      </c>
      <c r="C64" s="3">
        <f t="shared" si="22"/>
        <v>0</v>
      </c>
      <c r="D64" s="3">
        <f t="shared" si="22"/>
        <v>0</v>
      </c>
      <c r="E64" s="3">
        <f t="shared" si="22"/>
        <v>0</v>
      </c>
      <c r="F64" s="3">
        <f t="shared" si="22"/>
        <v>0</v>
      </c>
      <c r="G64" s="3">
        <f t="shared" si="22"/>
        <v>0</v>
      </c>
      <c r="H64" s="3">
        <f t="shared" si="22"/>
        <v>0</v>
      </c>
      <c r="I64" s="3">
        <f t="shared" si="22"/>
        <v>0</v>
      </c>
      <c r="J64" s="3">
        <f t="shared" si="22"/>
        <v>0</v>
      </c>
      <c r="K64" s="3">
        <f t="shared" si="22"/>
        <v>0</v>
      </c>
      <c r="L64" s="3"/>
    </row>
    <row r="65" spans="1:12" x14ac:dyDescent="0.2">
      <c r="B65" s="3"/>
      <c r="C65" s="3"/>
      <c r="D65" s="3"/>
      <c r="E65" s="3"/>
      <c r="F65" s="3"/>
      <c r="G65" s="3"/>
      <c r="H65" s="3"/>
      <c r="I65" s="3"/>
      <c r="J65" s="3"/>
      <c r="K65" s="3"/>
      <c r="L65" s="3"/>
    </row>
    <row r="66" spans="1:12" s="2" customFormat="1" x14ac:dyDescent="0.2">
      <c r="A66" s="2" t="s">
        <v>65</v>
      </c>
      <c r="B66" s="5">
        <v>39416163.579999998</v>
      </c>
      <c r="C66" s="5">
        <v>-26978635.109999999</v>
      </c>
      <c r="D66" s="5">
        <f>+B66+C66</f>
        <v>12437528.469999999</v>
      </c>
      <c r="E66" s="5">
        <f>80325+1206011.44</f>
        <v>1286336.44</v>
      </c>
      <c r="F66" s="5">
        <f>-561460-1161796</f>
        <v>-1723256</v>
      </c>
      <c r="G66" s="5">
        <f>-547059.42-519202.75-484484.36-472236.5</f>
        <v>-2022983.0299999998</v>
      </c>
      <c r="H66" s="5">
        <f>533387+1002584.5</f>
        <v>1535971.5</v>
      </c>
      <c r="I66" s="5">
        <f>+J66+K66</f>
        <v>11513597.379999995</v>
      </c>
      <c r="J66" s="5">
        <f>38935028.58-1161796+1206011.44</f>
        <v>38979244.019999996</v>
      </c>
      <c r="K66" s="5">
        <f>-27511510.28-484484.36+1002584.5-472236.5</f>
        <v>-27465646.640000001</v>
      </c>
      <c r="L66" s="5"/>
    </row>
    <row r="67" spans="1:12" x14ac:dyDescent="0.2">
      <c r="A67" s="1" t="s">
        <v>96</v>
      </c>
      <c r="B67" s="3">
        <f t="shared" ref="B67:K67" si="23">ROUND(B66-B31,0)</f>
        <v>0</v>
      </c>
      <c r="C67" s="3">
        <f t="shared" si="23"/>
        <v>0</v>
      </c>
      <c r="D67" s="3">
        <f t="shared" si="23"/>
        <v>0</v>
      </c>
      <c r="E67" s="3">
        <f t="shared" si="23"/>
        <v>0</v>
      </c>
      <c r="F67" s="3">
        <f t="shared" si="23"/>
        <v>0</v>
      </c>
      <c r="G67" s="3">
        <f t="shared" si="23"/>
        <v>0</v>
      </c>
      <c r="H67" s="3">
        <f t="shared" si="23"/>
        <v>0</v>
      </c>
      <c r="I67" s="3">
        <f t="shared" si="23"/>
        <v>0</v>
      </c>
      <c r="J67" s="3">
        <f t="shared" si="23"/>
        <v>0</v>
      </c>
      <c r="K67" s="3">
        <f t="shared" si="23"/>
        <v>0</v>
      </c>
      <c r="L67" s="3"/>
    </row>
    <row r="68" spans="1:12" x14ac:dyDescent="0.2">
      <c r="A68"/>
    </row>
    <row r="69" spans="1:12" x14ac:dyDescent="0.2">
      <c r="A69"/>
    </row>
    <row r="70" spans="1:12" x14ac:dyDescent="0.2">
      <c r="A70"/>
    </row>
    <row r="71" spans="1:12" x14ac:dyDescent="0.2">
      <c r="A71"/>
    </row>
    <row r="72" spans="1:12" x14ac:dyDescent="0.2">
      <c r="A72"/>
    </row>
    <row r="73" spans="1:12" x14ac:dyDescent="0.2">
      <c r="A73"/>
    </row>
    <row r="74" spans="1:12" x14ac:dyDescent="0.2">
      <c r="A74"/>
    </row>
    <row r="75" spans="1:12" x14ac:dyDescent="0.2">
      <c r="A75"/>
    </row>
    <row r="76" spans="1:12" x14ac:dyDescent="0.2">
      <c r="A76"/>
    </row>
    <row r="77" spans="1:12" x14ac:dyDescent="0.2">
      <c r="A77"/>
    </row>
    <row r="78" spans="1:12" x14ac:dyDescent="0.2">
      <c r="A78"/>
    </row>
    <row r="79" spans="1:12" x14ac:dyDescent="0.2">
      <c r="A79"/>
    </row>
    <row r="80" spans="1:12"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x14ac:dyDescent="0.2">
      <c r="A87"/>
    </row>
    <row r="88" spans="1:1" x14ac:dyDescent="0.2">
      <c r="A88"/>
    </row>
    <row r="89" spans="1:1" x14ac:dyDescent="0.2">
      <c r="A89"/>
    </row>
    <row r="90" spans="1:1" x14ac:dyDescent="0.2">
      <c r="A90"/>
    </row>
    <row r="91" spans="1: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1" x14ac:dyDescent="0.2">
      <c r="A161"/>
    </row>
    <row r="162" spans="1:1" x14ac:dyDescent="0.2">
      <c r="A162"/>
    </row>
    <row r="163" spans="1:1" x14ac:dyDescent="0.2">
      <c r="A163"/>
    </row>
    <row r="164" spans="1:1" x14ac:dyDescent="0.2">
      <c r="A164"/>
    </row>
    <row r="165" spans="1:1" x14ac:dyDescent="0.2">
      <c r="A165"/>
    </row>
    <row r="166" spans="1:1" x14ac:dyDescent="0.2">
      <c r="A166"/>
    </row>
    <row r="167" spans="1:1" x14ac:dyDescent="0.2">
      <c r="A167"/>
    </row>
    <row r="168" spans="1:1" x14ac:dyDescent="0.2">
      <c r="A168"/>
    </row>
    <row r="169" spans="1:1" x14ac:dyDescent="0.2">
      <c r="A169"/>
    </row>
    <row r="170" spans="1:1" x14ac:dyDescent="0.2">
      <c r="A170"/>
    </row>
    <row r="171" spans="1:1" x14ac:dyDescent="0.2">
      <c r="A171"/>
    </row>
    <row r="172" spans="1:1" x14ac:dyDescent="0.2">
      <c r="A172"/>
    </row>
    <row r="173" spans="1:1" x14ac:dyDescent="0.2">
      <c r="A173"/>
    </row>
    <row r="174" spans="1:1" x14ac:dyDescent="0.2">
      <c r="A174"/>
    </row>
    <row r="175" spans="1:1" x14ac:dyDescent="0.2">
      <c r="A175"/>
    </row>
    <row r="176" spans="1:1"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row r="1493" spans="1:1" x14ac:dyDescent="0.2">
      <c r="A1493"/>
    </row>
    <row r="1494" spans="1:1" x14ac:dyDescent="0.2">
      <c r="A1494"/>
    </row>
    <row r="1495" spans="1:1" x14ac:dyDescent="0.2">
      <c r="A1495"/>
    </row>
    <row r="1496" spans="1:1" x14ac:dyDescent="0.2">
      <c r="A1496"/>
    </row>
    <row r="1497" spans="1:1" x14ac:dyDescent="0.2">
      <c r="A1497"/>
    </row>
    <row r="1498" spans="1:1" x14ac:dyDescent="0.2">
      <c r="A1498"/>
    </row>
    <row r="1499" spans="1:1" x14ac:dyDescent="0.2">
      <c r="A1499"/>
    </row>
    <row r="1500" spans="1:1" x14ac:dyDescent="0.2">
      <c r="A1500"/>
    </row>
    <row r="1501" spans="1:1" x14ac:dyDescent="0.2">
      <c r="A1501"/>
    </row>
    <row r="1502" spans="1:1" x14ac:dyDescent="0.2">
      <c r="A1502"/>
    </row>
    <row r="1503" spans="1:1" x14ac:dyDescent="0.2">
      <c r="A1503"/>
    </row>
    <row r="1504" spans="1:1" x14ac:dyDescent="0.2">
      <c r="A1504"/>
    </row>
    <row r="1505" spans="1:1" x14ac:dyDescent="0.2">
      <c r="A1505"/>
    </row>
    <row r="1506" spans="1:1" x14ac:dyDescent="0.2">
      <c r="A1506"/>
    </row>
    <row r="1507" spans="1:1" x14ac:dyDescent="0.2">
      <c r="A1507"/>
    </row>
    <row r="1508" spans="1:1" x14ac:dyDescent="0.2">
      <c r="A1508"/>
    </row>
    <row r="1509" spans="1:1" x14ac:dyDescent="0.2">
      <c r="A1509"/>
    </row>
    <row r="1510" spans="1:1" x14ac:dyDescent="0.2">
      <c r="A1510"/>
    </row>
    <row r="1511" spans="1:1" x14ac:dyDescent="0.2">
      <c r="A1511"/>
    </row>
    <row r="1512" spans="1:1" x14ac:dyDescent="0.2">
      <c r="A1512"/>
    </row>
    <row r="1513" spans="1:1" x14ac:dyDescent="0.2">
      <c r="A1513"/>
    </row>
    <row r="1514" spans="1:1" x14ac:dyDescent="0.2">
      <c r="A1514"/>
    </row>
    <row r="1515" spans="1:1" x14ac:dyDescent="0.2">
      <c r="A1515"/>
    </row>
    <row r="1516" spans="1:1" x14ac:dyDescent="0.2">
      <c r="A1516"/>
    </row>
    <row r="1517" spans="1:1" x14ac:dyDescent="0.2">
      <c r="A1517"/>
    </row>
    <row r="1518" spans="1:1" x14ac:dyDescent="0.2">
      <c r="A1518"/>
    </row>
    <row r="1519" spans="1:1" x14ac:dyDescent="0.2">
      <c r="A1519"/>
    </row>
    <row r="1520" spans="1:1" x14ac:dyDescent="0.2">
      <c r="A1520"/>
    </row>
    <row r="1521" spans="1:1" x14ac:dyDescent="0.2">
      <c r="A1521"/>
    </row>
    <row r="1522" spans="1:1" x14ac:dyDescent="0.2">
      <c r="A1522"/>
    </row>
    <row r="1523" spans="1:1" x14ac:dyDescent="0.2">
      <c r="A1523"/>
    </row>
    <row r="1524" spans="1:1" x14ac:dyDescent="0.2">
      <c r="A1524"/>
    </row>
    <row r="1525" spans="1:1" x14ac:dyDescent="0.2">
      <c r="A1525"/>
    </row>
    <row r="1526" spans="1:1" x14ac:dyDescent="0.2">
      <c r="A1526"/>
    </row>
    <row r="1527" spans="1:1" x14ac:dyDescent="0.2">
      <c r="A1527"/>
    </row>
    <row r="1528" spans="1:1" x14ac:dyDescent="0.2">
      <c r="A1528"/>
    </row>
    <row r="1529" spans="1:1" x14ac:dyDescent="0.2">
      <c r="A1529"/>
    </row>
    <row r="1530" spans="1:1" x14ac:dyDescent="0.2">
      <c r="A1530"/>
    </row>
    <row r="1531" spans="1:1" x14ac:dyDescent="0.2">
      <c r="A1531"/>
    </row>
    <row r="1532" spans="1:1" x14ac:dyDescent="0.2">
      <c r="A1532"/>
    </row>
    <row r="1533" spans="1:1" x14ac:dyDescent="0.2">
      <c r="A1533"/>
    </row>
    <row r="1534" spans="1:1" x14ac:dyDescent="0.2">
      <c r="A1534"/>
    </row>
    <row r="1535" spans="1:1" x14ac:dyDescent="0.2">
      <c r="A1535"/>
    </row>
    <row r="1536" spans="1:1" x14ac:dyDescent="0.2">
      <c r="A1536"/>
    </row>
    <row r="1537" spans="1:1" x14ac:dyDescent="0.2">
      <c r="A1537"/>
    </row>
    <row r="1538" spans="1:1" x14ac:dyDescent="0.2">
      <c r="A1538"/>
    </row>
    <row r="1539" spans="1:1" x14ac:dyDescent="0.2">
      <c r="A1539"/>
    </row>
    <row r="1540" spans="1:1" x14ac:dyDescent="0.2">
      <c r="A1540"/>
    </row>
    <row r="1541" spans="1:1" x14ac:dyDescent="0.2">
      <c r="A1541"/>
    </row>
    <row r="1542" spans="1:1" x14ac:dyDescent="0.2">
      <c r="A1542"/>
    </row>
    <row r="1543" spans="1:1" x14ac:dyDescent="0.2">
      <c r="A1543"/>
    </row>
    <row r="1544" spans="1:1" x14ac:dyDescent="0.2">
      <c r="A1544"/>
    </row>
    <row r="1545" spans="1:1" x14ac:dyDescent="0.2">
      <c r="A1545"/>
    </row>
    <row r="1546" spans="1:1" x14ac:dyDescent="0.2">
      <c r="A1546"/>
    </row>
    <row r="1547" spans="1:1" x14ac:dyDescent="0.2">
      <c r="A1547"/>
    </row>
    <row r="1548" spans="1:1" x14ac:dyDescent="0.2">
      <c r="A1548"/>
    </row>
    <row r="1549" spans="1:1" x14ac:dyDescent="0.2">
      <c r="A1549"/>
    </row>
    <row r="1550" spans="1:1" x14ac:dyDescent="0.2">
      <c r="A1550"/>
    </row>
    <row r="1551" spans="1:1" x14ac:dyDescent="0.2">
      <c r="A1551"/>
    </row>
    <row r="1552" spans="1:1" x14ac:dyDescent="0.2">
      <c r="A1552"/>
    </row>
    <row r="1553" spans="1:1" x14ac:dyDescent="0.2">
      <c r="A1553"/>
    </row>
    <row r="1554" spans="1:1" x14ac:dyDescent="0.2">
      <c r="A1554"/>
    </row>
    <row r="1555" spans="1:1" x14ac:dyDescent="0.2">
      <c r="A1555"/>
    </row>
    <row r="1556" spans="1:1" x14ac:dyDescent="0.2">
      <c r="A1556"/>
    </row>
    <row r="1557" spans="1:1" x14ac:dyDescent="0.2">
      <c r="A1557"/>
    </row>
    <row r="1558" spans="1:1" x14ac:dyDescent="0.2">
      <c r="A1558"/>
    </row>
    <row r="1559" spans="1:1" x14ac:dyDescent="0.2">
      <c r="A1559"/>
    </row>
    <row r="1560" spans="1:1" x14ac:dyDescent="0.2">
      <c r="A1560"/>
    </row>
    <row r="1561" spans="1:1" x14ac:dyDescent="0.2">
      <c r="A1561"/>
    </row>
    <row r="1562" spans="1:1" x14ac:dyDescent="0.2">
      <c r="A1562"/>
    </row>
    <row r="1563" spans="1:1" x14ac:dyDescent="0.2">
      <c r="A1563"/>
    </row>
    <row r="1564" spans="1:1" x14ac:dyDescent="0.2">
      <c r="A1564"/>
    </row>
    <row r="1565" spans="1:1" x14ac:dyDescent="0.2">
      <c r="A1565"/>
    </row>
    <row r="1566" spans="1:1" x14ac:dyDescent="0.2">
      <c r="A1566"/>
    </row>
    <row r="1567" spans="1:1" x14ac:dyDescent="0.2">
      <c r="A1567"/>
    </row>
    <row r="1568" spans="1:1" x14ac:dyDescent="0.2">
      <c r="A1568"/>
    </row>
    <row r="1569" spans="1:1" x14ac:dyDescent="0.2">
      <c r="A1569"/>
    </row>
    <row r="1570" spans="1:1" x14ac:dyDescent="0.2">
      <c r="A1570"/>
    </row>
    <row r="1571" spans="1:1" x14ac:dyDescent="0.2">
      <c r="A1571"/>
    </row>
    <row r="1572" spans="1:1" x14ac:dyDescent="0.2">
      <c r="A1572"/>
    </row>
    <row r="1573" spans="1:1" x14ac:dyDescent="0.2">
      <c r="A1573"/>
    </row>
    <row r="1574" spans="1:1" x14ac:dyDescent="0.2">
      <c r="A1574"/>
    </row>
    <row r="1575" spans="1:1" x14ac:dyDescent="0.2">
      <c r="A1575"/>
    </row>
    <row r="1576" spans="1:1" x14ac:dyDescent="0.2">
      <c r="A1576"/>
    </row>
    <row r="1577" spans="1:1" x14ac:dyDescent="0.2">
      <c r="A1577"/>
    </row>
    <row r="1578" spans="1:1" x14ac:dyDescent="0.2">
      <c r="A1578"/>
    </row>
    <row r="1579" spans="1:1" x14ac:dyDescent="0.2">
      <c r="A1579"/>
    </row>
    <row r="1580" spans="1:1" x14ac:dyDescent="0.2">
      <c r="A1580"/>
    </row>
    <row r="1581" spans="1:1" x14ac:dyDescent="0.2">
      <c r="A1581"/>
    </row>
    <row r="1582" spans="1:1" x14ac:dyDescent="0.2">
      <c r="A1582"/>
    </row>
    <row r="1583" spans="1:1" x14ac:dyDescent="0.2">
      <c r="A1583"/>
    </row>
    <row r="1584" spans="1:1" x14ac:dyDescent="0.2">
      <c r="A1584"/>
    </row>
    <row r="1585" spans="1:1" x14ac:dyDescent="0.2">
      <c r="A1585"/>
    </row>
    <row r="1586" spans="1:1" x14ac:dyDescent="0.2">
      <c r="A1586"/>
    </row>
    <row r="1587" spans="1:1" x14ac:dyDescent="0.2">
      <c r="A1587"/>
    </row>
    <row r="1588" spans="1:1" x14ac:dyDescent="0.2">
      <c r="A1588"/>
    </row>
    <row r="1589" spans="1:1" x14ac:dyDescent="0.2">
      <c r="A1589"/>
    </row>
    <row r="1590" spans="1:1" x14ac:dyDescent="0.2">
      <c r="A1590"/>
    </row>
    <row r="1591" spans="1:1" x14ac:dyDescent="0.2">
      <c r="A1591"/>
    </row>
    <row r="1592" spans="1:1" x14ac:dyDescent="0.2">
      <c r="A1592"/>
    </row>
    <row r="1593" spans="1:1" x14ac:dyDescent="0.2">
      <c r="A1593"/>
    </row>
    <row r="1594" spans="1:1" x14ac:dyDescent="0.2">
      <c r="A1594"/>
    </row>
    <row r="1595" spans="1:1" x14ac:dyDescent="0.2">
      <c r="A1595"/>
    </row>
    <row r="1596" spans="1:1" x14ac:dyDescent="0.2">
      <c r="A1596"/>
    </row>
    <row r="1597" spans="1:1" x14ac:dyDescent="0.2">
      <c r="A1597"/>
    </row>
    <row r="1598" spans="1:1" x14ac:dyDescent="0.2">
      <c r="A1598"/>
    </row>
    <row r="1599" spans="1:1" x14ac:dyDescent="0.2">
      <c r="A1599"/>
    </row>
    <row r="1600" spans="1:1" x14ac:dyDescent="0.2">
      <c r="A1600"/>
    </row>
    <row r="1601" spans="1:1" x14ac:dyDescent="0.2">
      <c r="A1601"/>
    </row>
    <row r="1602" spans="1:1" x14ac:dyDescent="0.2">
      <c r="A1602"/>
    </row>
    <row r="1603" spans="1:1" x14ac:dyDescent="0.2">
      <c r="A1603"/>
    </row>
    <row r="1604" spans="1:1" x14ac:dyDescent="0.2">
      <c r="A1604"/>
    </row>
    <row r="1605" spans="1:1" x14ac:dyDescent="0.2">
      <c r="A1605"/>
    </row>
    <row r="1606" spans="1:1" x14ac:dyDescent="0.2">
      <c r="A1606"/>
    </row>
    <row r="1607" spans="1:1" x14ac:dyDescent="0.2">
      <c r="A1607"/>
    </row>
    <row r="1608" spans="1:1" x14ac:dyDescent="0.2">
      <c r="A1608"/>
    </row>
    <row r="1609" spans="1:1" x14ac:dyDescent="0.2">
      <c r="A1609"/>
    </row>
    <row r="1610" spans="1:1" x14ac:dyDescent="0.2">
      <c r="A1610"/>
    </row>
    <row r="1611" spans="1:1" x14ac:dyDescent="0.2">
      <c r="A1611"/>
    </row>
    <row r="1612" spans="1:1" x14ac:dyDescent="0.2">
      <c r="A1612"/>
    </row>
    <row r="1613" spans="1:1" x14ac:dyDescent="0.2">
      <c r="A1613"/>
    </row>
    <row r="1614" spans="1:1" x14ac:dyDescent="0.2">
      <c r="A1614"/>
    </row>
    <row r="1615" spans="1:1" x14ac:dyDescent="0.2">
      <c r="A1615"/>
    </row>
    <row r="1616" spans="1:1" x14ac:dyDescent="0.2">
      <c r="A1616"/>
    </row>
    <row r="1617" spans="1:1" x14ac:dyDescent="0.2">
      <c r="A1617"/>
    </row>
    <row r="1618" spans="1:1" x14ac:dyDescent="0.2">
      <c r="A1618"/>
    </row>
    <row r="1619" spans="1:1" x14ac:dyDescent="0.2">
      <c r="A1619"/>
    </row>
    <row r="1620" spans="1:1" x14ac:dyDescent="0.2">
      <c r="A1620"/>
    </row>
    <row r="1621" spans="1:1" x14ac:dyDescent="0.2">
      <c r="A1621"/>
    </row>
    <row r="1622" spans="1:1" x14ac:dyDescent="0.2">
      <c r="A1622"/>
    </row>
    <row r="1623" spans="1:1" x14ac:dyDescent="0.2">
      <c r="A1623"/>
    </row>
    <row r="1624" spans="1:1" x14ac:dyDescent="0.2">
      <c r="A1624"/>
    </row>
    <row r="1625" spans="1:1" x14ac:dyDescent="0.2">
      <c r="A1625"/>
    </row>
    <row r="1626" spans="1:1" x14ac:dyDescent="0.2">
      <c r="A1626"/>
    </row>
    <row r="1627" spans="1:1" x14ac:dyDescent="0.2">
      <c r="A1627"/>
    </row>
    <row r="1628" spans="1:1" x14ac:dyDescent="0.2">
      <c r="A1628"/>
    </row>
    <row r="1629" spans="1:1" x14ac:dyDescent="0.2">
      <c r="A1629"/>
    </row>
    <row r="1630" spans="1:1" x14ac:dyDescent="0.2">
      <c r="A1630"/>
    </row>
    <row r="1631" spans="1:1" x14ac:dyDescent="0.2">
      <c r="A1631"/>
    </row>
    <row r="1632" spans="1:1" x14ac:dyDescent="0.2">
      <c r="A1632"/>
    </row>
    <row r="1633" spans="1:1" x14ac:dyDescent="0.2">
      <c r="A1633"/>
    </row>
    <row r="1634" spans="1:1" x14ac:dyDescent="0.2">
      <c r="A1634"/>
    </row>
    <row r="1635" spans="1:1" x14ac:dyDescent="0.2">
      <c r="A1635"/>
    </row>
    <row r="1636" spans="1:1" x14ac:dyDescent="0.2">
      <c r="A1636"/>
    </row>
    <row r="1637" spans="1:1" x14ac:dyDescent="0.2">
      <c r="A1637"/>
    </row>
    <row r="1638" spans="1:1" x14ac:dyDescent="0.2">
      <c r="A1638"/>
    </row>
    <row r="1639" spans="1:1" x14ac:dyDescent="0.2">
      <c r="A1639"/>
    </row>
    <row r="1640" spans="1:1" x14ac:dyDescent="0.2">
      <c r="A1640"/>
    </row>
    <row r="1641" spans="1:1" x14ac:dyDescent="0.2">
      <c r="A1641"/>
    </row>
    <row r="1642" spans="1:1" x14ac:dyDescent="0.2">
      <c r="A1642"/>
    </row>
    <row r="1643" spans="1:1" x14ac:dyDescent="0.2">
      <c r="A1643"/>
    </row>
    <row r="1644" spans="1:1" x14ac:dyDescent="0.2">
      <c r="A1644"/>
    </row>
    <row r="1645" spans="1:1" x14ac:dyDescent="0.2">
      <c r="A1645"/>
    </row>
    <row r="1646" spans="1:1" x14ac:dyDescent="0.2">
      <c r="A1646"/>
    </row>
    <row r="1647" spans="1:1" x14ac:dyDescent="0.2">
      <c r="A1647"/>
    </row>
    <row r="1648" spans="1:1" x14ac:dyDescent="0.2">
      <c r="A1648"/>
    </row>
    <row r="1649" spans="1:1" x14ac:dyDescent="0.2">
      <c r="A1649"/>
    </row>
    <row r="1650" spans="1:1" x14ac:dyDescent="0.2">
      <c r="A1650"/>
    </row>
    <row r="1651" spans="1:1" x14ac:dyDescent="0.2">
      <c r="A1651"/>
    </row>
    <row r="1652" spans="1:1" x14ac:dyDescent="0.2">
      <c r="A1652"/>
    </row>
    <row r="1653" spans="1:1" x14ac:dyDescent="0.2">
      <c r="A1653"/>
    </row>
    <row r="1654" spans="1:1" x14ac:dyDescent="0.2">
      <c r="A1654"/>
    </row>
    <row r="1655" spans="1:1" x14ac:dyDescent="0.2">
      <c r="A1655"/>
    </row>
    <row r="1656" spans="1:1" x14ac:dyDescent="0.2">
      <c r="A1656"/>
    </row>
    <row r="1657" spans="1:1" x14ac:dyDescent="0.2">
      <c r="A1657"/>
    </row>
    <row r="1658" spans="1:1" x14ac:dyDescent="0.2">
      <c r="A1658"/>
    </row>
    <row r="1659" spans="1:1" x14ac:dyDescent="0.2">
      <c r="A1659"/>
    </row>
    <row r="1660" spans="1:1" x14ac:dyDescent="0.2">
      <c r="A1660"/>
    </row>
    <row r="1661" spans="1:1" x14ac:dyDescent="0.2">
      <c r="A1661"/>
    </row>
    <row r="1662" spans="1:1" x14ac:dyDescent="0.2">
      <c r="A1662"/>
    </row>
    <row r="1663" spans="1:1" x14ac:dyDescent="0.2">
      <c r="A1663"/>
    </row>
    <row r="1664" spans="1:1" x14ac:dyDescent="0.2">
      <c r="A1664"/>
    </row>
    <row r="1665" spans="1:1" x14ac:dyDescent="0.2">
      <c r="A1665"/>
    </row>
    <row r="1666" spans="1:1" x14ac:dyDescent="0.2">
      <c r="A1666"/>
    </row>
    <row r="1667" spans="1:1" x14ac:dyDescent="0.2">
      <c r="A1667"/>
    </row>
    <row r="1668" spans="1:1" x14ac:dyDescent="0.2">
      <c r="A1668"/>
    </row>
    <row r="1669" spans="1:1" x14ac:dyDescent="0.2">
      <c r="A1669"/>
    </row>
    <row r="1670" spans="1:1" x14ac:dyDescent="0.2">
      <c r="A1670"/>
    </row>
    <row r="1671" spans="1:1" x14ac:dyDescent="0.2">
      <c r="A1671"/>
    </row>
    <row r="1672" spans="1:1" x14ac:dyDescent="0.2">
      <c r="A1672"/>
    </row>
    <row r="1673" spans="1:1" x14ac:dyDescent="0.2">
      <c r="A1673"/>
    </row>
    <row r="1674" spans="1:1" x14ac:dyDescent="0.2">
      <c r="A1674"/>
    </row>
    <row r="1675" spans="1:1" x14ac:dyDescent="0.2">
      <c r="A1675"/>
    </row>
    <row r="1676" spans="1:1" x14ac:dyDescent="0.2">
      <c r="A1676"/>
    </row>
    <row r="1677" spans="1:1" x14ac:dyDescent="0.2">
      <c r="A1677"/>
    </row>
    <row r="1678" spans="1:1" x14ac:dyDescent="0.2">
      <c r="A1678"/>
    </row>
    <row r="1679" spans="1:1" x14ac:dyDescent="0.2">
      <c r="A1679"/>
    </row>
    <row r="1680" spans="1:1" x14ac:dyDescent="0.2">
      <c r="A1680"/>
    </row>
    <row r="1681" spans="1:1" x14ac:dyDescent="0.2">
      <c r="A1681"/>
    </row>
    <row r="1682" spans="1:1" x14ac:dyDescent="0.2">
      <c r="A1682"/>
    </row>
    <row r="1683" spans="1:1" x14ac:dyDescent="0.2">
      <c r="A1683"/>
    </row>
    <row r="1684" spans="1:1" x14ac:dyDescent="0.2">
      <c r="A1684"/>
    </row>
    <row r="1685" spans="1:1" x14ac:dyDescent="0.2">
      <c r="A1685"/>
    </row>
    <row r="1686" spans="1:1" x14ac:dyDescent="0.2">
      <c r="A1686"/>
    </row>
    <row r="1687" spans="1:1" x14ac:dyDescent="0.2">
      <c r="A1687"/>
    </row>
    <row r="1688" spans="1:1" x14ac:dyDescent="0.2">
      <c r="A1688"/>
    </row>
    <row r="1689" spans="1:1" x14ac:dyDescent="0.2">
      <c r="A1689"/>
    </row>
    <row r="1690" spans="1:1" x14ac:dyDescent="0.2">
      <c r="A1690"/>
    </row>
    <row r="1691" spans="1:1" x14ac:dyDescent="0.2">
      <c r="A1691"/>
    </row>
    <row r="1692" spans="1:1" x14ac:dyDescent="0.2">
      <c r="A1692"/>
    </row>
    <row r="1693" spans="1:1" x14ac:dyDescent="0.2">
      <c r="A1693"/>
    </row>
    <row r="1694" spans="1:1" x14ac:dyDescent="0.2">
      <c r="A1694"/>
    </row>
    <row r="1695" spans="1:1" x14ac:dyDescent="0.2">
      <c r="A1695"/>
    </row>
    <row r="1696" spans="1:1" x14ac:dyDescent="0.2">
      <c r="A1696"/>
    </row>
    <row r="1697" spans="1:1" x14ac:dyDescent="0.2">
      <c r="A1697"/>
    </row>
    <row r="1698" spans="1:1" x14ac:dyDescent="0.2">
      <c r="A1698"/>
    </row>
    <row r="1699" spans="1:1" x14ac:dyDescent="0.2">
      <c r="A1699"/>
    </row>
    <row r="1700" spans="1:1" x14ac:dyDescent="0.2">
      <c r="A1700"/>
    </row>
    <row r="1701" spans="1:1" x14ac:dyDescent="0.2">
      <c r="A1701"/>
    </row>
    <row r="1702" spans="1:1" x14ac:dyDescent="0.2">
      <c r="A1702"/>
    </row>
    <row r="1703" spans="1:1" x14ac:dyDescent="0.2">
      <c r="A1703"/>
    </row>
    <row r="1704" spans="1:1" x14ac:dyDescent="0.2">
      <c r="A1704"/>
    </row>
    <row r="1705" spans="1:1" x14ac:dyDescent="0.2">
      <c r="A1705"/>
    </row>
    <row r="1706" spans="1:1" x14ac:dyDescent="0.2">
      <c r="A1706"/>
    </row>
    <row r="1707" spans="1:1" x14ac:dyDescent="0.2">
      <c r="A1707"/>
    </row>
    <row r="1708" spans="1:1" x14ac:dyDescent="0.2">
      <c r="A1708"/>
    </row>
    <row r="1709" spans="1:1" x14ac:dyDescent="0.2">
      <c r="A1709"/>
    </row>
    <row r="1710" spans="1:1" x14ac:dyDescent="0.2">
      <c r="A1710"/>
    </row>
    <row r="1711" spans="1:1" x14ac:dyDescent="0.2">
      <c r="A1711"/>
    </row>
    <row r="1712" spans="1:1" x14ac:dyDescent="0.2">
      <c r="A1712"/>
    </row>
    <row r="1713" spans="1:1" x14ac:dyDescent="0.2">
      <c r="A1713"/>
    </row>
    <row r="1714" spans="1:1" x14ac:dyDescent="0.2">
      <c r="A1714"/>
    </row>
    <row r="1715" spans="1:1" x14ac:dyDescent="0.2">
      <c r="A1715"/>
    </row>
    <row r="1716" spans="1:1" x14ac:dyDescent="0.2">
      <c r="A1716"/>
    </row>
    <row r="1717" spans="1:1" x14ac:dyDescent="0.2">
      <c r="A1717"/>
    </row>
    <row r="1718" spans="1:1" x14ac:dyDescent="0.2">
      <c r="A1718"/>
    </row>
    <row r="1719" spans="1:1" x14ac:dyDescent="0.2">
      <c r="A1719"/>
    </row>
    <row r="1720" spans="1:1" x14ac:dyDescent="0.2">
      <c r="A1720"/>
    </row>
    <row r="1721" spans="1:1" x14ac:dyDescent="0.2">
      <c r="A1721"/>
    </row>
    <row r="1722" spans="1:1" x14ac:dyDescent="0.2">
      <c r="A1722"/>
    </row>
    <row r="1723" spans="1:1" x14ac:dyDescent="0.2">
      <c r="A1723"/>
    </row>
    <row r="1724" spans="1:1" x14ac:dyDescent="0.2">
      <c r="A1724"/>
    </row>
    <row r="1725" spans="1:1" x14ac:dyDescent="0.2">
      <c r="A1725"/>
    </row>
    <row r="1726" spans="1:1" x14ac:dyDescent="0.2">
      <c r="A1726"/>
    </row>
    <row r="1727" spans="1:1" x14ac:dyDescent="0.2">
      <c r="A1727"/>
    </row>
    <row r="1728" spans="1:1" x14ac:dyDescent="0.2">
      <c r="A1728"/>
    </row>
    <row r="1729" spans="1:1" x14ac:dyDescent="0.2">
      <c r="A1729"/>
    </row>
    <row r="1730" spans="1:1" x14ac:dyDescent="0.2">
      <c r="A1730"/>
    </row>
    <row r="1731" spans="1:1" x14ac:dyDescent="0.2">
      <c r="A1731"/>
    </row>
    <row r="1732" spans="1:1" x14ac:dyDescent="0.2">
      <c r="A1732"/>
    </row>
    <row r="1733" spans="1:1" x14ac:dyDescent="0.2">
      <c r="A1733"/>
    </row>
    <row r="1734" spans="1:1" x14ac:dyDescent="0.2">
      <c r="A1734"/>
    </row>
    <row r="1735" spans="1:1" x14ac:dyDescent="0.2">
      <c r="A1735"/>
    </row>
    <row r="1736" spans="1:1" x14ac:dyDescent="0.2">
      <c r="A1736"/>
    </row>
    <row r="1737" spans="1:1" x14ac:dyDescent="0.2">
      <c r="A1737"/>
    </row>
    <row r="1738" spans="1:1" x14ac:dyDescent="0.2">
      <c r="A1738"/>
    </row>
    <row r="1739" spans="1:1" x14ac:dyDescent="0.2">
      <c r="A1739"/>
    </row>
    <row r="1740" spans="1:1" x14ac:dyDescent="0.2">
      <c r="A1740"/>
    </row>
    <row r="1741" spans="1:1" x14ac:dyDescent="0.2">
      <c r="A1741"/>
    </row>
    <row r="1742" spans="1:1" x14ac:dyDescent="0.2">
      <c r="A1742"/>
    </row>
    <row r="1743" spans="1:1" x14ac:dyDescent="0.2">
      <c r="A1743"/>
    </row>
    <row r="1744" spans="1:1" x14ac:dyDescent="0.2">
      <c r="A1744"/>
    </row>
    <row r="1745" spans="1:1" x14ac:dyDescent="0.2">
      <c r="A1745"/>
    </row>
    <row r="1746" spans="1:1" x14ac:dyDescent="0.2">
      <c r="A1746"/>
    </row>
    <row r="1747" spans="1:1" x14ac:dyDescent="0.2">
      <c r="A1747"/>
    </row>
    <row r="1748" spans="1:1" x14ac:dyDescent="0.2">
      <c r="A1748"/>
    </row>
    <row r="1749" spans="1:1" x14ac:dyDescent="0.2">
      <c r="A1749"/>
    </row>
    <row r="1750" spans="1:1" x14ac:dyDescent="0.2">
      <c r="A1750"/>
    </row>
    <row r="1751" spans="1:1" x14ac:dyDescent="0.2">
      <c r="A1751"/>
    </row>
    <row r="1752" spans="1:1" x14ac:dyDescent="0.2">
      <c r="A1752"/>
    </row>
    <row r="1753" spans="1:1" x14ac:dyDescent="0.2">
      <c r="A1753"/>
    </row>
    <row r="1754" spans="1:1" x14ac:dyDescent="0.2">
      <c r="A1754"/>
    </row>
    <row r="1755" spans="1:1" x14ac:dyDescent="0.2">
      <c r="A1755"/>
    </row>
    <row r="1756" spans="1:1" x14ac:dyDescent="0.2">
      <c r="A1756"/>
    </row>
    <row r="1757" spans="1:1" x14ac:dyDescent="0.2">
      <c r="A1757"/>
    </row>
    <row r="1758" spans="1:1" x14ac:dyDescent="0.2">
      <c r="A1758"/>
    </row>
    <row r="1759" spans="1:1" x14ac:dyDescent="0.2">
      <c r="A1759"/>
    </row>
    <row r="1760" spans="1:1" x14ac:dyDescent="0.2">
      <c r="A1760"/>
    </row>
    <row r="1761" spans="1:1" x14ac:dyDescent="0.2">
      <c r="A1761"/>
    </row>
    <row r="1762" spans="1:1" x14ac:dyDescent="0.2">
      <c r="A1762"/>
    </row>
    <row r="1763" spans="1:1" x14ac:dyDescent="0.2">
      <c r="A1763"/>
    </row>
    <row r="1764" spans="1:1" x14ac:dyDescent="0.2">
      <c r="A1764"/>
    </row>
    <row r="1765" spans="1:1" x14ac:dyDescent="0.2">
      <c r="A1765"/>
    </row>
    <row r="1766" spans="1:1" x14ac:dyDescent="0.2">
      <c r="A1766"/>
    </row>
    <row r="1767" spans="1:1" x14ac:dyDescent="0.2">
      <c r="A1767"/>
    </row>
    <row r="1768" spans="1:1" x14ac:dyDescent="0.2">
      <c r="A1768"/>
    </row>
    <row r="1769" spans="1:1" x14ac:dyDescent="0.2">
      <c r="A1769"/>
    </row>
    <row r="1770" spans="1:1" x14ac:dyDescent="0.2">
      <c r="A1770"/>
    </row>
    <row r="1771" spans="1:1" x14ac:dyDescent="0.2">
      <c r="A1771"/>
    </row>
    <row r="1772" spans="1:1" x14ac:dyDescent="0.2">
      <c r="A1772"/>
    </row>
    <row r="1773" spans="1:1" x14ac:dyDescent="0.2">
      <c r="A1773"/>
    </row>
    <row r="1774" spans="1:1" x14ac:dyDescent="0.2">
      <c r="A1774"/>
    </row>
    <row r="1775" spans="1:1" x14ac:dyDescent="0.2">
      <c r="A1775"/>
    </row>
    <row r="1776" spans="1:1" x14ac:dyDescent="0.2">
      <c r="A1776"/>
    </row>
    <row r="1777" spans="1:1" x14ac:dyDescent="0.2">
      <c r="A1777"/>
    </row>
    <row r="1778" spans="1:1" x14ac:dyDescent="0.2">
      <c r="A1778"/>
    </row>
    <row r="1779" spans="1:1" x14ac:dyDescent="0.2">
      <c r="A1779"/>
    </row>
    <row r="1780" spans="1:1" x14ac:dyDescent="0.2">
      <c r="A1780"/>
    </row>
    <row r="1781" spans="1:1" x14ac:dyDescent="0.2">
      <c r="A1781"/>
    </row>
    <row r="1782" spans="1:1" x14ac:dyDescent="0.2">
      <c r="A1782"/>
    </row>
    <row r="1783" spans="1:1" x14ac:dyDescent="0.2">
      <c r="A1783"/>
    </row>
    <row r="1784" spans="1:1" x14ac:dyDescent="0.2">
      <c r="A1784"/>
    </row>
    <row r="1785" spans="1:1" x14ac:dyDescent="0.2">
      <c r="A1785"/>
    </row>
    <row r="1786" spans="1:1" x14ac:dyDescent="0.2">
      <c r="A1786"/>
    </row>
    <row r="1787" spans="1:1" x14ac:dyDescent="0.2">
      <c r="A1787"/>
    </row>
    <row r="1788" spans="1:1" x14ac:dyDescent="0.2">
      <c r="A1788"/>
    </row>
    <row r="1789" spans="1:1" x14ac:dyDescent="0.2">
      <c r="A1789"/>
    </row>
    <row r="1790" spans="1:1" x14ac:dyDescent="0.2">
      <c r="A1790"/>
    </row>
    <row r="1791" spans="1:1" x14ac:dyDescent="0.2">
      <c r="A1791"/>
    </row>
    <row r="1792" spans="1:1" x14ac:dyDescent="0.2">
      <c r="A1792"/>
    </row>
    <row r="1793" spans="1:1" x14ac:dyDescent="0.2">
      <c r="A1793"/>
    </row>
    <row r="1794" spans="1:1" x14ac:dyDescent="0.2">
      <c r="A1794"/>
    </row>
    <row r="1795" spans="1:1" x14ac:dyDescent="0.2">
      <c r="A1795"/>
    </row>
    <row r="1796" spans="1:1" x14ac:dyDescent="0.2">
      <c r="A1796"/>
    </row>
    <row r="1797" spans="1:1" x14ac:dyDescent="0.2">
      <c r="A1797"/>
    </row>
    <row r="1798" spans="1:1" x14ac:dyDescent="0.2">
      <c r="A1798"/>
    </row>
    <row r="1799" spans="1:1" x14ac:dyDescent="0.2">
      <c r="A1799"/>
    </row>
    <row r="1800" spans="1:1" x14ac:dyDescent="0.2">
      <c r="A1800"/>
    </row>
    <row r="1801" spans="1:1" x14ac:dyDescent="0.2">
      <c r="A1801"/>
    </row>
    <row r="1802" spans="1:1" x14ac:dyDescent="0.2">
      <c r="A1802"/>
    </row>
    <row r="1803" spans="1:1" x14ac:dyDescent="0.2">
      <c r="A1803"/>
    </row>
    <row r="1804" spans="1:1" x14ac:dyDescent="0.2">
      <c r="A1804"/>
    </row>
    <row r="1805" spans="1:1" x14ac:dyDescent="0.2">
      <c r="A1805"/>
    </row>
    <row r="1806" spans="1:1" x14ac:dyDescent="0.2">
      <c r="A1806"/>
    </row>
    <row r="1807" spans="1:1" x14ac:dyDescent="0.2">
      <c r="A1807"/>
    </row>
    <row r="1808" spans="1:1" x14ac:dyDescent="0.2">
      <c r="A1808"/>
    </row>
    <row r="1809" spans="1:1" x14ac:dyDescent="0.2">
      <c r="A1809"/>
    </row>
    <row r="1810" spans="1:1" x14ac:dyDescent="0.2">
      <c r="A1810"/>
    </row>
    <row r="1811" spans="1:1" x14ac:dyDescent="0.2">
      <c r="A1811"/>
    </row>
    <row r="1812" spans="1:1" x14ac:dyDescent="0.2">
      <c r="A1812"/>
    </row>
    <row r="1813" spans="1:1" x14ac:dyDescent="0.2">
      <c r="A1813"/>
    </row>
    <row r="1814" spans="1:1" x14ac:dyDescent="0.2">
      <c r="A1814"/>
    </row>
    <row r="1815" spans="1:1" x14ac:dyDescent="0.2">
      <c r="A1815"/>
    </row>
    <row r="1816" spans="1:1" x14ac:dyDescent="0.2">
      <c r="A1816"/>
    </row>
    <row r="1817" spans="1:1" x14ac:dyDescent="0.2">
      <c r="A1817"/>
    </row>
    <row r="1818" spans="1:1" x14ac:dyDescent="0.2">
      <c r="A1818"/>
    </row>
    <row r="1819" spans="1:1" x14ac:dyDescent="0.2">
      <c r="A1819"/>
    </row>
    <row r="1820" spans="1:1" x14ac:dyDescent="0.2">
      <c r="A1820"/>
    </row>
    <row r="1821" spans="1:1" x14ac:dyDescent="0.2">
      <c r="A1821"/>
    </row>
    <row r="1822" spans="1:1" x14ac:dyDescent="0.2">
      <c r="A1822"/>
    </row>
    <row r="1823" spans="1:1" x14ac:dyDescent="0.2">
      <c r="A1823"/>
    </row>
    <row r="1824" spans="1:1" x14ac:dyDescent="0.2">
      <c r="A1824"/>
    </row>
    <row r="1825" spans="1:1" x14ac:dyDescent="0.2">
      <c r="A1825"/>
    </row>
    <row r="1826" spans="1:1" x14ac:dyDescent="0.2">
      <c r="A1826"/>
    </row>
    <row r="1827" spans="1:1" x14ac:dyDescent="0.2">
      <c r="A1827"/>
    </row>
    <row r="1828" spans="1:1" x14ac:dyDescent="0.2">
      <c r="A1828"/>
    </row>
    <row r="1829" spans="1:1" x14ac:dyDescent="0.2">
      <c r="A1829"/>
    </row>
    <row r="1830" spans="1:1" x14ac:dyDescent="0.2">
      <c r="A1830"/>
    </row>
    <row r="1831" spans="1:1" x14ac:dyDescent="0.2">
      <c r="A1831"/>
    </row>
    <row r="1832" spans="1:1" x14ac:dyDescent="0.2">
      <c r="A1832"/>
    </row>
    <row r="1833" spans="1:1" x14ac:dyDescent="0.2">
      <c r="A1833"/>
    </row>
    <row r="1834" spans="1:1" x14ac:dyDescent="0.2">
      <c r="A1834"/>
    </row>
    <row r="1835" spans="1:1" x14ac:dyDescent="0.2">
      <c r="A1835"/>
    </row>
    <row r="1836" spans="1:1" x14ac:dyDescent="0.2">
      <c r="A1836"/>
    </row>
    <row r="1837" spans="1:1" x14ac:dyDescent="0.2">
      <c r="A1837"/>
    </row>
    <row r="1838" spans="1:1" x14ac:dyDescent="0.2">
      <c r="A1838"/>
    </row>
    <row r="1839" spans="1:1" x14ac:dyDescent="0.2">
      <c r="A1839"/>
    </row>
    <row r="1840" spans="1:1" x14ac:dyDescent="0.2">
      <c r="A1840"/>
    </row>
    <row r="1841" spans="1:1" x14ac:dyDescent="0.2">
      <c r="A1841"/>
    </row>
    <row r="1842" spans="1:1" x14ac:dyDescent="0.2">
      <c r="A1842"/>
    </row>
    <row r="1843" spans="1:1" x14ac:dyDescent="0.2">
      <c r="A1843"/>
    </row>
    <row r="1844" spans="1:1" x14ac:dyDescent="0.2">
      <c r="A1844"/>
    </row>
    <row r="1845" spans="1:1" x14ac:dyDescent="0.2">
      <c r="A1845"/>
    </row>
    <row r="1846" spans="1:1" x14ac:dyDescent="0.2">
      <c r="A1846"/>
    </row>
    <row r="1847" spans="1:1" x14ac:dyDescent="0.2">
      <c r="A1847"/>
    </row>
    <row r="1848" spans="1:1" x14ac:dyDescent="0.2">
      <c r="A1848"/>
    </row>
    <row r="1849" spans="1:1" x14ac:dyDescent="0.2">
      <c r="A1849"/>
    </row>
    <row r="1850" spans="1:1" x14ac:dyDescent="0.2">
      <c r="A1850"/>
    </row>
    <row r="1851" spans="1:1" x14ac:dyDescent="0.2">
      <c r="A1851"/>
    </row>
    <row r="1852" spans="1:1" x14ac:dyDescent="0.2">
      <c r="A1852"/>
    </row>
    <row r="1853" spans="1:1" x14ac:dyDescent="0.2">
      <c r="A1853"/>
    </row>
    <row r="1854" spans="1:1" x14ac:dyDescent="0.2">
      <c r="A1854"/>
    </row>
    <row r="1855" spans="1:1" x14ac:dyDescent="0.2">
      <c r="A1855"/>
    </row>
    <row r="1856" spans="1:1" x14ac:dyDescent="0.2">
      <c r="A1856"/>
    </row>
    <row r="1857" spans="1:1" x14ac:dyDescent="0.2">
      <c r="A1857"/>
    </row>
    <row r="1858" spans="1:1" x14ac:dyDescent="0.2">
      <c r="A1858"/>
    </row>
    <row r="1859" spans="1:1" x14ac:dyDescent="0.2">
      <c r="A1859"/>
    </row>
    <row r="1860" spans="1:1" x14ac:dyDescent="0.2">
      <c r="A1860"/>
    </row>
    <row r="1861" spans="1:1" x14ac:dyDescent="0.2">
      <c r="A1861"/>
    </row>
    <row r="1862" spans="1:1" x14ac:dyDescent="0.2">
      <c r="A1862"/>
    </row>
    <row r="1863" spans="1:1" x14ac:dyDescent="0.2">
      <c r="A1863"/>
    </row>
    <row r="1864" spans="1:1" x14ac:dyDescent="0.2">
      <c r="A1864"/>
    </row>
    <row r="1865" spans="1:1" x14ac:dyDescent="0.2">
      <c r="A1865"/>
    </row>
    <row r="1866" spans="1:1" x14ac:dyDescent="0.2">
      <c r="A1866"/>
    </row>
    <row r="1867" spans="1:1" x14ac:dyDescent="0.2">
      <c r="A1867"/>
    </row>
    <row r="1868" spans="1:1" x14ac:dyDescent="0.2">
      <c r="A1868"/>
    </row>
    <row r="1869" spans="1:1" x14ac:dyDescent="0.2">
      <c r="A1869"/>
    </row>
    <row r="1870" spans="1:1" x14ac:dyDescent="0.2">
      <c r="A1870"/>
    </row>
    <row r="1871" spans="1:1" x14ac:dyDescent="0.2">
      <c r="A1871"/>
    </row>
    <row r="1872" spans="1:1" x14ac:dyDescent="0.2">
      <c r="A1872"/>
    </row>
    <row r="1873" spans="1:1" x14ac:dyDescent="0.2">
      <c r="A1873"/>
    </row>
    <row r="1874" spans="1:1" x14ac:dyDescent="0.2">
      <c r="A1874"/>
    </row>
    <row r="1875" spans="1:1" x14ac:dyDescent="0.2">
      <c r="A1875"/>
    </row>
    <row r="1876" spans="1:1" x14ac:dyDescent="0.2">
      <c r="A1876"/>
    </row>
    <row r="1877" spans="1:1" x14ac:dyDescent="0.2">
      <c r="A1877"/>
    </row>
    <row r="1878" spans="1:1" x14ac:dyDescent="0.2">
      <c r="A1878"/>
    </row>
    <row r="1879" spans="1:1" x14ac:dyDescent="0.2">
      <c r="A1879"/>
    </row>
    <row r="1880" spans="1:1" x14ac:dyDescent="0.2">
      <c r="A1880"/>
    </row>
    <row r="1881" spans="1:1" x14ac:dyDescent="0.2">
      <c r="A1881"/>
    </row>
    <row r="1882" spans="1:1" x14ac:dyDescent="0.2">
      <c r="A1882"/>
    </row>
    <row r="1883" spans="1:1" x14ac:dyDescent="0.2">
      <c r="A1883"/>
    </row>
    <row r="1884" spans="1:1" x14ac:dyDescent="0.2">
      <c r="A1884"/>
    </row>
    <row r="1885" spans="1:1" x14ac:dyDescent="0.2">
      <c r="A1885"/>
    </row>
    <row r="1886" spans="1:1" x14ac:dyDescent="0.2">
      <c r="A1886"/>
    </row>
    <row r="1887" spans="1:1" x14ac:dyDescent="0.2">
      <c r="A1887"/>
    </row>
    <row r="1888" spans="1:1" x14ac:dyDescent="0.2">
      <c r="A1888"/>
    </row>
    <row r="1889" spans="1:1" x14ac:dyDescent="0.2">
      <c r="A1889"/>
    </row>
    <row r="1890" spans="1:1" x14ac:dyDescent="0.2">
      <c r="A1890"/>
    </row>
    <row r="1891" spans="1:1" x14ac:dyDescent="0.2">
      <c r="A1891"/>
    </row>
    <row r="1892" spans="1:1" x14ac:dyDescent="0.2">
      <c r="A1892"/>
    </row>
    <row r="1893" spans="1:1" x14ac:dyDescent="0.2">
      <c r="A1893"/>
    </row>
    <row r="1894" spans="1:1" x14ac:dyDescent="0.2">
      <c r="A1894"/>
    </row>
    <row r="1895" spans="1:1" x14ac:dyDescent="0.2">
      <c r="A1895"/>
    </row>
    <row r="1896" spans="1:1" x14ac:dyDescent="0.2">
      <c r="A1896"/>
    </row>
    <row r="1897" spans="1:1" x14ac:dyDescent="0.2">
      <c r="A1897"/>
    </row>
    <row r="1898" spans="1:1" x14ac:dyDescent="0.2">
      <c r="A1898"/>
    </row>
    <row r="1899" spans="1:1" x14ac:dyDescent="0.2">
      <c r="A1899"/>
    </row>
    <row r="1900" spans="1:1" x14ac:dyDescent="0.2">
      <c r="A1900"/>
    </row>
    <row r="1901" spans="1:1" x14ac:dyDescent="0.2">
      <c r="A1901"/>
    </row>
    <row r="1902" spans="1:1" x14ac:dyDescent="0.2">
      <c r="A1902"/>
    </row>
    <row r="1903" spans="1:1" x14ac:dyDescent="0.2">
      <c r="A1903"/>
    </row>
    <row r="1904" spans="1:1" x14ac:dyDescent="0.2">
      <c r="A1904"/>
    </row>
    <row r="1905" spans="1:1" x14ac:dyDescent="0.2">
      <c r="A1905"/>
    </row>
    <row r="1906" spans="1:1" x14ac:dyDescent="0.2">
      <c r="A1906"/>
    </row>
    <row r="1907" spans="1:1" x14ac:dyDescent="0.2">
      <c r="A1907"/>
    </row>
    <row r="1908" spans="1:1" x14ac:dyDescent="0.2">
      <c r="A1908"/>
    </row>
    <row r="1909" spans="1:1" x14ac:dyDescent="0.2">
      <c r="A1909"/>
    </row>
    <row r="1910" spans="1:1" x14ac:dyDescent="0.2">
      <c r="A1910"/>
    </row>
    <row r="1911" spans="1:1" x14ac:dyDescent="0.2">
      <c r="A1911"/>
    </row>
    <row r="1912" spans="1:1" x14ac:dyDescent="0.2">
      <c r="A1912"/>
    </row>
    <row r="1913" spans="1:1" x14ac:dyDescent="0.2">
      <c r="A1913"/>
    </row>
    <row r="1914" spans="1:1" x14ac:dyDescent="0.2">
      <c r="A1914"/>
    </row>
    <row r="1915" spans="1:1" x14ac:dyDescent="0.2">
      <c r="A1915"/>
    </row>
    <row r="1916" spans="1:1" x14ac:dyDescent="0.2">
      <c r="A1916"/>
    </row>
    <row r="1917" spans="1:1" x14ac:dyDescent="0.2">
      <c r="A1917"/>
    </row>
    <row r="1918" spans="1:1" x14ac:dyDescent="0.2">
      <c r="A1918"/>
    </row>
    <row r="1919" spans="1:1" x14ac:dyDescent="0.2">
      <c r="A1919"/>
    </row>
    <row r="1920" spans="1:1" x14ac:dyDescent="0.2">
      <c r="A1920"/>
    </row>
    <row r="1921" spans="1:1" x14ac:dyDescent="0.2">
      <c r="A1921"/>
    </row>
    <row r="1922" spans="1:1" x14ac:dyDescent="0.2">
      <c r="A1922"/>
    </row>
    <row r="1923" spans="1:1" x14ac:dyDescent="0.2">
      <c r="A1923"/>
    </row>
    <row r="1924" spans="1:1" x14ac:dyDescent="0.2">
      <c r="A1924"/>
    </row>
    <row r="1925" spans="1:1" x14ac:dyDescent="0.2">
      <c r="A1925"/>
    </row>
    <row r="1926" spans="1:1" x14ac:dyDescent="0.2">
      <c r="A1926"/>
    </row>
    <row r="1927" spans="1:1" x14ac:dyDescent="0.2">
      <c r="A1927"/>
    </row>
    <row r="1928" spans="1:1" x14ac:dyDescent="0.2">
      <c r="A1928"/>
    </row>
    <row r="1929" spans="1:1" x14ac:dyDescent="0.2">
      <c r="A1929"/>
    </row>
    <row r="1930" spans="1:1" x14ac:dyDescent="0.2">
      <c r="A1930"/>
    </row>
    <row r="1931" spans="1:1" x14ac:dyDescent="0.2">
      <c r="A1931"/>
    </row>
    <row r="1932" spans="1:1" x14ac:dyDescent="0.2">
      <c r="A1932"/>
    </row>
    <row r="1933" spans="1:1" x14ac:dyDescent="0.2">
      <c r="A1933"/>
    </row>
    <row r="1934" spans="1:1" x14ac:dyDescent="0.2">
      <c r="A1934"/>
    </row>
    <row r="1935" spans="1:1" x14ac:dyDescent="0.2">
      <c r="A1935"/>
    </row>
    <row r="1936" spans="1:1" x14ac:dyDescent="0.2">
      <c r="A1936"/>
    </row>
    <row r="1937" spans="1:1" x14ac:dyDescent="0.2">
      <c r="A1937"/>
    </row>
    <row r="1938" spans="1:1" x14ac:dyDescent="0.2">
      <c r="A1938"/>
    </row>
    <row r="1939" spans="1:1" x14ac:dyDescent="0.2">
      <c r="A1939"/>
    </row>
    <row r="1940" spans="1:1" x14ac:dyDescent="0.2">
      <c r="A1940"/>
    </row>
    <row r="1941" spans="1:1" x14ac:dyDescent="0.2">
      <c r="A1941"/>
    </row>
    <row r="1942" spans="1:1" x14ac:dyDescent="0.2">
      <c r="A1942"/>
    </row>
    <row r="1943" spans="1:1" x14ac:dyDescent="0.2">
      <c r="A1943"/>
    </row>
    <row r="1944" spans="1:1" x14ac:dyDescent="0.2">
      <c r="A1944"/>
    </row>
    <row r="1945" spans="1:1" x14ac:dyDescent="0.2">
      <c r="A1945"/>
    </row>
    <row r="1946" spans="1:1" x14ac:dyDescent="0.2">
      <c r="A1946"/>
    </row>
    <row r="1947" spans="1:1" x14ac:dyDescent="0.2">
      <c r="A1947"/>
    </row>
    <row r="1948" spans="1:1" x14ac:dyDescent="0.2">
      <c r="A1948"/>
    </row>
    <row r="1949" spans="1:1" x14ac:dyDescent="0.2">
      <c r="A1949"/>
    </row>
    <row r="1950" spans="1:1" x14ac:dyDescent="0.2">
      <c r="A1950"/>
    </row>
    <row r="1951" spans="1:1" x14ac:dyDescent="0.2">
      <c r="A1951"/>
    </row>
    <row r="1952" spans="1:1" x14ac:dyDescent="0.2">
      <c r="A1952"/>
    </row>
    <row r="1953" spans="1:1" x14ac:dyDescent="0.2">
      <c r="A1953"/>
    </row>
    <row r="1954" spans="1:1" x14ac:dyDescent="0.2">
      <c r="A1954"/>
    </row>
    <row r="1955" spans="1:1" x14ac:dyDescent="0.2">
      <c r="A1955"/>
    </row>
    <row r="1956" spans="1:1" x14ac:dyDescent="0.2">
      <c r="A1956"/>
    </row>
    <row r="1957" spans="1:1" x14ac:dyDescent="0.2">
      <c r="A1957"/>
    </row>
    <row r="1958" spans="1:1" x14ac:dyDescent="0.2">
      <c r="A1958"/>
    </row>
    <row r="1959" spans="1:1" x14ac:dyDescent="0.2">
      <c r="A1959"/>
    </row>
    <row r="1960" spans="1:1" x14ac:dyDescent="0.2">
      <c r="A1960"/>
    </row>
    <row r="1961" spans="1:1" x14ac:dyDescent="0.2">
      <c r="A1961"/>
    </row>
    <row r="1962" spans="1:1" x14ac:dyDescent="0.2">
      <c r="A1962"/>
    </row>
    <row r="1963" spans="1:1" x14ac:dyDescent="0.2">
      <c r="A1963"/>
    </row>
    <row r="1964" spans="1:1" x14ac:dyDescent="0.2">
      <c r="A1964"/>
    </row>
    <row r="1965" spans="1:1" x14ac:dyDescent="0.2">
      <c r="A1965"/>
    </row>
    <row r="1966" spans="1:1" x14ac:dyDescent="0.2">
      <c r="A1966"/>
    </row>
    <row r="1967" spans="1:1" x14ac:dyDescent="0.2">
      <c r="A1967"/>
    </row>
    <row r="1968" spans="1:1" x14ac:dyDescent="0.2">
      <c r="A1968"/>
    </row>
    <row r="1969" spans="1:1" x14ac:dyDescent="0.2">
      <c r="A1969"/>
    </row>
    <row r="1970" spans="1:1" x14ac:dyDescent="0.2">
      <c r="A1970"/>
    </row>
    <row r="1971" spans="1:1" x14ac:dyDescent="0.2">
      <c r="A1971"/>
    </row>
    <row r="1972" spans="1:1" x14ac:dyDescent="0.2">
      <c r="A1972"/>
    </row>
    <row r="1973" spans="1:1" x14ac:dyDescent="0.2">
      <c r="A1973"/>
    </row>
    <row r="1974" spans="1:1" x14ac:dyDescent="0.2">
      <c r="A1974"/>
    </row>
    <row r="1975" spans="1:1" x14ac:dyDescent="0.2">
      <c r="A1975"/>
    </row>
    <row r="1976" spans="1:1" x14ac:dyDescent="0.2">
      <c r="A1976"/>
    </row>
    <row r="1977" spans="1:1" x14ac:dyDescent="0.2">
      <c r="A1977"/>
    </row>
    <row r="1978" spans="1:1" x14ac:dyDescent="0.2">
      <c r="A1978"/>
    </row>
    <row r="1979" spans="1:1" x14ac:dyDescent="0.2">
      <c r="A1979"/>
    </row>
    <row r="1980" spans="1:1" x14ac:dyDescent="0.2">
      <c r="A1980"/>
    </row>
    <row r="1981" spans="1:1" x14ac:dyDescent="0.2">
      <c r="A1981"/>
    </row>
    <row r="1982" spans="1:1" x14ac:dyDescent="0.2">
      <c r="A1982"/>
    </row>
    <row r="1983" spans="1:1" x14ac:dyDescent="0.2">
      <c r="A1983"/>
    </row>
    <row r="1984" spans="1:1" x14ac:dyDescent="0.2">
      <c r="A1984"/>
    </row>
    <row r="1985" spans="1:1" x14ac:dyDescent="0.2">
      <c r="A1985"/>
    </row>
    <row r="1986" spans="1:1" x14ac:dyDescent="0.2">
      <c r="A1986"/>
    </row>
    <row r="1987" spans="1:1" x14ac:dyDescent="0.2">
      <c r="A1987"/>
    </row>
    <row r="1988" spans="1:1" x14ac:dyDescent="0.2">
      <c r="A1988"/>
    </row>
    <row r="1989" spans="1:1" x14ac:dyDescent="0.2">
      <c r="A1989"/>
    </row>
    <row r="1990" spans="1:1" x14ac:dyDescent="0.2">
      <c r="A1990"/>
    </row>
    <row r="1991" spans="1:1" x14ac:dyDescent="0.2">
      <c r="A1991"/>
    </row>
    <row r="1992" spans="1:1" x14ac:dyDescent="0.2">
      <c r="A1992"/>
    </row>
    <row r="1993" spans="1:1" x14ac:dyDescent="0.2">
      <c r="A1993"/>
    </row>
    <row r="1994" spans="1:1" x14ac:dyDescent="0.2">
      <c r="A1994"/>
    </row>
    <row r="1995" spans="1:1" x14ac:dyDescent="0.2">
      <c r="A1995"/>
    </row>
    <row r="1996" spans="1:1" x14ac:dyDescent="0.2">
      <c r="A1996"/>
    </row>
    <row r="1997" spans="1:1" x14ac:dyDescent="0.2">
      <c r="A1997"/>
    </row>
    <row r="1998" spans="1:1" x14ac:dyDescent="0.2">
      <c r="A1998"/>
    </row>
    <row r="1999" spans="1:1" x14ac:dyDescent="0.2">
      <c r="A1999"/>
    </row>
    <row r="2000" spans="1:1" x14ac:dyDescent="0.2">
      <c r="A2000"/>
    </row>
    <row r="2001" spans="1:1" x14ac:dyDescent="0.2">
      <c r="A2001"/>
    </row>
    <row r="2002" spans="1:1" x14ac:dyDescent="0.2">
      <c r="A2002"/>
    </row>
    <row r="2003" spans="1:1" x14ac:dyDescent="0.2">
      <c r="A2003"/>
    </row>
    <row r="2004" spans="1:1" x14ac:dyDescent="0.2">
      <c r="A2004"/>
    </row>
    <row r="2005" spans="1:1" x14ac:dyDescent="0.2">
      <c r="A2005"/>
    </row>
    <row r="2006" spans="1:1" x14ac:dyDescent="0.2">
      <c r="A2006"/>
    </row>
    <row r="2007" spans="1:1" x14ac:dyDescent="0.2">
      <c r="A2007"/>
    </row>
    <row r="2008" spans="1:1" x14ac:dyDescent="0.2">
      <c r="A2008"/>
    </row>
    <row r="2009" spans="1:1" x14ac:dyDescent="0.2">
      <c r="A2009"/>
    </row>
    <row r="2010" spans="1:1" x14ac:dyDescent="0.2">
      <c r="A2010"/>
    </row>
    <row r="2011" spans="1:1" x14ac:dyDescent="0.2">
      <c r="A2011"/>
    </row>
    <row r="2012" spans="1:1" x14ac:dyDescent="0.2">
      <c r="A2012"/>
    </row>
    <row r="2013" spans="1:1" x14ac:dyDescent="0.2">
      <c r="A2013"/>
    </row>
    <row r="2014" spans="1:1" x14ac:dyDescent="0.2">
      <c r="A2014"/>
    </row>
    <row r="2015" spans="1:1" x14ac:dyDescent="0.2">
      <c r="A2015"/>
    </row>
    <row r="2016" spans="1:1" x14ac:dyDescent="0.2">
      <c r="A2016"/>
    </row>
    <row r="2017" spans="1:1" x14ac:dyDescent="0.2">
      <c r="A2017"/>
    </row>
    <row r="2018" spans="1:1" x14ac:dyDescent="0.2">
      <c r="A2018"/>
    </row>
    <row r="2019" spans="1:1" x14ac:dyDescent="0.2">
      <c r="A2019"/>
    </row>
    <row r="2020" spans="1:1" x14ac:dyDescent="0.2">
      <c r="A2020"/>
    </row>
    <row r="2021" spans="1:1" x14ac:dyDescent="0.2">
      <c r="A2021"/>
    </row>
    <row r="2022" spans="1:1" x14ac:dyDescent="0.2">
      <c r="A2022"/>
    </row>
    <row r="2023" spans="1:1" x14ac:dyDescent="0.2">
      <c r="A2023"/>
    </row>
    <row r="2024" spans="1:1" x14ac:dyDescent="0.2">
      <c r="A2024"/>
    </row>
    <row r="2025" spans="1:1" x14ac:dyDescent="0.2">
      <c r="A2025"/>
    </row>
    <row r="2026" spans="1:1" x14ac:dyDescent="0.2">
      <c r="A2026"/>
    </row>
    <row r="2027" spans="1:1" x14ac:dyDescent="0.2">
      <c r="A2027"/>
    </row>
    <row r="2028" spans="1:1" x14ac:dyDescent="0.2">
      <c r="A2028"/>
    </row>
    <row r="2029" spans="1:1" x14ac:dyDescent="0.2">
      <c r="A2029"/>
    </row>
    <row r="2030" spans="1:1" x14ac:dyDescent="0.2">
      <c r="A2030"/>
    </row>
    <row r="2031" spans="1:1" x14ac:dyDescent="0.2">
      <c r="A2031"/>
    </row>
    <row r="2032" spans="1:1" x14ac:dyDescent="0.2">
      <c r="A2032"/>
    </row>
    <row r="2033" spans="1:1" x14ac:dyDescent="0.2">
      <c r="A2033"/>
    </row>
    <row r="2034" spans="1:1" x14ac:dyDescent="0.2">
      <c r="A2034"/>
    </row>
    <row r="2035" spans="1:1" x14ac:dyDescent="0.2">
      <c r="A2035"/>
    </row>
    <row r="2036" spans="1:1" x14ac:dyDescent="0.2">
      <c r="A2036"/>
    </row>
    <row r="2037" spans="1:1" x14ac:dyDescent="0.2">
      <c r="A2037"/>
    </row>
    <row r="2038" spans="1:1" x14ac:dyDescent="0.2">
      <c r="A2038"/>
    </row>
    <row r="2039" spans="1:1" x14ac:dyDescent="0.2">
      <c r="A2039"/>
    </row>
    <row r="2040" spans="1:1" x14ac:dyDescent="0.2">
      <c r="A2040"/>
    </row>
    <row r="2041" spans="1:1" x14ac:dyDescent="0.2">
      <c r="A2041"/>
    </row>
    <row r="2042" spans="1:1" x14ac:dyDescent="0.2">
      <c r="A2042"/>
    </row>
    <row r="2043" spans="1:1" x14ac:dyDescent="0.2">
      <c r="A2043"/>
    </row>
    <row r="2044" spans="1:1" x14ac:dyDescent="0.2">
      <c r="A2044"/>
    </row>
    <row r="2045" spans="1:1" x14ac:dyDescent="0.2">
      <c r="A2045"/>
    </row>
    <row r="2046" spans="1:1" x14ac:dyDescent="0.2">
      <c r="A2046"/>
    </row>
    <row r="2047" spans="1:1" x14ac:dyDescent="0.2">
      <c r="A2047"/>
    </row>
    <row r="2048" spans="1:1" x14ac:dyDescent="0.2">
      <c r="A2048"/>
    </row>
    <row r="2049" spans="1:1" x14ac:dyDescent="0.2">
      <c r="A2049"/>
    </row>
    <row r="2050" spans="1:1" x14ac:dyDescent="0.2">
      <c r="A2050"/>
    </row>
    <row r="2051" spans="1:1" x14ac:dyDescent="0.2">
      <c r="A2051"/>
    </row>
    <row r="2052" spans="1:1" x14ac:dyDescent="0.2">
      <c r="A2052"/>
    </row>
    <row r="2053" spans="1:1" x14ac:dyDescent="0.2">
      <c r="A2053"/>
    </row>
    <row r="2054" spans="1:1" x14ac:dyDescent="0.2">
      <c r="A2054"/>
    </row>
    <row r="2055" spans="1:1" x14ac:dyDescent="0.2">
      <c r="A2055"/>
    </row>
    <row r="2056" spans="1:1" x14ac:dyDescent="0.2">
      <c r="A2056"/>
    </row>
    <row r="2057" spans="1:1" x14ac:dyDescent="0.2">
      <c r="A2057"/>
    </row>
    <row r="2058" spans="1:1" x14ac:dyDescent="0.2">
      <c r="A2058"/>
    </row>
    <row r="2059" spans="1:1" x14ac:dyDescent="0.2">
      <c r="A2059"/>
    </row>
    <row r="2060" spans="1:1" x14ac:dyDescent="0.2">
      <c r="A2060"/>
    </row>
    <row r="2061" spans="1:1" x14ac:dyDescent="0.2">
      <c r="A2061"/>
    </row>
    <row r="2062" spans="1:1" x14ac:dyDescent="0.2">
      <c r="A2062"/>
    </row>
    <row r="2063" spans="1:1" x14ac:dyDescent="0.2">
      <c r="A2063"/>
    </row>
    <row r="2064" spans="1:1" x14ac:dyDescent="0.2">
      <c r="A2064"/>
    </row>
    <row r="2065" spans="1:1" x14ac:dyDescent="0.2">
      <c r="A2065"/>
    </row>
    <row r="2066" spans="1:1" x14ac:dyDescent="0.2">
      <c r="A2066"/>
    </row>
    <row r="2067" spans="1:1" x14ac:dyDescent="0.2">
      <c r="A2067"/>
    </row>
    <row r="2068" spans="1:1" x14ac:dyDescent="0.2">
      <c r="A2068"/>
    </row>
    <row r="2069" spans="1:1" x14ac:dyDescent="0.2">
      <c r="A2069"/>
    </row>
    <row r="2070" spans="1:1" x14ac:dyDescent="0.2">
      <c r="A2070"/>
    </row>
    <row r="2071" spans="1:1" x14ac:dyDescent="0.2">
      <c r="A2071"/>
    </row>
    <row r="2072" spans="1:1" x14ac:dyDescent="0.2">
      <c r="A2072"/>
    </row>
    <row r="2073" spans="1:1" x14ac:dyDescent="0.2">
      <c r="A2073"/>
    </row>
    <row r="2074" spans="1:1" x14ac:dyDescent="0.2">
      <c r="A2074"/>
    </row>
    <row r="2075" spans="1:1" x14ac:dyDescent="0.2">
      <c r="A2075"/>
    </row>
    <row r="2076" spans="1:1" x14ac:dyDescent="0.2">
      <c r="A2076"/>
    </row>
    <row r="2077" spans="1:1" x14ac:dyDescent="0.2">
      <c r="A2077"/>
    </row>
    <row r="2078" spans="1:1" x14ac:dyDescent="0.2">
      <c r="A2078"/>
    </row>
    <row r="2079" spans="1:1" x14ac:dyDescent="0.2">
      <c r="A2079"/>
    </row>
    <row r="2080" spans="1:1" x14ac:dyDescent="0.2">
      <c r="A2080"/>
    </row>
    <row r="2081" spans="1:1" x14ac:dyDescent="0.2">
      <c r="A2081"/>
    </row>
    <row r="2082" spans="1:1" x14ac:dyDescent="0.2">
      <c r="A2082"/>
    </row>
    <row r="2083" spans="1:1" x14ac:dyDescent="0.2">
      <c r="A2083"/>
    </row>
    <row r="2084" spans="1:1" x14ac:dyDescent="0.2">
      <c r="A2084"/>
    </row>
    <row r="2085" spans="1:1" x14ac:dyDescent="0.2">
      <c r="A2085"/>
    </row>
    <row r="2086" spans="1:1" x14ac:dyDescent="0.2">
      <c r="A2086"/>
    </row>
    <row r="2087" spans="1:1" x14ac:dyDescent="0.2">
      <c r="A2087"/>
    </row>
    <row r="2088" spans="1:1" x14ac:dyDescent="0.2">
      <c r="A2088"/>
    </row>
    <row r="2089" spans="1:1" x14ac:dyDescent="0.2">
      <c r="A2089"/>
    </row>
    <row r="2090" spans="1:1" x14ac:dyDescent="0.2">
      <c r="A2090"/>
    </row>
    <row r="2091" spans="1:1" x14ac:dyDescent="0.2">
      <c r="A2091"/>
    </row>
    <row r="2092" spans="1:1" x14ac:dyDescent="0.2">
      <c r="A2092"/>
    </row>
    <row r="2093" spans="1:1" x14ac:dyDescent="0.2">
      <c r="A2093"/>
    </row>
    <row r="2094" spans="1:1" x14ac:dyDescent="0.2">
      <c r="A2094"/>
    </row>
    <row r="2095" spans="1:1" x14ac:dyDescent="0.2">
      <c r="A2095"/>
    </row>
    <row r="2096" spans="1:1" x14ac:dyDescent="0.2">
      <c r="A2096"/>
    </row>
    <row r="2097" spans="1:1" x14ac:dyDescent="0.2">
      <c r="A2097"/>
    </row>
    <row r="2098" spans="1:1" x14ac:dyDescent="0.2">
      <c r="A2098"/>
    </row>
    <row r="2099" spans="1:1" x14ac:dyDescent="0.2">
      <c r="A2099"/>
    </row>
    <row r="2100" spans="1:1" x14ac:dyDescent="0.2">
      <c r="A2100"/>
    </row>
    <row r="2101" spans="1:1" x14ac:dyDescent="0.2">
      <c r="A2101"/>
    </row>
    <row r="2102" spans="1:1" x14ac:dyDescent="0.2">
      <c r="A2102"/>
    </row>
    <row r="2103" spans="1:1" x14ac:dyDescent="0.2">
      <c r="A2103"/>
    </row>
    <row r="2104" spans="1:1" x14ac:dyDescent="0.2">
      <c r="A2104"/>
    </row>
    <row r="2105" spans="1:1" x14ac:dyDescent="0.2">
      <c r="A2105"/>
    </row>
    <row r="2106" spans="1:1" x14ac:dyDescent="0.2">
      <c r="A2106"/>
    </row>
    <row r="2107" spans="1:1" x14ac:dyDescent="0.2">
      <c r="A2107"/>
    </row>
    <row r="2108" spans="1:1" x14ac:dyDescent="0.2">
      <c r="A2108"/>
    </row>
    <row r="2109" spans="1:1" x14ac:dyDescent="0.2">
      <c r="A2109"/>
    </row>
    <row r="2110" spans="1:1" x14ac:dyDescent="0.2">
      <c r="A2110"/>
    </row>
    <row r="2111" spans="1:1" x14ac:dyDescent="0.2">
      <c r="A2111"/>
    </row>
    <row r="2112" spans="1:1" x14ac:dyDescent="0.2">
      <c r="A2112"/>
    </row>
    <row r="2113" spans="1:1" x14ac:dyDescent="0.2">
      <c r="A2113"/>
    </row>
    <row r="2114" spans="1:1" x14ac:dyDescent="0.2">
      <c r="A2114"/>
    </row>
    <row r="2115" spans="1:1" x14ac:dyDescent="0.2">
      <c r="A2115"/>
    </row>
    <row r="2116" spans="1:1" x14ac:dyDescent="0.2">
      <c r="A2116"/>
    </row>
    <row r="2117" spans="1:1" x14ac:dyDescent="0.2">
      <c r="A2117"/>
    </row>
    <row r="2118" spans="1:1" x14ac:dyDescent="0.2">
      <c r="A2118"/>
    </row>
    <row r="2119" spans="1:1" x14ac:dyDescent="0.2">
      <c r="A2119"/>
    </row>
    <row r="2120" spans="1:1" x14ac:dyDescent="0.2">
      <c r="A2120"/>
    </row>
    <row r="2121" spans="1:1" x14ac:dyDescent="0.2">
      <c r="A2121"/>
    </row>
    <row r="2122" spans="1:1" x14ac:dyDescent="0.2">
      <c r="A2122"/>
    </row>
    <row r="2123" spans="1:1" x14ac:dyDescent="0.2">
      <c r="A2123"/>
    </row>
    <row r="2124" spans="1:1" x14ac:dyDescent="0.2">
      <c r="A2124"/>
    </row>
    <row r="2125" spans="1:1" x14ac:dyDescent="0.2">
      <c r="A2125"/>
    </row>
    <row r="2126" spans="1:1" x14ac:dyDescent="0.2">
      <c r="A2126"/>
    </row>
    <row r="2127" spans="1:1" x14ac:dyDescent="0.2">
      <c r="A2127"/>
    </row>
    <row r="2128" spans="1:1" x14ac:dyDescent="0.2">
      <c r="A2128"/>
    </row>
    <row r="2129" spans="1:1" x14ac:dyDescent="0.2">
      <c r="A2129"/>
    </row>
    <row r="2130" spans="1:1" x14ac:dyDescent="0.2">
      <c r="A2130"/>
    </row>
    <row r="2131" spans="1:1" x14ac:dyDescent="0.2">
      <c r="A2131"/>
    </row>
    <row r="2132" spans="1:1" x14ac:dyDescent="0.2">
      <c r="A2132"/>
    </row>
    <row r="2133" spans="1:1" x14ac:dyDescent="0.2">
      <c r="A2133"/>
    </row>
    <row r="2134" spans="1:1" x14ac:dyDescent="0.2">
      <c r="A2134"/>
    </row>
    <row r="2135" spans="1:1" x14ac:dyDescent="0.2">
      <c r="A2135"/>
    </row>
    <row r="2136" spans="1:1" x14ac:dyDescent="0.2">
      <c r="A2136"/>
    </row>
    <row r="2137" spans="1:1" x14ac:dyDescent="0.2">
      <c r="A2137"/>
    </row>
    <row r="2138" spans="1:1" x14ac:dyDescent="0.2">
      <c r="A2138"/>
    </row>
    <row r="2139" spans="1:1" x14ac:dyDescent="0.2">
      <c r="A2139"/>
    </row>
    <row r="2140" spans="1:1" x14ac:dyDescent="0.2">
      <c r="A2140"/>
    </row>
    <row r="2141" spans="1:1" x14ac:dyDescent="0.2">
      <c r="A2141"/>
    </row>
    <row r="2142" spans="1:1" x14ac:dyDescent="0.2">
      <c r="A2142"/>
    </row>
    <row r="2143" spans="1:1" x14ac:dyDescent="0.2">
      <c r="A2143"/>
    </row>
    <row r="2144" spans="1:1" x14ac:dyDescent="0.2">
      <c r="A2144"/>
    </row>
    <row r="2145" spans="1:1" x14ac:dyDescent="0.2">
      <c r="A2145"/>
    </row>
    <row r="2146" spans="1:1" x14ac:dyDescent="0.2">
      <c r="A2146"/>
    </row>
    <row r="2147" spans="1:1" x14ac:dyDescent="0.2">
      <c r="A2147"/>
    </row>
    <row r="2148" spans="1:1" x14ac:dyDescent="0.2">
      <c r="A2148"/>
    </row>
    <row r="2149" spans="1:1" x14ac:dyDescent="0.2">
      <c r="A2149"/>
    </row>
    <row r="2150" spans="1:1" x14ac:dyDescent="0.2">
      <c r="A2150"/>
    </row>
    <row r="2151" spans="1:1" x14ac:dyDescent="0.2">
      <c r="A2151"/>
    </row>
    <row r="2152" spans="1:1" x14ac:dyDescent="0.2">
      <c r="A2152"/>
    </row>
    <row r="2153" spans="1:1" x14ac:dyDescent="0.2">
      <c r="A2153"/>
    </row>
    <row r="2154" spans="1:1" x14ac:dyDescent="0.2">
      <c r="A2154"/>
    </row>
    <row r="2155" spans="1:1" x14ac:dyDescent="0.2">
      <c r="A2155"/>
    </row>
    <row r="2156" spans="1:1" x14ac:dyDescent="0.2">
      <c r="A2156"/>
    </row>
    <row r="2157" spans="1:1" x14ac:dyDescent="0.2">
      <c r="A2157"/>
    </row>
    <row r="2158" spans="1:1" x14ac:dyDescent="0.2">
      <c r="A2158"/>
    </row>
    <row r="2159" spans="1:1" x14ac:dyDescent="0.2">
      <c r="A2159"/>
    </row>
    <row r="2160" spans="1:1" x14ac:dyDescent="0.2">
      <c r="A2160"/>
    </row>
    <row r="2161" spans="1:1" x14ac:dyDescent="0.2">
      <c r="A2161"/>
    </row>
    <row r="2162" spans="1:1" x14ac:dyDescent="0.2">
      <c r="A2162"/>
    </row>
    <row r="2163" spans="1:1" x14ac:dyDescent="0.2">
      <c r="A2163"/>
    </row>
    <row r="2164" spans="1:1" x14ac:dyDescent="0.2">
      <c r="A2164"/>
    </row>
    <row r="2165" spans="1:1" x14ac:dyDescent="0.2">
      <c r="A2165"/>
    </row>
    <row r="2166" spans="1:1" x14ac:dyDescent="0.2">
      <c r="A2166"/>
    </row>
    <row r="2167" spans="1:1" x14ac:dyDescent="0.2">
      <c r="A2167"/>
    </row>
    <row r="2168" spans="1:1" x14ac:dyDescent="0.2">
      <c r="A2168"/>
    </row>
    <row r="2169" spans="1:1" x14ac:dyDescent="0.2">
      <c r="A2169"/>
    </row>
    <row r="2170" spans="1:1" x14ac:dyDescent="0.2">
      <c r="A2170"/>
    </row>
    <row r="2171" spans="1:1" x14ac:dyDescent="0.2">
      <c r="A2171"/>
    </row>
    <row r="2172" spans="1:1" x14ac:dyDescent="0.2">
      <c r="A2172"/>
    </row>
    <row r="2173" spans="1:1" x14ac:dyDescent="0.2">
      <c r="A2173"/>
    </row>
    <row r="2174" spans="1:1" x14ac:dyDescent="0.2">
      <c r="A2174"/>
    </row>
    <row r="2175" spans="1:1" x14ac:dyDescent="0.2">
      <c r="A2175"/>
    </row>
    <row r="2176" spans="1:1" x14ac:dyDescent="0.2">
      <c r="A2176"/>
    </row>
    <row r="2177" spans="1:1" x14ac:dyDescent="0.2">
      <c r="A2177"/>
    </row>
    <row r="2178" spans="1:1" x14ac:dyDescent="0.2">
      <c r="A2178"/>
    </row>
    <row r="2179" spans="1:1" x14ac:dyDescent="0.2">
      <c r="A2179"/>
    </row>
    <row r="2180" spans="1:1" x14ac:dyDescent="0.2">
      <c r="A2180"/>
    </row>
    <row r="2181" spans="1:1" x14ac:dyDescent="0.2">
      <c r="A2181"/>
    </row>
    <row r="2182" spans="1:1" x14ac:dyDescent="0.2">
      <c r="A2182"/>
    </row>
    <row r="2183" spans="1:1" x14ac:dyDescent="0.2">
      <c r="A2183"/>
    </row>
    <row r="2184" spans="1:1" x14ac:dyDescent="0.2">
      <c r="A2184"/>
    </row>
    <row r="2185" spans="1:1" x14ac:dyDescent="0.2">
      <c r="A2185"/>
    </row>
    <row r="2186" spans="1:1" x14ac:dyDescent="0.2">
      <c r="A2186"/>
    </row>
    <row r="2187" spans="1:1" x14ac:dyDescent="0.2">
      <c r="A2187"/>
    </row>
    <row r="2188" spans="1:1" x14ac:dyDescent="0.2">
      <c r="A2188"/>
    </row>
    <row r="2189" spans="1:1" x14ac:dyDescent="0.2">
      <c r="A2189"/>
    </row>
    <row r="2190" spans="1:1" x14ac:dyDescent="0.2">
      <c r="A2190"/>
    </row>
    <row r="2191" spans="1:1" x14ac:dyDescent="0.2">
      <c r="A2191"/>
    </row>
    <row r="2192" spans="1:1" x14ac:dyDescent="0.2">
      <c r="A2192"/>
    </row>
    <row r="2193" spans="1:1" x14ac:dyDescent="0.2">
      <c r="A2193"/>
    </row>
    <row r="2194" spans="1:1" x14ac:dyDescent="0.2">
      <c r="A2194"/>
    </row>
    <row r="2195" spans="1:1" x14ac:dyDescent="0.2">
      <c r="A2195"/>
    </row>
    <row r="2196" spans="1:1" x14ac:dyDescent="0.2">
      <c r="A2196"/>
    </row>
    <row r="2197" spans="1:1" x14ac:dyDescent="0.2">
      <c r="A2197"/>
    </row>
    <row r="2198" spans="1:1" x14ac:dyDescent="0.2">
      <c r="A2198"/>
    </row>
    <row r="2199" spans="1:1" x14ac:dyDescent="0.2">
      <c r="A2199"/>
    </row>
    <row r="2200" spans="1:1" x14ac:dyDescent="0.2">
      <c r="A2200"/>
    </row>
    <row r="2201" spans="1:1" x14ac:dyDescent="0.2">
      <c r="A2201"/>
    </row>
    <row r="2202" spans="1:1" x14ac:dyDescent="0.2">
      <c r="A2202"/>
    </row>
    <row r="2203" spans="1:1" x14ac:dyDescent="0.2">
      <c r="A2203"/>
    </row>
    <row r="2204" spans="1:1" x14ac:dyDescent="0.2">
      <c r="A2204"/>
    </row>
    <row r="2205" spans="1:1" x14ac:dyDescent="0.2">
      <c r="A2205"/>
    </row>
    <row r="2206" spans="1:1" x14ac:dyDescent="0.2">
      <c r="A2206"/>
    </row>
    <row r="2207" spans="1:1" x14ac:dyDescent="0.2">
      <c r="A2207"/>
    </row>
    <row r="2208" spans="1:1" x14ac:dyDescent="0.2">
      <c r="A2208"/>
    </row>
    <row r="2209" spans="1:1" x14ac:dyDescent="0.2">
      <c r="A2209"/>
    </row>
    <row r="2210" spans="1:1" x14ac:dyDescent="0.2">
      <c r="A2210"/>
    </row>
    <row r="2211" spans="1:1" x14ac:dyDescent="0.2">
      <c r="A2211"/>
    </row>
    <row r="2212" spans="1:1" x14ac:dyDescent="0.2">
      <c r="A2212"/>
    </row>
    <row r="2213" spans="1:1" x14ac:dyDescent="0.2">
      <c r="A2213"/>
    </row>
    <row r="2214" spans="1:1" x14ac:dyDescent="0.2">
      <c r="A2214"/>
    </row>
    <row r="2215" spans="1:1" x14ac:dyDescent="0.2">
      <c r="A2215"/>
    </row>
    <row r="2216" spans="1:1" x14ac:dyDescent="0.2">
      <c r="A2216"/>
    </row>
    <row r="2217" spans="1:1" x14ac:dyDescent="0.2">
      <c r="A2217"/>
    </row>
    <row r="2218" spans="1:1" x14ac:dyDescent="0.2">
      <c r="A2218"/>
    </row>
    <row r="2219" spans="1:1" x14ac:dyDescent="0.2">
      <c r="A2219"/>
    </row>
    <row r="2220" spans="1:1" x14ac:dyDescent="0.2">
      <c r="A2220"/>
    </row>
    <row r="2221" spans="1:1" x14ac:dyDescent="0.2">
      <c r="A2221"/>
    </row>
    <row r="2222" spans="1:1" x14ac:dyDescent="0.2">
      <c r="A2222"/>
    </row>
    <row r="2223" spans="1:1" x14ac:dyDescent="0.2">
      <c r="A2223"/>
    </row>
    <row r="2224" spans="1:1" x14ac:dyDescent="0.2">
      <c r="A2224"/>
    </row>
    <row r="2225" spans="1:1" x14ac:dyDescent="0.2">
      <c r="A2225"/>
    </row>
    <row r="2226" spans="1:1" x14ac:dyDescent="0.2">
      <c r="A2226"/>
    </row>
    <row r="2227" spans="1:1" x14ac:dyDescent="0.2">
      <c r="A2227"/>
    </row>
    <row r="2228" spans="1:1" x14ac:dyDescent="0.2">
      <c r="A2228"/>
    </row>
    <row r="2229" spans="1:1" x14ac:dyDescent="0.2">
      <c r="A2229"/>
    </row>
    <row r="2230" spans="1:1" x14ac:dyDescent="0.2">
      <c r="A2230"/>
    </row>
    <row r="2231" spans="1:1" x14ac:dyDescent="0.2">
      <c r="A2231"/>
    </row>
    <row r="2232" spans="1:1" x14ac:dyDescent="0.2">
      <c r="A2232"/>
    </row>
    <row r="2233" spans="1:1" x14ac:dyDescent="0.2">
      <c r="A2233"/>
    </row>
    <row r="2234" spans="1:1" x14ac:dyDescent="0.2">
      <c r="A2234"/>
    </row>
    <row r="2235" spans="1:1" x14ac:dyDescent="0.2">
      <c r="A2235"/>
    </row>
    <row r="2236" spans="1:1" x14ac:dyDescent="0.2">
      <c r="A2236"/>
    </row>
    <row r="2237" spans="1:1" x14ac:dyDescent="0.2">
      <c r="A2237"/>
    </row>
    <row r="2238" spans="1:1" x14ac:dyDescent="0.2">
      <c r="A2238"/>
    </row>
    <row r="2239" spans="1:1" x14ac:dyDescent="0.2">
      <c r="A2239"/>
    </row>
    <row r="2240" spans="1:1" x14ac:dyDescent="0.2">
      <c r="A2240"/>
    </row>
    <row r="2241" spans="1:1" x14ac:dyDescent="0.2">
      <c r="A2241"/>
    </row>
    <row r="2242" spans="1:1" x14ac:dyDescent="0.2">
      <c r="A2242"/>
    </row>
    <row r="2243" spans="1:1" x14ac:dyDescent="0.2">
      <c r="A2243"/>
    </row>
    <row r="2244" spans="1:1" x14ac:dyDescent="0.2">
      <c r="A2244"/>
    </row>
    <row r="2245" spans="1:1" x14ac:dyDescent="0.2">
      <c r="A2245"/>
    </row>
    <row r="2246" spans="1:1" x14ac:dyDescent="0.2">
      <c r="A2246"/>
    </row>
    <row r="2247" spans="1:1" x14ac:dyDescent="0.2">
      <c r="A2247"/>
    </row>
    <row r="2248" spans="1:1" x14ac:dyDescent="0.2">
      <c r="A2248"/>
    </row>
    <row r="2249" spans="1:1" x14ac:dyDescent="0.2">
      <c r="A2249"/>
    </row>
    <row r="2250" spans="1:1" x14ac:dyDescent="0.2">
      <c r="A2250"/>
    </row>
    <row r="2251" spans="1:1" x14ac:dyDescent="0.2">
      <c r="A2251"/>
    </row>
    <row r="2252" spans="1:1" x14ac:dyDescent="0.2">
      <c r="A2252"/>
    </row>
    <row r="2253" spans="1:1" x14ac:dyDescent="0.2">
      <c r="A2253"/>
    </row>
    <row r="2254" spans="1:1" x14ac:dyDescent="0.2">
      <c r="A2254"/>
    </row>
    <row r="2255" spans="1:1" x14ac:dyDescent="0.2">
      <c r="A2255"/>
    </row>
    <row r="2256" spans="1:1" x14ac:dyDescent="0.2">
      <c r="A2256"/>
    </row>
    <row r="2257" spans="1:1" x14ac:dyDescent="0.2">
      <c r="A2257"/>
    </row>
    <row r="2258" spans="1:1" x14ac:dyDescent="0.2">
      <c r="A2258"/>
    </row>
    <row r="2259" spans="1:1" x14ac:dyDescent="0.2">
      <c r="A2259"/>
    </row>
    <row r="2260" spans="1:1" x14ac:dyDescent="0.2">
      <c r="A2260"/>
    </row>
    <row r="2261" spans="1:1" x14ac:dyDescent="0.2">
      <c r="A2261"/>
    </row>
    <row r="2262" spans="1:1" x14ac:dyDescent="0.2">
      <c r="A2262"/>
    </row>
    <row r="2263" spans="1:1" x14ac:dyDescent="0.2">
      <c r="A2263"/>
    </row>
    <row r="2264" spans="1:1" x14ac:dyDescent="0.2">
      <c r="A2264"/>
    </row>
    <row r="2265" spans="1:1" x14ac:dyDescent="0.2">
      <c r="A2265"/>
    </row>
    <row r="2266" spans="1:1" x14ac:dyDescent="0.2">
      <c r="A2266"/>
    </row>
    <row r="2267" spans="1:1" x14ac:dyDescent="0.2">
      <c r="A2267"/>
    </row>
    <row r="2268" spans="1:1" x14ac:dyDescent="0.2">
      <c r="A2268"/>
    </row>
    <row r="2269" spans="1:1" x14ac:dyDescent="0.2">
      <c r="A2269"/>
    </row>
    <row r="2270" spans="1:1" x14ac:dyDescent="0.2">
      <c r="A2270"/>
    </row>
    <row r="2271" spans="1:1" x14ac:dyDescent="0.2">
      <c r="A2271"/>
    </row>
    <row r="2272" spans="1:1" x14ac:dyDescent="0.2">
      <c r="A2272"/>
    </row>
    <row r="2273" spans="1:1" x14ac:dyDescent="0.2">
      <c r="A2273"/>
    </row>
    <row r="2274" spans="1:1" x14ac:dyDescent="0.2">
      <c r="A2274"/>
    </row>
    <row r="2275" spans="1:1" x14ac:dyDescent="0.2">
      <c r="A2275"/>
    </row>
    <row r="2276" spans="1:1" x14ac:dyDescent="0.2">
      <c r="A2276"/>
    </row>
    <row r="2277" spans="1:1" x14ac:dyDescent="0.2">
      <c r="A2277"/>
    </row>
    <row r="2278" spans="1:1" x14ac:dyDescent="0.2">
      <c r="A2278"/>
    </row>
    <row r="2279" spans="1:1" x14ac:dyDescent="0.2">
      <c r="A2279"/>
    </row>
    <row r="2280" spans="1:1" x14ac:dyDescent="0.2">
      <c r="A2280"/>
    </row>
    <row r="2281" spans="1:1" x14ac:dyDescent="0.2">
      <c r="A2281"/>
    </row>
    <row r="2282" spans="1:1" x14ac:dyDescent="0.2">
      <c r="A2282"/>
    </row>
    <row r="2283" spans="1:1" x14ac:dyDescent="0.2">
      <c r="A2283"/>
    </row>
    <row r="2284" spans="1:1" x14ac:dyDescent="0.2">
      <c r="A2284"/>
    </row>
    <row r="2285" spans="1:1" x14ac:dyDescent="0.2">
      <c r="A2285"/>
    </row>
    <row r="2286" spans="1:1" x14ac:dyDescent="0.2">
      <c r="A2286"/>
    </row>
    <row r="2287" spans="1:1" x14ac:dyDescent="0.2">
      <c r="A2287"/>
    </row>
    <row r="2288" spans="1:1" x14ac:dyDescent="0.2">
      <c r="A2288"/>
    </row>
    <row r="2289" spans="1:1" x14ac:dyDescent="0.2">
      <c r="A2289"/>
    </row>
    <row r="2290" spans="1:1" x14ac:dyDescent="0.2">
      <c r="A2290"/>
    </row>
    <row r="2291" spans="1:1" x14ac:dyDescent="0.2">
      <c r="A2291"/>
    </row>
    <row r="2292" spans="1:1" x14ac:dyDescent="0.2">
      <c r="A2292"/>
    </row>
    <row r="2293" spans="1:1" x14ac:dyDescent="0.2">
      <c r="A2293"/>
    </row>
    <row r="2294" spans="1:1" x14ac:dyDescent="0.2">
      <c r="A2294"/>
    </row>
    <row r="2295" spans="1:1" x14ac:dyDescent="0.2">
      <c r="A2295"/>
    </row>
    <row r="2296" spans="1:1" x14ac:dyDescent="0.2">
      <c r="A2296"/>
    </row>
    <row r="2297" spans="1:1" x14ac:dyDescent="0.2">
      <c r="A2297"/>
    </row>
    <row r="2298" spans="1:1" x14ac:dyDescent="0.2">
      <c r="A2298"/>
    </row>
    <row r="2299" spans="1:1" x14ac:dyDescent="0.2">
      <c r="A2299"/>
    </row>
    <row r="2300" spans="1:1" x14ac:dyDescent="0.2">
      <c r="A2300"/>
    </row>
    <row r="2301" spans="1:1" x14ac:dyDescent="0.2">
      <c r="A2301"/>
    </row>
    <row r="2302" spans="1:1" x14ac:dyDescent="0.2">
      <c r="A2302"/>
    </row>
    <row r="2303" spans="1:1" x14ac:dyDescent="0.2">
      <c r="A2303"/>
    </row>
    <row r="2304" spans="1:1" x14ac:dyDescent="0.2">
      <c r="A2304"/>
    </row>
    <row r="2305" spans="1:1" x14ac:dyDescent="0.2">
      <c r="A2305"/>
    </row>
    <row r="2306" spans="1:1" x14ac:dyDescent="0.2">
      <c r="A2306"/>
    </row>
    <row r="2307" spans="1:1" x14ac:dyDescent="0.2">
      <c r="A2307"/>
    </row>
    <row r="2308" spans="1:1" x14ac:dyDescent="0.2">
      <c r="A2308"/>
    </row>
    <row r="2309" spans="1:1" x14ac:dyDescent="0.2">
      <c r="A2309"/>
    </row>
    <row r="2310" spans="1:1" x14ac:dyDescent="0.2">
      <c r="A2310"/>
    </row>
    <row r="2311" spans="1:1" x14ac:dyDescent="0.2">
      <c r="A2311"/>
    </row>
    <row r="2312" spans="1:1" x14ac:dyDescent="0.2">
      <c r="A2312"/>
    </row>
    <row r="2313" spans="1:1" x14ac:dyDescent="0.2">
      <c r="A2313"/>
    </row>
    <row r="2314" spans="1:1" x14ac:dyDescent="0.2">
      <c r="A2314"/>
    </row>
    <row r="2315" spans="1:1" x14ac:dyDescent="0.2">
      <c r="A2315"/>
    </row>
    <row r="2316" spans="1:1" x14ac:dyDescent="0.2">
      <c r="A2316"/>
    </row>
    <row r="2317" spans="1:1" x14ac:dyDescent="0.2">
      <c r="A2317"/>
    </row>
    <row r="2318" spans="1:1" x14ac:dyDescent="0.2">
      <c r="A2318"/>
    </row>
    <row r="2319" spans="1:1" x14ac:dyDescent="0.2">
      <c r="A2319"/>
    </row>
    <row r="2320" spans="1:1" x14ac:dyDescent="0.2">
      <c r="A2320"/>
    </row>
    <row r="2321" spans="1:1" x14ac:dyDescent="0.2">
      <c r="A2321"/>
    </row>
    <row r="2322" spans="1:1" x14ac:dyDescent="0.2">
      <c r="A2322"/>
    </row>
    <row r="2323" spans="1:1" x14ac:dyDescent="0.2">
      <c r="A2323"/>
    </row>
    <row r="2324" spans="1:1" x14ac:dyDescent="0.2">
      <c r="A2324"/>
    </row>
    <row r="2325" spans="1:1" x14ac:dyDescent="0.2">
      <c r="A2325"/>
    </row>
    <row r="2326" spans="1:1" x14ac:dyDescent="0.2">
      <c r="A2326"/>
    </row>
    <row r="2327" spans="1:1" x14ac:dyDescent="0.2">
      <c r="A2327"/>
    </row>
    <row r="2328" spans="1:1" x14ac:dyDescent="0.2">
      <c r="A2328"/>
    </row>
    <row r="2329" spans="1:1" x14ac:dyDescent="0.2">
      <c r="A2329"/>
    </row>
    <row r="2330" spans="1:1" x14ac:dyDescent="0.2">
      <c r="A2330"/>
    </row>
    <row r="2331" spans="1:1" x14ac:dyDescent="0.2">
      <c r="A2331"/>
    </row>
    <row r="2332" spans="1:1" x14ac:dyDescent="0.2">
      <c r="A2332"/>
    </row>
    <row r="2333" spans="1:1" x14ac:dyDescent="0.2">
      <c r="A2333"/>
    </row>
    <row r="2334" spans="1:1" x14ac:dyDescent="0.2">
      <c r="A2334"/>
    </row>
    <row r="2335" spans="1:1" x14ac:dyDescent="0.2">
      <c r="A2335"/>
    </row>
    <row r="2336" spans="1:1" x14ac:dyDescent="0.2">
      <c r="A2336"/>
    </row>
    <row r="2337" spans="1:1" x14ac:dyDescent="0.2">
      <c r="A2337"/>
    </row>
    <row r="2338" spans="1:1" x14ac:dyDescent="0.2">
      <c r="A2338"/>
    </row>
    <row r="2339" spans="1:1" x14ac:dyDescent="0.2">
      <c r="A2339"/>
    </row>
    <row r="2340" spans="1:1" x14ac:dyDescent="0.2">
      <c r="A2340"/>
    </row>
    <row r="2341" spans="1:1" x14ac:dyDescent="0.2">
      <c r="A2341"/>
    </row>
    <row r="2342" spans="1:1" x14ac:dyDescent="0.2">
      <c r="A2342"/>
    </row>
    <row r="2343" spans="1:1" x14ac:dyDescent="0.2">
      <c r="A2343"/>
    </row>
    <row r="2344" spans="1:1" x14ac:dyDescent="0.2">
      <c r="A2344"/>
    </row>
    <row r="2345" spans="1:1" x14ac:dyDescent="0.2">
      <c r="A2345"/>
    </row>
    <row r="2346" spans="1:1" x14ac:dyDescent="0.2">
      <c r="A2346"/>
    </row>
    <row r="2347" spans="1:1" x14ac:dyDescent="0.2">
      <c r="A2347"/>
    </row>
    <row r="2348" spans="1:1" x14ac:dyDescent="0.2">
      <c r="A2348"/>
    </row>
    <row r="2349" spans="1:1" x14ac:dyDescent="0.2">
      <c r="A2349"/>
    </row>
    <row r="2350" spans="1:1" x14ac:dyDescent="0.2">
      <c r="A2350"/>
    </row>
    <row r="2351" spans="1:1" x14ac:dyDescent="0.2">
      <c r="A2351"/>
    </row>
    <row r="2352" spans="1:1" x14ac:dyDescent="0.2">
      <c r="A2352"/>
    </row>
    <row r="2353" spans="1:1" x14ac:dyDescent="0.2">
      <c r="A2353"/>
    </row>
    <row r="2354" spans="1:1" x14ac:dyDescent="0.2">
      <c r="A2354"/>
    </row>
    <row r="2355" spans="1:1" x14ac:dyDescent="0.2">
      <c r="A2355"/>
    </row>
    <row r="2356" spans="1:1" x14ac:dyDescent="0.2">
      <c r="A2356"/>
    </row>
    <row r="2357" spans="1:1" x14ac:dyDescent="0.2">
      <c r="A2357"/>
    </row>
    <row r="2358" spans="1:1" x14ac:dyDescent="0.2">
      <c r="A2358"/>
    </row>
    <row r="2359" spans="1:1" x14ac:dyDescent="0.2">
      <c r="A2359"/>
    </row>
    <row r="2360" spans="1:1" x14ac:dyDescent="0.2">
      <c r="A2360"/>
    </row>
    <row r="2361" spans="1:1" x14ac:dyDescent="0.2">
      <c r="A2361"/>
    </row>
    <row r="2362" spans="1:1" x14ac:dyDescent="0.2">
      <c r="A2362"/>
    </row>
    <row r="2363" spans="1:1" x14ac:dyDescent="0.2">
      <c r="A2363"/>
    </row>
    <row r="2364" spans="1:1" x14ac:dyDescent="0.2">
      <c r="A2364"/>
    </row>
    <row r="2365" spans="1:1" x14ac:dyDescent="0.2">
      <c r="A2365"/>
    </row>
    <row r="2366" spans="1:1" x14ac:dyDescent="0.2">
      <c r="A2366"/>
    </row>
    <row r="2367" spans="1:1" x14ac:dyDescent="0.2">
      <c r="A2367"/>
    </row>
    <row r="2368" spans="1:1" x14ac:dyDescent="0.2">
      <c r="A2368"/>
    </row>
    <row r="2369" spans="1:1" x14ac:dyDescent="0.2">
      <c r="A2369"/>
    </row>
    <row r="2370" spans="1:1" x14ac:dyDescent="0.2">
      <c r="A2370"/>
    </row>
    <row r="2371" spans="1:1" x14ac:dyDescent="0.2">
      <c r="A2371"/>
    </row>
    <row r="2372" spans="1:1" x14ac:dyDescent="0.2">
      <c r="A2372"/>
    </row>
    <row r="2373" spans="1:1" x14ac:dyDescent="0.2">
      <c r="A2373"/>
    </row>
    <row r="2374" spans="1:1" x14ac:dyDescent="0.2">
      <c r="A2374"/>
    </row>
    <row r="2375" spans="1:1" x14ac:dyDescent="0.2">
      <c r="A2375"/>
    </row>
    <row r="2376" spans="1:1" x14ac:dyDescent="0.2">
      <c r="A2376"/>
    </row>
    <row r="2377" spans="1:1" x14ac:dyDescent="0.2">
      <c r="A2377"/>
    </row>
    <row r="2378" spans="1:1" x14ac:dyDescent="0.2">
      <c r="A2378"/>
    </row>
    <row r="2379" spans="1:1" x14ac:dyDescent="0.2">
      <c r="A2379"/>
    </row>
    <row r="2380" spans="1:1" x14ac:dyDescent="0.2">
      <c r="A2380"/>
    </row>
    <row r="2381" spans="1:1" x14ac:dyDescent="0.2">
      <c r="A2381"/>
    </row>
    <row r="2382" spans="1:1" x14ac:dyDescent="0.2">
      <c r="A2382"/>
    </row>
    <row r="2383" spans="1:1" x14ac:dyDescent="0.2">
      <c r="A2383"/>
    </row>
    <row r="2384" spans="1:1" x14ac:dyDescent="0.2">
      <c r="A2384"/>
    </row>
    <row r="2385" spans="1:1" x14ac:dyDescent="0.2">
      <c r="A2385"/>
    </row>
    <row r="2386" spans="1:1" x14ac:dyDescent="0.2">
      <c r="A2386"/>
    </row>
    <row r="2387" spans="1:1" x14ac:dyDescent="0.2">
      <c r="A2387"/>
    </row>
    <row r="2388" spans="1:1" x14ac:dyDescent="0.2">
      <c r="A2388"/>
    </row>
    <row r="2389" spans="1:1" x14ac:dyDescent="0.2">
      <c r="A2389"/>
    </row>
    <row r="2390" spans="1:1" x14ac:dyDescent="0.2">
      <c r="A2390"/>
    </row>
    <row r="2391" spans="1:1" x14ac:dyDescent="0.2">
      <c r="A2391"/>
    </row>
    <row r="2392" spans="1:1" x14ac:dyDescent="0.2">
      <c r="A2392"/>
    </row>
    <row r="2393" spans="1:1" x14ac:dyDescent="0.2">
      <c r="A2393"/>
    </row>
    <row r="2394" spans="1:1" x14ac:dyDescent="0.2">
      <c r="A2394"/>
    </row>
    <row r="2395" spans="1:1" x14ac:dyDescent="0.2">
      <c r="A2395"/>
    </row>
    <row r="2396" spans="1:1" x14ac:dyDescent="0.2">
      <c r="A2396"/>
    </row>
    <row r="2397" spans="1:1" x14ac:dyDescent="0.2">
      <c r="A2397"/>
    </row>
    <row r="2398" spans="1:1" x14ac:dyDescent="0.2">
      <c r="A2398"/>
    </row>
    <row r="2399" spans="1:1" x14ac:dyDescent="0.2">
      <c r="A2399"/>
    </row>
    <row r="2400" spans="1:1" x14ac:dyDescent="0.2">
      <c r="A2400"/>
    </row>
    <row r="2401" spans="1:1" x14ac:dyDescent="0.2">
      <c r="A2401"/>
    </row>
    <row r="2402" spans="1:1" x14ac:dyDescent="0.2">
      <c r="A2402"/>
    </row>
    <row r="2403" spans="1:1" x14ac:dyDescent="0.2">
      <c r="A2403"/>
    </row>
    <row r="2404" spans="1:1" x14ac:dyDescent="0.2">
      <c r="A2404"/>
    </row>
    <row r="2405" spans="1:1" x14ac:dyDescent="0.2">
      <c r="A2405"/>
    </row>
    <row r="2406" spans="1:1" x14ac:dyDescent="0.2">
      <c r="A2406"/>
    </row>
    <row r="2407" spans="1:1" x14ac:dyDescent="0.2">
      <c r="A2407"/>
    </row>
    <row r="2408" spans="1:1" x14ac:dyDescent="0.2">
      <c r="A2408"/>
    </row>
    <row r="2409" spans="1:1" x14ac:dyDescent="0.2">
      <c r="A2409"/>
    </row>
    <row r="2410" spans="1:1" x14ac:dyDescent="0.2">
      <c r="A2410"/>
    </row>
    <row r="2411" spans="1:1" x14ac:dyDescent="0.2">
      <c r="A2411"/>
    </row>
    <row r="2412" spans="1:1" x14ac:dyDescent="0.2">
      <c r="A2412"/>
    </row>
    <row r="2413" spans="1:1" x14ac:dyDescent="0.2">
      <c r="A2413"/>
    </row>
    <row r="2414" spans="1:1" x14ac:dyDescent="0.2">
      <c r="A2414"/>
    </row>
    <row r="2415" spans="1:1" x14ac:dyDescent="0.2">
      <c r="A2415"/>
    </row>
    <row r="2416" spans="1:1" x14ac:dyDescent="0.2">
      <c r="A2416"/>
    </row>
    <row r="2417" spans="1:1" x14ac:dyDescent="0.2">
      <c r="A2417"/>
    </row>
    <row r="2418" spans="1:1" x14ac:dyDescent="0.2">
      <c r="A2418"/>
    </row>
    <row r="2419" spans="1:1" x14ac:dyDescent="0.2">
      <c r="A2419"/>
    </row>
    <row r="2420" spans="1:1" x14ac:dyDescent="0.2">
      <c r="A2420"/>
    </row>
    <row r="2421" spans="1:1" x14ac:dyDescent="0.2">
      <c r="A2421"/>
    </row>
    <row r="2422" spans="1:1" x14ac:dyDescent="0.2">
      <c r="A2422"/>
    </row>
    <row r="2423" spans="1:1" x14ac:dyDescent="0.2">
      <c r="A2423"/>
    </row>
    <row r="2424" spans="1:1" x14ac:dyDescent="0.2">
      <c r="A2424"/>
    </row>
    <row r="2425" spans="1:1" x14ac:dyDescent="0.2">
      <c r="A2425"/>
    </row>
    <row r="2426" spans="1:1" x14ac:dyDescent="0.2">
      <c r="A2426"/>
    </row>
    <row r="2427" spans="1:1" x14ac:dyDescent="0.2">
      <c r="A2427"/>
    </row>
    <row r="2428" spans="1:1" x14ac:dyDescent="0.2">
      <c r="A2428"/>
    </row>
    <row r="2429" spans="1:1" x14ac:dyDescent="0.2">
      <c r="A2429"/>
    </row>
    <row r="2430" spans="1:1" x14ac:dyDescent="0.2">
      <c r="A2430"/>
    </row>
    <row r="2431" spans="1:1" x14ac:dyDescent="0.2">
      <c r="A2431"/>
    </row>
    <row r="2432" spans="1:1" x14ac:dyDescent="0.2">
      <c r="A2432"/>
    </row>
    <row r="2433" spans="1:1" x14ac:dyDescent="0.2">
      <c r="A2433"/>
    </row>
    <row r="2434" spans="1:1" x14ac:dyDescent="0.2">
      <c r="A2434"/>
    </row>
    <row r="2435" spans="1:1" x14ac:dyDescent="0.2">
      <c r="A2435"/>
    </row>
    <row r="2436" spans="1:1" x14ac:dyDescent="0.2">
      <c r="A2436"/>
    </row>
    <row r="2437" spans="1:1" x14ac:dyDescent="0.2">
      <c r="A2437"/>
    </row>
    <row r="2438" spans="1:1" x14ac:dyDescent="0.2">
      <c r="A2438"/>
    </row>
    <row r="2439" spans="1:1" x14ac:dyDescent="0.2">
      <c r="A2439"/>
    </row>
    <row r="2440" spans="1:1" x14ac:dyDescent="0.2">
      <c r="A2440"/>
    </row>
    <row r="2441" spans="1:1" x14ac:dyDescent="0.2">
      <c r="A2441"/>
    </row>
    <row r="2442" spans="1:1" x14ac:dyDescent="0.2">
      <c r="A2442"/>
    </row>
    <row r="2443" spans="1:1" x14ac:dyDescent="0.2">
      <c r="A2443"/>
    </row>
    <row r="2444" spans="1:1" x14ac:dyDescent="0.2">
      <c r="A2444"/>
    </row>
    <row r="2445" spans="1:1" x14ac:dyDescent="0.2">
      <c r="A2445"/>
    </row>
    <row r="2446" spans="1:1" x14ac:dyDescent="0.2">
      <c r="A2446"/>
    </row>
    <row r="2447" spans="1:1" x14ac:dyDescent="0.2">
      <c r="A2447"/>
    </row>
    <row r="2448" spans="1:1" x14ac:dyDescent="0.2">
      <c r="A2448"/>
    </row>
    <row r="2449" spans="1:1" x14ac:dyDescent="0.2">
      <c r="A2449"/>
    </row>
    <row r="2450" spans="1:1" x14ac:dyDescent="0.2">
      <c r="A2450"/>
    </row>
    <row r="2451" spans="1:1" x14ac:dyDescent="0.2">
      <c r="A2451"/>
    </row>
    <row r="2452" spans="1:1" x14ac:dyDescent="0.2">
      <c r="A2452"/>
    </row>
    <row r="2453" spans="1:1" x14ac:dyDescent="0.2">
      <c r="A2453"/>
    </row>
    <row r="2454" spans="1:1" x14ac:dyDescent="0.2">
      <c r="A2454"/>
    </row>
    <row r="2455" spans="1:1" x14ac:dyDescent="0.2">
      <c r="A2455"/>
    </row>
    <row r="2456" spans="1:1" x14ac:dyDescent="0.2">
      <c r="A2456"/>
    </row>
    <row r="2457" spans="1:1" x14ac:dyDescent="0.2">
      <c r="A2457"/>
    </row>
    <row r="2458" spans="1:1" x14ac:dyDescent="0.2">
      <c r="A2458"/>
    </row>
    <row r="2459" spans="1:1" x14ac:dyDescent="0.2">
      <c r="A2459"/>
    </row>
    <row r="2460" spans="1:1" x14ac:dyDescent="0.2">
      <c r="A2460"/>
    </row>
    <row r="2461" spans="1:1" x14ac:dyDescent="0.2">
      <c r="A2461"/>
    </row>
    <row r="2462" spans="1:1" x14ac:dyDescent="0.2">
      <c r="A2462"/>
    </row>
    <row r="2463" spans="1:1" x14ac:dyDescent="0.2">
      <c r="A2463"/>
    </row>
    <row r="2464" spans="1:1" x14ac:dyDescent="0.2">
      <c r="A2464"/>
    </row>
    <row r="2465" spans="1:1" x14ac:dyDescent="0.2">
      <c r="A2465"/>
    </row>
    <row r="2466" spans="1:1" x14ac:dyDescent="0.2">
      <c r="A2466"/>
    </row>
    <row r="2467" spans="1:1" x14ac:dyDescent="0.2">
      <c r="A2467"/>
    </row>
    <row r="2468" spans="1:1" x14ac:dyDescent="0.2">
      <c r="A2468"/>
    </row>
    <row r="2469" spans="1:1" x14ac:dyDescent="0.2">
      <c r="A2469"/>
    </row>
    <row r="2470" spans="1:1" x14ac:dyDescent="0.2">
      <c r="A2470"/>
    </row>
    <row r="2471" spans="1:1" x14ac:dyDescent="0.2">
      <c r="A2471"/>
    </row>
    <row r="2472" spans="1:1" x14ac:dyDescent="0.2">
      <c r="A2472"/>
    </row>
    <row r="2473" spans="1:1" x14ac:dyDescent="0.2">
      <c r="A2473"/>
    </row>
    <row r="2474" spans="1:1" x14ac:dyDescent="0.2">
      <c r="A2474"/>
    </row>
    <row r="2475" spans="1:1" x14ac:dyDescent="0.2">
      <c r="A2475"/>
    </row>
    <row r="2476" spans="1:1" x14ac:dyDescent="0.2">
      <c r="A2476"/>
    </row>
    <row r="2477" spans="1:1" x14ac:dyDescent="0.2">
      <c r="A2477"/>
    </row>
    <row r="2478" spans="1:1" x14ac:dyDescent="0.2">
      <c r="A2478"/>
    </row>
    <row r="2479" spans="1:1" x14ac:dyDescent="0.2">
      <c r="A2479"/>
    </row>
    <row r="2480" spans="1:1" x14ac:dyDescent="0.2">
      <c r="A2480"/>
    </row>
    <row r="2481" spans="1:1" x14ac:dyDescent="0.2">
      <c r="A2481"/>
    </row>
    <row r="2482" spans="1:1" x14ac:dyDescent="0.2">
      <c r="A2482"/>
    </row>
    <row r="2483" spans="1:1" x14ac:dyDescent="0.2">
      <c r="A2483"/>
    </row>
    <row r="2484" spans="1:1" x14ac:dyDescent="0.2">
      <c r="A2484"/>
    </row>
    <row r="2485" spans="1:1" x14ac:dyDescent="0.2">
      <c r="A2485"/>
    </row>
    <row r="2486" spans="1:1" x14ac:dyDescent="0.2">
      <c r="A2486"/>
    </row>
    <row r="2487" spans="1:1" x14ac:dyDescent="0.2">
      <c r="A2487"/>
    </row>
    <row r="2488" spans="1:1" x14ac:dyDescent="0.2">
      <c r="A2488"/>
    </row>
    <row r="2489" spans="1:1" x14ac:dyDescent="0.2">
      <c r="A2489"/>
    </row>
    <row r="2490" spans="1:1" x14ac:dyDescent="0.2">
      <c r="A2490"/>
    </row>
    <row r="2491" spans="1:1" x14ac:dyDescent="0.2">
      <c r="A2491"/>
    </row>
    <row r="2492" spans="1:1" x14ac:dyDescent="0.2">
      <c r="A2492"/>
    </row>
    <row r="2493" spans="1:1" x14ac:dyDescent="0.2">
      <c r="A2493"/>
    </row>
    <row r="2494" spans="1:1" x14ac:dyDescent="0.2">
      <c r="A2494"/>
    </row>
    <row r="2495" spans="1:1" x14ac:dyDescent="0.2">
      <c r="A2495"/>
    </row>
    <row r="2496" spans="1:1" x14ac:dyDescent="0.2">
      <c r="A2496"/>
    </row>
    <row r="2497" spans="1:1" x14ac:dyDescent="0.2">
      <c r="A2497"/>
    </row>
    <row r="2498" spans="1:1" x14ac:dyDescent="0.2">
      <c r="A2498"/>
    </row>
    <row r="2499" spans="1:1" x14ac:dyDescent="0.2">
      <c r="A2499"/>
    </row>
    <row r="2500" spans="1:1" x14ac:dyDescent="0.2">
      <c r="A2500"/>
    </row>
    <row r="2501" spans="1:1" x14ac:dyDescent="0.2">
      <c r="A2501"/>
    </row>
    <row r="2502" spans="1:1" x14ac:dyDescent="0.2">
      <c r="A2502"/>
    </row>
    <row r="2503" spans="1:1" x14ac:dyDescent="0.2">
      <c r="A2503"/>
    </row>
    <row r="2504" spans="1:1" x14ac:dyDescent="0.2">
      <c r="A2504"/>
    </row>
    <row r="2505" spans="1:1" x14ac:dyDescent="0.2">
      <c r="A2505"/>
    </row>
    <row r="2506" spans="1:1" x14ac:dyDescent="0.2">
      <c r="A2506"/>
    </row>
    <row r="2507" spans="1:1" x14ac:dyDescent="0.2">
      <c r="A2507"/>
    </row>
    <row r="2508" spans="1:1" x14ac:dyDescent="0.2">
      <c r="A2508"/>
    </row>
    <row r="2509" spans="1:1" x14ac:dyDescent="0.2">
      <c r="A2509"/>
    </row>
    <row r="2510" spans="1:1" x14ac:dyDescent="0.2">
      <c r="A2510"/>
    </row>
    <row r="2511" spans="1:1" x14ac:dyDescent="0.2">
      <c r="A2511"/>
    </row>
    <row r="2512" spans="1:1" x14ac:dyDescent="0.2">
      <c r="A2512"/>
    </row>
    <row r="2513" spans="1:1" x14ac:dyDescent="0.2">
      <c r="A2513"/>
    </row>
    <row r="2514" spans="1:1" x14ac:dyDescent="0.2">
      <c r="A2514"/>
    </row>
    <row r="2515" spans="1:1" x14ac:dyDescent="0.2">
      <c r="A2515"/>
    </row>
    <row r="2516" spans="1:1" x14ac:dyDescent="0.2">
      <c r="A2516"/>
    </row>
    <row r="2517" spans="1:1" x14ac:dyDescent="0.2">
      <c r="A2517"/>
    </row>
    <row r="2518" spans="1:1" x14ac:dyDescent="0.2">
      <c r="A2518"/>
    </row>
    <row r="2519" spans="1:1" x14ac:dyDescent="0.2">
      <c r="A2519"/>
    </row>
    <row r="2520" spans="1:1" x14ac:dyDescent="0.2">
      <c r="A2520"/>
    </row>
    <row r="2521" spans="1:1" x14ac:dyDescent="0.2">
      <c r="A2521"/>
    </row>
    <row r="2522" spans="1:1" x14ac:dyDescent="0.2">
      <c r="A2522"/>
    </row>
    <row r="2523" spans="1:1" x14ac:dyDescent="0.2">
      <c r="A2523"/>
    </row>
    <row r="2524" spans="1:1" x14ac:dyDescent="0.2">
      <c r="A2524"/>
    </row>
    <row r="2525" spans="1:1" x14ac:dyDescent="0.2">
      <c r="A2525"/>
    </row>
    <row r="2526" spans="1:1" x14ac:dyDescent="0.2">
      <c r="A2526"/>
    </row>
    <row r="2527" spans="1:1" x14ac:dyDescent="0.2">
      <c r="A2527"/>
    </row>
    <row r="2528" spans="1:1" x14ac:dyDescent="0.2">
      <c r="A2528"/>
    </row>
    <row r="2529" spans="1:1" x14ac:dyDescent="0.2">
      <c r="A2529"/>
    </row>
    <row r="2530" spans="1:1" x14ac:dyDescent="0.2">
      <c r="A2530"/>
    </row>
    <row r="2531" spans="1:1" x14ac:dyDescent="0.2">
      <c r="A2531"/>
    </row>
    <row r="2532" spans="1:1" x14ac:dyDescent="0.2">
      <c r="A2532"/>
    </row>
    <row r="2533" spans="1:1" x14ac:dyDescent="0.2">
      <c r="A2533"/>
    </row>
    <row r="2534" spans="1:1" x14ac:dyDescent="0.2">
      <c r="A2534"/>
    </row>
    <row r="2535" spans="1:1" x14ac:dyDescent="0.2">
      <c r="A2535"/>
    </row>
    <row r="2536" spans="1:1" x14ac:dyDescent="0.2">
      <c r="A2536"/>
    </row>
    <row r="2537" spans="1:1" x14ac:dyDescent="0.2">
      <c r="A2537"/>
    </row>
    <row r="2538" spans="1:1" x14ac:dyDescent="0.2">
      <c r="A2538"/>
    </row>
    <row r="2539" spans="1:1" x14ac:dyDescent="0.2">
      <c r="A2539"/>
    </row>
    <row r="2540" spans="1:1" x14ac:dyDescent="0.2">
      <c r="A2540"/>
    </row>
    <row r="2541" spans="1:1" x14ac:dyDescent="0.2">
      <c r="A2541"/>
    </row>
    <row r="2542" spans="1:1" x14ac:dyDescent="0.2">
      <c r="A2542"/>
    </row>
    <row r="2543" spans="1:1" x14ac:dyDescent="0.2">
      <c r="A2543"/>
    </row>
    <row r="2544" spans="1:1" x14ac:dyDescent="0.2">
      <c r="A2544"/>
    </row>
    <row r="2545" spans="1:1" x14ac:dyDescent="0.2">
      <c r="A2545"/>
    </row>
    <row r="2546" spans="1:1" x14ac:dyDescent="0.2">
      <c r="A2546"/>
    </row>
    <row r="2547" spans="1:1" x14ac:dyDescent="0.2">
      <c r="A2547"/>
    </row>
    <row r="2548" spans="1:1" x14ac:dyDescent="0.2">
      <c r="A2548"/>
    </row>
    <row r="2549" spans="1:1" x14ac:dyDescent="0.2">
      <c r="A2549"/>
    </row>
    <row r="2550" spans="1:1" x14ac:dyDescent="0.2">
      <c r="A2550"/>
    </row>
    <row r="2551" spans="1:1" x14ac:dyDescent="0.2">
      <c r="A2551"/>
    </row>
    <row r="2552" spans="1:1" x14ac:dyDescent="0.2">
      <c r="A2552"/>
    </row>
    <row r="2553" spans="1:1" x14ac:dyDescent="0.2">
      <c r="A2553"/>
    </row>
    <row r="2554" spans="1:1" x14ac:dyDescent="0.2">
      <c r="A2554"/>
    </row>
    <row r="2555" spans="1:1" x14ac:dyDescent="0.2">
      <c r="A2555"/>
    </row>
    <row r="2556" spans="1:1" x14ac:dyDescent="0.2">
      <c r="A2556"/>
    </row>
    <row r="2557" spans="1:1" x14ac:dyDescent="0.2">
      <c r="A2557"/>
    </row>
    <row r="2558" spans="1:1" x14ac:dyDescent="0.2">
      <c r="A2558"/>
    </row>
    <row r="2559" spans="1:1" x14ac:dyDescent="0.2">
      <c r="A2559"/>
    </row>
    <row r="2560" spans="1:1" x14ac:dyDescent="0.2">
      <c r="A2560"/>
    </row>
    <row r="2561" spans="1:1" x14ac:dyDescent="0.2">
      <c r="A2561"/>
    </row>
    <row r="2562" spans="1:1" x14ac:dyDescent="0.2">
      <c r="A2562"/>
    </row>
    <row r="2563" spans="1:1" x14ac:dyDescent="0.2">
      <c r="A2563"/>
    </row>
    <row r="2564" spans="1:1" x14ac:dyDescent="0.2">
      <c r="A2564"/>
    </row>
    <row r="2565" spans="1:1" x14ac:dyDescent="0.2">
      <c r="A2565"/>
    </row>
    <row r="2566" spans="1:1" x14ac:dyDescent="0.2">
      <c r="A2566"/>
    </row>
    <row r="2567" spans="1:1" x14ac:dyDescent="0.2">
      <c r="A2567"/>
    </row>
    <row r="2568" spans="1:1" x14ac:dyDescent="0.2">
      <c r="A2568"/>
    </row>
    <row r="2569" spans="1:1" x14ac:dyDescent="0.2">
      <c r="A2569"/>
    </row>
    <row r="2570" spans="1:1" x14ac:dyDescent="0.2">
      <c r="A2570"/>
    </row>
    <row r="2571" spans="1:1" x14ac:dyDescent="0.2">
      <c r="A2571"/>
    </row>
    <row r="2572" spans="1:1" x14ac:dyDescent="0.2">
      <c r="A2572"/>
    </row>
    <row r="2573" spans="1:1" x14ac:dyDescent="0.2">
      <c r="A2573"/>
    </row>
    <row r="2574" spans="1:1" x14ac:dyDescent="0.2">
      <c r="A2574"/>
    </row>
    <row r="2575" spans="1:1" x14ac:dyDescent="0.2">
      <c r="A2575"/>
    </row>
    <row r="2576" spans="1:1" x14ac:dyDescent="0.2">
      <c r="A2576"/>
    </row>
    <row r="2577" spans="1:1" x14ac:dyDescent="0.2">
      <c r="A2577"/>
    </row>
    <row r="2578" spans="1:1" x14ac:dyDescent="0.2">
      <c r="A2578"/>
    </row>
    <row r="2579" spans="1:1" x14ac:dyDescent="0.2">
      <c r="A2579"/>
    </row>
    <row r="2580" spans="1:1" x14ac:dyDescent="0.2">
      <c r="A2580"/>
    </row>
    <row r="2581" spans="1:1" x14ac:dyDescent="0.2">
      <c r="A2581"/>
    </row>
    <row r="2582" spans="1:1" x14ac:dyDescent="0.2">
      <c r="A2582"/>
    </row>
    <row r="2583" spans="1:1" x14ac:dyDescent="0.2">
      <c r="A2583"/>
    </row>
    <row r="2584" spans="1:1" x14ac:dyDescent="0.2">
      <c r="A2584"/>
    </row>
    <row r="2585" spans="1:1" x14ac:dyDescent="0.2">
      <c r="A2585"/>
    </row>
    <row r="2586" spans="1:1" x14ac:dyDescent="0.2">
      <c r="A2586"/>
    </row>
    <row r="2587" spans="1:1" x14ac:dyDescent="0.2">
      <c r="A2587"/>
    </row>
    <row r="2588" spans="1:1" x14ac:dyDescent="0.2">
      <c r="A2588"/>
    </row>
    <row r="2589" spans="1:1" x14ac:dyDescent="0.2">
      <c r="A2589"/>
    </row>
    <row r="2590" spans="1:1" x14ac:dyDescent="0.2">
      <c r="A2590"/>
    </row>
    <row r="2591" spans="1:1" x14ac:dyDescent="0.2">
      <c r="A2591"/>
    </row>
    <row r="2592" spans="1:1" x14ac:dyDescent="0.2">
      <c r="A2592"/>
    </row>
    <row r="2593" spans="1:1" x14ac:dyDescent="0.2">
      <c r="A2593"/>
    </row>
    <row r="2594" spans="1:1" x14ac:dyDescent="0.2">
      <c r="A2594"/>
    </row>
    <row r="2595" spans="1:1" x14ac:dyDescent="0.2">
      <c r="A2595"/>
    </row>
    <row r="2596" spans="1:1" x14ac:dyDescent="0.2">
      <c r="A2596"/>
    </row>
    <row r="2597" spans="1:1" x14ac:dyDescent="0.2">
      <c r="A2597"/>
    </row>
    <row r="2598" spans="1:1" x14ac:dyDescent="0.2">
      <c r="A2598"/>
    </row>
    <row r="2599" spans="1:1" x14ac:dyDescent="0.2">
      <c r="A2599"/>
    </row>
    <row r="2600" spans="1:1" x14ac:dyDescent="0.2">
      <c r="A2600"/>
    </row>
    <row r="2601" spans="1:1" x14ac:dyDescent="0.2">
      <c r="A2601"/>
    </row>
    <row r="2602" spans="1:1" x14ac:dyDescent="0.2">
      <c r="A2602"/>
    </row>
    <row r="2603" spans="1:1" x14ac:dyDescent="0.2">
      <c r="A2603"/>
    </row>
    <row r="2604" spans="1:1" x14ac:dyDescent="0.2">
      <c r="A2604"/>
    </row>
    <row r="2605" spans="1:1" x14ac:dyDescent="0.2">
      <c r="A2605"/>
    </row>
    <row r="2606" spans="1:1" x14ac:dyDescent="0.2">
      <c r="A2606"/>
    </row>
    <row r="2607" spans="1:1" x14ac:dyDescent="0.2">
      <c r="A2607"/>
    </row>
    <row r="2608" spans="1:1" x14ac:dyDescent="0.2">
      <c r="A2608"/>
    </row>
    <row r="2609" spans="1:1" x14ac:dyDescent="0.2">
      <c r="A2609"/>
    </row>
    <row r="2610" spans="1:1" x14ac:dyDescent="0.2">
      <c r="A2610"/>
    </row>
    <row r="2611" spans="1:1" x14ac:dyDescent="0.2">
      <c r="A2611"/>
    </row>
    <row r="2612" spans="1:1" x14ac:dyDescent="0.2">
      <c r="A2612"/>
    </row>
    <row r="2613" spans="1:1" x14ac:dyDescent="0.2">
      <c r="A2613"/>
    </row>
    <row r="2614" spans="1:1" x14ac:dyDescent="0.2">
      <c r="A2614"/>
    </row>
    <row r="2615" spans="1:1" x14ac:dyDescent="0.2">
      <c r="A2615"/>
    </row>
    <row r="2616" spans="1:1" x14ac:dyDescent="0.2">
      <c r="A2616"/>
    </row>
    <row r="2617" spans="1:1" x14ac:dyDescent="0.2">
      <c r="A2617"/>
    </row>
    <row r="2618" spans="1:1" x14ac:dyDescent="0.2">
      <c r="A2618"/>
    </row>
    <row r="2619" spans="1:1" x14ac:dyDescent="0.2">
      <c r="A2619"/>
    </row>
    <row r="2620" spans="1:1" x14ac:dyDescent="0.2">
      <c r="A2620"/>
    </row>
    <row r="2621" spans="1:1" x14ac:dyDescent="0.2">
      <c r="A2621"/>
    </row>
    <row r="2622" spans="1:1" x14ac:dyDescent="0.2">
      <c r="A2622"/>
    </row>
    <row r="2623" spans="1:1" x14ac:dyDescent="0.2">
      <c r="A2623"/>
    </row>
    <row r="2624" spans="1:1" x14ac:dyDescent="0.2">
      <c r="A2624"/>
    </row>
    <row r="2625" spans="1:1" x14ac:dyDescent="0.2">
      <c r="A2625"/>
    </row>
    <row r="2626" spans="1:1" x14ac:dyDescent="0.2">
      <c r="A2626"/>
    </row>
    <row r="2627" spans="1:1" x14ac:dyDescent="0.2">
      <c r="A2627"/>
    </row>
    <row r="2628" spans="1:1" x14ac:dyDescent="0.2">
      <c r="A2628"/>
    </row>
    <row r="2629" spans="1:1" x14ac:dyDescent="0.2">
      <c r="A2629"/>
    </row>
    <row r="2630" spans="1:1" x14ac:dyDescent="0.2">
      <c r="A2630"/>
    </row>
    <row r="2631" spans="1:1" x14ac:dyDescent="0.2">
      <c r="A2631"/>
    </row>
    <row r="2632" spans="1:1" x14ac:dyDescent="0.2">
      <c r="A2632"/>
    </row>
    <row r="2633" spans="1:1" x14ac:dyDescent="0.2">
      <c r="A2633"/>
    </row>
    <row r="2634" spans="1:1" x14ac:dyDescent="0.2">
      <c r="A2634"/>
    </row>
    <row r="2635" spans="1:1" x14ac:dyDescent="0.2">
      <c r="A2635"/>
    </row>
    <row r="2636" spans="1:1" x14ac:dyDescent="0.2">
      <c r="A2636"/>
    </row>
    <row r="2637" spans="1:1" x14ac:dyDescent="0.2">
      <c r="A2637"/>
    </row>
    <row r="2638" spans="1:1" x14ac:dyDescent="0.2">
      <c r="A2638"/>
    </row>
    <row r="2639" spans="1:1" x14ac:dyDescent="0.2">
      <c r="A2639"/>
    </row>
    <row r="2640" spans="1:1" x14ac:dyDescent="0.2">
      <c r="A2640"/>
    </row>
    <row r="2641" spans="1:1" x14ac:dyDescent="0.2">
      <c r="A2641"/>
    </row>
    <row r="2642" spans="1:1" x14ac:dyDescent="0.2">
      <c r="A2642"/>
    </row>
    <row r="2643" spans="1:1" x14ac:dyDescent="0.2">
      <c r="A2643"/>
    </row>
    <row r="2644" spans="1:1" x14ac:dyDescent="0.2">
      <c r="A2644"/>
    </row>
    <row r="2645" spans="1:1" x14ac:dyDescent="0.2">
      <c r="A2645"/>
    </row>
    <row r="2646" spans="1:1" x14ac:dyDescent="0.2">
      <c r="A2646"/>
    </row>
    <row r="2647" spans="1:1" x14ac:dyDescent="0.2">
      <c r="A2647"/>
    </row>
    <row r="2648" spans="1:1" x14ac:dyDescent="0.2">
      <c r="A2648"/>
    </row>
    <row r="2649" spans="1:1" x14ac:dyDescent="0.2">
      <c r="A2649"/>
    </row>
    <row r="2650" spans="1:1" x14ac:dyDescent="0.2">
      <c r="A2650"/>
    </row>
    <row r="2651" spans="1:1" x14ac:dyDescent="0.2">
      <c r="A2651"/>
    </row>
    <row r="2652" spans="1:1" x14ac:dyDescent="0.2">
      <c r="A2652"/>
    </row>
    <row r="2653" spans="1:1" x14ac:dyDescent="0.2">
      <c r="A2653"/>
    </row>
    <row r="2654" spans="1:1" x14ac:dyDescent="0.2">
      <c r="A2654"/>
    </row>
    <row r="2655" spans="1:1" x14ac:dyDescent="0.2">
      <c r="A2655"/>
    </row>
    <row r="2656" spans="1:1" x14ac:dyDescent="0.2">
      <c r="A2656"/>
    </row>
    <row r="2657" spans="1:1" x14ac:dyDescent="0.2">
      <c r="A2657"/>
    </row>
    <row r="2658" spans="1:1" x14ac:dyDescent="0.2">
      <c r="A2658"/>
    </row>
    <row r="2659" spans="1:1" x14ac:dyDescent="0.2">
      <c r="A2659"/>
    </row>
    <row r="2660" spans="1:1" x14ac:dyDescent="0.2">
      <c r="A2660"/>
    </row>
    <row r="2661" spans="1:1" x14ac:dyDescent="0.2">
      <c r="A2661"/>
    </row>
    <row r="2662" spans="1:1" x14ac:dyDescent="0.2">
      <c r="A2662"/>
    </row>
    <row r="2663" spans="1:1" x14ac:dyDescent="0.2">
      <c r="A2663"/>
    </row>
    <row r="2664" spans="1:1" x14ac:dyDescent="0.2">
      <c r="A2664"/>
    </row>
    <row r="2665" spans="1:1" x14ac:dyDescent="0.2">
      <c r="A2665"/>
    </row>
    <row r="2666" spans="1:1" x14ac:dyDescent="0.2">
      <c r="A2666"/>
    </row>
    <row r="2667" spans="1:1" x14ac:dyDescent="0.2">
      <c r="A2667"/>
    </row>
    <row r="2668" spans="1:1" x14ac:dyDescent="0.2">
      <c r="A2668"/>
    </row>
    <row r="2669" spans="1:1" x14ac:dyDescent="0.2">
      <c r="A2669"/>
    </row>
    <row r="2670" spans="1:1" x14ac:dyDescent="0.2">
      <c r="A2670"/>
    </row>
    <row r="2671" spans="1:1" x14ac:dyDescent="0.2">
      <c r="A2671"/>
    </row>
    <row r="2672" spans="1:1" x14ac:dyDescent="0.2">
      <c r="A2672"/>
    </row>
    <row r="2673" spans="1:1" x14ac:dyDescent="0.2">
      <c r="A2673"/>
    </row>
    <row r="2674" spans="1:1" x14ac:dyDescent="0.2">
      <c r="A2674"/>
    </row>
    <row r="2675" spans="1:1" x14ac:dyDescent="0.2">
      <c r="A2675"/>
    </row>
    <row r="2676" spans="1:1" x14ac:dyDescent="0.2">
      <c r="A2676"/>
    </row>
    <row r="2677" spans="1:1" x14ac:dyDescent="0.2">
      <c r="A2677"/>
    </row>
    <row r="2678" spans="1:1" x14ac:dyDescent="0.2">
      <c r="A2678"/>
    </row>
    <row r="2679" spans="1:1" x14ac:dyDescent="0.2">
      <c r="A2679"/>
    </row>
    <row r="2680" spans="1:1" x14ac:dyDescent="0.2">
      <c r="A2680"/>
    </row>
    <row r="2681" spans="1:1" x14ac:dyDescent="0.2">
      <c r="A2681"/>
    </row>
    <row r="2682" spans="1:1" x14ac:dyDescent="0.2">
      <c r="A2682"/>
    </row>
    <row r="2683" spans="1:1" x14ac:dyDescent="0.2">
      <c r="A2683"/>
    </row>
    <row r="2684" spans="1:1" x14ac:dyDescent="0.2">
      <c r="A2684"/>
    </row>
    <row r="2685" spans="1:1" x14ac:dyDescent="0.2">
      <c r="A2685"/>
    </row>
    <row r="2686" spans="1:1" x14ac:dyDescent="0.2">
      <c r="A2686"/>
    </row>
    <row r="2687" spans="1:1" x14ac:dyDescent="0.2">
      <c r="A2687"/>
    </row>
    <row r="2688" spans="1:1" x14ac:dyDescent="0.2">
      <c r="A2688"/>
    </row>
    <row r="2689" spans="1:1" x14ac:dyDescent="0.2">
      <c r="A2689"/>
    </row>
    <row r="2690" spans="1:1" x14ac:dyDescent="0.2">
      <c r="A2690"/>
    </row>
    <row r="2691" spans="1:1" x14ac:dyDescent="0.2">
      <c r="A2691"/>
    </row>
    <row r="2692" spans="1:1" x14ac:dyDescent="0.2">
      <c r="A2692"/>
    </row>
    <row r="2693" spans="1:1" x14ac:dyDescent="0.2">
      <c r="A2693"/>
    </row>
    <row r="2694" spans="1:1" x14ac:dyDescent="0.2">
      <c r="A2694"/>
    </row>
    <row r="2695" spans="1:1" x14ac:dyDescent="0.2">
      <c r="A2695"/>
    </row>
    <row r="2696" spans="1:1" x14ac:dyDescent="0.2">
      <c r="A2696"/>
    </row>
    <row r="2697" spans="1:1" x14ac:dyDescent="0.2">
      <c r="A2697"/>
    </row>
    <row r="2698" spans="1:1" x14ac:dyDescent="0.2">
      <c r="A2698"/>
    </row>
    <row r="2699" spans="1:1" x14ac:dyDescent="0.2">
      <c r="A2699"/>
    </row>
    <row r="2700" spans="1:1" x14ac:dyDescent="0.2">
      <c r="A2700"/>
    </row>
    <row r="2701" spans="1:1" x14ac:dyDescent="0.2">
      <c r="A2701"/>
    </row>
    <row r="2702" spans="1:1" x14ac:dyDescent="0.2">
      <c r="A2702"/>
    </row>
    <row r="2703" spans="1:1" x14ac:dyDescent="0.2">
      <c r="A2703"/>
    </row>
    <row r="2704" spans="1:1" x14ac:dyDescent="0.2">
      <c r="A2704"/>
    </row>
    <row r="2705" spans="1:1" x14ac:dyDescent="0.2">
      <c r="A2705"/>
    </row>
    <row r="2706" spans="1:1" x14ac:dyDescent="0.2">
      <c r="A2706"/>
    </row>
    <row r="2707" spans="1:1" x14ac:dyDescent="0.2">
      <c r="A2707"/>
    </row>
    <row r="2708" spans="1:1" x14ac:dyDescent="0.2">
      <c r="A2708"/>
    </row>
    <row r="2709" spans="1:1" x14ac:dyDescent="0.2">
      <c r="A2709"/>
    </row>
    <row r="2710" spans="1:1" x14ac:dyDescent="0.2">
      <c r="A2710"/>
    </row>
    <row r="2711" spans="1:1" x14ac:dyDescent="0.2">
      <c r="A2711"/>
    </row>
    <row r="2712" spans="1:1" x14ac:dyDescent="0.2">
      <c r="A2712"/>
    </row>
    <row r="2713" spans="1:1" x14ac:dyDescent="0.2">
      <c r="A2713"/>
    </row>
    <row r="2714" spans="1:1" x14ac:dyDescent="0.2">
      <c r="A2714"/>
    </row>
    <row r="2715" spans="1:1" x14ac:dyDescent="0.2">
      <c r="A2715"/>
    </row>
    <row r="2716" spans="1:1" x14ac:dyDescent="0.2">
      <c r="A2716"/>
    </row>
    <row r="2717" spans="1:1" x14ac:dyDescent="0.2">
      <c r="A2717"/>
    </row>
    <row r="2718" spans="1:1" x14ac:dyDescent="0.2">
      <c r="A2718"/>
    </row>
    <row r="2719" spans="1:1" x14ac:dyDescent="0.2">
      <c r="A2719"/>
    </row>
    <row r="2720" spans="1:1" x14ac:dyDescent="0.2">
      <c r="A2720"/>
    </row>
    <row r="2721" spans="1:1" x14ac:dyDescent="0.2">
      <c r="A2721"/>
    </row>
    <row r="2722" spans="1:1" x14ac:dyDescent="0.2">
      <c r="A2722"/>
    </row>
    <row r="2723" spans="1:1" x14ac:dyDescent="0.2">
      <c r="A2723"/>
    </row>
    <row r="2724" spans="1:1" x14ac:dyDescent="0.2">
      <c r="A2724"/>
    </row>
    <row r="2725" spans="1:1" x14ac:dyDescent="0.2">
      <c r="A2725"/>
    </row>
    <row r="2726" spans="1:1" x14ac:dyDescent="0.2">
      <c r="A2726"/>
    </row>
    <row r="2727" spans="1:1" x14ac:dyDescent="0.2">
      <c r="A2727"/>
    </row>
    <row r="2728" spans="1:1" x14ac:dyDescent="0.2">
      <c r="A2728"/>
    </row>
    <row r="2729" spans="1:1" x14ac:dyDescent="0.2">
      <c r="A2729"/>
    </row>
    <row r="2730" spans="1:1" x14ac:dyDescent="0.2">
      <c r="A2730"/>
    </row>
    <row r="2731" spans="1:1" x14ac:dyDescent="0.2">
      <c r="A2731"/>
    </row>
    <row r="2732" spans="1:1" x14ac:dyDescent="0.2">
      <c r="A2732"/>
    </row>
    <row r="2733" spans="1:1" x14ac:dyDescent="0.2">
      <c r="A2733"/>
    </row>
    <row r="2734" spans="1:1" x14ac:dyDescent="0.2">
      <c r="A2734"/>
    </row>
    <row r="2735" spans="1:1" x14ac:dyDescent="0.2">
      <c r="A2735"/>
    </row>
    <row r="2736" spans="1:1" x14ac:dyDescent="0.2">
      <c r="A2736"/>
    </row>
    <row r="2737" spans="1:1" x14ac:dyDescent="0.2">
      <c r="A2737"/>
    </row>
    <row r="2738" spans="1:1" x14ac:dyDescent="0.2">
      <c r="A2738"/>
    </row>
    <row r="2739" spans="1:1" x14ac:dyDescent="0.2">
      <c r="A2739"/>
    </row>
    <row r="2740" spans="1:1" x14ac:dyDescent="0.2">
      <c r="A2740"/>
    </row>
    <row r="2741" spans="1:1" x14ac:dyDescent="0.2">
      <c r="A2741"/>
    </row>
    <row r="2742" spans="1:1" x14ac:dyDescent="0.2">
      <c r="A2742"/>
    </row>
    <row r="2743" spans="1:1" x14ac:dyDescent="0.2">
      <c r="A2743"/>
    </row>
    <row r="2744" spans="1:1" x14ac:dyDescent="0.2">
      <c r="A2744"/>
    </row>
    <row r="2745" spans="1:1" x14ac:dyDescent="0.2">
      <c r="A2745"/>
    </row>
    <row r="2746" spans="1:1" x14ac:dyDescent="0.2">
      <c r="A2746"/>
    </row>
    <row r="2747" spans="1:1" x14ac:dyDescent="0.2">
      <c r="A2747"/>
    </row>
    <row r="2748" spans="1:1" x14ac:dyDescent="0.2">
      <c r="A2748"/>
    </row>
    <row r="2749" spans="1:1" x14ac:dyDescent="0.2">
      <c r="A2749"/>
    </row>
    <row r="2750" spans="1:1" x14ac:dyDescent="0.2">
      <c r="A2750"/>
    </row>
    <row r="2751" spans="1:1" x14ac:dyDescent="0.2">
      <c r="A2751"/>
    </row>
    <row r="2752" spans="1:1" x14ac:dyDescent="0.2">
      <c r="A2752"/>
    </row>
    <row r="2753" spans="1:1" x14ac:dyDescent="0.2">
      <c r="A2753"/>
    </row>
    <row r="2754" spans="1:1" x14ac:dyDescent="0.2">
      <c r="A2754"/>
    </row>
    <row r="2755" spans="1:1" x14ac:dyDescent="0.2">
      <c r="A2755"/>
    </row>
    <row r="2756" spans="1:1" x14ac:dyDescent="0.2">
      <c r="A2756"/>
    </row>
    <row r="2757" spans="1:1" x14ac:dyDescent="0.2">
      <c r="A2757"/>
    </row>
    <row r="2758" spans="1:1" x14ac:dyDescent="0.2">
      <c r="A2758"/>
    </row>
    <row r="2759" spans="1:1" x14ac:dyDescent="0.2">
      <c r="A2759"/>
    </row>
    <row r="2760" spans="1:1" x14ac:dyDescent="0.2">
      <c r="A2760"/>
    </row>
    <row r="2761" spans="1:1" x14ac:dyDescent="0.2">
      <c r="A2761"/>
    </row>
    <row r="2762" spans="1:1" x14ac:dyDescent="0.2">
      <c r="A2762"/>
    </row>
    <row r="2763" spans="1:1" x14ac:dyDescent="0.2">
      <c r="A2763"/>
    </row>
    <row r="2764" spans="1:1" x14ac:dyDescent="0.2">
      <c r="A2764"/>
    </row>
    <row r="2765" spans="1:1" x14ac:dyDescent="0.2">
      <c r="A2765"/>
    </row>
    <row r="2766" spans="1:1" x14ac:dyDescent="0.2">
      <c r="A2766"/>
    </row>
    <row r="2767" spans="1:1" x14ac:dyDescent="0.2">
      <c r="A2767"/>
    </row>
    <row r="2768" spans="1:1" x14ac:dyDescent="0.2">
      <c r="A2768"/>
    </row>
    <row r="2769" spans="1:1" x14ac:dyDescent="0.2">
      <c r="A2769"/>
    </row>
    <row r="2770" spans="1:1" x14ac:dyDescent="0.2">
      <c r="A2770"/>
    </row>
    <row r="2771" spans="1:1" x14ac:dyDescent="0.2">
      <c r="A2771"/>
    </row>
    <row r="2772" spans="1:1" x14ac:dyDescent="0.2">
      <c r="A2772"/>
    </row>
    <row r="2773" spans="1:1" x14ac:dyDescent="0.2">
      <c r="A2773"/>
    </row>
    <row r="2774" spans="1:1" x14ac:dyDescent="0.2">
      <c r="A2774"/>
    </row>
    <row r="2775" spans="1:1" x14ac:dyDescent="0.2">
      <c r="A2775"/>
    </row>
    <row r="2776" spans="1:1" x14ac:dyDescent="0.2">
      <c r="A2776"/>
    </row>
    <row r="2777" spans="1:1" x14ac:dyDescent="0.2">
      <c r="A2777"/>
    </row>
    <row r="2778" spans="1:1" x14ac:dyDescent="0.2">
      <c r="A2778"/>
    </row>
    <row r="2779" spans="1:1" x14ac:dyDescent="0.2">
      <c r="A2779"/>
    </row>
    <row r="2780" spans="1:1" x14ac:dyDescent="0.2">
      <c r="A2780"/>
    </row>
    <row r="2781" spans="1:1" x14ac:dyDescent="0.2">
      <c r="A2781"/>
    </row>
    <row r="2782" spans="1:1" x14ac:dyDescent="0.2">
      <c r="A2782"/>
    </row>
    <row r="2783" spans="1:1" x14ac:dyDescent="0.2">
      <c r="A2783"/>
    </row>
    <row r="2784" spans="1:1" x14ac:dyDescent="0.2">
      <c r="A2784"/>
    </row>
    <row r="2785" spans="1:1" x14ac:dyDescent="0.2">
      <c r="A2785"/>
    </row>
    <row r="2786" spans="1:1" x14ac:dyDescent="0.2">
      <c r="A2786"/>
    </row>
    <row r="2787" spans="1:1" x14ac:dyDescent="0.2">
      <c r="A2787"/>
    </row>
    <row r="2788" spans="1:1" x14ac:dyDescent="0.2">
      <c r="A2788"/>
    </row>
    <row r="2789" spans="1:1" x14ac:dyDescent="0.2">
      <c r="A2789"/>
    </row>
    <row r="2790" spans="1:1" x14ac:dyDescent="0.2">
      <c r="A2790"/>
    </row>
    <row r="2791" spans="1:1" x14ac:dyDescent="0.2">
      <c r="A2791"/>
    </row>
    <row r="2792" spans="1:1" x14ac:dyDescent="0.2">
      <c r="A2792"/>
    </row>
    <row r="2793" spans="1:1" x14ac:dyDescent="0.2">
      <c r="A2793"/>
    </row>
    <row r="2794" spans="1:1" x14ac:dyDescent="0.2">
      <c r="A2794"/>
    </row>
    <row r="2795" spans="1:1" x14ac:dyDescent="0.2">
      <c r="A2795"/>
    </row>
    <row r="2796" spans="1:1" x14ac:dyDescent="0.2">
      <c r="A2796"/>
    </row>
    <row r="2797" spans="1:1" x14ac:dyDescent="0.2">
      <c r="A2797"/>
    </row>
    <row r="2798" spans="1:1" x14ac:dyDescent="0.2">
      <c r="A2798"/>
    </row>
    <row r="2799" spans="1:1" x14ac:dyDescent="0.2">
      <c r="A2799"/>
    </row>
    <row r="2800" spans="1:1" x14ac:dyDescent="0.2">
      <c r="A2800"/>
    </row>
    <row r="2801" spans="1:1" x14ac:dyDescent="0.2">
      <c r="A2801"/>
    </row>
    <row r="2802" spans="1:1" x14ac:dyDescent="0.2">
      <c r="A2802"/>
    </row>
    <row r="2803" spans="1:1" x14ac:dyDescent="0.2">
      <c r="A2803"/>
    </row>
    <row r="2804" spans="1:1" x14ac:dyDescent="0.2">
      <c r="A2804"/>
    </row>
    <row r="2805" spans="1:1" x14ac:dyDescent="0.2">
      <c r="A2805"/>
    </row>
    <row r="2806" spans="1:1" x14ac:dyDescent="0.2">
      <c r="A2806"/>
    </row>
    <row r="2807" spans="1:1" x14ac:dyDescent="0.2">
      <c r="A2807"/>
    </row>
    <row r="2808" spans="1:1" x14ac:dyDescent="0.2">
      <c r="A2808"/>
    </row>
    <row r="2809" spans="1:1" x14ac:dyDescent="0.2">
      <c r="A2809"/>
    </row>
    <row r="2810" spans="1:1" x14ac:dyDescent="0.2">
      <c r="A2810"/>
    </row>
    <row r="2811" spans="1:1" x14ac:dyDescent="0.2">
      <c r="A2811"/>
    </row>
    <row r="2812" spans="1:1" x14ac:dyDescent="0.2">
      <c r="A2812"/>
    </row>
    <row r="2813" spans="1:1" x14ac:dyDescent="0.2">
      <c r="A2813"/>
    </row>
    <row r="2814" spans="1:1" x14ac:dyDescent="0.2">
      <c r="A2814"/>
    </row>
    <row r="2815" spans="1:1" x14ac:dyDescent="0.2">
      <c r="A2815"/>
    </row>
    <row r="2816" spans="1:1" x14ac:dyDescent="0.2">
      <c r="A2816"/>
    </row>
    <row r="2817" spans="1:1" x14ac:dyDescent="0.2">
      <c r="A2817"/>
    </row>
    <row r="2818" spans="1:1" x14ac:dyDescent="0.2">
      <c r="A2818"/>
    </row>
    <row r="2819" spans="1:1" x14ac:dyDescent="0.2">
      <c r="A2819"/>
    </row>
    <row r="2820" spans="1:1" x14ac:dyDescent="0.2">
      <c r="A2820"/>
    </row>
    <row r="2821" spans="1:1" x14ac:dyDescent="0.2">
      <c r="A2821"/>
    </row>
    <row r="2822" spans="1:1" x14ac:dyDescent="0.2">
      <c r="A2822"/>
    </row>
    <row r="2823" spans="1:1" x14ac:dyDescent="0.2">
      <c r="A2823"/>
    </row>
    <row r="2824" spans="1:1" x14ac:dyDescent="0.2">
      <c r="A2824"/>
    </row>
    <row r="2825" spans="1:1" x14ac:dyDescent="0.2">
      <c r="A2825"/>
    </row>
    <row r="2826" spans="1:1" x14ac:dyDescent="0.2">
      <c r="A2826"/>
    </row>
    <row r="2827" spans="1:1" x14ac:dyDescent="0.2">
      <c r="A2827"/>
    </row>
    <row r="2828" spans="1:1" x14ac:dyDescent="0.2">
      <c r="A2828"/>
    </row>
    <row r="2829" spans="1:1" x14ac:dyDescent="0.2">
      <c r="A2829"/>
    </row>
    <row r="2830" spans="1:1" x14ac:dyDescent="0.2">
      <c r="A2830"/>
    </row>
    <row r="2831" spans="1:1" x14ac:dyDescent="0.2">
      <c r="A2831"/>
    </row>
    <row r="2832" spans="1:1" x14ac:dyDescent="0.2">
      <c r="A2832"/>
    </row>
    <row r="2833" spans="1:1" x14ac:dyDescent="0.2">
      <c r="A2833"/>
    </row>
    <row r="2834" spans="1:1" x14ac:dyDescent="0.2">
      <c r="A2834"/>
    </row>
    <row r="2835" spans="1:1" x14ac:dyDescent="0.2">
      <c r="A2835"/>
    </row>
    <row r="2836" spans="1:1" x14ac:dyDescent="0.2">
      <c r="A2836"/>
    </row>
    <row r="2837" spans="1:1" x14ac:dyDescent="0.2">
      <c r="A2837"/>
    </row>
    <row r="2838" spans="1:1" x14ac:dyDescent="0.2">
      <c r="A2838"/>
    </row>
    <row r="2839" spans="1:1" x14ac:dyDescent="0.2">
      <c r="A2839"/>
    </row>
    <row r="2840" spans="1:1" x14ac:dyDescent="0.2">
      <c r="A2840"/>
    </row>
    <row r="2841" spans="1:1" x14ac:dyDescent="0.2">
      <c r="A2841"/>
    </row>
    <row r="2842" spans="1:1" x14ac:dyDescent="0.2">
      <c r="A2842"/>
    </row>
    <row r="2843" spans="1:1" x14ac:dyDescent="0.2">
      <c r="A2843"/>
    </row>
    <row r="2844" spans="1:1" x14ac:dyDescent="0.2">
      <c r="A2844"/>
    </row>
    <row r="2845" spans="1:1" x14ac:dyDescent="0.2">
      <c r="A2845"/>
    </row>
    <row r="2846" spans="1:1" x14ac:dyDescent="0.2">
      <c r="A2846"/>
    </row>
    <row r="2847" spans="1:1" x14ac:dyDescent="0.2">
      <c r="A2847"/>
    </row>
    <row r="2848" spans="1:1" x14ac:dyDescent="0.2">
      <c r="A2848"/>
    </row>
    <row r="2849" spans="1:1" x14ac:dyDescent="0.2">
      <c r="A2849"/>
    </row>
    <row r="2850" spans="1:1" x14ac:dyDescent="0.2">
      <c r="A2850"/>
    </row>
    <row r="2851" spans="1:1" x14ac:dyDescent="0.2">
      <c r="A2851"/>
    </row>
    <row r="2852" spans="1:1" x14ac:dyDescent="0.2">
      <c r="A2852"/>
    </row>
    <row r="2853" spans="1:1" x14ac:dyDescent="0.2">
      <c r="A2853"/>
    </row>
    <row r="2854" spans="1:1" x14ac:dyDescent="0.2">
      <c r="A2854"/>
    </row>
    <row r="2855" spans="1:1" x14ac:dyDescent="0.2">
      <c r="A2855"/>
    </row>
    <row r="2856" spans="1:1" x14ac:dyDescent="0.2">
      <c r="A2856"/>
    </row>
    <row r="2857" spans="1:1" x14ac:dyDescent="0.2">
      <c r="A2857"/>
    </row>
    <row r="2858" spans="1:1" x14ac:dyDescent="0.2">
      <c r="A2858"/>
    </row>
    <row r="2859" spans="1:1" x14ac:dyDescent="0.2">
      <c r="A2859"/>
    </row>
    <row r="2860" spans="1:1" x14ac:dyDescent="0.2">
      <c r="A2860"/>
    </row>
    <row r="2861" spans="1:1" x14ac:dyDescent="0.2">
      <c r="A2861"/>
    </row>
    <row r="2862" spans="1:1" x14ac:dyDescent="0.2">
      <c r="A2862"/>
    </row>
    <row r="2863" spans="1:1" x14ac:dyDescent="0.2">
      <c r="A2863"/>
    </row>
    <row r="2864" spans="1:1" x14ac:dyDescent="0.2">
      <c r="A2864"/>
    </row>
    <row r="2865" spans="1:1" x14ac:dyDescent="0.2">
      <c r="A2865"/>
    </row>
    <row r="2866" spans="1:1" x14ac:dyDescent="0.2">
      <c r="A2866"/>
    </row>
    <row r="2867" spans="1:1" x14ac:dyDescent="0.2">
      <c r="A2867"/>
    </row>
    <row r="2868" spans="1:1" x14ac:dyDescent="0.2">
      <c r="A2868"/>
    </row>
    <row r="2869" spans="1:1" x14ac:dyDescent="0.2">
      <c r="A2869"/>
    </row>
    <row r="2870" spans="1:1" x14ac:dyDescent="0.2">
      <c r="A2870"/>
    </row>
    <row r="2871" spans="1:1" x14ac:dyDescent="0.2">
      <c r="A2871"/>
    </row>
    <row r="2872" spans="1:1" x14ac:dyDescent="0.2">
      <c r="A2872"/>
    </row>
    <row r="2873" spans="1:1" x14ac:dyDescent="0.2">
      <c r="A2873"/>
    </row>
    <row r="2874" spans="1:1" x14ac:dyDescent="0.2">
      <c r="A2874"/>
    </row>
    <row r="2875" spans="1:1" x14ac:dyDescent="0.2">
      <c r="A2875"/>
    </row>
    <row r="2876" spans="1:1" x14ac:dyDescent="0.2">
      <c r="A2876"/>
    </row>
    <row r="2877" spans="1:1" x14ac:dyDescent="0.2">
      <c r="A2877"/>
    </row>
    <row r="2878" spans="1:1" x14ac:dyDescent="0.2">
      <c r="A2878"/>
    </row>
    <row r="2879" spans="1:1" x14ac:dyDescent="0.2">
      <c r="A2879"/>
    </row>
    <row r="2880" spans="1:1" x14ac:dyDescent="0.2">
      <c r="A2880"/>
    </row>
    <row r="2881" spans="1:1" x14ac:dyDescent="0.2">
      <c r="A2881"/>
    </row>
    <row r="2882" spans="1:1" x14ac:dyDescent="0.2">
      <c r="A2882"/>
    </row>
    <row r="2883" spans="1:1" x14ac:dyDescent="0.2">
      <c r="A2883"/>
    </row>
    <row r="2884" spans="1:1" x14ac:dyDescent="0.2">
      <c r="A2884"/>
    </row>
    <row r="2885" spans="1:1" x14ac:dyDescent="0.2">
      <c r="A2885"/>
    </row>
    <row r="2886" spans="1:1" x14ac:dyDescent="0.2">
      <c r="A2886"/>
    </row>
    <row r="2887" spans="1:1" x14ac:dyDescent="0.2">
      <c r="A2887"/>
    </row>
    <row r="2888" spans="1:1" x14ac:dyDescent="0.2">
      <c r="A2888"/>
    </row>
    <row r="2889" spans="1:1" x14ac:dyDescent="0.2">
      <c r="A2889"/>
    </row>
    <row r="2890" spans="1:1" x14ac:dyDescent="0.2">
      <c r="A2890"/>
    </row>
    <row r="2891" spans="1:1" x14ac:dyDescent="0.2">
      <c r="A2891"/>
    </row>
    <row r="2892" spans="1:1" x14ac:dyDescent="0.2">
      <c r="A2892"/>
    </row>
    <row r="2893" spans="1:1" x14ac:dyDescent="0.2">
      <c r="A2893"/>
    </row>
    <row r="2894" spans="1:1" x14ac:dyDescent="0.2">
      <c r="A2894"/>
    </row>
    <row r="2895" spans="1:1" x14ac:dyDescent="0.2">
      <c r="A2895"/>
    </row>
    <row r="2896" spans="1:1" x14ac:dyDescent="0.2">
      <c r="A2896"/>
    </row>
    <row r="2897" spans="1:1" x14ac:dyDescent="0.2">
      <c r="A2897"/>
    </row>
    <row r="2898" spans="1:1" x14ac:dyDescent="0.2">
      <c r="A2898"/>
    </row>
    <row r="2899" spans="1:1" x14ac:dyDescent="0.2">
      <c r="A2899"/>
    </row>
    <row r="2900" spans="1:1" x14ac:dyDescent="0.2">
      <c r="A2900"/>
    </row>
    <row r="2901" spans="1:1" x14ac:dyDescent="0.2">
      <c r="A2901"/>
    </row>
    <row r="2902" spans="1:1" x14ac:dyDescent="0.2">
      <c r="A2902"/>
    </row>
    <row r="2903" spans="1:1" x14ac:dyDescent="0.2">
      <c r="A2903"/>
    </row>
    <row r="2904" spans="1:1" x14ac:dyDescent="0.2">
      <c r="A2904"/>
    </row>
    <row r="2905" spans="1:1" x14ac:dyDescent="0.2">
      <c r="A2905"/>
    </row>
    <row r="2906" spans="1:1" x14ac:dyDescent="0.2">
      <c r="A2906"/>
    </row>
    <row r="2907" spans="1:1" x14ac:dyDescent="0.2">
      <c r="A2907"/>
    </row>
    <row r="2908" spans="1:1" x14ac:dyDescent="0.2">
      <c r="A2908"/>
    </row>
    <row r="2909" spans="1:1" x14ac:dyDescent="0.2">
      <c r="A2909"/>
    </row>
    <row r="2910" spans="1:1" x14ac:dyDescent="0.2">
      <c r="A2910"/>
    </row>
    <row r="2911" spans="1:1" x14ac:dyDescent="0.2">
      <c r="A2911"/>
    </row>
    <row r="2912" spans="1:1" x14ac:dyDescent="0.2">
      <c r="A2912"/>
    </row>
    <row r="2913" spans="1:1" x14ac:dyDescent="0.2">
      <c r="A2913"/>
    </row>
    <row r="2914" spans="1:1" x14ac:dyDescent="0.2">
      <c r="A2914"/>
    </row>
    <row r="2915" spans="1:1" x14ac:dyDescent="0.2">
      <c r="A2915"/>
    </row>
    <row r="2916" spans="1:1" x14ac:dyDescent="0.2">
      <c r="A2916"/>
    </row>
    <row r="2917" spans="1:1" x14ac:dyDescent="0.2">
      <c r="A2917"/>
    </row>
    <row r="2918" spans="1:1" x14ac:dyDescent="0.2">
      <c r="A2918"/>
    </row>
    <row r="2919" spans="1:1" x14ac:dyDescent="0.2">
      <c r="A2919"/>
    </row>
    <row r="2920" spans="1:1" x14ac:dyDescent="0.2">
      <c r="A2920"/>
    </row>
    <row r="2921" spans="1:1" x14ac:dyDescent="0.2">
      <c r="A2921"/>
    </row>
    <row r="2922" spans="1:1" x14ac:dyDescent="0.2">
      <c r="A2922"/>
    </row>
    <row r="2923" spans="1:1" x14ac:dyDescent="0.2">
      <c r="A2923"/>
    </row>
    <row r="2924" spans="1:1" x14ac:dyDescent="0.2">
      <c r="A2924"/>
    </row>
    <row r="2925" spans="1:1" x14ac:dyDescent="0.2">
      <c r="A2925"/>
    </row>
    <row r="2926" spans="1:1" x14ac:dyDescent="0.2">
      <c r="A2926"/>
    </row>
    <row r="2927" spans="1:1" x14ac:dyDescent="0.2">
      <c r="A2927"/>
    </row>
    <row r="2928" spans="1:1" x14ac:dyDescent="0.2">
      <c r="A2928"/>
    </row>
    <row r="2929" spans="1:1" x14ac:dyDescent="0.2">
      <c r="A2929"/>
    </row>
    <row r="2930" spans="1:1" x14ac:dyDescent="0.2">
      <c r="A2930"/>
    </row>
    <row r="2931" spans="1:1" x14ac:dyDescent="0.2">
      <c r="A2931"/>
    </row>
    <row r="2932" spans="1:1" x14ac:dyDescent="0.2">
      <c r="A2932"/>
    </row>
    <row r="2933" spans="1:1" x14ac:dyDescent="0.2">
      <c r="A2933"/>
    </row>
    <row r="2934" spans="1:1" x14ac:dyDescent="0.2">
      <c r="A2934"/>
    </row>
    <row r="2935" spans="1:1" x14ac:dyDescent="0.2">
      <c r="A2935"/>
    </row>
    <row r="2936" spans="1:1" x14ac:dyDescent="0.2">
      <c r="A2936"/>
    </row>
    <row r="2937" spans="1:1" x14ac:dyDescent="0.2">
      <c r="A2937"/>
    </row>
    <row r="2938" spans="1:1" x14ac:dyDescent="0.2">
      <c r="A2938"/>
    </row>
    <row r="2939" spans="1:1" x14ac:dyDescent="0.2">
      <c r="A2939"/>
    </row>
    <row r="2940" spans="1:1" x14ac:dyDescent="0.2">
      <c r="A2940"/>
    </row>
    <row r="2941" spans="1:1" x14ac:dyDescent="0.2">
      <c r="A2941"/>
    </row>
    <row r="2942" spans="1:1" x14ac:dyDescent="0.2">
      <c r="A2942"/>
    </row>
    <row r="2943" spans="1:1" x14ac:dyDescent="0.2">
      <c r="A2943"/>
    </row>
    <row r="2944" spans="1:1" x14ac:dyDescent="0.2">
      <c r="A2944"/>
    </row>
    <row r="2945" spans="1:1" x14ac:dyDescent="0.2">
      <c r="A2945"/>
    </row>
    <row r="2946" spans="1:1" x14ac:dyDescent="0.2">
      <c r="A2946"/>
    </row>
    <row r="2947" spans="1:1" x14ac:dyDescent="0.2">
      <c r="A2947"/>
    </row>
    <row r="2948" spans="1:1" x14ac:dyDescent="0.2">
      <c r="A2948"/>
    </row>
    <row r="2949" spans="1:1" x14ac:dyDescent="0.2">
      <c r="A2949"/>
    </row>
    <row r="2950" spans="1:1" x14ac:dyDescent="0.2">
      <c r="A2950"/>
    </row>
    <row r="2951" spans="1:1" x14ac:dyDescent="0.2">
      <c r="A2951"/>
    </row>
    <row r="2952" spans="1:1" x14ac:dyDescent="0.2">
      <c r="A2952"/>
    </row>
    <row r="2953" spans="1:1" x14ac:dyDescent="0.2">
      <c r="A2953"/>
    </row>
    <row r="2954" spans="1:1" x14ac:dyDescent="0.2">
      <c r="A2954"/>
    </row>
    <row r="2955" spans="1:1" x14ac:dyDescent="0.2">
      <c r="A2955"/>
    </row>
    <row r="2956" spans="1:1" x14ac:dyDescent="0.2">
      <c r="A2956"/>
    </row>
    <row r="2957" spans="1:1" x14ac:dyDescent="0.2">
      <c r="A2957"/>
    </row>
    <row r="2958" spans="1:1" x14ac:dyDescent="0.2">
      <c r="A2958"/>
    </row>
    <row r="2959" spans="1:1" x14ac:dyDescent="0.2">
      <c r="A2959"/>
    </row>
    <row r="2960" spans="1:1" x14ac:dyDescent="0.2">
      <c r="A2960"/>
    </row>
    <row r="2961" spans="1:1" x14ac:dyDescent="0.2">
      <c r="A2961"/>
    </row>
    <row r="2962" spans="1:1" x14ac:dyDescent="0.2">
      <c r="A2962"/>
    </row>
    <row r="2963" spans="1:1" x14ac:dyDescent="0.2">
      <c r="A2963"/>
    </row>
    <row r="2964" spans="1:1" x14ac:dyDescent="0.2">
      <c r="A2964"/>
    </row>
    <row r="2965" spans="1:1" x14ac:dyDescent="0.2">
      <c r="A2965"/>
    </row>
    <row r="2966" spans="1:1" x14ac:dyDescent="0.2">
      <c r="A2966"/>
    </row>
    <row r="2967" spans="1:1" x14ac:dyDescent="0.2">
      <c r="A2967"/>
    </row>
    <row r="2968" spans="1:1" x14ac:dyDescent="0.2">
      <c r="A2968"/>
    </row>
    <row r="2969" spans="1:1" x14ac:dyDescent="0.2">
      <c r="A2969"/>
    </row>
    <row r="2970" spans="1:1" x14ac:dyDescent="0.2">
      <c r="A2970"/>
    </row>
    <row r="2971" spans="1:1" x14ac:dyDescent="0.2">
      <c r="A2971"/>
    </row>
    <row r="2972" spans="1:1" x14ac:dyDescent="0.2">
      <c r="A2972"/>
    </row>
    <row r="2973" spans="1:1" x14ac:dyDescent="0.2">
      <c r="A2973"/>
    </row>
    <row r="2974" spans="1:1" x14ac:dyDescent="0.2">
      <c r="A2974"/>
    </row>
    <row r="2975" spans="1:1" x14ac:dyDescent="0.2">
      <c r="A2975"/>
    </row>
    <row r="2976" spans="1:1" x14ac:dyDescent="0.2">
      <c r="A2976"/>
    </row>
    <row r="2977" spans="1:1" x14ac:dyDescent="0.2">
      <c r="A2977"/>
    </row>
    <row r="2978" spans="1:1" x14ac:dyDescent="0.2">
      <c r="A2978"/>
    </row>
    <row r="2979" spans="1:1" x14ac:dyDescent="0.2">
      <c r="A2979"/>
    </row>
    <row r="2980" spans="1:1" x14ac:dyDescent="0.2">
      <c r="A2980"/>
    </row>
    <row r="2981" spans="1:1" x14ac:dyDescent="0.2">
      <c r="A2981"/>
    </row>
    <row r="2982" spans="1:1" x14ac:dyDescent="0.2">
      <c r="A2982"/>
    </row>
    <row r="2983" spans="1:1" x14ac:dyDescent="0.2">
      <c r="A2983"/>
    </row>
    <row r="2984" spans="1:1" x14ac:dyDescent="0.2">
      <c r="A2984"/>
    </row>
    <row r="2985" spans="1:1" x14ac:dyDescent="0.2">
      <c r="A2985"/>
    </row>
    <row r="2986" spans="1:1" x14ac:dyDescent="0.2">
      <c r="A2986"/>
    </row>
    <row r="2987" spans="1:1" x14ac:dyDescent="0.2">
      <c r="A2987"/>
    </row>
    <row r="2988" spans="1:1" x14ac:dyDescent="0.2">
      <c r="A2988"/>
    </row>
    <row r="2989" spans="1:1" x14ac:dyDescent="0.2">
      <c r="A2989"/>
    </row>
    <row r="2990" spans="1:1" x14ac:dyDescent="0.2">
      <c r="A2990"/>
    </row>
    <row r="2991" spans="1:1" x14ac:dyDescent="0.2">
      <c r="A2991"/>
    </row>
    <row r="2992" spans="1:1" x14ac:dyDescent="0.2">
      <c r="A2992"/>
    </row>
    <row r="2993" spans="1:1" x14ac:dyDescent="0.2">
      <c r="A2993"/>
    </row>
    <row r="2994" spans="1:1" x14ac:dyDescent="0.2">
      <c r="A2994"/>
    </row>
    <row r="2995" spans="1:1" x14ac:dyDescent="0.2">
      <c r="A2995"/>
    </row>
    <row r="2996" spans="1:1" x14ac:dyDescent="0.2">
      <c r="A2996"/>
    </row>
    <row r="2997" spans="1:1" x14ac:dyDescent="0.2">
      <c r="A2997"/>
    </row>
    <row r="2998" spans="1:1" x14ac:dyDescent="0.2">
      <c r="A2998"/>
    </row>
    <row r="2999" spans="1:1" x14ac:dyDescent="0.2">
      <c r="A2999"/>
    </row>
    <row r="3000" spans="1:1" x14ac:dyDescent="0.2">
      <c r="A3000"/>
    </row>
    <row r="3001" spans="1:1" x14ac:dyDescent="0.2">
      <c r="A3001"/>
    </row>
    <row r="3002" spans="1:1" x14ac:dyDescent="0.2">
      <c r="A3002"/>
    </row>
    <row r="3003" spans="1:1" x14ac:dyDescent="0.2">
      <c r="A3003"/>
    </row>
    <row r="3004" spans="1:1" x14ac:dyDescent="0.2">
      <c r="A3004"/>
    </row>
    <row r="3005" spans="1:1" x14ac:dyDescent="0.2">
      <c r="A3005"/>
    </row>
    <row r="3006" spans="1:1" x14ac:dyDescent="0.2">
      <c r="A3006"/>
    </row>
    <row r="3007" spans="1:1" x14ac:dyDescent="0.2">
      <c r="A3007"/>
    </row>
    <row r="3008" spans="1:1" x14ac:dyDescent="0.2">
      <c r="A3008"/>
    </row>
    <row r="3009" spans="1:1" x14ac:dyDescent="0.2">
      <c r="A3009"/>
    </row>
    <row r="3010" spans="1:1" x14ac:dyDescent="0.2">
      <c r="A3010"/>
    </row>
    <row r="3011" spans="1:1" x14ac:dyDescent="0.2">
      <c r="A3011"/>
    </row>
    <row r="3012" spans="1:1" x14ac:dyDescent="0.2">
      <c r="A3012"/>
    </row>
    <row r="3013" spans="1:1" x14ac:dyDescent="0.2">
      <c r="A3013"/>
    </row>
    <row r="3014" spans="1:1" x14ac:dyDescent="0.2">
      <c r="A3014"/>
    </row>
    <row r="3015" spans="1:1" x14ac:dyDescent="0.2">
      <c r="A3015"/>
    </row>
    <row r="3016" spans="1:1" x14ac:dyDescent="0.2">
      <c r="A3016"/>
    </row>
    <row r="3017" spans="1:1" x14ac:dyDescent="0.2">
      <c r="A3017"/>
    </row>
    <row r="3018" spans="1:1" x14ac:dyDescent="0.2">
      <c r="A3018"/>
    </row>
    <row r="3019" spans="1:1" x14ac:dyDescent="0.2">
      <c r="A3019"/>
    </row>
    <row r="3020" spans="1:1" x14ac:dyDescent="0.2">
      <c r="A3020"/>
    </row>
    <row r="3021" spans="1:1" x14ac:dyDescent="0.2">
      <c r="A3021"/>
    </row>
    <row r="3022" spans="1:1" x14ac:dyDescent="0.2">
      <c r="A3022"/>
    </row>
    <row r="3023" spans="1:1" x14ac:dyDescent="0.2">
      <c r="A3023"/>
    </row>
    <row r="3024" spans="1:1" x14ac:dyDescent="0.2">
      <c r="A3024"/>
    </row>
    <row r="3025" spans="1:1" x14ac:dyDescent="0.2">
      <c r="A3025"/>
    </row>
    <row r="3026" spans="1:1" x14ac:dyDescent="0.2">
      <c r="A3026"/>
    </row>
    <row r="3027" spans="1:1" x14ac:dyDescent="0.2">
      <c r="A3027"/>
    </row>
    <row r="3028" spans="1:1" x14ac:dyDescent="0.2">
      <c r="A3028"/>
    </row>
    <row r="3029" spans="1:1" x14ac:dyDescent="0.2">
      <c r="A3029"/>
    </row>
    <row r="3030" spans="1:1" x14ac:dyDescent="0.2">
      <c r="A3030"/>
    </row>
    <row r="3031" spans="1:1" x14ac:dyDescent="0.2">
      <c r="A3031"/>
    </row>
    <row r="3032" spans="1:1" x14ac:dyDescent="0.2">
      <c r="A3032"/>
    </row>
    <row r="3033" spans="1:1" x14ac:dyDescent="0.2">
      <c r="A3033"/>
    </row>
    <row r="3034" spans="1:1" x14ac:dyDescent="0.2">
      <c r="A3034"/>
    </row>
    <row r="3035" spans="1:1" x14ac:dyDescent="0.2">
      <c r="A3035"/>
    </row>
    <row r="3036" spans="1:1" x14ac:dyDescent="0.2">
      <c r="A3036"/>
    </row>
    <row r="3037" spans="1:1" x14ac:dyDescent="0.2">
      <c r="A3037"/>
    </row>
    <row r="3038" spans="1:1" x14ac:dyDescent="0.2">
      <c r="A3038"/>
    </row>
    <row r="3039" spans="1:1" x14ac:dyDescent="0.2">
      <c r="A3039"/>
    </row>
    <row r="3040" spans="1:1" x14ac:dyDescent="0.2">
      <c r="A3040"/>
    </row>
    <row r="3041" spans="1:1" x14ac:dyDescent="0.2">
      <c r="A3041"/>
    </row>
    <row r="3042" spans="1:1" x14ac:dyDescent="0.2">
      <c r="A3042"/>
    </row>
    <row r="3043" spans="1:1" x14ac:dyDescent="0.2">
      <c r="A3043"/>
    </row>
    <row r="3044" spans="1:1" x14ac:dyDescent="0.2">
      <c r="A3044"/>
    </row>
    <row r="3045" spans="1:1" x14ac:dyDescent="0.2">
      <c r="A3045"/>
    </row>
    <row r="3046" spans="1:1" x14ac:dyDescent="0.2">
      <c r="A3046"/>
    </row>
    <row r="3047" spans="1:1" x14ac:dyDescent="0.2">
      <c r="A3047"/>
    </row>
    <row r="3048" spans="1:1" x14ac:dyDescent="0.2">
      <c r="A3048"/>
    </row>
    <row r="3049" spans="1:1" x14ac:dyDescent="0.2">
      <c r="A3049"/>
    </row>
    <row r="3050" spans="1:1" x14ac:dyDescent="0.2">
      <c r="A3050"/>
    </row>
    <row r="3051" spans="1:1" x14ac:dyDescent="0.2">
      <c r="A3051"/>
    </row>
    <row r="3052" spans="1:1" x14ac:dyDescent="0.2">
      <c r="A3052"/>
    </row>
    <row r="3053" spans="1:1" x14ac:dyDescent="0.2">
      <c r="A3053"/>
    </row>
    <row r="3054" spans="1:1" x14ac:dyDescent="0.2">
      <c r="A3054"/>
    </row>
    <row r="3055" spans="1:1" x14ac:dyDescent="0.2">
      <c r="A3055"/>
    </row>
    <row r="3056" spans="1:1" x14ac:dyDescent="0.2">
      <c r="A3056"/>
    </row>
    <row r="3057" spans="1:1" x14ac:dyDescent="0.2">
      <c r="A3057"/>
    </row>
    <row r="3058" spans="1:1" x14ac:dyDescent="0.2">
      <c r="A3058"/>
    </row>
    <row r="3059" spans="1:1" x14ac:dyDescent="0.2">
      <c r="A3059"/>
    </row>
    <row r="3060" spans="1:1" x14ac:dyDescent="0.2">
      <c r="A3060"/>
    </row>
    <row r="3061" spans="1:1" x14ac:dyDescent="0.2">
      <c r="A3061"/>
    </row>
    <row r="3062" spans="1:1" x14ac:dyDescent="0.2">
      <c r="A3062"/>
    </row>
    <row r="3063" spans="1:1" x14ac:dyDescent="0.2">
      <c r="A3063"/>
    </row>
    <row r="3064" spans="1:1" x14ac:dyDescent="0.2">
      <c r="A3064"/>
    </row>
    <row r="3065" spans="1:1" x14ac:dyDescent="0.2">
      <c r="A3065"/>
    </row>
    <row r="3066" spans="1:1" x14ac:dyDescent="0.2">
      <c r="A3066"/>
    </row>
    <row r="3067" spans="1:1" x14ac:dyDescent="0.2">
      <c r="A3067"/>
    </row>
    <row r="3068" spans="1:1" x14ac:dyDescent="0.2">
      <c r="A3068"/>
    </row>
    <row r="3069" spans="1:1" x14ac:dyDescent="0.2">
      <c r="A3069"/>
    </row>
    <row r="3070" spans="1:1" x14ac:dyDescent="0.2">
      <c r="A3070"/>
    </row>
    <row r="3071" spans="1:1" x14ac:dyDescent="0.2">
      <c r="A3071"/>
    </row>
    <row r="3072" spans="1:1" x14ac:dyDescent="0.2">
      <c r="A3072"/>
    </row>
    <row r="3073" spans="1:1" x14ac:dyDescent="0.2">
      <c r="A3073"/>
    </row>
    <row r="3074" spans="1:1" x14ac:dyDescent="0.2">
      <c r="A3074"/>
    </row>
    <row r="3075" spans="1:1" x14ac:dyDescent="0.2">
      <c r="A3075"/>
    </row>
    <row r="3076" spans="1:1" x14ac:dyDescent="0.2">
      <c r="A3076"/>
    </row>
    <row r="3077" spans="1:1" x14ac:dyDescent="0.2">
      <c r="A3077"/>
    </row>
    <row r="3078" spans="1:1" x14ac:dyDescent="0.2">
      <c r="A3078"/>
    </row>
    <row r="3079" spans="1:1" x14ac:dyDescent="0.2">
      <c r="A3079"/>
    </row>
    <row r="3080" spans="1:1" x14ac:dyDescent="0.2">
      <c r="A3080"/>
    </row>
    <row r="3081" spans="1:1" x14ac:dyDescent="0.2">
      <c r="A3081"/>
    </row>
    <row r="3082" spans="1:1" x14ac:dyDescent="0.2">
      <c r="A3082"/>
    </row>
    <row r="3083" spans="1:1" x14ac:dyDescent="0.2">
      <c r="A3083"/>
    </row>
    <row r="3084" spans="1:1" x14ac:dyDescent="0.2">
      <c r="A3084"/>
    </row>
    <row r="3085" spans="1:1" x14ac:dyDescent="0.2">
      <c r="A3085"/>
    </row>
    <row r="3086" spans="1:1" x14ac:dyDescent="0.2">
      <c r="A3086"/>
    </row>
    <row r="3087" spans="1:1" x14ac:dyDescent="0.2">
      <c r="A3087"/>
    </row>
    <row r="3088" spans="1:1" x14ac:dyDescent="0.2">
      <c r="A3088"/>
    </row>
    <row r="3089" spans="1:1" x14ac:dyDescent="0.2">
      <c r="A3089"/>
    </row>
    <row r="3090" spans="1:1" x14ac:dyDescent="0.2">
      <c r="A3090"/>
    </row>
    <row r="3091" spans="1:1" x14ac:dyDescent="0.2">
      <c r="A3091"/>
    </row>
    <row r="3092" spans="1:1" x14ac:dyDescent="0.2">
      <c r="A3092"/>
    </row>
    <row r="3093" spans="1:1" x14ac:dyDescent="0.2">
      <c r="A3093"/>
    </row>
    <row r="3094" spans="1:1" x14ac:dyDescent="0.2">
      <c r="A3094"/>
    </row>
    <row r="3095" spans="1:1" x14ac:dyDescent="0.2">
      <c r="A3095"/>
    </row>
    <row r="3096" spans="1:1" x14ac:dyDescent="0.2">
      <c r="A3096"/>
    </row>
    <row r="3097" spans="1:1" x14ac:dyDescent="0.2">
      <c r="A3097"/>
    </row>
    <row r="3098" spans="1:1" x14ac:dyDescent="0.2">
      <c r="A3098"/>
    </row>
    <row r="3099" spans="1:1" x14ac:dyDescent="0.2">
      <c r="A3099"/>
    </row>
    <row r="3100" spans="1:1" x14ac:dyDescent="0.2">
      <c r="A3100"/>
    </row>
    <row r="3101" spans="1:1" x14ac:dyDescent="0.2">
      <c r="A3101"/>
    </row>
    <row r="3102" spans="1:1" x14ac:dyDescent="0.2">
      <c r="A3102"/>
    </row>
    <row r="3103" spans="1:1" x14ac:dyDescent="0.2">
      <c r="A3103"/>
    </row>
    <row r="3104" spans="1:1" x14ac:dyDescent="0.2">
      <c r="A3104"/>
    </row>
    <row r="3105" spans="1:1" x14ac:dyDescent="0.2">
      <c r="A3105"/>
    </row>
    <row r="3106" spans="1:1" x14ac:dyDescent="0.2">
      <c r="A3106"/>
    </row>
    <row r="3107" spans="1:1" x14ac:dyDescent="0.2">
      <c r="A3107"/>
    </row>
    <row r="3108" spans="1:1" x14ac:dyDescent="0.2">
      <c r="A3108"/>
    </row>
    <row r="3109" spans="1:1" x14ac:dyDescent="0.2">
      <c r="A3109"/>
    </row>
    <row r="3110" spans="1:1" x14ac:dyDescent="0.2">
      <c r="A3110"/>
    </row>
    <row r="3111" spans="1:1" x14ac:dyDescent="0.2">
      <c r="A3111"/>
    </row>
    <row r="3112" spans="1:1" x14ac:dyDescent="0.2">
      <c r="A3112"/>
    </row>
    <row r="3113" spans="1:1" x14ac:dyDescent="0.2">
      <c r="A3113"/>
    </row>
    <row r="3114" spans="1:1" x14ac:dyDescent="0.2">
      <c r="A3114"/>
    </row>
    <row r="3115" spans="1:1" x14ac:dyDescent="0.2">
      <c r="A3115"/>
    </row>
    <row r="3116" spans="1:1" x14ac:dyDescent="0.2">
      <c r="A3116"/>
    </row>
    <row r="3117" spans="1:1" x14ac:dyDescent="0.2">
      <c r="A3117"/>
    </row>
    <row r="3118" spans="1:1" x14ac:dyDescent="0.2">
      <c r="A3118"/>
    </row>
    <row r="3119" spans="1:1" x14ac:dyDescent="0.2">
      <c r="A3119"/>
    </row>
    <row r="3120" spans="1:1" x14ac:dyDescent="0.2">
      <c r="A3120"/>
    </row>
    <row r="3121" spans="1:1" x14ac:dyDescent="0.2">
      <c r="A3121"/>
    </row>
    <row r="3122" spans="1:1" x14ac:dyDescent="0.2">
      <c r="A3122"/>
    </row>
    <row r="3123" spans="1:1" x14ac:dyDescent="0.2">
      <c r="A3123"/>
    </row>
    <row r="3124" spans="1:1" x14ac:dyDescent="0.2">
      <c r="A3124"/>
    </row>
    <row r="3125" spans="1:1" x14ac:dyDescent="0.2">
      <c r="A3125"/>
    </row>
    <row r="3126" spans="1:1" x14ac:dyDescent="0.2">
      <c r="A3126"/>
    </row>
    <row r="3127" spans="1:1" x14ac:dyDescent="0.2">
      <c r="A3127"/>
    </row>
    <row r="3128" spans="1:1" x14ac:dyDescent="0.2">
      <c r="A3128"/>
    </row>
    <row r="3129" spans="1:1" x14ac:dyDescent="0.2">
      <c r="A3129"/>
    </row>
    <row r="3130" spans="1:1" x14ac:dyDescent="0.2">
      <c r="A3130"/>
    </row>
    <row r="3131" spans="1:1" x14ac:dyDescent="0.2">
      <c r="A3131"/>
    </row>
    <row r="3132" spans="1:1" x14ac:dyDescent="0.2">
      <c r="A3132"/>
    </row>
    <row r="3133" spans="1:1" x14ac:dyDescent="0.2">
      <c r="A3133"/>
    </row>
    <row r="3134" spans="1:1" x14ac:dyDescent="0.2">
      <c r="A3134"/>
    </row>
    <row r="3135" spans="1:1" x14ac:dyDescent="0.2">
      <c r="A3135"/>
    </row>
    <row r="3136" spans="1:1" x14ac:dyDescent="0.2">
      <c r="A3136"/>
    </row>
    <row r="3137" spans="1:1" x14ac:dyDescent="0.2">
      <c r="A3137"/>
    </row>
    <row r="3138" spans="1:1" x14ac:dyDescent="0.2">
      <c r="A3138"/>
    </row>
    <row r="3139" spans="1:1" x14ac:dyDescent="0.2">
      <c r="A3139"/>
    </row>
    <row r="3140" spans="1:1" x14ac:dyDescent="0.2">
      <c r="A3140"/>
    </row>
    <row r="3141" spans="1:1" x14ac:dyDescent="0.2">
      <c r="A3141"/>
    </row>
    <row r="3142" spans="1:1" x14ac:dyDescent="0.2">
      <c r="A3142"/>
    </row>
    <row r="3143" spans="1:1" x14ac:dyDescent="0.2">
      <c r="A3143"/>
    </row>
    <row r="3144" spans="1:1" x14ac:dyDescent="0.2">
      <c r="A3144"/>
    </row>
    <row r="3145" spans="1:1" x14ac:dyDescent="0.2">
      <c r="A3145"/>
    </row>
    <row r="3146" spans="1:1" x14ac:dyDescent="0.2">
      <c r="A3146"/>
    </row>
    <row r="3147" spans="1:1" x14ac:dyDescent="0.2">
      <c r="A3147"/>
    </row>
    <row r="3148" spans="1:1" x14ac:dyDescent="0.2">
      <c r="A3148"/>
    </row>
    <row r="3149" spans="1:1" x14ac:dyDescent="0.2">
      <c r="A3149"/>
    </row>
    <row r="3150" spans="1:1" x14ac:dyDescent="0.2">
      <c r="A3150"/>
    </row>
    <row r="3151" spans="1:1" x14ac:dyDescent="0.2">
      <c r="A3151"/>
    </row>
    <row r="3152" spans="1:1" x14ac:dyDescent="0.2">
      <c r="A3152"/>
    </row>
    <row r="3153" spans="1:1" x14ac:dyDescent="0.2">
      <c r="A3153"/>
    </row>
    <row r="3154" spans="1:1" x14ac:dyDescent="0.2">
      <c r="A3154"/>
    </row>
    <row r="3155" spans="1:1" x14ac:dyDescent="0.2">
      <c r="A3155"/>
    </row>
    <row r="3156" spans="1:1" x14ac:dyDescent="0.2">
      <c r="A3156"/>
    </row>
    <row r="3157" spans="1:1" x14ac:dyDescent="0.2">
      <c r="A3157"/>
    </row>
    <row r="3158" spans="1:1" x14ac:dyDescent="0.2">
      <c r="A3158"/>
    </row>
    <row r="3159" spans="1:1" x14ac:dyDescent="0.2">
      <c r="A3159"/>
    </row>
    <row r="3160" spans="1:1" x14ac:dyDescent="0.2">
      <c r="A3160"/>
    </row>
    <row r="3161" spans="1:1" x14ac:dyDescent="0.2">
      <c r="A3161"/>
    </row>
    <row r="3162" spans="1:1" x14ac:dyDescent="0.2">
      <c r="A3162"/>
    </row>
    <row r="3163" spans="1:1" x14ac:dyDescent="0.2">
      <c r="A3163"/>
    </row>
    <row r="3164" spans="1:1" x14ac:dyDescent="0.2">
      <c r="A3164"/>
    </row>
    <row r="3165" spans="1:1" x14ac:dyDescent="0.2">
      <c r="A3165"/>
    </row>
    <row r="3166" spans="1:1" x14ac:dyDescent="0.2">
      <c r="A3166"/>
    </row>
    <row r="3167" spans="1:1" x14ac:dyDescent="0.2">
      <c r="A3167"/>
    </row>
    <row r="3168" spans="1:1" x14ac:dyDescent="0.2">
      <c r="A3168"/>
    </row>
    <row r="3169" spans="1:1" x14ac:dyDescent="0.2">
      <c r="A3169"/>
    </row>
    <row r="3170" spans="1:1" x14ac:dyDescent="0.2">
      <c r="A3170"/>
    </row>
    <row r="3171" spans="1:1" x14ac:dyDescent="0.2">
      <c r="A3171"/>
    </row>
    <row r="3172" spans="1:1" x14ac:dyDescent="0.2">
      <c r="A3172"/>
    </row>
    <row r="3173" spans="1:1" x14ac:dyDescent="0.2">
      <c r="A3173"/>
    </row>
    <row r="3174" spans="1:1" x14ac:dyDescent="0.2">
      <c r="A3174"/>
    </row>
    <row r="3175" spans="1:1" x14ac:dyDescent="0.2">
      <c r="A3175"/>
    </row>
    <row r="3176" spans="1:1" x14ac:dyDescent="0.2">
      <c r="A3176"/>
    </row>
    <row r="3177" spans="1:1" x14ac:dyDescent="0.2">
      <c r="A3177"/>
    </row>
    <row r="3178" spans="1:1" x14ac:dyDescent="0.2">
      <c r="A3178"/>
    </row>
    <row r="3179" spans="1:1" x14ac:dyDescent="0.2">
      <c r="A3179"/>
    </row>
    <row r="3180" spans="1:1" x14ac:dyDescent="0.2">
      <c r="A3180"/>
    </row>
    <row r="3181" spans="1:1" x14ac:dyDescent="0.2">
      <c r="A3181"/>
    </row>
    <row r="3182" spans="1:1" x14ac:dyDescent="0.2">
      <c r="A3182"/>
    </row>
    <row r="3183" spans="1:1" x14ac:dyDescent="0.2">
      <c r="A3183"/>
    </row>
    <row r="3184" spans="1:1" x14ac:dyDescent="0.2">
      <c r="A3184"/>
    </row>
    <row r="3185" spans="1:1" x14ac:dyDescent="0.2">
      <c r="A3185"/>
    </row>
    <row r="3186" spans="1:1" x14ac:dyDescent="0.2">
      <c r="A3186"/>
    </row>
    <row r="3187" spans="1:1" x14ac:dyDescent="0.2">
      <c r="A3187"/>
    </row>
    <row r="3188" spans="1:1" x14ac:dyDescent="0.2">
      <c r="A3188"/>
    </row>
    <row r="3189" spans="1:1" x14ac:dyDescent="0.2">
      <c r="A3189"/>
    </row>
    <row r="3190" spans="1:1" x14ac:dyDescent="0.2">
      <c r="A3190"/>
    </row>
    <row r="3191" spans="1:1" x14ac:dyDescent="0.2">
      <c r="A3191"/>
    </row>
    <row r="3192" spans="1:1" x14ac:dyDescent="0.2">
      <c r="A3192"/>
    </row>
    <row r="3193" spans="1:1" x14ac:dyDescent="0.2">
      <c r="A3193"/>
    </row>
    <row r="3194" spans="1:1" x14ac:dyDescent="0.2">
      <c r="A3194"/>
    </row>
    <row r="3195" spans="1:1" x14ac:dyDescent="0.2">
      <c r="A3195"/>
    </row>
    <row r="3196" spans="1:1" x14ac:dyDescent="0.2">
      <c r="A3196"/>
    </row>
    <row r="3197" spans="1:1" x14ac:dyDescent="0.2">
      <c r="A3197"/>
    </row>
    <row r="3198" spans="1:1" x14ac:dyDescent="0.2">
      <c r="A3198"/>
    </row>
    <row r="3199" spans="1:1" x14ac:dyDescent="0.2">
      <c r="A3199"/>
    </row>
    <row r="3200" spans="1:1" x14ac:dyDescent="0.2">
      <c r="A3200"/>
    </row>
    <row r="3201" spans="1:1" x14ac:dyDescent="0.2">
      <c r="A3201"/>
    </row>
    <row r="3202" spans="1:1" x14ac:dyDescent="0.2">
      <c r="A3202"/>
    </row>
    <row r="3203" spans="1:1" x14ac:dyDescent="0.2">
      <c r="A3203"/>
    </row>
    <row r="3204" spans="1:1" x14ac:dyDescent="0.2">
      <c r="A3204"/>
    </row>
    <row r="3205" spans="1:1" x14ac:dyDescent="0.2">
      <c r="A3205"/>
    </row>
    <row r="3206" spans="1:1" x14ac:dyDescent="0.2">
      <c r="A3206"/>
    </row>
    <row r="3207" spans="1:1" x14ac:dyDescent="0.2">
      <c r="A3207"/>
    </row>
    <row r="3208" spans="1:1" x14ac:dyDescent="0.2">
      <c r="A3208"/>
    </row>
    <row r="3209" spans="1:1" x14ac:dyDescent="0.2">
      <c r="A3209"/>
    </row>
    <row r="3210" spans="1:1" x14ac:dyDescent="0.2">
      <c r="A3210"/>
    </row>
    <row r="3211" spans="1:1" x14ac:dyDescent="0.2">
      <c r="A3211"/>
    </row>
    <row r="3212" spans="1:1" x14ac:dyDescent="0.2">
      <c r="A3212"/>
    </row>
    <row r="3213" spans="1:1" x14ac:dyDescent="0.2">
      <c r="A3213"/>
    </row>
    <row r="3214" spans="1:1" x14ac:dyDescent="0.2">
      <c r="A3214"/>
    </row>
    <row r="3215" spans="1:1" x14ac:dyDescent="0.2">
      <c r="A3215"/>
    </row>
    <row r="3216" spans="1:1" x14ac:dyDescent="0.2">
      <c r="A3216"/>
    </row>
    <row r="3217" spans="1:1" x14ac:dyDescent="0.2">
      <c r="A3217"/>
    </row>
    <row r="3218" spans="1:1" x14ac:dyDescent="0.2">
      <c r="A3218"/>
    </row>
    <row r="3219" spans="1:1" x14ac:dyDescent="0.2">
      <c r="A3219"/>
    </row>
    <row r="3220" spans="1:1" x14ac:dyDescent="0.2">
      <c r="A3220"/>
    </row>
    <row r="3221" spans="1:1" x14ac:dyDescent="0.2">
      <c r="A3221"/>
    </row>
    <row r="3222" spans="1:1" x14ac:dyDescent="0.2">
      <c r="A3222"/>
    </row>
    <row r="3223" spans="1:1" x14ac:dyDescent="0.2">
      <c r="A3223"/>
    </row>
    <row r="3224" spans="1:1" x14ac:dyDescent="0.2">
      <c r="A3224"/>
    </row>
    <row r="3225" spans="1:1" x14ac:dyDescent="0.2">
      <c r="A3225"/>
    </row>
    <row r="3226" spans="1:1" x14ac:dyDescent="0.2">
      <c r="A3226"/>
    </row>
    <row r="3227" spans="1:1" x14ac:dyDescent="0.2">
      <c r="A3227"/>
    </row>
    <row r="3228" spans="1:1" x14ac:dyDescent="0.2">
      <c r="A3228"/>
    </row>
    <row r="3229" spans="1:1" x14ac:dyDescent="0.2">
      <c r="A3229"/>
    </row>
    <row r="3230" spans="1:1" x14ac:dyDescent="0.2">
      <c r="A3230"/>
    </row>
    <row r="3231" spans="1:1" x14ac:dyDescent="0.2">
      <c r="A3231"/>
    </row>
    <row r="3232" spans="1:1" x14ac:dyDescent="0.2">
      <c r="A3232"/>
    </row>
    <row r="3233" spans="1:1" x14ac:dyDescent="0.2">
      <c r="A3233"/>
    </row>
    <row r="3234" spans="1:1" x14ac:dyDescent="0.2">
      <c r="A3234"/>
    </row>
    <row r="3235" spans="1:1" x14ac:dyDescent="0.2">
      <c r="A3235"/>
    </row>
    <row r="3236" spans="1:1" x14ac:dyDescent="0.2">
      <c r="A3236"/>
    </row>
    <row r="3237" spans="1:1" x14ac:dyDescent="0.2">
      <c r="A3237"/>
    </row>
    <row r="3238" spans="1:1" x14ac:dyDescent="0.2">
      <c r="A3238"/>
    </row>
    <row r="3239" spans="1:1" x14ac:dyDescent="0.2">
      <c r="A3239"/>
    </row>
    <row r="3240" spans="1:1" x14ac:dyDescent="0.2">
      <c r="A3240"/>
    </row>
    <row r="3241" spans="1:1" x14ac:dyDescent="0.2">
      <c r="A3241"/>
    </row>
    <row r="3242" spans="1:1" x14ac:dyDescent="0.2">
      <c r="A3242"/>
    </row>
    <row r="3243" spans="1:1" x14ac:dyDescent="0.2">
      <c r="A3243"/>
    </row>
    <row r="3244" spans="1:1" x14ac:dyDescent="0.2">
      <c r="A3244"/>
    </row>
    <row r="3245" spans="1:1" x14ac:dyDescent="0.2">
      <c r="A3245"/>
    </row>
    <row r="3246" spans="1:1" x14ac:dyDescent="0.2">
      <c r="A3246"/>
    </row>
    <row r="3247" spans="1:1" x14ac:dyDescent="0.2">
      <c r="A3247"/>
    </row>
    <row r="3248" spans="1:1" x14ac:dyDescent="0.2">
      <c r="A3248"/>
    </row>
    <row r="3249" spans="1:1" x14ac:dyDescent="0.2">
      <c r="A3249"/>
    </row>
    <row r="3250" spans="1:1" x14ac:dyDescent="0.2">
      <c r="A3250"/>
    </row>
    <row r="3251" spans="1:1" x14ac:dyDescent="0.2">
      <c r="A3251"/>
    </row>
    <row r="3252" spans="1:1" x14ac:dyDescent="0.2">
      <c r="A3252"/>
    </row>
    <row r="3253" spans="1:1" x14ac:dyDescent="0.2">
      <c r="A3253"/>
    </row>
    <row r="3254" spans="1:1" x14ac:dyDescent="0.2">
      <c r="A3254"/>
    </row>
    <row r="3255" spans="1:1" x14ac:dyDescent="0.2">
      <c r="A3255"/>
    </row>
    <row r="3256" spans="1:1" x14ac:dyDescent="0.2">
      <c r="A3256"/>
    </row>
    <row r="3257" spans="1:1" x14ac:dyDescent="0.2">
      <c r="A3257"/>
    </row>
    <row r="3258" spans="1:1" x14ac:dyDescent="0.2">
      <c r="A3258"/>
    </row>
    <row r="3259" spans="1:1" x14ac:dyDescent="0.2">
      <c r="A3259"/>
    </row>
    <row r="3260" spans="1:1" x14ac:dyDescent="0.2">
      <c r="A3260"/>
    </row>
    <row r="3261" spans="1:1" x14ac:dyDescent="0.2">
      <c r="A3261"/>
    </row>
    <row r="3262" spans="1:1" x14ac:dyDescent="0.2">
      <c r="A3262"/>
    </row>
    <row r="3263" spans="1:1" x14ac:dyDescent="0.2">
      <c r="A3263"/>
    </row>
    <row r="3264" spans="1:1" x14ac:dyDescent="0.2">
      <c r="A3264"/>
    </row>
    <row r="3265" spans="1:1" x14ac:dyDescent="0.2">
      <c r="A3265"/>
    </row>
    <row r="3266" spans="1:1" x14ac:dyDescent="0.2">
      <c r="A3266"/>
    </row>
    <row r="3267" spans="1:1" x14ac:dyDescent="0.2">
      <c r="A3267"/>
    </row>
    <row r="3268" spans="1:1" x14ac:dyDescent="0.2">
      <c r="A3268"/>
    </row>
    <row r="3269" spans="1:1" x14ac:dyDescent="0.2">
      <c r="A3269"/>
    </row>
    <row r="3270" spans="1:1" x14ac:dyDescent="0.2">
      <c r="A3270"/>
    </row>
    <row r="3271" spans="1:1" x14ac:dyDescent="0.2">
      <c r="A3271"/>
    </row>
    <row r="3272" spans="1:1" x14ac:dyDescent="0.2">
      <c r="A3272"/>
    </row>
    <row r="3273" spans="1:1" x14ac:dyDescent="0.2">
      <c r="A3273"/>
    </row>
    <row r="3274" spans="1:1" x14ac:dyDescent="0.2">
      <c r="A3274"/>
    </row>
    <row r="3275" spans="1:1" x14ac:dyDescent="0.2">
      <c r="A3275"/>
    </row>
    <row r="3276" spans="1:1" x14ac:dyDescent="0.2">
      <c r="A3276"/>
    </row>
    <row r="3277" spans="1:1" x14ac:dyDescent="0.2">
      <c r="A3277"/>
    </row>
    <row r="3278" spans="1:1" x14ac:dyDescent="0.2">
      <c r="A3278"/>
    </row>
    <row r="3279" spans="1:1" x14ac:dyDescent="0.2">
      <c r="A3279"/>
    </row>
    <row r="3280" spans="1:1" x14ac:dyDescent="0.2">
      <c r="A3280"/>
    </row>
    <row r="3281" spans="1:1" x14ac:dyDescent="0.2">
      <c r="A3281"/>
    </row>
    <row r="3282" spans="1:1" x14ac:dyDescent="0.2">
      <c r="A3282"/>
    </row>
    <row r="3283" spans="1:1" x14ac:dyDescent="0.2">
      <c r="A3283"/>
    </row>
    <row r="3284" spans="1:1" x14ac:dyDescent="0.2">
      <c r="A3284"/>
    </row>
    <row r="3285" spans="1:1" x14ac:dyDescent="0.2">
      <c r="A3285"/>
    </row>
    <row r="3286" spans="1:1" x14ac:dyDescent="0.2">
      <c r="A3286"/>
    </row>
    <row r="3287" spans="1:1" x14ac:dyDescent="0.2">
      <c r="A3287"/>
    </row>
    <row r="3288" spans="1:1" x14ac:dyDescent="0.2">
      <c r="A3288"/>
    </row>
    <row r="3289" spans="1:1" x14ac:dyDescent="0.2">
      <c r="A3289"/>
    </row>
    <row r="3290" spans="1:1" x14ac:dyDescent="0.2">
      <c r="A3290"/>
    </row>
    <row r="3291" spans="1:1" x14ac:dyDescent="0.2">
      <c r="A3291"/>
    </row>
    <row r="3292" spans="1:1" x14ac:dyDescent="0.2">
      <c r="A3292"/>
    </row>
    <row r="3293" spans="1:1" x14ac:dyDescent="0.2">
      <c r="A3293"/>
    </row>
    <row r="3294" spans="1:1" x14ac:dyDescent="0.2">
      <c r="A3294"/>
    </row>
    <row r="3295" spans="1:1" x14ac:dyDescent="0.2">
      <c r="A3295"/>
    </row>
    <row r="3296" spans="1:1" x14ac:dyDescent="0.2">
      <c r="A3296"/>
    </row>
    <row r="3297" spans="1:1" x14ac:dyDescent="0.2">
      <c r="A3297"/>
    </row>
    <row r="3298" spans="1:1" x14ac:dyDescent="0.2">
      <c r="A3298"/>
    </row>
    <row r="3299" spans="1:1" x14ac:dyDescent="0.2">
      <c r="A3299"/>
    </row>
    <row r="3300" spans="1:1" x14ac:dyDescent="0.2">
      <c r="A3300"/>
    </row>
    <row r="3301" spans="1:1" x14ac:dyDescent="0.2">
      <c r="A3301"/>
    </row>
    <row r="3302" spans="1:1" x14ac:dyDescent="0.2">
      <c r="A3302"/>
    </row>
    <row r="3303" spans="1:1" x14ac:dyDescent="0.2">
      <c r="A3303"/>
    </row>
    <row r="3304" spans="1:1" x14ac:dyDescent="0.2">
      <c r="A3304"/>
    </row>
    <row r="3305" spans="1:1" x14ac:dyDescent="0.2">
      <c r="A3305"/>
    </row>
    <row r="3306" spans="1:1" x14ac:dyDescent="0.2">
      <c r="A3306"/>
    </row>
    <row r="3307" spans="1:1" x14ac:dyDescent="0.2">
      <c r="A3307"/>
    </row>
    <row r="3308" spans="1:1" x14ac:dyDescent="0.2">
      <c r="A3308"/>
    </row>
    <row r="3309" spans="1:1" x14ac:dyDescent="0.2">
      <c r="A3309"/>
    </row>
    <row r="3310" spans="1:1" x14ac:dyDescent="0.2">
      <c r="A3310"/>
    </row>
    <row r="3311" spans="1:1" x14ac:dyDescent="0.2">
      <c r="A3311"/>
    </row>
    <row r="3312" spans="1:1" x14ac:dyDescent="0.2">
      <c r="A3312"/>
    </row>
    <row r="3313" spans="1:1" x14ac:dyDescent="0.2">
      <c r="A3313"/>
    </row>
    <row r="3314" spans="1:1" x14ac:dyDescent="0.2">
      <c r="A3314"/>
    </row>
    <row r="3315" spans="1:1" x14ac:dyDescent="0.2">
      <c r="A3315"/>
    </row>
    <row r="3316" spans="1:1" x14ac:dyDescent="0.2">
      <c r="A3316"/>
    </row>
    <row r="3317" spans="1:1" x14ac:dyDescent="0.2">
      <c r="A3317"/>
    </row>
    <row r="3318" spans="1:1" x14ac:dyDescent="0.2">
      <c r="A3318"/>
    </row>
    <row r="3319" spans="1:1" x14ac:dyDescent="0.2">
      <c r="A3319"/>
    </row>
    <row r="3320" spans="1:1" x14ac:dyDescent="0.2">
      <c r="A3320"/>
    </row>
    <row r="3321" spans="1:1" x14ac:dyDescent="0.2">
      <c r="A3321"/>
    </row>
    <row r="3322" spans="1:1" x14ac:dyDescent="0.2">
      <c r="A3322"/>
    </row>
    <row r="3323" spans="1:1" x14ac:dyDescent="0.2">
      <c r="A3323"/>
    </row>
    <row r="3324" spans="1:1" x14ac:dyDescent="0.2">
      <c r="A3324"/>
    </row>
    <row r="3325" spans="1:1" x14ac:dyDescent="0.2">
      <c r="A3325"/>
    </row>
    <row r="3326" spans="1:1" x14ac:dyDescent="0.2">
      <c r="A3326"/>
    </row>
    <row r="3327" spans="1:1" x14ac:dyDescent="0.2">
      <c r="A3327"/>
    </row>
    <row r="3328" spans="1:1" x14ac:dyDescent="0.2">
      <c r="A3328"/>
    </row>
    <row r="3329" spans="1:1" x14ac:dyDescent="0.2">
      <c r="A3329"/>
    </row>
    <row r="3330" spans="1:1" x14ac:dyDescent="0.2">
      <c r="A3330"/>
    </row>
    <row r="3331" spans="1:1" x14ac:dyDescent="0.2">
      <c r="A3331"/>
    </row>
    <row r="3332" spans="1:1" x14ac:dyDescent="0.2">
      <c r="A3332"/>
    </row>
    <row r="3333" spans="1:1" x14ac:dyDescent="0.2">
      <c r="A3333"/>
    </row>
    <row r="3334" spans="1:1" x14ac:dyDescent="0.2">
      <c r="A3334"/>
    </row>
    <row r="3335" spans="1:1" x14ac:dyDescent="0.2">
      <c r="A3335"/>
    </row>
    <row r="3336" spans="1:1" x14ac:dyDescent="0.2">
      <c r="A3336"/>
    </row>
    <row r="3337" spans="1:1" x14ac:dyDescent="0.2">
      <c r="A3337"/>
    </row>
    <row r="3338" spans="1:1" x14ac:dyDescent="0.2">
      <c r="A3338"/>
    </row>
    <row r="3339" spans="1:1" x14ac:dyDescent="0.2">
      <c r="A3339"/>
    </row>
    <row r="3340" spans="1:1" x14ac:dyDescent="0.2">
      <c r="A3340"/>
    </row>
    <row r="3341" spans="1:1" x14ac:dyDescent="0.2">
      <c r="A3341"/>
    </row>
    <row r="3342" spans="1:1" x14ac:dyDescent="0.2">
      <c r="A3342"/>
    </row>
    <row r="3343" spans="1:1" x14ac:dyDescent="0.2">
      <c r="A3343"/>
    </row>
    <row r="3344" spans="1:1" x14ac:dyDescent="0.2">
      <c r="A3344"/>
    </row>
    <row r="3345" spans="1:1" x14ac:dyDescent="0.2">
      <c r="A3345"/>
    </row>
    <row r="3346" spans="1:1" x14ac:dyDescent="0.2">
      <c r="A3346"/>
    </row>
    <row r="3347" spans="1:1" x14ac:dyDescent="0.2">
      <c r="A3347"/>
    </row>
    <row r="3348" spans="1:1" x14ac:dyDescent="0.2">
      <c r="A3348"/>
    </row>
    <row r="3349" spans="1:1" x14ac:dyDescent="0.2">
      <c r="A3349"/>
    </row>
    <row r="3350" spans="1:1" x14ac:dyDescent="0.2">
      <c r="A3350"/>
    </row>
    <row r="3351" spans="1:1" x14ac:dyDescent="0.2">
      <c r="A3351"/>
    </row>
    <row r="3352" spans="1:1" x14ac:dyDescent="0.2">
      <c r="A3352"/>
    </row>
    <row r="3353" spans="1:1" x14ac:dyDescent="0.2">
      <c r="A3353"/>
    </row>
    <row r="3354" spans="1:1" x14ac:dyDescent="0.2">
      <c r="A3354"/>
    </row>
    <row r="3355" spans="1:1" x14ac:dyDescent="0.2">
      <c r="A3355"/>
    </row>
    <row r="3356" spans="1:1" x14ac:dyDescent="0.2">
      <c r="A3356"/>
    </row>
    <row r="3357" spans="1:1" x14ac:dyDescent="0.2">
      <c r="A3357"/>
    </row>
    <row r="3358" spans="1:1" x14ac:dyDescent="0.2">
      <c r="A3358"/>
    </row>
    <row r="3359" spans="1:1" x14ac:dyDescent="0.2">
      <c r="A3359"/>
    </row>
    <row r="3360" spans="1:1" x14ac:dyDescent="0.2">
      <c r="A3360"/>
    </row>
    <row r="3361" spans="1:1" x14ac:dyDescent="0.2">
      <c r="A3361"/>
    </row>
    <row r="3362" spans="1:1" x14ac:dyDescent="0.2">
      <c r="A3362"/>
    </row>
    <row r="3363" spans="1:1" x14ac:dyDescent="0.2">
      <c r="A3363"/>
    </row>
    <row r="3364" spans="1:1" x14ac:dyDescent="0.2">
      <c r="A3364"/>
    </row>
    <row r="3365" spans="1:1" x14ac:dyDescent="0.2">
      <c r="A3365"/>
    </row>
    <row r="3366" spans="1:1" x14ac:dyDescent="0.2">
      <c r="A3366"/>
    </row>
    <row r="3367" spans="1:1" x14ac:dyDescent="0.2">
      <c r="A3367"/>
    </row>
    <row r="3368" spans="1:1" x14ac:dyDescent="0.2">
      <c r="A3368"/>
    </row>
    <row r="3369" spans="1:1" x14ac:dyDescent="0.2">
      <c r="A3369"/>
    </row>
    <row r="3370" spans="1:1" x14ac:dyDescent="0.2">
      <c r="A3370"/>
    </row>
    <row r="3371" spans="1:1" x14ac:dyDescent="0.2">
      <c r="A3371"/>
    </row>
    <row r="3372" spans="1:1" x14ac:dyDescent="0.2">
      <c r="A3372"/>
    </row>
    <row r="3373" spans="1:1" x14ac:dyDescent="0.2">
      <c r="A3373"/>
    </row>
    <row r="3374" spans="1:1" x14ac:dyDescent="0.2">
      <c r="A3374"/>
    </row>
    <row r="3375" spans="1:1" x14ac:dyDescent="0.2">
      <c r="A3375"/>
    </row>
    <row r="3376" spans="1:1" x14ac:dyDescent="0.2">
      <c r="A3376"/>
    </row>
    <row r="3377" spans="1:1" x14ac:dyDescent="0.2">
      <c r="A3377"/>
    </row>
    <row r="3378" spans="1:1" x14ac:dyDescent="0.2">
      <c r="A3378"/>
    </row>
    <row r="3379" spans="1:1" x14ac:dyDescent="0.2">
      <c r="A3379"/>
    </row>
    <row r="3380" spans="1:1" x14ac:dyDescent="0.2">
      <c r="A3380"/>
    </row>
    <row r="3381" spans="1:1" x14ac:dyDescent="0.2">
      <c r="A3381"/>
    </row>
    <row r="3382" spans="1:1" x14ac:dyDescent="0.2">
      <c r="A3382"/>
    </row>
    <row r="3383" spans="1:1" x14ac:dyDescent="0.2">
      <c r="A3383"/>
    </row>
    <row r="3384" spans="1:1" x14ac:dyDescent="0.2">
      <c r="A3384"/>
    </row>
    <row r="3385" spans="1:1" x14ac:dyDescent="0.2">
      <c r="A3385"/>
    </row>
    <row r="3386" spans="1:1" x14ac:dyDescent="0.2">
      <c r="A3386"/>
    </row>
    <row r="3387" spans="1:1" x14ac:dyDescent="0.2">
      <c r="A3387"/>
    </row>
    <row r="3388" spans="1:1" x14ac:dyDescent="0.2">
      <c r="A3388"/>
    </row>
    <row r="3389" spans="1:1" x14ac:dyDescent="0.2">
      <c r="A3389"/>
    </row>
    <row r="3390" spans="1:1" x14ac:dyDescent="0.2">
      <c r="A3390"/>
    </row>
    <row r="3391" spans="1:1" x14ac:dyDescent="0.2">
      <c r="A3391"/>
    </row>
    <row r="3392" spans="1:1" x14ac:dyDescent="0.2">
      <c r="A3392"/>
    </row>
    <row r="3393" spans="1:1" x14ac:dyDescent="0.2">
      <c r="A3393"/>
    </row>
    <row r="3394" spans="1:1" x14ac:dyDescent="0.2">
      <c r="A3394"/>
    </row>
    <row r="3395" spans="1:1" x14ac:dyDescent="0.2">
      <c r="A3395"/>
    </row>
    <row r="3396" spans="1:1" x14ac:dyDescent="0.2">
      <c r="A3396"/>
    </row>
    <row r="3397" spans="1:1" x14ac:dyDescent="0.2">
      <c r="A3397"/>
    </row>
    <row r="3398" spans="1:1" x14ac:dyDescent="0.2">
      <c r="A3398"/>
    </row>
    <row r="3399" spans="1:1" x14ac:dyDescent="0.2">
      <c r="A3399"/>
    </row>
    <row r="3400" spans="1:1" x14ac:dyDescent="0.2">
      <c r="A3400"/>
    </row>
    <row r="3401" spans="1:1" x14ac:dyDescent="0.2">
      <c r="A3401"/>
    </row>
    <row r="3402" spans="1:1" x14ac:dyDescent="0.2">
      <c r="A3402"/>
    </row>
    <row r="3403" spans="1:1" x14ac:dyDescent="0.2">
      <c r="A3403"/>
    </row>
    <row r="3404" spans="1:1" x14ac:dyDescent="0.2">
      <c r="A3404"/>
    </row>
    <row r="3405" spans="1:1" x14ac:dyDescent="0.2">
      <c r="A3405"/>
    </row>
    <row r="3406" spans="1:1" x14ac:dyDescent="0.2">
      <c r="A3406"/>
    </row>
    <row r="3407" spans="1:1" x14ac:dyDescent="0.2">
      <c r="A3407"/>
    </row>
    <row r="3408" spans="1:1" x14ac:dyDescent="0.2">
      <c r="A3408"/>
    </row>
    <row r="3409" spans="1:1" x14ac:dyDescent="0.2">
      <c r="A3409"/>
    </row>
    <row r="3410" spans="1:1" x14ac:dyDescent="0.2">
      <c r="A3410"/>
    </row>
    <row r="3411" spans="1:1" x14ac:dyDescent="0.2">
      <c r="A3411"/>
    </row>
    <row r="3412" spans="1:1" x14ac:dyDescent="0.2">
      <c r="A3412"/>
    </row>
    <row r="3413" spans="1:1" x14ac:dyDescent="0.2">
      <c r="A3413"/>
    </row>
    <row r="3414" spans="1:1" x14ac:dyDescent="0.2">
      <c r="A3414"/>
    </row>
    <row r="3415" spans="1:1" x14ac:dyDescent="0.2">
      <c r="A3415"/>
    </row>
    <row r="3416" spans="1:1" x14ac:dyDescent="0.2">
      <c r="A3416"/>
    </row>
    <row r="3417" spans="1:1" x14ac:dyDescent="0.2">
      <c r="A3417"/>
    </row>
    <row r="3418" spans="1:1" x14ac:dyDescent="0.2">
      <c r="A3418"/>
    </row>
    <row r="3419" spans="1:1" x14ac:dyDescent="0.2">
      <c r="A3419"/>
    </row>
    <row r="3420" spans="1:1" x14ac:dyDescent="0.2">
      <c r="A3420"/>
    </row>
    <row r="3421" spans="1:1" x14ac:dyDescent="0.2">
      <c r="A3421"/>
    </row>
    <row r="3422" spans="1:1" x14ac:dyDescent="0.2">
      <c r="A3422"/>
    </row>
    <row r="3423" spans="1:1" x14ac:dyDescent="0.2">
      <c r="A3423"/>
    </row>
    <row r="3424" spans="1:1" x14ac:dyDescent="0.2">
      <c r="A3424"/>
    </row>
    <row r="3425" spans="1:1" x14ac:dyDescent="0.2">
      <c r="A3425"/>
    </row>
    <row r="3426" spans="1:1" x14ac:dyDescent="0.2">
      <c r="A3426"/>
    </row>
    <row r="3427" spans="1:1" x14ac:dyDescent="0.2">
      <c r="A3427"/>
    </row>
    <row r="3428" spans="1:1" x14ac:dyDescent="0.2">
      <c r="A3428"/>
    </row>
    <row r="3429" spans="1:1" x14ac:dyDescent="0.2">
      <c r="A3429"/>
    </row>
    <row r="3430" spans="1:1" x14ac:dyDescent="0.2">
      <c r="A3430"/>
    </row>
    <row r="3431" spans="1:1" x14ac:dyDescent="0.2">
      <c r="A3431"/>
    </row>
    <row r="3432" spans="1:1" x14ac:dyDescent="0.2">
      <c r="A3432"/>
    </row>
    <row r="3433" spans="1:1" x14ac:dyDescent="0.2">
      <c r="A3433"/>
    </row>
    <row r="3434" spans="1:1" x14ac:dyDescent="0.2">
      <c r="A3434"/>
    </row>
    <row r="3435" spans="1:1" x14ac:dyDescent="0.2">
      <c r="A3435"/>
    </row>
    <row r="3436" spans="1:1" x14ac:dyDescent="0.2">
      <c r="A3436"/>
    </row>
    <row r="3437" spans="1:1" x14ac:dyDescent="0.2">
      <c r="A3437"/>
    </row>
    <row r="3438" spans="1:1" x14ac:dyDescent="0.2">
      <c r="A3438"/>
    </row>
    <row r="3439" spans="1:1" x14ac:dyDescent="0.2">
      <c r="A3439"/>
    </row>
    <row r="3440" spans="1:1" x14ac:dyDescent="0.2">
      <c r="A3440"/>
    </row>
    <row r="3441" spans="1:1" x14ac:dyDescent="0.2">
      <c r="A3441"/>
    </row>
    <row r="3442" spans="1:1" x14ac:dyDescent="0.2">
      <c r="A3442"/>
    </row>
    <row r="3443" spans="1:1" x14ac:dyDescent="0.2">
      <c r="A3443"/>
    </row>
    <row r="3444" spans="1:1" x14ac:dyDescent="0.2">
      <c r="A3444"/>
    </row>
    <row r="3445" spans="1:1" x14ac:dyDescent="0.2">
      <c r="A3445"/>
    </row>
    <row r="3446" spans="1:1" x14ac:dyDescent="0.2">
      <c r="A3446"/>
    </row>
    <row r="3447" spans="1:1" x14ac:dyDescent="0.2">
      <c r="A3447"/>
    </row>
    <row r="3448" spans="1:1" x14ac:dyDescent="0.2">
      <c r="A3448"/>
    </row>
    <row r="3449" spans="1:1" x14ac:dyDescent="0.2">
      <c r="A3449"/>
    </row>
    <row r="3450" spans="1:1" x14ac:dyDescent="0.2">
      <c r="A3450"/>
    </row>
    <row r="3451" spans="1:1" x14ac:dyDescent="0.2">
      <c r="A3451"/>
    </row>
    <row r="3452" spans="1:1" x14ac:dyDescent="0.2">
      <c r="A3452"/>
    </row>
    <row r="3453" spans="1:1" x14ac:dyDescent="0.2">
      <c r="A3453"/>
    </row>
    <row r="3454" spans="1:1" x14ac:dyDescent="0.2">
      <c r="A3454"/>
    </row>
    <row r="3455" spans="1:1" x14ac:dyDescent="0.2">
      <c r="A3455"/>
    </row>
    <row r="3456" spans="1:1" x14ac:dyDescent="0.2">
      <c r="A3456"/>
    </row>
    <row r="3457" spans="1:1" x14ac:dyDescent="0.2">
      <c r="A3457"/>
    </row>
    <row r="3458" spans="1:1" x14ac:dyDescent="0.2">
      <c r="A3458"/>
    </row>
    <row r="3459" spans="1:1" x14ac:dyDescent="0.2">
      <c r="A3459"/>
    </row>
    <row r="3460" spans="1:1" x14ac:dyDescent="0.2">
      <c r="A3460"/>
    </row>
    <row r="3461" spans="1:1" x14ac:dyDescent="0.2">
      <c r="A3461"/>
    </row>
    <row r="3462" spans="1:1" x14ac:dyDescent="0.2">
      <c r="A3462"/>
    </row>
    <row r="3463" spans="1:1" x14ac:dyDescent="0.2">
      <c r="A3463"/>
    </row>
    <row r="3464" spans="1:1" x14ac:dyDescent="0.2">
      <c r="A3464"/>
    </row>
    <row r="3465" spans="1:1" x14ac:dyDescent="0.2">
      <c r="A3465"/>
    </row>
    <row r="3466" spans="1:1" x14ac:dyDescent="0.2">
      <c r="A3466"/>
    </row>
    <row r="3467" spans="1:1" x14ac:dyDescent="0.2">
      <c r="A3467"/>
    </row>
    <row r="3468" spans="1:1" x14ac:dyDescent="0.2">
      <c r="A3468"/>
    </row>
    <row r="3469" spans="1:1" x14ac:dyDescent="0.2">
      <c r="A3469"/>
    </row>
    <row r="3470" spans="1:1" x14ac:dyDescent="0.2">
      <c r="A3470"/>
    </row>
    <row r="3471" spans="1:1" x14ac:dyDescent="0.2">
      <c r="A3471"/>
    </row>
    <row r="3472" spans="1:1" x14ac:dyDescent="0.2">
      <c r="A3472"/>
    </row>
    <row r="3473" spans="1:1" x14ac:dyDescent="0.2">
      <c r="A3473"/>
    </row>
    <row r="3474" spans="1:1" x14ac:dyDescent="0.2">
      <c r="A3474"/>
    </row>
    <row r="3475" spans="1:1" x14ac:dyDescent="0.2">
      <c r="A3475"/>
    </row>
    <row r="3476" spans="1:1" x14ac:dyDescent="0.2">
      <c r="A3476"/>
    </row>
    <row r="3477" spans="1:1" x14ac:dyDescent="0.2">
      <c r="A3477"/>
    </row>
    <row r="3478" spans="1:1" x14ac:dyDescent="0.2">
      <c r="A3478"/>
    </row>
    <row r="3479" spans="1:1" x14ac:dyDescent="0.2">
      <c r="A3479"/>
    </row>
    <row r="3480" spans="1:1" x14ac:dyDescent="0.2">
      <c r="A3480"/>
    </row>
    <row r="3481" spans="1:1" x14ac:dyDescent="0.2">
      <c r="A3481"/>
    </row>
    <row r="3482" spans="1:1" x14ac:dyDescent="0.2">
      <c r="A3482"/>
    </row>
    <row r="3483" spans="1:1" x14ac:dyDescent="0.2">
      <c r="A3483"/>
    </row>
    <row r="3484" spans="1:1" x14ac:dyDescent="0.2">
      <c r="A3484"/>
    </row>
    <row r="3485" spans="1:1" x14ac:dyDescent="0.2">
      <c r="A3485"/>
    </row>
    <row r="3486" spans="1:1" x14ac:dyDescent="0.2">
      <c r="A3486"/>
    </row>
    <row r="3487" spans="1:1" x14ac:dyDescent="0.2">
      <c r="A3487"/>
    </row>
    <row r="3488" spans="1:1" x14ac:dyDescent="0.2">
      <c r="A3488"/>
    </row>
    <row r="3489" spans="1:1" x14ac:dyDescent="0.2">
      <c r="A3489"/>
    </row>
    <row r="3490" spans="1:1" x14ac:dyDescent="0.2">
      <c r="A3490"/>
    </row>
    <row r="3491" spans="1:1" x14ac:dyDescent="0.2">
      <c r="A3491"/>
    </row>
    <row r="3492" spans="1:1" x14ac:dyDescent="0.2">
      <c r="A3492"/>
    </row>
    <row r="3493" spans="1:1" x14ac:dyDescent="0.2">
      <c r="A3493"/>
    </row>
    <row r="3494" spans="1:1" x14ac:dyDescent="0.2">
      <c r="A3494"/>
    </row>
    <row r="3495" spans="1:1" x14ac:dyDescent="0.2">
      <c r="A3495"/>
    </row>
    <row r="3496" spans="1:1" x14ac:dyDescent="0.2">
      <c r="A3496"/>
    </row>
    <row r="3497" spans="1:1" x14ac:dyDescent="0.2">
      <c r="A3497"/>
    </row>
    <row r="3498" spans="1:1" x14ac:dyDescent="0.2">
      <c r="A3498"/>
    </row>
    <row r="3499" spans="1:1" x14ac:dyDescent="0.2">
      <c r="A3499"/>
    </row>
    <row r="3500" spans="1:1" x14ac:dyDescent="0.2">
      <c r="A3500"/>
    </row>
    <row r="3501" spans="1:1" x14ac:dyDescent="0.2">
      <c r="A3501"/>
    </row>
    <row r="3502" spans="1:1" x14ac:dyDescent="0.2">
      <c r="A3502"/>
    </row>
    <row r="3503" spans="1:1" x14ac:dyDescent="0.2">
      <c r="A3503"/>
    </row>
    <row r="3504" spans="1:1" x14ac:dyDescent="0.2">
      <c r="A3504"/>
    </row>
    <row r="3505" spans="1:1" x14ac:dyDescent="0.2">
      <c r="A3505"/>
    </row>
    <row r="3506" spans="1:1" x14ac:dyDescent="0.2">
      <c r="A3506"/>
    </row>
    <row r="3507" spans="1:1" x14ac:dyDescent="0.2">
      <c r="A3507"/>
    </row>
    <row r="3508" spans="1:1" x14ac:dyDescent="0.2">
      <c r="A3508"/>
    </row>
    <row r="3509" spans="1:1" x14ac:dyDescent="0.2">
      <c r="A3509"/>
    </row>
    <row r="3510" spans="1:1" x14ac:dyDescent="0.2">
      <c r="A3510"/>
    </row>
    <row r="3511" spans="1:1" x14ac:dyDescent="0.2">
      <c r="A3511"/>
    </row>
    <row r="3512" spans="1:1" x14ac:dyDescent="0.2">
      <c r="A3512"/>
    </row>
    <row r="3513" spans="1:1" x14ac:dyDescent="0.2">
      <c r="A3513"/>
    </row>
    <row r="3514" spans="1:1" x14ac:dyDescent="0.2">
      <c r="A3514"/>
    </row>
    <row r="3515" spans="1:1" x14ac:dyDescent="0.2">
      <c r="A3515"/>
    </row>
    <row r="3516" spans="1:1" x14ac:dyDescent="0.2">
      <c r="A3516"/>
    </row>
    <row r="3517" spans="1:1" x14ac:dyDescent="0.2">
      <c r="A3517"/>
    </row>
    <row r="3518" spans="1:1" x14ac:dyDescent="0.2">
      <c r="A3518"/>
    </row>
    <row r="3519" spans="1:1" x14ac:dyDescent="0.2">
      <c r="A3519"/>
    </row>
    <row r="3520" spans="1:1" x14ac:dyDescent="0.2">
      <c r="A3520"/>
    </row>
    <row r="3521" spans="1:1" x14ac:dyDescent="0.2">
      <c r="A3521"/>
    </row>
    <row r="3522" spans="1:1" x14ac:dyDescent="0.2">
      <c r="A3522"/>
    </row>
    <row r="3523" spans="1:1" x14ac:dyDescent="0.2">
      <c r="A3523"/>
    </row>
    <row r="3524" spans="1:1" x14ac:dyDescent="0.2">
      <c r="A3524"/>
    </row>
    <row r="3525" spans="1:1" x14ac:dyDescent="0.2">
      <c r="A3525"/>
    </row>
    <row r="3526" spans="1:1" x14ac:dyDescent="0.2">
      <c r="A3526"/>
    </row>
    <row r="3527" spans="1:1" x14ac:dyDescent="0.2">
      <c r="A3527"/>
    </row>
    <row r="3528" spans="1:1" x14ac:dyDescent="0.2">
      <c r="A3528"/>
    </row>
    <row r="3529" spans="1:1" x14ac:dyDescent="0.2">
      <c r="A3529"/>
    </row>
    <row r="3530" spans="1:1" x14ac:dyDescent="0.2">
      <c r="A3530"/>
    </row>
    <row r="3531" spans="1:1" x14ac:dyDescent="0.2">
      <c r="A3531"/>
    </row>
    <row r="3532" spans="1:1" x14ac:dyDescent="0.2">
      <c r="A3532"/>
    </row>
    <row r="3533" spans="1:1" x14ac:dyDescent="0.2">
      <c r="A3533"/>
    </row>
    <row r="3534" spans="1:1" x14ac:dyDescent="0.2">
      <c r="A3534"/>
    </row>
    <row r="3535" spans="1:1" x14ac:dyDescent="0.2">
      <c r="A3535"/>
    </row>
    <row r="3536" spans="1:1" x14ac:dyDescent="0.2">
      <c r="A3536"/>
    </row>
    <row r="3537" spans="1:1" x14ac:dyDescent="0.2">
      <c r="A3537"/>
    </row>
    <row r="3538" spans="1:1" x14ac:dyDescent="0.2">
      <c r="A3538"/>
    </row>
    <row r="3539" spans="1:1" x14ac:dyDescent="0.2">
      <c r="A3539"/>
    </row>
    <row r="3540" spans="1:1" x14ac:dyDescent="0.2">
      <c r="A3540"/>
    </row>
    <row r="3541" spans="1:1" x14ac:dyDescent="0.2">
      <c r="A3541"/>
    </row>
    <row r="3542" spans="1:1" x14ac:dyDescent="0.2">
      <c r="A3542"/>
    </row>
    <row r="3543" spans="1:1" x14ac:dyDescent="0.2">
      <c r="A3543"/>
    </row>
    <row r="3544" spans="1:1" x14ac:dyDescent="0.2">
      <c r="A3544"/>
    </row>
    <row r="3545" spans="1:1" x14ac:dyDescent="0.2">
      <c r="A3545"/>
    </row>
    <row r="3546" spans="1:1" x14ac:dyDescent="0.2">
      <c r="A3546"/>
    </row>
    <row r="3547" spans="1:1" x14ac:dyDescent="0.2">
      <c r="A3547"/>
    </row>
    <row r="3548" spans="1:1" x14ac:dyDescent="0.2">
      <c r="A3548"/>
    </row>
    <row r="3549" spans="1:1" x14ac:dyDescent="0.2">
      <c r="A3549"/>
    </row>
    <row r="3550" spans="1:1" x14ac:dyDescent="0.2">
      <c r="A3550"/>
    </row>
    <row r="3551" spans="1:1" x14ac:dyDescent="0.2">
      <c r="A3551"/>
    </row>
    <row r="3552" spans="1:1" x14ac:dyDescent="0.2">
      <c r="A3552"/>
    </row>
    <row r="3553" spans="1:1" x14ac:dyDescent="0.2">
      <c r="A3553"/>
    </row>
    <row r="3554" spans="1:1" x14ac:dyDescent="0.2">
      <c r="A3554"/>
    </row>
    <row r="3555" spans="1:1" x14ac:dyDescent="0.2">
      <c r="A3555"/>
    </row>
    <row r="3556" spans="1:1" x14ac:dyDescent="0.2">
      <c r="A3556"/>
    </row>
    <row r="3557" spans="1:1" x14ac:dyDescent="0.2">
      <c r="A3557"/>
    </row>
    <row r="3558" spans="1:1" x14ac:dyDescent="0.2">
      <c r="A3558"/>
    </row>
    <row r="3559" spans="1:1" x14ac:dyDescent="0.2">
      <c r="A3559"/>
    </row>
    <row r="3560" spans="1:1" x14ac:dyDescent="0.2">
      <c r="A3560"/>
    </row>
    <row r="3561" spans="1:1" x14ac:dyDescent="0.2">
      <c r="A3561"/>
    </row>
    <row r="3562" spans="1:1" x14ac:dyDescent="0.2">
      <c r="A3562"/>
    </row>
    <row r="3563" spans="1:1" x14ac:dyDescent="0.2">
      <c r="A3563"/>
    </row>
    <row r="3564" spans="1:1" x14ac:dyDescent="0.2">
      <c r="A3564"/>
    </row>
    <row r="3565" spans="1:1" x14ac:dyDescent="0.2">
      <c r="A3565"/>
    </row>
    <row r="3566" spans="1:1" x14ac:dyDescent="0.2">
      <c r="A3566"/>
    </row>
    <row r="3567" spans="1:1" x14ac:dyDescent="0.2">
      <c r="A3567"/>
    </row>
    <row r="3568" spans="1:1" x14ac:dyDescent="0.2">
      <c r="A3568"/>
    </row>
    <row r="3569" spans="1:1" x14ac:dyDescent="0.2">
      <c r="A3569"/>
    </row>
    <row r="3570" spans="1:1" x14ac:dyDescent="0.2">
      <c r="A3570"/>
    </row>
    <row r="3571" spans="1:1" x14ac:dyDescent="0.2">
      <c r="A3571"/>
    </row>
    <row r="3572" spans="1:1" x14ac:dyDescent="0.2">
      <c r="A3572"/>
    </row>
    <row r="3573" spans="1:1" x14ac:dyDescent="0.2">
      <c r="A3573"/>
    </row>
    <row r="3574" spans="1:1" x14ac:dyDescent="0.2">
      <c r="A3574"/>
    </row>
    <row r="3575" spans="1:1" x14ac:dyDescent="0.2">
      <c r="A3575"/>
    </row>
    <row r="3576" spans="1:1" x14ac:dyDescent="0.2">
      <c r="A3576"/>
    </row>
    <row r="3577" spans="1:1" x14ac:dyDescent="0.2">
      <c r="A3577"/>
    </row>
    <row r="3578" spans="1:1" x14ac:dyDescent="0.2">
      <c r="A3578"/>
    </row>
    <row r="3579" spans="1:1" x14ac:dyDescent="0.2">
      <c r="A3579"/>
    </row>
    <row r="3580" spans="1:1" x14ac:dyDescent="0.2">
      <c r="A3580"/>
    </row>
    <row r="3581" spans="1:1" x14ac:dyDescent="0.2">
      <c r="A3581"/>
    </row>
    <row r="3582" spans="1:1" x14ac:dyDescent="0.2">
      <c r="A3582"/>
    </row>
    <row r="3583" spans="1:1" x14ac:dyDescent="0.2">
      <c r="A3583"/>
    </row>
    <row r="3584" spans="1:1" x14ac:dyDescent="0.2">
      <c r="A3584"/>
    </row>
    <row r="3585" spans="1:1" x14ac:dyDescent="0.2">
      <c r="A3585"/>
    </row>
    <row r="3586" spans="1:1" x14ac:dyDescent="0.2">
      <c r="A3586"/>
    </row>
    <row r="3587" spans="1:1" x14ac:dyDescent="0.2">
      <c r="A3587"/>
    </row>
    <row r="3588" spans="1:1" x14ac:dyDescent="0.2">
      <c r="A3588"/>
    </row>
    <row r="3589" spans="1:1" x14ac:dyDescent="0.2">
      <c r="A3589"/>
    </row>
    <row r="3590" spans="1:1" x14ac:dyDescent="0.2">
      <c r="A3590"/>
    </row>
    <row r="3591" spans="1:1" x14ac:dyDescent="0.2">
      <c r="A3591"/>
    </row>
    <row r="3592" spans="1:1" x14ac:dyDescent="0.2">
      <c r="A3592"/>
    </row>
    <row r="3593" spans="1:1" x14ac:dyDescent="0.2">
      <c r="A3593"/>
    </row>
    <row r="3594" spans="1:1" x14ac:dyDescent="0.2">
      <c r="A3594"/>
    </row>
    <row r="3595" spans="1:1" x14ac:dyDescent="0.2">
      <c r="A3595"/>
    </row>
    <row r="3596" spans="1:1" x14ac:dyDescent="0.2">
      <c r="A3596"/>
    </row>
    <row r="3597" spans="1:1" x14ac:dyDescent="0.2">
      <c r="A3597"/>
    </row>
    <row r="3598" spans="1:1" x14ac:dyDescent="0.2">
      <c r="A3598"/>
    </row>
    <row r="3599" spans="1:1" x14ac:dyDescent="0.2">
      <c r="A3599"/>
    </row>
    <row r="3600" spans="1:1" x14ac:dyDescent="0.2">
      <c r="A3600"/>
    </row>
    <row r="3601" spans="1:1" x14ac:dyDescent="0.2">
      <c r="A3601"/>
    </row>
    <row r="3602" spans="1:1" x14ac:dyDescent="0.2">
      <c r="A3602"/>
    </row>
    <row r="3603" spans="1:1" x14ac:dyDescent="0.2">
      <c r="A3603"/>
    </row>
    <row r="3604" spans="1:1" x14ac:dyDescent="0.2">
      <c r="A3604"/>
    </row>
    <row r="3605" spans="1:1" x14ac:dyDescent="0.2">
      <c r="A3605"/>
    </row>
    <row r="3606" spans="1:1" x14ac:dyDescent="0.2">
      <c r="A3606"/>
    </row>
    <row r="3607" spans="1:1" x14ac:dyDescent="0.2">
      <c r="A3607"/>
    </row>
    <row r="3608" spans="1:1" x14ac:dyDescent="0.2">
      <c r="A3608"/>
    </row>
    <row r="3609" spans="1:1" x14ac:dyDescent="0.2">
      <c r="A3609"/>
    </row>
    <row r="3610" spans="1:1" x14ac:dyDescent="0.2">
      <c r="A3610"/>
    </row>
    <row r="3611" spans="1:1" x14ac:dyDescent="0.2">
      <c r="A3611"/>
    </row>
    <row r="3612" spans="1:1" x14ac:dyDescent="0.2">
      <c r="A3612"/>
    </row>
    <row r="3613" spans="1:1" x14ac:dyDescent="0.2">
      <c r="A3613"/>
    </row>
    <row r="3614" spans="1:1" x14ac:dyDescent="0.2">
      <c r="A3614"/>
    </row>
    <row r="3615" spans="1:1" x14ac:dyDescent="0.2">
      <c r="A3615"/>
    </row>
    <row r="3616" spans="1:1" x14ac:dyDescent="0.2">
      <c r="A3616"/>
    </row>
    <row r="3617" spans="1:1" x14ac:dyDescent="0.2">
      <c r="A3617"/>
    </row>
    <row r="3618" spans="1:1" x14ac:dyDescent="0.2">
      <c r="A3618"/>
    </row>
    <row r="3619" spans="1:1" x14ac:dyDescent="0.2">
      <c r="A3619"/>
    </row>
    <row r="3620" spans="1:1" x14ac:dyDescent="0.2">
      <c r="A3620"/>
    </row>
    <row r="3621" spans="1:1" x14ac:dyDescent="0.2">
      <c r="A3621"/>
    </row>
    <row r="3622" spans="1:1" x14ac:dyDescent="0.2">
      <c r="A3622"/>
    </row>
    <row r="3623" spans="1:1" x14ac:dyDescent="0.2">
      <c r="A3623"/>
    </row>
    <row r="3624" spans="1:1" x14ac:dyDescent="0.2">
      <c r="A3624"/>
    </row>
    <row r="3625" spans="1:1" x14ac:dyDescent="0.2">
      <c r="A3625"/>
    </row>
    <row r="3626" spans="1:1" x14ac:dyDescent="0.2">
      <c r="A3626"/>
    </row>
    <row r="3627" spans="1:1" x14ac:dyDescent="0.2">
      <c r="A3627"/>
    </row>
    <row r="3628" spans="1:1" x14ac:dyDescent="0.2">
      <c r="A3628"/>
    </row>
    <row r="3629" spans="1:1" x14ac:dyDescent="0.2">
      <c r="A3629"/>
    </row>
    <row r="3630" spans="1:1" x14ac:dyDescent="0.2">
      <c r="A3630"/>
    </row>
    <row r="3631" spans="1:1" x14ac:dyDescent="0.2">
      <c r="A3631"/>
    </row>
    <row r="3632" spans="1:1" x14ac:dyDescent="0.2">
      <c r="A3632"/>
    </row>
    <row r="3633" spans="1:1" x14ac:dyDescent="0.2">
      <c r="A3633"/>
    </row>
    <row r="3634" spans="1:1" x14ac:dyDescent="0.2">
      <c r="A3634"/>
    </row>
    <row r="3635" spans="1:1" x14ac:dyDescent="0.2">
      <c r="A3635"/>
    </row>
    <row r="3636" spans="1:1" x14ac:dyDescent="0.2">
      <c r="A3636"/>
    </row>
    <row r="3637" spans="1:1" x14ac:dyDescent="0.2">
      <c r="A3637"/>
    </row>
    <row r="3638" spans="1:1" x14ac:dyDescent="0.2">
      <c r="A3638"/>
    </row>
    <row r="3639" spans="1:1" x14ac:dyDescent="0.2">
      <c r="A3639"/>
    </row>
    <row r="3640" spans="1:1" x14ac:dyDescent="0.2">
      <c r="A3640"/>
    </row>
    <row r="3641" spans="1:1" x14ac:dyDescent="0.2">
      <c r="A3641"/>
    </row>
    <row r="3642" spans="1:1" x14ac:dyDescent="0.2">
      <c r="A3642"/>
    </row>
    <row r="3643" spans="1:1" x14ac:dyDescent="0.2">
      <c r="A3643"/>
    </row>
    <row r="3644" spans="1:1" x14ac:dyDescent="0.2">
      <c r="A3644"/>
    </row>
    <row r="3645" spans="1:1" x14ac:dyDescent="0.2">
      <c r="A3645"/>
    </row>
    <row r="3646" spans="1:1" x14ac:dyDescent="0.2">
      <c r="A3646"/>
    </row>
    <row r="3647" spans="1:1" x14ac:dyDescent="0.2">
      <c r="A3647"/>
    </row>
    <row r="3648" spans="1:1" x14ac:dyDescent="0.2">
      <c r="A3648"/>
    </row>
    <row r="3649" spans="1:1" x14ac:dyDescent="0.2">
      <c r="A3649"/>
    </row>
    <row r="3650" spans="1:1" x14ac:dyDescent="0.2">
      <c r="A3650"/>
    </row>
    <row r="3651" spans="1:1" x14ac:dyDescent="0.2">
      <c r="A3651"/>
    </row>
    <row r="3652" spans="1:1" x14ac:dyDescent="0.2">
      <c r="A3652"/>
    </row>
    <row r="3653" spans="1:1" x14ac:dyDescent="0.2">
      <c r="A3653"/>
    </row>
    <row r="3654" spans="1:1" x14ac:dyDescent="0.2">
      <c r="A3654"/>
    </row>
    <row r="3655" spans="1:1" x14ac:dyDescent="0.2">
      <c r="A3655"/>
    </row>
    <row r="3656" spans="1:1" x14ac:dyDescent="0.2">
      <c r="A3656"/>
    </row>
    <row r="3657" spans="1:1" x14ac:dyDescent="0.2">
      <c r="A3657"/>
    </row>
    <row r="3658" spans="1:1" x14ac:dyDescent="0.2">
      <c r="A3658"/>
    </row>
    <row r="3659" spans="1:1" x14ac:dyDescent="0.2">
      <c r="A3659"/>
    </row>
    <row r="3660" spans="1:1" x14ac:dyDescent="0.2">
      <c r="A3660"/>
    </row>
    <row r="3661" spans="1:1" x14ac:dyDescent="0.2">
      <c r="A3661"/>
    </row>
    <row r="3662" spans="1:1" x14ac:dyDescent="0.2">
      <c r="A3662"/>
    </row>
    <row r="3663" spans="1:1" x14ac:dyDescent="0.2">
      <c r="A3663"/>
    </row>
    <row r="3664" spans="1:1" x14ac:dyDescent="0.2">
      <c r="A3664"/>
    </row>
    <row r="3665" spans="1:1" x14ac:dyDescent="0.2">
      <c r="A3665"/>
    </row>
    <row r="3666" spans="1:1" x14ac:dyDescent="0.2">
      <c r="A3666"/>
    </row>
    <row r="3667" spans="1:1" x14ac:dyDescent="0.2">
      <c r="A3667"/>
    </row>
    <row r="3668" spans="1:1" x14ac:dyDescent="0.2">
      <c r="A3668"/>
    </row>
    <row r="3669" spans="1:1" x14ac:dyDescent="0.2">
      <c r="A3669"/>
    </row>
    <row r="3670" spans="1:1" x14ac:dyDescent="0.2">
      <c r="A3670"/>
    </row>
    <row r="3671" spans="1:1" x14ac:dyDescent="0.2">
      <c r="A3671"/>
    </row>
    <row r="3672" spans="1:1" x14ac:dyDescent="0.2">
      <c r="A3672"/>
    </row>
    <row r="3673" spans="1:1" x14ac:dyDescent="0.2">
      <c r="A3673"/>
    </row>
    <row r="3674" spans="1:1" x14ac:dyDescent="0.2">
      <c r="A3674"/>
    </row>
    <row r="3675" spans="1:1" x14ac:dyDescent="0.2">
      <c r="A3675"/>
    </row>
    <row r="3676" spans="1:1" x14ac:dyDescent="0.2">
      <c r="A3676"/>
    </row>
    <row r="3677" spans="1:1" x14ac:dyDescent="0.2">
      <c r="A3677"/>
    </row>
    <row r="3678" spans="1:1" x14ac:dyDescent="0.2">
      <c r="A3678"/>
    </row>
    <row r="3679" spans="1:1" x14ac:dyDescent="0.2">
      <c r="A3679"/>
    </row>
    <row r="3680" spans="1:1" x14ac:dyDescent="0.2">
      <c r="A3680"/>
    </row>
    <row r="3681" spans="1:1" x14ac:dyDescent="0.2">
      <c r="A3681"/>
    </row>
    <row r="3682" spans="1:1" x14ac:dyDescent="0.2">
      <c r="A3682"/>
    </row>
    <row r="3683" spans="1:1" x14ac:dyDescent="0.2">
      <c r="A3683"/>
    </row>
    <row r="3684" spans="1:1" x14ac:dyDescent="0.2">
      <c r="A3684"/>
    </row>
    <row r="3685" spans="1:1" x14ac:dyDescent="0.2">
      <c r="A3685"/>
    </row>
    <row r="3686" spans="1:1" x14ac:dyDescent="0.2">
      <c r="A3686"/>
    </row>
    <row r="3687" spans="1:1" x14ac:dyDescent="0.2">
      <c r="A3687"/>
    </row>
    <row r="3688" spans="1:1" x14ac:dyDescent="0.2">
      <c r="A3688"/>
    </row>
    <row r="3689" spans="1:1" x14ac:dyDescent="0.2">
      <c r="A3689"/>
    </row>
    <row r="3690" spans="1:1" x14ac:dyDescent="0.2">
      <c r="A3690"/>
    </row>
    <row r="3691" spans="1:1" x14ac:dyDescent="0.2">
      <c r="A3691"/>
    </row>
    <row r="3692" spans="1:1" x14ac:dyDescent="0.2">
      <c r="A3692"/>
    </row>
    <row r="3693" spans="1:1" x14ac:dyDescent="0.2">
      <c r="A3693"/>
    </row>
    <row r="3694" spans="1:1" x14ac:dyDescent="0.2">
      <c r="A3694"/>
    </row>
    <row r="3695" spans="1:1" x14ac:dyDescent="0.2">
      <c r="A3695"/>
    </row>
    <row r="3696" spans="1:1" x14ac:dyDescent="0.2">
      <c r="A3696"/>
    </row>
    <row r="3697" spans="1:1" x14ac:dyDescent="0.2">
      <c r="A3697"/>
    </row>
    <row r="3698" spans="1:1" x14ac:dyDescent="0.2">
      <c r="A3698"/>
    </row>
    <row r="3699" spans="1:1" x14ac:dyDescent="0.2">
      <c r="A3699"/>
    </row>
    <row r="3700" spans="1:1" x14ac:dyDescent="0.2">
      <c r="A3700"/>
    </row>
    <row r="3701" spans="1:1" x14ac:dyDescent="0.2">
      <c r="A3701"/>
    </row>
    <row r="3702" spans="1:1" x14ac:dyDescent="0.2">
      <c r="A3702"/>
    </row>
    <row r="3703" spans="1:1" x14ac:dyDescent="0.2">
      <c r="A3703"/>
    </row>
    <row r="3704" spans="1:1" x14ac:dyDescent="0.2">
      <c r="A3704"/>
    </row>
    <row r="3705" spans="1:1" x14ac:dyDescent="0.2">
      <c r="A3705"/>
    </row>
    <row r="3706" spans="1:1" x14ac:dyDescent="0.2">
      <c r="A3706"/>
    </row>
    <row r="3707" spans="1:1" x14ac:dyDescent="0.2">
      <c r="A3707"/>
    </row>
    <row r="3708" spans="1:1" x14ac:dyDescent="0.2">
      <c r="A3708"/>
    </row>
    <row r="3709" spans="1:1" x14ac:dyDescent="0.2">
      <c r="A3709"/>
    </row>
    <row r="3710" spans="1:1" x14ac:dyDescent="0.2">
      <c r="A3710"/>
    </row>
    <row r="3711" spans="1:1" x14ac:dyDescent="0.2">
      <c r="A3711"/>
    </row>
    <row r="3712" spans="1:1" x14ac:dyDescent="0.2">
      <c r="A3712"/>
    </row>
    <row r="3713" spans="1:1" x14ac:dyDescent="0.2">
      <c r="A3713"/>
    </row>
    <row r="3714" spans="1:1" x14ac:dyDescent="0.2">
      <c r="A3714"/>
    </row>
    <row r="3715" spans="1:1" x14ac:dyDescent="0.2">
      <c r="A3715"/>
    </row>
    <row r="3716" spans="1:1" x14ac:dyDescent="0.2">
      <c r="A3716"/>
    </row>
    <row r="3717" spans="1:1" x14ac:dyDescent="0.2">
      <c r="A3717"/>
    </row>
    <row r="3718" spans="1:1" x14ac:dyDescent="0.2">
      <c r="A3718"/>
    </row>
    <row r="3719" spans="1:1" x14ac:dyDescent="0.2">
      <c r="A3719"/>
    </row>
    <row r="3720" spans="1:1" x14ac:dyDescent="0.2">
      <c r="A3720"/>
    </row>
    <row r="3721" spans="1:1" x14ac:dyDescent="0.2">
      <c r="A3721"/>
    </row>
    <row r="3722" spans="1:1" x14ac:dyDescent="0.2">
      <c r="A3722"/>
    </row>
    <row r="3723" spans="1:1" x14ac:dyDescent="0.2">
      <c r="A3723"/>
    </row>
    <row r="3724" spans="1:1" x14ac:dyDescent="0.2">
      <c r="A3724"/>
    </row>
    <row r="3725" spans="1:1" x14ac:dyDescent="0.2">
      <c r="A3725"/>
    </row>
    <row r="3726" spans="1:1" x14ac:dyDescent="0.2">
      <c r="A3726"/>
    </row>
    <row r="3727" spans="1:1" x14ac:dyDescent="0.2">
      <c r="A3727"/>
    </row>
    <row r="3728" spans="1:1" x14ac:dyDescent="0.2">
      <c r="A3728"/>
    </row>
    <row r="3729" spans="1:1" x14ac:dyDescent="0.2">
      <c r="A3729"/>
    </row>
    <row r="3730" spans="1:1" x14ac:dyDescent="0.2">
      <c r="A3730"/>
    </row>
    <row r="3731" spans="1:1" x14ac:dyDescent="0.2">
      <c r="A3731"/>
    </row>
    <row r="3732" spans="1:1" x14ac:dyDescent="0.2">
      <c r="A3732"/>
    </row>
    <row r="3733" spans="1:1" x14ac:dyDescent="0.2">
      <c r="A3733"/>
    </row>
    <row r="3734" spans="1:1" x14ac:dyDescent="0.2">
      <c r="A3734"/>
    </row>
    <row r="3735" spans="1:1" x14ac:dyDescent="0.2">
      <c r="A3735"/>
    </row>
    <row r="3736" spans="1:1" x14ac:dyDescent="0.2">
      <c r="A3736"/>
    </row>
    <row r="3737" spans="1:1" x14ac:dyDescent="0.2">
      <c r="A3737"/>
    </row>
    <row r="3738" spans="1:1" x14ac:dyDescent="0.2">
      <c r="A3738"/>
    </row>
    <row r="3739" spans="1:1" x14ac:dyDescent="0.2">
      <c r="A3739"/>
    </row>
    <row r="3740" spans="1:1" x14ac:dyDescent="0.2">
      <c r="A3740"/>
    </row>
    <row r="3741" spans="1:1" x14ac:dyDescent="0.2">
      <c r="A3741"/>
    </row>
    <row r="3742" spans="1:1" x14ac:dyDescent="0.2">
      <c r="A3742"/>
    </row>
    <row r="3743" spans="1:1" x14ac:dyDescent="0.2">
      <c r="A3743"/>
    </row>
    <row r="3744" spans="1:1" x14ac:dyDescent="0.2">
      <c r="A3744"/>
    </row>
    <row r="3745" spans="1:1" x14ac:dyDescent="0.2">
      <c r="A3745"/>
    </row>
    <row r="3746" spans="1:1" x14ac:dyDescent="0.2">
      <c r="A3746"/>
    </row>
    <row r="3747" spans="1:1" x14ac:dyDescent="0.2">
      <c r="A3747"/>
    </row>
    <row r="3748" spans="1:1" x14ac:dyDescent="0.2">
      <c r="A3748"/>
    </row>
    <row r="3749" spans="1:1" x14ac:dyDescent="0.2">
      <c r="A3749"/>
    </row>
    <row r="3750" spans="1:1" x14ac:dyDescent="0.2">
      <c r="A3750"/>
    </row>
    <row r="3751" spans="1:1" x14ac:dyDescent="0.2">
      <c r="A3751"/>
    </row>
    <row r="3752" spans="1:1" x14ac:dyDescent="0.2">
      <c r="A3752"/>
    </row>
    <row r="3753" spans="1:1" x14ac:dyDescent="0.2">
      <c r="A3753"/>
    </row>
    <row r="3754" spans="1:1" x14ac:dyDescent="0.2">
      <c r="A3754"/>
    </row>
    <row r="3755" spans="1:1" x14ac:dyDescent="0.2">
      <c r="A3755"/>
    </row>
    <row r="3756" spans="1:1" x14ac:dyDescent="0.2">
      <c r="A3756"/>
    </row>
    <row r="3757" spans="1:1" x14ac:dyDescent="0.2">
      <c r="A3757"/>
    </row>
    <row r="3758" spans="1:1" x14ac:dyDescent="0.2">
      <c r="A3758"/>
    </row>
    <row r="3759" spans="1:1" x14ac:dyDescent="0.2">
      <c r="A3759"/>
    </row>
    <row r="3760" spans="1:1" x14ac:dyDescent="0.2">
      <c r="A3760"/>
    </row>
    <row r="3761" spans="1:1" x14ac:dyDescent="0.2">
      <c r="A3761"/>
    </row>
    <row r="3762" spans="1:1" x14ac:dyDescent="0.2">
      <c r="A3762"/>
    </row>
    <row r="3763" spans="1:1" x14ac:dyDescent="0.2">
      <c r="A3763"/>
    </row>
    <row r="3764" spans="1:1" x14ac:dyDescent="0.2">
      <c r="A3764"/>
    </row>
    <row r="3765" spans="1:1" x14ac:dyDescent="0.2">
      <c r="A3765"/>
    </row>
    <row r="3766" spans="1:1" x14ac:dyDescent="0.2">
      <c r="A3766"/>
    </row>
    <row r="3767" spans="1:1" x14ac:dyDescent="0.2">
      <c r="A3767"/>
    </row>
    <row r="3768" spans="1:1" x14ac:dyDescent="0.2">
      <c r="A3768"/>
    </row>
    <row r="3769" spans="1:1" x14ac:dyDescent="0.2">
      <c r="A3769"/>
    </row>
    <row r="3770" spans="1:1" x14ac:dyDescent="0.2">
      <c r="A3770"/>
    </row>
    <row r="3771" spans="1:1" x14ac:dyDescent="0.2">
      <c r="A3771"/>
    </row>
    <row r="3772" spans="1:1" x14ac:dyDescent="0.2">
      <c r="A3772"/>
    </row>
    <row r="3773" spans="1:1" x14ac:dyDescent="0.2">
      <c r="A3773"/>
    </row>
    <row r="3774" spans="1:1" x14ac:dyDescent="0.2">
      <c r="A3774"/>
    </row>
    <row r="3775" spans="1:1" x14ac:dyDescent="0.2">
      <c r="A3775"/>
    </row>
    <row r="3776" spans="1:1" x14ac:dyDescent="0.2">
      <c r="A3776"/>
    </row>
    <row r="3777" spans="1:1" x14ac:dyDescent="0.2">
      <c r="A3777"/>
    </row>
    <row r="3778" spans="1:1" x14ac:dyDescent="0.2">
      <c r="A3778"/>
    </row>
    <row r="3779" spans="1:1" x14ac:dyDescent="0.2">
      <c r="A3779"/>
    </row>
    <row r="3780" spans="1:1" x14ac:dyDescent="0.2">
      <c r="A3780"/>
    </row>
    <row r="3781" spans="1:1" x14ac:dyDescent="0.2">
      <c r="A3781"/>
    </row>
    <row r="3782" spans="1:1" x14ac:dyDescent="0.2">
      <c r="A3782"/>
    </row>
    <row r="3783" spans="1:1" x14ac:dyDescent="0.2">
      <c r="A3783"/>
    </row>
    <row r="3784" spans="1:1" x14ac:dyDescent="0.2">
      <c r="A3784"/>
    </row>
    <row r="3785" spans="1:1" x14ac:dyDescent="0.2">
      <c r="A3785"/>
    </row>
    <row r="3786" spans="1:1" x14ac:dyDescent="0.2">
      <c r="A3786"/>
    </row>
    <row r="3787" spans="1:1" x14ac:dyDescent="0.2">
      <c r="A3787"/>
    </row>
    <row r="3788" spans="1:1" x14ac:dyDescent="0.2">
      <c r="A3788"/>
    </row>
    <row r="3789" spans="1:1" x14ac:dyDescent="0.2">
      <c r="A3789"/>
    </row>
    <row r="3790" spans="1:1" x14ac:dyDescent="0.2">
      <c r="A3790"/>
    </row>
    <row r="3791" spans="1:1" x14ac:dyDescent="0.2">
      <c r="A3791"/>
    </row>
    <row r="3792" spans="1:1" x14ac:dyDescent="0.2">
      <c r="A3792"/>
    </row>
    <row r="3793" spans="1:1" x14ac:dyDescent="0.2">
      <c r="A3793"/>
    </row>
    <row r="3794" spans="1:1" x14ac:dyDescent="0.2">
      <c r="A3794"/>
    </row>
    <row r="3795" spans="1:1" x14ac:dyDescent="0.2">
      <c r="A3795"/>
    </row>
    <row r="3796" spans="1:1" x14ac:dyDescent="0.2">
      <c r="A3796"/>
    </row>
    <row r="3797" spans="1:1" x14ac:dyDescent="0.2">
      <c r="A3797"/>
    </row>
    <row r="3798" spans="1:1" x14ac:dyDescent="0.2">
      <c r="A3798"/>
    </row>
    <row r="3799" spans="1:1" x14ac:dyDescent="0.2">
      <c r="A3799"/>
    </row>
    <row r="3800" spans="1:1" x14ac:dyDescent="0.2">
      <c r="A3800"/>
    </row>
    <row r="3801" spans="1:1" x14ac:dyDescent="0.2">
      <c r="A3801"/>
    </row>
    <row r="3802" spans="1:1" x14ac:dyDescent="0.2">
      <c r="A3802"/>
    </row>
    <row r="3803" spans="1:1" x14ac:dyDescent="0.2">
      <c r="A3803"/>
    </row>
    <row r="3804" spans="1:1" x14ac:dyDescent="0.2">
      <c r="A3804"/>
    </row>
    <row r="3805" spans="1:1" x14ac:dyDescent="0.2">
      <c r="A3805"/>
    </row>
    <row r="3806" spans="1:1" x14ac:dyDescent="0.2">
      <c r="A3806"/>
    </row>
    <row r="3807" spans="1:1" x14ac:dyDescent="0.2">
      <c r="A3807"/>
    </row>
    <row r="3808" spans="1:1" x14ac:dyDescent="0.2">
      <c r="A3808"/>
    </row>
    <row r="3809" spans="1:1" x14ac:dyDescent="0.2">
      <c r="A3809"/>
    </row>
    <row r="3810" spans="1:1" x14ac:dyDescent="0.2">
      <c r="A3810"/>
    </row>
    <row r="3811" spans="1:1" x14ac:dyDescent="0.2">
      <c r="A3811"/>
    </row>
    <row r="3812" spans="1:1" x14ac:dyDescent="0.2">
      <c r="A3812"/>
    </row>
    <row r="3813" spans="1:1" x14ac:dyDescent="0.2">
      <c r="A3813"/>
    </row>
    <row r="3814" spans="1:1" x14ac:dyDescent="0.2">
      <c r="A3814"/>
    </row>
    <row r="3815" spans="1:1" x14ac:dyDescent="0.2">
      <c r="A3815"/>
    </row>
    <row r="3816" spans="1:1" x14ac:dyDescent="0.2">
      <c r="A3816"/>
    </row>
    <row r="3817" spans="1:1" x14ac:dyDescent="0.2">
      <c r="A3817"/>
    </row>
    <row r="3818" spans="1:1" x14ac:dyDescent="0.2">
      <c r="A3818"/>
    </row>
    <row r="3819" spans="1:1" x14ac:dyDescent="0.2">
      <c r="A3819"/>
    </row>
    <row r="3820" spans="1:1" x14ac:dyDescent="0.2">
      <c r="A3820"/>
    </row>
    <row r="3821" spans="1:1" x14ac:dyDescent="0.2">
      <c r="A3821"/>
    </row>
    <row r="3822" spans="1:1" x14ac:dyDescent="0.2">
      <c r="A3822"/>
    </row>
    <row r="3823" spans="1:1" x14ac:dyDescent="0.2">
      <c r="A3823"/>
    </row>
    <row r="3824" spans="1:1" x14ac:dyDescent="0.2">
      <c r="A3824"/>
    </row>
    <row r="3825" spans="1:1" x14ac:dyDescent="0.2">
      <c r="A3825"/>
    </row>
    <row r="3826" spans="1:1" x14ac:dyDescent="0.2">
      <c r="A3826"/>
    </row>
    <row r="3827" spans="1:1" x14ac:dyDescent="0.2">
      <c r="A3827"/>
    </row>
    <row r="3828" spans="1:1" x14ac:dyDescent="0.2">
      <c r="A3828"/>
    </row>
    <row r="3829" spans="1:1" x14ac:dyDescent="0.2">
      <c r="A3829"/>
    </row>
    <row r="3830" spans="1:1" x14ac:dyDescent="0.2">
      <c r="A3830"/>
    </row>
    <row r="3831" spans="1:1" x14ac:dyDescent="0.2">
      <c r="A3831"/>
    </row>
    <row r="3832" spans="1:1" x14ac:dyDescent="0.2">
      <c r="A3832"/>
    </row>
    <row r="3833" spans="1:1" x14ac:dyDescent="0.2">
      <c r="A3833"/>
    </row>
    <row r="3834" spans="1:1" x14ac:dyDescent="0.2">
      <c r="A3834"/>
    </row>
    <row r="3835" spans="1:1" x14ac:dyDescent="0.2">
      <c r="A3835"/>
    </row>
    <row r="3836" spans="1:1" x14ac:dyDescent="0.2">
      <c r="A3836"/>
    </row>
    <row r="3837" spans="1:1" x14ac:dyDescent="0.2">
      <c r="A3837"/>
    </row>
    <row r="3838" spans="1:1" x14ac:dyDescent="0.2">
      <c r="A3838"/>
    </row>
    <row r="3839" spans="1:1" x14ac:dyDescent="0.2">
      <c r="A3839"/>
    </row>
    <row r="3840" spans="1:1" x14ac:dyDescent="0.2">
      <c r="A3840"/>
    </row>
    <row r="3841" spans="1:1" x14ac:dyDescent="0.2">
      <c r="A3841"/>
    </row>
    <row r="3842" spans="1:1" x14ac:dyDescent="0.2">
      <c r="A3842"/>
    </row>
    <row r="3843" spans="1:1" x14ac:dyDescent="0.2">
      <c r="A3843"/>
    </row>
    <row r="3844" spans="1:1" x14ac:dyDescent="0.2">
      <c r="A3844"/>
    </row>
    <row r="3845" spans="1:1" x14ac:dyDescent="0.2">
      <c r="A3845"/>
    </row>
    <row r="3846" spans="1:1" x14ac:dyDescent="0.2">
      <c r="A3846"/>
    </row>
    <row r="3847" spans="1:1" x14ac:dyDescent="0.2">
      <c r="A3847"/>
    </row>
    <row r="3848" spans="1:1" x14ac:dyDescent="0.2">
      <c r="A3848"/>
    </row>
    <row r="3849" spans="1:1" x14ac:dyDescent="0.2">
      <c r="A3849"/>
    </row>
    <row r="3850" spans="1:1" x14ac:dyDescent="0.2">
      <c r="A3850"/>
    </row>
    <row r="3851" spans="1:1" x14ac:dyDescent="0.2">
      <c r="A3851"/>
    </row>
    <row r="3852" spans="1:1" x14ac:dyDescent="0.2">
      <c r="A3852"/>
    </row>
    <row r="3853" spans="1:1" x14ac:dyDescent="0.2">
      <c r="A3853"/>
    </row>
    <row r="3854" spans="1:1" x14ac:dyDescent="0.2">
      <c r="A3854"/>
    </row>
    <row r="3855" spans="1:1" x14ac:dyDescent="0.2">
      <c r="A3855"/>
    </row>
    <row r="3856" spans="1:1" x14ac:dyDescent="0.2">
      <c r="A3856"/>
    </row>
    <row r="3857" spans="1:1" x14ac:dyDescent="0.2">
      <c r="A3857"/>
    </row>
    <row r="3858" spans="1:1" x14ac:dyDescent="0.2">
      <c r="A3858"/>
    </row>
    <row r="3859" spans="1:1" x14ac:dyDescent="0.2">
      <c r="A3859"/>
    </row>
    <row r="3860" spans="1:1" x14ac:dyDescent="0.2">
      <c r="A3860"/>
    </row>
    <row r="3861" spans="1:1" x14ac:dyDescent="0.2">
      <c r="A3861"/>
    </row>
    <row r="3862" spans="1:1" x14ac:dyDescent="0.2">
      <c r="A3862"/>
    </row>
    <row r="3863" spans="1:1" x14ac:dyDescent="0.2">
      <c r="A3863"/>
    </row>
    <row r="3864" spans="1:1" x14ac:dyDescent="0.2">
      <c r="A3864"/>
    </row>
    <row r="3865" spans="1:1" x14ac:dyDescent="0.2">
      <c r="A3865"/>
    </row>
    <row r="3866" spans="1:1" x14ac:dyDescent="0.2">
      <c r="A3866"/>
    </row>
    <row r="3867" spans="1:1" x14ac:dyDescent="0.2">
      <c r="A3867"/>
    </row>
    <row r="3868" spans="1:1" x14ac:dyDescent="0.2">
      <c r="A3868"/>
    </row>
    <row r="3869" spans="1:1" x14ac:dyDescent="0.2">
      <c r="A3869"/>
    </row>
    <row r="3870" spans="1:1" x14ac:dyDescent="0.2">
      <c r="A3870"/>
    </row>
    <row r="3871" spans="1:1" x14ac:dyDescent="0.2">
      <c r="A3871"/>
    </row>
    <row r="3872" spans="1:1" x14ac:dyDescent="0.2">
      <c r="A3872"/>
    </row>
    <row r="3873" spans="1:1" x14ac:dyDescent="0.2">
      <c r="A3873"/>
    </row>
    <row r="3874" spans="1:1" x14ac:dyDescent="0.2">
      <c r="A3874"/>
    </row>
    <row r="3875" spans="1:1" x14ac:dyDescent="0.2">
      <c r="A3875"/>
    </row>
    <row r="3876" spans="1:1" x14ac:dyDescent="0.2">
      <c r="A3876"/>
    </row>
    <row r="3877" spans="1:1" x14ac:dyDescent="0.2">
      <c r="A3877"/>
    </row>
    <row r="3878" spans="1:1" x14ac:dyDescent="0.2">
      <c r="A3878"/>
    </row>
    <row r="3879" spans="1:1" x14ac:dyDescent="0.2">
      <c r="A3879"/>
    </row>
    <row r="3880" spans="1:1" x14ac:dyDescent="0.2">
      <c r="A3880"/>
    </row>
    <row r="3881" spans="1:1" x14ac:dyDescent="0.2">
      <c r="A3881"/>
    </row>
    <row r="3882" spans="1:1" x14ac:dyDescent="0.2">
      <c r="A3882"/>
    </row>
    <row r="3883" spans="1:1" x14ac:dyDescent="0.2">
      <c r="A3883"/>
    </row>
    <row r="3884" spans="1:1" x14ac:dyDescent="0.2">
      <c r="A3884"/>
    </row>
    <row r="3885" spans="1:1" x14ac:dyDescent="0.2">
      <c r="A3885"/>
    </row>
    <row r="3886" spans="1:1" x14ac:dyDescent="0.2">
      <c r="A3886"/>
    </row>
    <row r="3887" spans="1:1" x14ac:dyDescent="0.2">
      <c r="A3887"/>
    </row>
    <row r="3888" spans="1:1" x14ac:dyDescent="0.2">
      <c r="A3888"/>
    </row>
    <row r="3889" spans="1:1" x14ac:dyDescent="0.2">
      <c r="A3889"/>
    </row>
    <row r="3890" spans="1:1" x14ac:dyDescent="0.2">
      <c r="A3890"/>
    </row>
    <row r="3891" spans="1:1" x14ac:dyDescent="0.2">
      <c r="A3891"/>
    </row>
    <row r="3892" spans="1:1" x14ac:dyDescent="0.2">
      <c r="A3892"/>
    </row>
    <row r="3893" spans="1:1" x14ac:dyDescent="0.2">
      <c r="A3893"/>
    </row>
    <row r="3894" spans="1:1" x14ac:dyDescent="0.2">
      <c r="A3894"/>
    </row>
    <row r="3895" spans="1:1" x14ac:dyDescent="0.2">
      <c r="A3895"/>
    </row>
    <row r="3896" spans="1:1" x14ac:dyDescent="0.2">
      <c r="A3896"/>
    </row>
    <row r="3897" spans="1:1" x14ac:dyDescent="0.2">
      <c r="A3897"/>
    </row>
    <row r="3898" spans="1:1" x14ac:dyDescent="0.2">
      <c r="A3898"/>
    </row>
    <row r="3899" spans="1:1" x14ac:dyDescent="0.2">
      <c r="A3899"/>
    </row>
    <row r="3900" spans="1:1" x14ac:dyDescent="0.2">
      <c r="A3900"/>
    </row>
    <row r="3901" spans="1:1" x14ac:dyDescent="0.2">
      <c r="A3901"/>
    </row>
    <row r="3902" spans="1:1" x14ac:dyDescent="0.2">
      <c r="A3902"/>
    </row>
    <row r="3903" spans="1:1" x14ac:dyDescent="0.2">
      <c r="A3903"/>
    </row>
    <row r="3904" spans="1:1" x14ac:dyDescent="0.2">
      <c r="A3904"/>
    </row>
    <row r="3905" spans="1:1" x14ac:dyDescent="0.2">
      <c r="A3905"/>
    </row>
    <row r="3906" spans="1:1" x14ac:dyDescent="0.2">
      <c r="A3906"/>
    </row>
    <row r="3907" spans="1:1" x14ac:dyDescent="0.2">
      <c r="A3907"/>
    </row>
    <row r="3908" spans="1:1" x14ac:dyDescent="0.2">
      <c r="A3908"/>
    </row>
    <row r="3909" spans="1:1" x14ac:dyDescent="0.2">
      <c r="A3909"/>
    </row>
    <row r="3910" spans="1:1" x14ac:dyDescent="0.2">
      <c r="A3910"/>
    </row>
    <row r="3911" spans="1:1" x14ac:dyDescent="0.2">
      <c r="A3911"/>
    </row>
    <row r="3912" spans="1:1" x14ac:dyDescent="0.2">
      <c r="A3912"/>
    </row>
    <row r="3913" spans="1:1" x14ac:dyDescent="0.2">
      <c r="A3913"/>
    </row>
    <row r="3914" spans="1:1" x14ac:dyDescent="0.2">
      <c r="A3914"/>
    </row>
    <row r="3915" spans="1:1" x14ac:dyDescent="0.2">
      <c r="A3915"/>
    </row>
    <row r="3916" spans="1:1" x14ac:dyDescent="0.2">
      <c r="A3916"/>
    </row>
    <row r="3917" spans="1:1" x14ac:dyDescent="0.2">
      <c r="A3917"/>
    </row>
    <row r="3918" spans="1:1" x14ac:dyDescent="0.2">
      <c r="A3918"/>
    </row>
    <row r="3919" spans="1:1" x14ac:dyDescent="0.2">
      <c r="A3919"/>
    </row>
    <row r="3920" spans="1:1" x14ac:dyDescent="0.2">
      <c r="A3920"/>
    </row>
    <row r="3921" spans="1:1" x14ac:dyDescent="0.2">
      <c r="A3921"/>
    </row>
    <row r="3922" spans="1:1" x14ac:dyDescent="0.2">
      <c r="A3922"/>
    </row>
    <row r="3923" spans="1:1" x14ac:dyDescent="0.2">
      <c r="A3923"/>
    </row>
    <row r="3924" spans="1:1" x14ac:dyDescent="0.2">
      <c r="A3924"/>
    </row>
    <row r="3925" spans="1:1" x14ac:dyDescent="0.2">
      <c r="A3925"/>
    </row>
    <row r="3926" spans="1:1" x14ac:dyDescent="0.2">
      <c r="A3926"/>
    </row>
    <row r="3927" spans="1:1" x14ac:dyDescent="0.2">
      <c r="A3927"/>
    </row>
    <row r="3928" spans="1:1" x14ac:dyDescent="0.2">
      <c r="A3928"/>
    </row>
    <row r="3929" spans="1:1" x14ac:dyDescent="0.2">
      <c r="A3929"/>
    </row>
    <row r="3930" spans="1:1" x14ac:dyDescent="0.2">
      <c r="A3930"/>
    </row>
    <row r="3931" spans="1:1" x14ac:dyDescent="0.2">
      <c r="A3931"/>
    </row>
    <row r="3932" spans="1:1" x14ac:dyDescent="0.2">
      <c r="A3932"/>
    </row>
    <row r="3933" spans="1:1" x14ac:dyDescent="0.2">
      <c r="A3933"/>
    </row>
    <row r="3934" spans="1:1" x14ac:dyDescent="0.2">
      <c r="A3934"/>
    </row>
    <row r="3935" spans="1:1" x14ac:dyDescent="0.2">
      <c r="A3935"/>
    </row>
    <row r="3936" spans="1:1" x14ac:dyDescent="0.2">
      <c r="A3936"/>
    </row>
    <row r="3937" spans="1:1" x14ac:dyDescent="0.2">
      <c r="A3937"/>
    </row>
    <row r="3938" spans="1:1" x14ac:dyDescent="0.2">
      <c r="A3938"/>
    </row>
    <row r="3939" spans="1:1" x14ac:dyDescent="0.2">
      <c r="A3939"/>
    </row>
    <row r="3940" spans="1:1" x14ac:dyDescent="0.2">
      <c r="A3940"/>
    </row>
    <row r="3941" spans="1:1" x14ac:dyDescent="0.2">
      <c r="A3941"/>
    </row>
    <row r="3942" spans="1:1" x14ac:dyDescent="0.2">
      <c r="A3942"/>
    </row>
    <row r="3943" spans="1:1" x14ac:dyDescent="0.2">
      <c r="A3943"/>
    </row>
    <row r="3944" spans="1:1" x14ac:dyDescent="0.2">
      <c r="A3944"/>
    </row>
    <row r="3945" spans="1:1" x14ac:dyDescent="0.2">
      <c r="A3945"/>
    </row>
    <row r="3946" spans="1:1" x14ac:dyDescent="0.2">
      <c r="A3946"/>
    </row>
    <row r="3947" spans="1:1" x14ac:dyDescent="0.2">
      <c r="A3947"/>
    </row>
    <row r="3948" spans="1:1" x14ac:dyDescent="0.2">
      <c r="A3948"/>
    </row>
    <row r="3949" spans="1:1" x14ac:dyDescent="0.2">
      <c r="A3949"/>
    </row>
    <row r="3950" spans="1:1" x14ac:dyDescent="0.2">
      <c r="A3950"/>
    </row>
    <row r="3951" spans="1:1" x14ac:dyDescent="0.2">
      <c r="A3951"/>
    </row>
    <row r="3952" spans="1:1" x14ac:dyDescent="0.2">
      <c r="A3952"/>
    </row>
    <row r="3953" spans="1:1" x14ac:dyDescent="0.2">
      <c r="A3953"/>
    </row>
    <row r="3954" spans="1:1" x14ac:dyDescent="0.2">
      <c r="A3954"/>
    </row>
    <row r="3955" spans="1:1" x14ac:dyDescent="0.2">
      <c r="A3955"/>
    </row>
    <row r="3956" spans="1:1" x14ac:dyDescent="0.2">
      <c r="A3956"/>
    </row>
    <row r="3957" spans="1:1" x14ac:dyDescent="0.2">
      <c r="A3957"/>
    </row>
    <row r="3958" spans="1:1" x14ac:dyDescent="0.2">
      <c r="A3958"/>
    </row>
    <row r="3959" spans="1:1" x14ac:dyDescent="0.2">
      <c r="A3959"/>
    </row>
    <row r="3960" spans="1:1" x14ac:dyDescent="0.2">
      <c r="A3960"/>
    </row>
    <row r="3961" spans="1:1" x14ac:dyDescent="0.2">
      <c r="A3961"/>
    </row>
    <row r="3962" spans="1:1" x14ac:dyDescent="0.2">
      <c r="A3962"/>
    </row>
    <row r="3963" spans="1:1" x14ac:dyDescent="0.2">
      <c r="A3963"/>
    </row>
    <row r="3964" spans="1:1" x14ac:dyDescent="0.2">
      <c r="A3964"/>
    </row>
    <row r="3965" spans="1:1" x14ac:dyDescent="0.2">
      <c r="A3965"/>
    </row>
    <row r="3966" spans="1:1" x14ac:dyDescent="0.2">
      <c r="A3966"/>
    </row>
    <row r="3967" spans="1:1" x14ac:dyDescent="0.2">
      <c r="A3967"/>
    </row>
    <row r="3968" spans="1:1" x14ac:dyDescent="0.2">
      <c r="A3968"/>
    </row>
    <row r="3969" spans="1:1" x14ac:dyDescent="0.2">
      <c r="A3969"/>
    </row>
    <row r="3970" spans="1:1" x14ac:dyDescent="0.2">
      <c r="A3970"/>
    </row>
    <row r="3971" spans="1:1" x14ac:dyDescent="0.2">
      <c r="A3971"/>
    </row>
    <row r="3972" spans="1:1" x14ac:dyDescent="0.2">
      <c r="A3972"/>
    </row>
    <row r="3973" spans="1:1" x14ac:dyDescent="0.2">
      <c r="A3973"/>
    </row>
    <row r="3974" spans="1:1" x14ac:dyDescent="0.2">
      <c r="A3974"/>
    </row>
    <row r="3975" spans="1:1" x14ac:dyDescent="0.2">
      <c r="A3975"/>
    </row>
    <row r="3976" spans="1:1" x14ac:dyDescent="0.2">
      <c r="A3976"/>
    </row>
    <row r="3977" spans="1:1" x14ac:dyDescent="0.2">
      <c r="A3977"/>
    </row>
    <row r="3978" spans="1:1" x14ac:dyDescent="0.2">
      <c r="A3978"/>
    </row>
    <row r="3979" spans="1:1" x14ac:dyDescent="0.2">
      <c r="A3979"/>
    </row>
    <row r="3980" spans="1:1" x14ac:dyDescent="0.2">
      <c r="A3980"/>
    </row>
    <row r="3981" spans="1:1" x14ac:dyDescent="0.2">
      <c r="A3981"/>
    </row>
    <row r="3982" spans="1:1" x14ac:dyDescent="0.2">
      <c r="A3982"/>
    </row>
    <row r="3983" spans="1:1" x14ac:dyDescent="0.2">
      <c r="A3983"/>
    </row>
    <row r="3984" spans="1:1" x14ac:dyDescent="0.2">
      <c r="A3984"/>
    </row>
    <row r="3985" spans="1:1" x14ac:dyDescent="0.2">
      <c r="A3985"/>
    </row>
    <row r="3986" spans="1:1" x14ac:dyDescent="0.2">
      <c r="A3986"/>
    </row>
    <row r="3987" spans="1:1" x14ac:dyDescent="0.2">
      <c r="A3987"/>
    </row>
    <row r="3988" spans="1:1" x14ac:dyDescent="0.2">
      <c r="A3988"/>
    </row>
    <row r="3989" spans="1:1" x14ac:dyDescent="0.2">
      <c r="A3989"/>
    </row>
    <row r="3990" spans="1:1" x14ac:dyDescent="0.2">
      <c r="A3990"/>
    </row>
    <row r="3991" spans="1:1" x14ac:dyDescent="0.2">
      <c r="A3991"/>
    </row>
    <row r="3992" spans="1:1" x14ac:dyDescent="0.2">
      <c r="A3992"/>
    </row>
    <row r="3993" spans="1:1" x14ac:dyDescent="0.2">
      <c r="A3993"/>
    </row>
    <row r="3994" spans="1:1" x14ac:dyDescent="0.2">
      <c r="A3994"/>
    </row>
    <row r="3995" spans="1:1" x14ac:dyDescent="0.2">
      <c r="A3995"/>
    </row>
    <row r="3996" spans="1:1" x14ac:dyDescent="0.2">
      <c r="A3996"/>
    </row>
    <row r="3997" spans="1:1" x14ac:dyDescent="0.2">
      <c r="A3997"/>
    </row>
    <row r="3998" spans="1:1" x14ac:dyDescent="0.2">
      <c r="A3998"/>
    </row>
    <row r="3999" spans="1:1" x14ac:dyDescent="0.2">
      <c r="A3999"/>
    </row>
    <row r="4000" spans="1:1" x14ac:dyDescent="0.2">
      <c r="A4000"/>
    </row>
    <row r="4001" spans="1:1" x14ac:dyDescent="0.2">
      <c r="A4001"/>
    </row>
    <row r="4002" spans="1:1" x14ac:dyDescent="0.2">
      <c r="A4002"/>
    </row>
    <row r="4003" spans="1:1" x14ac:dyDescent="0.2">
      <c r="A4003"/>
    </row>
    <row r="4004" spans="1:1" x14ac:dyDescent="0.2">
      <c r="A4004"/>
    </row>
    <row r="4005" spans="1:1" x14ac:dyDescent="0.2">
      <c r="A4005"/>
    </row>
    <row r="4006" spans="1:1" x14ac:dyDescent="0.2">
      <c r="A4006"/>
    </row>
    <row r="4007" spans="1:1" x14ac:dyDescent="0.2">
      <c r="A4007"/>
    </row>
    <row r="4008" spans="1:1" x14ac:dyDescent="0.2">
      <c r="A4008"/>
    </row>
    <row r="4009" spans="1:1" x14ac:dyDescent="0.2">
      <c r="A4009"/>
    </row>
    <row r="4010" spans="1:1" x14ac:dyDescent="0.2">
      <c r="A4010"/>
    </row>
    <row r="4011" spans="1:1" x14ac:dyDescent="0.2">
      <c r="A4011"/>
    </row>
    <row r="4012" spans="1:1" x14ac:dyDescent="0.2">
      <c r="A4012"/>
    </row>
    <row r="4013" spans="1:1" x14ac:dyDescent="0.2">
      <c r="A4013"/>
    </row>
    <row r="4014" spans="1:1" x14ac:dyDescent="0.2">
      <c r="A4014"/>
    </row>
    <row r="4015" spans="1:1" x14ac:dyDescent="0.2">
      <c r="A4015"/>
    </row>
    <row r="4016" spans="1:1" x14ac:dyDescent="0.2">
      <c r="A4016"/>
    </row>
    <row r="4017" spans="1:1" x14ac:dyDescent="0.2">
      <c r="A4017"/>
    </row>
    <row r="4018" spans="1:1" x14ac:dyDescent="0.2">
      <c r="A4018"/>
    </row>
    <row r="4019" spans="1:1" x14ac:dyDescent="0.2">
      <c r="A4019"/>
    </row>
    <row r="4020" spans="1:1" x14ac:dyDescent="0.2">
      <c r="A4020"/>
    </row>
    <row r="4021" spans="1:1" x14ac:dyDescent="0.2">
      <c r="A4021"/>
    </row>
    <row r="4022" spans="1:1" x14ac:dyDescent="0.2">
      <c r="A4022"/>
    </row>
    <row r="4023" spans="1:1" x14ac:dyDescent="0.2">
      <c r="A4023"/>
    </row>
    <row r="4024" spans="1:1" x14ac:dyDescent="0.2">
      <c r="A4024"/>
    </row>
    <row r="4025" spans="1:1" x14ac:dyDescent="0.2">
      <c r="A4025"/>
    </row>
    <row r="4026" spans="1:1" x14ac:dyDescent="0.2">
      <c r="A4026"/>
    </row>
    <row r="4027" spans="1:1" x14ac:dyDescent="0.2">
      <c r="A4027"/>
    </row>
    <row r="4028" spans="1:1" x14ac:dyDescent="0.2">
      <c r="A4028"/>
    </row>
    <row r="4029" spans="1:1" x14ac:dyDescent="0.2">
      <c r="A4029"/>
    </row>
    <row r="4030" spans="1:1" x14ac:dyDescent="0.2">
      <c r="A4030"/>
    </row>
    <row r="4031" spans="1:1" x14ac:dyDescent="0.2">
      <c r="A4031"/>
    </row>
    <row r="4032" spans="1:1" x14ac:dyDescent="0.2">
      <c r="A4032"/>
    </row>
    <row r="4033" spans="1:1" x14ac:dyDescent="0.2">
      <c r="A4033"/>
    </row>
    <row r="4034" spans="1:1" x14ac:dyDescent="0.2">
      <c r="A4034"/>
    </row>
    <row r="4035" spans="1:1" x14ac:dyDescent="0.2">
      <c r="A4035"/>
    </row>
    <row r="4036" spans="1:1" x14ac:dyDescent="0.2">
      <c r="A4036"/>
    </row>
    <row r="4037" spans="1:1" x14ac:dyDescent="0.2">
      <c r="A4037"/>
    </row>
    <row r="4038" spans="1:1" x14ac:dyDescent="0.2">
      <c r="A4038"/>
    </row>
    <row r="4039" spans="1:1" x14ac:dyDescent="0.2">
      <c r="A4039"/>
    </row>
    <row r="4040" spans="1:1" x14ac:dyDescent="0.2">
      <c r="A4040"/>
    </row>
    <row r="4041" spans="1:1" x14ac:dyDescent="0.2">
      <c r="A4041"/>
    </row>
    <row r="4042" spans="1:1" x14ac:dyDescent="0.2">
      <c r="A4042"/>
    </row>
    <row r="4043" spans="1:1" x14ac:dyDescent="0.2">
      <c r="A4043"/>
    </row>
    <row r="4044" spans="1:1" x14ac:dyDescent="0.2">
      <c r="A4044"/>
    </row>
    <row r="4045" spans="1:1" x14ac:dyDescent="0.2">
      <c r="A4045"/>
    </row>
    <row r="4046" spans="1:1" x14ac:dyDescent="0.2">
      <c r="A4046"/>
    </row>
    <row r="4047" spans="1:1" x14ac:dyDescent="0.2">
      <c r="A4047"/>
    </row>
    <row r="4048" spans="1:1" x14ac:dyDescent="0.2">
      <c r="A4048"/>
    </row>
    <row r="4049" spans="1:1" x14ac:dyDescent="0.2">
      <c r="A4049"/>
    </row>
    <row r="4050" spans="1:1" x14ac:dyDescent="0.2">
      <c r="A4050"/>
    </row>
    <row r="4051" spans="1:1" x14ac:dyDescent="0.2">
      <c r="A4051"/>
    </row>
    <row r="4052" spans="1:1" x14ac:dyDescent="0.2">
      <c r="A4052"/>
    </row>
    <row r="4053" spans="1:1" x14ac:dyDescent="0.2">
      <c r="A4053"/>
    </row>
    <row r="4054" spans="1:1" x14ac:dyDescent="0.2">
      <c r="A4054"/>
    </row>
    <row r="4055" spans="1:1" x14ac:dyDescent="0.2">
      <c r="A4055"/>
    </row>
    <row r="4056" spans="1:1" x14ac:dyDescent="0.2">
      <c r="A4056"/>
    </row>
    <row r="4057" spans="1:1" x14ac:dyDescent="0.2">
      <c r="A4057"/>
    </row>
    <row r="4058" spans="1:1" x14ac:dyDescent="0.2">
      <c r="A4058"/>
    </row>
    <row r="4059" spans="1:1" x14ac:dyDescent="0.2">
      <c r="A4059"/>
    </row>
    <row r="4060" spans="1:1" x14ac:dyDescent="0.2">
      <c r="A4060"/>
    </row>
    <row r="4061" spans="1:1" x14ac:dyDescent="0.2">
      <c r="A4061"/>
    </row>
    <row r="4062" spans="1:1" x14ac:dyDescent="0.2">
      <c r="A4062"/>
    </row>
    <row r="4063" spans="1:1" x14ac:dyDescent="0.2">
      <c r="A4063"/>
    </row>
    <row r="4064" spans="1:1" x14ac:dyDescent="0.2">
      <c r="A4064"/>
    </row>
    <row r="4065" spans="1:1" x14ac:dyDescent="0.2">
      <c r="A4065"/>
    </row>
    <row r="4066" spans="1:1" x14ac:dyDescent="0.2">
      <c r="A4066"/>
    </row>
    <row r="4067" spans="1:1" x14ac:dyDescent="0.2">
      <c r="A4067"/>
    </row>
    <row r="4068" spans="1:1" x14ac:dyDescent="0.2">
      <c r="A4068"/>
    </row>
    <row r="4069" spans="1:1" x14ac:dyDescent="0.2">
      <c r="A4069"/>
    </row>
    <row r="4070" spans="1:1" x14ac:dyDescent="0.2">
      <c r="A4070"/>
    </row>
    <row r="4071" spans="1:1" x14ac:dyDescent="0.2">
      <c r="A4071"/>
    </row>
    <row r="4072" spans="1:1" x14ac:dyDescent="0.2">
      <c r="A4072"/>
    </row>
    <row r="4073" spans="1:1" x14ac:dyDescent="0.2">
      <c r="A4073"/>
    </row>
    <row r="4074" spans="1:1" x14ac:dyDescent="0.2">
      <c r="A4074"/>
    </row>
    <row r="4075" spans="1:1" x14ac:dyDescent="0.2">
      <c r="A4075"/>
    </row>
    <row r="4076" spans="1:1" x14ac:dyDescent="0.2">
      <c r="A4076"/>
    </row>
    <row r="4077" spans="1:1" x14ac:dyDescent="0.2">
      <c r="A4077"/>
    </row>
    <row r="4078" spans="1:1" x14ac:dyDescent="0.2">
      <c r="A4078"/>
    </row>
    <row r="4079" spans="1:1" x14ac:dyDescent="0.2">
      <c r="A4079"/>
    </row>
    <row r="4080" spans="1:1" x14ac:dyDescent="0.2">
      <c r="A4080"/>
    </row>
    <row r="4081" spans="1:1" x14ac:dyDescent="0.2">
      <c r="A4081"/>
    </row>
    <row r="4082" spans="1:1" x14ac:dyDescent="0.2">
      <c r="A4082"/>
    </row>
    <row r="4083" spans="1:1" x14ac:dyDescent="0.2">
      <c r="A4083"/>
    </row>
    <row r="4084" spans="1:1" x14ac:dyDescent="0.2">
      <c r="A4084"/>
    </row>
    <row r="4085" spans="1:1" x14ac:dyDescent="0.2">
      <c r="A4085"/>
    </row>
    <row r="4086" spans="1:1" x14ac:dyDescent="0.2">
      <c r="A4086"/>
    </row>
    <row r="4087" spans="1:1" x14ac:dyDescent="0.2">
      <c r="A4087"/>
    </row>
    <row r="4088" spans="1:1" x14ac:dyDescent="0.2">
      <c r="A4088"/>
    </row>
    <row r="4089" spans="1:1" x14ac:dyDescent="0.2">
      <c r="A4089"/>
    </row>
    <row r="4090" spans="1:1" x14ac:dyDescent="0.2">
      <c r="A4090"/>
    </row>
    <row r="4091" spans="1:1" x14ac:dyDescent="0.2">
      <c r="A4091"/>
    </row>
    <row r="4092" spans="1:1" x14ac:dyDescent="0.2">
      <c r="A4092"/>
    </row>
    <row r="4093" spans="1:1" x14ac:dyDescent="0.2">
      <c r="A4093"/>
    </row>
    <row r="4094" spans="1:1" x14ac:dyDescent="0.2">
      <c r="A4094"/>
    </row>
    <row r="4095" spans="1:1" x14ac:dyDescent="0.2">
      <c r="A4095"/>
    </row>
    <row r="4096" spans="1:1" x14ac:dyDescent="0.2">
      <c r="A4096"/>
    </row>
    <row r="4097" spans="1:1" x14ac:dyDescent="0.2">
      <c r="A4097"/>
    </row>
    <row r="4098" spans="1:1" x14ac:dyDescent="0.2">
      <c r="A4098"/>
    </row>
    <row r="4099" spans="1:1" x14ac:dyDescent="0.2">
      <c r="A4099"/>
    </row>
    <row r="4100" spans="1:1" x14ac:dyDescent="0.2">
      <c r="A4100"/>
    </row>
    <row r="4101" spans="1:1" x14ac:dyDescent="0.2">
      <c r="A4101"/>
    </row>
    <row r="4102" spans="1:1" x14ac:dyDescent="0.2">
      <c r="A4102"/>
    </row>
    <row r="4103" spans="1:1" x14ac:dyDescent="0.2">
      <c r="A4103"/>
    </row>
    <row r="4104" spans="1:1" x14ac:dyDescent="0.2">
      <c r="A4104"/>
    </row>
    <row r="4105" spans="1:1" x14ac:dyDescent="0.2">
      <c r="A4105"/>
    </row>
    <row r="4106" spans="1:1" x14ac:dyDescent="0.2">
      <c r="A4106"/>
    </row>
    <row r="4107" spans="1:1" x14ac:dyDescent="0.2">
      <c r="A4107"/>
    </row>
    <row r="4108" spans="1:1" x14ac:dyDescent="0.2">
      <c r="A4108"/>
    </row>
    <row r="4109" spans="1:1" x14ac:dyDescent="0.2">
      <c r="A4109"/>
    </row>
    <row r="4110" spans="1:1" x14ac:dyDescent="0.2">
      <c r="A4110"/>
    </row>
    <row r="4111" spans="1:1" x14ac:dyDescent="0.2">
      <c r="A4111"/>
    </row>
    <row r="4112" spans="1:1" x14ac:dyDescent="0.2">
      <c r="A4112"/>
    </row>
    <row r="4113" spans="1:1" x14ac:dyDescent="0.2">
      <c r="A4113"/>
    </row>
    <row r="4114" spans="1:1" x14ac:dyDescent="0.2">
      <c r="A4114"/>
    </row>
    <row r="4115" spans="1:1" x14ac:dyDescent="0.2">
      <c r="A4115"/>
    </row>
    <row r="4116" spans="1:1" x14ac:dyDescent="0.2">
      <c r="A4116"/>
    </row>
    <row r="4117" spans="1:1" x14ac:dyDescent="0.2">
      <c r="A4117"/>
    </row>
    <row r="4118" spans="1:1" x14ac:dyDescent="0.2">
      <c r="A4118"/>
    </row>
    <row r="4119" spans="1:1" x14ac:dyDescent="0.2">
      <c r="A4119"/>
    </row>
    <row r="4120" spans="1:1" x14ac:dyDescent="0.2">
      <c r="A4120"/>
    </row>
    <row r="4121" spans="1:1" x14ac:dyDescent="0.2">
      <c r="A4121"/>
    </row>
    <row r="4122" spans="1:1" x14ac:dyDescent="0.2">
      <c r="A4122"/>
    </row>
    <row r="4123" spans="1:1" x14ac:dyDescent="0.2">
      <c r="A4123"/>
    </row>
    <row r="4124" spans="1:1" x14ac:dyDescent="0.2">
      <c r="A4124"/>
    </row>
    <row r="4125" spans="1:1" x14ac:dyDescent="0.2">
      <c r="A4125"/>
    </row>
    <row r="4126" spans="1:1" x14ac:dyDescent="0.2">
      <c r="A4126"/>
    </row>
    <row r="4127" spans="1:1" x14ac:dyDescent="0.2">
      <c r="A4127"/>
    </row>
    <row r="4128" spans="1:1" x14ac:dyDescent="0.2">
      <c r="A4128"/>
    </row>
    <row r="4129" spans="1:1" x14ac:dyDescent="0.2">
      <c r="A4129"/>
    </row>
    <row r="4130" spans="1:1" x14ac:dyDescent="0.2">
      <c r="A4130"/>
    </row>
    <row r="4131" spans="1:1" x14ac:dyDescent="0.2">
      <c r="A4131"/>
    </row>
    <row r="4132" spans="1:1" x14ac:dyDescent="0.2">
      <c r="A4132"/>
    </row>
    <row r="4133" spans="1:1" x14ac:dyDescent="0.2">
      <c r="A4133"/>
    </row>
    <row r="4134" spans="1:1" x14ac:dyDescent="0.2">
      <c r="A4134"/>
    </row>
    <row r="4135" spans="1:1" x14ac:dyDescent="0.2">
      <c r="A4135"/>
    </row>
    <row r="4136" spans="1:1" x14ac:dyDescent="0.2">
      <c r="A4136"/>
    </row>
    <row r="4137" spans="1:1" x14ac:dyDescent="0.2">
      <c r="A4137"/>
    </row>
    <row r="4138" spans="1:1" x14ac:dyDescent="0.2">
      <c r="A4138"/>
    </row>
    <row r="4139" spans="1:1" x14ac:dyDescent="0.2">
      <c r="A4139"/>
    </row>
    <row r="4140" spans="1:1" x14ac:dyDescent="0.2">
      <c r="A4140"/>
    </row>
    <row r="4141" spans="1:1" x14ac:dyDescent="0.2">
      <c r="A4141"/>
    </row>
    <row r="4142" spans="1:1" x14ac:dyDescent="0.2">
      <c r="A4142"/>
    </row>
    <row r="4143" spans="1:1" x14ac:dyDescent="0.2">
      <c r="A4143"/>
    </row>
    <row r="4144" spans="1:1" x14ac:dyDescent="0.2">
      <c r="A4144"/>
    </row>
    <row r="4145" spans="1:1" x14ac:dyDescent="0.2">
      <c r="A4145"/>
    </row>
    <row r="4146" spans="1:1" x14ac:dyDescent="0.2">
      <c r="A4146"/>
    </row>
    <row r="4147" spans="1:1" x14ac:dyDescent="0.2">
      <c r="A4147"/>
    </row>
    <row r="4148" spans="1:1" x14ac:dyDescent="0.2">
      <c r="A4148"/>
    </row>
    <row r="4149" spans="1:1" x14ac:dyDescent="0.2">
      <c r="A4149"/>
    </row>
    <row r="4150" spans="1:1" x14ac:dyDescent="0.2">
      <c r="A4150"/>
    </row>
    <row r="4151" spans="1:1" x14ac:dyDescent="0.2">
      <c r="A4151"/>
    </row>
    <row r="4152" spans="1:1" x14ac:dyDescent="0.2">
      <c r="A4152"/>
    </row>
    <row r="4153" spans="1:1" x14ac:dyDescent="0.2">
      <c r="A4153"/>
    </row>
    <row r="4154" spans="1:1" x14ac:dyDescent="0.2">
      <c r="A4154"/>
    </row>
    <row r="4155" spans="1:1" x14ac:dyDescent="0.2">
      <c r="A4155"/>
    </row>
    <row r="4156" spans="1:1" x14ac:dyDescent="0.2">
      <c r="A4156"/>
    </row>
    <row r="4157" spans="1:1" x14ac:dyDescent="0.2">
      <c r="A4157"/>
    </row>
    <row r="4158" spans="1:1" x14ac:dyDescent="0.2">
      <c r="A4158"/>
    </row>
    <row r="4159" spans="1:1" x14ac:dyDescent="0.2">
      <c r="A4159"/>
    </row>
    <row r="4160" spans="1:1" x14ac:dyDescent="0.2">
      <c r="A4160"/>
    </row>
    <row r="4161" spans="1:1" x14ac:dyDescent="0.2">
      <c r="A4161"/>
    </row>
    <row r="4162" spans="1:1" x14ac:dyDescent="0.2">
      <c r="A4162"/>
    </row>
    <row r="4163" spans="1:1" x14ac:dyDescent="0.2">
      <c r="A4163"/>
    </row>
    <row r="4164" spans="1:1" x14ac:dyDescent="0.2">
      <c r="A4164"/>
    </row>
    <row r="4165" spans="1:1" x14ac:dyDescent="0.2">
      <c r="A4165"/>
    </row>
    <row r="4166" spans="1:1" x14ac:dyDescent="0.2">
      <c r="A4166"/>
    </row>
    <row r="4167" spans="1:1" x14ac:dyDescent="0.2">
      <c r="A4167"/>
    </row>
    <row r="4168" spans="1:1" x14ac:dyDescent="0.2">
      <c r="A4168"/>
    </row>
    <row r="4169" spans="1:1" x14ac:dyDescent="0.2">
      <c r="A4169"/>
    </row>
    <row r="4170" spans="1:1" x14ac:dyDescent="0.2">
      <c r="A4170"/>
    </row>
    <row r="4171" spans="1:1" x14ac:dyDescent="0.2">
      <c r="A4171"/>
    </row>
    <row r="4172" spans="1:1" x14ac:dyDescent="0.2">
      <c r="A4172"/>
    </row>
    <row r="4173" spans="1:1" x14ac:dyDescent="0.2">
      <c r="A4173"/>
    </row>
    <row r="4174" spans="1:1" x14ac:dyDescent="0.2">
      <c r="A4174"/>
    </row>
    <row r="4175" spans="1:1" x14ac:dyDescent="0.2">
      <c r="A4175"/>
    </row>
    <row r="4176" spans="1:1" x14ac:dyDescent="0.2">
      <c r="A4176"/>
    </row>
    <row r="4177" spans="1:1" x14ac:dyDescent="0.2">
      <c r="A4177"/>
    </row>
    <row r="4178" spans="1:1" x14ac:dyDescent="0.2">
      <c r="A4178"/>
    </row>
    <row r="4179" spans="1:1" x14ac:dyDescent="0.2">
      <c r="A4179"/>
    </row>
    <row r="4180" spans="1:1" x14ac:dyDescent="0.2">
      <c r="A4180"/>
    </row>
    <row r="4181" spans="1:1" x14ac:dyDescent="0.2">
      <c r="A4181"/>
    </row>
    <row r="4182" spans="1:1" x14ac:dyDescent="0.2">
      <c r="A4182"/>
    </row>
    <row r="4183" spans="1:1" x14ac:dyDescent="0.2">
      <c r="A4183"/>
    </row>
    <row r="4184" spans="1:1" x14ac:dyDescent="0.2">
      <c r="A4184"/>
    </row>
    <row r="4185" spans="1:1" x14ac:dyDescent="0.2">
      <c r="A4185"/>
    </row>
    <row r="4186" spans="1:1" x14ac:dyDescent="0.2">
      <c r="A4186"/>
    </row>
    <row r="4187" spans="1:1" x14ac:dyDescent="0.2">
      <c r="A4187"/>
    </row>
    <row r="4188" spans="1:1" x14ac:dyDescent="0.2">
      <c r="A4188"/>
    </row>
    <row r="4189" spans="1:1" x14ac:dyDescent="0.2">
      <c r="A4189"/>
    </row>
    <row r="4190" spans="1:1" x14ac:dyDescent="0.2">
      <c r="A4190"/>
    </row>
    <row r="4191" spans="1:1" x14ac:dyDescent="0.2">
      <c r="A4191"/>
    </row>
    <row r="4192" spans="1:1" x14ac:dyDescent="0.2">
      <c r="A4192"/>
    </row>
    <row r="4193" spans="1:1" x14ac:dyDescent="0.2">
      <c r="A4193"/>
    </row>
    <row r="4194" spans="1:1" x14ac:dyDescent="0.2">
      <c r="A4194"/>
    </row>
    <row r="4195" spans="1:1" x14ac:dyDescent="0.2">
      <c r="A4195"/>
    </row>
    <row r="4196" spans="1:1" x14ac:dyDescent="0.2">
      <c r="A4196"/>
    </row>
    <row r="4197" spans="1:1" x14ac:dyDescent="0.2">
      <c r="A4197"/>
    </row>
    <row r="4198" spans="1:1" x14ac:dyDescent="0.2">
      <c r="A4198"/>
    </row>
    <row r="4199" spans="1:1" x14ac:dyDescent="0.2">
      <c r="A4199"/>
    </row>
    <row r="4200" spans="1:1" x14ac:dyDescent="0.2">
      <c r="A4200"/>
    </row>
    <row r="4201" spans="1:1" x14ac:dyDescent="0.2">
      <c r="A4201"/>
    </row>
    <row r="4202" spans="1:1" x14ac:dyDescent="0.2">
      <c r="A4202"/>
    </row>
    <row r="4203" spans="1:1" x14ac:dyDescent="0.2">
      <c r="A4203"/>
    </row>
    <row r="4204" spans="1:1" x14ac:dyDescent="0.2">
      <c r="A4204"/>
    </row>
    <row r="4205" spans="1:1" x14ac:dyDescent="0.2">
      <c r="A4205"/>
    </row>
    <row r="4206" spans="1:1" x14ac:dyDescent="0.2">
      <c r="A4206"/>
    </row>
    <row r="4207" spans="1:1" x14ac:dyDescent="0.2">
      <c r="A4207"/>
    </row>
    <row r="4208" spans="1:1" x14ac:dyDescent="0.2">
      <c r="A4208"/>
    </row>
    <row r="4209" spans="1:1" x14ac:dyDescent="0.2">
      <c r="A4209"/>
    </row>
    <row r="4210" spans="1:1" x14ac:dyDescent="0.2">
      <c r="A4210"/>
    </row>
    <row r="4211" spans="1:1" x14ac:dyDescent="0.2">
      <c r="A4211"/>
    </row>
    <row r="4212" spans="1:1" x14ac:dyDescent="0.2">
      <c r="A4212"/>
    </row>
    <row r="4213" spans="1:1" x14ac:dyDescent="0.2">
      <c r="A4213"/>
    </row>
    <row r="4214" spans="1:1" x14ac:dyDescent="0.2">
      <c r="A4214"/>
    </row>
    <row r="4215" spans="1:1" x14ac:dyDescent="0.2">
      <c r="A4215"/>
    </row>
    <row r="4216" spans="1:1" x14ac:dyDescent="0.2">
      <c r="A4216"/>
    </row>
    <row r="4217" spans="1:1" x14ac:dyDescent="0.2">
      <c r="A4217"/>
    </row>
    <row r="4218" spans="1:1" x14ac:dyDescent="0.2">
      <c r="A4218"/>
    </row>
    <row r="4219" spans="1:1" x14ac:dyDescent="0.2">
      <c r="A4219"/>
    </row>
    <row r="4220" spans="1:1" x14ac:dyDescent="0.2">
      <c r="A4220"/>
    </row>
    <row r="4221" spans="1:1" x14ac:dyDescent="0.2">
      <c r="A4221"/>
    </row>
    <row r="4222" spans="1:1" x14ac:dyDescent="0.2">
      <c r="A4222"/>
    </row>
    <row r="4223" spans="1:1" x14ac:dyDescent="0.2">
      <c r="A4223"/>
    </row>
    <row r="4224" spans="1:1" x14ac:dyDescent="0.2">
      <c r="A4224"/>
    </row>
    <row r="4225" spans="1:1" x14ac:dyDescent="0.2">
      <c r="A4225"/>
    </row>
    <row r="4226" spans="1:1" x14ac:dyDescent="0.2">
      <c r="A4226"/>
    </row>
    <row r="4227" spans="1:1" x14ac:dyDescent="0.2">
      <c r="A4227"/>
    </row>
    <row r="4228" spans="1:1" x14ac:dyDescent="0.2">
      <c r="A4228"/>
    </row>
    <row r="4229" spans="1:1" x14ac:dyDescent="0.2">
      <c r="A4229"/>
    </row>
    <row r="4230" spans="1:1" x14ac:dyDescent="0.2">
      <c r="A4230"/>
    </row>
    <row r="4231" spans="1:1" x14ac:dyDescent="0.2">
      <c r="A4231"/>
    </row>
    <row r="4232" spans="1:1" x14ac:dyDescent="0.2">
      <c r="A4232"/>
    </row>
    <row r="4233" spans="1:1" x14ac:dyDescent="0.2">
      <c r="A4233"/>
    </row>
    <row r="4234" spans="1:1" x14ac:dyDescent="0.2">
      <c r="A4234"/>
    </row>
    <row r="4235" spans="1:1" x14ac:dyDescent="0.2">
      <c r="A4235"/>
    </row>
    <row r="4236" spans="1:1" x14ac:dyDescent="0.2">
      <c r="A4236"/>
    </row>
    <row r="4237" spans="1:1" x14ac:dyDescent="0.2">
      <c r="A4237"/>
    </row>
    <row r="4238" spans="1:1" x14ac:dyDescent="0.2">
      <c r="A4238"/>
    </row>
    <row r="4239" spans="1:1" x14ac:dyDescent="0.2">
      <c r="A4239"/>
    </row>
    <row r="4240" spans="1:1" x14ac:dyDescent="0.2">
      <c r="A4240"/>
    </row>
    <row r="4241" spans="1:1" x14ac:dyDescent="0.2">
      <c r="A4241"/>
    </row>
    <row r="4242" spans="1:1" x14ac:dyDescent="0.2">
      <c r="A4242"/>
    </row>
    <row r="4243" spans="1:1" x14ac:dyDescent="0.2">
      <c r="A4243"/>
    </row>
    <row r="4244" spans="1:1" x14ac:dyDescent="0.2">
      <c r="A4244"/>
    </row>
    <row r="4245" spans="1:1" x14ac:dyDescent="0.2">
      <c r="A4245"/>
    </row>
    <row r="4246" spans="1:1" x14ac:dyDescent="0.2">
      <c r="A4246"/>
    </row>
    <row r="4247" spans="1:1" x14ac:dyDescent="0.2">
      <c r="A4247"/>
    </row>
    <row r="4248" spans="1:1" x14ac:dyDescent="0.2">
      <c r="A4248"/>
    </row>
    <row r="4249" spans="1:1" x14ac:dyDescent="0.2">
      <c r="A4249"/>
    </row>
    <row r="4250" spans="1:1" x14ac:dyDescent="0.2">
      <c r="A4250"/>
    </row>
    <row r="4251" spans="1:1" x14ac:dyDescent="0.2">
      <c r="A4251"/>
    </row>
    <row r="4252" spans="1:1" x14ac:dyDescent="0.2">
      <c r="A4252"/>
    </row>
    <row r="4253" spans="1:1" x14ac:dyDescent="0.2">
      <c r="A4253"/>
    </row>
    <row r="4254" spans="1:1" x14ac:dyDescent="0.2">
      <c r="A4254"/>
    </row>
    <row r="4255" spans="1:1" x14ac:dyDescent="0.2">
      <c r="A4255"/>
    </row>
    <row r="4256" spans="1:1" x14ac:dyDescent="0.2">
      <c r="A4256"/>
    </row>
    <row r="4257" spans="1:1" x14ac:dyDescent="0.2">
      <c r="A4257"/>
    </row>
    <row r="4258" spans="1:1" x14ac:dyDescent="0.2">
      <c r="A4258"/>
    </row>
    <row r="4259" spans="1:1" x14ac:dyDescent="0.2">
      <c r="A4259"/>
    </row>
    <row r="4260" spans="1:1" x14ac:dyDescent="0.2">
      <c r="A4260"/>
    </row>
    <row r="4261" spans="1:1" x14ac:dyDescent="0.2">
      <c r="A4261"/>
    </row>
    <row r="4262" spans="1:1" x14ac:dyDescent="0.2">
      <c r="A4262"/>
    </row>
    <row r="4263" spans="1:1" x14ac:dyDescent="0.2">
      <c r="A4263"/>
    </row>
    <row r="4264" spans="1:1" x14ac:dyDescent="0.2">
      <c r="A4264"/>
    </row>
    <row r="4265" spans="1:1" x14ac:dyDescent="0.2">
      <c r="A4265"/>
    </row>
    <row r="4266" spans="1:1" x14ac:dyDescent="0.2">
      <c r="A4266"/>
    </row>
    <row r="4267" spans="1:1" x14ac:dyDescent="0.2">
      <c r="A4267"/>
    </row>
    <row r="4268" spans="1:1" x14ac:dyDescent="0.2">
      <c r="A4268"/>
    </row>
    <row r="4269" spans="1:1" x14ac:dyDescent="0.2">
      <c r="A4269"/>
    </row>
    <row r="4270" spans="1:1" x14ac:dyDescent="0.2">
      <c r="A4270"/>
    </row>
    <row r="4271" spans="1:1" x14ac:dyDescent="0.2">
      <c r="A4271"/>
    </row>
    <row r="4272" spans="1:1" x14ac:dyDescent="0.2">
      <c r="A4272"/>
    </row>
    <row r="4273" spans="1:1" x14ac:dyDescent="0.2">
      <c r="A4273"/>
    </row>
    <row r="4274" spans="1:1" x14ac:dyDescent="0.2">
      <c r="A4274"/>
    </row>
    <row r="4275" spans="1:1" x14ac:dyDescent="0.2">
      <c r="A4275"/>
    </row>
    <row r="4276" spans="1:1" x14ac:dyDescent="0.2">
      <c r="A4276"/>
    </row>
    <row r="4277" spans="1:1" x14ac:dyDescent="0.2">
      <c r="A4277"/>
    </row>
    <row r="4278" spans="1:1" x14ac:dyDescent="0.2">
      <c r="A4278"/>
    </row>
    <row r="4279" spans="1:1" x14ac:dyDescent="0.2">
      <c r="A4279"/>
    </row>
    <row r="4280" spans="1:1" x14ac:dyDescent="0.2">
      <c r="A4280"/>
    </row>
    <row r="4281" spans="1:1" x14ac:dyDescent="0.2">
      <c r="A4281"/>
    </row>
    <row r="4282" spans="1:1" x14ac:dyDescent="0.2">
      <c r="A4282"/>
    </row>
    <row r="4283" spans="1:1" x14ac:dyDescent="0.2">
      <c r="A4283"/>
    </row>
    <row r="4284" spans="1:1" x14ac:dyDescent="0.2">
      <c r="A4284"/>
    </row>
    <row r="4285" spans="1:1" x14ac:dyDescent="0.2">
      <c r="A4285"/>
    </row>
    <row r="4286" spans="1:1" x14ac:dyDescent="0.2">
      <c r="A4286"/>
    </row>
    <row r="4287" spans="1:1" x14ac:dyDescent="0.2">
      <c r="A4287"/>
    </row>
    <row r="4288" spans="1:1" x14ac:dyDescent="0.2">
      <c r="A4288"/>
    </row>
    <row r="4289" spans="1:1" x14ac:dyDescent="0.2">
      <c r="A4289"/>
    </row>
    <row r="4290" spans="1:1" x14ac:dyDescent="0.2">
      <c r="A4290"/>
    </row>
    <row r="4291" spans="1:1" x14ac:dyDescent="0.2">
      <c r="A4291"/>
    </row>
    <row r="4292" spans="1:1" x14ac:dyDescent="0.2">
      <c r="A4292"/>
    </row>
    <row r="4293" spans="1:1" x14ac:dyDescent="0.2">
      <c r="A4293"/>
    </row>
    <row r="4294" spans="1:1" x14ac:dyDescent="0.2">
      <c r="A4294"/>
    </row>
    <row r="4295" spans="1:1" x14ac:dyDescent="0.2">
      <c r="A4295"/>
    </row>
    <row r="4296" spans="1:1" x14ac:dyDescent="0.2">
      <c r="A4296"/>
    </row>
    <row r="4297" spans="1:1" x14ac:dyDescent="0.2">
      <c r="A4297"/>
    </row>
    <row r="4298" spans="1:1" x14ac:dyDescent="0.2">
      <c r="A4298"/>
    </row>
    <row r="4299" spans="1:1" x14ac:dyDescent="0.2">
      <c r="A4299"/>
    </row>
    <row r="4300" spans="1:1" x14ac:dyDescent="0.2">
      <c r="A4300"/>
    </row>
    <row r="4301" spans="1:1" x14ac:dyDescent="0.2">
      <c r="A4301"/>
    </row>
    <row r="4302" spans="1:1" x14ac:dyDescent="0.2">
      <c r="A4302"/>
    </row>
    <row r="4303" spans="1:1" x14ac:dyDescent="0.2">
      <c r="A4303"/>
    </row>
    <row r="4304" spans="1:1" x14ac:dyDescent="0.2">
      <c r="A4304"/>
    </row>
    <row r="4305" spans="1:1" x14ac:dyDescent="0.2">
      <c r="A4305"/>
    </row>
    <row r="4306" spans="1:1" x14ac:dyDescent="0.2">
      <c r="A4306"/>
    </row>
    <row r="4307" spans="1:1" x14ac:dyDescent="0.2">
      <c r="A4307"/>
    </row>
    <row r="4308" spans="1:1" x14ac:dyDescent="0.2">
      <c r="A4308"/>
    </row>
    <row r="4309" spans="1:1" x14ac:dyDescent="0.2">
      <c r="A4309"/>
    </row>
    <row r="4310" spans="1:1" x14ac:dyDescent="0.2">
      <c r="A4310"/>
    </row>
    <row r="4311" spans="1:1" x14ac:dyDescent="0.2">
      <c r="A4311"/>
    </row>
    <row r="4312" spans="1:1" x14ac:dyDescent="0.2">
      <c r="A4312"/>
    </row>
    <row r="4313" spans="1:1" x14ac:dyDescent="0.2">
      <c r="A4313"/>
    </row>
    <row r="4314" spans="1:1" x14ac:dyDescent="0.2">
      <c r="A4314"/>
    </row>
    <row r="4315" spans="1:1" x14ac:dyDescent="0.2">
      <c r="A4315"/>
    </row>
    <row r="4316" spans="1:1" x14ac:dyDescent="0.2">
      <c r="A4316"/>
    </row>
    <row r="4317" spans="1:1" x14ac:dyDescent="0.2">
      <c r="A4317"/>
    </row>
    <row r="4318" spans="1:1" x14ac:dyDescent="0.2">
      <c r="A4318"/>
    </row>
    <row r="4319" spans="1:1" x14ac:dyDescent="0.2">
      <c r="A4319"/>
    </row>
    <row r="4320" spans="1:1" x14ac:dyDescent="0.2">
      <c r="A4320"/>
    </row>
    <row r="4321" spans="1:1" x14ac:dyDescent="0.2">
      <c r="A4321"/>
    </row>
    <row r="4322" spans="1:1" x14ac:dyDescent="0.2">
      <c r="A4322"/>
    </row>
    <row r="4323" spans="1:1" x14ac:dyDescent="0.2">
      <c r="A4323"/>
    </row>
    <row r="4324" spans="1:1" x14ac:dyDescent="0.2">
      <c r="A4324"/>
    </row>
    <row r="4325" spans="1:1" x14ac:dyDescent="0.2">
      <c r="A4325"/>
    </row>
    <row r="4326" spans="1:1" x14ac:dyDescent="0.2">
      <c r="A4326"/>
    </row>
    <row r="4327" spans="1:1" x14ac:dyDescent="0.2">
      <c r="A4327"/>
    </row>
    <row r="4328" spans="1:1" x14ac:dyDescent="0.2">
      <c r="A4328"/>
    </row>
    <row r="4329" spans="1:1" x14ac:dyDescent="0.2">
      <c r="A4329"/>
    </row>
    <row r="4330" spans="1:1" x14ac:dyDescent="0.2">
      <c r="A4330"/>
    </row>
    <row r="4331" spans="1:1" x14ac:dyDescent="0.2">
      <c r="A4331"/>
    </row>
    <row r="4332" spans="1:1" x14ac:dyDescent="0.2">
      <c r="A4332"/>
    </row>
    <row r="4333" spans="1:1" x14ac:dyDescent="0.2">
      <c r="A4333"/>
    </row>
    <row r="4334" spans="1:1" x14ac:dyDescent="0.2">
      <c r="A4334"/>
    </row>
    <row r="4335" spans="1:1" x14ac:dyDescent="0.2">
      <c r="A4335"/>
    </row>
    <row r="4336" spans="1:1" x14ac:dyDescent="0.2">
      <c r="A4336"/>
    </row>
    <row r="4337" spans="1:1" x14ac:dyDescent="0.2">
      <c r="A4337"/>
    </row>
    <row r="4338" spans="1:1" x14ac:dyDescent="0.2">
      <c r="A4338"/>
    </row>
    <row r="4339" spans="1:1" x14ac:dyDescent="0.2">
      <c r="A4339"/>
    </row>
    <row r="4340" spans="1:1" x14ac:dyDescent="0.2">
      <c r="A4340"/>
    </row>
    <row r="4341" spans="1:1" x14ac:dyDescent="0.2">
      <c r="A4341"/>
    </row>
    <row r="4342" spans="1:1" x14ac:dyDescent="0.2">
      <c r="A4342"/>
    </row>
    <row r="4343" spans="1:1" x14ac:dyDescent="0.2">
      <c r="A4343"/>
    </row>
    <row r="4344" spans="1:1" x14ac:dyDescent="0.2">
      <c r="A4344"/>
    </row>
    <row r="4345" spans="1:1" x14ac:dyDescent="0.2">
      <c r="A4345"/>
    </row>
    <row r="4346" spans="1:1" x14ac:dyDescent="0.2">
      <c r="A4346"/>
    </row>
    <row r="4347" spans="1:1" x14ac:dyDescent="0.2">
      <c r="A4347"/>
    </row>
    <row r="4348" spans="1:1" x14ac:dyDescent="0.2">
      <c r="A4348"/>
    </row>
    <row r="4349" spans="1:1" x14ac:dyDescent="0.2">
      <c r="A4349"/>
    </row>
    <row r="4350" spans="1:1" x14ac:dyDescent="0.2">
      <c r="A4350"/>
    </row>
    <row r="4351" spans="1:1" x14ac:dyDescent="0.2">
      <c r="A4351"/>
    </row>
    <row r="4352" spans="1:1" x14ac:dyDescent="0.2">
      <c r="A4352"/>
    </row>
    <row r="4353" spans="1:1" x14ac:dyDescent="0.2">
      <c r="A4353"/>
    </row>
    <row r="4354" spans="1:1" x14ac:dyDescent="0.2">
      <c r="A4354"/>
    </row>
    <row r="4355" spans="1:1" x14ac:dyDescent="0.2">
      <c r="A4355"/>
    </row>
    <row r="4356" spans="1:1" x14ac:dyDescent="0.2">
      <c r="A4356"/>
    </row>
    <row r="4357" spans="1:1" x14ac:dyDescent="0.2">
      <c r="A4357"/>
    </row>
    <row r="4358" spans="1:1" x14ac:dyDescent="0.2">
      <c r="A4358"/>
    </row>
    <row r="4359" spans="1:1" x14ac:dyDescent="0.2">
      <c r="A4359"/>
    </row>
    <row r="4360" spans="1:1" x14ac:dyDescent="0.2">
      <c r="A4360"/>
    </row>
    <row r="4361" spans="1:1" x14ac:dyDescent="0.2">
      <c r="A4361"/>
    </row>
    <row r="4362" spans="1:1" x14ac:dyDescent="0.2">
      <c r="A4362"/>
    </row>
    <row r="4363" spans="1:1" x14ac:dyDescent="0.2">
      <c r="A4363"/>
    </row>
    <row r="4364" spans="1:1" x14ac:dyDescent="0.2">
      <c r="A4364"/>
    </row>
    <row r="4365" spans="1:1" x14ac:dyDescent="0.2">
      <c r="A4365"/>
    </row>
    <row r="4366" spans="1:1" x14ac:dyDescent="0.2">
      <c r="A4366"/>
    </row>
    <row r="4367" spans="1:1" x14ac:dyDescent="0.2">
      <c r="A4367"/>
    </row>
    <row r="4368" spans="1:1" x14ac:dyDescent="0.2">
      <c r="A4368"/>
    </row>
    <row r="4369" spans="1:1" x14ac:dyDescent="0.2">
      <c r="A4369"/>
    </row>
    <row r="4370" spans="1:1" x14ac:dyDescent="0.2">
      <c r="A4370"/>
    </row>
    <row r="4371" spans="1:1" x14ac:dyDescent="0.2">
      <c r="A4371"/>
    </row>
    <row r="4372" spans="1:1" x14ac:dyDescent="0.2">
      <c r="A4372"/>
    </row>
    <row r="4373" spans="1:1" x14ac:dyDescent="0.2">
      <c r="A4373"/>
    </row>
    <row r="4374" spans="1:1" x14ac:dyDescent="0.2">
      <c r="A4374"/>
    </row>
    <row r="4375" spans="1:1" x14ac:dyDescent="0.2">
      <c r="A4375"/>
    </row>
    <row r="4376" spans="1:1" x14ac:dyDescent="0.2">
      <c r="A4376"/>
    </row>
    <row r="4377" spans="1:1" x14ac:dyDescent="0.2">
      <c r="A4377"/>
    </row>
    <row r="4378" spans="1:1" x14ac:dyDescent="0.2">
      <c r="A4378"/>
    </row>
    <row r="4379" spans="1:1" x14ac:dyDescent="0.2">
      <c r="A4379"/>
    </row>
    <row r="4380" spans="1:1" x14ac:dyDescent="0.2">
      <c r="A4380"/>
    </row>
    <row r="4381" spans="1:1" x14ac:dyDescent="0.2">
      <c r="A4381"/>
    </row>
    <row r="4382" spans="1:1" x14ac:dyDescent="0.2">
      <c r="A4382"/>
    </row>
    <row r="4383" spans="1:1" x14ac:dyDescent="0.2">
      <c r="A4383"/>
    </row>
    <row r="4384" spans="1:1" x14ac:dyDescent="0.2">
      <c r="A4384"/>
    </row>
    <row r="4385" spans="1:1" x14ac:dyDescent="0.2">
      <c r="A4385"/>
    </row>
    <row r="4386" spans="1:1" x14ac:dyDescent="0.2">
      <c r="A4386"/>
    </row>
    <row r="4387" spans="1:1" x14ac:dyDescent="0.2">
      <c r="A4387"/>
    </row>
    <row r="4388" spans="1:1" x14ac:dyDescent="0.2">
      <c r="A4388"/>
    </row>
    <row r="4389" spans="1:1" x14ac:dyDescent="0.2">
      <c r="A4389"/>
    </row>
    <row r="4390" spans="1:1" x14ac:dyDescent="0.2">
      <c r="A4390"/>
    </row>
    <row r="4391" spans="1:1" x14ac:dyDescent="0.2">
      <c r="A4391"/>
    </row>
    <row r="4392" spans="1:1" x14ac:dyDescent="0.2">
      <c r="A4392"/>
    </row>
    <row r="4393" spans="1:1" x14ac:dyDescent="0.2">
      <c r="A4393"/>
    </row>
    <row r="4394" spans="1:1" x14ac:dyDescent="0.2">
      <c r="A4394"/>
    </row>
    <row r="4395" spans="1:1" x14ac:dyDescent="0.2">
      <c r="A4395"/>
    </row>
    <row r="4396" spans="1:1" x14ac:dyDescent="0.2">
      <c r="A4396"/>
    </row>
    <row r="4397" spans="1:1" x14ac:dyDescent="0.2">
      <c r="A4397"/>
    </row>
    <row r="4398" spans="1:1" x14ac:dyDescent="0.2">
      <c r="A4398"/>
    </row>
    <row r="4399" spans="1:1" x14ac:dyDescent="0.2">
      <c r="A4399"/>
    </row>
    <row r="4400" spans="1:1" x14ac:dyDescent="0.2">
      <c r="A4400"/>
    </row>
    <row r="4401" spans="1:1" x14ac:dyDescent="0.2">
      <c r="A4401"/>
    </row>
    <row r="4402" spans="1:1" x14ac:dyDescent="0.2">
      <c r="A4402"/>
    </row>
    <row r="4403" spans="1:1" x14ac:dyDescent="0.2">
      <c r="A4403"/>
    </row>
    <row r="4404" spans="1:1" x14ac:dyDescent="0.2">
      <c r="A4404"/>
    </row>
    <row r="4405" spans="1:1" x14ac:dyDescent="0.2">
      <c r="A4405"/>
    </row>
    <row r="4406" spans="1:1" x14ac:dyDescent="0.2">
      <c r="A4406"/>
    </row>
    <row r="4407" spans="1:1" x14ac:dyDescent="0.2">
      <c r="A4407"/>
    </row>
    <row r="4408" spans="1:1" x14ac:dyDescent="0.2">
      <c r="A4408"/>
    </row>
    <row r="4409" spans="1:1" x14ac:dyDescent="0.2">
      <c r="A4409"/>
    </row>
    <row r="4410" spans="1:1" x14ac:dyDescent="0.2">
      <c r="A4410"/>
    </row>
    <row r="4411" spans="1:1" x14ac:dyDescent="0.2">
      <c r="A4411"/>
    </row>
    <row r="4412" spans="1:1" x14ac:dyDescent="0.2">
      <c r="A4412"/>
    </row>
    <row r="4413" spans="1:1" x14ac:dyDescent="0.2">
      <c r="A4413"/>
    </row>
    <row r="4414" spans="1:1" x14ac:dyDescent="0.2">
      <c r="A4414"/>
    </row>
    <row r="4415" spans="1:1" x14ac:dyDescent="0.2">
      <c r="A4415"/>
    </row>
    <row r="4416" spans="1:1" x14ac:dyDescent="0.2">
      <c r="A4416"/>
    </row>
    <row r="4417" spans="1:1" x14ac:dyDescent="0.2">
      <c r="A4417"/>
    </row>
    <row r="4418" spans="1:1" x14ac:dyDescent="0.2">
      <c r="A4418"/>
    </row>
    <row r="4419" spans="1:1" x14ac:dyDescent="0.2">
      <c r="A4419"/>
    </row>
    <row r="4420" spans="1:1" x14ac:dyDescent="0.2">
      <c r="A4420"/>
    </row>
    <row r="4421" spans="1:1" x14ac:dyDescent="0.2">
      <c r="A4421"/>
    </row>
    <row r="4422" spans="1:1" x14ac:dyDescent="0.2">
      <c r="A4422"/>
    </row>
    <row r="4423" spans="1:1" x14ac:dyDescent="0.2">
      <c r="A4423"/>
    </row>
    <row r="4424" spans="1:1" x14ac:dyDescent="0.2">
      <c r="A4424"/>
    </row>
    <row r="4425" spans="1:1" x14ac:dyDescent="0.2">
      <c r="A4425"/>
    </row>
    <row r="4426" spans="1:1" x14ac:dyDescent="0.2">
      <c r="A4426"/>
    </row>
    <row r="4427" spans="1:1" x14ac:dyDescent="0.2">
      <c r="A4427"/>
    </row>
    <row r="4428" spans="1:1" x14ac:dyDescent="0.2">
      <c r="A4428"/>
    </row>
    <row r="4429" spans="1:1" x14ac:dyDescent="0.2">
      <c r="A4429"/>
    </row>
    <row r="4430" spans="1:1" x14ac:dyDescent="0.2">
      <c r="A4430"/>
    </row>
    <row r="4431" spans="1:1" x14ac:dyDescent="0.2">
      <c r="A4431"/>
    </row>
    <row r="4432" spans="1:1" x14ac:dyDescent="0.2">
      <c r="A4432"/>
    </row>
    <row r="4433" spans="1:1" x14ac:dyDescent="0.2">
      <c r="A4433"/>
    </row>
    <row r="4434" spans="1:1" x14ac:dyDescent="0.2">
      <c r="A4434"/>
    </row>
    <row r="4435" spans="1:1" x14ac:dyDescent="0.2">
      <c r="A4435"/>
    </row>
    <row r="4436" spans="1:1" x14ac:dyDescent="0.2">
      <c r="A4436"/>
    </row>
    <row r="4437" spans="1:1" x14ac:dyDescent="0.2">
      <c r="A4437"/>
    </row>
    <row r="4438" spans="1:1" x14ac:dyDescent="0.2">
      <c r="A4438"/>
    </row>
    <row r="4439" spans="1:1" x14ac:dyDescent="0.2">
      <c r="A4439"/>
    </row>
    <row r="4440" spans="1:1" x14ac:dyDescent="0.2">
      <c r="A4440"/>
    </row>
    <row r="4441" spans="1:1" x14ac:dyDescent="0.2">
      <c r="A4441"/>
    </row>
    <row r="4442" spans="1:1" x14ac:dyDescent="0.2">
      <c r="A4442"/>
    </row>
    <row r="4443" spans="1:1" x14ac:dyDescent="0.2">
      <c r="A4443"/>
    </row>
    <row r="4444" spans="1:1" x14ac:dyDescent="0.2">
      <c r="A4444"/>
    </row>
    <row r="4445" spans="1:1" x14ac:dyDescent="0.2">
      <c r="A4445"/>
    </row>
    <row r="4446" spans="1:1" x14ac:dyDescent="0.2">
      <c r="A4446"/>
    </row>
    <row r="4447" spans="1:1" x14ac:dyDescent="0.2">
      <c r="A4447"/>
    </row>
    <row r="4448" spans="1:1" x14ac:dyDescent="0.2">
      <c r="A4448"/>
    </row>
    <row r="4449" spans="1:1" x14ac:dyDescent="0.2">
      <c r="A4449"/>
    </row>
    <row r="4450" spans="1:1" x14ac:dyDescent="0.2">
      <c r="A4450"/>
    </row>
    <row r="4451" spans="1:1" x14ac:dyDescent="0.2">
      <c r="A4451"/>
    </row>
    <row r="4452" spans="1:1" x14ac:dyDescent="0.2">
      <c r="A4452"/>
    </row>
    <row r="4453" spans="1:1" x14ac:dyDescent="0.2">
      <c r="A4453"/>
    </row>
    <row r="4454" spans="1:1" x14ac:dyDescent="0.2">
      <c r="A4454"/>
    </row>
    <row r="4455" spans="1:1" x14ac:dyDescent="0.2">
      <c r="A4455"/>
    </row>
    <row r="4456" spans="1:1" x14ac:dyDescent="0.2">
      <c r="A4456"/>
    </row>
    <row r="4457" spans="1:1" x14ac:dyDescent="0.2">
      <c r="A4457"/>
    </row>
    <row r="4458" spans="1:1" x14ac:dyDescent="0.2">
      <c r="A4458"/>
    </row>
    <row r="4459" spans="1:1" x14ac:dyDescent="0.2">
      <c r="A4459"/>
    </row>
    <row r="4460" spans="1:1" x14ac:dyDescent="0.2">
      <c r="A4460"/>
    </row>
    <row r="4461" spans="1:1" x14ac:dyDescent="0.2">
      <c r="A4461"/>
    </row>
    <row r="4462" spans="1:1" x14ac:dyDescent="0.2">
      <c r="A4462"/>
    </row>
    <row r="4463" spans="1:1" x14ac:dyDescent="0.2">
      <c r="A4463"/>
    </row>
    <row r="4464" spans="1:1" x14ac:dyDescent="0.2">
      <c r="A4464"/>
    </row>
    <row r="4465" spans="1:1" x14ac:dyDescent="0.2">
      <c r="A4465"/>
    </row>
    <row r="4466" spans="1:1" x14ac:dyDescent="0.2">
      <c r="A4466"/>
    </row>
    <row r="4467" spans="1:1" x14ac:dyDescent="0.2">
      <c r="A4467"/>
    </row>
    <row r="4468" spans="1:1" x14ac:dyDescent="0.2">
      <c r="A4468"/>
    </row>
    <row r="4469" spans="1:1" x14ac:dyDescent="0.2">
      <c r="A4469"/>
    </row>
    <row r="4470" spans="1:1" x14ac:dyDescent="0.2">
      <c r="A4470"/>
    </row>
    <row r="4471" spans="1:1" x14ac:dyDescent="0.2">
      <c r="A4471"/>
    </row>
    <row r="4472" spans="1:1" x14ac:dyDescent="0.2">
      <c r="A4472"/>
    </row>
    <row r="4473" spans="1:1" x14ac:dyDescent="0.2">
      <c r="A4473"/>
    </row>
    <row r="4474" spans="1:1" x14ac:dyDescent="0.2">
      <c r="A4474"/>
    </row>
    <row r="4475" spans="1:1" x14ac:dyDescent="0.2">
      <c r="A4475"/>
    </row>
    <row r="4476" spans="1:1" x14ac:dyDescent="0.2">
      <c r="A4476"/>
    </row>
    <row r="4477" spans="1:1" x14ac:dyDescent="0.2">
      <c r="A4477"/>
    </row>
    <row r="4478" spans="1:1" x14ac:dyDescent="0.2">
      <c r="A4478"/>
    </row>
    <row r="4479" spans="1:1" x14ac:dyDescent="0.2">
      <c r="A4479"/>
    </row>
    <row r="4480" spans="1:1" x14ac:dyDescent="0.2">
      <c r="A4480"/>
    </row>
    <row r="4481" spans="1:1" x14ac:dyDescent="0.2">
      <c r="A4481"/>
    </row>
    <row r="4482" spans="1:1" x14ac:dyDescent="0.2">
      <c r="A4482"/>
    </row>
    <row r="4483" spans="1:1" x14ac:dyDescent="0.2">
      <c r="A4483"/>
    </row>
    <row r="4484" spans="1:1" x14ac:dyDescent="0.2">
      <c r="A4484"/>
    </row>
    <row r="4485" spans="1:1" x14ac:dyDescent="0.2">
      <c r="A4485"/>
    </row>
    <row r="4486" spans="1:1" x14ac:dyDescent="0.2">
      <c r="A4486"/>
    </row>
    <row r="4487" spans="1:1" x14ac:dyDescent="0.2">
      <c r="A4487"/>
    </row>
    <row r="4488" spans="1:1" x14ac:dyDescent="0.2">
      <c r="A4488"/>
    </row>
    <row r="4489" spans="1:1" x14ac:dyDescent="0.2">
      <c r="A4489"/>
    </row>
    <row r="4490" spans="1:1" x14ac:dyDescent="0.2">
      <c r="A4490"/>
    </row>
    <row r="4491" spans="1:1" x14ac:dyDescent="0.2">
      <c r="A4491"/>
    </row>
    <row r="4492" spans="1:1" x14ac:dyDescent="0.2">
      <c r="A4492"/>
    </row>
    <row r="4493" spans="1:1" x14ac:dyDescent="0.2">
      <c r="A4493"/>
    </row>
    <row r="4494" spans="1:1" x14ac:dyDescent="0.2">
      <c r="A4494"/>
    </row>
    <row r="4495" spans="1:1" x14ac:dyDescent="0.2">
      <c r="A4495"/>
    </row>
    <row r="4496" spans="1:1" x14ac:dyDescent="0.2">
      <c r="A4496"/>
    </row>
    <row r="4497" spans="1:1" x14ac:dyDescent="0.2">
      <c r="A4497"/>
    </row>
    <row r="4498" spans="1:1" x14ac:dyDescent="0.2">
      <c r="A4498"/>
    </row>
    <row r="4499" spans="1:1" x14ac:dyDescent="0.2">
      <c r="A4499"/>
    </row>
    <row r="4500" spans="1:1" x14ac:dyDescent="0.2">
      <c r="A4500"/>
    </row>
    <row r="4501" spans="1:1" x14ac:dyDescent="0.2">
      <c r="A4501"/>
    </row>
    <row r="4502" spans="1:1" x14ac:dyDescent="0.2">
      <c r="A4502"/>
    </row>
    <row r="4503" spans="1:1" x14ac:dyDescent="0.2">
      <c r="A4503"/>
    </row>
    <row r="4504" spans="1:1" x14ac:dyDescent="0.2">
      <c r="A4504"/>
    </row>
    <row r="4505" spans="1:1" x14ac:dyDescent="0.2">
      <c r="A4505"/>
    </row>
    <row r="4506" spans="1:1" x14ac:dyDescent="0.2">
      <c r="A4506"/>
    </row>
    <row r="4507" spans="1:1" x14ac:dyDescent="0.2">
      <c r="A4507"/>
    </row>
    <row r="4508" spans="1:1" x14ac:dyDescent="0.2">
      <c r="A4508"/>
    </row>
    <row r="4509" spans="1:1" x14ac:dyDescent="0.2">
      <c r="A4509"/>
    </row>
    <row r="4510" spans="1:1" x14ac:dyDescent="0.2">
      <c r="A4510"/>
    </row>
    <row r="4511" spans="1:1" x14ac:dyDescent="0.2">
      <c r="A4511"/>
    </row>
    <row r="4512" spans="1:1" x14ac:dyDescent="0.2">
      <c r="A4512"/>
    </row>
    <row r="4513" spans="1:1" x14ac:dyDescent="0.2">
      <c r="A4513"/>
    </row>
    <row r="4514" spans="1:1" x14ac:dyDescent="0.2">
      <c r="A4514"/>
    </row>
    <row r="4515" spans="1:1" x14ac:dyDescent="0.2">
      <c r="A4515"/>
    </row>
    <row r="4516" spans="1:1" x14ac:dyDescent="0.2">
      <c r="A4516"/>
    </row>
    <row r="4517" spans="1:1" x14ac:dyDescent="0.2">
      <c r="A4517"/>
    </row>
    <row r="4518" spans="1:1" x14ac:dyDescent="0.2">
      <c r="A4518"/>
    </row>
    <row r="4519" spans="1:1" x14ac:dyDescent="0.2">
      <c r="A4519"/>
    </row>
    <row r="4520" spans="1:1" x14ac:dyDescent="0.2">
      <c r="A4520"/>
    </row>
    <row r="4521" spans="1:1" x14ac:dyDescent="0.2">
      <c r="A4521"/>
    </row>
    <row r="4522" spans="1:1" x14ac:dyDescent="0.2">
      <c r="A4522"/>
    </row>
    <row r="4523" spans="1:1" x14ac:dyDescent="0.2">
      <c r="A4523"/>
    </row>
    <row r="4524" spans="1:1" x14ac:dyDescent="0.2">
      <c r="A4524"/>
    </row>
    <row r="4525" spans="1:1" x14ac:dyDescent="0.2">
      <c r="A4525"/>
    </row>
    <row r="4526" spans="1:1" x14ac:dyDescent="0.2">
      <c r="A4526"/>
    </row>
    <row r="4527" spans="1:1" x14ac:dyDescent="0.2">
      <c r="A4527"/>
    </row>
    <row r="4528" spans="1:1" x14ac:dyDescent="0.2">
      <c r="A4528"/>
    </row>
    <row r="4529" spans="1:1" x14ac:dyDescent="0.2">
      <c r="A4529"/>
    </row>
    <row r="4530" spans="1:1" x14ac:dyDescent="0.2">
      <c r="A4530"/>
    </row>
    <row r="4531" spans="1:1" x14ac:dyDescent="0.2">
      <c r="A4531"/>
    </row>
    <row r="4532" spans="1:1" x14ac:dyDescent="0.2">
      <c r="A4532"/>
    </row>
    <row r="4533" spans="1:1" x14ac:dyDescent="0.2">
      <c r="A4533"/>
    </row>
    <row r="4534" spans="1:1" x14ac:dyDescent="0.2">
      <c r="A4534"/>
    </row>
    <row r="4535" spans="1:1" x14ac:dyDescent="0.2">
      <c r="A4535"/>
    </row>
    <row r="4536" spans="1:1" x14ac:dyDescent="0.2">
      <c r="A4536"/>
    </row>
    <row r="4537" spans="1:1" x14ac:dyDescent="0.2">
      <c r="A4537"/>
    </row>
    <row r="4538" spans="1:1" x14ac:dyDescent="0.2">
      <c r="A4538"/>
    </row>
    <row r="4539" spans="1:1" x14ac:dyDescent="0.2">
      <c r="A4539"/>
    </row>
    <row r="4540" spans="1:1" x14ac:dyDescent="0.2">
      <c r="A4540"/>
    </row>
    <row r="4541" spans="1:1" x14ac:dyDescent="0.2">
      <c r="A4541"/>
    </row>
    <row r="4542" spans="1:1" x14ac:dyDescent="0.2">
      <c r="A4542"/>
    </row>
    <row r="4543" spans="1:1" x14ac:dyDescent="0.2">
      <c r="A4543"/>
    </row>
    <row r="4544" spans="1:1" x14ac:dyDescent="0.2">
      <c r="A4544"/>
    </row>
    <row r="4545" spans="1:1" x14ac:dyDescent="0.2">
      <c r="A4545"/>
    </row>
    <row r="4546" spans="1:1" x14ac:dyDescent="0.2">
      <c r="A4546"/>
    </row>
    <row r="4547" spans="1:1" x14ac:dyDescent="0.2">
      <c r="A4547"/>
    </row>
    <row r="4548" spans="1:1" x14ac:dyDescent="0.2">
      <c r="A4548"/>
    </row>
    <row r="4549" spans="1:1" x14ac:dyDescent="0.2">
      <c r="A4549"/>
    </row>
    <row r="4550" spans="1:1" x14ac:dyDescent="0.2">
      <c r="A4550"/>
    </row>
    <row r="4551" spans="1:1" x14ac:dyDescent="0.2">
      <c r="A4551"/>
    </row>
    <row r="4552" spans="1:1" x14ac:dyDescent="0.2">
      <c r="A4552"/>
    </row>
    <row r="4553" spans="1:1" x14ac:dyDescent="0.2">
      <c r="A4553"/>
    </row>
    <row r="4554" spans="1:1" x14ac:dyDescent="0.2">
      <c r="A4554"/>
    </row>
    <row r="4555" spans="1:1" x14ac:dyDescent="0.2">
      <c r="A4555"/>
    </row>
    <row r="4556" spans="1:1" x14ac:dyDescent="0.2">
      <c r="A4556"/>
    </row>
    <row r="4557" spans="1:1" x14ac:dyDescent="0.2">
      <c r="A4557"/>
    </row>
    <row r="4558" spans="1:1" x14ac:dyDescent="0.2">
      <c r="A4558"/>
    </row>
    <row r="4559" spans="1:1" x14ac:dyDescent="0.2">
      <c r="A4559"/>
    </row>
    <row r="4560" spans="1:1" x14ac:dyDescent="0.2">
      <c r="A4560"/>
    </row>
    <row r="4561" spans="1:1" x14ac:dyDescent="0.2">
      <c r="A4561"/>
    </row>
    <row r="4562" spans="1:1" x14ac:dyDescent="0.2">
      <c r="A4562"/>
    </row>
    <row r="4563" spans="1:1" x14ac:dyDescent="0.2">
      <c r="A4563"/>
    </row>
    <row r="4564" spans="1:1" x14ac:dyDescent="0.2">
      <c r="A4564"/>
    </row>
    <row r="4565" spans="1:1" x14ac:dyDescent="0.2">
      <c r="A4565"/>
    </row>
    <row r="4566" spans="1:1" x14ac:dyDescent="0.2">
      <c r="A4566"/>
    </row>
    <row r="4567" spans="1:1" x14ac:dyDescent="0.2">
      <c r="A4567"/>
    </row>
    <row r="4568" spans="1:1" x14ac:dyDescent="0.2">
      <c r="A4568"/>
    </row>
    <row r="4569" spans="1:1" x14ac:dyDescent="0.2">
      <c r="A4569"/>
    </row>
    <row r="4570" spans="1:1" x14ac:dyDescent="0.2">
      <c r="A4570"/>
    </row>
    <row r="4571" spans="1:1" x14ac:dyDescent="0.2">
      <c r="A4571"/>
    </row>
    <row r="4572" spans="1:1" x14ac:dyDescent="0.2">
      <c r="A4572"/>
    </row>
    <row r="4573" spans="1:1" x14ac:dyDescent="0.2">
      <c r="A4573"/>
    </row>
    <row r="4574" spans="1:1" x14ac:dyDescent="0.2">
      <c r="A4574"/>
    </row>
    <row r="4575" spans="1:1" x14ac:dyDescent="0.2">
      <c r="A4575"/>
    </row>
    <row r="4576" spans="1:1" x14ac:dyDescent="0.2">
      <c r="A4576"/>
    </row>
    <row r="4577" spans="1:1" x14ac:dyDescent="0.2">
      <c r="A4577"/>
    </row>
    <row r="4578" spans="1:1" x14ac:dyDescent="0.2">
      <c r="A4578"/>
    </row>
    <row r="4579" spans="1:1" x14ac:dyDescent="0.2">
      <c r="A4579"/>
    </row>
    <row r="4580" spans="1:1" x14ac:dyDescent="0.2">
      <c r="A4580"/>
    </row>
    <row r="4581" spans="1:1" x14ac:dyDescent="0.2">
      <c r="A4581"/>
    </row>
    <row r="4582" spans="1:1" x14ac:dyDescent="0.2">
      <c r="A4582"/>
    </row>
    <row r="4583" spans="1:1" x14ac:dyDescent="0.2">
      <c r="A4583"/>
    </row>
    <row r="4584" spans="1:1" x14ac:dyDescent="0.2">
      <c r="A4584"/>
    </row>
    <row r="4585" spans="1:1" x14ac:dyDescent="0.2">
      <c r="A4585"/>
    </row>
    <row r="4586" spans="1:1" x14ac:dyDescent="0.2">
      <c r="A4586"/>
    </row>
    <row r="4587" spans="1:1" x14ac:dyDescent="0.2">
      <c r="A4587"/>
    </row>
    <row r="4588" spans="1:1" x14ac:dyDescent="0.2">
      <c r="A4588"/>
    </row>
    <row r="4589" spans="1:1" x14ac:dyDescent="0.2">
      <c r="A4589"/>
    </row>
    <row r="4590" spans="1:1" x14ac:dyDescent="0.2">
      <c r="A4590"/>
    </row>
    <row r="4591" spans="1:1" x14ac:dyDescent="0.2">
      <c r="A4591"/>
    </row>
    <row r="4592" spans="1:1" x14ac:dyDescent="0.2">
      <c r="A4592"/>
    </row>
    <row r="4593" spans="1:1" x14ac:dyDescent="0.2">
      <c r="A4593"/>
    </row>
    <row r="4594" spans="1:1" x14ac:dyDescent="0.2">
      <c r="A4594"/>
    </row>
    <row r="4595" spans="1:1" x14ac:dyDescent="0.2">
      <c r="A4595"/>
    </row>
    <row r="4596" spans="1:1" x14ac:dyDescent="0.2">
      <c r="A4596"/>
    </row>
    <row r="4597" spans="1:1" x14ac:dyDescent="0.2">
      <c r="A4597"/>
    </row>
    <row r="4598" spans="1:1" x14ac:dyDescent="0.2">
      <c r="A4598"/>
    </row>
    <row r="4599" spans="1:1" x14ac:dyDescent="0.2">
      <c r="A4599"/>
    </row>
    <row r="4600" spans="1:1" x14ac:dyDescent="0.2">
      <c r="A4600"/>
    </row>
    <row r="4601" spans="1:1" x14ac:dyDescent="0.2">
      <c r="A4601"/>
    </row>
    <row r="4602" spans="1:1" x14ac:dyDescent="0.2">
      <c r="A4602"/>
    </row>
    <row r="4603" spans="1:1" x14ac:dyDescent="0.2">
      <c r="A4603"/>
    </row>
    <row r="4604" spans="1:1" x14ac:dyDescent="0.2">
      <c r="A4604"/>
    </row>
    <row r="4605" spans="1:1" x14ac:dyDescent="0.2">
      <c r="A4605"/>
    </row>
    <row r="4606" spans="1:1" x14ac:dyDescent="0.2">
      <c r="A4606"/>
    </row>
    <row r="4607" spans="1:1" x14ac:dyDescent="0.2">
      <c r="A4607"/>
    </row>
    <row r="4608" spans="1:1" x14ac:dyDescent="0.2">
      <c r="A4608"/>
    </row>
    <row r="4609" spans="1:1" x14ac:dyDescent="0.2">
      <c r="A4609"/>
    </row>
    <row r="4610" spans="1:1" x14ac:dyDescent="0.2">
      <c r="A4610"/>
    </row>
    <row r="4611" spans="1:1" x14ac:dyDescent="0.2">
      <c r="A4611"/>
    </row>
    <row r="4612" spans="1:1" x14ac:dyDescent="0.2">
      <c r="A4612"/>
    </row>
    <row r="4613" spans="1:1" x14ac:dyDescent="0.2">
      <c r="A4613"/>
    </row>
    <row r="4614" spans="1:1" x14ac:dyDescent="0.2">
      <c r="A4614"/>
    </row>
    <row r="4615" spans="1:1" x14ac:dyDescent="0.2">
      <c r="A4615"/>
    </row>
    <row r="4616" spans="1:1" x14ac:dyDescent="0.2">
      <c r="A4616"/>
    </row>
    <row r="4617" spans="1:1" x14ac:dyDescent="0.2">
      <c r="A4617"/>
    </row>
    <row r="4618" spans="1:1" x14ac:dyDescent="0.2">
      <c r="A4618"/>
    </row>
    <row r="4619" spans="1:1" x14ac:dyDescent="0.2">
      <c r="A4619"/>
    </row>
    <row r="4620" spans="1:1" x14ac:dyDescent="0.2">
      <c r="A4620"/>
    </row>
    <row r="4621" spans="1:1" x14ac:dyDescent="0.2">
      <c r="A4621"/>
    </row>
    <row r="4622" spans="1:1" x14ac:dyDescent="0.2">
      <c r="A4622"/>
    </row>
    <row r="4623" spans="1:1" x14ac:dyDescent="0.2">
      <c r="A4623"/>
    </row>
    <row r="4624" spans="1:1" x14ac:dyDescent="0.2">
      <c r="A4624"/>
    </row>
    <row r="4625" spans="1:1" x14ac:dyDescent="0.2">
      <c r="A4625"/>
    </row>
    <row r="4626" spans="1:1" x14ac:dyDescent="0.2">
      <c r="A4626"/>
    </row>
    <row r="4627" spans="1:1" x14ac:dyDescent="0.2">
      <c r="A4627"/>
    </row>
    <row r="4628" spans="1:1" x14ac:dyDescent="0.2">
      <c r="A4628"/>
    </row>
    <row r="4629" spans="1:1" x14ac:dyDescent="0.2">
      <c r="A4629"/>
    </row>
    <row r="4630" spans="1:1" x14ac:dyDescent="0.2">
      <c r="A4630"/>
    </row>
    <row r="4631" spans="1:1" x14ac:dyDescent="0.2">
      <c r="A4631"/>
    </row>
    <row r="4632" spans="1:1" x14ac:dyDescent="0.2">
      <c r="A4632"/>
    </row>
    <row r="4633" spans="1:1" x14ac:dyDescent="0.2">
      <c r="A4633"/>
    </row>
    <row r="4634" spans="1:1" x14ac:dyDescent="0.2">
      <c r="A4634"/>
    </row>
    <row r="4635" spans="1:1" x14ac:dyDescent="0.2">
      <c r="A4635"/>
    </row>
    <row r="4636" spans="1:1" x14ac:dyDescent="0.2">
      <c r="A4636"/>
    </row>
    <row r="4637" spans="1:1" x14ac:dyDescent="0.2">
      <c r="A4637"/>
    </row>
    <row r="4638" spans="1:1" x14ac:dyDescent="0.2">
      <c r="A4638"/>
    </row>
    <row r="4639" spans="1:1" x14ac:dyDescent="0.2">
      <c r="A4639"/>
    </row>
    <row r="4640" spans="1:1" x14ac:dyDescent="0.2">
      <c r="A4640"/>
    </row>
    <row r="4641" spans="1:1" x14ac:dyDescent="0.2">
      <c r="A4641"/>
    </row>
    <row r="4642" spans="1:1" x14ac:dyDescent="0.2">
      <c r="A4642"/>
    </row>
    <row r="4643" spans="1:1" x14ac:dyDescent="0.2">
      <c r="A4643"/>
    </row>
    <row r="4644" spans="1:1" x14ac:dyDescent="0.2">
      <c r="A4644"/>
    </row>
    <row r="4645" spans="1:1" x14ac:dyDescent="0.2">
      <c r="A4645"/>
    </row>
    <row r="4646" spans="1:1" x14ac:dyDescent="0.2">
      <c r="A4646"/>
    </row>
    <row r="4647" spans="1:1" x14ac:dyDescent="0.2">
      <c r="A4647"/>
    </row>
    <row r="4648" spans="1:1" x14ac:dyDescent="0.2">
      <c r="A4648"/>
    </row>
    <row r="4649" spans="1:1" x14ac:dyDescent="0.2">
      <c r="A4649"/>
    </row>
    <row r="4650" spans="1:1" x14ac:dyDescent="0.2">
      <c r="A4650"/>
    </row>
    <row r="4651" spans="1:1" x14ac:dyDescent="0.2">
      <c r="A4651"/>
    </row>
    <row r="4652" spans="1:1" x14ac:dyDescent="0.2">
      <c r="A4652"/>
    </row>
    <row r="4653" spans="1:1" x14ac:dyDescent="0.2">
      <c r="A4653"/>
    </row>
    <row r="4654" spans="1:1" x14ac:dyDescent="0.2">
      <c r="A4654"/>
    </row>
    <row r="4655" spans="1:1" x14ac:dyDescent="0.2">
      <c r="A4655"/>
    </row>
    <row r="4656" spans="1:1" x14ac:dyDescent="0.2">
      <c r="A4656"/>
    </row>
    <row r="4657" spans="1:1" x14ac:dyDescent="0.2">
      <c r="A4657"/>
    </row>
    <row r="4658" spans="1:1" x14ac:dyDescent="0.2">
      <c r="A4658"/>
    </row>
    <row r="4659" spans="1:1" x14ac:dyDescent="0.2">
      <c r="A4659"/>
    </row>
    <row r="4660" spans="1:1" x14ac:dyDescent="0.2">
      <c r="A4660"/>
    </row>
    <row r="4661" spans="1:1" x14ac:dyDescent="0.2">
      <c r="A4661"/>
    </row>
    <row r="4662" spans="1:1" x14ac:dyDescent="0.2">
      <c r="A4662"/>
    </row>
    <row r="4663" spans="1:1" x14ac:dyDescent="0.2">
      <c r="A4663"/>
    </row>
    <row r="4664" spans="1:1" x14ac:dyDescent="0.2">
      <c r="A4664"/>
    </row>
    <row r="4665" spans="1:1" x14ac:dyDescent="0.2">
      <c r="A4665"/>
    </row>
    <row r="4666" spans="1:1" x14ac:dyDescent="0.2">
      <c r="A4666"/>
    </row>
    <row r="4667" spans="1:1" x14ac:dyDescent="0.2">
      <c r="A4667"/>
    </row>
    <row r="4668" spans="1:1" x14ac:dyDescent="0.2">
      <c r="A4668"/>
    </row>
    <row r="4669" spans="1:1" x14ac:dyDescent="0.2">
      <c r="A4669"/>
    </row>
    <row r="4670" spans="1:1" x14ac:dyDescent="0.2">
      <c r="A4670"/>
    </row>
    <row r="4671" spans="1:1" x14ac:dyDescent="0.2">
      <c r="A4671"/>
    </row>
    <row r="4672" spans="1:1" x14ac:dyDescent="0.2">
      <c r="A4672"/>
    </row>
    <row r="4673" spans="1:1" x14ac:dyDescent="0.2">
      <c r="A4673"/>
    </row>
    <row r="4674" spans="1:1" x14ac:dyDescent="0.2">
      <c r="A4674"/>
    </row>
    <row r="4675" spans="1:1" x14ac:dyDescent="0.2">
      <c r="A4675"/>
    </row>
    <row r="4676" spans="1:1" x14ac:dyDescent="0.2">
      <c r="A4676"/>
    </row>
    <row r="4677" spans="1:1" x14ac:dyDescent="0.2">
      <c r="A4677"/>
    </row>
    <row r="4678" spans="1:1" x14ac:dyDescent="0.2">
      <c r="A4678"/>
    </row>
    <row r="4679" spans="1:1" x14ac:dyDescent="0.2">
      <c r="A4679"/>
    </row>
    <row r="4680" spans="1:1" x14ac:dyDescent="0.2">
      <c r="A4680"/>
    </row>
    <row r="4681" spans="1:1" x14ac:dyDescent="0.2">
      <c r="A4681"/>
    </row>
    <row r="4682" spans="1:1" x14ac:dyDescent="0.2">
      <c r="A4682"/>
    </row>
    <row r="4683" spans="1:1" x14ac:dyDescent="0.2">
      <c r="A4683"/>
    </row>
    <row r="4684" spans="1:1" x14ac:dyDescent="0.2">
      <c r="A4684"/>
    </row>
    <row r="4685" spans="1:1" x14ac:dyDescent="0.2">
      <c r="A4685"/>
    </row>
    <row r="4686" spans="1:1" x14ac:dyDescent="0.2">
      <c r="A4686"/>
    </row>
    <row r="4687" spans="1:1" x14ac:dyDescent="0.2">
      <c r="A4687"/>
    </row>
    <row r="4688" spans="1:1" x14ac:dyDescent="0.2">
      <c r="A4688"/>
    </row>
    <row r="4689" spans="1:1" x14ac:dyDescent="0.2">
      <c r="A4689"/>
    </row>
    <row r="4690" spans="1:1" x14ac:dyDescent="0.2">
      <c r="A4690"/>
    </row>
    <row r="4691" spans="1:1" x14ac:dyDescent="0.2">
      <c r="A4691"/>
    </row>
    <row r="4692" spans="1:1" x14ac:dyDescent="0.2">
      <c r="A4692"/>
    </row>
    <row r="4693" spans="1:1" x14ac:dyDescent="0.2">
      <c r="A4693"/>
    </row>
    <row r="4694" spans="1:1" x14ac:dyDescent="0.2">
      <c r="A4694"/>
    </row>
    <row r="4695" spans="1:1" x14ac:dyDescent="0.2">
      <c r="A4695"/>
    </row>
    <row r="4696" spans="1:1" x14ac:dyDescent="0.2">
      <c r="A4696"/>
    </row>
    <row r="4697" spans="1:1" x14ac:dyDescent="0.2">
      <c r="A4697"/>
    </row>
    <row r="4698" spans="1:1" x14ac:dyDescent="0.2">
      <c r="A4698"/>
    </row>
    <row r="4699" spans="1:1" x14ac:dyDescent="0.2">
      <c r="A4699"/>
    </row>
    <row r="4700" spans="1:1" x14ac:dyDescent="0.2">
      <c r="A4700"/>
    </row>
    <row r="4701" spans="1:1" x14ac:dyDescent="0.2">
      <c r="A4701"/>
    </row>
    <row r="4702" spans="1:1" x14ac:dyDescent="0.2">
      <c r="A4702"/>
    </row>
    <row r="4703" spans="1:1" x14ac:dyDescent="0.2">
      <c r="A4703"/>
    </row>
    <row r="4704" spans="1:1" x14ac:dyDescent="0.2">
      <c r="A4704"/>
    </row>
    <row r="4705" spans="1:1" x14ac:dyDescent="0.2">
      <c r="A4705"/>
    </row>
    <row r="4706" spans="1:1" x14ac:dyDescent="0.2">
      <c r="A4706"/>
    </row>
    <row r="4707" spans="1:1" x14ac:dyDescent="0.2">
      <c r="A4707"/>
    </row>
    <row r="4708" spans="1:1" x14ac:dyDescent="0.2">
      <c r="A4708"/>
    </row>
    <row r="4709" spans="1:1" x14ac:dyDescent="0.2">
      <c r="A4709"/>
    </row>
    <row r="4710" spans="1:1" x14ac:dyDescent="0.2">
      <c r="A4710"/>
    </row>
    <row r="4711" spans="1:1" x14ac:dyDescent="0.2">
      <c r="A4711"/>
    </row>
    <row r="4712" spans="1:1" x14ac:dyDescent="0.2">
      <c r="A4712"/>
    </row>
    <row r="4713" spans="1:1" x14ac:dyDescent="0.2">
      <c r="A4713"/>
    </row>
    <row r="4714" spans="1:1" x14ac:dyDescent="0.2">
      <c r="A4714"/>
    </row>
    <row r="4715" spans="1:1" x14ac:dyDescent="0.2">
      <c r="A4715"/>
    </row>
    <row r="4716" spans="1:1" x14ac:dyDescent="0.2">
      <c r="A4716"/>
    </row>
    <row r="4717" spans="1:1" x14ac:dyDescent="0.2">
      <c r="A4717"/>
    </row>
    <row r="4718" spans="1:1" x14ac:dyDescent="0.2">
      <c r="A4718"/>
    </row>
    <row r="4719" spans="1:1" x14ac:dyDescent="0.2">
      <c r="A4719"/>
    </row>
    <row r="4720" spans="1:1" x14ac:dyDescent="0.2">
      <c r="A4720"/>
    </row>
    <row r="4721" spans="1:1" x14ac:dyDescent="0.2">
      <c r="A4721"/>
    </row>
    <row r="4722" spans="1:1" x14ac:dyDescent="0.2">
      <c r="A4722"/>
    </row>
    <row r="4723" spans="1:1" x14ac:dyDescent="0.2">
      <c r="A4723"/>
    </row>
    <row r="4724" spans="1:1" x14ac:dyDescent="0.2">
      <c r="A4724"/>
    </row>
    <row r="4725" spans="1:1" x14ac:dyDescent="0.2">
      <c r="A4725"/>
    </row>
    <row r="4726" spans="1:1" x14ac:dyDescent="0.2">
      <c r="A4726"/>
    </row>
    <row r="4727" spans="1:1" x14ac:dyDescent="0.2">
      <c r="A4727"/>
    </row>
    <row r="4728" spans="1:1" x14ac:dyDescent="0.2">
      <c r="A4728"/>
    </row>
    <row r="4729" spans="1:1" x14ac:dyDescent="0.2">
      <c r="A4729"/>
    </row>
    <row r="4730" spans="1:1" x14ac:dyDescent="0.2">
      <c r="A4730"/>
    </row>
    <row r="4731" spans="1:1" x14ac:dyDescent="0.2">
      <c r="A4731"/>
    </row>
    <row r="4732" spans="1:1" x14ac:dyDescent="0.2">
      <c r="A4732"/>
    </row>
    <row r="4733" spans="1:1" x14ac:dyDescent="0.2">
      <c r="A4733"/>
    </row>
    <row r="4734" spans="1:1" x14ac:dyDescent="0.2">
      <c r="A4734"/>
    </row>
    <row r="4735" spans="1:1" x14ac:dyDescent="0.2">
      <c r="A4735"/>
    </row>
    <row r="4736" spans="1:1" x14ac:dyDescent="0.2">
      <c r="A4736"/>
    </row>
    <row r="4737" spans="1:1" x14ac:dyDescent="0.2">
      <c r="A4737"/>
    </row>
    <row r="4738" spans="1:1" x14ac:dyDescent="0.2">
      <c r="A4738"/>
    </row>
    <row r="4739" spans="1:1" x14ac:dyDescent="0.2">
      <c r="A4739"/>
    </row>
    <row r="4740" spans="1:1" x14ac:dyDescent="0.2">
      <c r="A4740"/>
    </row>
    <row r="4741" spans="1:1" x14ac:dyDescent="0.2">
      <c r="A4741"/>
    </row>
    <row r="4742" spans="1:1" x14ac:dyDescent="0.2">
      <c r="A4742"/>
    </row>
    <row r="4743" spans="1:1" x14ac:dyDescent="0.2">
      <c r="A4743"/>
    </row>
    <row r="4744" spans="1:1" x14ac:dyDescent="0.2">
      <c r="A4744"/>
    </row>
    <row r="4745" spans="1:1" x14ac:dyDescent="0.2">
      <c r="A4745"/>
    </row>
    <row r="4746" spans="1:1" x14ac:dyDescent="0.2">
      <c r="A4746"/>
    </row>
    <row r="4747" spans="1:1" x14ac:dyDescent="0.2">
      <c r="A4747"/>
    </row>
    <row r="4748" spans="1:1" x14ac:dyDescent="0.2">
      <c r="A4748"/>
    </row>
    <row r="4749" spans="1:1" x14ac:dyDescent="0.2">
      <c r="A4749"/>
    </row>
    <row r="4750" spans="1:1" x14ac:dyDescent="0.2">
      <c r="A4750"/>
    </row>
    <row r="4751" spans="1:1" x14ac:dyDescent="0.2">
      <c r="A4751"/>
    </row>
    <row r="4752" spans="1:1" x14ac:dyDescent="0.2">
      <c r="A4752"/>
    </row>
    <row r="4753" spans="1:1" x14ac:dyDescent="0.2">
      <c r="A4753"/>
    </row>
    <row r="4754" spans="1:1" x14ac:dyDescent="0.2">
      <c r="A4754"/>
    </row>
    <row r="4755" spans="1:1" x14ac:dyDescent="0.2">
      <c r="A4755"/>
    </row>
    <row r="4756" spans="1:1" x14ac:dyDescent="0.2">
      <c r="A4756"/>
    </row>
    <row r="4757" spans="1:1" x14ac:dyDescent="0.2">
      <c r="A4757"/>
    </row>
    <row r="4758" spans="1:1" x14ac:dyDescent="0.2">
      <c r="A4758"/>
    </row>
    <row r="4759" spans="1:1" x14ac:dyDescent="0.2">
      <c r="A4759"/>
    </row>
    <row r="4760" spans="1:1" x14ac:dyDescent="0.2">
      <c r="A4760"/>
    </row>
    <row r="4761" spans="1:1" x14ac:dyDescent="0.2">
      <c r="A4761"/>
    </row>
    <row r="4762" spans="1:1" x14ac:dyDescent="0.2">
      <c r="A4762"/>
    </row>
    <row r="4763" spans="1:1" x14ac:dyDescent="0.2">
      <c r="A4763"/>
    </row>
    <row r="4764" spans="1:1" x14ac:dyDescent="0.2">
      <c r="A4764"/>
    </row>
    <row r="4765" spans="1:1" x14ac:dyDescent="0.2">
      <c r="A4765"/>
    </row>
    <row r="4766" spans="1:1" x14ac:dyDescent="0.2">
      <c r="A4766"/>
    </row>
    <row r="4767" spans="1:1" x14ac:dyDescent="0.2">
      <c r="A4767"/>
    </row>
    <row r="4768" spans="1:1" x14ac:dyDescent="0.2">
      <c r="A4768"/>
    </row>
    <row r="4769" spans="1:1" x14ac:dyDescent="0.2">
      <c r="A4769"/>
    </row>
    <row r="4770" spans="1:1" x14ac:dyDescent="0.2">
      <c r="A4770"/>
    </row>
    <row r="4771" spans="1:1" x14ac:dyDescent="0.2">
      <c r="A4771"/>
    </row>
    <row r="4772" spans="1:1" x14ac:dyDescent="0.2">
      <c r="A4772"/>
    </row>
    <row r="4773" spans="1:1" x14ac:dyDescent="0.2">
      <c r="A4773"/>
    </row>
    <row r="4774" spans="1:1" x14ac:dyDescent="0.2">
      <c r="A4774"/>
    </row>
    <row r="4775" spans="1:1" x14ac:dyDescent="0.2">
      <c r="A4775"/>
    </row>
    <row r="4776" spans="1:1" x14ac:dyDescent="0.2">
      <c r="A4776"/>
    </row>
    <row r="4777" spans="1:1" x14ac:dyDescent="0.2">
      <c r="A4777"/>
    </row>
    <row r="4778" spans="1:1" x14ac:dyDescent="0.2">
      <c r="A4778"/>
    </row>
    <row r="4779" spans="1:1" x14ac:dyDescent="0.2">
      <c r="A4779"/>
    </row>
    <row r="4780" spans="1:1" x14ac:dyDescent="0.2">
      <c r="A4780"/>
    </row>
    <row r="4781" spans="1:1" x14ac:dyDescent="0.2">
      <c r="A4781"/>
    </row>
    <row r="4782" spans="1:1" x14ac:dyDescent="0.2">
      <c r="A4782"/>
    </row>
    <row r="4783" spans="1:1" x14ac:dyDescent="0.2">
      <c r="A4783"/>
    </row>
    <row r="4784" spans="1:1" x14ac:dyDescent="0.2">
      <c r="A4784"/>
    </row>
    <row r="4785" spans="1:1" x14ac:dyDescent="0.2">
      <c r="A4785"/>
    </row>
    <row r="4786" spans="1:1" x14ac:dyDescent="0.2">
      <c r="A4786"/>
    </row>
    <row r="4787" spans="1:1" x14ac:dyDescent="0.2">
      <c r="A4787"/>
    </row>
    <row r="4788" spans="1:1" x14ac:dyDescent="0.2">
      <c r="A4788"/>
    </row>
    <row r="4789" spans="1:1" x14ac:dyDescent="0.2">
      <c r="A4789"/>
    </row>
    <row r="4790" spans="1:1" x14ac:dyDescent="0.2">
      <c r="A4790"/>
    </row>
    <row r="4791" spans="1:1" x14ac:dyDescent="0.2">
      <c r="A4791"/>
    </row>
    <row r="4792" spans="1:1" x14ac:dyDescent="0.2">
      <c r="A4792"/>
    </row>
    <row r="4793" spans="1:1" x14ac:dyDescent="0.2">
      <c r="A4793"/>
    </row>
    <row r="4794" spans="1:1" x14ac:dyDescent="0.2">
      <c r="A4794"/>
    </row>
    <row r="4795" spans="1:1" x14ac:dyDescent="0.2">
      <c r="A4795"/>
    </row>
    <row r="4796" spans="1:1" x14ac:dyDescent="0.2">
      <c r="A4796"/>
    </row>
    <row r="4797" spans="1:1" x14ac:dyDescent="0.2">
      <c r="A4797"/>
    </row>
    <row r="4798" spans="1:1" x14ac:dyDescent="0.2">
      <c r="A4798"/>
    </row>
    <row r="4799" spans="1:1" x14ac:dyDescent="0.2">
      <c r="A4799"/>
    </row>
    <row r="4800" spans="1:1" x14ac:dyDescent="0.2">
      <c r="A4800"/>
    </row>
    <row r="4801" spans="1:1" x14ac:dyDescent="0.2">
      <c r="A4801"/>
    </row>
    <row r="4802" spans="1:1" x14ac:dyDescent="0.2">
      <c r="A4802"/>
    </row>
    <row r="4803" spans="1:1" x14ac:dyDescent="0.2">
      <c r="A4803"/>
    </row>
    <row r="4804" spans="1:1" x14ac:dyDescent="0.2">
      <c r="A4804"/>
    </row>
    <row r="4805" spans="1:1" x14ac:dyDescent="0.2">
      <c r="A4805"/>
    </row>
    <row r="4806" spans="1:1" x14ac:dyDescent="0.2">
      <c r="A4806"/>
    </row>
    <row r="4807" spans="1:1" x14ac:dyDescent="0.2">
      <c r="A4807"/>
    </row>
    <row r="4808" spans="1:1" x14ac:dyDescent="0.2">
      <c r="A4808"/>
    </row>
    <row r="4809" spans="1:1" x14ac:dyDescent="0.2">
      <c r="A4809"/>
    </row>
    <row r="4810" spans="1:1" x14ac:dyDescent="0.2">
      <c r="A4810"/>
    </row>
    <row r="4811" spans="1:1" x14ac:dyDescent="0.2">
      <c r="A4811"/>
    </row>
    <row r="4812" spans="1:1" x14ac:dyDescent="0.2">
      <c r="A4812"/>
    </row>
    <row r="4813" spans="1:1" x14ac:dyDescent="0.2">
      <c r="A4813"/>
    </row>
    <row r="4814" spans="1:1" x14ac:dyDescent="0.2">
      <c r="A4814"/>
    </row>
    <row r="4815" spans="1:1" x14ac:dyDescent="0.2">
      <c r="A4815"/>
    </row>
    <row r="4816" spans="1:1" x14ac:dyDescent="0.2">
      <c r="A4816"/>
    </row>
    <row r="4817" spans="1:1" x14ac:dyDescent="0.2">
      <c r="A4817"/>
    </row>
    <row r="4818" spans="1:1" x14ac:dyDescent="0.2">
      <c r="A4818"/>
    </row>
    <row r="4819" spans="1:1" x14ac:dyDescent="0.2">
      <c r="A4819"/>
    </row>
    <row r="4820" spans="1:1" x14ac:dyDescent="0.2">
      <c r="A4820"/>
    </row>
    <row r="4821" spans="1:1" x14ac:dyDescent="0.2">
      <c r="A4821"/>
    </row>
    <row r="4822" spans="1:1" x14ac:dyDescent="0.2">
      <c r="A4822"/>
    </row>
    <row r="4823" spans="1:1" x14ac:dyDescent="0.2">
      <c r="A4823"/>
    </row>
    <row r="4824" spans="1:1" x14ac:dyDescent="0.2">
      <c r="A4824"/>
    </row>
    <row r="4825" spans="1:1" x14ac:dyDescent="0.2">
      <c r="A4825"/>
    </row>
    <row r="4826" spans="1:1" x14ac:dyDescent="0.2">
      <c r="A4826"/>
    </row>
    <row r="4827" spans="1:1" x14ac:dyDescent="0.2">
      <c r="A4827"/>
    </row>
    <row r="4828" spans="1:1" x14ac:dyDescent="0.2">
      <c r="A4828"/>
    </row>
    <row r="4829" spans="1:1" x14ac:dyDescent="0.2">
      <c r="A4829"/>
    </row>
    <row r="4830" spans="1:1" x14ac:dyDescent="0.2">
      <c r="A4830"/>
    </row>
    <row r="4831" spans="1:1" x14ac:dyDescent="0.2">
      <c r="A4831"/>
    </row>
    <row r="4832" spans="1:1" x14ac:dyDescent="0.2">
      <c r="A4832"/>
    </row>
    <row r="4833" spans="1:1" x14ac:dyDescent="0.2">
      <c r="A4833"/>
    </row>
    <row r="4834" spans="1:1" x14ac:dyDescent="0.2">
      <c r="A4834"/>
    </row>
    <row r="4835" spans="1:1" x14ac:dyDescent="0.2">
      <c r="A4835"/>
    </row>
    <row r="4836" spans="1:1" x14ac:dyDescent="0.2">
      <c r="A4836"/>
    </row>
    <row r="4837" spans="1:1" x14ac:dyDescent="0.2">
      <c r="A4837"/>
    </row>
    <row r="4838" spans="1:1" x14ac:dyDescent="0.2">
      <c r="A4838"/>
    </row>
    <row r="4839" spans="1:1" x14ac:dyDescent="0.2">
      <c r="A4839"/>
    </row>
    <row r="4840" spans="1:1" x14ac:dyDescent="0.2">
      <c r="A4840"/>
    </row>
    <row r="4841" spans="1:1" x14ac:dyDescent="0.2">
      <c r="A4841"/>
    </row>
    <row r="4842" spans="1:1" x14ac:dyDescent="0.2">
      <c r="A4842"/>
    </row>
    <row r="4843" spans="1:1" x14ac:dyDescent="0.2">
      <c r="A4843"/>
    </row>
    <row r="4844" spans="1:1" x14ac:dyDescent="0.2">
      <c r="A4844"/>
    </row>
    <row r="4845" spans="1:1" x14ac:dyDescent="0.2">
      <c r="A4845"/>
    </row>
    <row r="4846" spans="1:1" x14ac:dyDescent="0.2">
      <c r="A4846"/>
    </row>
    <row r="4847" spans="1:1" x14ac:dyDescent="0.2">
      <c r="A4847"/>
    </row>
    <row r="4848" spans="1:1" x14ac:dyDescent="0.2">
      <c r="A4848"/>
    </row>
    <row r="4849" spans="1:1" x14ac:dyDescent="0.2">
      <c r="A4849"/>
    </row>
    <row r="4850" spans="1:1" x14ac:dyDescent="0.2">
      <c r="A4850"/>
    </row>
    <row r="4851" spans="1:1" x14ac:dyDescent="0.2">
      <c r="A4851"/>
    </row>
    <row r="4852" spans="1:1" x14ac:dyDescent="0.2">
      <c r="A4852"/>
    </row>
    <row r="4853" spans="1:1" x14ac:dyDescent="0.2">
      <c r="A4853"/>
    </row>
    <row r="4854" spans="1:1" x14ac:dyDescent="0.2">
      <c r="A4854"/>
    </row>
    <row r="4855" spans="1:1" x14ac:dyDescent="0.2">
      <c r="A4855"/>
    </row>
    <row r="4856" spans="1:1" x14ac:dyDescent="0.2">
      <c r="A4856"/>
    </row>
    <row r="4857" spans="1:1" x14ac:dyDescent="0.2">
      <c r="A4857"/>
    </row>
    <row r="4858" spans="1:1" x14ac:dyDescent="0.2">
      <c r="A4858"/>
    </row>
    <row r="4859" spans="1:1" x14ac:dyDescent="0.2">
      <c r="A4859"/>
    </row>
    <row r="4860" spans="1:1" x14ac:dyDescent="0.2">
      <c r="A4860"/>
    </row>
    <row r="4861" spans="1:1" x14ac:dyDescent="0.2">
      <c r="A4861"/>
    </row>
    <row r="4862" spans="1:1" x14ac:dyDescent="0.2">
      <c r="A4862"/>
    </row>
    <row r="4863" spans="1:1" x14ac:dyDescent="0.2">
      <c r="A4863"/>
    </row>
    <row r="4864" spans="1:1" x14ac:dyDescent="0.2">
      <c r="A4864"/>
    </row>
    <row r="4865" spans="1:1" x14ac:dyDescent="0.2">
      <c r="A4865"/>
    </row>
    <row r="4866" spans="1:1" x14ac:dyDescent="0.2">
      <c r="A4866"/>
    </row>
    <row r="4867" spans="1:1" x14ac:dyDescent="0.2">
      <c r="A4867"/>
    </row>
    <row r="4868" spans="1:1" x14ac:dyDescent="0.2">
      <c r="A4868"/>
    </row>
    <row r="4869" spans="1:1" x14ac:dyDescent="0.2">
      <c r="A4869"/>
    </row>
    <row r="4870" spans="1:1" x14ac:dyDescent="0.2">
      <c r="A4870"/>
    </row>
    <row r="4871" spans="1:1" x14ac:dyDescent="0.2">
      <c r="A4871"/>
    </row>
    <row r="4872" spans="1:1" x14ac:dyDescent="0.2">
      <c r="A4872"/>
    </row>
    <row r="4873" spans="1:1" x14ac:dyDescent="0.2">
      <c r="A4873"/>
    </row>
    <row r="4874" spans="1:1" x14ac:dyDescent="0.2">
      <c r="A4874"/>
    </row>
    <row r="4875" spans="1:1" x14ac:dyDescent="0.2">
      <c r="A4875"/>
    </row>
    <row r="4876" spans="1:1" x14ac:dyDescent="0.2">
      <c r="A4876"/>
    </row>
    <row r="4877" spans="1:1" x14ac:dyDescent="0.2">
      <c r="A4877"/>
    </row>
    <row r="4878" spans="1:1" x14ac:dyDescent="0.2">
      <c r="A4878"/>
    </row>
    <row r="4879" spans="1:1" x14ac:dyDescent="0.2">
      <c r="A4879"/>
    </row>
    <row r="4880" spans="1:1" x14ac:dyDescent="0.2">
      <c r="A4880"/>
    </row>
    <row r="4881" spans="1:1" x14ac:dyDescent="0.2">
      <c r="A4881"/>
    </row>
    <row r="4882" spans="1:1" x14ac:dyDescent="0.2">
      <c r="A4882"/>
    </row>
    <row r="4883" spans="1:1" x14ac:dyDescent="0.2">
      <c r="A4883"/>
    </row>
    <row r="4884" spans="1:1" x14ac:dyDescent="0.2">
      <c r="A4884"/>
    </row>
    <row r="4885" spans="1:1" x14ac:dyDescent="0.2">
      <c r="A4885"/>
    </row>
    <row r="4886" spans="1:1" x14ac:dyDescent="0.2">
      <c r="A4886"/>
    </row>
    <row r="4887" spans="1:1" x14ac:dyDescent="0.2">
      <c r="A4887"/>
    </row>
    <row r="4888" spans="1:1" x14ac:dyDescent="0.2">
      <c r="A4888"/>
    </row>
    <row r="4889" spans="1:1" x14ac:dyDescent="0.2">
      <c r="A4889"/>
    </row>
    <row r="4890" spans="1:1" x14ac:dyDescent="0.2">
      <c r="A4890"/>
    </row>
    <row r="4891" spans="1:1" x14ac:dyDescent="0.2">
      <c r="A4891"/>
    </row>
    <row r="4892" spans="1:1" x14ac:dyDescent="0.2">
      <c r="A4892"/>
    </row>
    <row r="4893" spans="1:1" x14ac:dyDescent="0.2">
      <c r="A4893"/>
    </row>
    <row r="4894" spans="1:1" x14ac:dyDescent="0.2">
      <c r="A4894"/>
    </row>
    <row r="4895" spans="1:1" x14ac:dyDescent="0.2">
      <c r="A4895"/>
    </row>
    <row r="4896" spans="1:1" x14ac:dyDescent="0.2">
      <c r="A4896"/>
    </row>
    <row r="4897" spans="1:1" x14ac:dyDescent="0.2">
      <c r="A4897"/>
    </row>
    <row r="4898" spans="1:1" x14ac:dyDescent="0.2">
      <c r="A4898"/>
    </row>
    <row r="4899" spans="1:1" x14ac:dyDescent="0.2">
      <c r="A4899"/>
    </row>
    <row r="4900" spans="1:1" x14ac:dyDescent="0.2">
      <c r="A4900"/>
    </row>
    <row r="4901" spans="1:1" x14ac:dyDescent="0.2">
      <c r="A4901"/>
    </row>
    <row r="4902" spans="1:1" x14ac:dyDescent="0.2">
      <c r="A4902"/>
    </row>
    <row r="4903" spans="1:1" x14ac:dyDescent="0.2">
      <c r="A4903"/>
    </row>
    <row r="4904" spans="1:1" x14ac:dyDescent="0.2">
      <c r="A4904"/>
    </row>
    <row r="4905" spans="1:1" x14ac:dyDescent="0.2">
      <c r="A4905"/>
    </row>
    <row r="4906" spans="1:1" x14ac:dyDescent="0.2">
      <c r="A4906"/>
    </row>
    <row r="4907" spans="1:1" x14ac:dyDescent="0.2">
      <c r="A4907"/>
    </row>
    <row r="4908" spans="1:1" x14ac:dyDescent="0.2">
      <c r="A4908"/>
    </row>
    <row r="4909" spans="1:1" x14ac:dyDescent="0.2">
      <c r="A4909"/>
    </row>
    <row r="4910" spans="1:1" x14ac:dyDescent="0.2">
      <c r="A4910"/>
    </row>
    <row r="4911" spans="1:1" x14ac:dyDescent="0.2">
      <c r="A4911"/>
    </row>
    <row r="4912" spans="1:1" x14ac:dyDescent="0.2">
      <c r="A4912"/>
    </row>
    <row r="4913" spans="1:1" x14ac:dyDescent="0.2">
      <c r="A4913"/>
    </row>
    <row r="4914" spans="1:1" x14ac:dyDescent="0.2">
      <c r="A4914"/>
    </row>
    <row r="4915" spans="1:1" x14ac:dyDescent="0.2">
      <c r="A4915"/>
    </row>
    <row r="4916" spans="1:1" x14ac:dyDescent="0.2">
      <c r="A4916"/>
    </row>
    <row r="4917" spans="1:1" x14ac:dyDescent="0.2">
      <c r="A4917"/>
    </row>
    <row r="4918" spans="1:1" x14ac:dyDescent="0.2">
      <c r="A4918"/>
    </row>
    <row r="4919" spans="1:1" x14ac:dyDescent="0.2">
      <c r="A4919"/>
    </row>
    <row r="4920" spans="1:1" x14ac:dyDescent="0.2">
      <c r="A4920"/>
    </row>
    <row r="4921" spans="1:1" x14ac:dyDescent="0.2">
      <c r="A4921"/>
    </row>
    <row r="4922" spans="1:1" x14ac:dyDescent="0.2">
      <c r="A4922"/>
    </row>
    <row r="4923" spans="1:1" x14ac:dyDescent="0.2">
      <c r="A4923"/>
    </row>
    <row r="4924" spans="1:1" x14ac:dyDescent="0.2">
      <c r="A4924"/>
    </row>
    <row r="4925" spans="1:1" x14ac:dyDescent="0.2">
      <c r="A4925"/>
    </row>
    <row r="4926" spans="1:1" x14ac:dyDescent="0.2">
      <c r="A4926"/>
    </row>
    <row r="4927" spans="1:1" x14ac:dyDescent="0.2">
      <c r="A4927"/>
    </row>
    <row r="4928" spans="1:1" x14ac:dyDescent="0.2">
      <c r="A4928"/>
    </row>
    <row r="4929" spans="1:1" x14ac:dyDescent="0.2">
      <c r="A4929"/>
    </row>
    <row r="4930" spans="1:1" x14ac:dyDescent="0.2">
      <c r="A4930"/>
    </row>
    <row r="4931" spans="1:1" x14ac:dyDescent="0.2">
      <c r="A4931"/>
    </row>
    <row r="4932" spans="1:1" x14ac:dyDescent="0.2">
      <c r="A4932"/>
    </row>
    <row r="4933" spans="1:1" x14ac:dyDescent="0.2">
      <c r="A4933"/>
    </row>
    <row r="4934" spans="1:1" x14ac:dyDescent="0.2">
      <c r="A4934"/>
    </row>
    <row r="4935" spans="1:1" x14ac:dyDescent="0.2">
      <c r="A4935"/>
    </row>
    <row r="4936" spans="1:1" x14ac:dyDescent="0.2">
      <c r="A4936"/>
    </row>
    <row r="4937" spans="1:1" x14ac:dyDescent="0.2">
      <c r="A4937"/>
    </row>
    <row r="4938" spans="1:1" x14ac:dyDescent="0.2">
      <c r="A4938"/>
    </row>
    <row r="4939" spans="1:1" x14ac:dyDescent="0.2">
      <c r="A4939"/>
    </row>
    <row r="4940" spans="1:1" x14ac:dyDescent="0.2">
      <c r="A4940"/>
    </row>
    <row r="4941" spans="1:1" x14ac:dyDescent="0.2">
      <c r="A4941"/>
    </row>
    <row r="4942" spans="1:1" x14ac:dyDescent="0.2">
      <c r="A4942"/>
    </row>
    <row r="4943" spans="1:1" x14ac:dyDescent="0.2">
      <c r="A4943"/>
    </row>
    <row r="4944" spans="1:1" x14ac:dyDescent="0.2">
      <c r="A4944"/>
    </row>
    <row r="4945" spans="1:1" x14ac:dyDescent="0.2">
      <c r="A4945"/>
    </row>
    <row r="4946" spans="1:1" x14ac:dyDescent="0.2">
      <c r="A4946"/>
    </row>
    <row r="4947" spans="1:1" x14ac:dyDescent="0.2">
      <c r="A4947"/>
    </row>
    <row r="4948" spans="1:1" x14ac:dyDescent="0.2">
      <c r="A4948"/>
    </row>
    <row r="4949" spans="1:1" x14ac:dyDescent="0.2">
      <c r="A4949"/>
    </row>
    <row r="4950" spans="1:1" x14ac:dyDescent="0.2">
      <c r="A4950"/>
    </row>
    <row r="4951" spans="1:1" x14ac:dyDescent="0.2">
      <c r="A4951"/>
    </row>
    <row r="4952" spans="1:1" x14ac:dyDescent="0.2">
      <c r="A4952"/>
    </row>
    <row r="4953" spans="1:1" x14ac:dyDescent="0.2">
      <c r="A4953"/>
    </row>
    <row r="4954" spans="1:1" x14ac:dyDescent="0.2">
      <c r="A4954"/>
    </row>
    <row r="4955" spans="1:1" x14ac:dyDescent="0.2">
      <c r="A4955"/>
    </row>
    <row r="4956" spans="1:1" x14ac:dyDescent="0.2">
      <c r="A4956"/>
    </row>
    <row r="4957" spans="1:1" x14ac:dyDescent="0.2">
      <c r="A4957"/>
    </row>
    <row r="4958" spans="1:1" x14ac:dyDescent="0.2">
      <c r="A4958"/>
    </row>
    <row r="4959" spans="1:1" x14ac:dyDescent="0.2">
      <c r="A4959"/>
    </row>
    <row r="4960" spans="1:1" x14ac:dyDescent="0.2">
      <c r="A4960"/>
    </row>
    <row r="4961" spans="1:1" x14ac:dyDescent="0.2">
      <c r="A4961"/>
    </row>
    <row r="4962" spans="1:1" x14ac:dyDescent="0.2">
      <c r="A4962"/>
    </row>
    <row r="4963" spans="1:1" x14ac:dyDescent="0.2">
      <c r="A4963"/>
    </row>
    <row r="4964" spans="1:1" x14ac:dyDescent="0.2">
      <c r="A4964"/>
    </row>
    <row r="4965" spans="1:1" x14ac:dyDescent="0.2">
      <c r="A4965"/>
    </row>
    <row r="4966" spans="1:1" x14ac:dyDescent="0.2">
      <c r="A4966"/>
    </row>
    <row r="4967" spans="1:1" x14ac:dyDescent="0.2">
      <c r="A4967"/>
    </row>
    <row r="4968" spans="1:1" x14ac:dyDescent="0.2">
      <c r="A4968"/>
    </row>
    <row r="4969" spans="1:1" x14ac:dyDescent="0.2">
      <c r="A4969"/>
    </row>
    <row r="4970" spans="1:1" x14ac:dyDescent="0.2">
      <c r="A4970"/>
    </row>
    <row r="4971" spans="1:1" x14ac:dyDescent="0.2">
      <c r="A4971"/>
    </row>
    <row r="4972" spans="1:1" x14ac:dyDescent="0.2">
      <c r="A4972"/>
    </row>
    <row r="4973" spans="1:1" x14ac:dyDescent="0.2">
      <c r="A4973"/>
    </row>
    <row r="4974" spans="1:1" x14ac:dyDescent="0.2">
      <c r="A4974"/>
    </row>
    <row r="4975" spans="1:1" x14ac:dyDescent="0.2">
      <c r="A4975"/>
    </row>
    <row r="4976" spans="1:1" x14ac:dyDescent="0.2">
      <c r="A4976"/>
    </row>
    <row r="4977" spans="1:1" x14ac:dyDescent="0.2">
      <c r="A4977"/>
    </row>
    <row r="4978" spans="1:1" x14ac:dyDescent="0.2">
      <c r="A4978"/>
    </row>
    <row r="4979" spans="1:1" x14ac:dyDescent="0.2">
      <c r="A4979"/>
    </row>
    <row r="4980" spans="1:1" x14ac:dyDescent="0.2">
      <c r="A4980"/>
    </row>
    <row r="4981" spans="1:1" x14ac:dyDescent="0.2">
      <c r="A4981"/>
    </row>
    <row r="4982" spans="1:1" x14ac:dyDescent="0.2">
      <c r="A4982"/>
    </row>
    <row r="4983" spans="1:1" x14ac:dyDescent="0.2">
      <c r="A4983"/>
    </row>
    <row r="4984" spans="1:1" x14ac:dyDescent="0.2">
      <c r="A4984"/>
    </row>
    <row r="4985" spans="1:1" x14ac:dyDescent="0.2">
      <c r="A4985"/>
    </row>
    <row r="4986" spans="1:1" x14ac:dyDescent="0.2">
      <c r="A4986"/>
    </row>
    <row r="4987" spans="1:1" x14ac:dyDescent="0.2">
      <c r="A4987"/>
    </row>
    <row r="4988" spans="1:1" x14ac:dyDescent="0.2">
      <c r="A4988"/>
    </row>
    <row r="4989" spans="1:1" x14ac:dyDescent="0.2">
      <c r="A4989"/>
    </row>
    <row r="4990" spans="1:1" x14ac:dyDescent="0.2">
      <c r="A4990"/>
    </row>
    <row r="4991" spans="1:1" x14ac:dyDescent="0.2">
      <c r="A4991"/>
    </row>
    <row r="4992" spans="1:1" x14ac:dyDescent="0.2">
      <c r="A4992"/>
    </row>
    <row r="4993" spans="1:1" x14ac:dyDescent="0.2">
      <c r="A4993"/>
    </row>
    <row r="4994" spans="1:1" x14ac:dyDescent="0.2">
      <c r="A4994"/>
    </row>
    <row r="4995" spans="1:1" x14ac:dyDescent="0.2">
      <c r="A4995"/>
    </row>
    <row r="4996" spans="1:1" x14ac:dyDescent="0.2">
      <c r="A4996"/>
    </row>
    <row r="4997" spans="1:1" x14ac:dyDescent="0.2">
      <c r="A4997"/>
    </row>
    <row r="4998" spans="1:1" x14ac:dyDescent="0.2">
      <c r="A4998"/>
    </row>
    <row r="4999" spans="1:1" x14ac:dyDescent="0.2">
      <c r="A4999"/>
    </row>
    <row r="5000" spans="1:1" x14ac:dyDescent="0.2">
      <c r="A5000"/>
    </row>
    <row r="5001" spans="1:1" x14ac:dyDescent="0.2">
      <c r="A5001"/>
    </row>
    <row r="5002" spans="1:1" x14ac:dyDescent="0.2">
      <c r="A5002"/>
    </row>
    <row r="5003" spans="1:1" x14ac:dyDescent="0.2">
      <c r="A5003"/>
    </row>
    <row r="5004" spans="1:1" x14ac:dyDescent="0.2">
      <c r="A5004"/>
    </row>
    <row r="5005" spans="1:1" x14ac:dyDescent="0.2">
      <c r="A5005"/>
    </row>
    <row r="5006" spans="1:1" x14ac:dyDescent="0.2">
      <c r="A5006"/>
    </row>
    <row r="5007" spans="1:1" x14ac:dyDescent="0.2">
      <c r="A5007"/>
    </row>
    <row r="5008" spans="1:1" x14ac:dyDescent="0.2">
      <c r="A5008"/>
    </row>
    <row r="5009" spans="1:1" x14ac:dyDescent="0.2">
      <c r="A5009"/>
    </row>
    <row r="5010" spans="1:1" x14ac:dyDescent="0.2">
      <c r="A5010"/>
    </row>
    <row r="5011" spans="1:1" x14ac:dyDescent="0.2">
      <c r="A5011"/>
    </row>
    <row r="5012" spans="1:1" x14ac:dyDescent="0.2">
      <c r="A5012"/>
    </row>
    <row r="5013" spans="1:1" x14ac:dyDescent="0.2">
      <c r="A5013"/>
    </row>
    <row r="5014" spans="1:1" x14ac:dyDescent="0.2">
      <c r="A5014"/>
    </row>
    <row r="5015" spans="1:1" x14ac:dyDescent="0.2">
      <c r="A5015"/>
    </row>
    <row r="5016" spans="1:1" x14ac:dyDescent="0.2">
      <c r="A5016"/>
    </row>
    <row r="5017" spans="1:1" x14ac:dyDescent="0.2">
      <c r="A5017"/>
    </row>
    <row r="5018" spans="1:1" x14ac:dyDescent="0.2">
      <c r="A5018"/>
    </row>
    <row r="5019" spans="1:1" x14ac:dyDescent="0.2">
      <c r="A5019"/>
    </row>
    <row r="5020" spans="1:1" x14ac:dyDescent="0.2">
      <c r="A5020"/>
    </row>
    <row r="5021" spans="1:1" x14ac:dyDescent="0.2">
      <c r="A5021"/>
    </row>
    <row r="5022" spans="1:1" x14ac:dyDescent="0.2">
      <c r="A5022"/>
    </row>
    <row r="5023" spans="1:1" x14ac:dyDescent="0.2">
      <c r="A5023"/>
    </row>
    <row r="5024" spans="1:1" x14ac:dyDescent="0.2">
      <c r="A5024"/>
    </row>
    <row r="5025" spans="1:1" x14ac:dyDescent="0.2">
      <c r="A5025"/>
    </row>
    <row r="5026" spans="1:1" x14ac:dyDescent="0.2">
      <c r="A5026"/>
    </row>
    <row r="5027" spans="1:1" x14ac:dyDescent="0.2">
      <c r="A5027"/>
    </row>
    <row r="5028" spans="1:1" x14ac:dyDescent="0.2">
      <c r="A5028"/>
    </row>
    <row r="5029" spans="1:1" x14ac:dyDescent="0.2">
      <c r="A5029"/>
    </row>
    <row r="5030" spans="1:1" x14ac:dyDescent="0.2">
      <c r="A5030"/>
    </row>
    <row r="5031" spans="1:1" x14ac:dyDescent="0.2">
      <c r="A5031"/>
    </row>
    <row r="5032" spans="1:1" x14ac:dyDescent="0.2">
      <c r="A5032"/>
    </row>
    <row r="5033" spans="1:1" x14ac:dyDescent="0.2">
      <c r="A5033"/>
    </row>
    <row r="5034" spans="1:1" x14ac:dyDescent="0.2">
      <c r="A5034"/>
    </row>
    <row r="5035" spans="1:1" x14ac:dyDescent="0.2">
      <c r="A5035"/>
    </row>
    <row r="5036" spans="1:1" x14ac:dyDescent="0.2">
      <c r="A5036"/>
    </row>
    <row r="5037" spans="1:1" x14ac:dyDescent="0.2">
      <c r="A5037"/>
    </row>
    <row r="5038" spans="1:1" x14ac:dyDescent="0.2">
      <c r="A5038"/>
    </row>
    <row r="5039" spans="1:1" x14ac:dyDescent="0.2">
      <c r="A5039"/>
    </row>
    <row r="5040" spans="1:1" x14ac:dyDescent="0.2">
      <c r="A5040"/>
    </row>
    <row r="5041" spans="1:1" x14ac:dyDescent="0.2">
      <c r="A5041"/>
    </row>
    <row r="5042" spans="1:1" x14ac:dyDescent="0.2">
      <c r="A5042"/>
    </row>
    <row r="5043" spans="1:1" x14ac:dyDescent="0.2">
      <c r="A5043"/>
    </row>
    <row r="5044" spans="1:1" x14ac:dyDescent="0.2">
      <c r="A5044"/>
    </row>
    <row r="5045" spans="1:1" x14ac:dyDescent="0.2">
      <c r="A5045"/>
    </row>
    <row r="5046" spans="1:1" x14ac:dyDescent="0.2">
      <c r="A5046"/>
    </row>
    <row r="5047" spans="1:1" x14ac:dyDescent="0.2">
      <c r="A5047"/>
    </row>
    <row r="5048" spans="1:1" x14ac:dyDescent="0.2">
      <c r="A5048"/>
    </row>
    <row r="5049" spans="1:1" x14ac:dyDescent="0.2">
      <c r="A5049"/>
    </row>
    <row r="5050" spans="1:1" x14ac:dyDescent="0.2">
      <c r="A5050"/>
    </row>
    <row r="5051" spans="1:1" x14ac:dyDescent="0.2">
      <c r="A5051"/>
    </row>
    <row r="5052" spans="1:1" x14ac:dyDescent="0.2">
      <c r="A5052"/>
    </row>
    <row r="5053" spans="1:1" x14ac:dyDescent="0.2">
      <c r="A5053"/>
    </row>
    <row r="5054" spans="1:1" x14ac:dyDescent="0.2">
      <c r="A5054"/>
    </row>
    <row r="5055" spans="1:1" x14ac:dyDescent="0.2">
      <c r="A5055"/>
    </row>
    <row r="5056" spans="1:1" x14ac:dyDescent="0.2">
      <c r="A5056"/>
    </row>
    <row r="5057" spans="1:1" x14ac:dyDescent="0.2">
      <c r="A5057"/>
    </row>
    <row r="5058" spans="1:1" x14ac:dyDescent="0.2">
      <c r="A5058"/>
    </row>
    <row r="5059" spans="1:1" x14ac:dyDescent="0.2">
      <c r="A5059"/>
    </row>
    <row r="5060" spans="1:1" x14ac:dyDescent="0.2">
      <c r="A5060"/>
    </row>
    <row r="5061" spans="1:1" x14ac:dyDescent="0.2">
      <c r="A5061"/>
    </row>
    <row r="5062" spans="1:1" x14ac:dyDescent="0.2">
      <c r="A5062"/>
    </row>
    <row r="5063" spans="1:1" x14ac:dyDescent="0.2">
      <c r="A5063"/>
    </row>
    <row r="5064" spans="1:1" x14ac:dyDescent="0.2">
      <c r="A5064"/>
    </row>
    <row r="5065" spans="1:1" x14ac:dyDescent="0.2">
      <c r="A5065"/>
    </row>
    <row r="5066" spans="1:1" x14ac:dyDescent="0.2">
      <c r="A5066"/>
    </row>
    <row r="5067" spans="1:1" x14ac:dyDescent="0.2">
      <c r="A5067"/>
    </row>
    <row r="5068" spans="1:1" x14ac:dyDescent="0.2">
      <c r="A5068"/>
    </row>
    <row r="5069" spans="1:1" x14ac:dyDescent="0.2">
      <c r="A5069"/>
    </row>
    <row r="5070" spans="1:1" x14ac:dyDescent="0.2">
      <c r="A5070"/>
    </row>
    <row r="5071" spans="1:1" x14ac:dyDescent="0.2">
      <c r="A5071"/>
    </row>
    <row r="5072" spans="1:1" x14ac:dyDescent="0.2">
      <c r="A5072"/>
    </row>
    <row r="5073" spans="1:1" x14ac:dyDescent="0.2">
      <c r="A5073"/>
    </row>
    <row r="5074" spans="1:1" x14ac:dyDescent="0.2">
      <c r="A5074"/>
    </row>
    <row r="5075" spans="1:1" x14ac:dyDescent="0.2">
      <c r="A5075"/>
    </row>
    <row r="5076" spans="1:1" x14ac:dyDescent="0.2">
      <c r="A5076"/>
    </row>
    <row r="5077" spans="1:1" x14ac:dyDescent="0.2">
      <c r="A5077"/>
    </row>
    <row r="5078" spans="1:1" x14ac:dyDescent="0.2">
      <c r="A5078"/>
    </row>
    <row r="5079" spans="1:1" x14ac:dyDescent="0.2">
      <c r="A5079"/>
    </row>
    <row r="5080" spans="1:1" x14ac:dyDescent="0.2">
      <c r="A5080"/>
    </row>
    <row r="5081" spans="1:1" x14ac:dyDescent="0.2">
      <c r="A5081"/>
    </row>
    <row r="5082" spans="1:1" x14ac:dyDescent="0.2">
      <c r="A5082"/>
    </row>
    <row r="5083" spans="1:1" x14ac:dyDescent="0.2">
      <c r="A5083"/>
    </row>
    <row r="5084" spans="1:1" x14ac:dyDescent="0.2">
      <c r="A5084"/>
    </row>
    <row r="5085" spans="1:1" x14ac:dyDescent="0.2">
      <c r="A5085"/>
    </row>
    <row r="5086" spans="1:1" x14ac:dyDescent="0.2">
      <c r="A5086"/>
    </row>
    <row r="5087" spans="1:1" x14ac:dyDescent="0.2">
      <c r="A5087"/>
    </row>
    <row r="5088" spans="1:1" x14ac:dyDescent="0.2">
      <c r="A5088"/>
    </row>
    <row r="5089" spans="1:1" x14ac:dyDescent="0.2">
      <c r="A5089"/>
    </row>
    <row r="5090" spans="1:1" x14ac:dyDescent="0.2">
      <c r="A5090"/>
    </row>
    <row r="5091" spans="1:1" x14ac:dyDescent="0.2">
      <c r="A5091"/>
    </row>
    <row r="5092" spans="1:1" x14ac:dyDescent="0.2">
      <c r="A5092"/>
    </row>
    <row r="5093" spans="1:1" x14ac:dyDescent="0.2">
      <c r="A5093"/>
    </row>
    <row r="5094" spans="1:1" x14ac:dyDescent="0.2">
      <c r="A5094"/>
    </row>
    <row r="5095" spans="1:1" x14ac:dyDescent="0.2">
      <c r="A5095"/>
    </row>
    <row r="5096" spans="1:1" x14ac:dyDescent="0.2">
      <c r="A5096"/>
    </row>
    <row r="5097" spans="1:1" x14ac:dyDescent="0.2">
      <c r="A5097"/>
    </row>
    <row r="5098" spans="1:1" x14ac:dyDescent="0.2">
      <c r="A5098"/>
    </row>
    <row r="5099" spans="1:1" x14ac:dyDescent="0.2">
      <c r="A5099"/>
    </row>
    <row r="5100" spans="1:1" x14ac:dyDescent="0.2">
      <c r="A5100"/>
    </row>
    <row r="5101" spans="1:1" x14ac:dyDescent="0.2">
      <c r="A5101"/>
    </row>
    <row r="5102" spans="1:1" x14ac:dyDescent="0.2">
      <c r="A5102"/>
    </row>
    <row r="5103" spans="1:1" x14ac:dyDescent="0.2">
      <c r="A5103"/>
    </row>
    <row r="5104" spans="1:1" x14ac:dyDescent="0.2">
      <c r="A5104"/>
    </row>
    <row r="5105" spans="1:1" x14ac:dyDescent="0.2">
      <c r="A5105"/>
    </row>
    <row r="5106" spans="1:1" x14ac:dyDescent="0.2">
      <c r="A5106"/>
    </row>
    <row r="5107" spans="1:1" x14ac:dyDescent="0.2">
      <c r="A5107"/>
    </row>
    <row r="5108" spans="1:1" x14ac:dyDescent="0.2">
      <c r="A5108"/>
    </row>
    <row r="5109" spans="1:1" x14ac:dyDescent="0.2">
      <c r="A5109"/>
    </row>
    <row r="5110" spans="1:1" x14ac:dyDescent="0.2">
      <c r="A5110"/>
    </row>
    <row r="5111" spans="1:1" x14ac:dyDescent="0.2">
      <c r="A5111"/>
    </row>
    <row r="5112" spans="1:1" x14ac:dyDescent="0.2">
      <c r="A5112"/>
    </row>
    <row r="5113" spans="1:1" x14ac:dyDescent="0.2">
      <c r="A5113"/>
    </row>
    <row r="5114" spans="1:1" x14ac:dyDescent="0.2">
      <c r="A5114"/>
    </row>
    <row r="5115" spans="1:1" x14ac:dyDescent="0.2">
      <c r="A5115"/>
    </row>
    <row r="5116" spans="1:1" x14ac:dyDescent="0.2">
      <c r="A5116"/>
    </row>
    <row r="5117" spans="1:1" x14ac:dyDescent="0.2">
      <c r="A5117"/>
    </row>
    <row r="5118" spans="1:1" x14ac:dyDescent="0.2">
      <c r="A5118"/>
    </row>
    <row r="5119" spans="1:1" x14ac:dyDescent="0.2">
      <c r="A5119"/>
    </row>
    <row r="5120" spans="1:1" x14ac:dyDescent="0.2">
      <c r="A5120"/>
    </row>
    <row r="5121" spans="1:1" x14ac:dyDescent="0.2">
      <c r="A5121"/>
    </row>
    <row r="5122" spans="1:1" x14ac:dyDescent="0.2">
      <c r="A5122"/>
    </row>
    <row r="5123" spans="1:1" x14ac:dyDescent="0.2">
      <c r="A5123"/>
    </row>
    <row r="5124" spans="1:1" x14ac:dyDescent="0.2">
      <c r="A5124"/>
    </row>
    <row r="5125" spans="1:1" x14ac:dyDescent="0.2">
      <c r="A5125"/>
    </row>
    <row r="5126" spans="1:1" x14ac:dyDescent="0.2">
      <c r="A5126"/>
    </row>
    <row r="5127" spans="1:1" x14ac:dyDescent="0.2">
      <c r="A5127"/>
    </row>
    <row r="5128" spans="1:1" x14ac:dyDescent="0.2">
      <c r="A5128"/>
    </row>
    <row r="5129" spans="1:1" x14ac:dyDescent="0.2">
      <c r="A5129"/>
    </row>
    <row r="5130" spans="1:1" x14ac:dyDescent="0.2">
      <c r="A5130"/>
    </row>
    <row r="5131" spans="1:1" x14ac:dyDescent="0.2">
      <c r="A5131"/>
    </row>
    <row r="5132" spans="1:1" x14ac:dyDescent="0.2">
      <c r="A5132"/>
    </row>
    <row r="5133" spans="1:1" x14ac:dyDescent="0.2">
      <c r="A5133"/>
    </row>
    <row r="5134" spans="1:1" x14ac:dyDescent="0.2">
      <c r="A5134"/>
    </row>
    <row r="5135" spans="1:1" x14ac:dyDescent="0.2">
      <c r="A5135"/>
    </row>
    <row r="5136" spans="1:1" x14ac:dyDescent="0.2">
      <c r="A5136"/>
    </row>
    <row r="5137" spans="1:1" x14ac:dyDescent="0.2">
      <c r="A5137"/>
    </row>
    <row r="5138" spans="1:1" x14ac:dyDescent="0.2">
      <c r="A5138"/>
    </row>
    <row r="5139" spans="1:1" x14ac:dyDescent="0.2">
      <c r="A5139"/>
    </row>
    <row r="5140" spans="1:1" x14ac:dyDescent="0.2">
      <c r="A5140"/>
    </row>
    <row r="5141" spans="1:1" x14ac:dyDescent="0.2">
      <c r="A5141"/>
    </row>
    <row r="5142" spans="1:1" x14ac:dyDescent="0.2">
      <c r="A5142"/>
    </row>
    <row r="5143" spans="1:1" x14ac:dyDescent="0.2">
      <c r="A5143"/>
    </row>
    <row r="5144" spans="1:1" x14ac:dyDescent="0.2">
      <c r="A5144"/>
    </row>
    <row r="5145" spans="1:1" x14ac:dyDescent="0.2">
      <c r="A5145"/>
    </row>
    <row r="5146" spans="1:1" x14ac:dyDescent="0.2">
      <c r="A5146"/>
    </row>
    <row r="5147" spans="1:1" x14ac:dyDescent="0.2">
      <c r="A5147"/>
    </row>
    <row r="5148" spans="1:1" x14ac:dyDescent="0.2">
      <c r="A5148"/>
    </row>
    <row r="5149" spans="1:1" x14ac:dyDescent="0.2">
      <c r="A5149"/>
    </row>
    <row r="5150" spans="1:1" x14ac:dyDescent="0.2">
      <c r="A5150"/>
    </row>
    <row r="5151" spans="1:1" x14ac:dyDescent="0.2">
      <c r="A5151"/>
    </row>
    <row r="5152" spans="1:1" x14ac:dyDescent="0.2">
      <c r="A5152"/>
    </row>
    <row r="5153" spans="1:1" x14ac:dyDescent="0.2">
      <c r="A5153"/>
    </row>
    <row r="5154" spans="1:1" x14ac:dyDescent="0.2">
      <c r="A5154"/>
    </row>
    <row r="5155" spans="1:1" x14ac:dyDescent="0.2">
      <c r="A5155"/>
    </row>
    <row r="5156" spans="1:1" x14ac:dyDescent="0.2">
      <c r="A5156"/>
    </row>
    <row r="5157" spans="1:1" x14ac:dyDescent="0.2">
      <c r="A5157"/>
    </row>
    <row r="5158" spans="1:1" x14ac:dyDescent="0.2">
      <c r="A5158"/>
    </row>
    <row r="5159" spans="1:1" x14ac:dyDescent="0.2">
      <c r="A5159"/>
    </row>
    <row r="5160" spans="1:1" x14ac:dyDescent="0.2">
      <c r="A5160"/>
    </row>
    <row r="5161" spans="1:1" x14ac:dyDescent="0.2">
      <c r="A5161"/>
    </row>
    <row r="5162" spans="1:1" x14ac:dyDescent="0.2">
      <c r="A5162"/>
    </row>
    <row r="5163" spans="1:1" x14ac:dyDescent="0.2">
      <c r="A5163"/>
    </row>
    <row r="5164" spans="1:1" x14ac:dyDescent="0.2">
      <c r="A5164"/>
    </row>
    <row r="5165" spans="1:1" x14ac:dyDescent="0.2">
      <c r="A5165"/>
    </row>
    <row r="5166" spans="1:1" x14ac:dyDescent="0.2">
      <c r="A5166"/>
    </row>
    <row r="5167" spans="1:1" x14ac:dyDescent="0.2">
      <c r="A5167"/>
    </row>
    <row r="5168" spans="1:1" x14ac:dyDescent="0.2">
      <c r="A5168"/>
    </row>
    <row r="5169" spans="1:1" x14ac:dyDescent="0.2">
      <c r="A5169"/>
    </row>
    <row r="5170" spans="1:1" x14ac:dyDescent="0.2">
      <c r="A5170"/>
    </row>
    <row r="5171" spans="1:1" x14ac:dyDescent="0.2">
      <c r="A5171"/>
    </row>
    <row r="5172" spans="1:1" x14ac:dyDescent="0.2">
      <c r="A5172"/>
    </row>
    <row r="5173" spans="1:1" x14ac:dyDescent="0.2">
      <c r="A5173"/>
    </row>
    <row r="5174" spans="1:1" x14ac:dyDescent="0.2">
      <c r="A5174"/>
    </row>
    <row r="5175" spans="1:1" x14ac:dyDescent="0.2">
      <c r="A5175"/>
    </row>
    <row r="5176" spans="1:1" x14ac:dyDescent="0.2">
      <c r="A5176"/>
    </row>
    <row r="5177" spans="1:1" x14ac:dyDescent="0.2">
      <c r="A5177"/>
    </row>
    <row r="5178" spans="1:1" x14ac:dyDescent="0.2">
      <c r="A5178"/>
    </row>
    <row r="5179" spans="1:1" x14ac:dyDescent="0.2">
      <c r="A5179"/>
    </row>
    <row r="5180" spans="1:1" x14ac:dyDescent="0.2">
      <c r="A5180"/>
    </row>
    <row r="5181" spans="1:1" x14ac:dyDescent="0.2">
      <c r="A5181"/>
    </row>
    <row r="5182" spans="1:1" x14ac:dyDescent="0.2">
      <c r="A5182"/>
    </row>
    <row r="5183" spans="1:1" x14ac:dyDescent="0.2">
      <c r="A5183"/>
    </row>
    <row r="5184" spans="1:1" x14ac:dyDescent="0.2">
      <c r="A5184"/>
    </row>
    <row r="5185" spans="1:1" x14ac:dyDescent="0.2">
      <c r="A5185"/>
    </row>
    <row r="5186" spans="1:1" x14ac:dyDescent="0.2">
      <c r="A5186"/>
    </row>
    <row r="5187" spans="1:1" x14ac:dyDescent="0.2">
      <c r="A5187"/>
    </row>
    <row r="5188" spans="1:1" x14ac:dyDescent="0.2">
      <c r="A5188"/>
    </row>
    <row r="5189" spans="1:1" x14ac:dyDescent="0.2">
      <c r="A5189"/>
    </row>
    <row r="5190" spans="1:1" x14ac:dyDescent="0.2">
      <c r="A5190"/>
    </row>
    <row r="5191" spans="1:1" x14ac:dyDescent="0.2">
      <c r="A5191"/>
    </row>
    <row r="5192" spans="1:1" x14ac:dyDescent="0.2">
      <c r="A5192"/>
    </row>
    <row r="5193" spans="1:1" x14ac:dyDescent="0.2">
      <c r="A5193"/>
    </row>
    <row r="5194" spans="1:1" x14ac:dyDescent="0.2">
      <c r="A5194"/>
    </row>
    <row r="5195" spans="1:1" x14ac:dyDescent="0.2">
      <c r="A5195"/>
    </row>
    <row r="5196" spans="1:1" x14ac:dyDescent="0.2">
      <c r="A5196"/>
    </row>
    <row r="5197" spans="1:1" x14ac:dyDescent="0.2">
      <c r="A5197"/>
    </row>
    <row r="5198" spans="1:1" x14ac:dyDescent="0.2">
      <c r="A5198"/>
    </row>
    <row r="5199" spans="1:1" x14ac:dyDescent="0.2">
      <c r="A5199"/>
    </row>
    <row r="5200" spans="1:1" x14ac:dyDescent="0.2">
      <c r="A5200"/>
    </row>
    <row r="5201" spans="1:1" x14ac:dyDescent="0.2">
      <c r="A5201"/>
    </row>
    <row r="5202" spans="1:1" x14ac:dyDescent="0.2">
      <c r="A5202"/>
    </row>
    <row r="5203" spans="1:1" x14ac:dyDescent="0.2">
      <c r="A5203"/>
    </row>
    <row r="5204" spans="1:1" x14ac:dyDescent="0.2">
      <c r="A5204"/>
    </row>
    <row r="5205" spans="1:1" x14ac:dyDescent="0.2">
      <c r="A5205"/>
    </row>
    <row r="5206" spans="1:1" x14ac:dyDescent="0.2">
      <c r="A5206"/>
    </row>
    <row r="5207" spans="1:1" x14ac:dyDescent="0.2">
      <c r="A5207"/>
    </row>
    <row r="5208" spans="1:1" x14ac:dyDescent="0.2">
      <c r="A5208"/>
    </row>
    <row r="5209" spans="1:1" x14ac:dyDescent="0.2">
      <c r="A5209"/>
    </row>
    <row r="5210" spans="1:1" x14ac:dyDescent="0.2">
      <c r="A5210"/>
    </row>
    <row r="5211" spans="1:1" x14ac:dyDescent="0.2">
      <c r="A5211"/>
    </row>
    <row r="5212" spans="1:1" x14ac:dyDescent="0.2">
      <c r="A5212"/>
    </row>
    <row r="5213" spans="1:1" x14ac:dyDescent="0.2">
      <c r="A5213"/>
    </row>
    <row r="5214" spans="1:1" x14ac:dyDescent="0.2">
      <c r="A5214"/>
    </row>
    <row r="5215" spans="1:1" x14ac:dyDescent="0.2">
      <c r="A5215"/>
    </row>
    <row r="5216" spans="1:1" x14ac:dyDescent="0.2">
      <c r="A5216"/>
    </row>
    <row r="5217" spans="1:1" x14ac:dyDescent="0.2">
      <c r="A5217"/>
    </row>
    <row r="5218" spans="1:1" x14ac:dyDescent="0.2">
      <c r="A5218"/>
    </row>
    <row r="5219" spans="1:1" x14ac:dyDescent="0.2">
      <c r="A5219"/>
    </row>
    <row r="5220" spans="1:1" x14ac:dyDescent="0.2">
      <c r="A5220"/>
    </row>
    <row r="5221" spans="1:1" x14ac:dyDescent="0.2">
      <c r="A5221"/>
    </row>
    <row r="5222" spans="1:1" x14ac:dyDescent="0.2">
      <c r="A5222"/>
    </row>
    <row r="5223" spans="1:1" x14ac:dyDescent="0.2">
      <c r="A5223"/>
    </row>
    <row r="5224" spans="1:1" x14ac:dyDescent="0.2">
      <c r="A5224"/>
    </row>
    <row r="5225" spans="1:1" x14ac:dyDescent="0.2">
      <c r="A5225"/>
    </row>
    <row r="5226" spans="1:1" x14ac:dyDescent="0.2">
      <c r="A5226"/>
    </row>
    <row r="5227" spans="1:1" x14ac:dyDescent="0.2">
      <c r="A5227"/>
    </row>
    <row r="5228" spans="1:1" x14ac:dyDescent="0.2">
      <c r="A5228"/>
    </row>
    <row r="5229" spans="1:1" x14ac:dyDescent="0.2">
      <c r="A5229"/>
    </row>
    <row r="5230" spans="1:1" x14ac:dyDescent="0.2">
      <c r="A5230"/>
    </row>
    <row r="5231" spans="1:1" x14ac:dyDescent="0.2">
      <c r="A5231"/>
    </row>
    <row r="5232" spans="1:1" x14ac:dyDescent="0.2">
      <c r="A5232"/>
    </row>
    <row r="5233" spans="1:1" x14ac:dyDescent="0.2">
      <c r="A5233"/>
    </row>
    <row r="5234" spans="1:1" x14ac:dyDescent="0.2">
      <c r="A5234"/>
    </row>
    <row r="5235" spans="1:1" x14ac:dyDescent="0.2">
      <c r="A5235"/>
    </row>
    <row r="5236" spans="1:1" x14ac:dyDescent="0.2">
      <c r="A5236"/>
    </row>
    <row r="5237" spans="1:1" x14ac:dyDescent="0.2">
      <c r="A5237"/>
    </row>
    <row r="5238" spans="1:1" x14ac:dyDescent="0.2">
      <c r="A5238"/>
    </row>
    <row r="5239" spans="1:1" x14ac:dyDescent="0.2">
      <c r="A5239"/>
    </row>
    <row r="5240" spans="1:1" x14ac:dyDescent="0.2">
      <c r="A5240"/>
    </row>
    <row r="5241" spans="1:1" x14ac:dyDescent="0.2">
      <c r="A5241"/>
    </row>
    <row r="5242" spans="1:1" x14ac:dyDescent="0.2">
      <c r="A5242"/>
    </row>
    <row r="5243" spans="1:1" x14ac:dyDescent="0.2">
      <c r="A5243"/>
    </row>
    <row r="5244" spans="1:1" x14ac:dyDescent="0.2">
      <c r="A5244"/>
    </row>
    <row r="5245" spans="1:1" x14ac:dyDescent="0.2">
      <c r="A5245"/>
    </row>
    <row r="5246" spans="1:1" x14ac:dyDescent="0.2">
      <c r="A5246"/>
    </row>
    <row r="5247" spans="1:1" x14ac:dyDescent="0.2">
      <c r="A5247"/>
    </row>
    <row r="5248" spans="1:1" x14ac:dyDescent="0.2">
      <c r="A5248"/>
    </row>
    <row r="5249" spans="1:1" x14ac:dyDescent="0.2">
      <c r="A5249"/>
    </row>
    <row r="5250" spans="1:1" x14ac:dyDescent="0.2">
      <c r="A5250"/>
    </row>
    <row r="5251" spans="1:1" x14ac:dyDescent="0.2">
      <c r="A5251"/>
    </row>
    <row r="5252" spans="1:1" x14ac:dyDescent="0.2">
      <c r="A5252"/>
    </row>
    <row r="5253" spans="1:1" x14ac:dyDescent="0.2">
      <c r="A5253"/>
    </row>
    <row r="5254" spans="1:1" x14ac:dyDescent="0.2">
      <c r="A5254"/>
    </row>
    <row r="5255" spans="1:1" x14ac:dyDescent="0.2">
      <c r="A5255"/>
    </row>
    <row r="5256" spans="1:1" x14ac:dyDescent="0.2">
      <c r="A5256"/>
    </row>
    <row r="5257" spans="1:1" x14ac:dyDescent="0.2">
      <c r="A5257"/>
    </row>
    <row r="5258" spans="1:1" x14ac:dyDescent="0.2">
      <c r="A5258"/>
    </row>
    <row r="5259" spans="1:1" x14ac:dyDescent="0.2">
      <c r="A5259"/>
    </row>
    <row r="5260" spans="1:1" x14ac:dyDescent="0.2">
      <c r="A5260"/>
    </row>
    <row r="5261" spans="1:1" x14ac:dyDescent="0.2">
      <c r="A5261"/>
    </row>
    <row r="5262" spans="1:1" x14ac:dyDescent="0.2">
      <c r="A5262"/>
    </row>
    <row r="5263" spans="1:1" x14ac:dyDescent="0.2">
      <c r="A5263"/>
    </row>
    <row r="5264" spans="1:1" x14ac:dyDescent="0.2">
      <c r="A5264"/>
    </row>
    <row r="5265" spans="1:1" x14ac:dyDescent="0.2">
      <c r="A5265"/>
    </row>
    <row r="5266" spans="1:1" x14ac:dyDescent="0.2">
      <c r="A5266"/>
    </row>
    <row r="5267" spans="1:1" x14ac:dyDescent="0.2">
      <c r="A5267"/>
    </row>
    <row r="5268" spans="1:1" x14ac:dyDescent="0.2">
      <c r="A5268"/>
    </row>
    <row r="5269" spans="1:1" x14ac:dyDescent="0.2">
      <c r="A5269"/>
    </row>
    <row r="5270" spans="1:1" x14ac:dyDescent="0.2">
      <c r="A5270"/>
    </row>
    <row r="5271" spans="1:1" x14ac:dyDescent="0.2">
      <c r="A5271"/>
    </row>
    <row r="5272" spans="1:1" x14ac:dyDescent="0.2">
      <c r="A5272"/>
    </row>
    <row r="5273" spans="1:1" x14ac:dyDescent="0.2">
      <c r="A5273"/>
    </row>
    <row r="5274" spans="1:1" x14ac:dyDescent="0.2">
      <c r="A5274"/>
    </row>
    <row r="5275" spans="1:1" x14ac:dyDescent="0.2">
      <c r="A5275"/>
    </row>
    <row r="5276" spans="1:1" x14ac:dyDescent="0.2">
      <c r="A5276"/>
    </row>
    <row r="5277" spans="1:1" x14ac:dyDescent="0.2">
      <c r="A5277"/>
    </row>
    <row r="5278" spans="1:1" x14ac:dyDescent="0.2">
      <c r="A5278"/>
    </row>
    <row r="5279" spans="1:1" x14ac:dyDescent="0.2">
      <c r="A5279"/>
    </row>
    <row r="5280" spans="1:1" x14ac:dyDescent="0.2">
      <c r="A5280"/>
    </row>
    <row r="5281" spans="1:1" x14ac:dyDescent="0.2">
      <c r="A5281"/>
    </row>
    <row r="5282" spans="1:1" x14ac:dyDescent="0.2">
      <c r="A5282"/>
    </row>
    <row r="5283" spans="1:1" x14ac:dyDescent="0.2">
      <c r="A5283"/>
    </row>
    <row r="5284" spans="1:1" x14ac:dyDescent="0.2">
      <c r="A5284"/>
    </row>
    <row r="5285" spans="1:1" x14ac:dyDescent="0.2">
      <c r="A5285"/>
    </row>
    <row r="5286" spans="1:1" x14ac:dyDescent="0.2">
      <c r="A5286"/>
    </row>
    <row r="5287" spans="1:1" x14ac:dyDescent="0.2">
      <c r="A5287"/>
    </row>
    <row r="5288" spans="1:1" x14ac:dyDescent="0.2">
      <c r="A5288"/>
    </row>
    <row r="5289" spans="1:1" x14ac:dyDescent="0.2">
      <c r="A5289"/>
    </row>
    <row r="5290" spans="1:1" x14ac:dyDescent="0.2">
      <c r="A5290"/>
    </row>
    <row r="5291" spans="1:1" x14ac:dyDescent="0.2">
      <c r="A5291"/>
    </row>
    <row r="5292" spans="1:1" x14ac:dyDescent="0.2">
      <c r="A5292"/>
    </row>
    <row r="5293" spans="1:1" x14ac:dyDescent="0.2">
      <c r="A5293"/>
    </row>
    <row r="5294" spans="1:1" x14ac:dyDescent="0.2">
      <c r="A5294"/>
    </row>
    <row r="5295" spans="1:1" x14ac:dyDescent="0.2">
      <c r="A5295"/>
    </row>
    <row r="5296" spans="1:1" x14ac:dyDescent="0.2">
      <c r="A5296"/>
    </row>
    <row r="5297" spans="1:1" x14ac:dyDescent="0.2">
      <c r="A5297"/>
    </row>
    <row r="5298" spans="1:1" x14ac:dyDescent="0.2">
      <c r="A5298"/>
    </row>
    <row r="5299" spans="1:1" x14ac:dyDescent="0.2">
      <c r="A5299"/>
    </row>
    <row r="5300" spans="1:1" x14ac:dyDescent="0.2">
      <c r="A5300"/>
    </row>
    <row r="5301" spans="1:1" x14ac:dyDescent="0.2">
      <c r="A5301"/>
    </row>
    <row r="5302" spans="1:1" x14ac:dyDescent="0.2">
      <c r="A5302"/>
    </row>
    <row r="5303" spans="1:1" x14ac:dyDescent="0.2">
      <c r="A5303"/>
    </row>
    <row r="5304" spans="1:1" x14ac:dyDescent="0.2">
      <c r="A5304"/>
    </row>
    <row r="5305" spans="1:1" x14ac:dyDescent="0.2">
      <c r="A5305"/>
    </row>
    <row r="5306" spans="1:1" x14ac:dyDescent="0.2">
      <c r="A5306"/>
    </row>
    <row r="5307" spans="1:1" x14ac:dyDescent="0.2">
      <c r="A5307"/>
    </row>
    <row r="5308" spans="1:1" x14ac:dyDescent="0.2">
      <c r="A5308"/>
    </row>
    <row r="5309" spans="1:1" x14ac:dyDescent="0.2">
      <c r="A5309"/>
    </row>
    <row r="5310" spans="1:1" x14ac:dyDescent="0.2">
      <c r="A5310"/>
    </row>
    <row r="5311" spans="1:1" x14ac:dyDescent="0.2">
      <c r="A5311"/>
    </row>
    <row r="5312" spans="1:1" x14ac:dyDescent="0.2">
      <c r="A5312"/>
    </row>
    <row r="5313" spans="1:1" x14ac:dyDescent="0.2">
      <c r="A5313"/>
    </row>
    <row r="5314" spans="1:1" x14ac:dyDescent="0.2">
      <c r="A5314"/>
    </row>
    <row r="5315" spans="1:1" x14ac:dyDescent="0.2">
      <c r="A5315"/>
    </row>
    <row r="5316" spans="1:1" x14ac:dyDescent="0.2">
      <c r="A5316"/>
    </row>
    <row r="5317" spans="1:1" x14ac:dyDescent="0.2">
      <c r="A5317"/>
    </row>
    <row r="5318" spans="1:1" x14ac:dyDescent="0.2">
      <c r="A5318"/>
    </row>
    <row r="5319" spans="1:1" x14ac:dyDescent="0.2">
      <c r="A5319"/>
    </row>
    <row r="5320" spans="1:1" x14ac:dyDescent="0.2">
      <c r="A5320"/>
    </row>
    <row r="5321" spans="1:1" x14ac:dyDescent="0.2">
      <c r="A5321"/>
    </row>
    <row r="5322" spans="1:1" x14ac:dyDescent="0.2">
      <c r="A5322"/>
    </row>
    <row r="5323" spans="1:1" x14ac:dyDescent="0.2">
      <c r="A5323"/>
    </row>
    <row r="5324" spans="1:1" x14ac:dyDescent="0.2">
      <c r="A5324"/>
    </row>
    <row r="5325" spans="1:1" x14ac:dyDescent="0.2">
      <c r="A5325"/>
    </row>
    <row r="5326" spans="1:1" x14ac:dyDescent="0.2">
      <c r="A5326"/>
    </row>
    <row r="5327" spans="1:1" x14ac:dyDescent="0.2">
      <c r="A5327"/>
    </row>
    <row r="5328" spans="1:1" x14ac:dyDescent="0.2">
      <c r="A5328"/>
    </row>
    <row r="5329" spans="1:1" x14ac:dyDescent="0.2">
      <c r="A5329"/>
    </row>
    <row r="5330" spans="1:1" x14ac:dyDescent="0.2">
      <c r="A5330"/>
    </row>
    <row r="5331" spans="1:1" x14ac:dyDescent="0.2">
      <c r="A5331"/>
    </row>
    <row r="5332" spans="1:1" x14ac:dyDescent="0.2">
      <c r="A5332"/>
    </row>
    <row r="5333" spans="1:1" x14ac:dyDescent="0.2">
      <c r="A5333"/>
    </row>
    <row r="5334" spans="1:1" x14ac:dyDescent="0.2">
      <c r="A5334"/>
    </row>
    <row r="5335" spans="1:1" x14ac:dyDescent="0.2">
      <c r="A5335"/>
    </row>
    <row r="5336" spans="1:1" x14ac:dyDescent="0.2">
      <c r="A5336"/>
    </row>
    <row r="5337" spans="1:1" x14ac:dyDescent="0.2">
      <c r="A5337"/>
    </row>
    <row r="5338" spans="1:1" x14ac:dyDescent="0.2">
      <c r="A5338"/>
    </row>
    <row r="5339" spans="1:1" x14ac:dyDescent="0.2">
      <c r="A5339"/>
    </row>
    <row r="5340" spans="1:1" x14ac:dyDescent="0.2">
      <c r="A5340"/>
    </row>
    <row r="5341" spans="1:1" x14ac:dyDescent="0.2">
      <c r="A5341"/>
    </row>
    <row r="5342" spans="1:1" x14ac:dyDescent="0.2">
      <c r="A5342"/>
    </row>
    <row r="5343" spans="1:1" x14ac:dyDescent="0.2">
      <c r="A5343"/>
    </row>
    <row r="5344" spans="1:1" x14ac:dyDescent="0.2">
      <c r="A5344"/>
    </row>
    <row r="5345" spans="1:1" x14ac:dyDescent="0.2">
      <c r="A5345"/>
    </row>
    <row r="5346" spans="1:1" x14ac:dyDescent="0.2">
      <c r="A5346"/>
    </row>
    <row r="5347" spans="1:1" x14ac:dyDescent="0.2">
      <c r="A5347"/>
    </row>
    <row r="5348" spans="1:1" x14ac:dyDescent="0.2">
      <c r="A5348"/>
    </row>
    <row r="5349" spans="1:1" x14ac:dyDescent="0.2">
      <c r="A5349"/>
    </row>
    <row r="5350" spans="1:1" x14ac:dyDescent="0.2">
      <c r="A5350"/>
    </row>
    <row r="5351" spans="1:1" x14ac:dyDescent="0.2">
      <c r="A5351"/>
    </row>
    <row r="5352" spans="1:1" x14ac:dyDescent="0.2">
      <c r="A5352"/>
    </row>
    <row r="5353" spans="1:1" x14ac:dyDescent="0.2">
      <c r="A5353"/>
    </row>
    <row r="5354" spans="1:1" x14ac:dyDescent="0.2">
      <c r="A5354"/>
    </row>
    <row r="5355" spans="1:1" x14ac:dyDescent="0.2">
      <c r="A5355"/>
    </row>
    <row r="5356" spans="1:1" x14ac:dyDescent="0.2">
      <c r="A5356"/>
    </row>
    <row r="5357" spans="1:1" x14ac:dyDescent="0.2">
      <c r="A5357"/>
    </row>
    <row r="5358" spans="1:1" x14ac:dyDescent="0.2">
      <c r="A5358"/>
    </row>
    <row r="5359" spans="1:1" x14ac:dyDescent="0.2">
      <c r="A5359"/>
    </row>
    <row r="5360" spans="1:1" x14ac:dyDescent="0.2">
      <c r="A5360"/>
    </row>
    <row r="5361" spans="1:1" x14ac:dyDescent="0.2">
      <c r="A5361"/>
    </row>
    <row r="5362" spans="1:1" x14ac:dyDescent="0.2">
      <c r="A5362"/>
    </row>
    <row r="5363" spans="1:1" x14ac:dyDescent="0.2">
      <c r="A5363"/>
    </row>
    <row r="5364" spans="1:1" x14ac:dyDescent="0.2">
      <c r="A5364"/>
    </row>
    <row r="5365" spans="1:1" x14ac:dyDescent="0.2">
      <c r="A5365"/>
    </row>
    <row r="5366" spans="1:1" x14ac:dyDescent="0.2">
      <c r="A5366"/>
    </row>
    <row r="5367" spans="1:1" x14ac:dyDescent="0.2">
      <c r="A5367"/>
    </row>
    <row r="5368" spans="1:1" x14ac:dyDescent="0.2">
      <c r="A5368"/>
    </row>
    <row r="5369" spans="1:1" x14ac:dyDescent="0.2">
      <c r="A5369"/>
    </row>
    <row r="5370" spans="1:1" x14ac:dyDescent="0.2">
      <c r="A5370"/>
    </row>
    <row r="5371" spans="1:1" x14ac:dyDescent="0.2">
      <c r="A5371"/>
    </row>
    <row r="5372" spans="1:1" x14ac:dyDescent="0.2">
      <c r="A5372"/>
    </row>
    <row r="5373" spans="1:1" x14ac:dyDescent="0.2">
      <c r="A5373"/>
    </row>
    <row r="5374" spans="1:1" x14ac:dyDescent="0.2">
      <c r="A5374"/>
    </row>
    <row r="5375" spans="1:1" x14ac:dyDescent="0.2">
      <c r="A5375"/>
    </row>
    <row r="5376" spans="1:1" x14ac:dyDescent="0.2">
      <c r="A5376"/>
    </row>
    <row r="5377" spans="1:1" x14ac:dyDescent="0.2">
      <c r="A5377"/>
    </row>
    <row r="5378" spans="1:1" x14ac:dyDescent="0.2">
      <c r="A5378"/>
    </row>
    <row r="5379" spans="1:1" x14ac:dyDescent="0.2">
      <c r="A5379"/>
    </row>
    <row r="5380" spans="1:1" x14ac:dyDescent="0.2">
      <c r="A5380"/>
    </row>
    <row r="5381" spans="1:1" x14ac:dyDescent="0.2">
      <c r="A5381"/>
    </row>
    <row r="5382" spans="1:1" x14ac:dyDescent="0.2">
      <c r="A5382"/>
    </row>
    <row r="5383" spans="1:1" x14ac:dyDescent="0.2">
      <c r="A5383"/>
    </row>
    <row r="5384" spans="1:1" x14ac:dyDescent="0.2">
      <c r="A5384"/>
    </row>
    <row r="5385" spans="1:1" x14ac:dyDescent="0.2">
      <c r="A5385"/>
    </row>
    <row r="5386" spans="1:1" x14ac:dyDescent="0.2">
      <c r="A5386"/>
    </row>
    <row r="5387" spans="1:1" x14ac:dyDescent="0.2">
      <c r="A5387"/>
    </row>
    <row r="5388" spans="1:1" x14ac:dyDescent="0.2">
      <c r="A5388"/>
    </row>
    <row r="5389" spans="1:1" x14ac:dyDescent="0.2">
      <c r="A5389"/>
    </row>
    <row r="5390" spans="1:1" x14ac:dyDescent="0.2">
      <c r="A5390"/>
    </row>
    <row r="5391" spans="1:1" x14ac:dyDescent="0.2">
      <c r="A5391"/>
    </row>
    <row r="5392" spans="1:1" x14ac:dyDescent="0.2">
      <c r="A5392"/>
    </row>
    <row r="5393" spans="1:1" x14ac:dyDescent="0.2">
      <c r="A5393"/>
    </row>
    <row r="5394" spans="1:1" x14ac:dyDescent="0.2">
      <c r="A5394"/>
    </row>
    <row r="5395" spans="1:1" x14ac:dyDescent="0.2">
      <c r="A5395"/>
    </row>
    <row r="5396" spans="1:1" x14ac:dyDescent="0.2">
      <c r="A5396"/>
    </row>
    <row r="5397" spans="1:1" x14ac:dyDescent="0.2">
      <c r="A5397"/>
    </row>
    <row r="5398" spans="1:1" x14ac:dyDescent="0.2">
      <c r="A5398"/>
    </row>
    <row r="5399" spans="1:1" x14ac:dyDescent="0.2">
      <c r="A5399"/>
    </row>
    <row r="5400" spans="1:1" x14ac:dyDescent="0.2">
      <c r="A5400"/>
    </row>
    <row r="5401" spans="1:1" x14ac:dyDescent="0.2">
      <c r="A5401"/>
    </row>
    <row r="5402" spans="1:1" x14ac:dyDescent="0.2">
      <c r="A5402"/>
    </row>
    <row r="5403" spans="1:1" x14ac:dyDescent="0.2">
      <c r="A5403"/>
    </row>
    <row r="5404" spans="1:1" x14ac:dyDescent="0.2">
      <c r="A5404"/>
    </row>
    <row r="5405" spans="1:1" x14ac:dyDescent="0.2">
      <c r="A5405"/>
    </row>
    <row r="5406" spans="1:1" x14ac:dyDescent="0.2">
      <c r="A5406"/>
    </row>
    <row r="5407" spans="1:1" x14ac:dyDescent="0.2">
      <c r="A5407"/>
    </row>
    <row r="5408" spans="1:1" x14ac:dyDescent="0.2">
      <c r="A5408"/>
    </row>
    <row r="5409" spans="1:1" x14ac:dyDescent="0.2">
      <c r="A5409"/>
    </row>
    <row r="5410" spans="1:1" x14ac:dyDescent="0.2">
      <c r="A5410"/>
    </row>
    <row r="5411" spans="1:1" x14ac:dyDescent="0.2">
      <c r="A5411"/>
    </row>
    <row r="5412" spans="1:1" x14ac:dyDescent="0.2">
      <c r="A5412"/>
    </row>
    <row r="5413" spans="1:1" x14ac:dyDescent="0.2">
      <c r="A5413"/>
    </row>
    <row r="5414" spans="1:1" x14ac:dyDescent="0.2">
      <c r="A5414"/>
    </row>
    <row r="5415" spans="1:1" x14ac:dyDescent="0.2">
      <c r="A5415"/>
    </row>
    <row r="5416" spans="1:1" x14ac:dyDescent="0.2">
      <c r="A5416"/>
    </row>
    <row r="5417" spans="1:1" x14ac:dyDescent="0.2">
      <c r="A5417"/>
    </row>
    <row r="5418" spans="1:1" x14ac:dyDescent="0.2">
      <c r="A5418"/>
    </row>
    <row r="5419" spans="1:1" x14ac:dyDescent="0.2">
      <c r="A5419"/>
    </row>
    <row r="5420" spans="1:1" x14ac:dyDescent="0.2">
      <c r="A5420"/>
    </row>
    <row r="5421" spans="1:1" x14ac:dyDescent="0.2">
      <c r="A5421"/>
    </row>
    <row r="5422" spans="1:1" x14ac:dyDescent="0.2">
      <c r="A5422"/>
    </row>
    <row r="5423" spans="1:1" x14ac:dyDescent="0.2">
      <c r="A5423"/>
    </row>
    <row r="5424" spans="1:1" x14ac:dyDescent="0.2">
      <c r="A5424"/>
    </row>
    <row r="5425" spans="1:1" x14ac:dyDescent="0.2">
      <c r="A5425"/>
    </row>
    <row r="5426" spans="1:1" x14ac:dyDescent="0.2">
      <c r="A5426"/>
    </row>
    <row r="5427" spans="1:1" x14ac:dyDescent="0.2">
      <c r="A5427"/>
    </row>
    <row r="5428" spans="1:1" x14ac:dyDescent="0.2">
      <c r="A5428"/>
    </row>
    <row r="5429" spans="1:1" x14ac:dyDescent="0.2">
      <c r="A5429"/>
    </row>
    <row r="5430" spans="1:1" x14ac:dyDescent="0.2">
      <c r="A5430"/>
    </row>
    <row r="5431" spans="1:1" x14ac:dyDescent="0.2">
      <c r="A5431"/>
    </row>
    <row r="5432" spans="1:1" x14ac:dyDescent="0.2">
      <c r="A5432"/>
    </row>
    <row r="5433" spans="1:1" x14ac:dyDescent="0.2">
      <c r="A5433"/>
    </row>
    <row r="5434" spans="1:1" x14ac:dyDescent="0.2">
      <c r="A5434"/>
    </row>
    <row r="5435" spans="1:1" x14ac:dyDescent="0.2">
      <c r="A5435"/>
    </row>
    <row r="5436" spans="1:1" x14ac:dyDescent="0.2">
      <c r="A5436"/>
    </row>
    <row r="5437" spans="1:1" x14ac:dyDescent="0.2">
      <c r="A5437"/>
    </row>
    <row r="5438" spans="1:1" x14ac:dyDescent="0.2">
      <c r="A5438"/>
    </row>
    <row r="5439" spans="1:1" x14ac:dyDescent="0.2">
      <c r="A5439"/>
    </row>
    <row r="5440" spans="1:1" x14ac:dyDescent="0.2">
      <c r="A5440"/>
    </row>
    <row r="5441" spans="1:1" x14ac:dyDescent="0.2">
      <c r="A5441"/>
    </row>
    <row r="5442" spans="1:1" x14ac:dyDescent="0.2">
      <c r="A5442"/>
    </row>
    <row r="5443" spans="1:1" x14ac:dyDescent="0.2">
      <c r="A5443"/>
    </row>
    <row r="5444" spans="1:1" x14ac:dyDescent="0.2">
      <c r="A5444"/>
    </row>
    <row r="5445" spans="1:1" x14ac:dyDescent="0.2">
      <c r="A5445"/>
    </row>
    <row r="5446" spans="1:1" x14ac:dyDescent="0.2">
      <c r="A5446"/>
    </row>
    <row r="5447" spans="1:1" x14ac:dyDescent="0.2">
      <c r="A5447"/>
    </row>
    <row r="5448" spans="1:1" x14ac:dyDescent="0.2">
      <c r="A5448"/>
    </row>
    <row r="5449" spans="1:1" x14ac:dyDescent="0.2">
      <c r="A5449"/>
    </row>
    <row r="5450" spans="1:1" x14ac:dyDescent="0.2">
      <c r="A5450"/>
    </row>
    <row r="5451" spans="1:1" x14ac:dyDescent="0.2">
      <c r="A5451"/>
    </row>
    <row r="5452" spans="1:1" x14ac:dyDescent="0.2">
      <c r="A5452"/>
    </row>
    <row r="5453" spans="1:1" x14ac:dyDescent="0.2">
      <c r="A5453"/>
    </row>
    <row r="5454" spans="1:1" x14ac:dyDescent="0.2">
      <c r="A5454"/>
    </row>
    <row r="5455" spans="1:1" x14ac:dyDescent="0.2">
      <c r="A5455"/>
    </row>
    <row r="5456" spans="1:1" x14ac:dyDescent="0.2">
      <c r="A5456"/>
    </row>
    <row r="5457" spans="1:1" x14ac:dyDescent="0.2">
      <c r="A5457"/>
    </row>
    <row r="5458" spans="1:1" x14ac:dyDescent="0.2">
      <c r="A5458"/>
    </row>
    <row r="5459" spans="1:1" x14ac:dyDescent="0.2">
      <c r="A5459"/>
    </row>
    <row r="5460" spans="1:1" x14ac:dyDescent="0.2">
      <c r="A5460"/>
    </row>
    <row r="5461" spans="1:1" x14ac:dyDescent="0.2">
      <c r="A5461"/>
    </row>
    <row r="5462" spans="1:1" x14ac:dyDescent="0.2">
      <c r="A5462"/>
    </row>
    <row r="5463" spans="1:1" x14ac:dyDescent="0.2">
      <c r="A5463"/>
    </row>
    <row r="5464" spans="1:1" x14ac:dyDescent="0.2">
      <c r="A5464"/>
    </row>
    <row r="5465" spans="1:1" x14ac:dyDescent="0.2">
      <c r="A5465"/>
    </row>
    <row r="5466" spans="1:1" x14ac:dyDescent="0.2">
      <c r="A5466"/>
    </row>
    <row r="5467" spans="1:1" x14ac:dyDescent="0.2">
      <c r="A5467"/>
    </row>
    <row r="5468" spans="1:1" x14ac:dyDescent="0.2">
      <c r="A5468"/>
    </row>
    <row r="5469" spans="1:1" x14ac:dyDescent="0.2">
      <c r="A5469"/>
    </row>
    <row r="5470" spans="1:1" x14ac:dyDescent="0.2">
      <c r="A5470"/>
    </row>
    <row r="5471" spans="1:1" x14ac:dyDescent="0.2">
      <c r="A5471"/>
    </row>
    <row r="5472" spans="1:1" x14ac:dyDescent="0.2">
      <c r="A5472"/>
    </row>
    <row r="5473" spans="1:1" x14ac:dyDescent="0.2">
      <c r="A5473"/>
    </row>
    <row r="5474" spans="1:1" x14ac:dyDescent="0.2">
      <c r="A5474"/>
    </row>
    <row r="5475" spans="1:1" x14ac:dyDescent="0.2">
      <c r="A5475"/>
    </row>
    <row r="5476" spans="1:1" x14ac:dyDescent="0.2">
      <c r="A5476"/>
    </row>
    <row r="5477" spans="1:1" x14ac:dyDescent="0.2">
      <c r="A5477"/>
    </row>
    <row r="5478" spans="1:1" x14ac:dyDescent="0.2">
      <c r="A5478"/>
    </row>
    <row r="5479" spans="1:1" x14ac:dyDescent="0.2">
      <c r="A5479"/>
    </row>
    <row r="5480" spans="1:1" x14ac:dyDescent="0.2">
      <c r="A5480"/>
    </row>
    <row r="5481" spans="1:1" x14ac:dyDescent="0.2">
      <c r="A5481"/>
    </row>
    <row r="5482" spans="1:1" x14ac:dyDescent="0.2">
      <c r="A5482"/>
    </row>
    <row r="5483" spans="1:1" x14ac:dyDescent="0.2">
      <c r="A5483"/>
    </row>
    <row r="5484" spans="1:1" x14ac:dyDescent="0.2">
      <c r="A5484"/>
    </row>
    <row r="5485" spans="1:1" x14ac:dyDescent="0.2">
      <c r="A5485"/>
    </row>
    <row r="5486" spans="1:1" x14ac:dyDescent="0.2">
      <c r="A5486"/>
    </row>
    <row r="5487" spans="1:1" x14ac:dyDescent="0.2">
      <c r="A5487"/>
    </row>
    <row r="5488" spans="1:1" x14ac:dyDescent="0.2">
      <c r="A5488"/>
    </row>
    <row r="5489" spans="1:1" x14ac:dyDescent="0.2">
      <c r="A5489"/>
    </row>
    <row r="5490" spans="1:1" x14ac:dyDescent="0.2">
      <c r="A5490"/>
    </row>
    <row r="5491" spans="1:1" x14ac:dyDescent="0.2">
      <c r="A5491"/>
    </row>
    <row r="5492" spans="1:1" x14ac:dyDescent="0.2">
      <c r="A5492"/>
    </row>
    <row r="5493" spans="1:1" x14ac:dyDescent="0.2">
      <c r="A5493"/>
    </row>
    <row r="5494" spans="1:1" x14ac:dyDescent="0.2">
      <c r="A5494"/>
    </row>
    <row r="5495" spans="1:1" x14ac:dyDescent="0.2">
      <c r="A5495"/>
    </row>
    <row r="5496" spans="1:1" x14ac:dyDescent="0.2">
      <c r="A5496"/>
    </row>
    <row r="5497" spans="1:1" x14ac:dyDescent="0.2">
      <c r="A5497"/>
    </row>
    <row r="5498" spans="1:1" x14ac:dyDescent="0.2">
      <c r="A5498"/>
    </row>
    <row r="5499" spans="1:1" x14ac:dyDescent="0.2">
      <c r="A5499"/>
    </row>
    <row r="5500" spans="1:1" x14ac:dyDescent="0.2">
      <c r="A5500"/>
    </row>
    <row r="5501" spans="1:1" x14ac:dyDescent="0.2">
      <c r="A5501"/>
    </row>
    <row r="5502" spans="1:1" x14ac:dyDescent="0.2">
      <c r="A5502"/>
    </row>
    <row r="5503" spans="1:1" x14ac:dyDescent="0.2">
      <c r="A5503"/>
    </row>
    <row r="5504" spans="1:1" x14ac:dyDescent="0.2">
      <c r="A5504"/>
    </row>
    <row r="5505" spans="1:1" x14ac:dyDescent="0.2">
      <c r="A5505"/>
    </row>
    <row r="5506" spans="1:1" x14ac:dyDescent="0.2">
      <c r="A5506"/>
    </row>
    <row r="5507" spans="1:1" x14ac:dyDescent="0.2">
      <c r="A5507"/>
    </row>
    <row r="5508" spans="1:1" x14ac:dyDescent="0.2">
      <c r="A5508"/>
    </row>
    <row r="5509" spans="1:1" x14ac:dyDescent="0.2">
      <c r="A5509"/>
    </row>
    <row r="5510" spans="1:1" x14ac:dyDescent="0.2">
      <c r="A5510"/>
    </row>
    <row r="5511" spans="1:1" x14ac:dyDescent="0.2">
      <c r="A5511"/>
    </row>
    <row r="5512" spans="1:1" x14ac:dyDescent="0.2">
      <c r="A5512"/>
    </row>
    <row r="5513" spans="1:1" x14ac:dyDescent="0.2">
      <c r="A5513"/>
    </row>
    <row r="5514" spans="1:1" x14ac:dyDescent="0.2">
      <c r="A5514"/>
    </row>
    <row r="5515" spans="1:1" x14ac:dyDescent="0.2">
      <c r="A5515"/>
    </row>
    <row r="5516" spans="1:1" x14ac:dyDescent="0.2">
      <c r="A5516"/>
    </row>
    <row r="5517" spans="1:1" x14ac:dyDescent="0.2">
      <c r="A5517"/>
    </row>
    <row r="5518" spans="1:1" x14ac:dyDescent="0.2">
      <c r="A5518"/>
    </row>
    <row r="5519" spans="1:1" x14ac:dyDescent="0.2">
      <c r="A5519"/>
    </row>
    <row r="5520" spans="1:1" x14ac:dyDescent="0.2">
      <c r="A5520"/>
    </row>
    <row r="5521" spans="1:1" x14ac:dyDescent="0.2">
      <c r="A5521"/>
    </row>
    <row r="5522" spans="1:1" x14ac:dyDescent="0.2">
      <c r="A5522"/>
    </row>
    <row r="5523" spans="1:1" x14ac:dyDescent="0.2">
      <c r="A5523"/>
    </row>
    <row r="5524" spans="1:1" x14ac:dyDescent="0.2">
      <c r="A5524"/>
    </row>
    <row r="5525" spans="1:1" x14ac:dyDescent="0.2">
      <c r="A5525"/>
    </row>
    <row r="5526" spans="1:1" x14ac:dyDescent="0.2">
      <c r="A5526"/>
    </row>
    <row r="5527" spans="1:1" x14ac:dyDescent="0.2">
      <c r="A5527"/>
    </row>
    <row r="5528" spans="1:1" x14ac:dyDescent="0.2">
      <c r="A5528"/>
    </row>
    <row r="5529" spans="1:1" x14ac:dyDescent="0.2">
      <c r="A5529"/>
    </row>
    <row r="5530" spans="1:1" x14ac:dyDescent="0.2">
      <c r="A5530"/>
    </row>
    <row r="5531" spans="1:1" x14ac:dyDescent="0.2">
      <c r="A5531"/>
    </row>
    <row r="5532" spans="1:1" x14ac:dyDescent="0.2">
      <c r="A5532"/>
    </row>
    <row r="5533" spans="1:1" x14ac:dyDescent="0.2">
      <c r="A5533"/>
    </row>
    <row r="5534" spans="1:1" x14ac:dyDescent="0.2">
      <c r="A5534"/>
    </row>
    <row r="5535" spans="1:1" x14ac:dyDescent="0.2">
      <c r="A5535"/>
    </row>
    <row r="5536" spans="1:1" x14ac:dyDescent="0.2">
      <c r="A5536"/>
    </row>
    <row r="5537" spans="1:1" x14ac:dyDescent="0.2">
      <c r="A5537"/>
    </row>
    <row r="5538" spans="1:1" x14ac:dyDescent="0.2">
      <c r="A5538"/>
    </row>
    <row r="5539" spans="1:1" x14ac:dyDescent="0.2">
      <c r="A5539"/>
    </row>
    <row r="5540" spans="1:1" x14ac:dyDescent="0.2">
      <c r="A5540"/>
    </row>
    <row r="5541" spans="1:1" x14ac:dyDescent="0.2">
      <c r="A5541"/>
    </row>
    <row r="5542" spans="1:1" x14ac:dyDescent="0.2">
      <c r="A5542"/>
    </row>
    <row r="5543" spans="1:1" x14ac:dyDescent="0.2">
      <c r="A5543"/>
    </row>
    <row r="5544" spans="1:1" x14ac:dyDescent="0.2">
      <c r="A5544"/>
    </row>
    <row r="5545" spans="1:1" x14ac:dyDescent="0.2">
      <c r="A5545"/>
    </row>
    <row r="5546" spans="1:1" x14ac:dyDescent="0.2">
      <c r="A5546"/>
    </row>
    <row r="5547" spans="1:1" x14ac:dyDescent="0.2">
      <c r="A5547"/>
    </row>
    <row r="5548" spans="1:1" x14ac:dyDescent="0.2">
      <c r="A5548"/>
    </row>
    <row r="5549" spans="1:1" x14ac:dyDescent="0.2">
      <c r="A5549"/>
    </row>
    <row r="5550" spans="1:1" x14ac:dyDescent="0.2">
      <c r="A5550"/>
    </row>
    <row r="5551" spans="1:1" x14ac:dyDescent="0.2">
      <c r="A5551"/>
    </row>
    <row r="5552" spans="1:1" x14ac:dyDescent="0.2">
      <c r="A5552"/>
    </row>
    <row r="5553" spans="1:1" x14ac:dyDescent="0.2">
      <c r="A5553"/>
    </row>
    <row r="5554" spans="1:1" x14ac:dyDescent="0.2">
      <c r="A5554"/>
    </row>
    <row r="5555" spans="1:1" x14ac:dyDescent="0.2">
      <c r="A5555"/>
    </row>
    <row r="5556" spans="1:1" x14ac:dyDescent="0.2">
      <c r="A5556"/>
    </row>
    <row r="5557" spans="1:1" x14ac:dyDescent="0.2">
      <c r="A5557"/>
    </row>
    <row r="5558" spans="1:1" x14ac:dyDescent="0.2">
      <c r="A5558"/>
    </row>
    <row r="5559" spans="1:1" x14ac:dyDescent="0.2">
      <c r="A5559"/>
    </row>
    <row r="5560" spans="1:1" x14ac:dyDescent="0.2">
      <c r="A5560"/>
    </row>
    <row r="5561" spans="1:1" x14ac:dyDescent="0.2">
      <c r="A5561"/>
    </row>
    <row r="5562" spans="1:1" x14ac:dyDescent="0.2">
      <c r="A5562"/>
    </row>
    <row r="5563" spans="1:1" x14ac:dyDescent="0.2">
      <c r="A5563"/>
    </row>
    <row r="5564" spans="1:1" x14ac:dyDescent="0.2">
      <c r="A5564"/>
    </row>
    <row r="5565" spans="1:1" x14ac:dyDescent="0.2">
      <c r="A5565"/>
    </row>
    <row r="5566" spans="1:1" x14ac:dyDescent="0.2">
      <c r="A5566"/>
    </row>
    <row r="5567" spans="1:1" x14ac:dyDescent="0.2">
      <c r="A5567"/>
    </row>
    <row r="5568" spans="1:1" x14ac:dyDescent="0.2">
      <c r="A5568"/>
    </row>
    <row r="5569" spans="1:1" x14ac:dyDescent="0.2">
      <c r="A5569"/>
    </row>
    <row r="5570" spans="1:1" x14ac:dyDescent="0.2">
      <c r="A5570"/>
    </row>
    <row r="5571" spans="1:1" x14ac:dyDescent="0.2">
      <c r="A5571"/>
    </row>
    <row r="5572" spans="1:1" x14ac:dyDescent="0.2">
      <c r="A5572"/>
    </row>
    <row r="5573" spans="1:1" x14ac:dyDescent="0.2">
      <c r="A5573"/>
    </row>
    <row r="5574" spans="1:1" x14ac:dyDescent="0.2">
      <c r="A5574"/>
    </row>
    <row r="5575" spans="1:1" x14ac:dyDescent="0.2">
      <c r="A5575"/>
    </row>
    <row r="5576" spans="1:1" x14ac:dyDescent="0.2">
      <c r="A5576"/>
    </row>
    <row r="5577" spans="1:1" x14ac:dyDescent="0.2">
      <c r="A5577"/>
    </row>
    <row r="5578" spans="1:1" x14ac:dyDescent="0.2">
      <c r="A5578"/>
    </row>
    <row r="5579" spans="1:1" x14ac:dyDescent="0.2">
      <c r="A5579"/>
    </row>
    <row r="5580" spans="1:1" x14ac:dyDescent="0.2">
      <c r="A5580"/>
    </row>
    <row r="5581" spans="1:1" x14ac:dyDescent="0.2">
      <c r="A5581"/>
    </row>
    <row r="5582" spans="1:1" x14ac:dyDescent="0.2">
      <c r="A5582"/>
    </row>
    <row r="5583" spans="1:1" x14ac:dyDescent="0.2">
      <c r="A5583"/>
    </row>
    <row r="5584" spans="1:1" x14ac:dyDescent="0.2">
      <c r="A5584"/>
    </row>
    <row r="5585" spans="1:1" x14ac:dyDescent="0.2">
      <c r="A5585"/>
    </row>
    <row r="5586" spans="1:1" x14ac:dyDescent="0.2">
      <c r="A5586"/>
    </row>
    <row r="5587" spans="1:1" x14ac:dyDescent="0.2">
      <c r="A5587"/>
    </row>
    <row r="5588" spans="1:1" x14ac:dyDescent="0.2">
      <c r="A5588"/>
    </row>
    <row r="5589" spans="1:1" x14ac:dyDescent="0.2">
      <c r="A5589"/>
    </row>
    <row r="5590" spans="1:1" x14ac:dyDescent="0.2">
      <c r="A5590"/>
    </row>
    <row r="5591" spans="1:1" x14ac:dyDescent="0.2">
      <c r="A5591"/>
    </row>
    <row r="5592" spans="1:1" x14ac:dyDescent="0.2">
      <c r="A5592"/>
    </row>
    <row r="5593" spans="1:1" x14ac:dyDescent="0.2">
      <c r="A5593"/>
    </row>
    <row r="5594" spans="1:1" x14ac:dyDescent="0.2">
      <c r="A5594"/>
    </row>
    <row r="5595" spans="1:1" x14ac:dyDescent="0.2">
      <c r="A5595"/>
    </row>
    <row r="5596" spans="1:1" x14ac:dyDescent="0.2">
      <c r="A5596"/>
    </row>
    <row r="5597" spans="1:1" x14ac:dyDescent="0.2">
      <c r="A5597"/>
    </row>
    <row r="5598" spans="1:1" x14ac:dyDescent="0.2">
      <c r="A5598"/>
    </row>
    <row r="5599" spans="1:1" x14ac:dyDescent="0.2">
      <c r="A5599"/>
    </row>
    <row r="5600" spans="1:1" x14ac:dyDescent="0.2">
      <c r="A5600"/>
    </row>
    <row r="5601" spans="1:1" x14ac:dyDescent="0.2">
      <c r="A5601"/>
    </row>
    <row r="5602" spans="1:1" x14ac:dyDescent="0.2">
      <c r="A5602"/>
    </row>
    <row r="5603" spans="1:1" x14ac:dyDescent="0.2">
      <c r="A5603"/>
    </row>
    <row r="5604" spans="1:1" x14ac:dyDescent="0.2">
      <c r="A5604"/>
    </row>
    <row r="5605" spans="1:1" x14ac:dyDescent="0.2">
      <c r="A5605"/>
    </row>
    <row r="5606" spans="1:1" x14ac:dyDescent="0.2">
      <c r="A5606"/>
    </row>
    <row r="5607" spans="1:1" x14ac:dyDescent="0.2">
      <c r="A5607"/>
    </row>
    <row r="5608" spans="1:1" x14ac:dyDescent="0.2">
      <c r="A5608"/>
    </row>
    <row r="5609" spans="1:1" x14ac:dyDescent="0.2">
      <c r="A5609"/>
    </row>
    <row r="5610" spans="1:1" x14ac:dyDescent="0.2">
      <c r="A5610"/>
    </row>
    <row r="5611" spans="1:1" x14ac:dyDescent="0.2">
      <c r="A5611"/>
    </row>
    <row r="5612" spans="1:1" x14ac:dyDescent="0.2">
      <c r="A5612"/>
    </row>
    <row r="5613" spans="1:1" x14ac:dyDescent="0.2">
      <c r="A5613"/>
    </row>
    <row r="5614" spans="1:1" x14ac:dyDescent="0.2">
      <c r="A5614"/>
    </row>
    <row r="5615" spans="1:1" x14ac:dyDescent="0.2">
      <c r="A5615"/>
    </row>
    <row r="5616" spans="1:1" x14ac:dyDescent="0.2">
      <c r="A5616"/>
    </row>
    <row r="5617" spans="1:1" x14ac:dyDescent="0.2">
      <c r="A5617"/>
    </row>
    <row r="5618" spans="1:1" x14ac:dyDescent="0.2">
      <c r="A5618"/>
    </row>
    <row r="5619" spans="1:1" x14ac:dyDescent="0.2">
      <c r="A5619"/>
    </row>
    <row r="5620" spans="1:1" x14ac:dyDescent="0.2">
      <c r="A5620"/>
    </row>
    <row r="5621" spans="1:1" x14ac:dyDescent="0.2">
      <c r="A5621"/>
    </row>
    <row r="5622" spans="1:1" x14ac:dyDescent="0.2">
      <c r="A5622"/>
    </row>
    <row r="5623" spans="1:1" x14ac:dyDescent="0.2">
      <c r="A5623"/>
    </row>
    <row r="5624" spans="1:1" x14ac:dyDescent="0.2">
      <c r="A5624"/>
    </row>
    <row r="5625" spans="1:1" x14ac:dyDescent="0.2">
      <c r="A5625"/>
    </row>
    <row r="5626" spans="1:1" x14ac:dyDescent="0.2">
      <c r="A5626"/>
    </row>
    <row r="5627" spans="1:1" x14ac:dyDescent="0.2">
      <c r="A5627"/>
    </row>
    <row r="5628" spans="1:1" x14ac:dyDescent="0.2">
      <c r="A5628"/>
    </row>
    <row r="5629" spans="1:1" x14ac:dyDescent="0.2">
      <c r="A5629"/>
    </row>
    <row r="5630" spans="1:1" x14ac:dyDescent="0.2">
      <c r="A5630"/>
    </row>
    <row r="5631" spans="1:1" x14ac:dyDescent="0.2">
      <c r="A5631"/>
    </row>
    <row r="5632" spans="1:1" x14ac:dyDescent="0.2">
      <c r="A5632"/>
    </row>
    <row r="5633" spans="1:1" x14ac:dyDescent="0.2">
      <c r="A5633"/>
    </row>
    <row r="5634" spans="1:1" x14ac:dyDescent="0.2">
      <c r="A5634"/>
    </row>
    <row r="5635" spans="1:1" x14ac:dyDescent="0.2">
      <c r="A5635"/>
    </row>
    <row r="5636" spans="1:1" x14ac:dyDescent="0.2">
      <c r="A5636"/>
    </row>
    <row r="5637" spans="1:1" x14ac:dyDescent="0.2">
      <c r="A5637"/>
    </row>
    <row r="5638" spans="1:1" x14ac:dyDescent="0.2">
      <c r="A5638"/>
    </row>
    <row r="5639" spans="1:1" x14ac:dyDescent="0.2">
      <c r="A5639"/>
    </row>
    <row r="5640" spans="1:1" x14ac:dyDescent="0.2">
      <c r="A5640"/>
    </row>
    <row r="5641" spans="1:1" x14ac:dyDescent="0.2">
      <c r="A5641"/>
    </row>
    <row r="5642" spans="1:1" x14ac:dyDescent="0.2">
      <c r="A5642"/>
    </row>
    <row r="5643" spans="1:1" x14ac:dyDescent="0.2">
      <c r="A5643"/>
    </row>
    <row r="5644" spans="1:1" x14ac:dyDescent="0.2">
      <c r="A5644"/>
    </row>
    <row r="5645" spans="1:1" x14ac:dyDescent="0.2">
      <c r="A5645"/>
    </row>
    <row r="5646" spans="1:1" x14ac:dyDescent="0.2">
      <c r="A5646"/>
    </row>
    <row r="5647" spans="1:1" x14ac:dyDescent="0.2">
      <c r="A5647"/>
    </row>
    <row r="5648" spans="1:1" x14ac:dyDescent="0.2">
      <c r="A5648"/>
    </row>
    <row r="5649" spans="1:1" x14ac:dyDescent="0.2">
      <c r="A5649"/>
    </row>
    <row r="5650" spans="1:1" x14ac:dyDescent="0.2">
      <c r="A5650"/>
    </row>
    <row r="5651" spans="1:1" x14ac:dyDescent="0.2">
      <c r="A5651"/>
    </row>
    <row r="5652" spans="1:1" x14ac:dyDescent="0.2">
      <c r="A5652"/>
    </row>
    <row r="5653" spans="1:1" x14ac:dyDescent="0.2">
      <c r="A5653"/>
    </row>
    <row r="5654" spans="1:1" x14ac:dyDescent="0.2">
      <c r="A5654"/>
    </row>
    <row r="5655" spans="1:1" x14ac:dyDescent="0.2">
      <c r="A5655"/>
    </row>
    <row r="5656" spans="1:1" x14ac:dyDescent="0.2">
      <c r="A5656"/>
    </row>
    <row r="5657" spans="1:1" x14ac:dyDescent="0.2">
      <c r="A5657"/>
    </row>
    <row r="5658" spans="1:1" x14ac:dyDescent="0.2">
      <c r="A5658"/>
    </row>
    <row r="5659" spans="1:1" x14ac:dyDescent="0.2">
      <c r="A5659"/>
    </row>
    <row r="5660" spans="1:1" x14ac:dyDescent="0.2">
      <c r="A5660"/>
    </row>
    <row r="5661" spans="1:1" x14ac:dyDescent="0.2">
      <c r="A5661"/>
    </row>
    <row r="5662" spans="1:1" x14ac:dyDescent="0.2">
      <c r="A5662"/>
    </row>
    <row r="5663" spans="1:1" x14ac:dyDescent="0.2">
      <c r="A5663"/>
    </row>
    <row r="5664" spans="1:1" x14ac:dyDescent="0.2">
      <c r="A5664"/>
    </row>
    <row r="5665" spans="1:1" x14ac:dyDescent="0.2">
      <c r="A5665"/>
    </row>
    <row r="5666" spans="1:1" x14ac:dyDescent="0.2">
      <c r="A5666"/>
    </row>
    <row r="5667" spans="1:1" x14ac:dyDescent="0.2">
      <c r="A5667"/>
    </row>
    <row r="5668" spans="1:1" x14ac:dyDescent="0.2">
      <c r="A5668"/>
    </row>
    <row r="5669" spans="1:1" x14ac:dyDescent="0.2">
      <c r="A5669"/>
    </row>
    <row r="5670" spans="1:1" x14ac:dyDescent="0.2">
      <c r="A5670"/>
    </row>
    <row r="5671" spans="1:1" x14ac:dyDescent="0.2">
      <c r="A5671"/>
    </row>
    <row r="5672" spans="1:1" x14ac:dyDescent="0.2">
      <c r="A5672"/>
    </row>
    <row r="5673" spans="1:1" x14ac:dyDescent="0.2">
      <c r="A5673"/>
    </row>
    <row r="5674" spans="1:1" x14ac:dyDescent="0.2">
      <c r="A5674"/>
    </row>
    <row r="5675" spans="1:1" x14ac:dyDescent="0.2">
      <c r="A5675"/>
    </row>
    <row r="5676" spans="1:1" x14ac:dyDescent="0.2">
      <c r="A5676"/>
    </row>
    <row r="5677" spans="1:1" x14ac:dyDescent="0.2">
      <c r="A5677"/>
    </row>
    <row r="5678" spans="1:1" x14ac:dyDescent="0.2">
      <c r="A5678"/>
    </row>
    <row r="5679" spans="1:1" x14ac:dyDescent="0.2">
      <c r="A5679"/>
    </row>
    <row r="5680" spans="1:1" x14ac:dyDescent="0.2">
      <c r="A5680"/>
    </row>
    <row r="5681" spans="1:1" x14ac:dyDescent="0.2">
      <c r="A5681"/>
    </row>
    <row r="5682" spans="1:1" x14ac:dyDescent="0.2">
      <c r="A5682"/>
    </row>
    <row r="5683" spans="1:1" x14ac:dyDescent="0.2">
      <c r="A5683"/>
    </row>
    <row r="5684" spans="1:1" x14ac:dyDescent="0.2">
      <c r="A5684"/>
    </row>
    <row r="5685" spans="1:1" x14ac:dyDescent="0.2">
      <c r="A5685"/>
    </row>
    <row r="5686" spans="1:1" x14ac:dyDescent="0.2">
      <c r="A5686"/>
    </row>
    <row r="5687" spans="1:1" x14ac:dyDescent="0.2">
      <c r="A5687"/>
    </row>
    <row r="5688" spans="1:1" x14ac:dyDescent="0.2">
      <c r="A5688"/>
    </row>
    <row r="5689" spans="1:1" x14ac:dyDescent="0.2">
      <c r="A5689"/>
    </row>
    <row r="5690" spans="1:1" x14ac:dyDescent="0.2">
      <c r="A5690"/>
    </row>
    <row r="5691" spans="1:1" x14ac:dyDescent="0.2">
      <c r="A5691"/>
    </row>
    <row r="5692" spans="1:1" x14ac:dyDescent="0.2">
      <c r="A5692"/>
    </row>
    <row r="5693" spans="1:1" x14ac:dyDescent="0.2">
      <c r="A5693"/>
    </row>
    <row r="5694" spans="1:1" x14ac:dyDescent="0.2">
      <c r="A5694"/>
    </row>
    <row r="5695" spans="1:1" x14ac:dyDescent="0.2">
      <c r="A5695"/>
    </row>
    <row r="5696" spans="1:1" x14ac:dyDescent="0.2">
      <c r="A5696"/>
    </row>
    <row r="5697" spans="1:1" x14ac:dyDescent="0.2">
      <c r="A5697"/>
    </row>
    <row r="5698" spans="1:1" x14ac:dyDescent="0.2">
      <c r="A5698"/>
    </row>
    <row r="5699" spans="1:1" x14ac:dyDescent="0.2">
      <c r="A5699"/>
    </row>
    <row r="5700" spans="1:1" x14ac:dyDescent="0.2">
      <c r="A5700"/>
    </row>
    <row r="5701" spans="1:1" x14ac:dyDescent="0.2">
      <c r="A5701"/>
    </row>
    <row r="5702" spans="1:1" x14ac:dyDescent="0.2">
      <c r="A5702"/>
    </row>
    <row r="5703" spans="1:1" x14ac:dyDescent="0.2">
      <c r="A5703"/>
    </row>
    <row r="5704" spans="1:1" x14ac:dyDescent="0.2">
      <c r="A5704"/>
    </row>
    <row r="5705" spans="1:1" x14ac:dyDescent="0.2">
      <c r="A5705"/>
    </row>
    <row r="5706" spans="1:1" x14ac:dyDescent="0.2">
      <c r="A5706"/>
    </row>
    <row r="5707" spans="1:1" x14ac:dyDescent="0.2">
      <c r="A5707"/>
    </row>
    <row r="5708" spans="1:1" x14ac:dyDescent="0.2">
      <c r="A5708"/>
    </row>
    <row r="5709" spans="1:1" x14ac:dyDescent="0.2">
      <c r="A5709"/>
    </row>
    <row r="5710" spans="1:1" x14ac:dyDescent="0.2">
      <c r="A5710"/>
    </row>
    <row r="5711" spans="1:1" x14ac:dyDescent="0.2">
      <c r="A5711"/>
    </row>
    <row r="5712" spans="1:1" x14ac:dyDescent="0.2">
      <c r="A5712"/>
    </row>
    <row r="5713" spans="1:1" x14ac:dyDescent="0.2">
      <c r="A5713"/>
    </row>
    <row r="5714" spans="1:1" x14ac:dyDescent="0.2">
      <c r="A5714"/>
    </row>
    <row r="5715" spans="1:1" x14ac:dyDescent="0.2">
      <c r="A5715"/>
    </row>
    <row r="5716" spans="1:1" x14ac:dyDescent="0.2">
      <c r="A5716"/>
    </row>
    <row r="5717" spans="1:1" x14ac:dyDescent="0.2">
      <c r="A5717"/>
    </row>
    <row r="5718" spans="1:1" x14ac:dyDescent="0.2">
      <c r="A5718"/>
    </row>
    <row r="5719" spans="1:1" x14ac:dyDescent="0.2">
      <c r="A5719"/>
    </row>
    <row r="5720" spans="1:1" x14ac:dyDescent="0.2">
      <c r="A5720"/>
    </row>
    <row r="5721" spans="1:1" x14ac:dyDescent="0.2">
      <c r="A5721"/>
    </row>
    <row r="5722" spans="1:1" x14ac:dyDescent="0.2">
      <c r="A5722"/>
    </row>
    <row r="5723" spans="1:1" x14ac:dyDescent="0.2">
      <c r="A5723"/>
    </row>
    <row r="5724" spans="1:1" x14ac:dyDescent="0.2">
      <c r="A5724"/>
    </row>
    <row r="5725" spans="1:1" x14ac:dyDescent="0.2">
      <c r="A5725"/>
    </row>
    <row r="5726" spans="1:1" x14ac:dyDescent="0.2">
      <c r="A5726"/>
    </row>
    <row r="5727" spans="1:1" x14ac:dyDescent="0.2">
      <c r="A5727"/>
    </row>
    <row r="5728" spans="1:1" x14ac:dyDescent="0.2">
      <c r="A5728"/>
    </row>
    <row r="5729" spans="1:1" x14ac:dyDescent="0.2">
      <c r="A5729"/>
    </row>
    <row r="5730" spans="1:1" x14ac:dyDescent="0.2">
      <c r="A5730"/>
    </row>
    <row r="5731" spans="1:1" x14ac:dyDescent="0.2">
      <c r="A5731"/>
    </row>
    <row r="5732" spans="1:1" x14ac:dyDescent="0.2">
      <c r="A5732"/>
    </row>
    <row r="5733" spans="1:1" x14ac:dyDescent="0.2">
      <c r="A5733"/>
    </row>
    <row r="5734" spans="1:1" x14ac:dyDescent="0.2">
      <c r="A5734"/>
    </row>
    <row r="5735" spans="1:1" x14ac:dyDescent="0.2">
      <c r="A5735"/>
    </row>
    <row r="5736" spans="1:1" x14ac:dyDescent="0.2">
      <c r="A5736"/>
    </row>
    <row r="5737" spans="1:1" x14ac:dyDescent="0.2">
      <c r="A5737"/>
    </row>
    <row r="5738" spans="1:1" x14ac:dyDescent="0.2">
      <c r="A5738"/>
    </row>
    <row r="5739" spans="1:1" x14ac:dyDescent="0.2">
      <c r="A5739"/>
    </row>
    <row r="5740" spans="1:1" x14ac:dyDescent="0.2">
      <c r="A5740"/>
    </row>
    <row r="5741" spans="1:1" x14ac:dyDescent="0.2">
      <c r="A5741"/>
    </row>
    <row r="5742" spans="1:1" x14ac:dyDescent="0.2">
      <c r="A5742"/>
    </row>
    <row r="5743" spans="1:1" x14ac:dyDescent="0.2">
      <c r="A5743"/>
    </row>
    <row r="5744" spans="1:1" x14ac:dyDescent="0.2">
      <c r="A5744"/>
    </row>
    <row r="5745" spans="1:1" x14ac:dyDescent="0.2">
      <c r="A5745"/>
    </row>
    <row r="5746" spans="1:1" x14ac:dyDescent="0.2">
      <c r="A5746"/>
    </row>
    <row r="5747" spans="1:1" x14ac:dyDescent="0.2">
      <c r="A5747"/>
    </row>
    <row r="5748" spans="1:1" x14ac:dyDescent="0.2">
      <c r="A5748"/>
    </row>
    <row r="5749" spans="1:1" x14ac:dyDescent="0.2">
      <c r="A5749"/>
    </row>
    <row r="5750" spans="1:1" x14ac:dyDescent="0.2">
      <c r="A5750"/>
    </row>
    <row r="5751" spans="1:1" x14ac:dyDescent="0.2">
      <c r="A5751"/>
    </row>
    <row r="5752" spans="1:1" x14ac:dyDescent="0.2">
      <c r="A5752"/>
    </row>
    <row r="5753" spans="1:1" x14ac:dyDescent="0.2">
      <c r="A5753"/>
    </row>
    <row r="5754" spans="1:1" x14ac:dyDescent="0.2">
      <c r="A5754"/>
    </row>
    <row r="5755" spans="1:1" x14ac:dyDescent="0.2">
      <c r="A5755"/>
    </row>
    <row r="5756" spans="1:1" x14ac:dyDescent="0.2">
      <c r="A5756"/>
    </row>
    <row r="5757" spans="1:1" x14ac:dyDescent="0.2">
      <c r="A5757"/>
    </row>
    <row r="5758" spans="1:1" x14ac:dyDescent="0.2">
      <c r="A5758"/>
    </row>
    <row r="5759" spans="1:1" x14ac:dyDescent="0.2">
      <c r="A5759"/>
    </row>
    <row r="5760" spans="1:1" x14ac:dyDescent="0.2">
      <c r="A5760"/>
    </row>
    <row r="5761" spans="1:1" x14ac:dyDescent="0.2">
      <c r="A5761"/>
    </row>
    <row r="5762" spans="1:1" x14ac:dyDescent="0.2">
      <c r="A5762"/>
    </row>
    <row r="5763" spans="1:1" x14ac:dyDescent="0.2">
      <c r="A5763"/>
    </row>
    <row r="5764" spans="1:1" x14ac:dyDescent="0.2">
      <c r="A5764"/>
    </row>
    <row r="5765" spans="1:1" x14ac:dyDescent="0.2">
      <c r="A5765"/>
    </row>
    <row r="5766" spans="1:1" x14ac:dyDescent="0.2">
      <c r="A5766"/>
    </row>
    <row r="5767" spans="1:1" x14ac:dyDescent="0.2">
      <c r="A5767"/>
    </row>
    <row r="5768" spans="1:1" x14ac:dyDescent="0.2">
      <c r="A5768"/>
    </row>
    <row r="5769" spans="1:1" x14ac:dyDescent="0.2">
      <c r="A5769"/>
    </row>
    <row r="5770" spans="1:1" x14ac:dyDescent="0.2">
      <c r="A5770"/>
    </row>
    <row r="5771" spans="1:1" x14ac:dyDescent="0.2">
      <c r="A5771"/>
    </row>
    <row r="5772" spans="1:1" x14ac:dyDescent="0.2">
      <c r="A5772"/>
    </row>
    <row r="5773" spans="1:1" x14ac:dyDescent="0.2">
      <c r="A5773"/>
    </row>
    <row r="5774" spans="1:1" x14ac:dyDescent="0.2">
      <c r="A5774"/>
    </row>
    <row r="5775" spans="1:1" x14ac:dyDescent="0.2">
      <c r="A5775"/>
    </row>
    <row r="5776" spans="1:1" x14ac:dyDescent="0.2">
      <c r="A5776"/>
    </row>
    <row r="5777" spans="1:1" x14ac:dyDescent="0.2">
      <c r="A5777"/>
    </row>
    <row r="5778" spans="1:1" x14ac:dyDescent="0.2">
      <c r="A5778"/>
    </row>
    <row r="5779" spans="1:1" x14ac:dyDescent="0.2">
      <c r="A5779"/>
    </row>
    <row r="5780" spans="1:1" x14ac:dyDescent="0.2">
      <c r="A5780"/>
    </row>
    <row r="5781" spans="1:1" x14ac:dyDescent="0.2">
      <c r="A5781"/>
    </row>
    <row r="5782" spans="1:1" x14ac:dyDescent="0.2">
      <c r="A5782"/>
    </row>
    <row r="5783" spans="1:1" x14ac:dyDescent="0.2">
      <c r="A5783"/>
    </row>
    <row r="5784" spans="1:1" x14ac:dyDescent="0.2">
      <c r="A5784"/>
    </row>
    <row r="5785" spans="1:1" x14ac:dyDescent="0.2">
      <c r="A5785"/>
    </row>
    <row r="5786" spans="1:1" x14ac:dyDescent="0.2">
      <c r="A5786"/>
    </row>
    <row r="5787" spans="1:1" x14ac:dyDescent="0.2">
      <c r="A5787"/>
    </row>
    <row r="5788" spans="1:1" x14ac:dyDescent="0.2">
      <c r="A5788"/>
    </row>
    <row r="5789" spans="1:1" x14ac:dyDescent="0.2">
      <c r="A5789"/>
    </row>
    <row r="5790" spans="1:1" x14ac:dyDescent="0.2">
      <c r="A5790"/>
    </row>
    <row r="5791" spans="1:1" x14ac:dyDescent="0.2">
      <c r="A5791"/>
    </row>
    <row r="5792" spans="1:1" x14ac:dyDescent="0.2">
      <c r="A5792"/>
    </row>
    <row r="5793" spans="1:1" x14ac:dyDescent="0.2">
      <c r="A5793"/>
    </row>
    <row r="5794" spans="1:1" x14ac:dyDescent="0.2">
      <c r="A5794"/>
    </row>
    <row r="5795" spans="1:1" x14ac:dyDescent="0.2">
      <c r="A5795"/>
    </row>
    <row r="5796" spans="1:1" x14ac:dyDescent="0.2">
      <c r="A5796"/>
    </row>
    <row r="5797" spans="1:1" x14ac:dyDescent="0.2">
      <c r="A5797"/>
    </row>
    <row r="5798" spans="1:1" x14ac:dyDescent="0.2">
      <c r="A5798"/>
    </row>
    <row r="5799" spans="1:1" x14ac:dyDescent="0.2">
      <c r="A5799"/>
    </row>
    <row r="5800" spans="1:1" x14ac:dyDescent="0.2">
      <c r="A5800"/>
    </row>
    <row r="5801" spans="1:1" x14ac:dyDescent="0.2">
      <c r="A5801"/>
    </row>
    <row r="5802" spans="1:1" x14ac:dyDescent="0.2">
      <c r="A5802"/>
    </row>
    <row r="5803" spans="1:1" x14ac:dyDescent="0.2">
      <c r="A5803"/>
    </row>
    <row r="5804" spans="1:1" x14ac:dyDescent="0.2">
      <c r="A5804"/>
    </row>
    <row r="5805" spans="1:1" x14ac:dyDescent="0.2">
      <c r="A5805"/>
    </row>
    <row r="5806" spans="1:1" x14ac:dyDescent="0.2">
      <c r="A5806"/>
    </row>
    <row r="5807" spans="1:1" x14ac:dyDescent="0.2">
      <c r="A5807"/>
    </row>
    <row r="5808" spans="1:1" x14ac:dyDescent="0.2">
      <c r="A5808"/>
    </row>
    <row r="5809" spans="1:1" x14ac:dyDescent="0.2">
      <c r="A5809"/>
    </row>
    <row r="5810" spans="1:1" x14ac:dyDescent="0.2">
      <c r="A5810"/>
    </row>
    <row r="5811" spans="1:1" x14ac:dyDescent="0.2">
      <c r="A5811"/>
    </row>
    <row r="5812" spans="1:1" x14ac:dyDescent="0.2">
      <c r="A5812"/>
    </row>
    <row r="5813" spans="1:1" x14ac:dyDescent="0.2">
      <c r="A5813"/>
    </row>
    <row r="5814" spans="1:1" x14ac:dyDescent="0.2">
      <c r="A5814"/>
    </row>
    <row r="5815" spans="1:1" x14ac:dyDescent="0.2">
      <c r="A5815"/>
    </row>
    <row r="5816" spans="1:1" x14ac:dyDescent="0.2">
      <c r="A5816"/>
    </row>
    <row r="5817" spans="1:1" x14ac:dyDescent="0.2">
      <c r="A5817"/>
    </row>
    <row r="5818" spans="1:1" x14ac:dyDescent="0.2">
      <c r="A5818"/>
    </row>
    <row r="5819" spans="1:1" x14ac:dyDescent="0.2">
      <c r="A5819"/>
    </row>
    <row r="5820" spans="1:1" x14ac:dyDescent="0.2">
      <c r="A5820"/>
    </row>
    <row r="5821" spans="1:1" x14ac:dyDescent="0.2">
      <c r="A5821"/>
    </row>
    <row r="5822" spans="1:1" x14ac:dyDescent="0.2">
      <c r="A5822"/>
    </row>
    <row r="5823" spans="1:1" x14ac:dyDescent="0.2">
      <c r="A5823"/>
    </row>
    <row r="5824" spans="1:1" x14ac:dyDescent="0.2">
      <c r="A5824"/>
    </row>
    <row r="5825" spans="1:1" x14ac:dyDescent="0.2">
      <c r="A5825"/>
    </row>
    <row r="5826" spans="1:1" x14ac:dyDescent="0.2">
      <c r="A5826"/>
    </row>
    <row r="5827" spans="1:1" x14ac:dyDescent="0.2">
      <c r="A5827"/>
    </row>
    <row r="5828" spans="1:1" x14ac:dyDescent="0.2">
      <c r="A5828"/>
    </row>
    <row r="5829" spans="1:1" x14ac:dyDescent="0.2">
      <c r="A5829"/>
    </row>
    <row r="5830" spans="1:1" x14ac:dyDescent="0.2">
      <c r="A5830"/>
    </row>
    <row r="5831" spans="1:1" x14ac:dyDescent="0.2">
      <c r="A5831"/>
    </row>
    <row r="5832" spans="1:1" x14ac:dyDescent="0.2">
      <c r="A5832"/>
    </row>
    <row r="5833" spans="1:1" x14ac:dyDescent="0.2">
      <c r="A5833"/>
    </row>
    <row r="5834" spans="1:1" x14ac:dyDescent="0.2">
      <c r="A5834"/>
    </row>
    <row r="5835" spans="1:1" x14ac:dyDescent="0.2">
      <c r="A5835"/>
    </row>
    <row r="5836" spans="1:1" x14ac:dyDescent="0.2">
      <c r="A5836"/>
    </row>
    <row r="5837" spans="1:1" x14ac:dyDescent="0.2">
      <c r="A5837"/>
    </row>
    <row r="5838" spans="1:1" x14ac:dyDescent="0.2">
      <c r="A5838"/>
    </row>
    <row r="5839" spans="1:1" x14ac:dyDescent="0.2">
      <c r="A5839"/>
    </row>
    <row r="5840" spans="1:1" x14ac:dyDescent="0.2">
      <c r="A5840"/>
    </row>
    <row r="5841" spans="1:1" x14ac:dyDescent="0.2">
      <c r="A5841"/>
    </row>
    <row r="5842" spans="1:1" x14ac:dyDescent="0.2">
      <c r="A5842"/>
    </row>
    <row r="5843" spans="1:1" x14ac:dyDescent="0.2">
      <c r="A5843"/>
    </row>
    <row r="5844" spans="1:1" x14ac:dyDescent="0.2">
      <c r="A5844"/>
    </row>
    <row r="5845" spans="1:1" x14ac:dyDescent="0.2">
      <c r="A5845"/>
    </row>
    <row r="5846" spans="1:1" x14ac:dyDescent="0.2">
      <c r="A5846"/>
    </row>
    <row r="5847" spans="1:1" x14ac:dyDescent="0.2">
      <c r="A5847"/>
    </row>
    <row r="5848" spans="1:1" x14ac:dyDescent="0.2">
      <c r="A5848"/>
    </row>
    <row r="5849" spans="1:1" x14ac:dyDescent="0.2">
      <c r="A5849"/>
    </row>
    <row r="5850" spans="1:1" x14ac:dyDescent="0.2">
      <c r="A5850"/>
    </row>
    <row r="5851" spans="1:1" x14ac:dyDescent="0.2">
      <c r="A5851"/>
    </row>
    <row r="5852" spans="1:1" x14ac:dyDescent="0.2">
      <c r="A5852"/>
    </row>
    <row r="5853" spans="1:1" x14ac:dyDescent="0.2">
      <c r="A5853"/>
    </row>
    <row r="5854" spans="1:1" x14ac:dyDescent="0.2">
      <c r="A5854"/>
    </row>
    <row r="5855" spans="1:1" x14ac:dyDescent="0.2">
      <c r="A5855"/>
    </row>
    <row r="5856" spans="1:1" x14ac:dyDescent="0.2">
      <c r="A5856"/>
    </row>
    <row r="5857" spans="1:1" x14ac:dyDescent="0.2">
      <c r="A5857"/>
    </row>
    <row r="5858" spans="1:1" x14ac:dyDescent="0.2">
      <c r="A5858"/>
    </row>
    <row r="5859" spans="1:1" x14ac:dyDescent="0.2">
      <c r="A5859"/>
    </row>
    <row r="5860" spans="1:1" x14ac:dyDescent="0.2">
      <c r="A5860"/>
    </row>
    <row r="5861" spans="1:1" x14ac:dyDescent="0.2">
      <c r="A5861"/>
    </row>
    <row r="5862" spans="1:1" x14ac:dyDescent="0.2">
      <c r="A5862"/>
    </row>
    <row r="5863" spans="1:1" x14ac:dyDescent="0.2">
      <c r="A5863"/>
    </row>
    <row r="5864" spans="1:1" x14ac:dyDescent="0.2">
      <c r="A5864"/>
    </row>
    <row r="5865" spans="1:1" x14ac:dyDescent="0.2">
      <c r="A5865"/>
    </row>
    <row r="5866" spans="1:1" x14ac:dyDescent="0.2">
      <c r="A5866"/>
    </row>
    <row r="5867" spans="1:1" x14ac:dyDescent="0.2">
      <c r="A5867"/>
    </row>
    <row r="5868" spans="1:1" x14ac:dyDescent="0.2">
      <c r="A5868"/>
    </row>
    <row r="5869" spans="1:1" x14ac:dyDescent="0.2">
      <c r="A5869"/>
    </row>
    <row r="5870" spans="1:1" x14ac:dyDescent="0.2">
      <c r="A5870"/>
    </row>
    <row r="5871" spans="1:1" x14ac:dyDescent="0.2">
      <c r="A5871"/>
    </row>
    <row r="5872" spans="1:1" x14ac:dyDescent="0.2">
      <c r="A5872"/>
    </row>
    <row r="5873" spans="1:1" x14ac:dyDescent="0.2">
      <c r="A5873"/>
    </row>
    <row r="5874" spans="1:1" x14ac:dyDescent="0.2">
      <c r="A5874"/>
    </row>
    <row r="5875" spans="1:1" x14ac:dyDescent="0.2">
      <c r="A5875"/>
    </row>
    <row r="5876" spans="1:1" x14ac:dyDescent="0.2">
      <c r="A5876"/>
    </row>
    <row r="5877" spans="1:1" x14ac:dyDescent="0.2">
      <c r="A5877"/>
    </row>
    <row r="5878" spans="1:1" x14ac:dyDescent="0.2">
      <c r="A5878"/>
    </row>
    <row r="5879" spans="1:1" x14ac:dyDescent="0.2">
      <c r="A5879"/>
    </row>
    <row r="5880" spans="1:1" x14ac:dyDescent="0.2">
      <c r="A5880"/>
    </row>
    <row r="5881" spans="1:1" x14ac:dyDescent="0.2">
      <c r="A5881"/>
    </row>
    <row r="5882" spans="1:1" x14ac:dyDescent="0.2">
      <c r="A5882"/>
    </row>
    <row r="5883" spans="1:1" x14ac:dyDescent="0.2">
      <c r="A5883"/>
    </row>
    <row r="5884" spans="1:1" x14ac:dyDescent="0.2">
      <c r="A5884"/>
    </row>
    <row r="5885" spans="1:1" x14ac:dyDescent="0.2">
      <c r="A5885"/>
    </row>
    <row r="5886" spans="1:1" x14ac:dyDescent="0.2">
      <c r="A5886"/>
    </row>
    <row r="5887" spans="1:1" x14ac:dyDescent="0.2">
      <c r="A5887"/>
    </row>
    <row r="5888" spans="1:1" x14ac:dyDescent="0.2">
      <c r="A5888"/>
    </row>
    <row r="5889" spans="1:1" x14ac:dyDescent="0.2">
      <c r="A5889"/>
    </row>
    <row r="5890" spans="1:1" x14ac:dyDescent="0.2">
      <c r="A5890"/>
    </row>
    <row r="5891" spans="1:1" x14ac:dyDescent="0.2">
      <c r="A5891"/>
    </row>
    <row r="5892" spans="1:1" x14ac:dyDescent="0.2">
      <c r="A5892"/>
    </row>
    <row r="5893" spans="1:1" x14ac:dyDescent="0.2">
      <c r="A5893"/>
    </row>
    <row r="5894" spans="1:1" x14ac:dyDescent="0.2">
      <c r="A5894"/>
    </row>
    <row r="5895" spans="1:1" x14ac:dyDescent="0.2">
      <c r="A5895"/>
    </row>
    <row r="5896" spans="1:1" x14ac:dyDescent="0.2">
      <c r="A5896"/>
    </row>
    <row r="5897" spans="1:1" x14ac:dyDescent="0.2">
      <c r="A5897"/>
    </row>
    <row r="5898" spans="1:1" x14ac:dyDescent="0.2">
      <c r="A5898"/>
    </row>
    <row r="5899" spans="1:1" x14ac:dyDescent="0.2">
      <c r="A5899"/>
    </row>
    <row r="5900" spans="1:1" x14ac:dyDescent="0.2">
      <c r="A5900"/>
    </row>
    <row r="5901" spans="1:1" x14ac:dyDescent="0.2">
      <c r="A5901"/>
    </row>
    <row r="5902" spans="1:1" x14ac:dyDescent="0.2">
      <c r="A5902"/>
    </row>
    <row r="5903" spans="1:1" x14ac:dyDescent="0.2">
      <c r="A5903"/>
    </row>
    <row r="5904" spans="1:1" x14ac:dyDescent="0.2">
      <c r="A5904"/>
    </row>
    <row r="5905" spans="1:1" x14ac:dyDescent="0.2">
      <c r="A5905"/>
    </row>
    <row r="5906" spans="1:1" x14ac:dyDescent="0.2">
      <c r="A5906"/>
    </row>
    <row r="5907" spans="1:1" x14ac:dyDescent="0.2">
      <c r="A5907"/>
    </row>
    <row r="5908" spans="1:1" x14ac:dyDescent="0.2">
      <c r="A5908"/>
    </row>
    <row r="5909" spans="1:1" x14ac:dyDescent="0.2">
      <c r="A5909"/>
    </row>
    <row r="5910" spans="1:1" x14ac:dyDescent="0.2">
      <c r="A5910"/>
    </row>
    <row r="5911" spans="1:1" x14ac:dyDescent="0.2">
      <c r="A5911"/>
    </row>
    <row r="5912" spans="1:1" x14ac:dyDescent="0.2">
      <c r="A5912"/>
    </row>
    <row r="5913" spans="1:1" x14ac:dyDescent="0.2">
      <c r="A5913"/>
    </row>
    <row r="5914" spans="1:1" x14ac:dyDescent="0.2">
      <c r="A5914"/>
    </row>
    <row r="5915" spans="1:1" x14ac:dyDescent="0.2">
      <c r="A5915"/>
    </row>
    <row r="5916" spans="1:1" x14ac:dyDescent="0.2">
      <c r="A5916"/>
    </row>
    <row r="5917" spans="1:1" x14ac:dyDescent="0.2">
      <c r="A5917"/>
    </row>
    <row r="5918" spans="1:1" x14ac:dyDescent="0.2">
      <c r="A5918"/>
    </row>
    <row r="5919" spans="1:1" x14ac:dyDescent="0.2">
      <c r="A5919"/>
    </row>
    <row r="5920" spans="1:1" x14ac:dyDescent="0.2">
      <c r="A5920"/>
    </row>
    <row r="5921" spans="1:1" x14ac:dyDescent="0.2">
      <c r="A5921"/>
    </row>
    <row r="5922" spans="1:1" x14ac:dyDescent="0.2">
      <c r="A5922"/>
    </row>
    <row r="5923" spans="1:1" x14ac:dyDescent="0.2">
      <c r="A5923"/>
    </row>
    <row r="5924" spans="1:1" x14ac:dyDescent="0.2">
      <c r="A5924"/>
    </row>
    <row r="5925" spans="1:1" x14ac:dyDescent="0.2">
      <c r="A5925"/>
    </row>
    <row r="5926" spans="1:1" x14ac:dyDescent="0.2">
      <c r="A5926"/>
    </row>
    <row r="5927" spans="1:1" x14ac:dyDescent="0.2">
      <c r="A5927"/>
    </row>
    <row r="5928" spans="1:1" x14ac:dyDescent="0.2">
      <c r="A5928"/>
    </row>
    <row r="5929" spans="1:1" x14ac:dyDescent="0.2">
      <c r="A5929"/>
    </row>
    <row r="5930" spans="1:1" x14ac:dyDescent="0.2">
      <c r="A5930"/>
    </row>
    <row r="5931" spans="1:1" x14ac:dyDescent="0.2">
      <c r="A5931"/>
    </row>
    <row r="5932" spans="1:1" x14ac:dyDescent="0.2">
      <c r="A5932"/>
    </row>
    <row r="5933" spans="1:1" x14ac:dyDescent="0.2">
      <c r="A5933"/>
    </row>
    <row r="5934" spans="1:1" x14ac:dyDescent="0.2">
      <c r="A5934"/>
    </row>
    <row r="5935" spans="1:1" x14ac:dyDescent="0.2">
      <c r="A5935"/>
    </row>
    <row r="5936" spans="1:1" x14ac:dyDescent="0.2">
      <c r="A5936"/>
    </row>
    <row r="5937" spans="1:1" x14ac:dyDescent="0.2">
      <c r="A5937"/>
    </row>
    <row r="5938" spans="1:1" x14ac:dyDescent="0.2">
      <c r="A5938"/>
    </row>
    <row r="5939" spans="1:1" x14ac:dyDescent="0.2">
      <c r="A5939"/>
    </row>
    <row r="5940" spans="1:1" x14ac:dyDescent="0.2">
      <c r="A5940"/>
    </row>
    <row r="5941" spans="1:1" x14ac:dyDescent="0.2">
      <c r="A5941"/>
    </row>
    <row r="5942" spans="1:1" x14ac:dyDescent="0.2">
      <c r="A5942"/>
    </row>
    <row r="5943" spans="1:1" x14ac:dyDescent="0.2">
      <c r="A5943"/>
    </row>
    <row r="5944" spans="1:1" x14ac:dyDescent="0.2">
      <c r="A5944"/>
    </row>
    <row r="5945" spans="1:1" x14ac:dyDescent="0.2">
      <c r="A5945"/>
    </row>
    <row r="5946" spans="1:1" x14ac:dyDescent="0.2">
      <c r="A5946"/>
    </row>
    <row r="5947" spans="1:1" x14ac:dyDescent="0.2">
      <c r="A5947"/>
    </row>
    <row r="5948" spans="1:1" x14ac:dyDescent="0.2">
      <c r="A5948"/>
    </row>
    <row r="5949" spans="1:1" x14ac:dyDescent="0.2">
      <c r="A5949"/>
    </row>
    <row r="5950" spans="1:1" x14ac:dyDescent="0.2">
      <c r="A5950"/>
    </row>
    <row r="5951" spans="1:1" x14ac:dyDescent="0.2">
      <c r="A5951"/>
    </row>
    <row r="5952" spans="1:1" x14ac:dyDescent="0.2">
      <c r="A5952"/>
    </row>
    <row r="5953" spans="1:1" x14ac:dyDescent="0.2">
      <c r="A5953"/>
    </row>
    <row r="5954" spans="1:1" x14ac:dyDescent="0.2">
      <c r="A5954"/>
    </row>
    <row r="5955" spans="1:1" x14ac:dyDescent="0.2">
      <c r="A5955"/>
    </row>
    <row r="5956" spans="1:1" x14ac:dyDescent="0.2">
      <c r="A5956"/>
    </row>
    <row r="5957" spans="1:1" x14ac:dyDescent="0.2">
      <c r="A5957"/>
    </row>
    <row r="5958" spans="1:1" x14ac:dyDescent="0.2">
      <c r="A5958"/>
    </row>
    <row r="5959" spans="1:1" x14ac:dyDescent="0.2">
      <c r="A5959"/>
    </row>
    <row r="5960" spans="1:1" x14ac:dyDescent="0.2">
      <c r="A5960"/>
    </row>
    <row r="5961" spans="1:1" x14ac:dyDescent="0.2">
      <c r="A5961"/>
    </row>
    <row r="5962" spans="1:1" x14ac:dyDescent="0.2">
      <c r="A5962"/>
    </row>
    <row r="5963" spans="1:1" x14ac:dyDescent="0.2">
      <c r="A5963"/>
    </row>
    <row r="5964" spans="1:1" x14ac:dyDescent="0.2">
      <c r="A5964"/>
    </row>
    <row r="5965" spans="1:1" x14ac:dyDescent="0.2">
      <c r="A5965"/>
    </row>
    <row r="5966" spans="1:1" x14ac:dyDescent="0.2">
      <c r="A5966"/>
    </row>
    <row r="5967" spans="1:1" x14ac:dyDescent="0.2">
      <c r="A5967"/>
    </row>
    <row r="5968" spans="1:1" x14ac:dyDescent="0.2">
      <c r="A5968"/>
    </row>
    <row r="5969" spans="1:1" x14ac:dyDescent="0.2">
      <c r="A5969"/>
    </row>
    <row r="5970" spans="1:1" x14ac:dyDescent="0.2">
      <c r="A5970"/>
    </row>
    <row r="5971" spans="1:1" x14ac:dyDescent="0.2">
      <c r="A5971"/>
    </row>
    <row r="5972" spans="1:1" x14ac:dyDescent="0.2">
      <c r="A5972"/>
    </row>
    <row r="5973" spans="1:1" x14ac:dyDescent="0.2">
      <c r="A5973"/>
    </row>
    <row r="5974" spans="1:1" x14ac:dyDescent="0.2">
      <c r="A5974"/>
    </row>
    <row r="5975" spans="1:1" x14ac:dyDescent="0.2">
      <c r="A5975"/>
    </row>
    <row r="5976" spans="1:1" x14ac:dyDescent="0.2">
      <c r="A5976"/>
    </row>
    <row r="5977" spans="1:1" x14ac:dyDescent="0.2">
      <c r="A5977"/>
    </row>
    <row r="5978" spans="1:1" x14ac:dyDescent="0.2">
      <c r="A5978"/>
    </row>
    <row r="5979" spans="1:1" x14ac:dyDescent="0.2">
      <c r="A5979"/>
    </row>
    <row r="5980" spans="1:1" x14ac:dyDescent="0.2">
      <c r="A5980"/>
    </row>
    <row r="5981" spans="1:1" x14ac:dyDescent="0.2">
      <c r="A5981"/>
    </row>
    <row r="5982" spans="1:1" x14ac:dyDescent="0.2">
      <c r="A5982"/>
    </row>
    <row r="5983" spans="1:1" x14ac:dyDescent="0.2">
      <c r="A5983"/>
    </row>
    <row r="5984" spans="1:1" x14ac:dyDescent="0.2">
      <c r="A5984"/>
    </row>
    <row r="5985" spans="1:1" x14ac:dyDescent="0.2">
      <c r="A5985"/>
    </row>
    <row r="5986" spans="1:1" x14ac:dyDescent="0.2">
      <c r="A5986"/>
    </row>
    <row r="5987" spans="1:1" x14ac:dyDescent="0.2">
      <c r="A5987"/>
    </row>
    <row r="5988" spans="1:1" x14ac:dyDescent="0.2">
      <c r="A5988"/>
    </row>
    <row r="5989" spans="1:1" x14ac:dyDescent="0.2">
      <c r="A5989"/>
    </row>
    <row r="5990" spans="1:1" x14ac:dyDescent="0.2">
      <c r="A5990"/>
    </row>
    <row r="5991" spans="1:1" x14ac:dyDescent="0.2">
      <c r="A5991"/>
    </row>
    <row r="5992" spans="1:1" x14ac:dyDescent="0.2">
      <c r="A5992"/>
    </row>
    <row r="5993" spans="1:1" x14ac:dyDescent="0.2">
      <c r="A5993"/>
    </row>
    <row r="5994" spans="1:1" x14ac:dyDescent="0.2">
      <c r="A5994"/>
    </row>
    <row r="5995" spans="1:1" x14ac:dyDescent="0.2">
      <c r="A5995"/>
    </row>
    <row r="5996" spans="1:1" x14ac:dyDescent="0.2">
      <c r="A5996"/>
    </row>
    <row r="5997" spans="1:1" x14ac:dyDescent="0.2">
      <c r="A5997"/>
    </row>
    <row r="5998" spans="1:1" x14ac:dyDescent="0.2">
      <c r="A5998"/>
    </row>
    <row r="5999" spans="1:1" x14ac:dyDescent="0.2">
      <c r="A5999"/>
    </row>
    <row r="6000" spans="1:1" x14ac:dyDescent="0.2">
      <c r="A6000"/>
    </row>
    <row r="6001" spans="1:1" x14ac:dyDescent="0.2">
      <c r="A6001"/>
    </row>
    <row r="6002" spans="1:1" x14ac:dyDescent="0.2">
      <c r="A6002"/>
    </row>
    <row r="6003" spans="1:1" x14ac:dyDescent="0.2">
      <c r="A6003"/>
    </row>
    <row r="6004" spans="1:1" x14ac:dyDescent="0.2">
      <c r="A6004"/>
    </row>
    <row r="6005" spans="1:1" x14ac:dyDescent="0.2">
      <c r="A6005"/>
    </row>
    <row r="6006" spans="1:1" x14ac:dyDescent="0.2">
      <c r="A6006"/>
    </row>
    <row r="6007" spans="1:1" x14ac:dyDescent="0.2">
      <c r="A6007"/>
    </row>
    <row r="6008" spans="1:1" x14ac:dyDescent="0.2">
      <c r="A6008"/>
    </row>
    <row r="6009" spans="1:1" x14ac:dyDescent="0.2">
      <c r="A6009"/>
    </row>
    <row r="6010" spans="1:1" x14ac:dyDescent="0.2">
      <c r="A6010"/>
    </row>
    <row r="6011" spans="1:1" x14ac:dyDescent="0.2">
      <c r="A6011"/>
    </row>
    <row r="6012" spans="1:1" x14ac:dyDescent="0.2">
      <c r="A6012"/>
    </row>
    <row r="6013" spans="1:1" x14ac:dyDescent="0.2">
      <c r="A6013"/>
    </row>
    <row r="6014" spans="1:1" x14ac:dyDescent="0.2">
      <c r="A6014"/>
    </row>
    <row r="6015" spans="1:1" x14ac:dyDescent="0.2">
      <c r="A6015"/>
    </row>
    <row r="6016" spans="1:1" x14ac:dyDescent="0.2">
      <c r="A6016"/>
    </row>
    <row r="6017" spans="1:1" x14ac:dyDescent="0.2">
      <c r="A6017"/>
    </row>
    <row r="6018" spans="1:1" x14ac:dyDescent="0.2">
      <c r="A6018"/>
    </row>
    <row r="6019" spans="1:1" x14ac:dyDescent="0.2">
      <c r="A6019"/>
    </row>
    <row r="6020" spans="1:1" x14ac:dyDescent="0.2">
      <c r="A6020"/>
    </row>
    <row r="6021" spans="1:1" x14ac:dyDescent="0.2">
      <c r="A6021"/>
    </row>
    <row r="6022" spans="1:1" x14ac:dyDescent="0.2">
      <c r="A6022"/>
    </row>
    <row r="6023" spans="1:1" x14ac:dyDescent="0.2">
      <c r="A6023"/>
    </row>
    <row r="6024" spans="1:1" x14ac:dyDescent="0.2">
      <c r="A6024"/>
    </row>
    <row r="6025" spans="1:1" x14ac:dyDescent="0.2">
      <c r="A6025"/>
    </row>
    <row r="6026" spans="1:1" x14ac:dyDescent="0.2">
      <c r="A6026"/>
    </row>
    <row r="6027" spans="1:1" x14ac:dyDescent="0.2">
      <c r="A6027"/>
    </row>
    <row r="6028" spans="1:1" x14ac:dyDescent="0.2">
      <c r="A6028"/>
    </row>
    <row r="6029" spans="1:1" x14ac:dyDescent="0.2">
      <c r="A6029"/>
    </row>
    <row r="6030" spans="1:1" x14ac:dyDescent="0.2">
      <c r="A6030"/>
    </row>
    <row r="6031" spans="1:1" x14ac:dyDescent="0.2">
      <c r="A6031"/>
    </row>
    <row r="6032" spans="1:1" x14ac:dyDescent="0.2">
      <c r="A6032"/>
    </row>
    <row r="6033" spans="1:1" x14ac:dyDescent="0.2">
      <c r="A6033"/>
    </row>
    <row r="6034" spans="1:1" x14ac:dyDescent="0.2">
      <c r="A6034"/>
    </row>
    <row r="6035" spans="1:1" x14ac:dyDescent="0.2">
      <c r="A6035"/>
    </row>
    <row r="6036" spans="1:1" x14ac:dyDescent="0.2">
      <c r="A6036"/>
    </row>
    <row r="6037" spans="1:1" x14ac:dyDescent="0.2">
      <c r="A6037"/>
    </row>
    <row r="6038" spans="1:1" x14ac:dyDescent="0.2">
      <c r="A6038"/>
    </row>
    <row r="6039" spans="1:1" x14ac:dyDescent="0.2">
      <c r="A6039"/>
    </row>
    <row r="6040" spans="1:1" x14ac:dyDescent="0.2">
      <c r="A6040"/>
    </row>
    <row r="6041" spans="1:1" x14ac:dyDescent="0.2">
      <c r="A6041"/>
    </row>
    <row r="6042" spans="1:1" x14ac:dyDescent="0.2">
      <c r="A6042"/>
    </row>
    <row r="6043" spans="1:1" x14ac:dyDescent="0.2">
      <c r="A6043"/>
    </row>
    <row r="6044" spans="1:1" x14ac:dyDescent="0.2">
      <c r="A6044"/>
    </row>
    <row r="6045" spans="1:1" x14ac:dyDescent="0.2">
      <c r="A6045"/>
    </row>
    <row r="6046" spans="1:1" x14ac:dyDescent="0.2">
      <c r="A6046"/>
    </row>
    <row r="6047" spans="1:1" x14ac:dyDescent="0.2">
      <c r="A6047"/>
    </row>
    <row r="6048" spans="1:1" x14ac:dyDescent="0.2">
      <c r="A6048"/>
    </row>
    <row r="6049" spans="1:1" x14ac:dyDescent="0.2">
      <c r="A6049"/>
    </row>
    <row r="6050" spans="1:1" x14ac:dyDescent="0.2">
      <c r="A6050"/>
    </row>
    <row r="6051" spans="1:1" x14ac:dyDescent="0.2">
      <c r="A6051"/>
    </row>
    <row r="6052" spans="1:1" x14ac:dyDescent="0.2">
      <c r="A6052"/>
    </row>
    <row r="6053" spans="1:1" x14ac:dyDescent="0.2">
      <c r="A6053"/>
    </row>
    <row r="6054" spans="1:1" x14ac:dyDescent="0.2">
      <c r="A6054"/>
    </row>
    <row r="6055" spans="1:1" x14ac:dyDescent="0.2">
      <c r="A6055"/>
    </row>
    <row r="6056" spans="1:1" x14ac:dyDescent="0.2">
      <c r="A6056"/>
    </row>
    <row r="6057" spans="1:1" x14ac:dyDescent="0.2">
      <c r="A6057"/>
    </row>
    <row r="6058" spans="1:1" x14ac:dyDescent="0.2">
      <c r="A6058"/>
    </row>
    <row r="6059" spans="1:1" x14ac:dyDescent="0.2">
      <c r="A6059"/>
    </row>
    <row r="6060" spans="1:1" x14ac:dyDescent="0.2">
      <c r="A6060"/>
    </row>
    <row r="6061" spans="1:1" x14ac:dyDescent="0.2">
      <c r="A6061"/>
    </row>
    <row r="6062" spans="1:1" x14ac:dyDescent="0.2">
      <c r="A6062"/>
    </row>
    <row r="6063" spans="1:1" x14ac:dyDescent="0.2">
      <c r="A6063"/>
    </row>
    <row r="6064" spans="1:1" x14ac:dyDescent="0.2">
      <c r="A6064"/>
    </row>
    <row r="6065" spans="1:1" x14ac:dyDescent="0.2">
      <c r="A6065"/>
    </row>
    <row r="6066" spans="1:1" x14ac:dyDescent="0.2">
      <c r="A6066"/>
    </row>
    <row r="6067" spans="1:1" x14ac:dyDescent="0.2">
      <c r="A6067"/>
    </row>
    <row r="6068" spans="1:1" x14ac:dyDescent="0.2">
      <c r="A6068"/>
    </row>
    <row r="6069" spans="1:1" x14ac:dyDescent="0.2">
      <c r="A6069"/>
    </row>
    <row r="6070" spans="1:1" x14ac:dyDescent="0.2">
      <c r="A6070"/>
    </row>
    <row r="6071" spans="1:1" x14ac:dyDescent="0.2">
      <c r="A6071"/>
    </row>
    <row r="6072" spans="1:1" x14ac:dyDescent="0.2">
      <c r="A6072"/>
    </row>
    <row r="6073" spans="1:1" x14ac:dyDescent="0.2">
      <c r="A6073"/>
    </row>
    <row r="6074" spans="1:1" x14ac:dyDescent="0.2">
      <c r="A6074"/>
    </row>
    <row r="6075" spans="1:1" x14ac:dyDescent="0.2">
      <c r="A6075"/>
    </row>
    <row r="6076" spans="1:1" x14ac:dyDescent="0.2">
      <c r="A6076"/>
    </row>
    <row r="6077" spans="1:1" x14ac:dyDescent="0.2">
      <c r="A6077"/>
    </row>
    <row r="6078" spans="1:1" x14ac:dyDescent="0.2">
      <c r="A6078"/>
    </row>
    <row r="6079" spans="1:1" x14ac:dyDescent="0.2">
      <c r="A6079"/>
    </row>
    <row r="6080" spans="1:1" x14ac:dyDescent="0.2">
      <c r="A6080"/>
    </row>
    <row r="6081" spans="1:1" x14ac:dyDescent="0.2">
      <c r="A6081"/>
    </row>
    <row r="6082" spans="1:1" x14ac:dyDescent="0.2">
      <c r="A6082"/>
    </row>
    <row r="6083" spans="1:1" x14ac:dyDescent="0.2">
      <c r="A6083"/>
    </row>
    <row r="6084" spans="1:1" x14ac:dyDescent="0.2">
      <c r="A6084"/>
    </row>
    <row r="6085" spans="1:1" x14ac:dyDescent="0.2">
      <c r="A6085"/>
    </row>
    <row r="6086" spans="1:1" x14ac:dyDescent="0.2">
      <c r="A6086"/>
    </row>
    <row r="6087" spans="1:1" x14ac:dyDescent="0.2">
      <c r="A6087"/>
    </row>
    <row r="6088" spans="1:1" x14ac:dyDescent="0.2">
      <c r="A6088"/>
    </row>
    <row r="6089" spans="1:1" x14ac:dyDescent="0.2">
      <c r="A6089"/>
    </row>
    <row r="6090" spans="1:1" x14ac:dyDescent="0.2">
      <c r="A6090"/>
    </row>
    <row r="6091" spans="1:1" x14ac:dyDescent="0.2">
      <c r="A6091"/>
    </row>
    <row r="6092" spans="1:1" x14ac:dyDescent="0.2">
      <c r="A6092"/>
    </row>
    <row r="6093" spans="1:1" x14ac:dyDescent="0.2">
      <c r="A6093"/>
    </row>
    <row r="6094" spans="1:1" x14ac:dyDescent="0.2">
      <c r="A6094"/>
    </row>
    <row r="6095" spans="1:1" x14ac:dyDescent="0.2">
      <c r="A6095"/>
    </row>
    <row r="6096" spans="1:1" x14ac:dyDescent="0.2">
      <c r="A6096"/>
    </row>
    <row r="6097" spans="1:1" x14ac:dyDescent="0.2">
      <c r="A6097"/>
    </row>
    <row r="6098" spans="1:1" x14ac:dyDescent="0.2">
      <c r="A6098"/>
    </row>
    <row r="6099" spans="1:1" x14ac:dyDescent="0.2">
      <c r="A6099"/>
    </row>
    <row r="6100" spans="1:1" x14ac:dyDescent="0.2">
      <c r="A6100"/>
    </row>
    <row r="6101" spans="1:1" x14ac:dyDescent="0.2">
      <c r="A6101"/>
    </row>
    <row r="6102" spans="1:1" x14ac:dyDescent="0.2">
      <c r="A6102"/>
    </row>
    <row r="6103" spans="1:1" x14ac:dyDescent="0.2">
      <c r="A6103"/>
    </row>
    <row r="6104" spans="1:1" x14ac:dyDescent="0.2">
      <c r="A6104"/>
    </row>
    <row r="6105" spans="1:1" x14ac:dyDescent="0.2">
      <c r="A6105"/>
    </row>
    <row r="6106" spans="1:1" x14ac:dyDescent="0.2">
      <c r="A6106"/>
    </row>
    <row r="6107" spans="1:1" x14ac:dyDescent="0.2">
      <c r="A6107"/>
    </row>
    <row r="6108" spans="1:1" x14ac:dyDescent="0.2">
      <c r="A6108"/>
    </row>
    <row r="6109" spans="1:1" x14ac:dyDescent="0.2">
      <c r="A6109"/>
    </row>
    <row r="6110" spans="1:1" x14ac:dyDescent="0.2">
      <c r="A6110"/>
    </row>
    <row r="6111" spans="1:1" x14ac:dyDescent="0.2">
      <c r="A6111"/>
    </row>
    <row r="6112" spans="1:1" x14ac:dyDescent="0.2">
      <c r="A6112"/>
    </row>
    <row r="6113" spans="1:1" x14ac:dyDescent="0.2">
      <c r="A6113"/>
    </row>
    <row r="6114" spans="1:1" x14ac:dyDescent="0.2">
      <c r="A6114"/>
    </row>
    <row r="6115" spans="1:1" x14ac:dyDescent="0.2">
      <c r="A6115"/>
    </row>
    <row r="6116" spans="1:1" x14ac:dyDescent="0.2">
      <c r="A6116"/>
    </row>
    <row r="6117" spans="1:1" x14ac:dyDescent="0.2">
      <c r="A6117"/>
    </row>
    <row r="6118" spans="1:1" x14ac:dyDescent="0.2">
      <c r="A6118"/>
    </row>
    <row r="6119" spans="1:1" x14ac:dyDescent="0.2">
      <c r="A6119"/>
    </row>
    <row r="6120" spans="1:1" x14ac:dyDescent="0.2">
      <c r="A6120"/>
    </row>
    <row r="6121" spans="1:1" x14ac:dyDescent="0.2">
      <c r="A6121"/>
    </row>
    <row r="6122" spans="1:1" x14ac:dyDescent="0.2">
      <c r="A6122"/>
    </row>
    <row r="6123" spans="1:1" x14ac:dyDescent="0.2">
      <c r="A6123"/>
    </row>
    <row r="6124" spans="1:1" x14ac:dyDescent="0.2">
      <c r="A6124"/>
    </row>
    <row r="6125" spans="1:1" x14ac:dyDescent="0.2">
      <c r="A6125"/>
    </row>
    <row r="6126" spans="1:1" x14ac:dyDescent="0.2">
      <c r="A6126"/>
    </row>
    <row r="6127" spans="1:1" x14ac:dyDescent="0.2">
      <c r="A6127"/>
    </row>
    <row r="6128" spans="1:1" x14ac:dyDescent="0.2">
      <c r="A6128"/>
    </row>
    <row r="6129" spans="1:1" x14ac:dyDescent="0.2">
      <c r="A6129"/>
    </row>
    <row r="6130" spans="1:1" x14ac:dyDescent="0.2">
      <c r="A6130"/>
    </row>
    <row r="6131" spans="1:1" x14ac:dyDescent="0.2">
      <c r="A6131"/>
    </row>
    <row r="6132" spans="1:1" x14ac:dyDescent="0.2">
      <c r="A6132"/>
    </row>
    <row r="6133" spans="1:1" x14ac:dyDescent="0.2">
      <c r="A6133"/>
    </row>
    <row r="6134" spans="1:1" x14ac:dyDescent="0.2">
      <c r="A6134"/>
    </row>
    <row r="6135" spans="1:1" x14ac:dyDescent="0.2">
      <c r="A6135"/>
    </row>
    <row r="6136" spans="1:1" x14ac:dyDescent="0.2">
      <c r="A6136"/>
    </row>
    <row r="6137" spans="1:1" x14ac:dyDescent="0.2">
      <c r="A6137"/>
    </row>
    <row r="6138" spans="1:1" x14ac:dyDescent="0.2">
      <c r="A6138"/>
    </row>
    <row r="6139" spans="1:1" x14ac:dyDescent="0.2">
      <c r="A6139"/>
    </row>
    <row r="6140" spans="1:1" x14ac:dyDescent="0.2">
      <c r="A6140"/>
    </row>
    <row r="6141" spans="1:1" x14ac:dyDescent="0.2">
      <c r="A6141"/>
    </row>
    <row r="6142" spans="1:1" x14ac:dyDescent="0.2">
      <c r="A6142"/>
    </row>
    <row r="6143" spans="1:1" x14ac:dyDescent="0.2">
      <c r="A6143"/>
    </row>
    <row r="6144" spans="1:1" x14ac:dyDescent="0.2">
      <c r="A6144"/>
    </row>
    <row r="6145" spans="1:1" x14ac:dyDescent="0.2">
      <c r="A6145"/>
    </row>
    <row r="6146" spans="1:1" x14ac:dyDescent="0.2">
      <c r="A6146"/>
    </row>
    <row r="6147" spans="1:1" x14ac:dyDescent="0.2">
      <c r="A6147"/>
    </row>
    <row r="6148" spans="1:1" x14ac:dyDescent="0.2">
      <c r="A6148"/>
    </row>
    <row r="6149" spans="1:1" x14ac:dyDescent="0.2">
      <c r="A6149"/>
    </row>
    <row r="6150" spans="1:1" x14ac:dyDescent="0.2">
      <c r="A6150"/>
    </row>
    <row r="6151" spans="1:1" x14ac:dyDescent="0.2">
      <c r="A6151"/>
    </row>
    <row r="6152" spans="1:1" x14ac:dyDescent="0.2">
      <c r="A6152"/>
    </row>
    <row r="6153" spans="1:1" x14ac:dyDescent="0.2">
      <c r="A6153"/>
    </row>
    <row r="6154" spans="1:1" x14ac:dyDescent="0.2">
      <c r="A6154"/>
    </row>
    <row r="6155" spans="1:1" x14ac:dyDescent="0.2">
      <c r="A6155"/>
    </row>
    <row r="6156" spans="1:1" x14ac:dyDescent="0.2">
      <c r="A6156"/>
    </row>
    <row r="6157" spans="1:1" x14ac:dyDescent="0.2">
      <c r="A6157"/>
    </row>
    <row r="6158" spans="1:1" x14ac:dyDescent="0.2">
      <c r="A6158"/>
    </row>
    <row r="6159" spans="1:1" x14ac:dyDescent="0.2">
      <c r="A6159"/>
    </row>
    <row r="6160" spans="1:1" x14ac:dyDescent="0.2">
      <c r="A6160"/>
    </row>
    <row r="6161" spans="1:1" x14ac:dyDescent="0.2">
      <c r="A6161"/>
    </row>
    <row r="6162" spans="1:1" x14ac:dyDescent="0.2">
      <c r="A6162"/>
    </row>
    <row r="6163" spans="1:1" x14ac:dyDescent="0.2">
      <c r="A6163"/>
    </row>
    <row r="6164" spans="1:1" x14ac:dyDescent="0.2">
      <c r="A6164"/>
    </row>
    <row r="6165" spans="1:1" x14ac:dyDescent="0.2">
      <c r="A6165"/>
    </row>
    <row r="6166" spans="1:1" x14ac:dyDescent="0.2">
      <c r="A6166"/>
    </row>
    <row r="6167" spans="1:1" x14ac:dyDescent="0.2">
      <c r="A6167"/>
    </row>
    <row r="6168" spans="1:1" x14ac:dyDescent="0.2">
      <c r="A6168"/>
    </row>
    <row r="6169" spans="1:1" x14ac:dyDescent="0.2">
      <c r="A6169"/>
    </row>
    <row r="6170" spans="1:1" x14ac:dyDescent="0.2">
      <c r="A6170"/>
    </row>
    <row r="6171" spans="1:1" x14ac:dyDescent="0.2">
      <c r="A6171"/>
    </row>
    <row r="6172" spans="1:1" x14ac:dyDescent="0.2">
      <c r="A6172"/>
    </row>
    <row r="6173" spans="1:1" x14ac:dyDescent="0.2">
      <c r="A6173"/>
    </row>
    <row r="6174" spans="1:1" x14ac:dyDescent="0.2">
      <c r="A6174"/>
    </row>
    <row r="6175" spans="1:1" x14ac:dyDescent="0.2">
      <c r="A6175"/>
    </row>
    <row r="6176" spans="1:1" x14ac:dyDescent="0.2">
      <c r="A6176"/>
    </row>
    <row r="6177" spans="1:1" x14ac:dyDescent="0.2">
      <c r="A6177"/>
    </row>
    <row r="6178" spans="1:1" x14ac:dyDescent="0.2">
      <c r="A6178"/>
    </row>
    <row r="6179" spans="1:1" x14ac:dyDescent="0.2">
      <c r="A6179"/>
    </row>
    <row r="6180" spans="1:1" x14ac:dyDescent="0.2">
      <c r="A6180"/>
    </row>
    <row r="6181" spans="1:1" x14ac:dyDescent="0.2">
      <c r="A6181"/>
    </row>
    <row r="6182" spans="1:1" x14ac:dyDescent="0.2">
      <c r="A6182"/>
    </row>
    <row r="6183" spans="1:1" x14ac:dyDescent="0.2">
      <c r="A6183"/>
    </row>
    <row r="6184" spans="1:1" x14ac:dyDescent="0.2">
      <c r="A6184"/>
    </row>
    <row r="6185" spans="1:1" x14ac:dyDescent="0.2">
      <c r="A6185"/>
    </row>
    <row r="6186" spans="1:1" x14ac:dyDescent="0.2">
      <c r="A6186"/>
    </row>
    <row r="6187" spans="1:1" x14ac:dyDescent="0.2">
      <c r="A6187"/>
    </row>
    <row r="6188" spans="1:1" x14ac:dyDescent="0.2">
      <c r="A6188"/>
    </row>
    <row r="6189" spans="1:1" x14ac:dyDescent="0.2">
      <c r="A6189"/>
    </row>
    <row r="6190" spans="1:1" x14ac:dyDescent="0.2">
      <c r="A6190"/>
    </row>
    <row r="6191" spans="1:1" x14ac:dyDescent="0.2">
      <c r="A6191"/>
    </row>
    <row r="6192" spans="1:1" x14ac:dyDescent="0.2">
      <c r="A6192"/>
    </row>
    <row r="6193" spans="1:1" x14ac:dyDescent="0.2">
      <c r="A6193"/>
    </row>
    <row r="6194" spans="1:1" x14ac:dyDescent="0.2">
      <c r="A6194"/>
    </row>
    <row r="6195" spans="1:1" x14ac:dyDescent="0.2">
      <c r="A6195"/>
    </row>
    <row r="6196" spans="1:1" x14ac:dyDescent="0.2">
      <c r="A6196"/>
    </row>
    <row r="6197" spans="1:1" x14ac:dyDescent="0.2">
      <c r="A6197"/>
    </row>
    <row r="6198" spans="1:1" x14ac:dyDescent="0.2">
      <c r="A6198"/>
    </row>
    <row r="6199" spans="1:1" x14ac:dyDescent="0.2">
      <c r="A6199"/>
    </row>
    <row r="6200" spans="1:1" x14ac:dyDescent="0.2">
      <c r="A6200"/>
    </row>
    <row r="6201" spans="1:1" x14ac:dyDescent="0.2">
      <c r="A6201"/>
    </row>
    <row r="6202" spans="1:1" x14ac:dyDescent="0.2">
      <c r="A6202"/>
    </row>
    <row r="6203" spans="1:1" x14ac:dyDescent="0.2">
      <c r="A6203"/>
    </row>
    <row r="6204" spans="1:1" x14ac:dyDescent="0.2">
      <c r="A6204"/>
    </row>
    <row r="6205" spans="1:1" x14ac:dyDescent="0.2">
      <c r="A6205"/>
    </row>
    <row r="6206" spans="1:1" x14ac:dyDescent="0.2">
      <c r="A6206"/>
    </row>
    <row r="6207" spans="1:1" x14ac:dyDescent="0.2">
      <c r="A6207"/>
    </row>
    <row r="6208" spans="1:1" x14ac:dyDescent="0.2">
      <c r="A6208"/>
    </row>
    <row r="6209" spans="1:1" x14ac:dyDescent="0.2">
      <c r="A6209"/>
    </row>
    <row r="6210" spans="1:1" x14ac:dyDescent="0.2">
      <c r="A6210"/>
    </row>
    <row r="6211" spans="1:1" x14ac:dyDescent="0.2">
      <c r="A6211"/>
    </row>
    <row r="6212" spans="1:1" x14ac:dyDescent="0.2">
      <c r="A6212"/>
    </row>
    <row r="6213" spans="1:1" x14ac:dyDescent="0.2">
      <c r="A6213"/>
    </row>
    <row r="6214" spans="1:1" x14ac:dyDescent="0.2">
      <c r="A6214"/>
    </row>
    <row r="6215" spans="1:1" x14ac:dyDescent="0.2">
      <c r="A6215"/>
    </row>
    <row r="6216" spans="1:1" x14ac:dyDescent="0.2">
      <c r="A6216"/>
    </row>
    <row r="6217" spans="1:1" x14ac:dyDescent="0.2">
      <c r="A6217"/>
    </row>
    <row r="6218" spans="1:1" x14ac:dyDescent="0.2">
      <c r="A6218"/>
    </row>
    <row r="6219" spans="1:1" x14ac:dyDescent="0.2">
      <c r="A6219"/>
    </row>
    <row r="6220" spans="1:1" x14ac:dyDescent="0.2">
      <c r="A6220"/>
    </row>
    <row r="6221" spans="1:1" x14ac:dyDescent="0.2">
      <c r="A6221"/>
    </row>
    <row r="6222" spans="1:1" x14ac:dyDescent="0.2">
      <c r="A6222"/>
    </row>
    <row r="6223" spans="1:1" x14ac:dyDescent="0.2">
      <c r="A6223"/>
    </row>
    <row r="6224" spans="1:1" x14ac:dyDescent="0.2">
      <c r="A6224"/>
    </row>
    <row r="6225" spans="1:1" x14ac:dyDescent="0.2">
      <c r="A6225"/>
    </row>
    <row r="6226" spans="1:1" x14ac:dyDescent="0.2">
      <c r="A6226"/>
    </row>
    <row r="6227" spans="1:1" x14ac:dyDescent="0.2">
      <c r="A6227"/>
    </row>
    <row r="6228" spans="1:1" x14ac:dyDescent="0.2">
      <c r="A6228"/>
    </row>
    <row r="6229" spans="1:1" x14ac:dyDescent="0.2">
      <c r="A6229"/>
    </row>
    <row r="6230" spans="1:1" x14ac:dyDescent="0.2">
      <c r="A6230"/>
    </row>
    <row r="6231" spans="1:1" x14ac:dyDescent="0.2">
      <c r="A6231"/>
    </row>
    <row r="6232" spans="1:1" x14ac:dyDescent="0.2">
      <c r="A6232"/>
    </row>
    <row r="6233" spans="1:1" x14ac:dyDescent="0.2">
      <c r="A6233"/>
    </row>
    <row r="6234" spans="1:1" x14ac:dyDescent="0.2">
      <c r="A6234"/>
    </row>
    <row r="6235" spans="1:1" x14ac:dyDescent="0.2">
      <c r="A6235"/>
    </row>
    <row r="6236" spans="1:1" x14ac:dyDescent="0.2">
      <c r="A6236"/>
    </row>
    <row r="6237" spans="1:1" x14ac:dyDescent="0.2">
      <c r="A6237"/>
    </row>
    <row r="6238" spans="1:1" x14ac:dyDescent="0.2">
      <c r="A6238"/>
    </row>
    <row r="6239" spans="1:1" x14ac:dyDescent="0.2">
      <c r="A6239"/>
    </row>
    <row r="6240" spans="1:1" x14ac:dyDescent="0.2">
      <c r="A6240"/>
    </row>
    <row r="6241" spans="1:1" x14ac:dyDescent="0.2">
      <c r="A6241"/>
    </row>
    <row r="6242" spans="1:1" x14ac:dyDescent="0.2">
      <c r="A6242"/>
    </row>
    <row r="6243" spans="1:1" x14ac:dyDescent="0.2">
      <c r="A6243"/>
    </row>
    <row r="6244" spans="1:1" x14ac:dyDescent="0.2">
      <c r="A6244"/>
    </row>
    <row r="6245" spans="1:1" x14ac:dyDescent="0.2">
      <c r="A6245"/>
    </row>
    <row r="6246" spans="1:1" x14ac:dyDescent="0.2">
      <c r="A6246"/>
    </row>
    <row r="6247" spans="1:1" x14ac:dyDescent="0.2">
      <c r="A6247"/>
    </row>
    <row r="6248" spans="1:1" x14ac:dyDescent="0.2">
      <c r="A6248"/>
    </row>
    <row r="6249" spans="1:1" x14ac:dyDescent="0.2">
      <c r="A6249"/>
    </row>
    <row r="6250" spans="1:1" x14ac:dyDescent="0.2">
      <c r="A6250"/>
    </row>
    <row r="6251" spans="1:1" x14ac:dyDescent="0.2">
      <c r="A6251"/>
    </row>
    <row r="6252" spans="1:1" x14ac:dyDescent="0.2">
      <c r="A6252"/>
    </row>
    <row r="6253" spans="1:1" x14ac:dyDescent="0.2">
      <c r="A6253"/>
    </row>
    <row r="6254" spans="1:1" x14ac:dyDescent="0.2">
      <c r="A6254"/>
    </row>
    <row r="6255" spans="1:1" x14ac:dyDescent="0.2">
      <c r="A6255"/>
    </row>
    <row r="6256" spans="1:1" x14ac:dyDescent="0.2">
      <c r="A6256"/>
    </row>
    <row r="6257" spans="1:1" x14ac:dyDescent="0.2">
      <c r="A6257"/>
    </row>
    <row r="6258" spans="1:1" x14ac:dyDescent="0.2">
      <c r="A6258"/>
    </row>
    <row r="6259" spans="1:1" x14ac:dyDescent="0.2">
      <c r="A6259"/>
    </row>
    <row r="6260" spans="1:1" x14ac:dyDescent="0.2">
      <c r="A6260"/>
    </row>
    <row r="6261" spans="1:1" x14ac:dyDescent="0.2">
      <c r="A6261"/>
    </row>
    <row r="6262" spans="1:1" x14ac:dyDescent="0.2">
      <c r="A6262"/>
    </row>
    <row r="6263" spans="1:1" x14ac:dyDescent="0.2">
      <c r="A6263"/>
    </row>
    <row r="6264" spans="1:1" x14ac:dyDescent="0.2">
      <c r="A6264"/>
    </row>
    <row r="6265" spans="1:1" x14ac:dyDescent="0.2">
      <c r="A6265"/>
    </row>
    <row r="6266" spans="1:1" x14ac:dyDescent="0.2">
      <c r="A6266"/>
    </row>
    <row r="6267" spans="1:1" x14ac:dyDescent="0.2">
      <c r="A6267"/>
    </row>
    <row r="6268" spans="1:1" x14ac:dyDescent="0.2">
      <c r="A6268"/>
    </row>
    <row r="6269" spans="1:1" x14ac:dyDescent="0.2">
      <c r="A6269"/>
    </row>
    <row r="6270" spans="1:1" x14ac:dyDescent="0.2">
      <c r="A6270"/>
    </row>
    <row r="6271" spans="1:1" x14ac:dyDescent="0.2">
      <c r="A6271"/>
    </row>
    <row r="6272" spans="1:1" x14ac:dyDescent="0.2">
      <c r="A6272"/>
    </row>
    <row r="6273" spans="1:1" x14ac:dyDescent="0.2">
      <c r="A6273"/>
    </row>
    <row r="6274" spans="1:1" x14ac:dyDescent="0.2">
      <c r="A6274"/>
    </row>
    <row r="6275" spans="1:1" x14ac:dyDescent="0.2">
      <c r="A6275"/>
    </row>
    <row r="6276" spans="1:1" x14ac:dyDescent="0.2">
      <c r="A6276"/>
    </row>
    <row r="6277" spans="1:1" x14ac:dyDescent="0.2">
      <c r="A6277"/>
    </row>
    <row r="6278" spans="1:1" x14ac:dyDescent="0.2">
      <c r="A6278"/>
    </row>
    <row r="6279" spans="1:1" x14ac:dyDescent="0.2">
      <c r="A6279"/>
    </row>
    <row r="6280" spans="1:1" x14ac:dyDescent="0.2">
      <c r="A6280"/>
    </row>
    <row r="6281" spans="1:1" x14ac:dyDescent="0.2">
      <c r="A6281"/>
    </row>
    <row r="6282" spans="1:1" x14ac:dyDescent="0.2">
      <c r="A6282"/>
    </row>
    <row r="6283" spans="1:1" x14ac:dyDescent="0.2">
      <c r="A6283"/>
    </row>
    <row r="6284" spans="1:1" x14ac:dyDescent="0.2">
      <c r="A6284"/>
    </row>
    <row r="6285" spans="1:1" x14ac:dyDescent="0.2">
      <c r="A6285"/>
    </row>
    <row r="6286" spans="1:1" x14ac:dyDescent="0.2">
      <c r="A6286"/>
    </row>
    <row r="6287" spans="1:1" x14ac:dyDescent="0.2">
      <c r="A6287"/>
    </row>
    <row r="6288" spans="1:1" x14ac:dyDescent="0.2">
      <c r="A6288"/>
    </row>
    <row r="6289" spans="1:1" x14ac:dyDescent="0.2">
      <c r="A6289"/>
    </row>
    <row r="6290" spans="1:1" x14ac:dyDescent="0.2">
      <c r="A6290"/>
    </row>
    <row r="6291" spans="1:1" x14ac:dyDescent="0.2">
      <c r="A6291"/>
    </row>
    <row r="6292" spans="1:1" x14ac:dyDescent="0.2">
      <c r="A6292"/>
    </row>
    <row r="6293" spans="1:1" x14ac:dyDescent="0.2">
      <c r="A6293"/>
    </row>
    <row r="6294" spans="1:1" x14ac:dyDescent="0.2">
      <c r="A6294"/>
    </row>
    <row r="6295" spans="1:1" x14ac:dyDescent="0.2">
      <c r="A6295"/>
    </row>
    <row r="6296" spans="1:1" x14ac:dyDescent="0.2">
      <c r="A6296"/>
    </row>
    <row r="6297" spans="1:1" x14ac:dyDescent="0.2">
      <c r="A6297"/>
    </row>
    <row r="6298" spans="1:1" x14ac:dyDescent="0.2">
      <c r="A6298"/>
    </row>
    <row r="6299" spans="1:1" x14ac:dyDescent="0.2">
      <c r="A6299"/>
    </row>
    <row r="6300" spans="1:1" x14ac:dyDescent="0.2">
      <c r="A6300"/>
    </row>
    <row r="6301" spans="1:1" x14ac:dyDescent="0.2">
      <c r="A6301"/>
    </row>
    <row r="6302" spans="1:1" x14ac:dyDescent="0.2">
      <c r="A6302"/>
    </row>
    <row r="6303" spans="1:1" x14ac:dyDescent="0.2">
      <c r="A6303"/>
    </row>
    <row r="6304" spans="1:1" x14ac:dyDescent="0.2">
      <c r="A6304"/>
    </row>
    <row r="6305" spans="1:1" x14ac:dyDescent="0.2">
      <c r="A6305"/>
    </row>
    <row r="6306" spans="1:1" x14ac:dyDescent="0.2">
      <c r="A6306"/>
    </row>
    <row r="6307" spans="1:1" x14ac:dyDescent="0.2">
      <c r="A6307"/>
    </row>
    <row r="6308" spans="1:1" x14ac:dyDescent="0.2">
      <c r="A6308"/>
    </row>
    <row r="6309" spans="1:1" x14ac:dyDescent="0.2">
      <c r="A6309"/>
    </row>
    <row r="6310" spans="1:1" x14ac:dyDescent="0.2">
      <c r="A6310"/>
    </row>
    <row r="6311" spans="1:1" x14ac:dyDescent="0.2">
      <c r="A6311"/>
    </row>
    <row r="6312" spans="1:1" x14ac:dyDescent="0.2">
      <c r="A6312"/>
    </row>
    <row r="6313" spans="1:1" x14ac:dyDescent="0.2">
      <c r="A6313"/>
    </row>
    <row r="6314" spans="1:1" x14ac:dyDescent="0.2">
      <c r="A6314"/>
    </row>
    <row r="6315" spans="1:1" x14ac:dyDescent="0.2">
      <c r="A6315"/>
    </row>
    <row r="6316" spans="1:1" x14ac:dyDescent="0.2">
      <c r="A6316"/>
    </row>
    <row r="6317" spans="1:1" x14ac:dyDescent="0.2">
      <c r="A6317"/>
    </row>
    <row r="6318" spans="1:1" x14ac:dyDescent="0.2">
      <c r="A6318"/>
    </row>
    <row r="6319" spans="1:1" x14ac:dyDescent="0.2">
      <c r="A6319"/>
    </row>
    <row r="6320" spans="1:1" x14ac:dyDescent="0.2">
      <c r="A6320"/>
    </row>
    <row r="6321" spans="1:1" x14ac:dyDescent="0.2">
      <c r="A6321"/>
    </row>
    <row r="6322" spans="1:1" x14ac:dyDescent="0.2">
      <c r="A6322"/>
    </row>
    <row r="6323" spans="1:1" x14ac:dyDescent="0.2">
      <c r="A6323"/>
    </row>
    <row r="6324" spans="1:1" x14ac:dyDescent="0.2">
      <c r="A6324"/>
    </row>
    <row r="6325" spans="1:1" x14ac:dyDescent="0.2">
      <c r="A6325"/>
    </row>
    <row r="6326" spans="1:1" x14ac:dyDescent="0.2">
      <c r="A6326"/>
    </row>
    <row r="6327" spans="1:1" x14ac:dyDescent="0.2">
      <c r="A6327"/>
    </row>
    <row r="6328" spans="1:1" x14ac:dyDescent="0.2">
      <c r="A6328"/>
    </row>
    <row r="6329" spans="1:1" x14ac:dyDescent="0.2">
      <c r="A6329"/>
    </row>
    <row r="6330" spans="1:1" x14ac:dyDescent="0.2">
      <c r="A6330"/>
    </row>
    <row r="6331" spans="1:1" x14ac:dyDescent="0.2">
      <c r="A6331"/>
    </row>
    <row r="6332" spans="1:1" x14ac:dyDescent="0.2">
      <c r="A6332"/>
    </row>
    <row r="6333" spans="1:1" x14ac:dyDescent="0.2">
      <c r="A6333"/>
    </row>
    <row r="6334" spans="1:1" x14ac:dyDescent="0.2">
      <c r="A6334"/>
    </row>
    <row r="6335" spans="1:1" x14ac:dyDescent="0.2">
      <c r="A6335"/>
    </row>
    <row r="6336" spans="1:1" x14ac:dyDescent="0.2">
      <c r="A6336"/>
    </row>
    <row r="6337" spans="1:1" x14ac:dyDescent="0.2">
      <c r="A6337"/>
    </row>
    <row r="6338" spans="1:1" x14ac:dyDescent="0.2">
      <c r="A6338"/>
    </row>
    <row r="6339" spans="1:1" x14ac:dyDescent="0.2">
      <c r="A6339"/>
    </row>
    <row r="6340" spans="1:1" x14ac:dyDescent="0.2">
      <c r="A6340"/>
    </row>
    <row r="6341" spans="1:1" x14ac:dyDescent="0.2">
      <c r="A6341"/>
    </row>
    <row r="6342" spans="1:1" x14ac:dyDescent="0.2">
      <c r="A6342"/>
    </row>
    <row r="6343" spans="1:1" x14ac:dyDescent="0.2">
      <c r="A6343"/>
    </row>
    <row r="6344" spans="1:1" x14ac:dyDescent="0.2">
      <c r="A6344"/>
    </row>
    <row r="6345" spans="1:1" x14ac:dyDescent="0.2">
      <c r="A6345"/>
    </row>
    <row r="6346" spans="1:1" x14ac:dyDescent="0.2">
      <c r="A6346"/>
    </row>
    <row r="6347" spans="1:1" x14ac:dyDescent="0.2">
      <c r="A6347"/>
    </row>
    <row r="6348" spans="1:1" x14ac:dyDescent="0.2">
      <c r="A6348"/>
    </row>
    <row r="6349" spans="1:1" x14ac:dyDescent="0.2">
      <c r="A6349"/>
    </row>
    <row r="6350" spans="1:1" x14ac:dyDescent="0.2">
      <c r="A6350"/>
    </row>
    <row r="6351" spans="1:1" x14ac:dyDescent="0.2">
      <c r="A6351"/>
    </row>
    <row r="6352" spans="1:1" x14ac:dyDescent="0.2">
      <c r="A6352"/>
    </row>
    <row r="6353" spans="1:1" x14ac:dyDescent="0.2">
      <c r="A6353"/>
    </row>
    <row r="6354" spans="1:1" x14ac:dyDescent="0.2">
      <c r="A6354"/>
    </row>
    <row r="6355" spans="1:1" x14ac:dyDescent="0.2">
      <c r="A6355"/>
    </row>
    <row r="6356" spans="1:1" x14ac:dyDescent="0.2">
      <c r="A6356"/>
    </row>
    <row r="6357" spans="1:1" x14ac:dyDescent="0.2">
      <c r="A6357"/>
    </row>
    <row r="6358" spans="1:1" x14ac:dyDescent="0.2">
      <c r="A6358"/>
    </row>
    <row r="6359" spans="1:1" x14ac:dyDescent="0.2">
      <c r="A6359"/>
    </row>
    <row r="6360" spans="1:1" x14ac:dyDescent="0.2">
      <c r="A6360"/>
    </row>
    <row r="6361" spans="1:1" x14ac:dyDescent="0.2">
      <c r="A6361"/>
    </row>
    <row r="6362" spans="1:1" x14ac:dyDescent="0.2">
      <c r="A6362"/>
    </row>
    <row r="6363" spans="1:1" x14ac:dyDescent="0.2">
      <c r="A6363"/>
    </row>
    <row r="6364" spans="1:1" x14ac:dyDescent="0.2">
      <c r="A6364"/>
    </row>
    <row r="6365" spans="1:1" x14ac:dyDescent="0.2">
      <c r="A6365"/>
    </row>
    <row r="6366" spans="1:1" x14ac:dyDescent="0.2">
      <c r="A6366"/>
    </row>
    <row r="6367" spans="1:1" x14ac:dyDescent="0.2">
      <c r="A6367"/>
    </row>
    <row r="6368" spans="1:1" x14ac:dyDescent="0.2">
      <c r="A6368"/>
    </row>
    <row r="6369" spans="1:1" x14ac:dyDescent="0.2">
      <c r="A6369"/>
    </row>
    <row r="6370" spans="1:1" x14ac:dyDescent="0.2">
      <c r="A6370"/>
    </row>
    <row r="6371" spans="1:1" x14ac:dyDescent="0.2">
      <c r="A6371"/>
    </row>
    <row r="6372" spans="1:1" x14ac:dyDescent="0.2">
      <c r="A6372"/>
    </row>
    <row r="6373" spans="1:1" x14ac:dyDescent="0.2">
      <c r="A6373"/>
    </row>
    <row r="6374" spans="1:1" x14ac:dyDescent="0.2">
      <c r="A6374"/>
    </row>
    <row r="6375" spans="1:1" x14ac:dyDescent="0.2">
      <c r="A6375"/>
    </row>
    <row r="6376" spans="1:1" x14ac:dyDescent="0.2">
      <c r="A6376"/>
    </row>
    <row r="6377" spans="1:1" x14ac:dyDescent="0.2">
      <c r="A6377"/>
    </row>
    <row r="6378" spans="1:1" x14ac:dyDescent="0.2">
      <c r="A6378"/>
    </row>
    <row r="6379" spans="1:1" x14ac:dyDescent="0.2">
      <c r="A6379"/>
    </row>
    <row r="6380" spans="1:1" x14ac:dyDescent="0.2">
      <c r="A6380"/>
    </row>
    <row r="6381" spans="1:1" x14ac:dyDescent="0.2">
      <c r="A6381"/>
    </row>
    <row r="6382" spans="1:1" x14ac:dyDescent="0.2">
      <c r="A6382"/>
    </row>
    <row r="6383" spans="1:1" x14ac:dyDescent="0.2">
      <c r="A6383"/>
    </row>
    <row r="6384" spans="1:1" x14ac:dyDescent="0.2">
      <c r="A6384"/>
    </row>
    <row r="6385" spans="1:1" x14ac:dyDescent="0.2">
      <c r="A6385"/>
    </row>
    <row r="6386" spans="1:1" x14ac:dyDescent="0.2">
      <c r="A6386"/>
    </row>
    <row r="6387" spans="1:1" x14ac:dyDescent="0.2">
      <c r="A6387"/>
    </row>
    <row r="6388" spans="1:1" x14ac:dyDescent="0.2">
      <c r="A6388"/>
    </row>
    <row r="6389" spans="1:1" x14ac:dyDescent="0.2">
      <c r="A6389"/>
    </row>
    <row r="6390" spans="1:1" x14ac:dyDescent="0.2">
      <c r="A6390"/>
    </row>
    <row r="6391" spans="1:1" x14ac:dyDescent="0.2">
      <c r="A6391"/>
    </row>
    <row r="6392" spans="1:1" x14ac:dyDescent="0.2">
      <c r="A6392"/>
    </row>
    <row r="6393" spans="1:1" x14ac:dyDescent="0.2">
      <c r="A6393"/>
    </row>
    <row r="6394" spans="1:1" x14ac:dyDescent="0.2">
      <c r="A6394"/>
    </row>
    <row r="6395" spans="1:1" x14ac:dyDescent="0.2">
      <c r="A6395"/>
    </row>
    <row r="6396" spans="1:1" x14ac:dyDescent="0.2">
      <c r="A6396"/>
    </row>
    <row r="6397" spans="1:1" x14ac:dyDescent="0.2">
      <c r="A6397"/>
    </row>
    <row r="6398" spans="1:1" x14ac:dyDescent="0.2">
      <c r="A6398"/>
    </row>
    <row r="6399" spans="1:1" x14ac:dyDescent="0.2">
      <c r="A6399"/>
    </row>
    <row r="6400" spans="1:1" x14ac:dyDescent="0.2">
      <c r="A6400"/>
    </row>
    <row r="6401" spans="1:1" x14ac:dyDescent="0.2">
      <c r="A6401"/>
    </row>
    <row r="6402" spans="1:1" x14ac:dyDescent="0.2">
      <c r="A6402"/>
    </row>
    <row r="6403" spans="1:1" x14ac:dyDescent="0.2">
      <c r="A6403"/>
    </row>
    <row r="6404" spans="1:1" x14ac:dyDescent="0.2">
      <c r="A6404"/>
    </row>
    <row r="6405" spans="1:1" x14ac:dyDescent="0.2">
      <c r="A6405"/>
    </row>
    <row r="6406" spans="1:1" x14ac:dyDescent="0.2">
      <c r="A6406"/>
    </row>
    <row r="6407" spans="1:1" x14ac:dyDescent="0.2">
      <c r="A6407"/>
    </row>
    <row r="6408" spans="1:1" x14ac:dyDescent="0.2">
      <c r="A6408"/>
    </row>
    <row r="6409" spans="1:1" x14ac:dyDescent="0.2">
      <c r="A6409"/>
    </row>
    <row r="6410" spans="1:1" x14ac:dyDescent="0.2">
      <c r="A6410"/>
    </row>
    <row r="6411" spans="1:1" x14ac:dyDescent="0.2">
      <c r="A6411"/>
    </row>
    <row r="6412" spans="1:1" x14ac:dyDescent="0.2">
      <c r="A6412"/>
    </row>
    <row r="6413" spans="1:1" x14ac:dyDescent="0.2">
      <c r="A6413"/>
    </row>
    <row r="6414" spans="1:1" x14ac:dyDescent="0.2">
      <c r="A6414"/>
    </row>
    <row r="6415" spans="1:1" x14ac:dyDescent="0.2">
      <c r="A6415"/>
    </row>
    <row r="6416" spans="1:1" x14ac:dyDescent="0.2">
      <c r="A6416"/>
    </row>
    <row r="6417" spans="1:1" x14ac:dyDescent="0.2">
      <c r="A6417"/>
    </row>
    <row r="6418" spans="1:1" x14ac:dyDescent="0.2">
      <c r="A6418"/>
    </row>
    <row r="6419" spans="1:1" x14ac:dyDescent="0.2">
      <c r="A6419"/>
    </row>
    <row r="6420" spans="1:1" x14ac:dyDescent="0.2">
      <c r="A6420"/>
    </row>
    <row r="6421" spans="1:1" x14ac:dyDescent="0.2">
      <c r="A6421"/>
    </row>
    <row r="6422" spans="1:1" x14ac:dyDescent="0.2">
      <c r="A6422"/>
    </row>
    <row r="6423" spans="1:1" x14ac:dyDescent="0.2">
      <c r="A6423"/>
    </row>
    <row r="6424" spans="1:1" x14ac:dyDescent="0.2">
      <c r="A6424"/>
    </row>
    <row r="6425" spans="1:1" x14ac:dyDescent="0.2">
      <c r="A6425"/>
    </row>
    <row r="6426" spans="1:1" x14ac:dyDescent="0.2">
      <c r="A6426"/>
    </row>
    <row r="6427" spans="1:1" x14ac:dyDescent="0.2">
      <c r="A6427"/>
    </row>
    <row r="6428" spans="1:1" x14ac:dyDescent="0.2">
      <c r="A6428"/>
    </row>
    <row r="6429" spans="1:1" x14ac:dyDescent="0.2">
      <c r="A6429"/>
    </row>
    <row r="6430" spans="1:1" x14ac:dyDescent="0.2">
      <c r="A6430"/>
    </row>
    <row r="6431" spans="1:1" x14ac:dyDescent="0.2">
      <c r="A6431"/>
    </row>
    <row r="6432" spans="1:1" x14ac:dyDescent="0.2">
      <c r="A6432"/>
    </row>
    <row r="6433" spans="1:1" x14ac:dyDescent="0.2">
      <c r="A6433"/>
    </row>
    <row r="6434" spans="1:1" x14ac:dyDescent="0.2">
      <c r="A6434"/>
    </row>
    <row r="6435" spans="1:1" x14ac:dyDescent="0.2">
      <c r="A6435"/>
    </row>
    <row r="6436" spans="1:1" x14ac:dyDescent="0.2">
      <c r="A6436"/>
    </row>
    <row r="6437" spans="1:1" x14ac:dyDescent="0.2">
      <c r="A6437"/>
    </row>
    <row r="6438" spans="1:1" x14ac:dyDescent="0.2">
      <c r="A6438"/>
    </row>
    <row r="6439" spans="1:1" x14ac:dyDescent="0.2">
      <c r="A6439"/>
    </row>
    <row r="6440" spans="1:1" x14ac:dyDescent="0.2">
      <c r="A6440"/>
    </row>
    <row r="6441" spans="1:1" x14ac:dyDescent="0.2">
      <c r="A6441"/>
    </row>
    <row r="6442" spans="1:1" x14ac:dyDescent="0.2">
      <c r="A6442"/>
    </row>
    <row r="6443" spans="1:1" x14ac:dyDescent="0.2">
      <c r="A6443"/>
    </row>
    <row r="6444" spans="1:1" x14ac:dyDescent="0.2">
      <c r="A6444"/>
    </row>
    <row r="6445" spans="1:1" x14ac:dyDescent="0.2">
      <c r="A6445"/>
    </row>
    <row r="6446" spans="1:1" x14ac:dyDescent="0.2">
      <c r="A6446"/>
    </row>
    <row r="6447" spans="1:1" x14ac:dyDescent="0.2">
      <c r="A6447"/>
    </row>
    <row r="6448" spans="1:1" x14ac:dyDescent="0.2">
      <c r="A6448"/>
    </row>
    <row r="6449" spans="1:1" x14ac:dyDescent="0.2">
      <c r="A6449"/>
    </row>
    <row r="6450" spans="1:1" x14ac:dyDescent="0.2">
      <c r="A6450"/>
    </row>
    <row r="6451" spans="1:1" x14ac:dyDescent="0.2">
      <c r="A6451"/>
    </row>
    <row r="6452" spans="1:1" x14ac:dyDescent="0.2">
      <c r="A6452"/>
    </row>
    <row r="6453" spans="1:1" x14ac:dyDescent="0.2">
      <c r="A6453"/>
    </row>
    <row r="6454" spans="1:1" x14ac:dyDescent="0.2">
      <c r="A6454"/>
    </row>
    <row r="6455" spans="1:1" x14ac:dyDescent="0.2">
      <c r="A6455"/>
    </row>
    <row r="6456" spans="1:1" x14ac:dyDescent="0.2">
      <c r="A6456"/>
    </row>
    <row r="6457" spans="1:1" x14ac:dyDescent="0.2">
      <c r="A6457"/>
    </row>
    <row r="6458" spans="1:1" x14ac:dyDescent="0.2">
      <c r="A6458"/>
    </row>
    <row r="6459" spans="1:1" x14ac:dyDescent="0.2">
      <c r="A6459"/>
    </row>
    <row r="6460" spans="1:1" x14ac:dyDescent="0.2">
      <c r="A6460"/>
    </row>
    <row r="6461" spans="1:1" x14ac:dyDescent="0.2">
      <c r="A6461"/>
    </row>
    <row r="6462" spans="1:1" x14ac:dyDescent="0.2">
      <c r="A6462"/>
    </row>
    <row r="6463" spans="1:1" x14ac:dyDescent="0.2">
      <c r="A6463"/>
    </row>
    <row r="6464" spans="1:1" x14ac:dyDescent="0.2">
      <c r="A6464"/>
    </row>
    <row r="6465" spans="1:1" x14ac:dyDescent="0.2">
      <c r="A6465"/>
    </row>
    <row r="6466" spans="1:1" x14ac:dyDescent="0.2">
      <c r="A6466"/>
    </row>
    <row r="6467" spans="1:1" x14ac:dyDescent="0.2">
      <c r="A6467"/>
    </row>
    <row r="6468" spans="1:1" x14ac:dyDescent="0.2">
      <c r="A6468"/>
    </row>
    <row r="6469" spans="1:1" x14ac:dyDescent="0.2">
      <c r="A6469"/>
    </row>
    <row r="6470" spans="1:1" x14ac:dyDescent="0.2">
      <c r="A6470"/>
    </row>
    <row r="6471" spans="1:1" x14ac:dyDescent="0.2">
      <c r="A6471"/>
    </row>
    <row r="6472" spans="1:1" x14ac:dyDescent="0.2">
      <c r="A6472"/>
    </row>
    <row r="6473" spans="1:1" x14ac:dyDescent="0.2">
      <c r="A6473"/>
    </row>
    <row r="6474" spans="1:1" x14ac:dyDescent="0.2">
      <c r="A6474"/>
    </row>
    <row r="6475" spans="1:1" x14ac:dyDescent="0.2">
      <c r="A6475"/>
    </row>
    <row r="6476" spans="1:1" x14ac:dyDescent="0.2">
      <c r="A6476"/>
    </row>
    <row r="6477" spans="1:1" x14ac:dyDescent="0.2">
      <c r="A6477"/>
    </row>
    <row r="6478" spans="1:1" x14ac:dyDescent="0.2">
      <c r="A6478"/>
    </row>
    <row r="6479" spans="1:1" x14ac:dyDescent="0.2">
      <c r="A6479"/>
    </row>
    <row r="6480" spans="1:1" x14ac:dyDescent="0.2">
      <c r="A6480"/>
    </row>
    <row r="6481" spans="1:1" x14ac:dyDescent="0.2">
      <c r="A6481"/>
    </row>
    <row r="6482" spans="1:1" x14ac:dyDescent="0.2">
      <c r="A6482"/>
    </row>
    <row r="6483" spans="1:1" x14ac:dyDescent="0.2">
      <c r="A6483"/>
    </row>
    <row r="6484" spans="1:1" x14ac:dyDescent="0.2">
      <c r="A6484"/>
    </row>
    <row r="6485" spans="1:1" x14ac:dyDescent="0.2">
      <c r="A6485"/>
    </row>
    <row r="6486" spans="1:1" x14ac:dyDescent="0.2">
      <c r="A6486"/>
    </row>
    <row r="6487" spans="1:1" x14ac:dyDescent="0.2">
      <c r="A6487"/>
    </row>
    <row r="6488" spans="1:1" x14ac:dyDescent="0.2">
      <c r="A6488"/>
    </row>
    <row r="6489" spans="1:1" x14ac:dyDescent="0.2">
      <c r="A6489"/>
    </row>
    <row r="6490" spans="1:1" x14ac:dyDescent="0.2">
      <c r="A6490"/>
    </row>
    <row r="6491" spans="1:1" x14ac:dyDescent="0.2">
      <c r="A6491"/>
    </row>
    <row r="6492" spans="1:1" x14ac:dyDescent="0.2">
      <c r="A6492"/>
    </row>
    <row r="6493" spans="1:1" x14ac:dyDescent="0.2">
      <c r="A6493"/>
    </row>
    <row r="6494" spans="1:1" x14ac:dyDescent="0.2">
      <c r="A6494"/>
    </row>
    <row r="6495" spans="1:1" x14ac:dyDescent="0.2">
      <c r="A6495"/>
    </row>
    <row r="6496" spans="1:1" x14ac:dyDescent="0.2">
      <c r="A6496"/>
    </row>
    <row r="6497" spans="1:1" x14ac:dyDescent="0.2">
      <c r="A6497"/>
    </row>
    <row r="6498" spans="1:1" x14ac:dyDescent="0.2">
      <c r="A6498"/>
    </row>
    <row r="6499" spans="1:1" x14ac:dyDescent="0.2">
      <c r="A6499"/>
    </row>
    <row r="6500" spans="1:1" x14ac:dyDescent="0.2">
      <c r="A6500"/>
    </row>
    <row r="6501" spans="1:1" x14ac:dyDescent="0.2">
      <c r="A6501"/>
    </row>
    <row r="6502" spans="1:1" x14ac:dyDescent="0.2">
      <c r="A6502"/>
    </row>
    <row r="6503" spans="1:1" x14ac:dyDescent="0.2">
      <c r="A6503"/>
    </row>
    <row r="6504" spans="1:1" x14ac:dyDescent="0.2">
      <c r="A6504"/>
    </row>
    <row r="6505" spans="1:1" x14ac:dyDescent="0.2">
      <c r="A6505"/>
    </row>
    <row r="6506" spans="1:1" x14ac:dyDescent="0.2">
      <c r="A6506"/>
    </row>
    <row r="6507" spans="1:1" x14ac:dyDescent="0.2">
      <c r="A6507"/>
    </row>
    <row r="6508" spans="1:1" x14ac:dyDescent="0.2">
      <c r="A6508"/>
    </row>
    <row r="6509" spans="1:1" x14ac:dyDescent="0.2">
      <c r="A6509"/>
    </row>
    <row r="6510" spans="1:1" x14ac:dyDescent="0.2">
      <c r="A6510"/>
    </row>
    <row r="6511" spans="1:1" x14ac:dyDescent="0.2">
      <c r="A6511"/>
    </row>
    <row r="6512" spans="1:1" x14ac:dyDescent="0.2">
      <c r="A6512"/>
    </row>
    <row r="6513" spans="1:1" x14ac:dyDescent="0.2">
      <c r="A6513"/>
    </row>
    <row r="6514" spans="1:1" x14ac:dyDescent="0.2">
      <c r="A6514"/>
    </row>
    <row r="6515" spans="1:1" x14ac:dyDescent="0.2">
      <c r="A6515"/>
    </row>
    <row r="6516" spans="1:1" x14ac:dyDescent="0.2">
      <c r="A6516"/>
    </row>
    <row r="6517" spans="1:1" x14ac:dyDescent="0.2">
      <c r="A6517"/>
    </row>
    <row r="6518" spans="1:1" x14ac:dyDescent="0.2">
      <c r="A6518"/>
    </row>
    <row r="6519" spans="1:1" x14ac:dyDescent="0.2">
      <c r="A6519"/>
    </row>
    <row r="6520" spans="1:1" x14ac:dyDescent="0.2">
      <c r="A6520"/>
    </row>
    <row r="6521" spans="1:1" x14ac:dyDescent="0.2">
      <c r="A6521"/>
    </row>
    <row r="6522" spans="1:1" x14ac:dyDescent="0.2">
      <c r="A6522"/>
    </row>
    <row r="6523" spans="1:1" x14ac:dyDescent="0.2">
      <c r="A6523"/>
    </row>
    <row r="6524" spans="1:1" x14ac:dyDescent="0.2">
      <c r="A6524"/>
    </row>
    <row r="6525" spans="1:1" x14ac:dyDescent="0.2">
      <c r="A6525"/>
    </row>
    <row r="6526" spans="1:1" x14ac:dyDescent="0.2">
      <c r="A6526"/>
    </row>
    <row r="6527" spans="1:1" x14ac:dyDescent="0.2">
      <c r="A6527"/>
    </row>
    <row r="6528" spans="1:1" x14ac:dyDescent="0.2">
      <c r="A6528"/>
    </row>
    <row r="6529" spans="1:1" x14ac:dyDescent="0.2">
      <c r="A6529"/>
    </row>
    <row r="6530" spans="1:1" x14ac:dyDescent="0.2">
      <c r="A6530"/>
    </row>
    <row r="6531" spans="1:1" x14ac:dyDescent="0.2">
      <c r="A6531"/>
    </row>
    <row r="6532" spans="1:1" x14ac:dyDescent="0.2">
      <c r="A6532"/>
    </row>
    <row r="6533" spans="1:1" x14ac:dyDescent="0.2">
      <c r="A6533"/>
    </row>
    <row r="6534" spans="1:1" x14ac:dyDescent="0.2">
      <c r="A6534"/>
    </row>
    <row r="6535" spans="1:1" x14ac:dyDescent="0.2">
      <c r="A6535"/>
    </row>
    <row r="6536" spans="1:1" x14ac:dyDescent="0.2">
      <c r="A6536"/>
    </row>
    <row r="6537" spans="1:1" x14ac:dyDescent="0.2">
      <c r="A6537"/>
    </row>
    <row r="6538" spans="1:1" x14ac:dyDescent="0.2">
      <c r="A6538"/>
    </row>
    <row r="6539" spans="1:1" x14ac:dyDescent="0.2">
      <c r="A6539"/>
    </row>
    <row r="6540" spans="1:1" x14ac:dyDescent="0.2">
      <c r="A6540"/>
    </row>
    <row r="6541" spans="1:1" x14ac:dyDescent="0.2">
      <c r="A6541"/>
    </row>
    <row r="6542" spans="1:1" x14ac:dyDescent="0.2">
      <c r="A6542"/>
    </row>
    <row r="6543" spans="1:1" x14ac:dyDescent="0.2">
      <c r="A6543"/>
    </row>
    <row r="6544" spans="1:1" x14ac:dyDescent="0.2">
      <c r="A6544"/>
    </row>
    <row r="6545" spans="1:1" x14ac:dyDescent="0.2">
      <c r="A6545"/>
    </row>
    <row r="6546" spans="1:1" x14ac:dyDescent="0.2">
      <c r="A6546"/>
    </row>
    <row r="6547" spans="1:1" x14ac:dyDescent="0.2">
      <c r="A6547"/>
    </row>
    <row r="6548" spans="1:1" x14ac:dyDescent="0.2">
      <c r="A6548"/>
    </row>
    <row r="6549" spans="1:1" x14ac:dyDescent="0.2">
      <c r="A6549"/>
    </row>
    <row r="6550" spans="1:1" x14ac:dyDescent="0.2">
      <c r="A6550"/>
    </row>
    <row r="6551" spans="1:1" x14ac:dyDescent="0.2">
      <c r="A6551"/>
    </row>
    <row r="6552" spans="1:1" x14ac:dyDescent="0.2">
      <c r="A6552"/>
    </row>
    <row r="6553" spans="1:1" x14ac:dyDescent="0.2">
      <c r="A6553"/>
    </row>
    <row r="6554" spans="1:1" x14ac:dyDescent="0.2">
      <c r="A6554"/>
    </row>
    <row r="6555" spans="1:1" x14ac:dyDescent="0.2">
      <c r="A6555"/>
    </row>
    <row r="6556" spans="1:1" x14ac:dyDescent="0.2">
      <c r="A6556"/>
    </row>
    <row r="6557" spans="1:1" x14ac:dyDescent="0.2">
      <c r="A6557"/>
    </row>
    <row r="6558" spans="1:1" x14ac:dyDescent="0.2">
      <c r="A6558"/>
    </row>
    <row r="6559" spans="1:1" x14ac:dyDescent="0.2">
      <c r="A6559"/>
    </row>
    <row r="6560" spans="1:1" x14ac:dyDescent="0.2">
      <c r="A6560"/>
    </row>
    <row r="6561" spans="1:1" x14ac:dyDescent="0.2">
      <c r="A6561"/>
    </row>
    <row r="6562" spans="1:1" x14ac:dyDescent="0.2">
      <c r="A6562"/>
    </row>
    <row r="6563" spans="1:1" x14ac:dyDescent="0.2">
      <c r="A6563"/>
    </row>
    <row r="6564" spans="1:1" x14ac:dyDescent="0.2">
      <c r="A6564"/>
    </row>
    <row r="6565" spans="1:1" x14ac:dyDescent="0.2">
      <c r="A6565"/>
    </row>
    <row r="6566" spans="1:1" x14ac:dyDescent="0.2">
      <c r="A6566"/>
    </row>
    <row r="6567" spans="1:1" x14ac:dyDescent="0.2">
      <c r="A6567"/>
    </row>
    <row r="6568" spans="1:1" x14ac:dyDescent="0.2">
      <c r="A6568"/>
    </row>
    <row r="6569" spans="1:1" x14ac:dyDescent="0.2">
      <c r="A6569"/>
    </row>
    <row r="6570" spans="1:1" x14ac:dyDescent="0.2">
      <c r="A6570"/>
    </row>
    <row r="6571" spans="1:1" x14ac:dyDescent="0.2">
      <c r="A6571"/>
    </row>
    <row r="6572" spans="1:1" x14ac:dyDescent="0.2">
      <c r="A6572"/>
    </row>
    <row r="6573" spans="1:1" x14ac:dyDescent="0.2">
      <c r="A6573"/>
    </row>
    <row r="6574" spans="1:1" x14ac:dyDescent="0.2">
      <c r="A6574"/>
    </row>
    <row r="6575" spans="1:1" x14ac:dyDescent="0.2">
      <c r="A6575"/>
    </row>
    <row r="6576" spans="1:1" x14ac:dyDescent="0.2">
      <c r="A6576"/>
    </row>
    <row r="6577" spans="1:1" x14ac:dyDescent="0.2">
      <c r="A6577"/>
    </row>
    <row r="6578" spans="1:1" x14ac:dyDescent="0.2">
      <c r="A6578"/>
    </row>
    <row r="6579" spans="1:1" x14ac:dyDescent="0.2">
      <c r="A6579"/>
    </row>
    <row r="6580" spans="1:1" x14ac:dyDescent="0.2">
      <c r="A6580"/>
    </row>
    <row r="6581" spans="1:1" x14ac:dyDescent="0.2">
      <c r="A6581"/>
    </row>
    <row r="6582" spans="1:1" x14ac:dyDescent="0.2">
      <c r="A6582"/>
    </row>
    <row r="6583" spans="1:1" x14ac:dyDescent="0.2">
      <c r="A6583"/>
    </row>
    <row r="6584" spans="1:1" x14ac:dyDescent="0.2">
      <c r="A6584"/>
    </row>
    <row r="6585" spans="1:1" x14ac:dyDescent="0.2">
      <c r="A6585"/>
    </row>
    <row r="6586" spans="1:1" x14ac:dyDescent="0.2">
      <c r="A6586"/>
    </row>
    <row r="6587" spans="1:1" x14ac:dyDescent="0.2">
      <c r="A6587"/>
    </row>
    <row r="6588" spans="1:1" x14ac:dyDescent="0.2">
      <c r="A6588"/>
    </row>
    <row r="6589" spans="1:1" x14ac:dyDescent="0.2">
      <c r="A6589"/>
    </row>
    <row r="6590" spans="1:1" x14ac:dyDescent="0.2">
      <c r="A6590"/>
    </row>
    <row r="6591" spans="1:1" x14ac:dyDescent="0.2">
      <c r="A6591"/>
    </row>
    <row r="6592" spans="1:1" x14ac:dyDescent="0.2">
      <c r="A6592"/>
    </row>
    <row r="6593" spans="1:1" x14ac:dyDescent="0.2">
      <c r="A6593"/>
    </row>
    <row r="6594" spans="1:1" x14ac:dyDescent="0.2">
      <c r="A6594"/>
    </row>
    <row r="6595" spans="1:1" x14ac:dyDescent="0.2">
      <c r="A6595"/>
    </row>
    <row r="6596" spans="1:1" x14ac:dyDescent="0.2">
      <c r="A6596"/>
    </row>
    <row r="6597" spans="1:1" x14ac:dyDescent="0.2">
      <c r="A6597"/>
    </row>
    <row r="6598" spans="1:1" x14ac:dyDescent="0.2">
      <c r="A6598"/>
    </row>
    <row r="6599" spans="1:1" x14ac:dyDescent="0.2">
      <c r="A6599"/>
    </row>
    <row r="6600" spans="1:1" x14ac:dyDescent="0.2">
      <c r="A6600"/>
    </row>
    <row r="6601" spans="1:1" x14ac:dyDescent="0.2">
      <c r="A6601"/>
    </row>
    <row r="6602" spans="1:1" x14ac:dyDescent="0.2">
      <c r="A6602"/>
    </row>
    <row r="6603" spans="1:1" x14ac:dyDescent="0.2">
      <c r="A6603"/>
    </row>
    <row r="6604" spans="1:1" x14ac:dyDescent="0.2">
      <c r="A6604"/>
    </row>
    <row r="6605" spans="1:1" x14ac:dyDescent="0.2">
      <c r="A6605"/>
    </row>
    <row r="6606" spans="1:1" x14ac:dyDescent="0.2">
      <c r="A6606"/>
    </row>
    <row r="6607" spans="1:1" x14ac:dyDescent="0.2">
      <c r="A6607"/>
    </row>
    <row r="6608" spans="1:1" x14ac:dyDescent="0.2">
      <c r="A6608"/>
    </row>
    <row r="6609" spans="1:1" x14ac:dyDescent="0.2">
      <c r="A6609"/>
    </row>
    <row r="6610" spans="1:1" x14ac:dyDescent="0.2">
      <c r="A6610"/>
    </row>
    <row r="6611" spans="1:1" x14ac:dyDescent="0.2">
      <c r="A6611"/>
    </row>
    <row r="6612" spans="1:1" x14ac:dyDescent="0.2">
      <c r="A6612"/>
    </row>
    <row r="6613" spans="1:1" x14ac:dyDescent="0.2">
      <c r="A6613"/>
    </row>
    <row r="6614" spans="1:1" x14ac:dyDescent="0.2">
      <c r="A6614"/>
    </row>
    <row r="6615" spans="1:1" x14ac:dyDescent="0.2">
      <c r="A6615"/>
    </row>
    <row r="6616" spans="1:1" x14ac:dyDescent="0.2">
      <c r="A6616"/>
    </row>
    <row r="6617" spans="1:1" x14ac:dyDescent="0.2">
      <c r="A6617"/>
    </row>
    <row r="6618" spans="1:1" x14ac:dyDescent="0.2">
      <c r="A6618"/>
    </row>
    <row r="6619" spans="1:1" x14ac:dyDescent="0.2">
      <c r="A6619"/>
    </row>
    <row r="6620" spans="1:1" x14ac:dyDescent="0.2">
      <c r="A6620"/>
    </row>
    <row r="6621" spans="1:1" x14ac:dyDescent="0.2">
      <c r="A6621"/>
    </row>
    <row r="6622" spans="1:1" x14ac:dyDescent="0.2">
      <c r="A6622"/>
    </row>
    <row r="6623" spans="1:1" x14ac:dyDescent="0.2">
      <c r="A6623"/>
    </row>
    <row r="6624" spans="1:1" x14ac:dyDescent="0.2">
      <c r="A6624"/>
    </row>
    <row r="6625" spans="1:1" x14ac:dyDescent="0.2">
      <c r="A6625"/>
    </row>
    <row r="6626" spans="1:1" x14ac:dyDescent="0.2">
      <c r="A6626"/>
    </row>
    <row r="6627" spans="1:1" x14ac:dyDescent="0.2">
      <c r="A6627"/>
    </row>
    <row r="6628" spans="1:1" x14ac:dyDescent="0.2">
      <c r="A6628"/>
    </row>
    <row r="6629" spans="1:1" x14ac:dyDescent="0.2">
      <c r="A6629"/>
    </row>
    <row r="6630" spans="1:1" x14ac:dyDescent="0.2">
      <c r="A6630"/>
    </row>
    <row r="6631" spans="1:1" x14ac:dyDescent="0.2">
      <c r="A6631"/>
    </row>
    <row r="6632" spans="1:1" x14ac:dyDescent="0.2">
      <c r="A6632"/>
    </row>
    <row r="6633" spans="1:1" x14ac:dyDescent="0.2">
      <c r="A6633"/>
    </row>
    <row r="6634" spans="1:1" x14ac:dyDescent="0.2">
      <c r="A6634"/>
    </row>
    <row r="6635" spans="1:1" x14ac:dyDescent="0.2">
      <c r="A6635"/>
    </row>
    <row r="6636" spans="1:1" x14ac:dyDescent="0.2">
      <c r="A6636"/>
    </row>
    <row r="6637" spans="1:1" x14ac:dyDescent="0.2">
      <c r="A6637"/>
    </row>
    <row r="6638" spans="1:1" x14ac:dyDescent="0.2">
      <c r="A6638"/>
    </row>
    <row r="6639" spans="1:1" x14ac:dyDescent="0.2">
      <c r="A6639"/>
    </row>
    <row r="6640" spans="1:1" x14ac:dyDescent="0.2">
      <c r="A6640"/>
    </row>
    <row r="6641" spans="1:1" x14ac:dyDescent="0.2">
      <c r="A6641"/>
    </row>
    <row r="6642" spans="1:1" x14ac:dyDescent="0.2">
      <c r="A6642"/>
    </row>
    <row r="6643" spans="1:1" x14ac:dyDescent="0.2">
      <c r="A6643"/>
    </row>
    <row r="6644" spans="1:1" x14ac:dyDescent="0.2">
      <c r="A6644"/>
    </row>
    <row r="6645" spans="1:1" x14ac:dyDescent="0.2">
      <c r="A6645"/>
    </row>
    <row r="6646" spans="1:1" x14ac:dyDescent="0.2">
      <c r="A6646"/>
    </row>
    <row r="6647" spans="1:1" x14ac:dyDescent="0.2">
      <c r="A6647"/>
    </row>
    <row r="6648" spans="1:1" x14ac:dyDescent="0.2">
      <c r="A6648"/>
    </row>
    <row r="6649" spans="1:1" x14ac:dyDescent="0.2">
      <c r="A6649"/>
    </row>
    <row r="6650" spans="1:1" x14ac:dyDescent="0.2">
      <c r="A6650"/>
    </row>
    <row r="6651" spans="1:1" x14ac:dyDescent="0.2">
      <c r="A6651"/>
    </row>
    <row r="6652" spans="1:1" x14ac:dyDescent="0.2">
      <c r="A6652"/>
    </row>
    <row r="6653" spans="1:1" x14ac:dyDescent="0.2">
      <c r="A6653"/>
    </row>
    <row r="6654" spans="1:1" x14ac:dyDescent="0.2">
      <c r="A6654"/>
    </row>
    <row r="6655" spans="1:1" x14ac:dyDescent="0.2">
      <c r="A6655"/>
    </row>
    <row r="6656" spans="1:1" x14ac:dyDescent="0.2">
      <c r="A6656"/>
    </row>
    <row r="6657" spans="1:1" x14ac:dyDescent="0.2">
      <c r="A6657"/>
    </row>
    <row r="6658" spans="1:1" x14ac:dyDescent="0.2">
      <c r="A6658"/>
    </row>
    <row r="6659" spans="1:1" x14ac:dyDescent="0.2">
      <c r="A6659"/>
    </row>
    <row r="6660" spans="1:1" x14ac:dyDescent="0.2">
      <c r="A6660"/>
    </row>
    <row r="6661" spans="1:1" x14ac:dyDescent="0.2">
      <c r="A6661"/>
    </row>
    <row r="6662" spans="1:1" x14ac:dyDescent="0.2">
      <c r="A6662"/>
    </row>
    <row r="6663" spans="1:1" x14ac:dyDescent="0.2">
      <c r="A6663"/>
    </row>
    <row r="6664" spans="1:1" x14ac:dyDescent="0.2">
      <c r="A6664"/>
    </row>
    <row r="6665" spans="1:1" x14ac:dyDescent="0.2">
      <c r="A6665"/>
    </row>
    <row r="6666" spans="1:1" x14ac:dyDescent="0.2">
      <c r="A6666"/>
    </row>
    <row r="6667" spans="1:1" x14ac:dyDescent="0.2">
      <c r="A6667"/>
    </row>
    <row r="6668" spans="1:1" x14ac:dyDescent="0.2">
      <c r="A6668"/>
    </row>
    <row r="6669" spans="1:1" x14ac:dyDescent="0.2">
      <c r="A6669"/>
    </row>
    <row r="6670" spans="1:1" x14ac:dyDescent="0.2">
      <c r="A6670"/>
    </row>
    <row r="6671" spans="1:1" x14ac:dyDescent="0.2">
      <c r="A6671"/>
    </row>
    <row r="6672" spans="1:1" x14ac:dyDescent="0.2">
      <c r="A6672"/>
    </row>
    <row r="6673" spans="1:1" x14ac:dyDescent="0.2">
      <c r="A6673"/>
    </row>
    <row r="6674" spans="1:1" x14ac:dyDescent="0.2">
      <c r="A6674"/>
    </row>
    <row r="6675" spans="1:1" x14ac:dyDescent="0.2">
      <c r="A6675"/>
    </row>
    <row r="6676" spans="1:1" x14ac:dyDescent="0.2">
      <c r="A6676"/>
    </row>
    <row r="6677" spans="1:1" x14ac:dyDescent="0.2">
      <c r="A6677"/>
    </row>
    <row r="6678" spans="1:1" x14ac:dyDescent="0.2">
      <c r="A6678"/>
    </row>
    <row r="6679" spans="1:1" x14ac:dyDescent="0.2">
      <c r="A6679"/>
    </row>
    <row r="6680" spans="1:1" x14ac:dyDescent="0.2">
      <c r="A6680"/>
    </row>
    <row r="6681" spans="1:1" x14ac:dyDescent="0.2">
      <c r="A6681"/>
    </row>
    <row r="6682" spans="1:1" x14ac:dyDescent="0.2">
      <c r="A6682"/>
    </row>
    <row r="6683" spans="1:1" x14ac:dyDescent="0.2">
      <c r="A6683"/>
    </row>
    <row r="6684" spans="1:1" x14ac:dyDescent="0.2">
      <c r="A6684"/>
    </row>
    <row r="6685" spans="1:1" x14ac:dyDescent="0.2">
      <c r="A6685"/>
    </row>
    <row r="6686" spans="1:1" x14ac:dyDescent="0.2">
      <c r="A6686"/>
    </row>
    <row r="6687" spans="1:1" x14ac:dyDescent="0.2">
      <c r="A6687"/>
    </row>
    <row r="6688" spans="1:1" x14ac:dyDescent="0.2">
      <c r="A6688"/>
    </row>
    <row r="6689" spans="1:1" x14ac:dyDescent="0.2">
      <c r="A6689"/>
    </row>
    <row r="6690" spans="1:1" x14ac:dyDescent="0.2">
      <c r="A6690"/>
    </row>
    <row r="6691" spans="1:1" x14ac:dyDescent="0.2">
      <c r="A6691"/>
    </row>
    <row r="6692" spans="1:1" x14ac:dyDescent="0.2">
      <c r="A6692"/>
    </row>
    <row r="6693" spans="1:1" x14ac:dyDescent="0.2">
      <c r="A6693"/>
    </row>
    <row r="6694" spans="1:1" x14ac:dyDescent="0.2">
      <c r="A6694"/>
    </row>
    <row r="6695" spans="1:1" x14ac:dyDescent="0.2">
      <c r="A6695"/>
    </row>
    <row r="6696" spans="1:1" x14ac:dyDescent="0.2">
      <c r="A6696"/>
    </row>
    <row r="6697" spans="1:1" x14ac:dyDescent="0.2">
      <c r="A6697"/>
    </row>
    <row r="6698" spans="1:1" x14ac:dyDescent="0.2">
      <c r="A6698"/>
    </row>
    <row r="6699" spans="1:1" x14ac:dyDescent="0.2">
      <c r="A6699"/>
    </row>
    <row r="6700" spans="1:1" x14ac:dyDescent="0.2">
      <c r="A6700"/>
    </row>
    <row r="6701" spans="1:1" x14ac:dyDescent="0.2">
      <c r="A6701"/>
    </row>
    <row r="6702" spans="1:1" x14ac:dyDescent="0.2">
      <c r="A6702"/>
    </row>
    <row r="6703" spans="1:1" x14ac:dyDescent="0.2">
      <c r="A6703"/>
    </row>
    <row r="6704" spans="1:1" x14ac:dyDescent="0.2">
      <c r="A6704"/>
    </row>
    <row r="6705" spans="1:1" x14ac:dyDescent="0.2">
      <c r="A6705"/>
    </row>
    <row r="6706" spans="1:1" x14ac:dyDescent="0.2">
      <c r="A6706"/>
    </row>
    <row r="6707" spans="1:1" x14ac:dyDescent="0.2">
      <c r="A6707"/>
    </row>
    <row r="6708" spans="1:1" x14ac:dyDescent="0.2">
      <c r="A6708"/>
    </row>
    <row r="6709" spans="1:1" x14ac:dyDescent="0.2">
      <c r="A6709"/>
    </row>
    <row r="6710" spans="1:1" x14ac:dyDescent="0.2">
      <c r="A6710"/>
    </row>
    <row r="6711" spans="1:1" x14ac:dyDescent="0.2">
      <c r="A6711"/>
    </row>
    <row r="6712" spans="1:1" x14ac:dyDescent="0.2">
      <c r="A6712"/>
    </row>
    <row r="6713" spans="1:1" x14ac:dyDescent="0.2">
      <c r="A6713"/>
    </row>
    <row r="6714" spans="1:1" x14ac:dyDescent="0.2">
      <c r="A6714"/>
    </row>
    <row r="6715" spans="1:1" x14ac:dyDescent="0.2">
      <c r="A6715"/>
    </row>
    <row r="6716" spans="1:1" x14ac:dyDescent="0.2">
      <c r="A6716"/>
    </row>
    <row r="6717" spans="1:1" x14ac:dyDescent="0.2">
      <c r="A6717"/>
    </row>
    <row r="6718" spans="1:1" x14ac:dyDescent="0.2">
      <c r="A6718"/>
    </row>
    <row r="6719" spans="1:1" x14ac:dyDescent="0.2">
      <c r="A6719"/>
    </row>
    <row r="6720" spans="1:1" x14ac:dyDescent="0.2">
      <c r="A6720"/>
    </row>
    <row r="6721" spans="1:1" x14ac:dyDescent="0.2">
      <c r="A6721"/>
    </row>
    <row r="6722" spans="1:1" x14ac:dyDescent="0.2">
      <c r="A6722"/>
    </row>
    <row r="6723" spans="1:1" x14ac:dyDescent="0.2">
      <c r="A6723"/>
    </row>
    <row r="6724" spans="1:1" x14ac:dyDescent="0.2">
      <c r="A6724"/>
    </row>
    <row r="6725" spans="1:1" x14ac:dyDescent="0.2">
      <c r="A6725"/>
    </row>
    <row r="6726" spans="1:1" x14ac:dyDescent="0.2">
      <c r="A6726"/>
    </row>
    <row r="6727" spans="1:1" x14ac:dyDescent="0.2">
      <c r="A6727"/>
    </row>
    <row r="6728" spans="1:1" x14ac:dyDescent="0.2">
      <c r="A6728"/>
    </row>
    <row r="6729" spans="1:1" x14ac:dyDescent="0.2">
      <c r="A6729"/>
    </row>
    <row r="6730" spans="1:1" x14ac:dyDescent="0.2">
      <c r="A6730"/>
    </row>
    <row r="6731" spans="1:1" x14ac:dyDescent="0.2">
      <c r="A6731"/>
    </row>
    <row r="6732" spans="1:1" x14ac:dyDescent="0.2">
      <c r="A6732"/>
    </row>
    <row r="6733" spans="1:1" x14ac:dyDescent="0.2">
      <c r="A6733"/>
    </row>
    <row r="6734" spans="1:1" x14ac:dyDescent="0.2">
      <c r="A6734"/>
    </row>
    <row r="6735" spans="1:1" x14ac:dyDescent="0.2">
      <c r="A6735"/>
    </row>
    <row r="6736" spans="1:1" x14ac:dyDescent="0.2">
      <c r="A6736"/>
    </row>
    <row r="6737" spans="1:1" x14ac:dyDescent="0.2">
      <c r="A6737"/>
    </row>
    <row r="6738" spans="1:1" x14ac:dyDescent="0.2">
      <c r="A6738"/>
    </row>
    <row r="6739" spans="1:1" x14ac:dyDescent="0.2">
      <c r="A6739"/>
    </row>
    <row r="6740" spans="1:1" x14ac:dyDescent="0.2">
      <c r="A6740"/>
    </row>
    <row r="6741" spans="1:1" x14ac:dyDescent="0.2">
      <c r="A6741"/>
    </row>
    <row r="6742" spans="1:1" x14ac:dyDescent="0.2">
      <c r="A6742"/>
    </row>
    <row r="6743" spans="1:1" x14ac:dyDescent="0.2">
      <c r="A6743"/>
    </row>
    <row r="6744" spans="1:1" x14ac:dyDescent="0.2">
      <c r="A6744"/>
    </row>
    <row r="6745" spans="1:1" x14ac:dyDescent="0.2">
      <c r="A6745"/>
    </row>
    <row r="6746" spans="1:1" x14ac:dyDescent="0.2">
      <c r="A6746"/>
    </row>
    <row r="6747" spans="1:1" x14ac:dyDescent="0.2">
      <c r="A6747"/>
    </row>
    <row r="6748" spans="1:1" x14ac:dyDescent="0.2">
      <c r="A6748"/>
    </row>
    <row r="6749" spans="1:1" x14ac:dyDescent="0.2">
      <c r="A6749"/>
    </row>
    <row r="6750" spans="1:1" x14ac:dyDescent="0.2">
      <c r="A6750"/>
    </row>
    <row r="6751" spans="1:1" x14ac:dyDescent="0.2">
      <c r="A6751"/>
    </row>
    <row r="6752" spans="1:1" x14ac:dyDescent="0.2">
      <c r="A6752"/>
    </row>
    <row r="6753" spans="1:1" x14ac:dyDescent="0.2">
      <c r="A6753"/>
    </row>
    <row r="6754" spans="1:1" x14ac:dyDescent="0.2">
      <c r="A6754"/>
    </row>
    <row r="6755" spans="1:1" x14ac:dyDescent="0.2">
      <c r="A6755"/>
    </row>
    <row r="6756" spans="1:1" x14ac:dyDescent="0.2">
      <c r="A6756"/>
    </row>
    <row r="6757" spans="1:1" x14ac:dyDescent="0.2">
      <c r="A6757"/>
    </row>
    <row r="6758" spans="1:1" x14ac:dyDescent="0.2">
      <c r="A6758"/>
    </row>
    <row r="6759" spans="1:1" x14ac:dyDescent="0.2">
      <c r="A6759"/>
    </row>
    <row r="6760" spans="1:1" x14ac:dyDescent="0.2">
      <c r="A6760"/>
    </row>
    <row r="6761" spans="1:1" x14ac:dyDescent="0.2">
      <c r="A6761"/>
    </row>
    <row r="6762" spans="1:1" x14ac:dyDescent="0.2">
      <c r="A6762"/>
    </row>
    <row r="6763" spans="1:1" x14ac:dyDescent="0.2">
      <c r="A6763"/>
    </row>
    <row r="6764" spans="1:1" x14ac:dyDescent="0.2">
      <c r="A6764"/>
    </row>
    <row r="6765" spans="1:1" x14ac:dyDescent="0.2">
      <c r="A6765"/>
    </row>
    <row r="6766" spans="1:1" x14ac:dyDescent="0.2">
      <c r="A6766"/>
    </row>
    <row r="6767" spans="1:1" x14ac:dyDescent="0.2">
      <c r="A6767"/>
    </row>
    <row r="6768" spans="1:1" x14ac:dyDescent="0.2">
      <c r="A6768"/>
    </row>
    <row r="6769" spans="1:1" x14ac:dyDescent="0.2">
      <c r="A6769"/>
    </row>
    <row r="6770" spans="1:1" x14ac:dyDescent="0.2">
      <c r="A6770"/>
    </row>
    <row r="6771" spans="1:1" x14ac:dyDescent="0.2">
      <c r="A6771"/>
    </row>
    <row r="6772" spans="1:1" x14ac:dyDescent="0.2">
      <c r="A6772"/>
    </row>
    <row r="6773" spans="1:1" x14ac:dyDescent="0.2">
      <c r="A6773"/>
    </row>
    <row r="6774" spans="1:1" x14ac:dyDescent="0.2">
      <c r="A6774"/>
    </row>
    <row r="6775" spans="1:1" x14ac:dyDescent="0.2">
      <c r="A6775"/>
    </row>
    <row r="6776" spans="1:1" x14ac:dyDescent="0.2">
      <c r="A6776"/>
    </row>
    <row r="6777" spans="1:1" x14ac:dyDescent="0.2">
      <c r="A6777"/>
    </row>
    <row r="6778" spans="1:1" x14ac:dyDescent="0.2">
      <c r="A6778"/>
    </row>
    <row r="6779" spans="1:1" x14ac:dyDescent="0.2">
      <c r="A6779"/>
    </row>
    <row r="6780" spans="1:1" x14ac:dyDescent="0.2">
      <c r="A6780"/>
    </row>
    <row r="6781" spans="1:1" x14ac:dyDescent="0.2">
      <c r="A6781"/>
    </row>
    <row r="6782" spans="1:1" x14ac:dyDescent="0.2">
      <c r="A6782"/>
    </row>
    <row r="6783" spans="1:1" x14ac:dyDescent="0.2">
      <c r="A6783"/>
    </row>
    <row r="6784" spans="1:1" x14ac:dyDescent="0.2">
      <c r="A6784"/>
    </row>
    <row r="6785" spans="1:1" x14ac:dyDescent="0.2">
      <c r="A6785"/>
    </row>
    <row r="6786" spans="1:1" x14ac:dyDescent="0.2">
      <c r="A6786"/>
    </row>
    <row r="6787" spans="1:1" x14ac:dyDescent="0.2">
      <c r="A6787"/>
    </row>
    <row r="6788" spans="1:1" x14ac:dyDescent="0.2">
      <c r="A6788"/>
    </row>
    <row r="6789" spans="1:1" x14ac:dyDescent="0.2">
      <c r="A6789"/>
    </row>
    <row r="6790" spans="1:1" x14ac:dyDescent="0.2">
      <c r="A6790"/>
    </row>
    <row r="6791" spans="1:1" x14ac:dyDescent="0.2">
      <c r="A6791"/>
    </row>
    <row r="6792" spans="1:1" x14ac:dyDescent="0.2">
      <c r="A6792"/>
    </row>
    <row r="6793" spans="1:1" x14ac:dyDescent="0.2">
      <c r="A6793"/>
    </row>
    <row r="6794" spans="1:1" x14ac:dyDescent="0.2">
      <c r="A6794"/>
    </row>
    <row r="6795" spans="1:1" x14ac:dyDescent="0.2">
      <c r="A6795"/>
    </row>
    <row r="6796" spans="1:1" x14ac:dyDescent="0.2">
      <c r="A6796"/>
    </row>
    <row r="6797" spans="1:1" x14ac:dyDescent="0.2">
      <c r="A6797"/>
    </row>
    <row r="6798" spans="1:1" x14ac:dyDescent="0.2">
      <c r="A6798"/>
    </row>
    <row r="6799" spans="1:1" x14ac:dyDescent="0.2">
      <c r="A6799"/>
    </row>
    <row r="6800" spans="1:1" x14ac:dyDescent="0.2">
      <c r="A6800"/>
    </row>
    <row r="6801" spans="1:1" x14ac:dyDescent="0.2">
      <c r="A6801"/>
    </row>
    <row r="6802" spans="1:1" x14ac:dyDescent="0.2">
      <c r="A6802"/>
    </row>
    <row r="6803" spans="1:1" x14ac:dyDescent="0.2">
      <c r="A6803"/>
    </row>
    <row r="6804" spans="1:1" x14ac:dyDescent="0.2">
      <c r="A6804"/>
    </row>
    <row r="6805" spans="1:1" x14ac:dyDescent="0.2">
      <c r="A6805"/>
    </row>
    <row r="6806" spans="1:1" x14ac:dyDescent="0.2">
      <c r="A6806"/>
    </row>
    <row r="6807" spans="1:1" x14ac:dyDescent="0.2">
      <c r="A6807"/>
    </row>
    <row r="6808" spans="1:1" x14ac:dyDescent="0.2">
      <c r="A6808"/>
    </row>
    <row r="6809" spans="1:1" x14ac:dyDescent="0.2">
      <c r="A6809"/>
    </row>
    <row r="6810" spans="1:1" x14ac:dyDescent="0.2">
      <c r="A6810"/>
    </row>
    <row r="6811" spans="1:1" x14ac:dyDescent="0.2">
      <c r="A6811"/>
    </row>
    <row r="6812" spans="1:1" x14ac:dyDescent="0.2">
      <c r="A6812"/>
    </row>
    <row r="6813" spans="1:1" x14ac:dyDescent="0.2">
      <c r="A6813"/>
    </row>
    <row r="6814" spans="1:1" x14ac:dyDescent="0.2">
      <c r="A6814"/>
    </row>
    <row r="6815" spans="1:1" x14ac:dyDescent="0.2">
      <c r="A6815"/>
    </row>
    <row r="6816" spans="1:1" x14ac:dyDescent="0.2">
      <c r="A6816"/>
    </row>
    <row r="6817" spans="1:1" x14ac:dyDescent="0.2">
      <c r="A6817"/>
    </row>
    <row r="6818" spans="1:1" x14ac:dyDescent="0.2">
      <c r="A6818"/>
    </row>
    <row r="6819" spans="1:1" x14ac:dyDescent="0.2">
      <c r="A6819"/>
    </row>
    <row r="6820" spans="1:1" x14ac:dyDescent="0.2">
      <c r="A6820"/>
    </row>
    <row r="6821" spans="1:1" x14ac:dyDescent="0.2">
      <c r="A6821"/>
    </row>
    <row r="6822" spans="1:1" x14ac:dyDescent="0.2">
      <c r="A6822"/>
    </row>
    <row r="6823" spans="1:1" x14ac:dyDescent="0.2">
      <c r="A6823"/>
    </row>
    <row r="6824" spans="1:1" x14ac:dyDescent="0.2">
      <c r="A6824"/>
    </row>
    <row r="6825" spans="1:1" x14ac:dyDescent="0.2">
      <c r="A6825"/>
    </row>
    <row r="6826" spans="1:1" x14ac:dyDescent="0.2">
      <c r="A6826"/>
    </row>
    <row r="6827" spans="1:1" x14ac:dyDescent="0.2">
      <c r="A6827"/>
    </row>
    <row r="6828" spans="1:1" x14ac:dyDescent="0.2">
      <c r="A6828"/>
    </row>
    <row r="6829" spans="1:1" x14ac:dyDescent="0.2">
      <c r="A6829"/>
    </row>
    <row r="6830" spans="1:1" x14ac:dyDescent="0.2">
      <c r="A6830"/>
    </row>
    <row r="6831" spans="1:1" x14ac:dyDescent="0.2">
      <c r="A6831"/>
    </row>
    <row r="6832" spans="1:1" x14ac:dyDescent="0.2">
      <c r="A6832"/>
    </row>
    <row r="6833" spans="1:1" x14ac:dyDescent="0.2">
      <c r="A6833"/>
    </row>
    <row r="6834" spans="1:1" x14ac:dyDescent="0.2">
      <c r="A6834"/>
    </row>
    <row r="6835" spans="1:1" x14ac:dyDescent="0.2">
      <c r="A6835"/>
    </row>
    <row r="6836" spans="1:1" x14ac:dyDescent="0.2">
      <c r="A6836"/>
    </row>
    <row r="6837" spans="1:1" x14ac:dyDescent="0.2">
      <c r="A6837"/>
    </row>
    <row r="6838" spans="1:1" x14ac:dyDescent="0.2">
      <c r="A6838"/>
    </row>
    <row r="6839" spans="1:1" x14ac:dyDescent="0.2">
      <c r="A6839"/>
    </row>
    <row r="6840" spans="1:1" x14ac:dyDescent="0.2">
      <c r="A6840"/>
    </row>
    <row r="6841" spans="1:1" x14ac:dyDescent="0.2">
      <c r="A6841"/>
    </row>
    <row r="6842" spans="1:1" x14ac:dyDescent="0.2">
      <c r="A6842"/>
    </row>
    <row r="6843" spans="1:1" x14ac:dyDescent="0.2">
      <c r="A6843"/>
    </row>
    <row r="6844" spans="1:1" x14ac:dyDescent="0.2">
      <c r="A6844"/>
    </row>
    <row r="6845" spans="1:1" x14ac:dyDescent="0.2">
      <c r="A6845"/>
    </row>
    <row r="6846" spans="1:1" x14ac:dyDescent="0.2">
      <c r="A6846"/>
    </row>
    <row r="6847" spans="1:1" x14ac:dyDescent="0.2">
      <c r="A6847"/>
    </row>
    <row r="6848" spans="1:1" x14ac:dyDescent="0.2">
      <c r="A6848"/>
    </row>
    <row r="6849" spans="1:1" x14ac:dyDescent="0.2">
      <c r="A6849"/>
    </row>
    <row r="6850" spans="1:1" x14ac:dyDescent="0.2">
      <c r="A6850"/>
    </row>
    <row r="6851" spans="1:1" x14ac:dyDescent="0.2">
      <c r="A6851"/>
    </row>
    <row r="6852" spans="1:1" x14ac:dyDescent="0.2">
      <c r="A6852"/>
    </row>
    <row r="6853" spans="1:1" x14ac:dyDescent="0.2">
      <c r="A6853"/>
    </row>
    <row r="6854" spans="1:1" x14ac:dyDescent="0.2">
      <c r="A6854"/>
    </row>
    <row r="6855" spans="1:1" x14ac:dyDescent="0.2">
      <c r="A6855"/>
    </row>
    <row r="6856" spans="1:1" x14ac:dyDescent="0.2">
      <c r="A6856"/>
    </row>
    <row r="6857" spans="1:1" x14ac:dyDescent="0.2">
      <c r="A6857"/>
    </row>
    <row r="6858" spans="1:1" x14ac:dyDescent="0.2">
      <c r="A6858"/>
    </row>
    <row r="6859" spans="1:1" x14ac:dyDescent="0.2">
      <c r="A6859"/>
    </row>
    <row r="6860" spans="1:1" x14ac:dyDescent="0.2">
      <c r="A6860"/>
    </row>
    <row r="6861" spans="1:1" x14ac:dyDescent="0.2">
      <c r="A6861"/>
    </row>
    <row r="6862" spans="1:1" x14ac:dyDescent="0.2">
      <c r="A6862"/>
    </row>
    <row r="6863" spans="1:1" x14ac:dyDescent="0.2">
      <c r="A6863"/>
    </row>
    <row r="6864" spans="1:1" x14ac:dyDescent="0.2">
      <c r="A6864"/>
    </row>
    <row r="6865" spans="1:1" x14ac:dyDescent="0.2">
      <c r="A6865"/>
    </row>
    <row r="6866" spans="1:1" x14ac:dyDescent="0.2">
      <c r="A6866"/>
    </row>
    <row r="6867" spans="1:1" x14ac:dyDescent="0.2">
      <c r="A6867"/>
    </row>
    <row r="6868" spans="1:1" x14ac:dyDescent="0.2">
      <c r="A6868"/>
    </row>
    <row r="6869" spans="1:1" x14ac:dyDescent="0.2">
      <c r="A6869"/>
    </row>
    <row r="6870" spans="1:1" x14ac:dyDescent="0.2">
      <c r="A6870"/>
    </row>
    <row r="6871" spans="1:1" x14ac:dyDescent="0.2">
      <c r="A6871"/>
    </row>
    <row r="6872" spans="1:1" x14ac:dyDescent="0.2">
      <c r="A6872"/>
    </row>
    <row r="6873" spans="1:1" x14ac:dyDescent="0.2">
      <c r="A6873"/>
    </row>
    <row r="6874" spans="1:1" x14ac:dyDescent="0.2">
      <c r="A6874"/>
    </row>
    <row r="6875" spans="1:1" x14ac:dyDescent="0.2">
      <c r="A6875"/>
    </row>
    <row r="6876" spans="1:1" x14ac:dyDescent="0.2">
      <c r="A6876"/>
    </row>
    <row r="6877" spans="1:1" x14ac:dyDescent="0.2">
      <c r="A6877"/>
    </row>
    <row r="6878" spans="1:1" x14ac:dyDescent="0.2">
      <c r="A6878"/>
    </row>
    <row r="6879" spans="1:1" x14ac:dyDescent="0.2">
      <c r="A6879"/>
    </row>
    <row r="6880" spans="1:1" x14ac:dyDescent="0.2">
      <c r="A6880"/>
    </row>
    <row r="6881" spans="1:1" x14ac:dyDescent="0.2">
      <c r="A6881"/>
    </row>
    <row r="6882" spans="1:1" x14ac:dyDescent="0.2">
      <c r="A6882"/>
    </row>
    <row r="6883" spans="1:1" x14ac:dyDescent="0.2">
      <c r="A6883"/>
    </row>
    <row r="6884" spans="1:1" x14ac:dyDescent="0.2">
      <c r="A6884"/>
    </row>
    <row r="6885" spans="1:1" x14ac:dyDescent="0.2">
      <c r="A6885"/>
    </row>
    <row r="6886" spans="1:1" x14ac:dyDescent="0.2">
      <c r="A6886"/>
    </row>
    <row r="6887" spans="1:1" x14ac:dyDescent="0.2">
      <c r="A6887"/>
    </row>
    <row r="6888" spans="1:1" x14ac:dyDescent="0.2">
      <c r="A6888"/>
    </row>
    <row r="6889" spans="1:1" x14ac:dyDescent="0.2">
      <c r="A6889"/>
    </row>
    <row r="6890" spans="1:1" x14ac:dyDescent="0.2">
      <c r="A6890"/>
    </row>
    <row r="6891" spans="1:1" x14ac:dyDescent="0.2">
      <c r="A6891"/>
    </row>
    <row r="6892" spans="1:1" x14ac:dyDescent="0.2">
      <c r="A6892"/>
    </row>
    <row r="6893" spans="1:1" x14ac:dyDescent="0.2">
      <c r="A6893"/>
    </row>
    <row r="6894" spans="1:1" x14ac:dyDescent="0.2">
      <c r="A6894"/>
    </row>
    <row r="6895" spans="1:1" x14ac:dyDescent="0.2">
      <c r="A6895"/>
    </row>
    <row r="6896" spans="1:1" x14ac:dyDescent="0.2">
      <c r="A6896"/>
    </row>
    <row r="6897" spans="1:1" x14ac:dyDescent="0.2">
      <c r="A6897"/>
    </row>
    <row r="6898" spans="1:1" x14ac:dyDescent="0.2">
      <c r="A6898"/>
    </row>
    <row r="6899" spans="1:1" x14ac:dyDescent="0.2">
      <c r="A6899"/>
    </row>
    <row r="6900" spans="1:1" x14ac:dyDescent="0.2">
      <c r="A6900"/>
    </row>
    <row r="6901" spans="1:1" x14ac:dyDescent="0.2">
      <c r="A6901"/>
    </row>
    <row r="6902" spans="1:1" x14ac:dyDescent="0.2">
      <c r="A6902"/>
    </row>
    <row r="6903" spans="1:1" x14ac:dyDescent="0.2">
      <c r="A6903"/>
    </row>
    <row r="6904" spans="1:1" x14ac:dyDescent="0.2">
      <c r="A6904"/>
    </row>
    <row r="6905" spans="1:1" x14ac:dyDescent="0.2">
      <c r="A6905"/>
    </row>
    <row r="6906" spans="1:1" x14ac:dyDescent="0.2">
      <c r="A6906"/>
    </row>
    <row r="6907" spans="1:1" x14ac:dyDescent="0.2">
      <c r="A6907"/>
    </row>
    <row r="6908" spans="1:1" x14ac:dyDescent="0.2">
      <c r="A6908"/>
    </row>
    <row r="6909" spans="1:1" x14ac:dyDescent="0.2">
      <c r="A6909"/>
    </row>
    <row r="6910" spans="1:1" x14ac:dyDescent="0.2">
      <c r="A6910"/>
    </row>
    <row r="6911" spans="1:1" x14ac:dyDescent="0.2">
      <c r="A6911"/>
    </row>
    <row r="6912" spans="1:1" x14ac:dyDescent="0.2">
      <c r="A6912"/>
    </row>
    <row r="6913" spans="1:1" x14ac:dyDescent="0.2">
      <c r="A6913"/>
    </row>
    <row r="6914" spans="1:1" x14ac:dyDescent="0.2">
      <c r="A6914"/>
    </row>
    <row r="6915" spans="1:1" x14ac:dyDescent="0.2">
      <c r="A6915"/>
    </row>
    <row r="6916" spans="1:1" x14ac:dyDescent="0.2">
      <c r="A6916"/>
    </row>
    <row r="6917" spans="1:1" x14ac:dyDescent="0.2">
      <c r="A6917"/>
    </row>
    <row r="6918" spans="1:1" x14ac:dyDescent="0.2">
      <c r="A6918"/>
    </row>
    <row r="6919" spans="1:1" x14ac:dyDescent="0.2">
      <c r="A6919"/>
    </row>
    <row r="6920" spans="1:1" x14ac:dyDescent="0.2">
      <c r="A6920"/>
    </row>
    <row r="6921" spans="1:1" x14ac:dyDescent="0.2">
      <c r="A6921"/>
    </row>
    <row r="6922" spans="1:1" x14ac:dyDescent="0.2">
      <c r="A6922"/>
    </row>
    <row r="6923" spans="1:1" x14ac:dyDescent="0.2">
      <c r="A6923"/>
    </row>
    <row r="6924" spans="1:1" x14ac:dyDescent="0.2">
      <c r="A6924"/>
    </row>
    <row r="6925" spans="1:1" x14ac:dyDescent="0.2">
      <c r="A6925"/>
    </row>
    <row r="6926" spans="1:1" x14ac:dyDescent="0.2">
      <c r="A6926"/>
    </row>
    <row r="6927" spans="1:1" x14ac:dyDescent="0.2">
      <c r="A6927"/>
    </row>
    <row r="6928" spans="1:1" x14ac:dyDescent="0.2">
      <c r="A6928"/>
    </row>
    <row r="6929" spans="1:1" x14ac:dyDescent="0.2">
      <c r="A6929"/>
    </row>
    <row r="6930" spans="1:1" x14ac:dyDescent="0.2">
      <c r="A6930"/>
    </row>
    <row r="6931" spans="1:1" x14ac:dyDescent="0.2">
      <c r="A6931"/>
    </row>
    <row r="6932" spans="1:1" x14ac:dyDescent="0.2">
      <c r="A6932"/>
    </row>
    <row r="6933" spans="1:1" x14ac:dyDescent="0.2">
      <c r="A6933"/>
    </row>
    <row r="6934" spans="1:1" x14ac:dyDescent="0.2">
      <c r="A6934"/>
    </row>
    <row r="6935" spans="1:1" x14ac:dyDescent="0.2">
      <c r="A6935"/>
    </row>
    <row r="6936" spans="1:1" x14ac:dyDescent="0.2">
      <c r="A6936"/>
    </row>
    <row r="6937" spans="1:1" x14ac:dyDescent="0.2">
      <c r="A6937"/>
    </row>
    <row r="6938" spans="1:1" x14ac:dyDescent="0.2">
      <c r="A6938"/>
    </row>
    <row r="6939" spans="1:1" x14ac:dyDescent="0.2">
      <c r="A6939"/>
    </row>
    <row r="6940" spans="1:1" x14ac:dyDescent="0.2">
      <c r="A6940"/>
    </row>
    <row r="6941" spans="1:1" x14ac:dyDescent="0.2">
      <c r="A6941"/>
    </row>
    <row r="6942" spans="1:1" x14ac:dyDescent="0.2">
      <c r="A6942"/>
    </row>
    <row r="6943" spans="1:1" x14ac:dyDescent="0.2">
      <c r="A6943"/>
    </row>
    <row r="6944" spans="1:1" x14ac:dyDescent="0.2">
      <c r="A6944"/>
    </row>
    <row r="6945" spans="1:1" x14ac:dyDescent="0.2">
      <c r="A6945"/>
    </row>
    <row r="6946" spans="1:1" x14ac:dyDescent="0.2">
      <c r="A6946"/>
    </row>
    <row r="6947" spans="1:1" x14ac:dyDescent="0.2">
      <c r="A6947"/>
    </row>
    <row r="6948" spans="1:1" x14ac:dyDescent="0.2">
      <c r="A6948"/>
    </row>
    <row r="6949" spans="1:1" x14ac:dyDescent="0.2">
      <c r="A6949"/>
    </row>
    <row r="6950" spans="1:1" x14ac:dyDescent="0.2">
      <c r="A6950"/>
    </row>
    <row r="6951" spans="1:1" x14ac:dyDescent="0.2">
      <c r="A6951"/>
    </row>
    <row r="6952" spans="1:1" x14ac:dyDescent="0.2">
      <c r="A6952"/>
    </row>
    <row r="6953" spans="1:1" x14ac:dyDescent="0.2">
      <c r="A6953"/>
    </row>
    <row r="6954" spans="1:1" x14ac:dyDescent="0.2">
      <c r="A6954"/>
    </row>
    <row r="6955" spans="1:1" x14ac:dyDescent="0.2">
      <c r="A6955"/>
    </row>
    <row r="6956" spans="1:1" x14ac:dyDescent="0.2">
      <c r="A6956"/>
    </row>
    <row r="6957" spans="1:1" x14ac:dyDescent="0.2">
      <c r="A6957"/>
    </row>
    <row r="6958" spans="1:1" x14ac:dyDescent="0.2">
      <c r="A6958"/>
    </row>
    <row r="6959" spans="1:1" x14ac:dyDescent="0.2">
      <c r="A6959"/>
    </row>
    <row r="6960" spans="1:1" x14ac:dyDescent="0.2">
      <c r="A6960"/>
    </row>
    <row r="6961" spans="1:1" x14ac:dyDescent="0.2">
      <c r="A6961"/>
    </row>
    <row r="6962" spans="1:1" x14ac:dyDescent="0.2">
      <c r="A6962"/>
    </row>
    <row r="6963" spans="1:1" x14ac:dyDescent="0.2">
      <c r="A6963"/>
    </row>
    <row r="6964" spans="1:1" x14ac:dyDescent="0.2">
      <c r="A6964"/>
    </row>
    <row r="6965" spans="1:1" x14ac:dyDescent="0.2">
      <c r="A6965"/>
    </row>
    <row r="6966" spans="1:1" x14ac:dyDescent="0.2">
      <c r="A6966"/>
    </row>
    <row r="6967" spans="1:1" x14ac:dyDescent="0.2">
      <c r="A6967"/>
    </row>
    <row r="6968" spans="1:1" x14ac:dyDescent="0.2">
      <c r="A6968"/>
    </row>
    <row r="6969" spans="1:1" x14ac:dyDescent="0.2">
      <c r="A6969"/>
    </row>
    <row r="6970" spans="1:1" x14ac:dyDescent="0.2">
      <c r="A6970"/>
    </row>
    <row r="6971" spans="1:1" x14ac:dyDescent="0.2">
      <c r="A6971"/>
    </row>
    <row r="6972" spans="1:1" x14ac:dyDescent="0.2">
      <c r="A6972"/>
    </row>
    <row r="6973" spans="1:1" x14ac:dyDescent="0.2">
      <c r="A6973"/>
    </row>
    <row r="6974" spans="1:1" x14ac:dyDescent="0.2">
      <c r="A6974"/>
    </row>
    <row r="6975" spans="1:1" x14ac:dyDescent="0.2">
      <c r="A6975"/>
    </row>
    <row r="6976" spans="1:1" x14ac:dyDescent="0.2">
      <c r="A6976"/>
    </row>
    <row r="6977" spans="1:1" x14ac:dyDescent="0.2">
      <c r="A6977"/>
    </row>
    <row r="6978" spans="1:1" x14ac:dyDescent="0.2">
      <c r="A6978"/>
    </row>
    <row r="6979" spans="1:1" x14ac:dyDescent="0.2">
      <c r="A6979"/>
    </row>
    <row r="6980" spans="1:1" x14ac:dyDescent="0.2">
      <c r="A6980"/>
    </row>
    <row r="6981" spans="1:1" x14ac:dyDescent="0.2">
      <c r="A6981"/>
    </row>
    <row r="6982" spans="1:1" x14ac:dyDescent="0.2">
      <c r="A6982"/>
    </row>
    <row r="6983" spans="1:1" x14ac:dyDescent="0.2">
      <c r="A6983"/>
    </row>
    <row r="6984" spans="1:1" x14ac:dyDescent="0.2">
      <c r="A6984"/>
    </row>
    <row r="6985" spans="1:1" x14ac:dyDescent="0.2">
      <c r="A6985"/>
    </row>
    <row r="6986" spans="1:1" x14ac:dyDescent="0.2">
      <c r="A6986"/>
    </row>
    <row r="6987" spans="1:1" x14ac:dyDescent="0.2">
      <c r="A6987"/>
    </row>
    <row r="6988" spans="1:1" x14ac:dyDescent="0.2">
      <c r="A6988"/>
    </row>
    <row r="6989" spans="1:1" x14ac:dyDescent="0.2">
      <c r="A6989"/>
    </row>
    <row r="6990" spans="1:1" x14ac:dyDescent="0.2">
      <c r="A6990"/>
    </row>
    <row r="6991" spans="1:1" x14ac:dyDescent="0.2">
      <c r="A6991"/>
    </row>
    <row r="6992" spans="1:1" x14ac:dyDescent="0.2">
      <c r="A6992"/>
    </row>
    <row r="6993" spans="1:1" x14ac:dyDescent="0.2">
      <c r="A6993"/>
    </row>
    <row r="6994" spans="1:1" x14ac:dyDescent="0.2">
      <c r="A6994"/>
    </row>
    <row r="6995" spans="1:1" x14ac:dyDescent="0.2">
      <c r="A6995"/>
    </row>
    <row r="6996" spans="1:1" x14ac:dyDescent="0.2">
      <c r="A6996"/>
    </row>
    <row r="6997" spans="1:1" x14ac:dyDescent="0.2">
      <c r="A6997"/>
    </row>
    <row r="6998" spans="1:1" x14ac:dyDescent="0.2">
      <c r="A6998"/>
    </row>
    <row r="6999" spans="1:1" x14ac:dyDescent="0.2">
      <c r="A6999"/>
    </row>
    <row r="7000" spans="1:1" x14ac:dyDescent="0.2">
      <c r="A7000"/>
    </row>
    <row r="7001" spans="1:1" x14ac:dyDescent="0.2">
      <c r="A7001"/>
    </row>
    <row r="7002" spans="1:1" x14ac:dyDescent="0.2">
      <c r="A7002"/>
    </row>
    <row r="7003" spans="1:1" x14ac:dyDescent="0.2">
      <c r="A7003"/>
    </row>
    <row r="7004" spans="1:1" x14ac:dyDescent="0.2">
      <c r="A7004"/>
    </row>
    <row r="7005" spans="1:1" x14ac:dyDescent="0.2">
      <c r="A7005"/>
    </row>
    <row r="7006" spans="1:1" x14ac:dyDescent="0.2">
      <c r="A7006"/>
    </row>
    <row r="7007" spans="1:1" x14ac:dyDescent="0.2">
      <c r="A7007"/>
    </row>
    <row r="7008" spans="1:1" x14ac:dyDescent="0.2">
      <c r="A7008"/>
    </row>
    <row r="7009" spans="1:1" x14ac:dyDescent="0.2">
      <c r="A7009"/>
    </row>
    <row r="7010" spans="1:1" x14ac:dyDescent="0.2">
      <c r="A7010"/>
    </row>
    <row r="7011" spans="1:1" x14ac:dyDescent="0.2">
      <c r="A7011"/>
    </row>
    <row r="7012" spans="1:1" x14ac:dyDescent="0.2">
      <c r="A7012"/>
    </row>
    <row r="7013" spans="1:1" x14ac:dyDescent="0.2">
      <c r="A7013"/>
    </row>
    <row r="7014" spans="1:1" x14ac:dyDescent="0.2">
      <c r="A7014"/>
    </row>
    <row r="7015" spans="1:1" x14ac:dyDescent="0.2">
      <c r="A7015"/>
    </row>
    <row r="7016" spans="1:1" x14ac:dyDescent="0.2">
      <c r="A7016"/>
    </row>
    <row r="7017" spans="1:1" x14ac:dyDescent="0.2">
      <c r="A7017"/>
    </row>
    <row r="7018" spans="1:1" x14ac:dyDescent="0.2">
      <c r="A7018"/>
    </row>
    <row r="7019" spans="1:1" x14ac:dyDescent="0.2">
      <c r="A7019"/>
    </row>
    <row r="7020" spans="1:1" x14ac:dyDescent="0.2">
      <c r="A7020"/>
    </row>
    <row r="7021" spans="1:1" x14ac:dyDescent="0.2">
      <c r="A7021"/>
    </row>
    <row r="7022" spans="1:1" x14ac:dyDescent="0.2">
      <c r="A7022"/>
    </row>
    <row r="7023" spans="1:1" x14ac:dyDescent="0.2">
      <c r="A7023"/>
    </row>
    <row r="7024" spans="1:1" x14ac:dyDescent="0.2">
      <c r="A7024"/>
    </row>
    <row r="7025" spans="1:1" x14ac:dyDescent="0.2">
      <c r="A7025"/>
    </row>
    <row r="7026" spans="1:1" x14ac:dyDescent="0.2">
      <c r="A7026"/>
    </row>
    <row r="7027" spans="1:1" x14ac:dyDescent="0.2">
      <c r="A7027"/>
    </row>
    <row r="7028" spans="1:1" x14ac:dyDescent="0.2">
      <c r="A7028"/>
    </row>
    <row r="7029" spans="1:1" x14ac:dyDescent="0.2">
      <c r="A7029"/>
    </row>
    <row r="7030" spans="1:1" x14ac:dyDescent="0.2">
      <c r="A7030"/>
    </row>
    <row r="7031" spans="1:1" x14ac:dyDescent="0.2">
      <c r="A7031"/>
    </row>
    <row r="7032" spans="1:1" x14ac:dyDescent="0.2">
      <c r="A7032"/>
    </row>
    <row r="7033" spans="1:1" x14ac:dyDescent="0.2">
      <c r="A7033"/>
    </row>
    <row r="7034" spans="1:1" x14ac:dyDescent="0.2">
      <c r="A7034"/>
    </row>
    <row r="7035" spans="1:1" x14ac:dyDescent="0.2">
      <c r="A7035"/>
    </row>
    <row r="7036" spans="1:1" x14ac:dyDescent="0.2">
      <c r="A7036"/>
    </row>
    <row r="7037" spans="1:1" x14ac:dyDescent="0.2">
      <c r="A7037"/>
    </row>
    <row r="7038" spans="1:1" x14ac:dyDescent="0.2">
      <c r="A7038"/>
    </row>
    <row r="7039" spans="1:1" x14ac:dyDescent="0.2">
      <c r="A7039"/>
    </row>
    <row r="7040" spans="1:1" x14ac:dyDescent="0.2">
      <c r="A7040"/>
    </row>
    <row r="7041" spans="1:1" x14ac:dyDescent="0.2">
      <c r="A7041"/>
    </row>
    <row r="7042" spans="1:1" x14ac:dyDescent="0.2">
      <c r="A7042"/>
    </row>
    <row r="7043" spans="1:1" x14ac:dyDescent="0.2">
      <c r="A7043"/>
    </row>
    <row r="7044" spans="1:1" x14ac:dyDescent="0.2">
      <c r="A7044"/>
    </row>
    <row r="7045" spans="1:1" x14ac:dyDescent="0.2">
      <c r="A7045"/>
    </row>
    <row r="7046" spans="1:1" x14ac:dyDescent="0.2">
      <c r="A7046"/>
    </row>
    <row r="7047" spans="1:1" x14ac:dyDescent="0.2">
      <c r="A7047"/>
    </row>
    <row r="7048" spans="1:1" x14ac:dyDescent="0.2">
      <c r="A7048"/>
    </row>
    <row r="7049" spans="1:1" x14ac:dyDescent="0.2">
      <c r="A7049"/>
    </row>
    <row r="7050" spans="1:1" x14ac:dyDescent="0.2">
      <c r="A7050"/>
    </row>
    <row r="7051" spans="1:1" x14ac:dyDescent="0.2">
      <c r="A7051"/>
    </row>
    <row r="7052" spans="1:1" x14ac:dyDescent="0.2">
      <c r="A7052"/>
    </row>
    <row r="7053" spans="1:1" x14ac:dyDescent="0.2">
      <c r="A7053"/>
    </row>
    <row r="7054" spans="1:1" x14ac:dyDescent="0.2">
      <c r="A7054"/>
    </row>
    <row r="7055" spans="1:1" x14ac:dyDescent="0.2">
      <c r="A7055"/>
    </row>
    <row r="7056" spans="1:1" x14ac:dyDescent="0.2">
      <c r="A7056"/>
    </row>
    <row r="7057" spans="1:1" x14ac:dyDescent="0.2">
      <c r="A7057"/>
    </row>
    <row r="7058" spans="1:1" x14ac:dyDescent="0.2">
      <c r="A7058"/>
    </row>
    <row r="7059" spans="1:1" x14ac:dyDescent="0.2">
      <c r="A7059"/>
    </row>
    <row r="7060" spans="1:1" x14ac:dyDescent="0.2">
      <c r="A7060"/>
    </row>
    <row r="7061" spans="1:1" x14ac:dyDescent="0.2">
      <c r="A7061"/>
    </row>
    <row r="7062" spans="1:1" x14ac:dyDescent="0.2">
      <c r="A7062"/>
    </row>
    <row r="7063" spans="1:1" x14ac:dyDescent="0.2">
      <c r="A7063"/>
    </row>
    <row r="7064" spans="1:1" x14ac:dyDescent="0.2">
      <c r="A7064"/>
    </row>
    <row r="7065" spans="1:1" x14ac:dyDescent="0.2">
      <c r="A7065"/>
    </row>
    <row r="7066" spans="1:1" x14ac:dyDescent="0.2">
      <c r="A7066"/>
    </row>
    <row r="7067" spans="1:1" x14ac:dyDescent="0.2">
      <c r="A7067"/>
    </row>
    <row r="7068" spans="1:1" x14ac:dyDescent="0.2">
      <c r="A7068"/>
    </row>
    <row r="7069" spans="1:1" x14ac:dyDescent="0.2">
      <c r="A7069"/>
    </row>
    <row r="7070" spans="1:1" x14ac:dyDescent="0.2">
      <c r="A7070"/>
    </row>
    <row r="7071" spans="1:1" x14ac:dyDescent="0.2">
      <c r="A7071"/>
    </row>
    <row r="7072" spans="1:1" x14ac:dyDescent="0.2">
      <c r="A7072"/>
    </row>
    <row r="7073" spans="1:1" x14ac:dyDescent="0.2">
      <c r="A7073"/>
    </row>
    <row r="7074" spans="1:1" x14ac:dyDescent="0.2">
      <c r="A7074"/>
    </row>
    <row r="7075" spans="1:1" x14ac:dyDescent="0.2">
      <c r="A7075"/>
    </row>
    <row r="7076" spans="1:1" x14ac:dyDescent="0.2">
      <c r="A7076"/>
    </row>
    <row r="7077" spans="1:1" x14ac:dyDescent="0.2">
      <c r="A7077"/>
    </row>
    <row r="7078" spans="1:1" x14ac:dyDescent="0.2">
      <c r="A7078"/>
    </row>
    <row r="7079" spans="1:1" x14ac:dyDescent="0.2">
      <c r="A7079"/>
    </row>
    <row r="7080" spans="1:1" x14ac:dyDescent="0.2">
      <c r="A7080"/>
    </row>
    <row r="7081" spans="1:1" x14ac:dyDescent="0.2">
      <c r="A7081"/>
    </row>
    <row r="7082" spans="1:1" x14ac:dyDescent="0.2">
      <c r="A7082"/>
    </row>
    <row r="7083" spans="1:1" x14ac:dyDescent="0.2">
      <c r="A7083"/>
    </row>
    <row r="7084" spans="1:1" x14ac:dyDescent="0.2">
      <c r="A7084"/>
    </row>
    <row r="7085" spans="1:1" x14ac:dyDescent="0.2">
      <c r="A7085"/>
    </row>
    <row r="7086" spans="1:1" x14ac:dyDescent="0.2">
      <c r="A7086"/>
    </row>
    <row r="7087" spans="1:1" x14ac:dyDescent="0.2">
      <c r="A7087"/>
    </row>
    <row r="7088" spans="1:1" x14ac:dyDescent="0.2">
      <c r="A7088"/>
    </row>
    <row r="7089" spans="1:1" x14ac:dyDescent="0.2">
      <c r="A7089"/>
    </row>
    <row r="7090" spans="1:1" x14ac:dyDescent="0.2">
      <c r="A7090"/>
    </row>
    <row r="7091" spans="1:1" x14ac:dyDescent="0.2">
      <c r="A7091"/>
    </row>
    <row r="7092" spans="1:1" x14ac:dyDescent="0.2">
      <c r="A7092"/>
    </row>
    <row r="7093" spans="1:1" x14ac:dyDescent="0.2">
      <c r="A7093"/>
    </row>
    <row r="7094" spans="1:1" x14ac:dyDescent="0.2">
      <c r="A7094"/>
    </row>
    <row r="7095" spans="1:1" x14ac:dyDescent="0.2">
      <c r="A7095"/>
    </row>
    <row r="7096" spans="1:1" x14ac:dyDescent="0.2">
      <c r="A7096"/>
    </row>
    <row r="7097" spans="1:1" x14ac:dyDescent="0.2">
      <c r="A7097"/>
    </row>
    <row r="7098" spans="1:1" x14ac:dyDescent="0.2">
      <c r="A7098"/>
    </row>
    <row r="7099" spans="1:1" x14ac:dyDescent="0.2">
      <c r="A7099"/>
    </row>
    <row r="7100" spans="1:1" x14ac:dyDescent="0.2">
      <c r="A7100"/>
    </row>
    <row r="7101" spans="1:1" x14ac:dyDescent="0.2">
      <c r="A7101"/>
    </row>
    <row r="7102" spans="1:1" x14ac:dyDescent="0.2">
      <c r="A7102"/>
    </row>
    <row r="7103" spans="1:1" x14ac:dyDescent="0.2">
      <c r="A7103"/>
    </row>
    <row r="7104" spans="1:1" x14ac:dyDescent="0.2">
      <c r="A7104"/>
    </row>
    <row r="7105" spans="1:1" x14ac:dyDescent="0.2">
      <c r="A7105"/>
    </row>
    <row r="7106" spans="1:1" x14ac:dyDescent="0.2">
      <c r="A7106"/>
    </row>
    <row r="7107" spans="1:1" x14ac:dyDescent="0.2">
      <c r="A7107"/>
    </row>
    <row r="7108" spans="1:1" x14ac:dyDescent="0.2">
      <c r="A7108"/>
    </row>
    <row r="7109" spans="1:1" x14ac:dyDescent="0.2">
      <c r="A7109"/>
    </row>
    <row r="7110" spans="1:1" x14ac:dyDescent="0.2">
      <c r="A7110"/>
    </row>
    <row r="7111" spans="1:1" x14ac:dyDescent="0.2">
      <c r="A7111"/>
    </row>
    <row r="7112" spans="1:1" x14ac:dyDescent="0.2">
      <c r="A7112"/>
    </row>
    <row r="7113" spans="1:1" x14ac:dyDescent="0.2">
      <c r="A7113"/>
    </row>
    <row r="7114" spans="1:1" x14ac:dyDescent="0.2">
      <c r="A7114"/>
    </row>
    <row r="7115" spans="1:1" x14ac:dyDescent="0.2">
      <c r="A7115"/>
    </row>
    <row r="7116" spans="1:1" x14ac:dyDescent="0.2">
      <c r="A7116"/>
    </row>
    <row r="7117" spans="1:1" x14ac:dyDescent="0.2">
      <c r="A7117"/>
    </row>
    <row r="7118" spans="1:1" x14ac:dyDescent="0.2">
      <c r="A7118"/>
    </row>
    <row r="7119" spans="1:1" x14ac:dyDescent="0.2">
      <c r="A7119"/>
    </row>
    <row r="7120" spans="1:1" x14ac:dyDescent="0.2">
      <c r="A7120"/>
    </row>
    <row r="7121" spans="1:1" x14ac:dyDescent="0.2">
      <c r="A7121"/>
    </row>
    <row r="7122" spans="1:1" x14ac:dyDescent="0.2">
      <c r="A7122"/>
    </row>
    <row r="7123" spans="1:1" x14ac:dyDescent="0.2">
      <c r="A7123"/>
    </row>
    <row r="7124" spans="1:1" x14ac:dyDescent="0.2">
      <c r="A7124"/>
    </row>
    <row r="7125" spans="1:1" x14ac:dyDescent="0.2">
      <c r="A7125"/>
    </row>
    <row r="7126" spans="1:1" x14ac:dyDescent="0.2">
      <c r="A7126"/>
    </row>
    <row r="7127" spans="1:1" x14ac:dyDescent="0.2">
      <c r="A7127"/>
    </row>
    <row r="7128" spans="1:1" x14ac:dyDescent="0.2">
      <c r="A7128"/>
    </row>
    <row r="7129" spans="1:1" x14ac:dyDescent="0.2">
      <c r="A7129"/>
    </row>
    <row r="7130" spans="1:1" x14ac:dyDescent="0.2">
      <c r="A7130"/>
    </row>
    <row r="7131" spans="1:1" x14ac:dyDescent="0.2">
      <c r="A7131"/>
    </row>
    <row r="7132" spans="1:1" x14ac:dyDescent="0.2">
      <c r="A7132"/>
    </row>
    <row r="7133" spans="1:1" x14ac:dyDescent="0.2">
      <c r="A7133"/>
    </row>
    <row r="7134" spans="1:1" x14ac:dyDescent="0.2">
      <c r="A7134"/>
    </row>
    <row r="7135" spans="1:1" x14ac:dyDescent="0.2">
      <c r="A7135"/>
    </row>
    <row r="7136" spans="1:1" x14ac:dyDescent="0.2">
      <c r="A7136"/>
    </row>
    <row r="7137" spans="1:1" x14ac:dyDescent="0.2">
      <c r="A7137"/>
    </row>
    <row r="7138" spans="1:1" x14ac:dyDescent="0.2">
      <c r="A7138"/>
    </row>
    <row r="7139" spans="1:1" x14ac:dyDescent="0.2">
      <c r="A7139"/>
    </row>
    <row r="7140" spans="1:1" x14ac:dyDescent="0.2">
      <c r="A7140"/>
    </row>
    <row r="7141" spans="1:1" x14ac:dyDescent="0.2">
      <c r="A7141"/>
    </row>
    <row r="7142" spans="1:1" x14ac:dyDescent="0.2">
      <c r="A7142"/>
    </row>
    <row r="7143" spans="1:1" x14ac:dyDescent="0.2">
      <c r="A7143"/>
    </row>
    <row r="7144" spans="1:1" x14ac:dyDescent="0.2">
      <c r="A7144"/>
    </row>
    <row r="7145" spans="1:1" x14ac:dyDescent="0.2">
      <c r="A7145"/>
    </row>
    <row r="7146" spans="1:1" x14ac:dyDescent="0.2">
      <c r="A7146"/>
    </row>
    <row r="7147" spans="1:1" x14ac:dyDescent="0.2">
      <c r="A7147"/>
    </row>
    <row r="7148" spans="1:1" x14ac:dyDescent="0.2">
      <c r="A7148"/>
    </row>
    <row r="7149" spans="1:1" x14ac:dyDescent="0.2">
      <c r="A7149"/>
    </row>
    <row r="7150" spans="1:1" x14ac:dyDescent="0.2">
      <c r="A7150"/>
    </row>
    <row r="7151" spans="1:1" x14ac:dyDescent="0.2">
      <c r="A7151"/>
    </row>
    <row r="7152" spans="1:1" x14ac:dyDescent="0.2">
      <c r="A7152"/>
    </row>
    <row r="7153" spans="1:1" x14ac:dyDescent="0.2">
      <c r="A7153"/>
    </row>
    <row r="7154" spans="1:1" x14ac:dyDescent="0.2">
      <c r="A7154"/>
    </row>
    <row r="7155" spans="1:1" x14ac:dyDescent="0.2">
      <c r="A7155"/>
    </row>
    <row r="7156" spans="1:1" x14ac:dyDescent="0.2">
      <c r="A7156"/>
    </row>
    <row r="7157" spans="1:1" x14ac:dyDescent="0.2">
      <c r="A7157"/>
    </row>
    <row r="7158" spans="1:1" x14ac:dyDescent="0.2">
      <c r="A7158"/>
    </row>
    <row r="7159" spans="1:1" x14ac:dyDescent="0.2">
      <c r="A7159"/>
    </row>
    <row r="7160" spans="1:1" x14ac:dyDescent="0.2">
      <c r="A7160"/>
    </row>
    <row r="7161" spans="1:1" x14ac:dyDescent="0.2">
      <c r="A7161"/>
    </row>
    <row r="7162" spans="1:1" x14ac:dyDescent="0.2">
      <c r="A7162"/>
    </row>
    <row r="7163" spans="1:1" x14ac:dyDescent="0.2">
      <c r="A7163"/>
    </row>
    <row r="7164" spans="1:1" x14ac:dyDescent="0.2">
      <c r="A7164"/>
    </row>
    <row r="7165" spans="1:1" x14ac:dyDescent="0.2">
      <c r="A7165"/>
    </row>
    <row r="7166" spans="1:1" x14ac:dyDescent="0.2">
      <c r="A7166"/>
    </row>
    <row r="7167" spans="1:1" x14ac:dyDescent="0.2">
      <c r="A7167"/>
    </row>
    <row r="7168" spans="1:1" x14ac:dyDescent="0.2">
      <c r="A7168"/>
    </row>
    <row r="7169" spans="1:1" x14ac:dyDescent="0.2">
      <c r="A7169"/>
    </row>
    <row r="7170" spans="1:1" x14ac:dyDescent="0.2">
      <c r="A7170"/>
    </row>
    <row r="7171" spans="1:1" x14ac:dyDescent="0.2">
      <c r="A7171"/>
    </row>
    <row r="7172" spans="1:1" x14ac:dyDescent="0.2">
      <c r="A7172"/>
    </row>
    <row r="7173" spans="1:1" x14ac:dyDescent="0.2">
      <c r="A7173"/>
    </row>
    <row r="7174" spans="1:1" x14ac:dyDescent="0.2">
      <c r="A7174"/>
    </row>
    <row r="7175" spans="1:1" x14ac:dyDescent="0.2">
      <c r="A7175"/>
    </row>
    <row r="7176" spans="1:1" x14ac:dyDescent="0.2">
      <c r="A7176"/>
    </row>
    <row r="7177" spans="1:1" x14ac:dyDescent="0.2">
      <c r="A7177"/>
    </row>
    <row r="7178" spans="1:1" x14ac:dyDescent="0.2">
      <c r="A7178"/>
    </row>
    <row r="7179" spans="1:1" x14ac:dyDescent="0.2">
      <c r="A7179"/>
    </row>
    <row r="7180" spans="1:1" x14ac:dyDescent="0.2">
      <c r="A7180"/>
    </row>
    <row r="7181" spans="1:1" x14ac:dyDescent="0.2">
      <c r="A7181"/>
    </row>
    <row r="7182" spans="1:1" x14ac:dyDescent="0.2">
      <c r="A7182"/>
    </row>
    <row r="7183" spans="1:1" x14ac:dyDescent="0.2">
      <c r="A7183"/>
    </row>
    <row r="7184" spans="1:1" x14ac:dyDescent="0.2">
      <c r="A7184"/>
    </row>
    <row r="7185" spans="1:1" x14ac:dyDescent="0.2">
      <c r="A7185"/>
    </row>
    <row r="7186" spans="1:1" x14ac:dyDescent="0.2">
      <c r="A7186"/>
    </row>
    <row r="7187" spans="1:1" x14ac:dyDescent="0.2">
      <c r="A7187"/>
    </row>
    <row r="7188" spans="1:1" x14ac:dyDescent="0.2">
      <c r="A7188"/>
    </row>
    <row r="7189" spans="1:1" x14ac:dyDescent="0.2">
      <c r="A7189"/>
    </row>
    <row r="7190" spans="1:1" x14ac:dyDescent="0.2">
      <c r="A7190"/>
    </row>
    <row r="7191" spans="1:1" x14ac:dyDescent="0.2">
      <c r="A7191"/>
    </row>
    <row r="7192" spans="1:1" x14ac:dyDescent="0.2">
      <c r="A7192"/>
    </row>
    <row r="7193" spans="1:1" x14ac:dyDescent="0.2">
      <c r="A7193"/>
    </row>
    <row r="7194" spans="1:1" x14ac:dyDescent="0.2">
      <c r="A7194"/>
    </row>
    <row r="7195" spans="1:1" x14ac:dyDescent="0.2">
      <c r="A7195"/>
    </row>
    <row r="7196" spans="1:1" x14ac:dyDescent="0.2">
      <c r="A7196"/>
    </row>
    <row r="7197" spans="1:1" x14ac:dyDescent="0.2">
      <c r="A7197"/>
    </row>
    <row r="7198" spans="1:1" x14ac:dyDescent="0.2">
      <c r="A7198"/>
    </row>
    <row r="7199" spans="1:1" x14ac:dyDescent="0.2">
      <c r="A7199"/>
    </row>
    <row r="7200" spans="1:1" x14ac:dyDescent="0.2">
      <c r="A7200"/>
    </row>
    <row r="7201" spans="1:1" x14ac:dyDescent="0.2">
      <c r="A7201"/>
    </row>
    <row r="7202" spans="1:1" x14ac:dyDescent="0.2">
      <c r="A7202"/>
    </row>
    <row r="7203" spans="1:1" x14ac:dyDescent="0.2">
      <c r="A7203"/>
    </row>
    <row r="7204" spans="1:1" x14ac:dyDescent="0.2">
      <c r="A7204"/>
    </row>
    <row r="7205" spans="1:1" x14ac:dyDescent="0.2">
      <c r="A7205"/>
    </row>
    <row r="7206" spans="1:1" x14ac:dyDescent="0.2">
      <c r="A7206"/>
    </row>
    <row r="7207" spans="1:1" x14ac:dyDescent="0.2">
      <c r="A7207"/>
    </row>
    <row r="7208" spans="1:1" x14ac:dyDescent="0.2">
      <c r="A7208"/>
    </row>
    <row r="7209" spans="1:1" x14ac:dyDescent="0.2">
      <c r="A7209"/>
    </row>
    <row r="7210" spans="1:1" x14ac:dyDescent="0.2">
      <c r="A7210"/>
    </row>
    <row r="7211" spans="1:1" x14ac:dyDescent="0.2">
      <c r="A7211"/>
    </row>
    <row r="7212" spans="1:1" x14ac:dyDescent="0.2">
      <c r="A7212"/>
    </row>
    <row r="7213" spans="1:1" x14ac:dyDescent="0.2">
      <c r="A7213"/>
    </row>
    <row r="7214" spans="1:1" x14ac:dyDescent="0.2">
      <c r="A7214"/>
    </row>
    <row r="7215" spans="1:1" x14ac:dyDescent="0.2">
      <c r="A7215"/>
    </row>
    <row r="7216" spans="1:1" x14ac:dyDescent="0.2">
      <c r="A7216"/>
    </row>
    <row r="7217" spans="1:1" x14ac:dyDescent="0.2">
      <c r="A7217"/>
    </row>
    <row r="7218" spans="1:1" x14ac:dyDescent="0.2">
      <c r="A7218"/>
    </row>
    <row r="7219" spans="1:1" x14ac:dyDescent="0.2">
      <c r="A7219"/>
    </row>
    <row r="7220" spans="1:1" x14ac:dyDescent="0.2">
      <c r="A7220"/>
    </row>
    <row r="7221" spans="1:1" x14ac:dyDescent="0.2">
      <c r="A7221"/>
    </row>
    <row r="7222" spans="1:1" x14ac:dyDescent="0.2">
      <c r="A7222"/>
    </row>
    <row r="7223" spans="1:1" x14ac:dyDescent="0.2">
      <c r="A7223"/>
    </row>
    <row r="7224" spans="1:1" x14ac:dyDescent="0.2">
      <c r="A7224"/>
    </row>
    <row r="7225" spans="1:1" x14ac:dyDescent="0.2">
      <c r="A7225"/>
    </row>
    <row r="7226" spans="1:1" x14ac:dyDescent="0.2">
      <c r="A7226"/>
    </row>
    <row r="7227" spans="1:1" x14ac:dyDescent="0.2">
      <c r="A7227"/>
    </row>
    <row r="7228" spans="1:1" x14ac:dyDescent="0.2">
      <c r="A7228"/>
    </row>
    <row r="7229" spans="1:1" x14ac:dyDescent="0.2">
      <c r="A7229"/>
    </row>
    <row r="7230" spans="1:1" x14ac:dyDescent="0.2">
      <c r="A7230"/>
    </row>
    <row r="7231" spans="1:1" x14ac:dyDescent="0.2">
      <c r="A7231"/>
    </row>
    <row r="7232" spans="1:1" x14ac:dyDescent="0.2">
      <c r="A7232"/>
    </row>
    <row r="7233" spans="1:1" x14ac:dyDescent="0.2">
      <c r="A7233"/>
    </row>
    <row r="7234" spans="1:1" x14ac:dyDescent="0.2">
      <c r="A7234"/>
    </row>
    <row r="7235" spans="1:1" x14ac:dyDescent="0.2">
      <c r="A7235"/>
    </row>
    <row r="7236" spans="1:1" x14ac:dyDescent="0.2">
      <c r="A7236"/>
    </row>
    <row r="7237" spans="1:1" x14ac:dyDescent="0.2">
      <c r="A7237"/>
    </row>
    <row r="7238" spans="1:1" x14ac:dyDescent="0.2">
      <c r="A7238"/>
    </row>
    <row r="7239" spans="1:1" x14ac:dyDescent="0.2">
      <c r="A7239"/>
    </row>
    <row r="7240" spans="1:1" x14ac:dyDescent="0.2">
      <c r="A7240"/>
    </row>
    <row r="7241" spans="1:1" x14ac:dyDescent="0.2">
      <c r="A7241"/>
    </row>
    <row r="7242" spans="1:1" x14ac:dyDescent="0.2">
      <c r="A7242"/>
    </row>
    <row r="7243" spans="1:1" x14ac:dyDescent="0.2">
      <c r="A7243"/>
    </row>
    <row r="7244" spans="1:1" x14ac:dyDescent="0.2">
      <c r="A7244"/>
    </row>
    <row r="7245" spans="1:1" x14ac:dyDescent="0.2">
      <c r="A7245"/>
    </row>
    <row r="7246" spans="1:1" x14ac:dyDescent="0.2">
      <c r="A7246"/>
    </row>
    <row r="7247" spans="1:1" x14ac:dyDescent="0.2">
      <c r="A7247"/>
    </row>
    <row r="7248" spans="1:1" x14ac:dyDescent="0.2">
      <c r="A7248"/>
    </row>
    <row r="7249" spans="1:1" x14ac:dyDescent="0.2">
      <c r="A7249"/>
    </row>
    <row r="7250" spans="1:1" x14ac:dyDescent="0.2">
      <c r="A7250"/>
    </row>
    <row r="7251" spans="1:1" x14ac:dyDescent="0.2">
      <c r="A7251"/>
    </row>
    <row r="7252" spans="1:1" x14ac:dyDescent="0.2">
      <c r="A7252"/>
    </row>
    <row r="7253" spans="1:1" x14ac:dyDescent="0.2">
      <c r="A7253"/>
    </row>
    <row r="7254" spans="1:1" x14ac:dyDescent="0.2">
      <c r="A7254"/>
    </row>
    <row r="7255" spans="1:1" x14ac:dyDescent="0.2">
      <c r="A7255"/>
    </row>
    <row r="7256" spans="1:1" x14ac:dyDescent="0.2">
      <c r="A7256"/>
    </row>
    <row r="7257" spans="1:1" x14ac:dyDescent="0.2">
      <c r="A7257"/>
    </row>
    <row r="7258" spans="1:1" x14ac:dyDescent="0.2">
      <c r="A7258"/>
    </row>
    <row r="7259" spans="1:1" x14ac:dyDescent="0.2">
      <c r="A7259"/>
    </row>
    <row r="7260" spans="1:1" x14ac:dyDescent="0.2">
      <c r="A7260"/>
    </row>
    <row r="7261" spans="1:1" x14ac:dyDescent="0.2">
      <c r="A7261"/>
    </row>
    <row r="7262" spans="1:1" x14ac:dyDescent="0.2">
      <c r="A7262"/>
    </row>
    <row r="7263" spans="1:1" x14ac:dyDescent="0.2">
      <c r="A7263"/>
    </row>
    <row r="7264" spans="1:1" x14ac:dyDescent="0.2">
      <c r="A7264"/>
    </row>
    <row r="7265" spans="1:1" x14ac:dyDescent="0.2">
      <c r="A7265"/>
    </row>
    <row r="7266" spans="1:1" x14ac:dyDescent="0.2">
      <c r="A7266"/>
    </row>
    <row r="7267" spans="1:1" x14ac:dyDescent="0.2">
      <c r="A7267"/>
    </row>
    <row r="7268" spans="1:1" x14ac:dyDescent="0.2">
      <c r="A7268"/>
    </row>
    <row r="7269" spans="1:1" x14ac:dyDescent="0.2">
      <c r="A7269"/>
    </row>
    <row r="7270" spans="1:1" x14ac:dyDescent="0.2">
      <c r="A7270"/>
    </row>
    <row r="7271" spans="1:1" x14ac:dyDescent="0.2">
      <c r="A7271"/>
    </row>
    <row r="7272" spans="1:1" x14ac:dyDescent="0.2">
      <c r="A7272"/>
    </row>
    <row r="7273" spans="1:1" x14ac:dyDescent="0.2">
      <c r="A7273"/>
    </row>
    <row r="7274" spans="1:1" x14ac:dyDescent="0.2">
      <c r="A7274"/>
    </row>
    <row r="7275" spans="1:1" x14ac:dyDescent="0.2">
      <c r="A7275"/>
    </row>
    <row r="7276" spans="1:1" x14ac:dyDescent="0.2">
      <c r="A7276"/>
    </row>
    <row r="7277" spans="1:1" x14ac:dyDescent="0.2">
      <c r="A7277"/>
    </row>
    <row r="7278" spans="1:1" x14ac:dyDescent="0.2">
      <c r="A7278"/>
    </row>
    <row r="7279" spans="1:1" x14ac:dyDescent="0.2">
      <c r="A7279"/>
    </row>
    <row r="7280" spans="1:1" x14ac:dyDescent="0.2">
      <c r="A7280"/>
    </row>
    <row r="7281" spans="1:1" x14ac:dyDescent="0.2">
      <c r="A7281"/>
    </row>
    <row r="7282" spans="1:1" x14ac:dyDescent="0.2">
      <c r="A7282"/>
    </row>
    <row r="7283" spans="1:1" x14ac:dyDescent="0.2">
      <c r="A7283"/>
    </row>
    <row r="7284" spans="1:1" x14ac:dyDescent="0.2">
      <c r="A7284"/>
    </row>
    <row r="7285" spans="1:1" x14ac:dyDescent="0.2">
      <c r="A7285"/>
    </row>
    <row r="7286" spans="1:1" x14ac:dyDescent="0.2">
      <c r="A7286"/>
    </row>
    <row r="7287" spans="1:1" x14ac:dyDescent="0.2">
      <c r="A7287"/>
    </row>
    <row r="7288" spans="1:1" x14ac:dyDescent="0.2">
      <c r="A7288"/>
    </row>
    <row r="7289" spans="1:1" x14ac:dyDescent="0.2">
      <c r="A7289"/>
    </row>
    <row r="7290" spans="1:1" x14ac:dyDescent="0.2">
      <c r="A7290"/>
    </row>
    <row r="7291" spans="1:1" x14ac:dyDescent="0.2">
      <c r="A7291"/>
    </row>
    <row r="7292" spans="1:1" x14ac:dyDescent="0.2">
      <c r="A7292"/>
    </row>
    <row r="7293" spans="1:1" x14ac:dyDescent="0.2">
      <c r="A7293"/>
    </row>
    <row r="7294" spans="1:1" x14ac:dyDescent="0.2">
      <c r="A7294"/>
    </row>
    <row r="7295" spans="1:1" x14ac:dyDescent="0.2">
      <c r="A7295"/>
    </row>
    <row r="7296" spans="1:1" x14ac:dyDescent="0.2">
      <c r="A7296"/>
    </row>
    <row r="7297" spans="1:1" x14ac:dyDescent="0.2">
      <c r="A7297"/>
    </row>
    <row r="7298" spans="1:1" x14ac:dyDescent="0.2">
      <c r="A7298"/>
    </row>
    <row r="7299" spans="1:1" x14ac:dyDescent="0.2">
      <c r="A7299"/>
    </row>
    <row r="7300" spans="1:1" x14ac:dyDescent="0.2">
      <c r="A7300"/>
    </row>
    <row r="7301" spans="1:1" x14ac:dyDescent="0.2">
      <c r="A7301"/>
    </row>
    <row r="7302" spans="1:1" x14ac:dyDescent="0.2">
      <c r="A7302"/>
    </row>
    <row r="7303" spans="1:1" x14ac:dyDescent="0.2">
      <c r="A7303"/>
    </row>
    <row r="7304" spans="1:1" x14ac:dyDescent="0.2">
      <c r="A7304"/>
    </row>
    <row r="7305" spans="1:1" x14ac:dyDescent="0.2">
      <c r="A7305"/>
    </row>
    <row r="7306" spans="1:1" x14ac:dyDescent="0.2">
      <c r="A7306"/>
    </row>
    <row r="7307" spans="1:1" x14ac:dyDescent="0.2">
      <c r="A7307"/>
    </row>
    <row r="7308" spans="1:1" x14ac:dyDescent="0.2">
      <c r="A7308"/>
    </row>
    <row r="7309" spans="1:1" x14ac:dyDescent="0.2">
      <c r="A7309"/>
    </row>
    <row r="7310" spans="1:1" x14ac:dyDescent="0.2">
      <c r="A7310"/>
    </row>
    <row r="7311" spans="1:1" x14ac:dyDescent="0.2">
      <c r="A7311"/>
    </row>
    <row r="7312" spans="1:1" x14ac:dyDescent="0.2">
      <c r="A7312"/>
    </row>
    <row r="7313" spans="1:1" x14ac:dyDescent="0.2">
      <c r="A7313"/>
    </row>
    <row r="7314" spans="1:1" x14ac:dyDescent="0.2">
      <c r="A7314"/>
    </row>
    <row r="7315" spans="1:1" x14ac:dyDescent="0.2">
      <c r="A7315"/>
    </row>
    <row r="7316" spans="1:1" x14ac:dyDescent="0.2">
      <c r="A7316"/>
    </row>
    <row r="7317" spans="1:1" x14ac:dyDescent="0.2">
      <c r="A7317"/>
    </row>
    <row r="7318" spans="1:1" x14ac:dyDescent="0.2">
      <c r="A7318"/>
    </row>
    <row r="7319" spans="1:1" x14ac:dyDescent="0.2">
      <c r="A7319"/>
    </row>
    <row r="7320" spans="1:1" x14ac:dyDescent="0.2">
      <c r="A7320"/>
    </row>
    <row r="7321" spans="1:1" x14ac:dyDescent="0.2">
      <c r="A7321"/>
    </row>
    <row r="7322" spans="1:1" x14ac:dyDescent="0.2">
      <c r="A7322"/>
    </row>
    <row r="7323" spans="1:1" x14ac:dyDescent="0.2">
      <c r="A7323"/>
    </row>
    <row r="7324" spans="1:1" x14ac:dyDescent="0.2">
      <c r="A7324"/>
    </row>
    <row r="7325" spans="1:1" x14ac:dyDescent="0.2">
      <c r="A7325"/>
    </row>
    <row r="7326" spans="1:1" x14ac:dyDescent="0.2">
      <c r="A7326"/>
    </row>
    <row r="7327" spans="1:1" x14ac:dyDescent="0.2">
      <c r="A7327"/>
    </row>
    <row r="7328" spans="1:1" x14ac:dyDescent="0.2">
      <c r="A7328"/>
    </row>
    <row r="7329" spans="1:1" x14ac:dyDescent="0.2">
      <c r="A7329"/>
    </row>
    <row r="7330" spans="1:1" x14ac:dyDescent="0.2">
      <c r="A7330"/>
    </row>
    <row r="7331" spans="1:1" x14ac:dyDescent="0.2">
      <c r="A7331"/>
    </row>
    <row r="7332" spans="1:1" x14ac:dyDescent="0.2">
      <c r="A7332"/>
    </row>
    <row r="7333" spans="1:1" x14ac:dyDescent="0.2">
      <c r="A7333"/>
    </row>
    <row r="7334" spans="1:1" x14ac:dyDescent="0.2">
      <c r="A7334"/>
    </row>
    <row r="7335" spans="1:1" x14ac:dyDescent="0.2">
      <c r="A7335"/>
    </row>
    <row r="7336" spans="1:1" x14ac:dyDescent="0.2">
      <c r="A7336"/>
    </row>
    <row r="7337" spans="1:1" x14ac:dyDescent="0.2">
      <c r="A7337"/>
    </row>
    <row r="7338" spans="1:1" x14ac:dyDescent="0.2">
      <c r="A7338"/>
    </row>
    <row r="7339" spans="1:1" x14ac:dyDescent="0.2">
      <c r="A7339"/>
    </row>
    <row r="7340" spans="1:1" x14ac:dyDescent="0.2">
      <c r="A7340"/>
    </row>
    <row r="7341" spans="1:1" x14ac:dyDescent="0.2">
      <c r="A7341"/>
    </row>
    <row r="7342" spans="1:1" x14ac:dyDescent="0.2">
      <c r="A7342"/>
    </row>
    <row r="7343" spans="1:1" x14ac:dyDescent="0.2">
      <c r="A7343"/>
    </row>
    <row r="7344" spans="1:1" x14ac:dyDescent="0.2">
      <c r="A7344"/>
    </row>
    <row r="7345" spans="1:1" x14ac:dyDescent="0.2">
      <c r="A7345"/>
    </row>
    <row r="7346" spans="1:1" x14ac:dyDescent="0.2">
      <c r="A7346"/>
    </row>
    <row r="7347" spans="1:1" x14ac:dyDescent="0.2">
      <c r="A7347"/>
    </row>
    <row r="7348" spans="1:1" x14ac:dyDescent="0.2">
      <c r="A7348"/>
    </row>
    <row r="7349" spans="1:1" x14ac:dyDescent="0.2">
      <c r="A7349"/>
    </row>
    <row r="7350" spans="1:1" x14ac:dyDescent="0.2">
      <c r="A7350"/>
    </row>
    <row r="7351" spans="1:1" x14ac:dyDescent="0.2">
      <c r="A7351"/>
    </row>
    <row r="7352" spans="1:1" x14ac:dyDescent="0.2">
      <c r="A7352"/>
    </row>
    <row r="7353" spans="1:1" x14ac:dyDescent="0.2">
      <c r="A7353"/>
    </row>
    <row r="7354" spans="1:1" x14ac:dyDescent="0.2">
      <c r="A7354"/>
    </row>
    <row r="7355" spans="1:1" x14ac:dyDescent="0.2">
      <c r="A7355"/>
    </row>
    <row r="7356" spans="1:1" x14ac:dyDescent="0.2">
      <c r="A7356"/>
    </row>
    <row r="7357" spans="1:1" x14ac:dyDescent="0.2">
      <c r="A7357"/>
    </row>
    <row r="7358" spans="1:1" x14ac:dyDescent="0.2">
      <c r="A7358"/>
    </row>
    <row r="7359" spans="1:1" x14ac:dyDescent="0.2">
      <c r="A7359"/>
    </row>
    <row r="7360" spans="1:1" x14ac:dyDescent="0.2">
      <c r="A7360"/>
    </row>
    <row r="7361" spans="1:1" x14ac:dyDescent="0.2">
      <c r="A7361"/>
    </row>
    <row r="7362" spans="1:1" x14ac:dyDescent="0.2">
      <c r="A7362"/>
    </row>
    <row r="7363" spans="1:1" x14ac:dyDescent="0.2">
      <c r="A7363"/>
    </row>
    <row r="7364" spans="1:1" x14ac:dyDescent="0.2">
      <c r="A7364"/>
    </row>
    <row r="7365" spans="1:1" x14ac:dyDescent="0.2">
      <c r="A7365"/>
    </row>
    <row r="7366" spans="1:1" x14ac:dyDescent="0.2">
      <c r="A7366"/>
    </row>
    <row r="7367" spans="1:1" x14ac:dyDescent="0.2">
      <c r="A7367"/>
    </row>
    <row r="7368" spans="1:1" x14ac:dyDescent="0.2">
      <c r="A7368"/>
    </row>
    <row r="7369" spans="1:1" x14ac:dyDescent="0.2">
      <c r="A7369"/>
    </row>
    <row r="7370" spans="1:1" x14ac:dyDescent="0.2">
      <c r="A7370"/>
    </row>
    <row r="7371" spans="1:1" x14ac:dyDescent="0.2">
      <c r="A7371"/>
    </row>
    <row r="7372" spans="1:1" x14ac:dyDescent="0.2">
      <c r="A7372"/>
    </row>
    <row r="7373" spans="1:1" x14ac:dyDescent="0.2">
      <c r="A7373"/>
    </row>
    <row r="7374" spans="1:1" x14ac:dyDescent="0.2">
      <c r="A7374"/>
    </row>
    <row r="7375" spans="1:1" x14ac:dyDescent="0.2">
      <c r="A7375"/>
    </row>
    <row r="7376" spans="1:1" x14ac:dyDescent="0.2">
      <c r="A7376"/>
    </row>
    <row r="7377" spans="1:1" x14ac:dyDescent="0.2">
      <c r="A7377"/>
    </row>
    <row r="7378" spans="1:1" x14ac:dyDescent="0.2">
      <c r="A7378"/>
    </row>
    <row r="7379" spans="1:1" x14ac:dyDescent="0.2">
      <c r="A7379"/>
    </row>
    <row r="7380" spans="1:1" x14ac:dyDescent="0.2">
      <c r="A7380"/>
    </row>
    <row r="7381" spans="1:1" x14ac:dyDescent="0.2">
      <c r="A7381"/>
    </row>
    <row r="7382" spans="1:1" x14ac:dyDescent="0.2">
      <c r="A7382"/>
    </row>
    <row r="7383" spans="1:1" x14ac:dyDescent="0.2">
      <c r="A7383"/>
    </row>
    <row r="7384" spans="1:1" x14ac:dyDescent="0.2">
      <c r="A7384"/>
    </row>
    <row r="7385" spans="1:1" x14ac:dyDescent="0.2">
      <c r="A7385"/>
    </row>
    <row r="7386" spans="1:1" x14ac:dyDescent="0.2">
      <c r="A7386"/>
    </row>
    <row r="7387" spans="1:1" x14ac:dyDescent="0.2">
      <c r="A7387"/>
    </row>
    <row r="7388" spans="1:1" x14ac:dyDescent="0.2">
      <c r="A7388"/>
    </row>
    <row r="7389" spans="1:1" x14ac:dyDescent="0.2">
      <c r="A7389"/>
    </row>
    <row r="7390" spans="1:1" x14ac:dyDescent="0.2">
      <c r="A7390"/>
    </row>
    <row r="7391" spans="1:1" x14ac:dyDescent="0.2">
      <c r="A7391"/>
    </row>
    <row r="7392" spans="1:1" x14ac:dyDescent="0.2">
      <c r="A7392"/>
    </row>
    <row r="7393" spans="1:1" x14ac:dyDescent="0.2">
      <c r="A7393"/>
    </row>
    <row r="7394" spans="1:1" x14ac:dyDescent="0.2">
      <c r="A7394"/>
    </row>
    <row r="7395" spans="1:1" x14ac:dyDescent="0.2">
      <c r="A7395"/>
    </row>
    <row r="7396" spans="1:1" x14ac:dyDescent="0.2">
      <c r="A7396"/>
    </row>
    <row r="7397" spans="1:1" x14ac:dyDescent="0.2">
      <c r="A7397"/>
    </row>
    <row r="7398" spans="1:1" x14ac:dyDescent="0.2">
      <c r="A7398"/>
    </row>
    <row r="7399" spans="1:1" x14ac:dyDescent="0.2">
      <c r="A7399"/>
    </row>
    <row r="7400" spans="1:1" x14ac:dyDescent="0.2">
      <c r="A7400"/>
    </row>
    <row r="7401" spans="1:1" x14ac:dyDescent="0.2">
      <c r="A7401"/>
    </row>
    <row r="7402" spans="1:1" x14ac:dyDescent="0.2">
      <c r="A7402"/>
    </row>
    <row r="7403" spans="1:1" x14ac:dyDescent="0.2">
      <c r="A7403"/>
    </row>
    <row r="7404" spans="1:1" x14ac:dyDescent="0.2">
      <c r="A7404"/>
    </row>
    <row r="7405" spans="1:1" x14ac:dyDescent="0.2">
      <c r="A7405"/>
    </row>
    <row r="7406" spans="1:1" x14ac:dyDescent="0.2">
      <c r="A7406"/>
    </row>
    <row r="7407" spans="1:1" x14ac:dyDescent="0.2">
      <c r="A7407"/>
    </row>
    <row r="7408" spans="1:1" x14ac:dyDescent="0.2">
      <c r="A7408"/>
    </row>
    <row r="7409" spans="1:1" x14ac:dyDescent="0.2">
      <c r="A7409"/>
    </row>
    <row r="7410" spans="1:1" x14ac:dyDescent="0.2">
      <c r="A7410"/>
    </row>
    <row r="7411" spans="1:1" x14ac:dyDescent="0.2">
      <c r="A7411"/>
    </row>
    <row r="7412" spans="1:1" x14ac:dyDescent="0.2">
      <c r="A7412"/>
    </row>
    <row r="7413" spans="1:1" x14ac:dyDescent="0.2">
      <c r="A7413"/>
    </row>
    <row r="7414" spans="1:1" x14ac:dyDescent="0.2">
      <c r="A7414"/>
    </row>
    <row r="7415" spans="1:1" x14ac:dyDescent="0.2">
      <c r="A7415"/>
    </row>
    <row r="7416" spans="1:1" x14ac:dyDescent="0.2">
      <c r="A7416"/>
    </row>
    <row r="7417" spans="1:1" x14ac:dyDescent="0.2">
      <c r="A7417"/>
    </row>
    <row r="7418" spans="1:1" x14ac:dyDescent="0.2">
      <c r="A7418"/>
    </row>
    <row r="7419" spans="1:1" x14ac:dyDescent="0.2">
      <c r="A7419"/>
    </row>
    <row r="7420" spans="1:1" x14ac:dyDescent="0.2">
      <c r="A7420"/>
    </row>
    <row r="7421" spans="1:1" x14ac:dyDescent="0.2">
      <c r="A7421"/>
    </row>
    <row r="7422" spans="1:1" x14ac:dyDescent="0.2">
      <c r="A7422"/>
    </row>
    <row r="7423" spans="1:1" x14ac:dyDescent="0.2">
      <c r="A7423"/>
    </row>
    <row r="7424" spans="1:1" x14ac:dyDescent="0.2">
      <c r="A7424"/>
    </row>
    <row r="7425" spans="1:1" x14ac:dyDescent="0.2">
      <c r="A7425"/>
    </row>
    <row r="7426" spans="1:1" x14ac:dyDescent="0.2">
      <c r="A7426"/>
    </row>
    <row r="7427" spans="1:1" x14ac:dyDescent="0.2">
      <c r="A7427"/>
    </row>
    <row r="7428" spans="1:1" x14ac:dyDescent="0.2">
      <c r="A7428"/>
    </row>
    <row r="7429" spans="1:1" x14ac:dyDescent="0.2">
      <c r="A7429"/>
    </row>
    <row r="7430" spans="1:1" x14ac:dyDescent="0.2">
      <c r="A7430"/>
    </row>
    <row r="7431" spans="1:1" x14ac:dyDescent="0.2">
      <c r="A7431"/>
    </row>
    <row r="7432" spans="1:1" x14ac:dyDescent="0.2">
      <c r="A7432"/>
    </row>
    <row r="7433" spans="1:1" x14ac:dyDescent="0.2">
      <c r="A7433"/>
    </row>
    <row r="7434" spans="1:1" x14ac:dyDescent="0.2">
      <c r="A7434"/>
    </row>
    <row r="7435" spans="1:1" x14ac:dyDescent="0.2">
      <c r="A7435"/>
    </row>
    <row r="7436" spans="1:1" x14ac:dyDescent="0.2">
      <c r="A7436"/>
    </row>
    <row r="7437" spans="1:1" x14ac:dyDescent="0.2">
      <c r="A7437"/>
    </row>
    <row r="7438" spans="1:1" x14ac:dyDescent="0.2">
      <c r="A7438"/>
    </row>
    <row r="7439" spans="1:1" x14ac:dyDescent="0.2">
      <c r="A7439"/>
    </row>
    <row r="7440" spans="1:1" x14ac:dyDescent="0.2">
      <c r="A7440"/>
    </row>
    <row r="7441" spans="1:1" x14ac:dyDescent="0.2">
      <c r="A7441"/>
    </row>
    <row r="7442" spans="1:1" x14ac:dyDescent="0.2">
      <c r="A7442"/>
    </row>
    <row r="7443" spans="1:1" x14ac:dyDescent="0.2">
      <c r="A7443"/>
    </row>
    <row r="7444" spans="1:1" x14ac:dyDescent="0.2">
      <c r="A7444"/>
    </row>
    <row r="7445" spans="1:1" x14ac:dyDescent="0.2">
      <c r="A7445"/>
    </row>
    <row r="7446" spans="1:1" x14ac:dyDescent="0.2">
      <c r="A7446"/>
    </row>
    <row r="7447" spans="1:1" x14ac:dyDescent="0.2">
      <c r="A7447"/>
    </row>
    <row r="7448" spans="1:1" x14ac:dyDescent="0.2">
      <c r="A7448"/>
    </row>
    <row r="7449" spans="1:1" x14ac:dyDescent="0.2">
      <c r="A7449"/>
    </row>
    <row r="7450" spans="1:1" x14ac:dyDescent="0.2">
      <c r="A7450"/>
    </row>
    <row r="7451" spans="1:1" x14ac:dyDescent="0.2">
      <c r="A7451"/>
    </row>
    <row r="7452" spans="1:1" x14ac:dyDescent="0.2">
      <c r="A7452"/>
    </row>
    <row r="7453" spans="1:1" x14ac:dyDescent="0.2">
      <c r="A7453"/>
    </row>
    <row r="7454" spans="1:1" x14ac:dyDescent="0.2">
      <c r="A7454"/>
    </row>
    <row r="7455" spans="1:1" x14ac:dyDescent="0.2">
      <c r="A7455"/>
    </row>
    <row r="7456" spans="1:1" x14ac:dyDescent="0.2">
      <c r="A7456"/>
    </row>
    <row r="7457" spans="1:1" x14ac:dyDescent="0.2">
      <c r="A7457"/>
    </row>
    <row r="7458" spans="1:1" x14ac:dyDescent="0.2">
      <c r="A7458"/>
    </row>
    <row r="7459" spans="1:1" x14ac:dyDescent="0.2">
      <c r="A7459"/>
    </row>
    <row r="7460" spans="1:1" x14ac:dyDescent="0.2">
      <c r="A7460"/>
    </row>
    <row r="7461" spans="1:1" x14ac:dyDescent="0.2">
      <c r="A7461"/>
    </row>
    <row r="7462" spans="1:1" x14ac:dyDescent="0.2">
      <c r="A7462"/>
    </row>
    <row r="7463" spans="1:1" x14ac:dyDescent="0.2">
      <c r="A7463"/>
    </row>
    <row r="7464" spans="1:1" x14ac:dyDescent="0.2">
      <c r="A7464"/>
    </row>
    <row r="7465" spans="1:1" x14ac:dyDescent="0.2">
      <c r="A7465"/>
    </row>
    <row r="7466" spans="1:1" x14ac:dyDescent="0.2">
      <c r="A7466"/>
    </row>
    <row r="7467" spans="1:1" x14ac:dyDescent="0.2">
      <c r="A7467"/>
    </row>
    <row r="7468" spans="1:1" x14ac:dyDescent="0.2">
      <c r="A7468"/>
    </row>
    <row r="7469" spans="1:1" x14ac:dyDescent="0.2">
      <c r="A7469"/>
    </row>
    <row r="7470" spans="1:1" x14ac:dyDescent="0.2">
      <c r="A7470"/>
    </row>
    <row r="7471" spans="1:1" x14ac:dyDescent="0.2">
      <c r="A7471"/>
    </row>
    <row r="7472" spans="1:1" x14ac:dyDescent="0.2">
      <c r="A7472"/>
    </row>
    <row r="7473" spans="1:1" x14ac:dyDescent="0.2">
      <c r="A7473"/>
    </row>
    <row r="7474" spans="1:1" x14ac:dyDescent="0.2">
      <c r="A7474"/>
    </row>
    <row r="7475" spans="1:1" x14ac:dyDescent="0.2">
      <c r="A7475"/>
    </row>
    <row r="7476" spans="1:1" x14ac:dyDescent="0.2">
      <c r="A7476"/>
    </row>
    <row r="7477" spans="1:1" x14ac:dyDescent="0.2">
      <c r="A7477"/>
    </row>
    <row r="7478" spans="1:1" x14ac:dyDescent="0.2">
      <c r="A7478"/>
    </row>
    <row r="7479" spans="1:1" x14ac:dyDescent="0.2">
      <c r="A7479"/>
    </row>
    <row r="7480" spans="1:1" x14ac:dyDescent="0.2">
      <c r="A7480"/>
    </row>
    <row r="7481" spans="1:1" x14ac:dyDescent="0.2">
      <c r="A7481"/>
    </row>
    <row r="7482" spans="1:1" x14ac:dyDescent="0.2">
      <c r="A7482"/>
    </row>
    <row r="7483" spans="1:1" x14ac:dyDescent="0.2">
      <c r="A7483"/>
    </row>
    <row r="7484" spans="1:1" x14ac:dyDescent="0.2">
      <c r="A7484"/>
    </row>
    <row r="7485" spans="1:1" x14ac:dyDescent="0.2">
      <c r="A7485"/>
    </row>
    <row r="7486" spans="1:1" x14ac:dyDescent="0.2">
      <c r="A7486"/>
    </row>
    <row r="7487" spans="1:1" x14ac:dyDescent="0.2">
      <c r="A7487"/>
    </row>
    <row r="7488" spans="1:1" x14ac:dyDescent="0.2">
      <c r="A7488"/>
    </row>
    <row r="7489" spans="1:1" x14ac:dyDescent="0.2">
      <c r="A7489"/>
    </row>
    <row r="7490" spans="1:1" x14ac:dyDescent="0.2">
      <c r="A7490"/>
    </row>
    <row r="7491" spans="1:1" x14ac:dyDescent="0.2">
      <c r="A7491"/>
    </row>
    <row r="7492" spans="1:1" x14ac:dyDescent="0.2">
      <c r="A7492"/>
    </row>
    <row r="7493" spans="1:1" x14ac:dyDescent="0.2">
      <c r="A7493"/>
    </row>
    <row r="7494" spans="1:1" x14ac:dyDescent="0.2">
      <c r="A7494"/>
    </row>
    <row r="7495" spans="1:1" x14ac:dyDescent="0.2">
      <c r="A7495"/>
    </row>
    <row r="7496" spans="1:1" x14ac:dyDescent="0.2">
      <c r="A7496"/>
    </row>
    <row r="7497" spans="1:1" x14ac:dyDescent="0.2">
      <c r="A7497"/>
    </row>
    <row r="7498" spans="1:1" x14ac:dyDescent="0.2">
      <c r="A7498"/>
    </row>
    <row r="7499" spans="1:1" x14ac:dyDescent="0.2">
      <c r="A7499"/>
    </row>
    <row r="7500" spans="1:1" x14ac:dyDescent="0.2">
      <c r="A7500"/>
    </row>
    <row r="7501" spans="1:1" x14ac:dyDescent="0.2">
      <c r="A7501"/>
    </row>
    <row r="7502" spans="1:1" x14ac:dyDescent="0.2">
      <c r="A7502"/>
    </row>
    <row r="7503" spans="1:1" x14ac:dyDescent="0.2">
      <c r="A7503"/>
    </row>
    <row r="7504" spans="1:1" x14ac:dyDescent="0.2">
      <c r="A7504"/>
    </row>
    <row r="7505" spans="1:1" x14ac:dyDescent="0.2">
      <c r="A7505"/>
    </row>
    <row r="7506" spans="1:1" x14ac:dyDescent="0.2">
      <c r="A7506"/>
    </row>
    <row r="7507" spans="1:1" x14ac:dyDescent="0.2">
      <c r="A7507"/>
    </row>
    <row r="7508" spans="1:1" x14ac:dyDescent="0.2">
      <c r="A7508"/>
    </row>
    <row r="7509" spans="1:1" x14ac:dyDescent="0.2">
      <c r="A7509"/>
    </row>
    <row r="7510" spans="1:1" x14ac:dyDescent="0.2">
      <c r="A7510"/>
    </row>
    <row r="7511" spans="1:1" x14ac:dyDescent="0.2">
      <c r="A7511"/>
    </row>
    <row r="7512" spans="1:1" x14ac:dyDescent="0.2">
      <c r="A7512"/>
    </row>
    <row r="7513" spans="1:1" x14ac:dyDescent="0.2">
      <c r="A7513"/>
    </row>
    <row r="7514" spans="1:1" x14ac:dyDescent="0.2">
      <c r="A7514"/>
    </row>
    <row r="7515" spans="1:1" x14ac:dyDescent="0.2">
      <c r="A7515"/>
    </row>
    <row r="7516" spans="1:1" x14ac:dyDescent="0.2">
      <c r="A7516"/>
    </row>
    <row r="7517" spans="1:1" x14ac:dyDescent="0.2">
      <c r="A7517"/>
    </row>
    <row r="7518" spans="1:1" x14ac:dyDescent="0.2">
      <c r="A7518"/>
    </row>
    <row r="7519" spans="1:1" x14ac:dyDescent="0.2">
      <c r="A7519"/>
    </row>
    <row r="7520" spans="1:1" x14ac:dyDescent="0.2">
      <c r="A7520"/>
    </row>
    <row r="7521" spans="1:1" x14ac:dyDescent="0.2">
      <c r="A7521"/>
    </row>
    <row r="7522" spans="1:1" x14ac:dyDescent="0.2">
      <c r="A7522"/>
    </row>
    <row r="7523" spans="1:1" x14ac:dyDescent="0.2">
      <c r="A7523"/>
    </row>
    <row r="7524" spans="1:1" x14ac:dyDescent="0.2">
      <c r="A7524"/>
    </row>
    <row r="7525" spans="1:1" x14ac:dyDescent="0.2">
      <c r="A7525"/>
    </row>
    <row r="7526" spans="1:1" x14ac:dyDescent="0.2">
      <c r="A7526"/>
    </row>
    <row r="7527" spans="1:1" x14ac:dyDescent="0.2">
      <c r="A7527"/>
    </row>
    <row r="7528" spans="1:1" x14ac:dyDescent="0.2">
      <c r="A7528"/>
    </row>
    <row r="7529" spans="1:1" x14ac:dyDescent="0.2">
      <c r="A7529"/>
    </row>
    <row r="7530" spans="1:1" x14ac:dyDescent="0.2">
      <c r="A7530"/>
    </row>
    <row r="7531" spans="1:1" x14ac:dyDescent="0.2">
      <c r="A7531"/>
    </row>
    <row r="7532" spans="1:1" x14ac:dyDescent="0.2">
      <c r="A7532"/>
    </row>
    <row r="7533" spans="1:1" x14ac:dyDescent="0.2">
      <c r="A7533"/>
    </row>
    <row r="7534" spans="1:1" x14ac:dyDescent="0.2">
      <c r="A7534"/>
    </row>
    <row r="7535" spans="1:1" x14ac:dyDescent="0.2">
      <c r="A7535"/>
    </row>
    <row r="7536" spans="1:1" x14ac:dyDescent="0.2">
      <c r="A7536"/>
    </row>
    <row r="7537" spans="1:1" x14ac:dyDescent="0.2">
      <c r="A7537"/>
    </row>
    <row r="7538" spans="1:1" x14ac:dyDescent="0.2">
      <c r="A7538"/>
    </row>
    <row r="7539" spans="1:1" x14ac:dyDescent="0.2">
      <c r="A7539"/>
    </row>
    <row r="7540" spans="1:1" x14ac:dyDescent="0.2">
      <c r="A7540"/>
    </row>
    <row r="7541" spans="1:1" x14ac:dyDescent="0.2">
      <c r="A7541"/>
    </row>
    <row r="7542" spans="1:1" x14ac:dyDescent="0.2">
      <c r="A7542"/>
    </row>
    <row r="7543" spans="1:1" x14ac:dyDescent="0.2">
      <c r="A7543"/>
    </row>
    <row r="7544" spans="1:1" x14ac:dyDescent="0.2">
      <c r="A7544"/>
    </row>
    <row r="7545" spans="1:1" x14ac:dyDescent="0.2">
      <c r="A7545"/>
    </row>
    <row r="7546" spans="1:1" x14ac:dyDescent="0.2">
      <c r="A7546"/>
    </row>
    <row r="7547" spans="1:1" x14ac:dyDescent="0.2">
      <c r="A7547"/>
    </row>
    <row r="7548" spans="1:1" x14ac:dyDescent="0.2">
      <c r="A7548"/>
    </row>
    <row r="7549" spans="1:1" x14ac:dyDescent="0.2">
      <c r="A7549"/>
    </row>
    <row r="7550" spans="1:1" x14ac:dyDescent="0.2">
      <c r="A7550"/>
    </row>
    <row r="7551" spans="1:1" x14ac:dyDescent="0.2">
      <c r="A7551"/>
    </row>
    <row r="7552" spans="1:1" x14ac:dyDescent="0.2">
      <c r="A7552"/>
    </row>
    <row r="7553" spans="1:1" x14ac:dyDescent="0.2">
      <c r="A7553"/>
    </row>
    <row r="7554" spans="1:1" x14ac:dyDescent="0.2">
      <c r="A7554"/>
    </row>
    <row r="7555" spans="1:1" x14ac:dyDescent="0.2">
      <c r="A7555"/>
    </row>
    <row r="7556" spans="1:1" x14ac:dyDescent="0.2">
      <c r="A7556"/>
    </row>
    <row r="7557" spans="1:1" x14ac:dyDescent="0.2">
      <c r="A7557"/>
    </row>
    <row r="7558" spans="1:1" x14ac:dyDescent="0.2">
      <c r="A7558"/>
    </row>
    <row r="7559" spans="1:1" x14ac:dyDescent="0.2">
      <c r="A7559"/>
    </row>
    <row r="7560" spans="1:1" x14ac:dyDescent="0.2">
      <c r="A7560"/>
    </row>
    <row r="7561" spans="1:1" x14ac:dyDescent="0.2">
      <c r="A7561"/>
    </row>
    <row r="7562" spans="1:1" x14ac:dyDescent="0.2">
      <c r="A7562"/>
    </row>
    <row r="7563" spans="1:1" x14ac:dyDescent="0.2">
      <c r="A7563"/>
    </row>
    <row r="7564" spans="1:1" x14ac:dyDescent="0.2">
      <c r="A7564"/>
    </row>
    <row r="7565" spans="1:1" x14ac:dyDescent="0.2">
      <c r="A7565"/>
    </row>
    <row r="7566" spans="1:1" x14ac:dyDescent="0.2">
      <c r="A7566"/>
    </row>
    <row r="7567" spans="1:1" x14ac:dyDescent="0.2">
      <c r="A7567"/>
    </row>
    <row r="7568" spans="1:1" x14ac:dyDescent="0.2">
      <c r="A7568"/>
    </row>
    <row r="7569" spans="1:1" x14ac:dyDescent="0.2">
      <c r="A7569"/>
    </row>
    <row r="7570" spans="1:1" x14ac:dyDescent="0.2">
      <c r="A7570"/>
    </row>
    <row r="7571" spans="1:1" x14ac:dyDescent="0.2">
      <c r="A7571"/>
    </row>
    <row r="7572" spans="1:1" x14ac:dyDescent="0.2">
      <c r="A7572"/>
    </row>
    <row r="7573" spans="1:1" x14ac:dyDescent="0.2">
      <c r="A7573"/>
    </row>
    <row r="7574" spans="1:1" x14ac:dyDescent="0.2">
      <c r="A7574"/>
    </row>
    <row r="7575" spans="1:1" x14ac:dyDescent="0.2">
      <c r="A7575"/>
    </row>
    <row r="7576" spans="1:1" x14ac:dyDescent="0.2">
      <c r="A7576"/>
    </row>
    <row r="7577" spans="1:1" x14ac:dyDescent="0.2">
      <c r="A7577"/>
    </row>
    <row r="7578" spans="1:1" x14ac:dyDescent="0.2">
      <c r="A7578"/>
    </row>
    <row r="7579" spans="1:1" x14ac:dyDescent="0.2">
      <c r="A7579"/>
    </row>
    <row r="7580" spans="1:1" x14ac:dyDescent="0.2">
      <c r="A7580"/>
    </row>
    <row r="7581" spans="1:1" x14ac:dyDescent="0.2">
      <c r="A7581"/>
    </row>
    <row r="7582" spans="1:1" x14ac:dyDescent="0.2">
      <c r="A7582"/>
    </row>
    <row r="7583" spans="1:1" x14ac:dyDescent="0.2">
      <c r="A7583"/>
    </row>
    <row r="7584" spans="1:1" x14ac:dyDescent="0.2">
      <c r="A7584"/>
    </row>
    <row r="7585" spans="1:1" x14ac:dyDescent="0.2">
      <c r="A7585"/>
    </row>
    <row r="7586" spans="1:1" x14ac:dyDescent="0.2">
      <c r="A7586"/>
    </row>
    <row r="7587" spans="1:1" x14ac:dyDescent="0.2">
      <c r="A7587"/>
    </row>
    <row r="7588" spans="1:1" x14ac:dyDescent="0.2">
      <c r="A7588"/>
    </row>
    <row r="7589" spans="1:1" x14ac:dyDescent="0.2">
      <c r="A7589"/>
    </row>
    <row r="7590" spans="1:1" x14ac:dyDescent="0.2">
      <c r="A7590"/>
    </row>
    <row r="7591" spans="1:1" x14ac:dyDescent="0.2">
      <c r="A7591"/>
    </row>
    <row r="7592" spans="1:1" x14ac:dyDescent="0.2">
      <c r="A7592"/>
    </row>
    <row r="7593" spans="1:1" x14ac:dyDescent="0.2">
      <c r="A7593"/>
    </row>
    <row r="7594" spans="1:1" x14ac:dyDescent="0.2">
      <c r="A7594"/>
    </row>
    <row r="7595" spans="1:1" x14ac:dyDescent="0.2">
      <c r="A7595"/>
    </row>
    <row r="7596" spans="1:1" x14ac:dyDescent="0.2">
      <c r="A7596"/>
    </row>
    <row r="7597" spans="1:1" x14ac:dyDescent="0.2">
      <c r="A7597"/>
    </row>
    <row r="7598" spans="1:1" x14ac:dyDescent="0.2">
      <c r="A7598"/>
    </row>
    <row r="7599" spans="1:1" x14ac:dyDescent="0.2">
      <c r="A7599"/>
    </row>
    <row r="7600" spans="1:1" x14ac:dyDescent="0.2">
      <c r="A7600"/>
    </row>
    <row r="7601" spans="1:1" x14ac:dyDescent="0.2">
      <c r="A7601"/>
    </row>
    <row r="7602" spans="1:1" x14ac:dyDescent="0.2">
      <c r="A7602"/>
    </row>
    <row r="7603" spans="1:1" x14ac:dyDescent="0.2">
      <c r="A7603"/>
    </row>
    <row r="7604" spans="1:1" x14ac:dyDescent="0.2">
      <c r="A7604"/>
    </row>
    <row r="7605" spans="1:1" x14ac:dyDescent="0.2">
      <c r="A7605"/>
    </row>
    <row r="7606" spans="1:1" x14ac:dyDescent="0.2">
      <c r="A7606"/>
    </row>
    <row r="7607" spans="1:1" x14ac:dyDescent="0.2">
      <c r="A7607"/>
    </row>
    <row r="7608" spans="1:1" x14ac:dyDescent="0.2">
      <c r="A7608"/>
    </row>
    <row r="7609" spans="1:1" x14ac:dyDescent="0.2">
      <c r="A7609"/>
    </row>
    <row r="7610" spans="1:1" x14ac:dyDescent="0.2">
      <c r="A7610"/>
    </row>
    <row r="7611" spans="1:1" x14ac:dyDescent="0.2">
      <c r="A7611"/>
    </row>
    <row r="7612" spans="1:1" x14ac:dyDescent="0.2">
      <c r="A7612"/>
    </row>
    <row r="7613" spans="1:1" x14ac:dyDescent="0.2">
      <c r="A7613"/>
    </row>
    <row r="7614" spans="1:1" x14ac:dyDescent="0.2">
      <c r="A7614"/>
    </row>
    <row r="7615" spans="1:1" x14ac:dyDescent="0.2">
      <c r="A7615"/>
    </row>
    <row r="7616" spans="1:1" x14ac:dyDescent="0.2">
      <c r="A7616"/>
    </row>
    <row r="7617" spans="1:1" x14ac:dyDescent="0.2">
      <c r="A7617"/>
    </row>
    <row r="7618" spans="1:1" x14ac:dyDescent="0.2">
      <c r="A7618"/>
    </row>
    <row r="7619" spans="1:1" x14ac:dyDescent="0.2">
      <c r="A7619"/>
    </row>
    <row r="7620" spans="1:1" x14ac:dyDescent="0.2">
      <c r="A7620"/>
    </row>
    <row r="7621" spans="1:1" x14ac:dyDescent="0.2">
      <c r="A7621"/>
    </row>
    <row r="7622" spans="1:1" x14ac:dyDescent="0.2">
      <c r="A7622"/>
    </row>
    <row r="7623" spans="1:1" x14ac:dyDescent="0.2">
      <c r="A7623"/>
    </row>
    <row r="7624" spans="1:1" x14ac:dyDescent="0.2">
      <c r="A7624"/>
    </row>
    <row r="7625" spans="1:1" x14ac:dyDescent="0.2">
      <c r="A7625"/>
    </row>
    <row r="7626" spans="1:1" x14ac:dyDescent="0.2">
      <c r="A7626"/>
    </row>
    <row r="7627" spans="1:1" x14ac:dyDescent="0.2">
      <c r="A7627"/>
    </row>
    <row r="7628" spans="1:1" x14ac:dyDescent="0.2">
      <c r="A7628"/>
    </row>
    <row r="7629" spans="1:1" x14ac:dyDescent="0.2">
      <c r="A7629"/>
    </row>
    <row r="7630" spans="1:1" x14ac:dyDescent="0.2">
      <c r="A7630"/>
    </row>
    <row r="7631" spans="1:1" x14ac:dyDescent="0.2">
      <c r="A7631"/>
    </row>
    <row r="7632" spans="1:1" x14ac:dyDescent="0.2">
      <c r="A7632"/>
    </row>
    <row r="7633" spans="1:1" x14ac:dyDescent="0.2">
      <c r="A7633"/>
    </row>
    <row r="7634" spans="1:1" x14ac:dyDescent="0.2">
      <c r="A7634"/>
    </row>
    <row r="7635" spans="1:1" x14ac:dyDescent="0.2">
      <c r="A7635"/>
    </row>
    <row r="7636" spans="1:1" x14ac:dyDescent="0.2">
      <c r="A7636"/>
    </row>
    <row r="7637" spans="1:1" x14ac:dyDescent="0.2">
      <c r="A7637"/>
    </row>
    <row r="7638" spans="1:1" x14ac:dyDescent="0.2">
      <c r="A7638"/>
    </row>
    <row r="7639" spans="1:1" x14ac:dyDescent="0.2">
      <c r="A7639"/>
    </row>
    <row r="7640" spans="1:1" x14ac:dyDescent="0.2">
      <c r="A7640"/>
    </row>
    <row r="7641" spans="1:1" x14ac:dyDescent="0.2">
      <c r="A7641"/>
    </row>
    <row r="7642" spans="1:1" x14ac:dyDescent="0.2">
      <c r="A7642"/>
    </row>
    <row r="7643" spans="1:1" x14ac:dyDescent="0.2">
      <c r="A7643"/>
    </row>
    <row r="7644" spans="1:1" x14ac:dyDescent="0.2">
      <c r="A7644"/>
    </row>
    <row r="7645" spans="1:1" x14ac:dyDescent="0.2">
      <c r="A7645"/>
    </row>
    <row r="7646" spans="1:1" x14ac:dyDescent="0.2">
      <c r="A7646"/>
    </row>
    <row r="7647" spans="1:1" x14ac:dyDescent="0.2">
      <c r="A7647"/>
    </row>
    <row r="7648" spans="1:1" x14ac:dyDescent="0.2">
      <c r="A7648"/>
    </row>
    <row r="7649" spans="1:1" x14ac:dyDescent="0.2">
      <c r="A7649"/>
    </row>
    <row r="7650" spans="1:1" x14ac:dyDescent="0.2">
      <c r="A7650"/>
    </row>
    <row r="7651" spans="1:1" x14ac:dyDescent="0.2">
      <c r="A7651"/>
    </row>
    <row r="7652" spans="1:1" x14ac:dyDescent="0.2">
      <c r="A7652"/>
    </row>
    <row r="7653" spans="1:1" x14ac:dyDescent="0.2">
      <c r="A7653"/>
    </row>
    <row r="7654" spans="1:1" x14ac:dyDescent="0.2">
      <c r="A7654"/>
    </row>
    <row r="7655" spans="1:1" x14ac:dyDescent="0.2">
      <c r="A7655"/>
    </row>
    <row r="7656" spans="1:1" x14ac:dyDescent="0.2">
      <c r="A7656"/>
    </row>
    <row r="7657" spans="1:1" x14ac:dyDescent="0.2">
      <c r="A7657"/>
    </row>
    <row r="7658" spans="1:1" x14ac:dyDescent="0.2">
      <c r="A7658"/>
    </row>
    <row r="7659" spans="1:1" x14ac:dyDescent="0.2">
      <c r="A7659"/>
    </row>
    <row r="7660" spans="1:1" x14ac:dyDescent="0.2">
      <c r="A7660"/>
    </row>
    <row r="7661" spans="1:1" x14ac:dyDescent="0.2">
      <c r="A7661"/>
    </row>
    <row r="7662" spans="1:1" x14ac:dyDescent="0.2">
      <c r="A7662"/>
    </row>
    <row r="7663" spans="1:1" x14ac:dyDescent="0.2">
      <c r="A7663"/>
    </row>
    <row r="7664" spans="1:1" x14ac:dyDescent="0.2">
      <c r="A7664"/>
    </row>
    <row r="7665" spans="1:1" x14ac:dyDescent="0.2">
      <c r="A7665"/>
    </row>
    <row r="7666" spans="1:1" x14ac:dyDescent="0.2">
      <c r="A7666"/>
    </row>
    <row r="7667" spans="1:1" x14ac:dyDescent="0.2">
      <c r="A7667"/>
    </row>
    <row r="7668" spans="1:1" x14ac:dyDescent="0.2">
      <c r="A7668"/>
    </row>
    <row r="7669" spans="1:1" x14ac:dyDescent="0.2">
      <c r="A7669"/>
    </row>
    <row r="7670" spans="1:1" x14ac:dyDescent="0.2">
      <c r="A7670"/>
    </row>
    <row r="7671" spans="1:1" x14ac:dyDescent="0.2">
      <c r="A7671"/>
    </row>
    <row r="7672" spans="1:1" x14ac:dyDescent="0.2">
      <c r="A7672"/>
    </row>
    <row r="7673" spans="1:1" x14ac:dyDescent="0.2">
      <c r="A7673"/>
    </row>
    <row r="7674" spans="1:1" x14ac:dyDescent="0.2">
      <c r="A7674"/>
    </row>
    <row r="7675" spans="1:1" x14ac:dyDescent="0.2">
      <c r="A7675"/>
    </row>
    <row r="7676" spans="1:1" x14ac:dyDescent="0.2">
      <c r="A7676"/>
    </row>
    <row r="7677" spans="1:1" x14ac:dyDescent="0.2">
      <c r="A7677"/>
    </row>
    <row r="7678" spans="1:1" x14ac:dyDescent="0.2">
      <c r="A7678"/>
    </row>
    <row r="7679" spans="1:1" x14ac:dyDescent="0.2">
      <c r="A7679"/>
    </row>
    <row r="7680" spans="1:1" x14ac:dyDescent="0.2">
      <c r="A7680"/>
    </row>
    <row r="7681" spans="1:1" x14ac:dyDescent="0.2">
      <c r="A7681"/>
    </row>
    <row r="7682" spans="1:1" x14ac:dyDescent="0.2">
      <c r="A7682"/>
    </row>
    <row r="7683" spans="1:1" x14ac:dyDescent="0.2">
      <c r="A7683"/>
    </row>
    <row r="7684" spans="1:1" x14ac:dyDescent="0.2">
      <c r="A7684"/>
    </row>
    <row r="7685" spans="1:1" x14ac:dyDescent="0.2">
      <c r="A7685"/>
    </row>
    <row r="7686" spans="1:1" x14ac:dyDescent="0.2">
      <c r="A7686"/>
    </row>
    <row r="7687" spans="1:1" x14ac:dyDescent="0.2">
      <c r="A7687"/>
    </row>
    <row r="7688" spans="1:1" x14ac:dyDescent="0.2">
      <c r="A7688"/>
    </row>
    <row r="7689" spans="1:1" x14ac:dyDescent="0.2">
      <c r="A7689"/>
    </row>
    <row r="7690" spans="1:1" x14ac:dyDescent="0.2">
      <c r="A7690"/>
    </row>
    <row r="7691" spans="1:1" x14ac:dyDescent="0.2">
      <c r="A7691"/>
    </row>
    <row r="7692" spans="1:1" x14ac:dyDescent="0.2">
      <c r="A7692"/>
    </row>
    <row r="7693" spans="1:1" x14ac:dyDescent="0.2">
      <c r="A7693"/>
    </row>
    <row r="7694" spans="1:1" x14ac:dyDescent="0.2">
      <c r="A7694"/>
    </row>
    <row r="7695" spans="1:1" x14ac:dyDescent="0.2">
      <c r="A7695"/>
    </row>
    <row r="7696" spans="1:1" x14ac:dyDescent="0.2">
      <c r="A7696"/>
    </row>
    <row r="7697" spans="1:1" x14ac:dyDescent="0.2">
      <c r="A7697"/>
    </row>
    <row r="7698" spans="1:1" x14ac:dyDescent="0.2">
      <c r="A7698"/>
    </row>
    <row r="7699" spans="1:1" x14ac:dyDescent="0.2">
      <c r="A7699"/>
    </row>
    <row r="7700" spans="1:1" x14ac:dyDescent="0.2">
      <c r="A7700"/>
    </row>
    <row r="7701" spans="1:1" x14ac:dyDescent="0.2">
      <c r="A7701"/>
    </row>
    <row r="7702" spans="1:1" x14ac:dyDescent="0.2">
      <c r="A7702"/>
    </row>
    <row r="7703" spans="1:1" x14ac:dyDescent="0.2">
      <c r="A7703"/>
    </row>
    <row r="7704" spans="1:1" x14ac:dyDescent="0.2">
      <c r="A7704"/>
    </row>
    <row r="7705" spans="1:1" x14ac:dyDescent="0.2">
      <c r="A7705"/>
    </row>
    <row r="7706" spans="1:1" x14ac:dyDescent="0.2">
      <c r="A7706"/>
    </row>
    <row r="7707" spans="1:1" x14ac:dyDescent="0.2">
      <c r="A7707"/>
    </row>
    <row r="7708" spans="1:1" x14ac:dyDescent="0.2">
      <c r="A7708"/>
    </row>
    <row r="7709" spans="1:1" x14ac:dyDescent="0.2">
      <c r="A7709"/>
    </row>
    <row r="7710" spans="1:1" x14ac:dyDescent="0.2">
      <c r="A7710"/>
    </row>
    <row r="7711" spans="1:1" x14ac:dyDescent="0.2">
      <c r="A7711"/>
    </row>
    <row r="7712" spans="1:1" x14ac:dyDescent="0.2">
      <c r="A7712"/>
    </row>
    <row r="7713" spans="1:1" x14ac:dyDescent="0.2">
      <c r="A7713"/>
    </row>
    <row r="7714" spans="1:1" x14ac:dyDescent="0.2">
      <c r="A7714"/>
    </row>
    <row r="7715" spans="1:1" x14ac:dyDescent="0.2">
      <c r="A7715"/>
    </row>
    <row r="7716" spans="1:1" x14ac:dyDescent="0.2">
      <c r="A7716"/>
    </row>
    <row r="7717" spans="1:1" x14ac:dyDescent="0.2">
      <c r="A7717"/>
    </row>
    <row r="7718" spans="1:1" x14ac:dyDescent="0.2">
      <c r="A7718"/>
    </row>
    <row r="7719" spans="1:1" x14ac:dyDescent="0.2">
      <c r="A7719"/>
    </row>
    <row r="7720" spans="1:1" x14ac:dyDescent="0.2">
      <c r="A7720"/>
    </row>
    <row r="7721" spans="1:1" x14ac:dyDescent="0.2">
      <c r="A7721"/>
    </row>
    <row r="7722" spans="1:1" x14ac:dyDescent="0.2">
      <c r="A7722"/>
    </row>
    <row r="7723" spans="1:1" x14ac:dyDescent="0.2">
      <c r="A7723"/>
    </row>
    <row r="7724" spans="1:1" x14ac:dyDescent="0.2">
      <c r="A7724"/>
    </row>
    <row r="7725" spans="1:1" x14ac:dyDescent="0.2">
      <c r="A7725"/>
    </row>
    <row r="7726" spans="1:1" x14ac:dyDescent="0.2">
      <c r="A7726"/>
    </row>
    <row r="7727" spans="1:1" x14ac:dyDescent="0.2">
      <c r="A7727"/>
    </row>
    <row r="7728" spans="1:1" x14ac:dyDescent="0.2">
      <c r="A7728"/>
    </row>
    <row r="7729" spans="1:1" x14ac:dyDescent="0.2">
      <c r="A7729"/>
    </row>
    <row r="7730" spans="1:1" x14ac:dyDescent="0.2">
      <c r="A7730"/>
    </row>
    <row r="7731" spans="1:1" x14ac:dyDescent="0.2">
      <c r="A7731"/>
    </row>
    <row r="7732" spans="1:1" x14ac:dyDescent="0.2">
      <c r="A7732"/>
    </row>
    <row r="7733" spans="1:1" x14ac:dyDescent="0.2">
      <c r="A7733"/>
    </row>
    <row r="7734" spans="1:1" x14ac:dyDescent="0.2">
      <c r="A7734"/>
    </row>
    <row r="7735" spans="1:1" x14ac:dyDescent="0.2">
      <c r="A7735"/>
    </row>
    <row r="7736" spans="1:1" x14ac:dyDescent="0.2">
      <c r="A7736"/>
    </row>
    <row r="7737" spans="1:1" x14ac:dyDescent="0.2">
      <c r="A7737"/>
    </row>
    <row r="7738" spans="1:1" x14ac:dyDescent="0.2">
      <c r="A7738"/>
    </row>
    <row r="7739" spans="1:1" x14ac:dyDescent="0.2">
      <c r="A7739"/>
    </row>
    <row r="7740" spans="1:1" x14ac:dyDescent="0.2">
      <c r="A7740"/>
    </row>
    <row r="7741" spans="1:1" x14ac:dyDescent="0.2">
      <c r="A7741"/>
    </row>
    <row r="7742" spans="1:1" x14ac:dyDescent="0.2">
      <c r="A7742"/>
    </row>
    <row r="7743" spans="1:1" x14ac:dyDescent="0.2">
      <c r="A7743"/>
    </row>
    <row r="7744" spans="1:1" x14ac:dyDescent="0.2">
      <c r="A7744"/>
    </row>
    <row r="7745" spans="1:1" x14ac:dyDescent="0.2">
      <c r="A7745"/>
    </row>
    <row r="7746" spans="1:1" x14ac:dyDescent="0.2">
      <c r="A7746"/>
    </row>
    <row r="7747" spans="1:1" x14ac:dyDescent="0.2">
      <c r="A7747"/>
    </row>
    <row r="7748" spans="1:1" x14ac:dyDescent="0.2">
      <c r="A7748"/>
    </row>
    <row r="7749" spans="1:1" x14ac:dyDescent="0.2">
      <c r="A7749"/>
    </row>
    <row r="7750" spans="1:1" x14ac:dyDescent="0.2">
      <c r="A7750"/>
    </row>
    <row r="7751" spans="1:1" x14ac:dyDescent="0.2">
      <c r="A7751"/>
    </row>
    <row r="7752" spans="1:1" x14ac:dyDescent="0.2">
      <c r="A7752"/>
    </row>
    <row r="7753" spans="1:1" x14ac:dyDescent="0.2">
      <c r="A7753"/>
    </row>
    <row r="7754" spans="1:1" x14ac:dyDescent="0.2">
      <c r="A7754"/>
    </row>
    <row r="7755" spans="1:1" x14ac:dyDescent="0.2">
      <c r="A7755"/>
    </row>
    <row r="7756" spans="1:1" x14ac:dyDescent="0.2">
      <c r="A7756"/>
    </row>
    <row r="7757" spans="1:1" x14ac:dyDescent="0.2">
      <c r="A7757"/>
    </row>
    <row r="7758" spans="1:1" x14ac:dyDescent="0.2">
      <c r="A7758"/>
    </row>
    <row r="7759" spans="1:1" x14ac:dyDescent="0.2">
      <c r="A7759"/>
    </row>
    <row r="7760" spans="1:1" x14ac:dyDescent="0.2">
      <c r="A7760"/>
    </row>
    <row r="7761" spans="1:1" x14ac:dyDescent="0.2">
      <c r="A7761"/>
    </row>
    <row r="7762" spans="1:1" x14ac:dyDescent="0.2">
      <c r="A7762"/>
    </row>
    <row r="7763" spans="1:1" x14ac:dyDescent="0.2">
      <c r="A7763"/>
    </row>
    <row r="7764" spans="1:1" x14ac:dyDescent="0.2">
      <c r="A7764"/>
    </row>
    <row r="7765" spans="1:1" x14ac:dyDescent="0.2">
      <c r="A7765"/>
    </row>
    <row r="7766" spans="1:1" x14ac:dyDescent="0.2">
      <c r="A7766"/>
    </row>
    <row r="7767" spans="1:1" x14ac:dyDescent="0.2">
      <c r="A7767"/>
    </row>
    <row r="7768" spans="1:1" x14ac:dyDescent="0.2">
      <c r="A7768"/>
    </row>
    <row r="7769" spans="1:1" x14ac:dyDescent="0.2">
      <c r="A7769"/>
    </row>
    <row r="7770" spans="1:1" x14ac:dyDescent="0.2">
      <c r="A7770"/>
    </row>
    <row r="7771" spans="1:1" x14ac:dyDescent="0.2">
      <c r="A7771"/>
    </row>
    <row r="7772" spans="1:1" x14ac:dyDescent="0.2">
      <c r="A7772"/>
    </row>
    <row r="7773" spans="1:1" x14ac:dyDescent="0.2">
      <c r="A7773"/>
    </row>
    <row r="7774" spans="1:1" x14ac:dyDescent="0.2">
      <c r="A7774"/>
    </row>
    <row r="7775" spans="1:1" x14ac:dyDescent="0.2">
      <c r="A7775"/>
    </row>
    <row r="7776" spans="1:1" x14ac:dyDescent="0.2">
      <c r="A7776"/>
    </row>
    <row r="7777" spans="1:1" x14ac:dyDescent="0.2">
      <c r="A7777"/>
    </row>
    <row r="7778" spans="1:1" x14ac:dyDescent="0.2">
      <c r="A7778"/>
    </row>
    <row r="7779" spans="1:1" x14ac:dyDescent="0.2">
      <c r="A7779"/>
    </row>
    <row r="7780" spans="1:1" x14ac:dyDescent="0.2">
      <c r="A7780"/>
    </row>
    <row r="7781" spans="1:1" x14ac:dyDescent="0.2">
      <c r="A7781"/>
    </row>
    <row r="7782" spans="1:1" x14ac:dyDescent="0.2">
      <c r="A7782"/>
    </row>
    <row r="7783" spans="1:1" x14ac:dyDescent="0.2">
      <c r="A7783"/>
    </row>
    <row r="7784" spans="1:1" x14ac:dyDescent="0.2">
      <c r="A7784"/>
    </row>
    <row r="7785" spans="1:1" x14ac:dyDescent="0.2">
      <c r="A7785"/>
    </row>
    <row r="7786" spans="1:1" x14ac:dyDescent="0.2">
      <c r="A7786"/>
    </row>
    <row r="7787" spans="1:1" x14ac:dyDescent="0.2">
      <c r="A7787"/>
    </row>
    <row r="7788" spans="1:1" x14ac:dyDescent="0.2">
      <c r="A7788"/>
    </row>
    <row r="7789" spans="1:1" x14ac:dyDescent="0.2">
      <c r="A7789"/>
    </row>
    <row r="7790" spans="1:1" x14ac:dyDescent="0.2">
      <c r="A7790"/>
    </row>
    <row r="7791" spans="1:1" x14ac:dyDescent="0.2">
      <c r="A7791"/>
    </row>
    <row r="7792" spans="1:1" x14ac:dyDescent="0.2">
      <c r="A7792"/>
    </row>
    <row r="7793" spans="1:1" x14ac:dyDescent="0.2">
      <c r="A7793"/>
    </row>
    <row r="7794" spans="1:1" x14ac:dyDescent="0.2">
      <c r="A7794"/>
    </row>
    <row r="7795" spans="1:1" x14ac:dyDescent="0.2">
      <c r="A7795"/>
    </row>
    <row r="7796" spans="1:1" x14ac:dyDescent="0.2">
      <c r="A7796"/>
    </row>
    <row r="7797" spans="1:1" x14ac:dyDescent="0.2">
      <c r="A7797"/>
    </row>
    <row r="7798" spans="1:1" x14ac:dyDescent="0.2">
      <c r="A7798"/>
    </row>
    <row r="7799" spans="1:1" x14ac:dyDescent="0.2">
      <c r="A7799"/>
    </row>
    <row r="7800" spans="1:1" x14ac:dyDescent="0.2">
      <c r="A7800"/>
    </row>
    <row r="7801" spans="1:1" x14ac:dyDescent="0.2">
      <c r="A7801"/>
    </row>
    <row r="7802" spans="1:1" x14ac:dyDescent="0.2">
      <c r="A7802"/>
    </row>
    <row r="7803" spans="1:1" x14ac:dyDescent="0.2">
      <c r="A7803"/>
    </row>
    <row r="7804" spans="1:1" x14ac:dyDescent="0.2">
      <c r="A7804"/>
    </row>
    <row r="7805" spans="1:1" x14ac:dyDescent="0.2">
      <c r="A7805"/>
    </row>
    <row r="7806" spans="1:1" x14ac:dyDescent="0.2">
      <c r="A7806"/>
    </row>
    <row r="7807" spans="1:1" x14ac:dyDescent="0.2">
      <c r="A7807"/>
    </row>
    <row r="7808" spans="1:1" x14ac:dyDescent="0.2">
      <c r="A7808"/>
    </row>
    <row r="7809" spans="1:1" x14ac:dyDescent="0.2">
      <c r="A7809"/>
    </row>
    <row r="7810" spans="1:1" x14ac:dyDescent="0.2">
      <c r="A7810"/>
    </row>
    <row r="7811" spans="1:1" x14ac:dyDescent="0.2">
      <c r="A7811"/>
    </row>
    <row r="7812" spans="1:1" x14ac:dyDescent="0.2">
      <c r="A7812"/>
    </row>
    <row r="7813" spans="1:1" x14ac:dyDescent="0.2">
      <c r="A7813"/>
    </row>
    <row r="7814" spans="1:1" x14ac:dyDescent="0.2">
      <c r="A7814"/>
    </row>
    <row r="7815" spans="1:1" x14ac:dyDescent="0.2">
      <c r="A7815"/>
    </row>
    <row r="7816" spans="1:1" x14ac:dyDescent="0.2">
      <c r="A7816"/>
    </row>
    <row r="7817" spans="1:1" x14ac:dyDescent="0.2">
      <c r="A7817"/>
    </row>
    <row r="7818" spans="1:1" x14ac:dyDescent="0.2">
      <c r="A7818"/>
    </row>
    <row r="7819" spans="1:1" x14ac:dyDescent="0.2">
      <c r="A7819"/>
    </row>
    <row r="7820" spans="1:1" x14ac:dyDescent="0.2">
      <c r="A7820"/>
    </row>
    <row r="7821" spans="1:1" x14ac:dyDescent="0.2">
      <c r="A7821"/>
    </row>
    <row r="7822" spans="1:1" x14ac:dyDescent="0.2">
      <c r="A7822"/>
    </row>
    <row r="7823" spans="1:1" x14ac:dyDescent="0.2">
      <c r="A7823"/>
    </row>
    <row r="7824" spans="1:1" x14ac:dyDescent="0.2">
      <c r="A7824"/>
    </row>
    <row r="7825" spans="1:1" x14ac:dyDescent="0.2">
      <c r="A7825"/>
    </row>
    <row r="7826" spans="1:1" x14ac:dyDescent="0.2">
      <c r="A7826"/>
    </row>
    <row r="7827" spans="1:1" x14ac:dyDescent="0.2">
      <c r="A7827"/>
    </row>
    <row r="7828" spans="1:1" x14ac:dyDescent="0.2">
      <c r="A7828"/>
    </row>
    <row r="7829" spans="1:1" x14ac:dyDescent="0.2">
      <c r="A7829"/>
    </row>
    <row r="7830" spans="1:1" x14ac:dyDescent="0.2">
      <c r="A7830"/>
    </row>
    <row r="7831" spans="1:1" x14ac:dyDescent="0.2">
      <c r="A7831"/>
    </row>
    <row r="7832" spans="1:1" x14ac:dyDescent="0.2">
      <c r="A7832"/>
    </row>
    <row r="7833" spans="1:1" x14ac:dyDescent="0.2">
      <c r="A7833"/>
    </row>
    <row r="7834" spans="1:1" x14ac:dyDescent="0.2">
      <c r="A7834"/>
    </row>
    <row r="7835" spans="1:1" x14ac:dyDescent="0.2">
      <c r="A7835"/>
    </row>
    <row r="7836" spans="1:1" x14ac:dyDescent="0.2">
      <c r="A7836"/>
    </row>
    <row r="7837" spans="1:1" x14ac:dyDescent="0.2">
      <c r="A7837"/>
    </row>
    <row r="7838" spans="1:1" x14ac:dyDescent="0.2">
      <c r="A7838"/>
    </row>
    <row r="7839" spans="1:1" x14ac:dyDescent="0.2">
      <c r="A7839"/>
    </row>
    <row r="7840" spans="1:1" x14ac:dyDescent="0.2">
      <c r="A7840"/>
    </row>
    <row r="7841" spans="1:1" x14ac:dyDescent="0.2">
      <c r="A7841"/>
    </row>
    <row r="7842" spans="1:1" x14ac:dyDescent="0.2">
      <c r="A7842"/>
    </row>
    <row r="7843" spans="1:1" x14ac:dyDescent="0.2">
      <c r="A7843"/>
    </row>
    <row r="7844" spans="1:1" x14ac:dyDescent="0.2">
      <c r="A7844"/>
    </row>
    <row r="7845" spans="1:1" x14ac:dyDescent="0.2">
      <c r="A7845"/>
    </row>
    <row r="7846" spans="1:1" x14ac:dyDescent="0.2">
      <c r="A7846"/>
    </row>
    <row r="7847" spans="1:1" x14ac:dyDescent="0.2">
      <c r="A7847"/>
    </row>
    <row r="7848" spans="1:1" x14ac:dyDescent="0.2">
      <c r="A7848"/>
    </row>
    <row r="7849" spans="1:1" x14ac:dyDescent="0.2">
      <c r="A7849"/>
    </row>
    <row r="7850" spans="1:1" x14ac:dyDescent="0.2">
      <c r="A7850"/>
    </row>
    <row r="7851" spans="1:1" x14ac:dyDescent="0.2">
      <c r="A7851"/>
    </row>
    <row r="7852" spans="1:1" x14ac:dyDescent="0.2">
      <c r="A7852"/>
    </row>
    <row r="7853" spans="1:1" x14ac:dyDescent="0.2">
      <c r="A7853"/>
    </row>
    <row r="7854" spans="1:1" x14ac:dyDescent="0.2">
      <c r="A7854"/>
    </row>
    <row r="7855" spans="1:1" x14ac:dyDescent="0.2">
      <c r="A7855"/>
    </row>
    <row r="7856" spans="1:1" x14ac:dyDescent="0.2">
      <c r="A7856"/>
    </row>
    <row r="7857" spans="1:1" x14ac:dyDescent="0.2">
      <c r="A7857"/>
    </row>
    <row r="7858" spans="1:1" x14ac:dyDescent="0.2">
      <c r="A7858"/>
    </row>
    <row r="7859" spans="1:1" x14ac:dyDescent="0.2">
      <c r="A7859"/>
    </row>
    <row r="7860" spans="1:1" x14ac:dyDescent="0.2">
      <c r="A7860"/>
    </row>
    <row r="7861" spans="1:1" x14ac:dyDescent="0.2">
      <c r="A7861"/>
    </row>
    <row r="7862" spans="1:1" x14ac:dyDescent="0.2">
      <c r="A7862"/>
    </row>
    <row r="7863" spans="1:1" x14ac:dyDescent="0.2">
      <c r="A7863"/>
    </row>
    <row r="7864" spans="1:1" x14ac:dyDescent="0.2">
      <c r="A7864"/>
    </row>
    <row r="7865" spans="1:1" x14ac:dyDescent="0.2">
      <c r="A7865"/>
    </row>
    <row r="7866" spans="1:1" x14ac:dyDescent="0.2">
      <c r="A7866"/>
    </row>
    <row r="7867" spans="1:1" x14ac:dyDescent="0.2">
      <c r="A7867"/>
    </row>
    <row r="7868" spans="1:1" x14ac:dyDescent="0.2">
      <c r="A7868"/>
    </row>
    <row r="7869" spans="1:1" x14ac:dyDescent="0.2">
      <c r="A7869"/>
    </row>
    <row r="7870" spans="1:1" x14ac:dyDescent="0.2">
      <c r="A7870"/>
    </row>
    <row r="7871" spans="1:1" x14ac:dyDescent="0.2">
      <c r="A7871"/>
    </row>
    <row r="7872" spans="1:1" x14ac:dyDescent="0.2">
      <c r="A7872"/>
    </row>
    <row r="7873" spans="1:1" x14ac:dyDescent="0.2">
      <c r="A7873"/>
    </row>
    <row r="7874" spans="1:1" x14ac:dyDescent="0.2">
      <c r="A7874"/>
    </row>
    <row r="7875" spans="1:1" x14ac:dyDescent="0.2">
      <c r="A7875"/>
    </row>
    <row r="7876" spans="1:1" x14ac:dyDescent="0.2">
      <c r="A7876"/>
    </row>
    <row r="7877" spans="1:1" x14ac:dyDescent="0.2">
      <c r="A7877"/>
    </row>
    <row r="7878" spans="1:1" x14ac:dyDescent="0.2">
      <c r="A7878"/>
    </row>
    <row r="7879" spans="1:1" x14ac:dyDescent="0.2">
      <c r="A7879"/>
    </row>
    <row r="7880" spans="1:1" x14ac:dyDescent="0.2">
      <c r="A7880"/>
    </row>
    <row r="7881" spans="1:1" x14ac:dyDescent="0.2">
      <c r="A7881"/>
    </row>
    <row r="7882" spans="1:1" x14ac:dyDescent="0.2">
      <c r="A7882"/>
    </row>
    <row r="7883" spans="1:1" x14ac:dyDescent="0.2">
      <c r="A7883"/>
    </row>
    <row r="7884" spans="1:1" x14ac:dyDescent="0.2">
      <c r="A7884"/>
    </row>
    <row r="7885" spans="1:1" x14ac:dyDescent="0.2">
      <c r="A7885"/>
    </row>
    <row r="7886" spans="1:1" x14ac:dyDescent="0.2">
      <c r="A7886"/>
    </row>
    <row r="7887" spans="1:1" x14ac:dyDescent="0.2">
      <c r="A7887"/>
    </row>
    <row r="7888" spans="1:1" x14ac:dyDescent="0.2">
      <c r="A7888"/>
    </row>
    <row r="7889" spans="1:1" x14ac:dyDescent="0.2">
      <c r="A7889"/>
    </row>
    <row r="7890" spans="1:1" x14ac:dyDescent="0.2">
      <c r="A7890"/>
    </row>
    <row r="7891" spans="1:1" x14ac:dyDescent="0.2">
      <c r="A7891"/>
    </row>
    <row r="7892" spans="1:1" x14ac:dyDescent="0.2">
      <c r="A7892"/>
    </row>
    <row r="7893" spans="1:1" x14ac:dyDescent="0.2">
      <c r="A7893"/>
    </row>
    <row r="7894" spans="1:1" x14ac:dyDescent="0.2">
      <c r="A7894"/>
    </row>
    <row r="7895" spans="1:1" x14ac:dyDescent="0.2">
      <c r="A7895"/>
    </row>
    <row r="7896" spans="1:1" x14ac:dyDescent="0.2">
      <c r="A7896"/>
    </row>
    <row r="7897" spans="1:1" x14ac:dyDescent="0.2">
      <c r="A7897"/>
    </row>
    <row r="7898" spans="1:1" x14ac:dyDescent="0.2">
      <c r="A7898"/>
    </row>
    <row r="7899" spans="1:1" x14ac:dyDescent="0.2">
      <c r="A7899"/>
    </row>
    <row r="7900" spans="1:1" x14ac:dyDescent="0.2">
      <c r="A7900"/>
    </row>
    <row r="7901" spans="1:1" x14ac:dyDescent="0.2">
      <c r="A7901"/>
    </row>
    <row r="7902" spans="1:1" x14ac:dyDescent="0.2">
      <c r="A7902"/>
    </row>
    <row r="7903" spans="1:1" x14ac:dyDescent="0.2">
      <c r="A7903"/>
    </row>
    <row r="7904" spans="1:1" x14ac:dyDescent="0.2">
      <c r="A7904"/>
    </row>
    <row r="7905" spans="1:1" x14ac:dyDescent="0.2">
      <c r="A7905"/>
    </row>
    <row r="7906" spans="1:1" x14ac:dyDescent="0.2">
      <c r="A7906"/>
    </row>
    <row r="7907" spans="1:1" x14ac:dyDescent="0.2">
      <c r="A7907"/>
    </row>
    <row r="7908" spans="1:1" x14ac:dyDescent="0.2">
      <c r="A7908"/>
    </row>
    <row r="7909" spans="1:1" x14ac:dyDescent="0.2">
      <c r="A7909"/>
    </row>
    <row r="7910" spans="1:1" x14ac:dyDescent="0.2">
      <c r="A7910"/>
    </row>
    <row r="7911" spans="1:1" x14ac:dyDescent="0.2">
      <c r="A7911"/>
    </row>
    <row r="7912" spans="1:1" x14ac:dyDescent="0.2">
      <c r="A7912"/>
    </row>
    <row r="7913" spans="1:1" x14ac:dyDescent="0.2">
      <c r="A7913"/>
    </row>
    <row r="7914" spans="1:1" x14ac:dyDescent="0.2">
      <c r="A7914"/>
    </row>
    <row r="7915" spans="1:1" x14ac:dyDescent="0.2">
      <c r="A7915"/>
    </row>
    <row r="7916" spans="1:1" x14ac:dyDescent="0.2">
      <c r="A7916"/>
    </row>
    <row r="7917" spans="1:1" x14ac:dyDescent="0.2">
      <c r="A7917"/>
    </row>
    <row r="7918" spans="1:1" x14ac:dyDescent="0.2">
      <c r="A7918"/>
    </row>
    <row r="7919" spans="1:1" x14ac:dyDescent="0.2">
      <c r="A7919"/>
    </row>
    <row r="7920" spans="1:1" x14ac:dyDescent="0.2">
      <c r="A7920"/>
    </row>
    <row r="7921" spans="1:1" x14ac:dyDescent="0.2">
      <c r="A7921"/>
    </row>
    <row r="7922" spans="1:1" x14ac:dyDescent="0.2">
      <c r="A7922"/>
    </row>
    <row r="7923" spans="1:1" x14ac:dyDescent="0.2">
      <c r="A7923"/>
    </row>
    <row r="7924" spans="1:1" x14ac:dyDescent="0.2">
      <c r="A7924"/>
    </row>
    <row r="7925" spans="1:1" x14ac:dyDescent="0.2">
      <c r="A7925"/>
    </row>
    <row r="7926" spans="1:1" x14ac:dyDescent="0.2">
      <c r="A7926"/>
    </row>
    <row r="7927" spans="1:1" x14ac:dyDescent="0.2">
      <c r="A7927"/>
    </row>
    <row r="7928" spans="1:1" x14ac:dyDescent="0.2">
      <c r="A7928"/>
    </row>
    <row r="7929" spans="1:1" x14ac:dyDescent="0.2">
      <c r="A7929"/>
    </row>
    <row r="7930" spans="1:1" x14ac:dyDescent="0.2">
      <c r="A7930"/>
    </row>
    <row r="7931" spans="1:1" x14ac:dyDescent="0.2">
      <c r="A7931"/>
    </row>
    <row r="7932" spans="1:1" x14ac:dyDescent="0.2">
      <c r="A7932"/>
    </row>
    <row r="7933" spans="1:1" x14ac:dyDescent="0.2">
      <c r="A7933"/>
    </row>
    <row r="7934" spans="1:1" x14ac:dyDescent="0.2">
      <c r="A7934"/>
    </row>
    <row r="7935" spans="1:1" x14ac:dyDescent="0.2">
      <c r="A7935"/>
    </row>
    <row r="7936" spans="1:1" x14ac:dyDescent="0.2">
      <c r="A7936"/>
    </row>
    <row r="7937" spans="1:1" x14ac:dyDescent="0.2">
      <c r="A7937"/>
    </row>
    <row r="7938" spans="1:1" x14ac:dyDescent="0.2">
      <c r="A7938"/>
    </row>
    <row r="7939" spans="1:1" x14ac:dyDescent="0.2">
      <c r="A7939"/>
    </row>
    <row r="7940" spans="1:1" x14ac:dyDescent="0.2">
      <c r="A7940"/>
    </row>
    <row r="7941" spans="1:1" x14ac:dyDescent="0.2">
      <c r="A7941"/>
    </row>
    <row r="7942" spans="1:1" x14ac:dyDescent="0.2">
      <c r="A7942"/>
    </row>
    <row r="7943" spans="1:1" x14ac:dyDescent="0.2">
      <c r="A7943"/>
    </row>
    <row r="7944" spans="1:1" x14ac:dyDescent="0.2">
      <c r="A7944"/>
    </row>
    <row r="7945" spans="1:1" x14ac:dyDescent="0.2">
      <c r="A7945"/>
    </row>
    <row r="7946" spans="1:1" x14ac:dyDescent="0.2">
      <c r="A7946"/>
    </row>
    <row r="7947" spans="1:1" x14ac:dyDescent="0.2">
      <c r="A7947"/>
    </row>
    <row r="7948" spans="1:1" x14ac:dyDescent="0.2">
      <c r="A7948"/>
    </row>
    <row r="7949" spans="1:1" x14ac:dyDescent="0.2">
      <c r="A7949"/>
    </row>
    <row r="7950" spans="1:1" x14ac:dyDescent="0.2">
      <c r="A7950"/>
    </row>
    <row r="7951" spans="1:1" x14ac:dyDescent="0.2">
      <c r="A7951"/>
    </row>
    <row r="7952" spans="1:1" x14ac:dyDescent="0.2">
      <c r="A7952"/>
    </row>
    <row r="7953" spans="1:1" x14ac:dyDescent="0.2">
      <c r="A7953"/>
    </row>
    <row r="7954" spans="1:1" x14ac:dyDescent="0.2">
      <c r="A7954"/>
    </row>
    <row r="7955" spans="1:1" x14ac:dyDescent="0.2">
      <c r="A7955"/>
    </row>
    <row r="7956" spans="1:1" x14ac:dyDescent="0.2">
      <c r="A7956"/>
    </row>
    <row r="7957" spans="1:1" x14ac:dyDescent="0.2">
      <c r="A7957"/>
    </row>
    <row r="7958" spans="1:1" x14ac:dyDescent="0.2">
      <c r="A7958"/>
    </row>
    <row r="7959" spans="1:1" x14ac:dyDescent="0.2">
      <c r="A7959"/>
    </row>
    <row r="7960" spans="1:1" x14ac:dyDescent="0.2">
      <c r="A7960"/>
    </row>
    <row r="7961" spans="1:1" x14ac:dyDescent="0.2">
      <c r="A7961"/>
    </row>
    <row r="7962" spans="1:1" x14ac:dyDescent="0.2">
      <c r="A7962"/>
    </row>
    <row r="7963" spans="1:1" x14ac:dyDescent="0.2">
      <c r="A7963"/>
    </row>
    <row r="7964" spans="1:1" x14ac:dyDescent="0.2">
      <c r="A7964"/>
    </row>
    <row r="7965" spans="1:1" x14ac:dyDescent="0.2">
      <c r="A7965"/>
    </row>
    <row r="7966" spans="1:1" x14ac:dyDescent="0.2">
      <c r="A7966"/>
    </row>
    <row r="7967" spans="1:1" x14ac:dyDescent="0.2">
      <c r="A7967"/>
    </row>
    <row r="7968" spans="1:1" x14ac:dyDescent="0.2">
      <c r="A7968"/>
    </row>
    <row r="7969" spans="1:1" x14ac:dyDescent="0.2">
      <c r="A7969"/>
    </row>
    <row r="7970" spans="1:1" x14ac:dyDescent="0.2">
      <c r="A7970"/>
    </row>
    <row r="7971" spans="1:1" x14ac:dyDescent="0.2">
      <c r="A7971"/>
    </row>
    <row r="7972" spans="1:1" x14ac:dyDescent="0.2">
      <c r="A7972"/>
    </row>
    <row r="7973" spans="1:1" x14ac:dyDescent="0.2">
      <c r="A7973"/>
    </row>
    <row r="7974" spans="1:1" x14ac:dyDescent="0.2">
      <c r="A7974"/>
    </row>
    <row r="7975" spans="1:1" x14ac:dyDescent="0.2">
      <c r="A7975"/>
    </row>
    <row r="7976" spans="1:1" x14ac:dyDescent="0.2">
      <c r="A7976"/>
    </row>
    <row r="7977" spans="1:1" x14ac:dyDescent="0.2">
      <c r="A7977"/>
    </row>
    <row r="7978" spans="1:1" x14ac:dyDescent="0.2">
      <c r="A7978"/>
    </row>
    <row r="7979" spans="1:1" x14ac:dyDescent="0.2">
      <c r="A7979"/>
    </row>
    <row r="7980" spans="1:1" x14ac:dyDescent="0.2">
      <c r="A7980"/>
    </row>
    <row r="7981" spans="1:1" x14ac:dyDescent="0.2">
      <c r="A7981"/>
    </row>
    <row r="7982" spans="1:1" x14ac:dyDescent="0.2">
      <c r="A7982"/>
    </row>
    <row r="7983" spans="1:1" x14ac:dyDescent="0.2">
      <c r="A7983"/>
    </row>
    <row r="7984" spans="1:1" x14ac:dyDescent="0.2">
      <c r="A7984"/>
    </row>
    <row r="7985" spans="1:1" x14ac:dyDescent="0.2">
      <c r="A7985"/>
    </row>
    <row r="7986" spans="1:1" x14ac:dyDescent="0.2">
      <c r="A7986"/>
    </row>
    <row r="7987" spans="1:1" x14ac:dyDescent="0.2">
      <c r="A7987"/>
    </row>
    <row r="7988" spans="1:1" x14ac:dyDescent="0.2">
      <c r="A7988"/>
    </row>
    <row r="7989" spans="1:1" x14ac:dyDescent="0.2">
      <c r="A7989"/>
    </row>
    <row r="7990" spans="1:1" x14ac:dyDescent="0.2">
      <c r="A7990"/>
    </row>
    <row r="7991" spans="1:1" x14ac:dyDescent="0.2">
      <c r="A7991"/>
    </row>
    <row r="7992" spans="1:1" x14ac:dyDescent="0.2">
      <c r="A7992"/>
    </row>
    <row r="7993" spans="1:1" x14ac:dyDescent="0.2">
      <c r="A7993"/>
    </row>
    <row r="7994" spans="1:1" x14ac:dyDescent="0.2">
      <c r="A7994"/>
    </row>
    <row r="7995" spans="1:1" x14ac:dyDescent="0.2">
      <c r="A7995"/>
    </row>
    <row r="7996" spans="1:1" x14ac:dyDescent="0.2">
      <c r="A7996"/>
    </row>
    <row r="7997" spans="1:1" x14ac:dyDescent="0.2">
      <c r="A7997"/>
    </row>
    <row r="7998" spans="1:1" x14ac:dyDescent="0.2">
      <c r="A7998"/>
    </row>
    <row r="7999" spans="1:1" x14ac:dyDescent="0.2">
      <c r="A7999"/>
    </row>
    <row r="8000" spans="1:1" x14ac:dyDescent="0.2">
      <c r="A8000"/>
    </row>
    <row r="8001" spans="1:1" x14ac:dyDescent="0.2">
      <c r="A8001"/>
    </row>
    <row r="8002" spans="1:1" x14ac:dyDescent="0.2">
      <c r="A8002"/>
    </row>
    <row r="8003" spans="1:1" x14ac:dyDescent="0.2">
      <c r="A8003"/>
    </row>
    <row r="8004" spans="1:1" x14ac:dyDescent="0.2">
      <c r="A8004"/>
    </row>
    <row r="8005" spans="1:1" x14ac:dyDescent="0.2">
      <c r="A8005"/>
    </row>
    <row r="8006" spans="1:1" x14ac:dyDescent="0.2">
      <c r="A8006"/>
    </row>
    <row r="8007" spans="1:1" x14ac:dyDescent="0.2">
      <c r="A8007"/>
    </row>
    <row r="8008" spans="1:1" x14ac:dyDescent="0.2">
      <c r="A8008"/>
    </row>
    <row r="8009" spans="1:1" x14ac:dyDescent="0.2">
      <c r="A8009"/>
    </row>
    <row r="8010" spans="1:1" x14ac:dyDescent="0.2">
      <c r="A8010"/>
    </row>
    <row r="8011" spans="1:1" x14ac:dyDescent="0.2">
      <c r="A8011"/>
    </row>
    <row r="8012" spans="1:1" x14ac:dyDescent="0.2">
      <c r="A8012"/>
    </row>
    <row r="8013" spans="1:1" x14ac:dyDescent="0.2">
      <c r="A8013"/>
    </row>
    <row r="8014" spans="1:1" x14ac:dyDescent="0.2">
      <c r="A8014"/>
    </row>
    <row r="8015" spans="1:1" x14ac:dyDescent="0.2">
      <c r="A8015"/>
    </row>
    <row r="8016" spans="1:1" x14ac:dyDescent="0.2">
      <c r="A8016"/>
    </row>
    <row r="8017" spans="1:1" x14ac:dyDescent="0.2">
      <c r="A8017"/>
    </row>
    <row r="8018" spans="1:1" x14ac:dyDescent="0.2">
      <c r="A8018"/>
    </row>
    <row r="8019" spans="1:1" x14ac:dyDescent="0.2">
      <c r="A8019"/>
    </row>
    <row r="8020" spans="1:1" x14ac:dyDescent="0.2">
      <c r="A8020"/>
    </row>
    <row r="8021" spans="1:1" x14ac:dyDescent="0.2">
      <c r="A8021"/>
    </row>
    <row r="8022" spans="1:1" x14ac:dyDescent="0.2">
      <c r="A8022"/>
    </row>
    <row r="8023" spans="1:1" x14ac:dyDescent="0.2">
      <c r="A8023"/>
    </row>
    <row r="8024" spans="1:1" x14ac:dyDescent="0.2">
      <c r="A8024"/>
    </row>
    <row r="8025" spans="1:1" x14ac:dyDescent="0.2">
      <c r="A8025"/>
    </row>
    <row r="8026" spans="1:1" x14ac:dyDescent="0.2">
      <c r="A8026"/>
    </row>
    <row r="8027" spans="1:1" x14ac:dyDescent="0.2">
      <c r="A8027"/>
    </row>
    <row r="8028" spans="1:1" x14ac:dyDescent="0.2">
      <c r="A8028"/>
    </row>
    <row r="8029" spans="1:1" x14ac:dyDescent="0.2">
      <c r="A8029"/>
    </row>
    <row r="8030" spans="1:1" x14ac:dyDescent="0.2">
      <c r="A8030"/>
    </row>
    <row r="8031" spans="1:1" x14ac:dyDescent="0.2">
      <c r="A8031"/>
    </row>
    <row r="8032" spans="1:1" x14ac:dyDescent="0.2">
      <c r="A8032"/>
    </row>
    <row r="8033" spans="1:1" x14ac:dyDescent="0.2">
      <c r="A8033"/>
    </row>
    <row r="8034" spans="1:1" x14ac:dyDescent="0.2">
      <c r="A8034"/>
    </row>
    <row r="8035" spans="1:1" x14ac:dyDescent="0.2">
      <c r="A8035"/>
    </row>
    <row r="8036" spans="1:1" x14ac:dyDescent="0.2">
      <c r="A8036"/>
    </row>
    <row r="8037" spans="1:1" x14ac:dyDescent="0.2">
      <c r="A8037"/>
    </row>
    <row r="8038" spans="1:1" x14ac:dyDescent="0.2">
      <c r="A8038"/>
    </row>
    <row r="8039" spans="1:1" x14ac:dyDescent="0.2">
      <c r="A8039"/>
    </row>
    <row r="8040" spans="1:1" x14ac:dyDescent="0.2">
      <c r="A8040"/>
    </row>
    <row r="8041" spans="1:1" x14ac:dyDescent="0.2">
      <c r="A8041"/>
    </row>
    <row r="8042" spans="1:1" x14ac:dyDescent="0.2">
      <c r="A8042"/>
    </row>
    <row r="8043" spans="1:1" x14ac:dyDescent="0.2">
      <c r="A8043"/>
    </row>
    <row r="8044" spans="1:1" x14ac:dyDescent="0.2">
      <c r="A8044"/>
    </row>
    <row r="8045" spans="1:1" x14ac:dyDescent="0.2">
      <c r="A8045"/>
    </row>
    <row r="8046" spans="1:1" x14ac:dyDescent="0.2">
      <c r="A8046"/>
    </row>
    <row r="8047" spans="1:1" x14ac:dyDescent="0.2">
      <c r="A8047"/>
    </row>
    <row r="8048" spans="1:1" x14ac:dyDescent="0.2">
      <c r="A8048"/>
    </row>
    <row r="8049" spans="1:1" x14ac:dyDescent="0.2">
      <c r="A8049"/>
    </row>
    <row r="8050" spans="1:1" x14ac:dyDescent="0.2">
      <c r="A8050"/>
    </row>
    <row r="8051" spans="1:1" x14ac:dyDescent="0.2">
      <c r="A8051"/>
    </row>
    <row r="8052" spans="1:1" x14ac:dyDescent="0.2">
      <c r="A8052"/>
    </row>
    <row r="8053" spans="1:1" x14ac:dyDescent="0.2">
      <c r="A8053"/>
    </row>
    <row r="8054" spans="1:1" x14ac:dyDescent="0.2">
      <c r="A8054"/>
    </row>
    <row r="8055" spans="1:1" x14ac:dyDescent="0.2">
      <c r="A8055"/>
    </row>
    <row r="8056" spans="1:1" x14ac:dyDescent="0.2">
      <c r="A8056"/>
    </row>
    <row r="8057" spans="1:1" x14ac:dyDescent="0.2">
      <c r="A8057"/>
    </row>
    <row r="8058" spans="1:1" x14ac:dyDescent="0.2">
      <c r="A8058"/>
    </row>
    <row r="8059" spans="1:1" x14ac:dyDescent="0.2">
      <c r="A8059"/>
    </row>
    <row r="8060" spans="1:1" x14ac:dyDescent="0.2">
      <c r="A8060"/>
    </row>
    <row r="8061" spans="1:1" x14ac:dyDescent="0.2">
      <c r="A8061"/>
    </row>
    <row r="8062" spans="1:1" x14ac:dyDescent="0.2">
      <c r="A8062"/>
    </row>
    <row r="8063" spans="1:1" x14ac:dyDescent="0.2">
      <c r="A8063"/>
    </row>
    <row r="8064" spans="1:1" x14ac:dyDescent="0.2">
      <c r="A8064"/>
    </row>
    <row r="8065" spans="1:1" x14ac:dyDescent="0.2">
      <c r="A8065"/>
    </row>
    <row r="8066" spans="1:1" x14ac:dyDescent="0.2">
      <c r="A8066"/>
    </row>
    <row r="8067" spans="1:1" x14ac:dyDescent="0.2">
      <c r="A8067"/>
    </row>
    <row r="8068" spans="1:1" x14ac:dyDescent="0.2">
      <c r="A8068"/>
    </row>
    <row r="8069" spans="1:1" x14ac:dyDescent="0.2">
      <c r="A8069"/>
    </row>
    <row r="8070" spans="1:1" x14ac:dyDescent="0.2">
      <c r="A8070"/>
    </row>
    <row r="8071" spans="1:1" x14ac:dyDescent="0.2">
      <c r="A8071"/>
    </row>
    <row r="8072" spans="1:1" x14ac:dyDescent="0.2">
      <c r="A8072"/>
    </row>
    <row r="8073" spans="1:1" x14ac:dyDescent="0.2">
      <c r="A8073"/>
    </row>
    <row r="8074" spans="1:1" x14ac:dyDescent="0.2">
      <c r="A8074"/>
    </row>
    <row r="8075" spans="1:1" x14ac:dyDescent="0.2">
      <c r="A8075"/>
    </row>
    <row r="8076" spans="1:1" x14ac:dyDescent="0.2">
      <c r="A8076"/>
    </row>
    <row r="8077" spans="1:1" x14ac:dyDescent="0.2">
      <c r="A8077"/>
    </row>
    <row r="8078" spans="1:1" x14ac:dyDescent="0.2">
      <c r="A8078"/>
    </row>
    <row r="8079" spans="1:1" x14ac:dyDescent="0.2">
      <c r="A8079"/>
    </row>
    <row r="8080" spans="1:1" x14ac:dyDescent="0.2">
      <c r="A8080"/>
    </row>
    <row r="8081" spans="1:1" x14ac:dyDescent="0.2">
      <c r="A8081"/>
    </row>
    <row r="8082" spans="1:1" x14ac:dyDescent="0.2">
      <c r="A8082"/>
    </row>
    <row r="8083" spans="1:1" x14ac:dyDescent="0.2">
      <c r="A8083"/>
    </row>
    <row r="8084" spans="1:1" x14ac:dyDescent="0.2">
      <c r="A8084"/>
    </row>
    <row r="8085" spans="1:1" x14ac:dyDescent="0.2">
      <c r="A8085"/>
    </row>
    <row r="8086" spans="1:1" x14ac:dyDescent="0.2">
      <c r="A8086"/>
    </row>
    <row r="8087" spans="1:1" x14ac:dyDescent="0.2">
      <c r="A8087"/>
    </row>
    <row r="8088" spans="1:1" x14ac:dyDescent="0.2">
      <c r="A8088"/>
    </row>
    <row r="8089" spans="1:1" x14ac:dyDescent="0.2">
      <c r="A8089"/>
    </row>
    <row r="8090" spans="1:1" x14ac:dyDescent="0.2">
      <c r="A8090"/>
    </row>
    <row r="8091" spans="1:1" x14ac:dyDescent="0.2">
      <c r="A8091"/>
    </row>
    <row r="8092" spans="1:1" x14ac:dyDescent="0.2">
      <c r="A8092"/>
    </row>
    <row r="8093" spans="1:1" x14ac:dyDescent="0.2">
      <c r="A8093"/>
    </row>
    <row r="8094" spans="1:1" x14ac:dyDescent="0.2">
      <c r="A8094"/>
    </row>
    <row r="8095" spans="1:1" x14ac:dyDescent="0.2">
      <c r="A8095"/>
    </row>
    <row r="8096" spans="1:1" x14ac:dyDescent="0.2">
      <c r="A8096"/>
    </row>
    <row r="8097" spans="1:1" x14ac:dyDescent="0.2">
      <c r="A8097"/>
    </row>
    <row r="8098" spans="1:1" x14ac:dyDescent="0.2">
      <c r="A8098"/>
    </row>
    <row r="8099" spans="1:1" x14ac:dyDescent="0.2">
      <c r="A8099"/>
    </row>
    <row r="8100" spans="1:1" x14ac:dyDescent="0.2">
      <c r="A8100"/>
    </row>
    <row r="8101" spans="1:1" x14ac:dyDescent="0.2">
      <c r="A8101"/>
    </row>
    <row r="8102" spans="1:1" x14ac:dyDescent="0.2">
      <c r="A8102"/>
    </row>
    <row r="8103" spans="1:1" x14ac:dyDescent="0.2">
      <c r="A8103"/>
    </row>
    <row r="8104" spans="1:1" x14ac:dyDescent="0.2">
      <c r="A8104"/>
    </row>
    <row r="8105" spans="1:1" x14ac:dyDescent="0.2">
      <c r="A8105"/>
    </row>
    <row r="8106" spans="1:1" x14ac:dyDescent="0.2">
      <c r="A8106"/>
    </row>
    <row r="8107" spans="1:1" x14ac:dyDescent="0.2">
      <c r="A8107"/>
    </row>
    <row r="8108" spans="1:1" x14ac:dyDescent="0.2">
      <c r="A8108"/>
    </row>
    <row r="8109" spans="1:1" x14ac:dyDescent="0.2">
      <c r="A8109"/>
    </row>
    <row r="8110" spans="1:1" x14ac:dyDescent="0.2">
      <c r="A8110"/>
    </row>
    <row r="8111" spans="1:1" x14ac:dyDescent="0.2">
      <c r="A8111"/>
    </row>
    <row r="8112" spans="1:1" x14ac:dyDescent="0.2">
      <c r="A8112"/>
    </row>
    <row r="8113" spans="1:1" x14ac:dyDescent="0.2">
      <c r="A8113"/>
    </row>
    <row r="8114" spans="1:1" x14ac:dyDescent="0.2">
      <c r="A8114"/>
    </row>
    <row r="8115" spans="1:1" x14ac:dyDescent="0.2">
      <c r="A8115"/>
    </row>
    <row r="8116" spans="1:1" x14ac:dyDescent="0.2">
      <c r="A8116"/>
    </row>
    <row r="8117" spans="1:1" x14ac:dyDescent="0.2">
      <c r="A8117"/>
    </row>
    <row r="8118" spans="1:1" x14ac:dyDescent="0.2">
      <c r="A8118"/>
    </row>
    <row r="8119" spans="1:1" x14ac:dyDescent="0.2">
      <c r="A8119"/>
    </row>
    <row r="8120" spans="1:1" x14ac:dyDescent="0.2">
      <c r="A8120"/>
    </row>
    <row r="8121" spans="1:1" x14ac:dyDescent="0.2">
      <c r="A8121"/>
    </row>
    <row r="8122" spans="1:1" x14ac:dyDescent="0.2">
      <c r="A8122"/>
    </row>
    <row r="8123" spans="1:1" x14ac:dyDescent="0.2">
      <c r="A8123"/>
    </row>
    <row r="8124" spans="1:1" x14ac:dyDescent="0.2">
      <c r="A8124"/>
    </row>
    <row r="8125" spans="1:1" x14ac:dyDescent="0.2">
      <c r="A8125"/>
    </row>
    <row r="8126" spans="1:1" x14ac:dyDescent="0.2">
      <c r="A8126"/>
    </row>
    <row r="8127" spans="1:1" x14ac:dyDescent="0.2">
      <c r="A8127"/>
    </row>
    <row r="8128" spans="1:1" x14ac:dyDescent="0.2">
      <c r="A8128"/>
    </row>
    <row r="8129" spans="1:1" x14ac:dyDescent="0.2">
      <c r="A8129"/>
    </row>
    <row r="8130" spans="1:1" x14ac:dyDescent="0.2">
      <c r="A8130"/>
    </row>
    <row r="8131" spans="1:1" x14ac:dyDescent="0.2">
      <c r="A8131"/>
    </row>
    <row r="8132" spans="1:1" x14ac:dyDescent="0.2">
      <c r="A8132"/>
    </row>
    <row r="8133" spans="1:1" x14ac:dyDescent="0.2">
      <c r="A8133"/>
    </row>
    <row r="8134" spans="1:1" x14ac:dyDescent="0.2">
      <c r="A8134"/>
    </row>
    <row r="8135" spans="1:1" x14ac:dyDescent="0.2">
      <c r="A8135"/>
    </row>
    <row r="8136" spans="1:1" x14ac:dyDescent="0.2">
      <c r="A8136"/>
    </row>
    <row r="8137" spans="1:1" x14ac:dyDescent="0.2">
      <c r="A8137"/>
    </row>
    <row r="8138" spans="1:1" x14ac:dyDescent="0.2">
      <c r="A8138"/>
    </row>
    <row r="8139" spans="1:1" x14ac:dyDescent="0.2">
      <c r="A8139"/>
    </row>
    <row r="8140" spans="1:1" x14ac:dyDescent="0.2">
      <c r="A8140"/>
    </row>
    <row r="8141" spans="1:1" x14ac:dyDescent="0.2">
      <c r="A8141"/>
    </row>
    <row r="8142" spans="1:1" x14ac:dyDescent="0.2">
      <c r="A8142"/>
    </row>
    <row r="8143" spans="1:1" x14ac:dyDescent="0.2">
      <c r="A8143"/>
    </row>
    <row r="8144" spans="1:1" x14ac:dyDescent="0.2">
      <c r="A8144"/>
    </row>
    <row r="8145" spans="1:1" x14ac:dyDescent="0.2">
      <c r="A8145"/>
    </row>
    <row r="8146" spans="1:1" x14ac:dyDescent="0.2">
      <c r="A8146"/>
    </row>
    <row r="8147" spans="1:1" x14ac:dyDescent="0.2">
      <c r="A8147"/>
    </row>
    <row r="8148" spans="1:1" x14ac:dyDescent="0.2">
      <c r="A8148"/>
    </row>
    <row r="8149" spans="1:1" x14ac:dyDescent="0.2">
      <c r="A8149"/>
    </row>
    <row r="8150" spans="1:1" x14ac:dyDescent="0.2">
      <c r="A8150"/>
    </row>
    <row r="8151" spans="1:1" x14ac:dyDescent="0.2">
      <c r="A8151"/>
    </row>
    <row r="8152" spans="1:1" x14ac:dyDescent="0.2">
      <c r="A8152"/>
    </row>
    <row r="8153" spans="1:1" x14ac:dyDescent="0.2">
      <c r="A8153"/>
    </row>
    <row r="8154" spans="1:1" x14ac:dyDescent="0.2">
      <c r="A8154"/>
    </row>
    <row r="8155" spans="1:1" x14ac:dyDescent="0.2">
      <c r="A8155"/>
    </row>
    <row r="8156" spans="1:1" x14ac:dyDescent="0.2">
      <c r="A8156"/>
    </row>
    <row r="8157" spans="1:1" x14ac:dyDescent="0.2">
      <c r="A8157"/>
    </row>
    <row r="8158" spans="1:1" x14ac:dyDescent="0.2">
      <c r="A8158"/>
    </row>
    <row r="8159" spans="1:1" x14ac:dyDescent="0.2">
      <c r="A8159"/>
    </row>
    <row r="8160" spans="1:1" x14ac:dyDescent="0.2">
      <c r="A8160"/>
    </row>
    <row r="8161" spans="1:1" x14ac:dyDescent="0.2">
      <c r="A8161"/>
    </row>
    <row r="8162" spans="1:1" x14ac:dyDescent="0.2">
      <c r="A8162"/>
    </row>
    <row r="8163" spans="1:1" x14ac:dyDescent="0.2">
      <c r="A8163"/>
    </row>
    <row r="8164" spans="1:1" x14ac:dyDescent="0.2">
      <c r="A8164"/>
    </row>
    <row r="8165" spans="1:1" x14ac:dyDescent="0.2">
      <c r="A8165"/>
    </row>
    <row r="8166" spans="1:1" x14ac:dyDescent="0.2">
      <c r="A8166"/>
    </row>
    <row r="8167" spans="1:1" x14ac:dyDescent="0.2">
      <c r="A8167"/>
    </row>
    <row r="8168" spans="1:1" x14ac:dyDescent="0.2">
      <c r="A8168"/>
    </row>
    <row r="8169" spans="1:1" x14ac:dyDescent="0.2">
      <c r="A8169"/>
    </row>
    <row r="8170" spans="1:1" x14ac:dyDescent="0.2">
      <c r="A8170"/>
    </row>
    <row r="8171" spans="1:1" x14ac:dyDescent="0.2">
      <c r="A8171"/>
    </row>
    <row r="8172" spans="1:1" x14ac:dyDescent="0.2">
      <c r="A8172"/>
    </row>
    <row r="8173" spans="1:1" x14ac:dyDescent="0.2">
      <c r="A8173"/>
    </row>
    <row r="8174" spans="1:1" x14ac:dyDescent="0.2">
      <c r="A8174"/>
    </row>
    <row r="8175" spans="1:1" x14ac:dyDescent="0.2">
      <c r="A8175"/>
    </row>
    <row r="8176" spans="1:1" x14ac:dyDescent="0.2">
      <c r="A8176"/>
    </row>
    <row r="8177" spans="1:1" x14ac:dyDescent="0.2">
      <c r="A8177"/>
    </row>
    <row r="8178" spans="1:1" x14ac:dyDescent="0.2">
      <c r="A8178"/>
    </row>
    <row r="8179" spans="1:1" x14ac:dyDescent="0.2">
      <c r="A8179"/>
    </row>
    <row r="8180" spans="1:1" x14ac:dyDescent="0.2">
      <c r="A8180"/>
    </row>
    <row r="8181" spans="1:1" x14ac:dyDescent="0.2">
      <c r="A8181"/>
    </row>
    <row r="8182" spans="1:1" x14ac:dyDescent="0.2">
      <c r="A8182"/>
    </row>
    <row r="8183" spans="1:1" x14ac:dyDescent="0.2">
      <c r="A8183"/>
    </row>
    <row r="8184" spans="1:1" x14ac:dyDescent="0.2">
      <c r="A8184"/>
    </row>
    <row r="8185" spans="1:1" x14ac:dyDescent="0.2">
      <c r="A8185"/>
    </row>
    <row r="8186" spans="1:1" x14ac:dyDescent="0.2">
      <c r="A8186"/>
    </row>
    <row r="8187" spans="1:1" x14ac:dyDescent="0.2">
      <c r="A8187"/>
    </row>
    <row r="8188" spans="1:1" x14ac:dyDescent="0.2">
      <c r="A8188"/>
    </row>
    <row r="8189" spans="1:1" x14ac:dyDescent="0.2">
      <c r="A8189"/>
    </row>
    <row r="8190" spans="1:1" x14ac:dyDescent="0.2">
      <c r="A8190"/>
    </row>
    <row r="8191" spans="1:1" x14ac:dyDescent="0.2">
      <c r="A8191"/>
    </row>
    <row r="8192" spans="1:1" x14ac:dyDescent="0.2">
      <c r="A8192"/>
    </row>
    <row r="8193" spans="1:1" x14ac:dyDescent="0.2">
      <c r="A8193"/>
    </row>
    <row r="8194" spans="1:1" x14ac:dyDescent="0.2">
      <c r="A8194"/>
    </row>
    <row r="8195" spans="1:1" x14ac:dyDescent="0.2">
      <c r="A8195"/>
    </row>
    <row r="8196" spans="1:1" x14ac:dyDescent="0.2">
      <c r="A8196"/>
    </row>
    <row r="8197" spans="1:1" x14ac:dyDescent="0.2">
      <c r="A8197"/>
    </row>
    <row r="8198" spans="1:1" x14ac:dyDescent="0.2">
      <c r="A8198"/>
    </row>
    <row r="8199" spans="1:1" x14ac:dyDescent="0.2">
      <c r="A8199"/>
    </row>
    <row r="8200" spans="1:1" x14ac:dyDescent="0.2">
      <c r="A8200"/>
    </row>
    <row r="8201" spans="1:1" x14ac:dyDescent="0.2">
      <c r="A8201"/>
    </row>
    <row r="8202" spans="1:1" x14ac:dyDescent="0.2">
      <c r="A8202"/>
    </row>
    <row r="8203" spans="1:1" x14ac:dyDescent="0.2">
      <c r="A8203"/>
    </row>
    <row r="8204" spans="1:1" x14ac:dyDescent="0.2">
      <c r="A8204"/>
    </row>
    <row r="8205" spans="1:1" x14ac:dyDescent="0.2">
      <c r="A8205"/>
    </row>
    <row r="8206" spans="1:1" x14ac:dyDescent="0.2">
      <c r="A8206"/>
    </row>
    <row r="8207" spans="1:1" x14ac:dyDescent="0.2">
      <c r="A8207"/>
    </row>
    <row r="8208" spans="1:1" x14ac:dyDescent="0.2">
      <c r="A8208"/>
    </row>
    <row r="8209" spans="1:1" x14ac:dyDescent="0.2">
      <c r="A8209"/>
    </row>
    <row r="8210" spans="1:1" x14ac:dyDescent="0.2">
      <c r="A8210"/>
    </row>
    <row r="8211" spans="1:1" x14ac:dyDescent="0.2">
      <c r="A8211"/>
    </row>
    <row r="8212" spans="1:1" x14ac:dyDescent="0.2">
      <c r="A8212"/>
    </row>
    <row r="8213" spans="1:1" x14ac:dyDescent="0.2">
      <c r="A8213"/>
    </row>
    <row r="8214" spans="1:1" x14ac:dyDescent="0.2">
      <c r="A8214"/>
    </row>
    <row r="8215" spans="1:1" x14ac:dyDescent="0.2">
      <c r="A8215"/>
    </row>
    <row r="8216" spans="1:1" x14ac:dyDescent="0.2">
      <c r="A8216"/>
    </row>
    <row r="8217" spans="1:1" x14ac:dyDescent="0.2">
      <c r="A8217"/>
    </row>
    <row r="8218" spans="1:1" x14ac:dyDescent="0.2">
      <c r="A8218"/>
    </row>
    <row r="8219" spans="1:1" x14ac:dyDescent="0.2">
      <c r="A8219"/>
    </row>
    <row r="8220" spans="1:1" x14ac:dyDescent="0.2">
      <c r="A8220"/>
    </row>
    <row r="8221" spans="1:1" x14ac:dyDescent="0.2">
      <c r="A8221"/>
    </row>
    <row r="8222" spans="1:1" x14ac:dyDescent="0.2">
      <c r="A8222"/>
    </row>
    <row r="8223" spans="1:1" x14ac:dyDescent="0.2">
      <c r="A8223"/>
    </row>
    <row r="8224" spans="1:1" x14ac:dyDescent="0.2">
      <c r="A8224"/>
    </row>
    <row r="8225" spans="1:1" x14ac:dyDescent="0.2">
      <c r="A8225"/>
    </row>
    <row r="8226" spans="1:1" x14ac:dyDescent="0.2">
      <c r="A8226"/>
    </row>
    <row r="8227" spans="1:1" x14ac:dyDescent="0.2">
      <c r="A8227"/>
    </row>
    <row r="8228" spans="1:1" x14ac:dyDescent="0.2">
      <c r="A8228"/>
    </row>
    <row r="8229" spans="1:1" x14ac:dyDescent="0.2">
      <c r="A8229"/>
    </row>
    <row r="8230" spans="1:1" x14ac:dyDescent="0.2">
      <c r="A8230"/>
    </row>
    <row r="8231" spans="1:1" x14ac:dyDescent="0.2">
      <c r="A8231"/>
    </row>
    <row r="8232" spans="1:1" x14ac:dyDescent="0.2">
      <c r="A8232"/>
    </row>
    <row r="8233" spans="1:1" x14ac:dyDescent="0.2">
      <c r="A8233"/>
    </row>
    <row r="8234" spans="1:1" x14ac:dyDescent="0.2">
      <c r="A8234"/>
    </row>
    <row r="8235" spans="1:1" x14ac:dyDescent="0.2">
      <c r="A8235"/>
    </row>
    <row r="8236" spans="1:1" x14ac:dyDescent="0.2">
      <c r="A8236"/>
    </row>
    <row r="8237" spans="1:1" x14ac:dyDescent="0.2">
      <c r="A8237"/>
    </row>
    <row r="8238" spans="1:1" x14ac:dyDescent="0.2">
      <c r="A8238"/>
    </row>
    <row r="8239" spans="1:1" x14ac:dyDescent="0.2">
      <c r="A8239"/>
    </row>
    <row r="8240" spans="1:1" x14ac:dyDescent="0.2">
      <c r="A8240"/>
    </row>
    <row r="8241" spans="1:1" x14ac:dyDescent="0.2">
      <c r="A8241"/>
    </row>
    <row r="8242" spans="1:1" x14ac:dyDescent="0.2">
      <c r="A8242"/>
    </row>
    <row r="8243" spans="1:1" x14ac:dyDescent="0.2">
      <c r="A8243"/>
    </row>
    <row r="8244" spans="1:1" x14ac:dyDescent="0.2">
      <c r="A8244"/>
    </row>
    <row r="8245" spans="1:1" x14ac:dyDescent="0.2">
      <c r="A8245"/>
    </row>
    <row r="8246" spans="1:1" x14ac:dyDescent="0.2">
      <c r="A8246"/>
    </row>
    <row r="8247" spans="1:1" x14ac:dyDescent="0.2">
      <c r="A8247"/>
    </row>
    <row r="8248" spans="1:1" x14ac:dyDescent="0.2">
      <c r="A8248"/>
    </row>
    <row r="8249" spans="1:1" x14ac:dyDescent="0.2">
      <c r="A8249"/>
    </row>
    <row r="8250" spans="1:1" x14ac:dyDescent="0.2">
      <c r="A8250"/>
    </row>
    <row r="8251" spans="1:1" x14ac:dyDescent="0.2">
      <c r="A8251"/>
    </row>
    <row r="8252" spans="1:1" x14ac:dyDescent="0.2">
      <c r="A8252"/>
    </row>
    <row r="8253" spans="1:1" x14ac:dyDescent="0.2">
      <c r="A8253"/>
    </row>
    <row r="8254" spans="1:1" x14ac:dyDescent="0.2">
      <c r="A8254"/>
    </row>
    <row r="8255" spans="1:1" x14ac:dyDescent="0.2">
      <c r="A8255"/>
    </row>
    <row r="8256" spans="1:1" x14ac:dyDescent="0.2">
      <c r="A8256"/>
    </row>
    <row r="8257" spans="1:1" x14ac:dyDescent="0.2">
      <c r="A8257"/>
    </row>
    <row r="8258" spans="1:1" x14ac:dyDescent="0.2">
      <c r="A8258"/>
    </row>
    <row r="8259" spans="1:1" x14ac:dyDescent="0.2">
      <c r="A8259"/>
    </row>
    <row r="8260" spans="1:1" x14ac:dyDescent="0.2">
      <c r="A8260"/>
    </row>
    <row r="8261" spans="1:1" x14ac:dyDescent="0.2">
      <c r="A8261"/>
    </row>
    <row r="8262" spans="1:1" x14ac:dyDescent="0.2">
      <c r="A8262"/>
    </row>
    <row r="8263" spans="1:1" x14ac:dyDescent="0.2">
      <c r="A8263"/>
    </row>
    <row r="8264" spans="1:1" x14ac:dyDescent="0.2">
      <c r="A8264"/>
    </row>
    <row r="8265" spans="1:1" x14ac:dyDescent="0.2">
      <c r="A8265"/>
    </row>
    <row r="8266" spans="1:1" x14ac:dyDescent="0.2">
      <c r="A8266"/>
    </row>
    <row r="8267" spans="1:1" x14ac:dyDescent="0.2">
      <c r="A8267"/>
    </row>
    <row r="8268" spans="1:1" x14ac:dyDescent="0.2">
      <c r="A8268"/>
    </row>
    <row r="8269" spans="1:1" x14ac:dyDescent="0.2">
      <c r="A8269"/>
    </row>
    <row r="8270" spans="1:1" x14ac:dyDescent="0.2">
      <c r="A8270"/>
    </row>
    <row r="8271" spans="1:1" x14ac:dyDescent="0.2">
      <c r="A8271"/>
    </row>
    <row r="8272" spans="1:1" x14ac:dyDescent="0.2">
      <c r="A8272"/>
    </row>
    <row r="8273" spans="1:1" x14ac:dyDescent="0.2">
      <c r="A8273"/>
    </row>
    <row r="8274" spans="1:1" x14ac:dyDescent="0.2">
      <c r="A8274"/>
    </row>
    <row r="8275" spans="1:1" x14ac:dyDescent="0.2">
      <c r="A8275"/>
    </row>
    <row r="8276" spans="1:1" x14ac:dyDescent="0.2">
      <c r="A8276"/>
    </row>
    <row r="8277" spans="1:1" x14ac:dyDescent="0.2">
      <c r="A8277"/>
    </row>
    <row r="8278" spans="1:1" x14ac:dyDescent="0.2">
      <c r="A8278"/>
    </row>
    <row r="8279" spans="1:1" x14ac:dyDescent="0.2">
      <c r="A8279"/>
    </row>
    <row r="8280" spans="1:1" x14ac:dyDescent="0.2">
      <c r="A8280"/>
    </row>
    <row r="8281" spans="1:1" x14ac:dyDescent="0.2">
      <c r="A8281"/>
    </row>
    <row r="8282" spans="1:1" x14ac:dyDescent="0.2">
      <c r="A8282"/>
    </row>
    <row r="8283" spans="1:1" x14ac:dyDescent="0.2">
      <c r="A8283"/>
    </row>
    <row r="8284" spans="1:1" x14ac:dyDescent="0.2">
      <c r="A8284"/>
    </row>
    <row r="8285" spans="1:1" x14ac:dyDescent="0.2">
      <c r="A8285"/>
    </row>
    <row r="8286" spans="1:1" x14ac:dyDescent="0.2">
      <c r="A8286"/>
    </row>
    <row r="8287" spans="1:1" x14ac:dyDescent="0.2">
      <c r="A8287"/>
    </row>
    <row r="8288" spans="1:1" x14ac:dyDescent="0.2">
      <c r="A8288"/>
    </row>
    <row r="8289" spans="1:1" x14ac:dyDescent="0.2">
      <c r="A8289"/>
    </row>
    <row r="8290" spans="1:1" x14ac:dyDescent="0.2">
      <c r="A8290"/>
    </row>
    <row r="8291" spans="1:1" x14ac:dyDescent="0.2">
      <c r="A8291"/>
    </row>
    <row r="8292" spans="1:1" x14ac:dyDescent="0.2">
      <c r="A8292"/>
    </row>
    <row r="8293" spans="1:1" x14ac:dyDescent="0.2">
      <c r="A8293"/>
    </row>
    <row r="8294" spans="1:1" x14ac:dyDescent="0.2">
      <c r="A8294"/>
    </row>
    <row r="8295" spans="1:1" x14ac:dyDescent="0.2">
      <c r="A8295"/>
    </row>
    <row r="8296" spans="1:1" x14ac:dyDescent="0.2">
      <c r="A8296"/>
    </row>
    <row r="8297" spans="1:1" x14ac:dyDescent="0.2">
      <c r="A8297"/>
    </row>
    <row r="8298" spans="1:1" x14ac:dyDescent="0.2">
      <c r="A8298"/>
    </row>
    <row r="8299" spans="1:1" x14ac:dyDescent="0.2">
      <c r="A8299"/>
    </row>
    <row r="8300" spans="1:1" x14ac:dyDescent="0.2">
      <c r="A8300"/>
    </row>
    <row r="8301" spans="1:1" x14ac:dyDescent="0.2">
      <c r="A8301"/>
    </row>
    <row r="8302" spans="1:1" x14ac:dyDescent="0.2">
      <c r="A8302"/>
    </row>
    <row r="8303" spans="1:1" x14ac:dyDescent="0.2">
      <c r="A8303"/>
    </row>
    <row r="8304" spans="1:1" x14ac:dyDescent="0.2">
      <c r="A8304"/>
    </row>
    <row r="8305" spans="1:1" x14ac:dyDescent="0.2">
      <c r="A8305"/>
    </row>
    <row r="8306" spans="1:1" x14ac:dyDescent="0.2">
      <c r="A8306"/>
    </row>
    <row r="8307" spans="1:1" x14ac:dyDescent="0.2">
      <c r="A8307"/>
    </row>
    <row r="8308" spans="1:1" x14ac:dyDescent="0.2">
      <c r="A8308"/>
    </row>
    <row r="8309" spans="1:1" x14ac:dyDescent="0.2">
      <c r="A8309"/>
    </row>
    <row r="8310" spans="1:1" x14ac:dyDescent="0.2">
      <c r="A8310"/>
    </row>
    <row r="8311" spans="1:1" x14ac:dyDescent="0.2">
      <c r="A8311"/>
    </row>
    <row r="8312" spans="1:1" x14ac:dyDescent="0.2">
      <c r="A8312"/>
    </row>
    <row r="8313" spans="1:1" x14ac:dyDescent="0.2">
      <c r="A8313"/>
    </row>
    <row r="8314" spans="1:1" x14ac:dyDescent="0.2">
      <c r="A8314"/>
    </row>
    <row r="8315" spans="1:1" x14ac:dyDescent="0.2">
      <c r="A8315"/>
    </row>
    <row r="8316" spans="1:1" x14ac:dyDescent="0.2">
      <c r="A8316"/>
    </row>
    <row r="8317" spans="1:1" x14ac:dyDescent="0.2">
      <c r="A8317"/>
    </row>
    <row r="8318" spans="1:1" x14ac:dyDescent="0.2">
      <c r="A8318"/>
    </row>
    <row r="8319" spans="1:1" x14ac:dyDescent="0.2">
      <c r="A8319"/>
    </row>
    <row r="8320" spans="1:1" x14ac:dyDescent="0.2">
      <c r="A8320"/>
    </row>
    <row r="8321" spans="1:1" x14ac:dyDescent="0.2">
      <c r="A8321"/>
    </row>
    <row r="8322" spans="1:1" x14ac:dyDescent="0.2">
      <c r="A8322"/>
    </row>
    <row r="8323" spans="1:1" x14ac:dyDescent="0.2">
      <c r="A8323"/>
    </row>
    <row r="8324" spans="1:1" x14ac:dyDescent="0.2">
      <c r="A8324"/>
    </row>
    <row r="8325" spans="1:1" x14ac:dyDescent="0.2">
      <c r="A8325"/>
    </row>
    <row r="8326" spans="1:1" x14ac:dyDescent="0.2">
      <c r="A8326"/>
    </row>
    <row r="8327" spans="1:1" x14ac:dyDescent="0.2">
      <c r="A8327"/>
    </row>
    <row r="8328" spans="1:1" x14ac:dyDescent="0.2">
      <c r="A8328"/>
    </row>
    <row r="8329" spans="1:1" x14ac:dyDescent="0.2">
      <c r="A8329"/>
    </row>
    <row r="8330" spans="1:1" x14ac:dyDescent="0.2">
      <c r="A8330"/>
    </row>
    <row r="8331" spans="1:1" x14ac:dyDescent="0.2">
      <c r="A8331"/>
    </row>
    <row r="8332" spans="1:1" x14ac:dyDescent="0.2">
      <c r="A8332"/>
    </row>
    <row r="8333" spans="1:1" x14ac:dyDescent="0.2">
      <c r="A8333"/>
    </row>
    <row r="8334" spans="1:1" x14ac:dyDescent="0.2">
      <c r="A8334"/>
    </row>
    <row r="8335" spans="1:1" x14ac:dyDescent="0.2">
      <c r="A8335"/>
    </row>
    <row r="8336" spans="1:1" x14ac:dyDescent="0.2">
      <c r="A8336"/>
    </row>
    <row r="8337" spans="1:1" x14ac:dyDescent="0.2">
      <c r="A8337"/>
    </row>
    <row r="8338" spans="1:1" x14ac:dyDescent="0.2">
      <c r="A8338"/>
    </row>
    <row r="8339" spans="1:1" x14ac:dyDescent="0.2">
      <c r="A8339"/>
    </row>
    <row r="8340" spans="1:1" x14ac:dyDescent="0.2">
      <c r="A8340"/>
    </row>
    <row r="8341" spans="1:1" x14ac:dyDescent="0.2">
      <c r="A8341"/>
    </row>
    <row r="8342" spans="1:1" x14ac:dyDescent="0.2">
      <c r="A8342"/>
    </row>
    <row r="8343" spans="1:1" x14ac:dyDescent="0.2">
      <c r="A8343"/>
    </row>
    <row r="8344" spans="1:1" x14ac:dyDescent="0.2">
      <c r="A8344"/>
    </row>
    <row r="8345" spans="1:1" x14ac:dyDescent="0.2">
      <c r="A8345"/>
    </row>
    <row r="8346" spans="1:1" x14ac:dyDescent="0.2">
      <c r="A8346"/>
    </row>
    <row r="8347" spans="1:1" x14ac:dyDescent="0.2">
      <c r="A8347"/>
    </row>
    <row r="8348" spans="1:1" x14ac:dyDescent="0.2">
      <c r="A8348"/>
    </row>
    <row r="8349" spans="1:1" x14ac:dyDescent="0.2">
      <c r="A8349"/>
    </row>
    <row r="8350" spans="1:1" x14ac:dyDescent="0.2">
      <c r="A8350"/>
    </row>
    <row r="8351" spans="1:1" x14ac:dyDescent="0.2">
      <c r="A8351"/>
    </row>
    <row r="8352" spans="1:1" x14ac:dyDescent="0.2">
      <c r="A8352"/>
    </row>
    <row r="8353" spans="1:1" x14ac:dyDescent="0.2">
      <c r="A8353"/>
    </row>
    <row r="8354" spans="1:1" x14ac:dyDescent="0.2">
      <c r="A8354"/>
    </row>
    <row r="8355" spans="1:1" x14ac:dyDescent="0.2">
      <c r="A8355"/>
    </row>
    <row r="8356" spans="1:1" x14ac:dyDescent="0.2">
      <c r="A8356"/>
    </row>
    <row r="8357" spans="1:1" x14ac:dyDescent="0.2">
      <c r="A8357"/>
    </row>
    <row r="8358" spans="1:1" x14ac:dyDescent="0.2">
      <c r="A8358"/>
    </row>
    <row r="8359" spans="1:1" x14ac:dyDescent="0.2">
      <c r="A8359"/>
    </row>
    <row r="8360" spans="1:1" x14ac:dyDescent="0.2">
      <c r="A8360"/>
    </row>
    <row r="8361" spans="1:1" x14ac:dyDescent="0.2">
      <c r="A8361"/>
    </row>
    <row r="8362" spans="1:1" x14ac:dyDescent="0.2">
      <c r="A8362"/>
    </row>
    <row r="8363" spans="1:1" x14ac:dyDescent="0.2">
      <c r="A8363"/>
    </row>
    <row r="8364" spans="1:1" x14ac:dyDescent="0.2">
      <c r="A8364"/>
    </row>
    <row r="8365" spans="1:1" x14ac:dyDescent="0.2">
      <c r="A8365"/>
    </row>
    <row r="8366" spans="1:1" x14ac:dyDescent="0.2">
      <c r="A8366"/>
    </row>
    <row r="8367" spans="1:1" x14ac:dyDescent="0.2">
      <c r="A8367"/>
    </row>
    <row r="8368" spans="1:1" x14ac:dyDescent="0.2">
      <c r="A8368"/>
    </row>
    <row r="8369" spans="1:1" x14ac:dyDescent="0.2">
      <c r="A8369"/>
    </row>
    <row r="8370" spans="1:1" x14ac:dyDescent="0.2">
      <c r="A8370"/>
    </row>
    <row r="8371" spans="1:1" x14ac:dyDescent="0.2">
      <c r="A8371"/>
    </row>
    <row r="8372" spans="1:1" x14ac:dyDescent="0.2">
      <c r="A8372"/>
    </row>
    <row r="8373" spans="1:1" x14ac:dyDescent="0.2">
      <c r="A8373"/>
    </row>
    <row r="8374" spans="1:1" x14ac:dyDescent="0.2">
      <c r="A8374"/>
    </row>
    <row r="8375" spans="1:1" x14ac:dyDescent="0.2">
      <c r="A8375"/>
    </row>
    <row r="8376" spans="1:1" x14ac:dyDescent="0.2">
      <c r="A8376"/>
    </row>
    <row r="8377" spans="1:1" x14ac:dyDescent="0.2">
      <c r="A8377"/>
    </row>
    <row r="8378" spans="1:1" x14ac:dyDescent="0.2">
      <c r="A8378"/>
    </row>
    <row r="8379" spans="1:1" x14ac:dyDescent="0.2">
      <c r="A8379"/>
    </row>
    <row r="8380" spans="1:1" x14ac:dyDescent="0.2">
      <c r="A8380"/>
    </row>
    <row r="8381" spans="1:1" x14ac:dyDescent="0.2">
      <c r="A8381"/>
    </row>
    <row r="8382" spans="1:1" x14ac:dyDescent="0.2">
      <c r="A8382"/>
    </row>
    <row r="8383" spans="1:1" x14ac:dyDescent="0.2">
      <c r="A8383"/>
    </row>
    <row r="8384" spans="1:1" x14ac:dyDescent="0.2">
      <c r="A8384"/>
    </row>
    <row r="8385" spans="1:1" x14ac:dyDescent="0.2">
      <c r="A8385"/>
    </row>
    <row r="8386" spans="1:1" x14ac:dyDescent="0.2">
      <c r="A8386"/>
    </row>
    <row r="8387" spans="1:1" x14ac:dyDescent="0.2">
      <c r="A8387"/>
    </row>
    <row r="8388" spans="1:1" x14ac:dyDescent="0.2">
      <c r="A8388"/>
    </row>
    <row r="8389" spans="1:1" x14ac:dyDescent="0.2">
      <c r="A8389"/>
    </row>
    <row r="8390" spans="1:1" x14ac:dyDescent="0.2">
      <c r="A8390"/>
    </row>
    <row r="8391" spans="1:1" x14ac:dyDescent="0.2">
      <c r="A8391"/>
    </row>
    <row r="8392" spans="1:1" x14ac:dyDescent="0.2">
      <c r="A8392"/>
    </row>
    <row r="8393" spans="1:1" x14ac:dyDescent="0.2">
      <c r="A8393"/>
    </row>
    <row r="8394" spans="1:1" x14ac:dyDescent="0.2">
      <c r="A8394"/>
    </row>
    <row r="8395" spans="1:1" x14ac:dyDescent="0.2">
      <c r="A8395"/>
    </row>
    <row r="8396" spans="1:1" x14ac:dyDescent="0.2">
      <c r="A8396"/>
    </row>
    <row r="8397" spans="1:1" x14ac:dyDescent="0.2">
      <c r="A8397"/>
    </row>
    <row r="8398" spans="1:1" x14ac:dyDescent="0.2">
      <c r="A8398"/>
    </row>
    <row r="8399" spans="1:1" x14ac:dyDescent="0.2">
      <c r="A8399"/>
    </row>
    <row r="8400" spans="1:1" x14ac:dyDescent="0.2">
      <c r="A8400"/>
    </row>
    <row r="8401" spans="1:1" x14ac:dyDescent="0.2">
      <c r="A8401"/>
    </row>
    <row r="8402" spans="1:1" x14ac:dyDescent="0.2">
      <c r="A8402"/>
    </row>
    <row r="8403" spans="1:1" x14ac:dyDescent="0.2">
      <c r="A8403"/>
    </row>
    <row r="8404" spans="1:1" x14ac:dyDescent="0.2">
      <c r="A8404"/>
    </row>
    <row r="8405" spans="1:1" x14ac:dyDescent="0.2">
      <c r="A8405"/>
    </row>
    <row r="8406" spans="1:1" x14ac:dyDescent="0.2">
      <c r="A8406"/>
    </row>
    <row r="8407" spans="1:1" x14ac:dyDescent="0.2">
      <c r="A8407"/>
    </row>
    <row r="8408" spans="1:1" x14ac:dyDescent="0.2">
      <c r="A8408"/>
    </row>
    <row r="8409" spans="1:1" x14ac:dyDescent="0.2">
      <c r="A8409"/>
    </row>
    <row r="8410" spans="1:1" x14ac:dyDescent="0.2">
      <c r="A8410"/>
    </row>
    <row r="8411" spans="1:1" x14ac:dyDescent="0.2">
      <c r="A8411"/>
    </row>
    <row r="8412" spans="1:1" x14ac:dyDescent="0.2">
      <c r="A8412"/>
    </row>
    <row r="8413" spans="1:1" x14ac:dyDescent="0.2">
      <c r="A8413"/>
    </row>
    <row r="8414" spans="1:1" x14ac:dyDescent="0.2">
      <c r="A8414"/>
    </row>
    <row r="8415" spans="1:1" x14ac:dyDescent="0.2">
      <c r="A8415"/>
    </row>
    <row r="8416" spans="1:1" x14ac:dyDescent="0.2">
      <c r="A8416"/>
    </row>
    <row r="8417" spans="1:1" x14ac:dyDescent="0.2">
      <c r="A8417"/>
    </row>
    <row r="8418" spans="1:1" x14ac:dyDescent="0.2">
      <c r="A8418"/>
    </row>
    <row r="8419" spans="1:1" x14ac:dyDescent="0.2">
      <c r="A8419"/>
    </row>
    <row r="8420" spans="1:1" x14ac:dyDescent="0.2">
      <c r="A8420"/>
    </row>
    <row r="8421" spans="1:1" x14ac:dyDescent="0.2">
      <c r="A8421"/>
    </row>
    <row r="8422" spans="1:1" x14ac:dyDescent="0.2">
      <c r="A8422"/>
    </row>
    <row r="8423" spans="1:1" x14ac:dyDescent="0.2">
      <c r="A8423"/>
    </row>
    <row r="8424" spans="1:1" x14ac:dyDescent="0.2">
      <c r="A8424"/>
    </row>
    <row r="8425" spans="1:1" x14ac:dyDescent="0.2">
      <c r="A8425"/>
    </row>
    <row r="8426" spans="1:1" x14ac:dyDescent="0.2">
      <c r="A8426"/>
    </row>
    <row r="8427" spans="1:1" x14ac:dyDescent="0.2">
      <c r="A8427"/>
    </row>
    <row r="8428" spans="1:1" x14ac:dyDescent="0.2">
      <c r="A8428"/>
    </row>
    <row r="8429" spans="1:1" x14ac:dyDescent="0.2">
      <c r="A8429"/>
    </row>
    <row r="8430" spans="1:1" x14ac:dyDescent="0.2">
      <c r="A8430"/>
    </row>
    <row r="8431" spans="1:1" x14ac:dyDescent="0.2">
      <c r="A8431"/>
    </row>
    <row r="8432" spans="1:1" x14ac:dyDescent="0.2">
      <c r="A8432"/>
    </row>
    <row r="8433" spans="1:1" x14ac:dyDescent="0.2">
      <c r="A8433"/>
    </row>
    <row r="8434" spans="1:1" x14ac:dyDescent="0.2">
      <c r="A8434"/>
    </row>
    <row r="8435" spans="1:1" x14ac:dyDescent="0.2">
      <c r="A8435"/>
    </row>
    <row r="8436" spans="1:1" x14ac:dyDescent="0.2">
      <c r="A8436"/>
    </row>
    <row r="8437" spans="1:1" x14ac:dyDescent="0.2">
      <c r="A8437"/>
    </row>
    <row r="8438" spans="1:1" x14ac:dyDescent="0.2">
      <c r="A8438"/>
    </row>
    <row r="8439" spans="1:1" x14ac:dyDescent="0.2">
      <c r="A8439"/>
    </row>
    <row r="8440" spans="1:1" x14ac:dyDescent="0.2">
      <c r="A8440"/>
    </row>
    <row r="8441" spans="1:1" x14ac:dyDescent="0.2">
      <c r="A8441"/>
    </row>
    <row r="8442" spans="1:1" x14ac:dyDescent="0.2">
      <c r="A8442"/>
    </row>
    <row r="8443" spans="1:1" x14ac:dyDescent="0.2">
      <c r="A8443"/>
    </row>
    <row r="8444" spans="1:1" x14ac:dyDescent="0.2">
      <c r="A8444"/>
    </row>
    <row r="8445" spans="1:1" x14ac:dyDescent="0.2">
      <c r="A8445"/>
    </row>
    <row r="8446" spans="1:1" x14ac:dyDescent="0.2">
      <c r="A8446"/>
    </row>
    <row r="8447" spans="1:1" x14ac:dyDescent="0.2">
      <c r="A8447"/>
    </row>
    <row r="8448" spans="1:1" x14ac:dyDescent="0.2">
      <c r="A8448"/>
    </row>
    <row r="8449" spans="1:1" x14ac:dyDescent="0.2">
      <c r="A8449"/>
    </row>
    <row r="8450" spans="1:1" x14ac:dyDescent="0.2">
      <c r="A8450"/>
    </row>
    <row r="8451" spans="1:1" x14ac:dyDescent="0.2">
      <c r="A8451"/>
    </row>
    <row r="8452" spans="1:1" x14ac:dyDescent="0.2">
      <c r="A8452"/>
    </row>
    <row r="8453" spans="1:1" x14ac:dyDescent="0.2">
      <c r="A8453"/>
    </row>
    <row r="8454" spans="1:1" x14ac:dyDescent="0.2">
      <c r="A8454"/>
    </row>
    <row r="8455" spans="1:1" x14ac:dyDescent="0.2">
      <c r="A8455"/>
    </row>
    <row r="8456" spans="1:1" x14ac:dyDescent="0.2">
      <c r="A8456"/>
    </row>
    <row r="8457" spans="1:1" x14ac:dyDescent="0.2">
      <c r="A8457"/>
    </row>
    <row r="8458" spans="1:1" x14ac:dyDescent="0.2">
      <c r="A8458"/>
    </row>
    <row r="8459" spans="1:1" x14ac:dyDescent="0.2">
      <c r="A8459"/>
    </row>
    <row r="8460" spans="1:1" x14ac:dyDescent="0.2">
      <c r="A8460"/>
    </row>
    <row r="8461" spans="1:1" x14ac:dyDescent="0.2">
      <c r="A8461"/>
    </row>
    <row r="8462" spans="1:1" x14ac:dyDescent="0.2">
      <c r="A8462"/>
    </row>
    <row r="8463" spans="1:1" x14ac:dyDescent="0.2">
      <c r="A8463"/>
    </row>
    <row r="8464" spans="1:1" x14ac:dyDescent="0.2">
      <c r="A8464"/>
    </row>
    <row r="8465" spans="1:1" x14ac:dyDescent="0.2">
      <c r="A8465"/>
    </row>
    <row r="8466" spans="1:1" x14ac:dyDescent="0.2">
      <c r="A8466"/>
    </row>
    <row r="8467" spans="1:1" x14ac:dyDescent="0.2">
      <c r="A8467"/>
    </row>
    <row r="8468" spans="1:1" x14ac:dyDescent="0.2">
      <c r="A8468"/>
    </row>
    <row r="8469" spans="1:1" x14ac:dyDescent="0.2">
      <c r="A8469"/>
    </row>
    <row r="8470" spans="1:1" x14ac:dyDescent="0.2">
      <c r="A8470"/>
    </row>
    <row r="8471" spans="1:1" x14ac:dyDescent="0.2">
      <c r="A8471"/>
    </row>
    <row r="8472" spans="1:1" x14ac:dyDescent="0.2">
      <c r="A8472"/>
    </row>
    <row r="8473" spans="1:1" x14ac:dyDescent="0.2">
      <c r="A8473"/>
    </row>
    <row r="8474" spans="1:1" x14ac:dyDescent="0.2">
      <c r="A8474"/>
    </row>
    <row r="8475" spans="1:1" x14ac:dyDescent="0.2">
      <c r="A8475"/>
    </row>
    <row r="8476" spans="1:1" x14ac:dyDescent="0.2">
      <c r="A8476"/>
    </row>
    <row r="8477" spans="1:1" x14ac:dyDescent="0.2">
      <c r="A8477"/>
    </row>
    <row r="8478" spans="1:1" x14ac:dyDescent="0.2">
      <c r="A8478"/>
    </row>
    <row r="8479" spans="1:1" x14ac:dyDescent="0.2">
      <c r="A8479"/>
    </row>
    <row r="8480" spans="1:1" x14ac:dyDescent="0.2">
      <c r="A8480"/>
    </row>
    <row r="8481" spans="1:1" x14ac:dyDescent="0.2">
      <c r="A8481"/>
    </row>
    <row r="8482" spans="1:1" x14ac:dyDescent="0.2">
      <c r="A8482"/>
    </row>
    <row r="8483" spans="1:1" x14ac:dyDescent="0.2">
      <c r="A8483"/>
    </row>
    <row r="8484" spans="1:1" x14ac:dyDescent="0.2">
      <c r="A8484"/>
    </row>
    <row r="8485" spans="1:1" x14ac:dyDescent="0.2">
      <c r="A8485"/>
    </row>
    <row r="8486" spans="1:1" x14ac:dyDescent="0.2">
      <c r="A8486"/>
    </row>
    <row r="8487" spans="1:1" x14ac:dyDescent="0.2">
      <c r="A8487"/>
    </row>
    <row r="8488" spans="1:1" x14ac:dyDescent="0.2">
      <c r="A8488"/>
    </row>
    <row r="8489" spans="1:1" x14ac:dyDescent="0.2">
      <c r="A8489"/>
    </row>
    <row r="8490" spans="1:1" x14ac:dyDescent="0.2">
      <c r="A8490"/>
    </row>
    <row r="8491" spans="1:1" x14ac:dyDescent="0.2">
      <c r="A8491"/>
    </row>
    <row r="8492" spans="1:1" x14ac:dyDescent="0.2">
      <c r="A8492"/>
    </row>
    <row r="8493" spans="1:1" x14ac:dyDescent="0.2">
      <c r="A8493"/>
    </row>
    <row r="8494" spans="1:1" x14ac:dyDescent="0.2">
      <c r="A8494"/>
    </row>
    <row r="8495" spans="1:1" x14ac:dyDescent="0.2">
      <c r="A8495"/>
    </row>
    <row r="8496" spans="1:1" x14ac:dyDescent="0.2">
      <c r="A8496"/>
    </row>
    <row r="8497" spans="1:1" x14ac:dyDescent="0.2">
      <c r="A8497"/>
    </row>
    <row r="8498" spans="1:1" x14ac:dyDescent="0.2">
      <c r="A8498"/>
    </row>
    <row r="8499" spans="1:1" x14ac:dyDescent="0.2">
      <c r="A8499"/>
    </row>
    <row r="8500" spans="1:1" x14ac:dyDescent="0.2">
      <c r="A8500"/>
    </row>
    <row r="8501" spans="1:1" x14ac:dyDescent="0.2">
      <c r="A8501"/>
    </row>
    <row r="8502" spans="1:1" x14ac:dyDescent="0.2">
      <c r="A8502"/>
    </row>
    <row r="8503" spans="1:1" x14ac:dyDescent="0.2">
      <c r="A8503"/>
    </row>
    <row r="8504" spans="1:1" x14ac:dyDescent="0.2">
      <c r="A8504"/>
    </row>
    <row r="8505" spans="1:1" x14ac:dyDescent="0.2">
      <c r="A8505"/>
    </row>
    <row r="8506" spans="1:1" x14ac:dyDescent="0.2">
      <c r="A8506"/>
    </row>
    <row r="8507" spans="1:1" x14ac:dyDescent="0.2">
      <c r="A8507"/>
    </row>
    <row r="8508" spans="1:1" x14ac:dyDescent="0.2">
      <c r="A8508"/>
    </row>
    <row r="8509" spans="1:1" x14ac:dyDescent="0.2">
      <c r="A8509"/>
    </row>
    <row r="8510" spans="1:1" x14ac:dyDescent="0.2">
      <c r="A8510"/>
    </row>
    <row r="8511" spans="1:1" x14ac:dyDescent="0.2">
      <c r="A8511"/>
    </row>
    <row r="8512" spans="1:1" x14ac:dyDescent="0.2">
      <c r="A8512"/>
    </row>
    <row r="8513" spans="1:1" x14ac:dyDescent="0.2">
      <c r="A8513"/>
    </row>
    <row r="8514" spans="1:1" x14ac:dyDescent="0.2">
      <c r="A8514"/>
    </row>
    <row r="8515" spans="1:1" x14ac:dyDescent="0.2">
      <c r="A8515"/>
    </row>
    <row r="8516" spans="1:1" x14ac:dyDescent="0.2">
      <c r="A8516"/>
    </row>
    <row r="8517" spans="1:1" x14ac:dyDescent="0.2">
      <c r="A8517"/>
    </row>
    <row r="8518" spans="1:1" x14ac:dyDescent="0.2">
      <c r="A8518"/>
    </row>
    <row r="8519" spans="1:1" x14ac:dyDescent="0.2">
      <c r="A8519"/>
    </row>
    <row r="8520" spans="1:1" x14ac:dyDescent="0.2">
      <c r="A8520"/>
    </row>
    <row r="8521" spans="1:1" x14ac:dyDescent="0.2">
      <c r="A8521"/>
    </row>
    <row r="8522" spans="1:1" x14ac:dyDescent="0.2">
      <c r="A8522"/>
    </row>
    <row r="8523" spans="1:1" x14ac:dyDescent="0.2">
      <c r="A8523"/>
    </row>
    <row r="8524" spans="1:1" x14ac:dyDescent="0.2">
      <c r="A8524"/>
    </row>
    <row r="8525" spans="1:1" x14ac:dyDescent="0.2">
      <c r="A8525"/>
    </row>
    <row r="8526" spans="1:1" x14ac:dyDescent="0.2">
      <c r="A8526"/>
    </row>
    <row r="8527" spans="1:1" x14ac:dyDescent="0.2">
      <c r="A8527"/>
    </row>
    <row r="8528" spans="1:1" x14ac:dyDescent="0.2">
      <c r="A8528"/>
    </row>
    <row r="8529" spans="1:1" x14ac:dyDescent="0.2">
      <c r="A8529"/>
    </row>
    <row r="8530" spans="1:1" x14ac:dyDescent="0.2">
      <c r="A8530"/>
    </row>
    <row r="8531" spans="1:1" x14ac:dyDescent="0.2">
      <c r="A8531"/>
    </row>
    <row r="8532" spans="1:1" x14ac:dyDescent="0.2">
      <c r="A8532"/>
    </row>
    <row r="8533" spans="1:1" x14ac:dyDescent="0.2">
      <c r="A8533"/>
    </row>
    <row r="8534" spans="1:1" x14ac:dyDescent="0.2">
      <c r="A8534"/>
    </row>
    <row r="8535" spans="1:1" x14ac:dyDescent="0.2">
      <c r="A8535"/>
    </row>
    <row r="8536" spans="1:1" x14ac:dyDescent="0.2">
      <c r="A8536"/>
    </row>
    <row r="8537" spans="1:1" x14ac:dyDescent="0.2">
      <c r="A8537"/>
    </row>
    <row r="8538" spans="1:1" x14ac:dyDescent="0.2">
      <c r="A8538"/>
    </row>
    <row r="8539" spans="1:1" x14ac:dyDescent="0.2">
      <c r="A8539"/>
    </row>
    <row r="8540" spans="1:1" x14ac:dyDescent="0.2">
      <c r="A8540"/>
    </row>
    <row r="8541" spans="1:1" x14ac:dyDescent="0.2">
      <c r="A8541"/>
    </row>
    <row r="8542" spans="1:1" x14ac:dyDescent="0.2">
      <c r="A8542"/>
    </row>
    <row r="8543" spans="1:1" x14ac:dyDescent="0.2">
      <c r="A8543"/>
    </row>
    <row r="8544" spans="1:1" x14ac:dyDescent="0.2">
      <c r="A8544"/>
    </row>
    <row r="8545" spans="1:1" x14ac:dyDescent="0.2">
      <c r="A8545"/>
    </row>
    <row r="8546" spans="1:1" x14ac:dyDescent="0.2">
      <c r="A8546"/>
    </row>
    <row r="8547" spans="1:1" x14ac:dyDescent="0.2">
      <c r="A8547"/>
    </row>
    <row r="8548" spans="1:1" x14ac:dyDescent="0.2">
      <c r="A8548"/>
    </row>
    <row r="8549" spans="1:1" x14ac:dyDescent="0.2">
      <c r="A8549"/>
    </row>
    <row r="8550" spans="1:1" x14ac:dyDescent="0.2">
      <c r="A8550"/>
    </row>
    <row r="8551" spans="1:1" x14ac:dyDescent="0.2">
      <c r="A8551"/>
    </row>
    <row r="8552" spans="1:1" x14ac:dyDescent="0.2">
      <c r="A8552"/>
    </row>
    <row r="8553" spans="1:1" x14ac:dyDescent="0.2">
      <c r="A8553"/>
    </row>
    <row r="8554" spans="1:1" x14ac:dyDescent="0.2">
      <c r="A8554"/>
    </row>
    <row r="8555" spans="1:1" x14ac:dyDescent="0.2">
      <c r="A8555"/>
    </row>
    <row r="8556" spans="1:1" x14ac:dyDescent="0.2">
      <c r="A8556"/>
    </row>
    <row r="8557" spans="1:1" x14ac:dyDescent="0.2">
      <c r="A8557"/>
    </row>
    <row r="8558" spans="1:1" x14ac:dyDescent="0.2">
      <c r="A8558"/>
    </row>
    <row r="8559" spans="1:1" x14ac:dyDescent="0.2">
      <c r="A8559"/>
    </row>
    <row r="8560" spans="1:1" x14ac:dyDescent="0.2">
      <c r="A8560"/>
    </row>
    <row r="8561" spans="1:1" x14ac:dyDescent="0.2">
      <c r="A8561"/>
    </row>
    <row r="8562" spans="1:1" x14ac:dyDescent="0.2">
      <c r="A8562"/>
    </row>
    <row r="8563" spans="1:1" x14ac:dyDescent="0.2">
      <c r="A8563"/>
    </row>
    <row r="8564" spans="1:1" x14ac:dyDescent="0.2">
      <c r="A8564"/>
    </row>
    <row r="8565" spans="1:1" x14ac:dyDescent="0.2">
      <c r="A8565"/>
    </row>
    <row r="8566" spans="1:1" x14ac:dyDescent="0.2">
      <c r="A8566"/>
    </row>
    <row r="8567" spans="1:1" x14ac:dyDescent="0.2">
      <c r="A8567"/>
    </row>
    <row r="8568" spans="1:1" x14ac:dyDescent="0.2">
      <c r="A8568"/>
    </row>
    <row r="8569" spans="1:1" x14ac:dyDescent="0.2">
      <c r="A8569"/>
    </row>
    <row r="8570" spans="1:1" x14ac:dyDescent="0.2">
      <c r="A8570"/>
    </row>
    <row r="8571" spans="1:1" x14ac:dyDescent="0.2">
      <c r="A8571"/>
    </row>
    <row r="8572" spans="1:1" x14ac:dyDescent="0.2">
      <c r="A8572"/>
    </row>
    <row r="8573" spans="1:1" x14ac:dyDescent="0.2">
      <c r="A8573"/>
    </row>
    <row r="8574" spans="1:1" x14ac:dyDescent="0.2">
      <c r="A8574"/>
    </row>
    <row r="8575" spans="1:1" x14ac:dyDescent="0.2">
      <c r="A8575"/>
    </row>
    <row r="8576" spans="1:1" x14ac:dyDescent="0.2">
      <c r="A8576"/>
    </row>
    <row r="8577" spans="1:1" x14ac:dyDescent="0.2">
      <c r="A8577"/>
    </row>
    <row r="8578" spans="1:1" x14ac:dyDescent="0.2">
      <c r="A8578"/>
    </row>
    <row r="8579" spans="1:1" x14ac:dyDescent="0.2">
      <c r="A8579"/>
    </row>
    <row r="8580" spans="1:1" x14ac:dyDescent="0.2">
      <c r="A8580"/>
    </row>
    <row r="8581" spans="1:1" x14ac:dyDescent="0.2">
      <c r="A8581"/>
    </row>
    <row r="8582" spans="1:1" x14ac:dyDescent="0.2">
      <c r="A8582"/>
    </row>
    <row r="8583" spans="1:1" x14ac:dyDescent="0.2">
      <c r="A8583"/>
    </row>
    <row r="8584" spans="1:1" x14ac:dyDescent="0.2">
      <c r="A8584"/>
    </row>
    <row r="8585" spans="1:1" x14ac:dyDescent="0.2">
      <c r="A8585"/>
    </row>
    <row r="8586" spans="1:1" x14ac:dyDescent="0.2">
      <c r="A8586"/>
    </row>
    <row r="8587" spans="1:1" x14ac:dyDescent="0.2">
      <c r="A8587"/>
    </row>
    <row r="8588" spans="1:1" x14ac:dyDescent="0.2">
      <c r="A8588"/>
    </row>
    <row r="8589" spans="1:1" x14ac:dyDescent="0.2">
      <c r="A8589"/>
    </row>
    <row r="8590" spans="1:1" x14ac:dyDescent="0.2">
      <c r="A8590"/>
    </row>
    <row r="8591" spans="1:1" x14ac:dyDescent="0.2">
      <c r="A8591"/>
    </row>
    <row r="8592" spans="1:1" x14ac:dyDescent="0.2">
      <c r="A8592"/>
    </row>
    <row r="8593" spans="1:1" x14ac:dyDescent="0.2">
      <c r="A8593"/>
    </row>
    <row r="8594" spans="1:1" x14ac:dyDescent="0.2">
      <c r="A8594"/>
    </row>
    <row r="8595" spans="1:1" x14ac:dyDescent="0.2">
      <c r="A8595"/>
    </row>
    <row r="8596" spans="1:1" x14ac:dyDescent="0.2">
      <c r="A8596"/>
    </row>
    <row r="8597" spans="1:1" x14ac:dyDescent="0.2">
      <c r="A8597"/>
    </row>
    <row r="8598" spans="1:1" x14ac:dyDescent="0.2">
      <c r="A8598"/>
    </row>
    <row r="8599" spans="1:1" x14ac:dyDescent="0.2">
      <c r="A8599"/>
    </row>
    <row r="8600" spans="1:1" x14ac:dyDescent="0.2">
      <c r="A8600"/>
    </row>
    <row r="8601" spans="1:1" x14ac:dyDescent="0.2">
      <c r="A8601"/>
    </row>
    <row r="8602" spans="1:1" x14ac:dyDescent="0.2">
      <c r="A8602"/>
    </row>
    <row r="8603" spans="1:1" x14ac:dyDescent="0.2">
      <c r="A8603"/>
    </row>
    <row r="8604" spans="1:1" x14ac:dyDescent="0.2">
      <c r="A8604"/>
    </row>
    <row r="8605" spans="1:1" x14ac:dyDescent="0.2">
      <c r="A8605"/>
    </row>
    <row r="8606" spans="1:1" x14ac:dyDescent="0.2">
      <c r="A8606"/>
    </row>
    <row r="8607" spans="1:1" x14ac:dyDescent="0.2">
      <c r="A8607"/>
    </row>
    <row r="8608" spans="1:1" x14ac:dyDescent="0.2">
      <c r="A8608"/>
    </row>
    <row r="8609" spans="1:1" x14ac:dyDescent="0.2">
      <c r="A8609"/>
    </row>
    <row r="8610" spans="1:1" x14ac:dyDescent="0.2">
      <c r="A8610"/>
    </row>
    <row r="8611" spans="1:1" x14ac:dyDescent="0.2">
      <c r="A8611"/>
    </row>
    <row r="8612" spans="1:1" x14ac:dyDescent="0.2">
      <c r="A8612"/>
    </row>
    <row r="8613" spans="1:1" x14ac:dyDescent="0.2">
      <c r="A8613"/>
    </row>
    <row r="8614" spans="1:1" x14ac:dyDescent="0.2">
      <c r="A8614"/>
    </row>
    <row r="8615" spans="1:1" x14ac:dyDescent="0.2">
      <c r="A8615"/>
    </row>
    <row r="8616" spans="1:1" x14ac:dyDescent="0.2">
      <c r="A8616"/>
    </row>
    <row r="8617" spans="1:1" x14ac:dyDescent="0.2">
      <c r="A8617"/>
    </row>
    <row r="8618" spans="1:1" x14ac:dyDescent="0.2">
      <c r="A8618"/>
    </row>
    <row r="8619" spans="1:1" x14ac:dyDescent="0.2">
      <c r="A8619"/>
    </row>
    <row r="8620" spans="1:1" x14ac:dyDescent="0.2">
      <c r="A8620"/>
    </row>
    <row r="8621" spans="1:1" x14ac:dyDescent="0.2">
      <c r="A8621"/>
    </row>
    <row r="8622" spans="1:1" x14ac:dyDescent="0.2">
      <c r="A8622"/>
    </row>
    <row r="8623" spans="1:1" x14ac:dyDescent="0.2">
      <c r="A8623"/>
    </row>
    <row r="8624" spans="1:1" x14ac:dyDescent="0.2">
      <c r="A8624"/>
    </row>
    <row r="8625" spans="1:1" x14ac:dyDescent="0.2">
      <c r="A8625"/>
    </row>
    <row r="8626" spans="1:1" x14ac:dyDescent="0.2">
      <c r="A8626"/>
    </row>
    <row r="8627" spans="1:1" x14ac:dyDescent="0.2">
      <c r="A8627"/>
    </row>
    <row r="8628" spans="1:1" x14ac:dyDescent="0.2">
      <c r="A8628"/>
    </row>
    <row r="8629" spans="1:1" x14ac:dyDescent="0.2">
      <c r="A8629"/>
    </row>
    <row r="8630" spans="1:1" x14ac:dyDescent="0.2">
      <c r="A8630"/>
    </row>
    <row r="8631" spans="1:1" x14ac:dyDescent="0.2">
      <c r="A8631"/>
    </row>
    <row r="8632" spans="1:1" x14ac:dyDescent="0.2">
      <c r="A8632"/>
    </row>
    <row r="8633" spans="1:1" x14ac:dyDescent="0.2">
      <c r="A8633"/>
    </row>
    <row r="8634" spans="1:1" x14ac:dyDescent="0.2">
      <c r="A8634"/>
    </row>
    <row r="8635" spans="1:1" x14ac:dyDescent="0.2">
      <c r="A8635"/>
    </row>
    <row r="8636" spans="1:1" x14ac:dyDescent="0.2">
      <c r="A8636"/>
    </row>
    <row r="8637" spans="1:1" x14ac:dyDescent="0.2">
      <c r="A8637"/>
    </row>
    <row r="8638" spans="1:1" x14ac:dyDescent="0.2">
      <c r="A8638"/>
    </row>
    <row r="8639" spans="1:1" x14ac:dyDescent="0.2">
      <c r="A8639"/>
    </row>
    <row r="8640" spans="1:1" x14ac:dyDescent="0.2">
      <c r="A8640"/>
    </row>
    <row r="8641" spans="1:1" x14ac:dyDescent="0.2">
      <c r="A8641"/>
    </row>
    <row r="8642" spans="1:1" x14ac:dyDescent="0.2">
      <c r="A8642"/>
    </row>
    <row r="8643" spans="1:1" x14ac:dyDescent="0.2">
      <c r="A8643"/>
    </row>
    <row r="8644" spans="1:1" x14ac:dyDescent="0.2">
      <c r="A8644"/>
    </row>
    <row r="8645" spans="1:1" x14ac:dyDescent="0.2">
      <c r="A8645"/>
    </row>
    <row r="8646" spans="1:1" x14ac:dyDescent="0.2">
      <c r="A8646"/>
    </row>
    <row r="8647" spans="1:1" x14ac:dyDescent="0.2">
      <c r="A8647"/>
    </row>
    <row r="8648" spans="1:1" x14ac:dyDescent="0.2">
      <c r="A8648"/>
    </row>
    <row r="8649" spans="1:1" x14ac:dyDescent="0.2">
      <c r="A8649"/>
    </row>
    <row r="8650" spans="1:1" x14ac:dyDescent="0.2">
      <c r="A8650"/>
    </row>
    <row r="8651" spans="1:1" x14ac:dyDescent="0.2">
      <c r="A8651"/>
    </row>
    <row r="8652" spans="1:1" x14ac:dyDescent="0.2">
      <c r="A8652"/>
    </row>
    <row r="8653" spans="1:1" x14ac:dyDescent="0.2">
      <c r="A8653"/>
    </row>
    <row r="8654" spans="1:1" x14ac:dyDescent="0.2">
      <c r="A8654"/>
    </row>
    <row r="8655" spans="1:1" x14ac:dyDescent="0.2">
      <c r="A8655"/>
    </row>
    <row r="8656" spans="1:1" x14ac:dyDescent="0.2">
      <c r="A8656"/>
    </row>
    <row r="8657" spans="1:1" x14ac:dyDescent="0.2">
      <c r="A8657"/>
    </row>
    <row r="8658" spans="1:1" x14ac:dyDescent="0.2">
      <c r="A8658"/>
    </row>
    <row r="8659" spans="1:1" x14ac:dyDescent="0.2">
      <c r="A8659"/>
    </row>
    <row r="8660" spans="1:1" x14ac:dyDescent="0.2">
      <c r="A8660"/>
    </row>
    <row r="8661" spans="1:1" x14ac:dyDescent="0.2">
      <c r="A8661"/>
    </row>
    <row r="8662" spans="1:1" x14ac:dyDescent="0.2">
      <c r="A8662"/>
    </row>
    <row r="8663" spans="1:1" x14ac:dyDescent="0.2">
      <c r="A8663"/>
    </row>
    <row r="8664" spans="1:1" x14ac:dyDescent="0.2">
      <c r="A8664"/>
    </row>
    <row r="8665" spans="1:1" x14ac:dyDescent="0.2">
      <c r="A8665"/>
    </row>
    <row r="8666" spans="1:1" x14ac:dyDescent="0.2">
      <c r="A8666"/>
    </row>
    <row r="8667" spans="1:1" x14ac:dyDescent="0.2">
      <c r="A8667"/>
    </row>
    <row r="8668" spans="1:1" x14ac:dyDescent="0.2">
      <c r="A8668"/>
    </row>
    <row r="8669" spans="1:1" x14ac:dyDescent="0.2">
      <c r="A8669"/>
    </row>
    <row r="8670" spans="1:1" x14ac:dyDescent="0.2">
      <c r="A8670"/>
    </row>
    <row r="8671" spans="1:1" x14ac:dyDescent="0.2">
      <c r="A8671"/>
    </row>
    <row r="8672" spans="1:1" x14ac:dyDescent="0.2">
      <c r="A8672"/>
    </row>
    <row r="8673" spans="1:1" x14ac:dyDescent="0.2">
      <c r="A8673"/>
    </row>
    <row r="8674" spans="1:1" x14ac:dyDescent="0.2">
      <c r="A8674"/>
    </row>
    <row r="8675" spans="1:1" x14ac:dyDescent="0.2">
      <c r="A8675"/>
    </row>
    <row r="8676" spans="1:1" x14ac:dyDescent="0.2">
      <c r="A8676"/>
    </row>
    <row r="8677" spans="1:1" x14ac:dyDescent="0.2">
      <c r="A8677"/>
    </row>
    <row r="8678" spans="1:1" x14ac:dyDescent="0.2">
      <c r="A8678"/>
    </row>
    <row r="8679" spans="1:1" x14ac:dyDescent="0.2">
      <c r="A8679"/>
    </row>
    <row r="8680" spans="1:1" x14ac:dyDescent="0.2">
      <c r="A8680"/>
    </row>
    <row r="8681" spans="1:1" x14ac:dyDescent="0.2">
      <c r="A8681"/>
    </row>
    <row r="8682" spans="1:1" x14ac:dyDescent="0.2">
      <c r="A8682"/>
    </row>
    <row r="8683" spans="1:1" x14ac:dyDescent="0.2">
      <c r="A8683"/>
    </row>
    <row r="8684" spans="1:1" x14ac:dyDescent="0.2">
      <c r="A8684"/>
    </row>
    <row r="8685" spans="1:1" x14ac:dyDescent="0.2">
      <c r="A8685"/>
    </row>
    <row r="8686" spans="1:1" x14ac:dyDescent="0.2">
      <c r="A8686"/>
    </row>
    <row r="8687" spans="1:1" x14ac:dyDescent="0.2">
      <c r="A8687"/>
    </row>
    <row r="8688" spans="1:1" x14ac:dyDescent="0.2">
      <c r="A8688"/>
    </row>
    <row r="8689" spans="1:1" x14ac:dyDescent="0.2">
      <c r="A8689"/>
    </row>
    <row r="8690" spans="1:1" x14ac:dyDescent="0.2">
      <c r="A8690"/>
    </row>
    <row r="8691" spans="1:1" x14ac:dyDescent="0.2">
      <c r="A8691"/>
    </row>
    <row r="8692" spans="1:1" x14ac:dyDescent="0.2">
      <c r="A8692"/>
    </row>
    <row r="8693" spans="1:1" x14ac:dyDescent="0.2">
      <c r="A8693"/>
    </row>
    <row r="8694" spans="1:1" x14ac:dyDescent="0.2">
      <c r="A8694"/>
    </row>
    <row r="8695" spans="1:1" x14ac:dyDescent="0.2">
      <c r="A8695"/>
    </row>
    <row r="8696" spans="1:1" x14ac:dyDescent="0.2">
      <c r="A8696"/>
    </row>
    <row r="8697" spans="1:1" x14ac:dyDescent="0.2">
      <c r="A8697"/>
    </row>
    <row r="8698" spans="1:1" x14ac:dyDescent="0.2">
      <c r="A8698"/>
    </row>
    <row r="8699" spans="1:1" x14ac:dyDescent="0.2">
      <c r="A8699"/>
    </row>
    <row r="8700" spans="1:1" x14ac:dyDescent="0.2">
      <c r="A8700"/>
    </row>
    <row r="8701" spans="1:1" x14ac:dyDescent="0.2">
      <c r="A8701"/>
    </row>
    <row r="8702" spans="1:1" x14ac:dyDescent="0.2">
      <c r="A8702"/>
    </row>
    <row r="8703" spans="1:1" x14ac:dyDescent="0.2">
      <c r="A8703"/>
    </row>
    <row r="8704" spans="1:1" x14ac:dyDescent="0.2">
      <c r="A8704"/>
    </row>
    <row r="8705" spans="1:1" x14ac:dyDescent="0.2">
      <c r="A8705"/>
    </row>
    <row r="8706" spans="1:1" x14ac:dyDescent="0.2">
      <c r="A8706"/>
    </row>
    <row r="8707" spans="1:1" x14ac:dyDescent="0.2">
      <c r="A8707"/>
    </row>
    <row r="8708" spans="1:1" x14ac:dyDescent="0.2">
      <c r="A8708"/>
    </row>
    <row r="8709" spans="1:1" x14ac:dyDescent="0.2">
      <c r="A8709"/>
    </row>
    <row r="8710" spans="1:1" x14ac:dyDescent="0.2">
      <c r="A8710"/>
    </row>
    <row r="8711" spans="1:1" x14ac:dyDescent="0.2">
      <c r="A8711"/>
    </row>
    <row r="8712" spans="1:1" x14ac:dyDescent="0.2">
      <c r="A8712"/>
    </row>
    <row r="8713" spans="1:1" x14ac:dyDescent="0.2">
      <c r="A8713"/>
    </row>
    <row r="8714" spans="1:1" x14ac:dyDescent="0.2">
      <c r="A8714"/>
    </row>
    <row r="8715" spans="1:1" x14ac:dyDescent="0.2">
      <c r="A8715"/>
    </row>
    <row r="8716" spans="1:1" x14ac:dyDescent="0.2">
      <c r="A8716"/>
    </row>
    <row r="8717" spans="1:1" x14ac:dyDescent="0.2">
      <c r="A8717"/>
    </row>
    <row r="8718" spans="1:1" x14ac:dyDescent="0.2">
      <c r="A8718"/>
    </row>
    <row r="8719" spans="1:1" x14ac:dyDescent="0.2">
      <c r="A8719"/>
    </row>
    <row r="8720" spans="1:1" x14ac:dyDescent="0.2">
      <c r="A8720"/>
    </row>
    <row r="8721" spans="1:1" x14ac:dyDescent="0.2">
      <c r="A8721"/>
    </row>
    <row r="8722" spans="1:1" x14ac:dyDescent="0.2">
      <c r="A8722"/>
    </row>
    <row r="8723" spans="1:1" x14ac:dyDescent="0.2">
      <c r="A8723"/>
    </row>
    <row r="8724" spans="1:1" x14ac:dyDescent="0.2">
      <c r="A8724"/>
    </row>
    <row r="8725" spans="1:1" x14ac:dyDescent="0.2">
      <c r="A8725"/>
    </row>
    <row r="8726" spans="1:1" x14ac:dyDescent="0.2">
      <c r="A8726"/>
    </row>
    <row r="8727" spans="1:1" x14ac:dyDescent="0.2">
      <c r="A8727"/>
    </row>
    <row r="8728" spans="1:1" x14ac:dyDescent="0.2">
      <c r="A8728"/>
    </row>
    <row r="8729" spans="1:1" x14ac:dyDescent="0.2">
      <c r="A8729"/>
    </row>
    <row r="8730" spans="1:1" x14ac:dyDescent="0.2">
      <c r="A8730"/>
    </row>
    <row r="8731" spans="1:1" x14ac:dyDescent="0.2">
      <c r="A8731"/>
    </row>
    <row r="8732" spans="1:1" x14ac:dyDescent="0.2">
      <c r="A8732"/>
    </row>
    <row r="8733" spans="1:1" x14ac:dyDescent="0.2">
      <c r="A8733"/>
    </row>
    <row r="8734" spans="1:1" x14ac:dyDescent="0.2">
      <c r="A8734"/>
    </row>
    <row r="8735" spans="1:1" x14ac:dyDescent="0.2">
      <c r="A8735"/>
    </row>
    <row r="8736" spans="1:1" x14ac:dyDescent="0.2">
      <c r="A8736"/>
    </row>
    <row r="8737" spans="1:1" x14ac:dyDescent="0.2">
      <c r="A8737"/>
    </row>
    <row r="8738" spans="1:1" x14ac:dyDescent="0.2">
      <c r="A8738"/>
    </row>
    <row r="8739" spans="1:1" x14ac:dyDescent="0.2">
      <c r="A8739"/>
    </row>
    <row r="8740" spans="1:1" x14ac:dyDescent="0.2">
      <c r="A8740"/>
    </row>
    <row r="8741" spans="1:1" x14ac:dyDescent="0.2">
      <c r="A8741"/>
    </row>
    <row r="8742" spans="1:1" x14ac:dyDescent="0.2">
      <c r="A8742"/>
    </row>
    <row r="8743" spans="1:1" x14ac:dyDescent="0.2">
      <c r="A8743"/>
    </row>
    <row r="8744" spans="1:1" x14ac:dyDescent="0.2">
      <c r="A8744"/>
    </row>
    <row r="8745" spans="1:1" x14ac:dyDescent="0.2">
      <c r="A8745"/>
    </row>
    <row r="8746" spans="1:1" x14ac:dyDescent="0.2">
      <c r="A8746"/>
    </row>
    <row r="8747" spans="1:1" x14ac:dyDescent="0.2">
      <c r="A8747"/>
    </row>
    <row r="8748" spans="1:1" x14ac:dyDescent="0.2">
      <c r="A8748"/>
    </row>
    <row r="8749" spans="1:1" x14ac:dyDescent="0.2">
      <c r="A8749"/>
    </row>
    <row r="8750" spans="1:1" x14ac:dyDescent="0.2">
      <c r="A8750"/>
    </row>
    <row r="8751" spans="1:1" x14ac:dyDescent="0.2">
      <c r="A8751"/>
    </row>
    <row r="8752" spans="1:1" x14ac:dyDescent="0.2">
      <c r="A8752"/>
    </row>
    <row r="8753" spans="1:1" x14ac:dyDescent="0.2">
      <c r="A8753"/>
    </row>
    <row r="8754" spans="1:1" x14ac:dyDescent="0.2">
      <c r="A8754"/>
    </row>
    <row r="8755" spans="1:1" x14ac:dyDescent="0.2">
      <c r="A8755"/>
    </row>
    <row r="8756" spans="1:1" x14ac:dyDescent="0.2">
      <c r="A8756"/>
    </row>
    <row r="8757" spans="1:1" x14ac:dyDescent="0.2">
      <c r="A8757"/>
    </row>
    <row r="8758" spans="1:1" x14ac:dyDescent="0.2">
      <c r="A8758"/>
    </row>
    <row r="8759" spans="1:1" x14ac:dyDescent="0.2">
      <c r="A8759"/>
    </row>
    <row r="8760" spans="1:1" x14ac:dyDescent="0.2">
      <c r="A8760"/>
    </row>
    <row r="8761" spans="1:1" x14ac:dyDescent="0.2">
      <c r="A8761"/>
    </row>
    <row r="8762" spans="1:1" x14ac:dyDescent="0.2">
      <c r="A8762"/>
    </row>
    <row r="8763" spans="1:1" x14ac:dyDescent="0.2">
      <c r="A8763"/>
    </row>
    <row r="8764" spans="1:1" x14ac:dyDescent="0.2">
      <c r="A8764"/>
    </row>
    <row r="8765" spans="1:1" x14ac:dyDescent="0.2">
      <c r="A8765"/>
    </row>
    <row r="8766" spans="1:1" x14ac:dyDescent="0.2">
      <c r="A8766"/>
    </row>
    <row r="8767" spans="1:1" x14ac:dyDescent="0.2">
      <c r="A8767"/>
    </row>
    <row r="8768" spans="1:1" x14ac:dyDescent="0.2">
      <c r="A8768"/>
    </row>
    <row r="8769" spans="1:1" x14ac:dyDescent="0.2">
      <c r="A8769"/>
    </row>
    <row r="8770" spans="1:1" x14ac:dyDescent="0.2">
      <c r="A8770"/>
    </row>
    <row r="8771" spans="1:1" x14ac:dyDescent="0.2">
      <c r="A8771"/>
    </row>
    <row r="8772" spans="1:1" x14ac:dyDescent="0.2">
      <c r="A8772"/>
    </row>
    <row r="8773" spans="1:1" x14ac:dyDescent="0.2">
      <c r="A8773"/>
    </row>
    <row r="8774" spans="1:1" x14ac:dyDescent="0.2">
      <c r="A8774"/>
    </row>
    <row r="8775" spans="1:1" x14ac:dyDescent="0.2">
      <c r="A8775"/>
    </row>
    <row r="8776" spans="1:1" x14ac:dyDescent="0.2">
      <c r="A8776"/>
    </row>
    <row r="8777" spans="1:1" x14ac:dyDescent="0.2">
      <c r="A8777"/>
    </row>
    <row r="8778" spans="1:1" x14ac:dyDescent="0.2">
      <c r="A8778"/>
    </row>
    <row r="8779" spans="1:1" x14ac:dyDescent="0.2">
      <c r="A8779"/>
    </row>
    <row r="8780" spans="1:1" x14ac:dyDescent="0.2">
      <c r="A8780"/>
    </row>
    <row r="8781" spans="1:1" x14ac:dyDescent="0.2">
      <c r="A8781"/>
    </row>
    <row r="8782" spans="1:1" x14ac:dyDescent="0.2">
      <c r="A8782"/>
    </row>
    <row r="8783" spans="1:1" x14ac:dyDescent="0.2">
      <c r="A8783"/>
    </row>
    <row r="8784" spans="1:1" x14ac:dyDescent="0.2">
      <c r="A8784"/>
    </row>
    <row r="8785" spans="1:1" x14ac:dyDescent="0.2">
      <c r="A8785"/>
    </row>
    <row r="8786" spans="1:1" x14ac:dyDescent="0.2">
      <c r="A8786"/>
    </row>
    <row r="8787" spans="1:1" x14ac:dyDescent="0.2">
      <c r="A8787"/>
    </row>
    <row r="8788" spans="1:1" x14ac:dyDescent="0.2">
      <c r="A8788"/>
    </row>
    <row r="8789" spans="1:1" x14ac:dyDescent="0.2">
      <c r="A8789"/>
    </row>
    <row r="8790" spans="1:1" x14ac:dyDescent="0.2">
      <c r="A8790"/>
    </row>
    <row r="8791" spans="1:1" x14ac:dyDescent="0.2">
      <c r="A8791"/>
    </row>
    <row r="8792" spans="1:1" x14ac:dyDescent="0.2">
      <c r="A8792"/>
    </row>
    <row r="8793" spans="1:1" x14ac:dyDescent="0.2">
      <c r="A8793"/>
    </row>
    <row r="8794" spans="1:1" x14ac:dyDescent="0.2">
      <c r="A8794"/>
    </row>
    <row r="8795" spans="1:1" x14ac:dyDescent="0.2">
      <c r="A8795"/>
    </row>
    <row r="8796" spans="1:1" x14ac:dyDescent="0.2">
      <c r="A8796"/>
    </row>
    <row r="8797" spans="1:1" x14ac:dyDescent="0.2">
      <c r="A8797"/>
    </row>
    <row r="8798" spans="1:1" x14ac:dyDescent="0.2">
      <c r="A8798"/>
    </row>
    <row r="8799" spans="1:1" x14ac:dyDescent="0.2">
      <c r="A8799"/>
    </row>
    <row r="8800" spans="1:1" x14ac:dyDescent="0.2">
      <c r="A8800"/>
    </row>
    <row r="8801" spans="1:1" x14ac:dyDescent="0.2">
      <c r="A8801"/>
    </row>
    <row r="8802" spans="1:1" x14ac:dyDescent="0.2">
      <c r="A8802"/>
    </row>
    <row r="8803" spans="1:1" x14ac:dyDescent="0.2">
      <c r="A8803"/>
    </row>
    <row r="8804" spans="1:1" x14ac:dyDescent="0.2">
      <c r="A8804"/>
    </row>
    <row r="8805" spans="1:1" x14ac:dyDescent="0.2">
      <c r="A8805"/>
    </row>
    <row r="8806" spans="1:1" x14ac:dyDescent="0.2">
      <c r="A8806"/>
    </row>
    <row r="8807" spans="1:1" x14ac:dyDescent="0.2">
      <c r="A8807"/>
    </row>
    <row r="8808" spans="1:1" x14ac:dyDescent="0.2">
      <c r="A8808"/>
    </row>
    <row r="8809" spans="1:1" x14ac:dyDescent="0.2">
      <c r="A8809"/>
    </row>
    <row r="8810" spans="1:1" x14ac:dyDescent="0.2">
      <c r="A8810"/>
    </row>
    <row r="8811" spans="1:1" x14ac:dyDescent="0.2">
      <c r="A8811"/>
    </row>
    <row r="8812" spans="1:1" x14ac:dyDescent="0.2">
      <c r="A8812"/>
    </row>
    <row r="8813" spans="1:1" x14ac:dyDescent="0.2">
      <c r="A8813"/>
    </row>
    <row r="8814" spans="1:1" x14ac:dyDescent="0.2">
      <c r="A8814"/>
    </row>
    <row r="8815" spans="1:1" x14ac:dyDescent="0.2">
      <c r="A8815"/>
    </row>
    <row r="8816" spans="1:1" x14ac:dyDescent="0.2">
      <c r="A8816"/>
    </row>
    <row r="8817" spans="1:1" x14ac:dyDescent="0.2">
      <c r="A8817"/>
    </row>
    <row r="8818" spans="1:1" x14ac:dyDescent="0.2">
      <c r="A8818"/>
    </row>
    <row r="8819" spans="1:1" x14ac:dyDescent="0.2">
      <c r="A8819"/>
    </row>
    <row r="8820" spans="1:1" x14ac:dyDescent="0.2">
      <c r="A8820"/>
    </row>
    <row r="8821" spans="1:1" x14ac:dyDescent="0.2">
      <c r="A8821"/>
    </row>
    <row r="8822" spans="1:1" x14ac:dyDescent="0.2">
      <c r="A8822"/>
    </row>
    <row r="8823" spans="1:1" x14ac:dyDescent="0.2">
      <c r="A8823"/>
    </row>
    <row r="8824" spans="1:1" x14ac:dyDescent="0.2">
      <c r="A8824"/>
    </row>
    <row r="8825" spans="1:1" x14ac:dyDescent="0.2">
      <c r="A8825"/>
    </row>
    <row r="8826" spans="1:1" x14ac:dyDescent="0.2">
      <c r="A8826"/>
    </row>
    <row r="8827" spans="1:1" x14ac:dyDescent="0.2">
      <c r="A8827"/>
    </row>
    <row r="8828" spans="1:1" x14ac:dyDescent="0.2">
      <c r="A8828"/>
    </row>
    <row r="8829" spans="1:1" x14ac:dyDescent="0.2">
      <c r="A8829"/>
    </row>
    <row r="8830" spans="1:1" x14ac:dyDescent="0.2">
      <c r="A8830"/>
    </row>
    <row r="8831" spans="1:1" x14ac:dyDescent="0.2">
      <c r="A8831"/>
    </row>
    <row r="8832" spans="1:1" x14ac:dyDescent="0.2">
      <c r="A8832"/>
    </row>
    <row r="8833" spans="1:1" x14ac:dyDescent="0.2">
      <c r="A8833"/>
    </row>
    <row r="8834" spans="1:1" x14ac:dyDescent="0.2">
      <c r="A8834"/>
    </row>
    <row r="8835" spans="1:1" x14ac:dyDescent="0.2">
      <c r="A8835"/>
    </row>
    <row r="8836" spans="1:1" x14ac:dyDescent="0.2">
      <c r="A8836"/>
    </row>
    <row r="8837" spans="1:1" x14ac:dyDescent="0.2">
      <c r="A8837"/>
    </row>
    <row r="8838" spans="1:1" x14ac:dyDescent="0.2">
      <c r="A8838"/>
    </row>
    <row r="8839" spans="1:1" x14ac:dyDescent="0.2">
      <c r="A8839"/>
    </row>
    <row r="8840" spans="1:1" x14ac:dyDescent="0.2">
      <c r="A8840"/>
    </row>
    <row r="8841" spans="1:1" x14ac:dyDescent="0.2">
      <c r="A8841"/>
    </row>
    <row r="8842" spans="1:1" x14ac:dyDescent="0.2">
      <c r="A8842"/>
    </row>
    <row r="8843" spans="1:1" x14ac:dyDescent="0.2">
      <c r="A8843"/>
    </row>
    <row r="8844" spans="1:1" x14ac:dyDescent="0.2">
      <c r="A8844"/>
    </row>
    <row r="8845" spans="1:1" x14ac:dyDescent="0.2">
      <c r="A8845"/>
    </row>
    <row r="8846" spans="1:1" x14ac:dyDescent="0.2">
      <c r="A8846"/>
    </row>
    <row r="8847" spans="1:1" x14ac:dyDescent="0.2">
      <c r="A8847"/>
    </row>
    <row r="8848" spans="1:1" x14ac:dyDescent="0.2">
      <c r="A8848"/>
    </row>
    <row r="8849" spans="1:1" x14ac:dyDescent="0.2">
      <c r="A8849"/>
    </row>
    <row r="8850" spans="1:1" x14ac:dyDescent="0.2">
      <c r="A8850"/>
    </row>
    <row r="8851" spans="1:1" x14ac:dyDescent="0.2">
      <c r="A8851"/>
    </row>
    <row r="8852" spans="1:1" x14ac:dyDescent="0.2">
      <c r="A8852"/>
    </row>
    <row r="8853" spans="1:1" x14ac:dyDescent="0.2">
      <c r="A8853"/>
    </row>
    <row r="8854" spans="1:1" x14ac:dyDescent="0.2">
      <c r="A8854"/>
    </row>
    <row r="8855" spans="1:1" x14ac:dyDescent="0.2">
      <c r="A8855"/>
    </row>
    <row r="8856" spans="1:1" x14ac:dyDescent="0.2">
      <c r="A8856"/>
    </row>
    <row r="8857" spans="1:1" x14ac:dyDescent="0.2">
      <c r="A8857"/>
    </row>
    <row r="8858" spans="1:1" x14ac:dyDescent="0.2">
      <c r="A8858"/>
    </row>
    <row r="8859" spans="1:1" x14ac:dyDescent="0.2">
      <c r="A8859"/>
    </row>
    <row r="8860" spans="1:1" x14ac:dyDescent="0.2">
      <c r="A8860"/>
    </row>
    <row r="8861" spans="1:1" x14ac:dyDescent="0.2">
      <c r="A8861"/>
    </row>
    <row r="8862" spans="1:1" x14ac:dyDescent="0.2">
      <c r="A8862"/>
    </row>
    <row r="8863" spans="1:1" x14ac:dyDescent="0.2">
      <c r="A8863"/>
    </row>
    <row r="8864" spans="1:1" x14ac:dyDescent="0.2">
      <c r="A8864"/>
    </row>
    <row r="8865" spans="1:1" x14ac:dyDescent="0.2">
      <c r="A8865"/>
    </row>
    <row r="8866" spans="1:1" x14ac:dyDescent="0.2">
      <c r="A8866"/>
    </row>
    <row r="8867" spans="1:1" x14ac:dyDescent="0.2">
      <c r="A8867"/>
    </row>
    <row r="8868" spans="1:1" x14ac:dyDescent="0.2">
      <c r="A8868"/>
    </row>
    <row r="8869" spans="1:1" x14ac:dyDescent="0.2">
      <c r="A8869"/>
    </row>
    <row r="8870" spans="1:1" x14ac:dyDescent="0.2">
      <c r="A8870"/>
    </row>
    <row r="8871" spans="1:1" x14ac:dyDescent="0.2">
      <c r="A8871"/>
    </row>
    <row r="8872" spans="1:1" x14ac:dyDescent="0.2">
      <c r="A8872"/>
    </row>
    <row r="8873" spans="1:1" x14ac:dyDescent="0.2">
      <c r="A8873"/>
    </row>
    <row r="8874" spans="1:1" x14ac:dyDescent="0.2">
      <c r="A8874"/>
    </row>
    <row r="8875" spans="1:1" x14ac:dyDescent="0.2">
      <c r="A8875"/>
    </row>
    <row r="8876" spans="1:1" x14ac:dyDescent="0.2">
      <c r="A8876"/>
    </row>
    <row r="8877" spans="1:1" x14ac:dyDescent="0.2">
      <c r="A8877"/>
    </row>
    <row r="8878" spans="1:1" x14ac:dyDescent="0.2">
      <c r="A8878"/>
    </row>
    <row r="8879" spans="1:1" x14ac:dyDescent="0.2">
      <c r="A8879"/>
    </row>
    <row r="8880" spans="1:1" x14ac:dyDescent="0.2">
      <c r="A8880"/>
    </row>
    <row r="8881" spans="1:1" x14ac:dyDescent="0.2">
      <c r="A8881"/>
    </row>
    <row r="8882" spans="1:1" x14ac:dyDescent="0.2">
      <c r="A8882"/>
    </row>
    <row r="8883" spans="1:1" x14ac:dyDescent="0.2">
      <c r="A8883"/>
    </row>
    <row r="8884" spans="1:1" x14ac:dyDescent="0.2">
      <c r="A8884"/>
    </row>
    <row r="8885" spans="1:1" x14ac:dyDescent="0.2">
      <c r="A8885"/>
    </row>
    <row r="8886" spans="1:1" x14ac:dyDescent="0.2">
      <c r="A8886"/>
    </row>
    <row r="8887" spans="1:1" x14ac:dyDescent="0.2">
      <c r="A8887"/>
    </row>
    <row r="8888" spans="1:1" x14ac:dyDescent="0.2">
      <c r="A8888"/>
    </row>
    <row r="8889" spans="1:1" x14ac:dyDescent="0.2">
      <c r="A8889"/>
    </row>
    <row r="8890" spans="1:1" x14ac:dyDescent="0.2">
      <c r="A8890"/>
    </row>
    <row r="8891" spans="1:1" x14ac:dyDescent="0.2">
      <c r="A8891"/>
    </row>
    <row r="8892" spans="1:1" x14ac:dyDescent="0.2">
      <c r="A8892"/>
    </row>
    <row r="8893" spans="1:1" x14ac:dyDescent="0.2">
      <c r="A8893"/>
    </row>
    <row r="8894" spans="1:1" x14ac:dyDescent="0.2">
      <c r="A8894"/>
    </row>
    <row r="8895" spans="1:1" x14ac:dyDescent="0.2">
      <c r="A8895"/>
    </row>
    <row r="8896" spans="1:1" x14ac:dyDescent="0.2">
      <c r="A8896"/>
    </row>
    <row r="8897" spans="1:1" x14ac:dyDescent="0.2">
      <c r="A8897"/>
    </row>
    <row r="8898" spans="1:1" x14ac:dyDescent="0.2">
      <c r="A8898"/>
    </row>
    <row r="8899" spans="1:1" x14ac:dyDescent="0.2">
      <c r="A8899"/>
    </row>
    <row r="8900" spans="1:1" x14ac:dyDescent="0.2">
      <c r="A890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9"/>
  <sheetViews>
    <sheetView workbookViewId="0">
      <selection activeCell="A12" sqref="A12"/>
    </sheetView>
  </sheetViews>
  <sheetFormatPr defaultRowHeight="12.75" x14ac:dyDescent="0.2"/>
  <cols>
    <col min="1" max="1" width="31.85546875" style="10" customWidth="1"/>
    <col min="2" max="16384" width="9.140625" style="10"/>
  </cols>
  <sheetData>
    <row r="2" spans="1:254" x14ac:dyDescent="0.2">
      <c r="E2" s="10">
        <v>2005</v>
      </c>
      <c r="F2" s="10">
        <v>2006</v>
      </c>
      <c r="G2" s="10">
        <v>2007</v>
      </c>
      <c r="H2" s="10">
        <v>2008</v>
      </c>
      <c r="I2" s="10">
        <v>2009</v>
      </c>
      <c r="J2" s="10">
        <v>2010</v>
      </c>
      <c r="K2" s="10">
        <v>2011</v>
      </c>
      <c r="L2" s="10">
        <v>2012</v>
      </c>
      <c r="M2" s="59">
        <v>13</v>
      </c>
      <c r="N2" s="60" t="s">
        <v>150</v>
      </c>
      <c r="O2" s="60" t="s">
        <v>151</v>
      </c>
      <c r="P2" s="60" t="s">
        <v>152</v>
      </c>
      <c r="Q2" s="60" t="s">
        <v>153</v>
      </c>
      <c r="R2" s="10" t="s">
        <v>154</v>
      </c>
      <c r="S2" s="61" t="s">
        <v>155</v>
      </c>
    </row>
    <row r="6" spans="1:254" x14ac:dyDescent="0.2">
      <c r="A6" s="10" t="s">
        <v>156</v>
      </c>
      <c r="E6" s="10">
        <v>103.71</v>
      </c>
      <c r="F6" s="10">
        <v>107.65</v>
      </c>
      <c r="G6" s="10">
        <v>113.96</v>
      </c>
      <c r="H6" s="10">
        <v>122.48</v>
      </c>
      <c r="I6" s="10">
        <v>124.01</v>
      </c>
      <c r="J6" s="10">
        <v>125.63</v>
      </c>
      <c r="K6" s="10">
        <v>132.18</v>
      </c>
      <c r="L6" s="10">
        <v>132.46</v>
      </c>
      <c r="M6" s="10">
        <v>138.55316000000002</v>
      </c>
      <c r="N6" s="10">
        <v>141.33482000000004</v>
      </c>
      <c r="O6" s="10">
        <v>141.59974000000003</v>
      </c>
      <c r="P6" s="10">
        <v>134.18198000000001</v>
      </c>
      <c r="Q6" s="10">
        <v>132.06262000000004</v>
      </c>
      <c r="R6" s="10">
        <v>140.01022000000006</v>
      </c>
      <c r="S6" s="10">
        <v>147.29552000000007</v>
      </c>
      <c r="T6" s="10">
        <f>K6</f>
        <v>132.18</v>
      </c>
      <c r="U6" s="20">
        <f t="shared" ref="U6:U29" si="0">(S6-T6)/T6</f>
        <v>0.11435557573006551</v>
      </c>
    </row>
    <row r="7" spans="1:254" x14ac:dyDescent="0.2">
      <c r="A7" s="10" t="s">
        <v>157</v>
      </c>
      <c r="M7" s="10">
        <v>107.7</v>
      </c>
      <c r="N7" s="10">
        <v>111</v>
      </c>
      <c r="O7" s="10">
        <v>111.4</v>
      </c>
      <c r="P7" s="10">
        <v>114.7</v>
      </c>
      <c r="Q7" s="10">
        <v>114.7</v>
      </c>
      <c r="R7" s="10">
        <v>118.5</v>
      </c>
      <c r="S7" s="10">
        <v>118.9</v>
      </c>
      <c r="U7" s="20" t="e">
        <f t="shared" si="0"/>
        <v>#DIV/0!</v>
      </c>
    </row>
    <row r="8" spans="1:254" x14ac:dyDescent="0.2">
      <c r="A8" s="10" t="s">
        <v>158</v>
      </c>
      <c r="F8" s="10">
        <v>112.31</v>
      </c>
      <c r="G8" s="10">
        <v>155.75</v>
      </c>
      <c r="H8" s="10">
        <v>158.88</v>
      </c>
      <c r="I8" s="10">
        <v>163.47999999999999</v>
      </c>
      <c r="J8" s="10">
        <v>161.15</v>
      </c>
      <c r="K8" s="10">
        <v>165.52</v>
      </c>
      <c r="L8" s="10">
        <v>171.78</v>
      </c>
      <c r="M8" s="10">
        <v>191.19114000000002</v>
      </c>
      <c r="N8" s="10">
        <v>195.31386000000003</v>
      </c>
      <c r="O8" s="10">
        <v>193.76784000000001</v>
      </c>
      <c r="P8" s="10">
        <v>183.46104</v>
      </c>
      <c r="Q8" s="10">
        <v>171.09287999999998</v>
      </c>
      <c r="R8" s="10">
        <v>183.80459999999999</v>
      </c>
      <c r="S8" s="10">
        <v>193.93961999999999</v>
      </c>
      <c r="T8" s="10">
        <f>F8</f>
        <v>112.31</v>
      </c>
      <c r="U8" s="20">
        <f t="shared" si="0"/>
        <v>0.7268241474490249</v>
      </c>
    </row>
    <row r="9" spans="1:254" x14ac:dyDescent="0.2">
      <c r="A9" s="62" t="s">
        <v>159</v>
      </c>
      <c r="B9" s="62"/>
      <c r="E9" s="10">
        <v>100</v>
      </c>
      <c r="F9" s="10">
        <v>111.58</v>
      </c>
      <c r="G9" s="10">
        <v>115.43</v>
      </c>
      <c r="H9" s="10">
        <v>130.37</v>
      </c>
      <c r="I9" s="60">
        <v>130</v>
      </c>
      <c r="J9" s="60">
        <v>145.97</v>
      </c>
      <c r="K9" s="60">
        <v>147.07</v>
      </c>
      <c r="L9" s="60">
        <v>153.63</v>
      </c>
      <c r="M9" s="60">
        <v>156.70259999999999</v>
      </c>
      <c r="N9" s="60">
        <v>156.08807999999999</v>
      </c>
      <c r="O9" s="60">
        <v>161.61875999999998</v>
      </c>
      <c r="P9" s="60">
        <v>145.94849999999997</v>
      </c>
      <c r="Q9" s="60">
        <v>143.64404999999996</v>
      </c>
      <c r="R9" s="60">
        <v>148.71383999999995</v>
      </c>
      <c r="S9" s="60">
        <v>160.85060999999996</v>
      </c>
      <c r="T9" s="60">
        <f>F9</f>
        <v>111.58</v>
      </c>
      <c r="U9" s="20">
        <f t="shared" si="0"/>
        <v>0.4415720559240004</v>
      </c>
    </row>
    <row r="10" spans="1:254" x14ac:dyDescent="0.2">
      <c r="A10" s="62" t="s">
        <v>160</v>
      </c>
      <c r="B10" s="62"/>
      <c r="C10" s="62"/>
      <c r="F10" s="63">
        <v>104.17</v>
      </c>
      <c r="G10" s="63">
        <v>115.58</v>
      </c>
      <c r="H10" s="63">
        <v>120.68</v>
      </c>
      <c r="I10" s="63">
        <v>125.37</v>
      </c>
      <c r="J10" s="63">
        <v>124.24</v>
      </c>
      <c r="K10" s="63">
        <v>140.87</v>
      </c>
      <c r="L10" s="63">
        <v>144.31</v>
      </c>
      <c r="M10" s="60">
        <v>145.75309999999999</v>
      </c>
      <c r="N10" s="60">
        <v>144.16568999999998</v>
      </c>
      <c r="O10" s="60">
        <v>144.74292999999997</v>
      </c>
      <c r="P10" s="60">
        <v>143.73275999999998</v>
      </c>
      <c r="Q10" s="60">
        <v>144.59861999999998</v>
      </c>
      <c r="R10" s="60">
        <v>156.86496999999997</v>
      </c>
      <c r="S10" s="60">
        <v>170.43010999999996</v>
      </c>
      <c r="T10" s="63">
        <f>K10</f>
        <v>140.87</v>
      </c>
      <c r="U10" s="20">
        <f t="shared" si="0"/>
        <v>0.20983963938382871</v>
      </c>
    </row>
    <row r="11" spans="1:254" x14ac:dyDescent="0.2">
      <c r="A11" s="64" t="s">
        <v>163</v>
      </c>
      <c r="B11" s="64"/>
      <c r="C11" s="64"/>
      <c r="F11" s="65">
        <v>104.6</v>
      </c>
      <c r="G11" s="65">
        <v>111.06</v>
      </c>
      <c r="H11" s="65">
        <v>117.83</v>
      </c>
      <c r="I11" s="65">
        <v>114.41</v>
      </c>
      <c r="J11" s="65">
        <v>111.68</v>
      </c>
      <c r="K11" s="65">
        <v>118.64</v>
      </c>
      <c r="L11" s="65">
        <v>133.65</v>
      </c>
      <c r="M11" s="60">
        <v>135.7884</v>
      </c>
      <c r="N11" s="60">
        <v>142.06995000000001</v>
      </c>
      <c r="O11" s="60">
        <v>146.07945000000001</v>
      </c>
      <c r="P11" s="60">
        <v>149.01975000000002</v>
      </c>
      <c r="Q11" s="60">
        <v>151.96005000000002</v>
      </c>
      <c r="R11" s="60">
        <v>151.55910000000003</v>
      </c>
      <c r="S11" s="60">
        <v>157.03875000000002</v>
      </c>
      <c r="T11" s="65">
        <f>K11</f>
        <v>118.64</v>
      </c>
      <c r="U11" s="20">
        <f t="shared" si="0"/>
        <v>0.32365770397842231</v>
      </c>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row>
    <row r="12" spans="1:254" x14ac:dyDescent="0.2">
      <c r="A12" s="62" t="s">
        <v>164</v>
      </c>
      <c r="B12" s="62"/>
      <c r="E12" s="10">
        <v>105.84</v>
      </c>
      <c r="F12" s="10">
        <v>111.52</v>
      </c>
      <c r="G12" s="10">
        <v>117.47</v>
      </c>
      <c r="H12" s="10">
        <v>121.5</v>
      </c>
      <c r="I12" s="60">
        <v>124.13</v>
      </c>
      <c r="J12" s="60">
        <v>149.47</v>
      </c>
      <c r="K12" s="60">
        <v>167.25</v>
      </c>
      <c r="L12" s="60">
        <v>172.41</v>
      </c>
      <c r="M12" s="60">
        <v>170.6859</v>
      </c>
      <c r="N12" s="60">
        <v>181.37531999999999</v>
      </c>
      <c r="O12" s="60">
        <v>175.16855999999999</v>
      </c>
      <c r="P12" s="60">
        <v>174.99614999999997</v>
      </c>
      <c r="Q12" s="60">
        <v>175.85819999999995</v>
      </c>
      <c r="R12" s="60">
        <v>179.65121999999997</v>
      </c>
      <c r="S12" s="60">
        <v>184.82351999999997</v>
      </c>
      <c r="T12" s="60">
        <f>G12</f>
        <v>117.47</v>
      </c>
      <c r="U12" s="20">
        <f t="shared" si="0"/>
        <v>0.5733678385970884</v>
      </c>
    </row>
    <row r="13" spans="1:254" x14ac:dyDescent="0.2">
      <c r="A13" s="62" t="s">
        <v>165</v>
      </c>
      <c r="B13" s="62"/>
      <c r="C13" s="62"/>
      <c r="F13" s="63">
        <v>104.69</v>
      </c>
      <c r="G13" s="63">
        <v>109.24</v>
      </c>
      <c r="H13" s="63">
        <v>116.13</v>
      </c>
      <c r="I13" s="63">
        <v>123.73</v>
      </c>
      <c r="J13" s="63">
        <v>123.98</v>
      </c>
      <c r="K13" s="63">
        <v>127.67</v>
      </c>
      <c r="L13" s="63">
        <v>131.66</v>
      </c>
      <c r="M13" s="60">
        <v>144.1677</v>
      </c>
      <c r="N13" s="60">
        <v>158.25531999999998</v>
      </c>
      <c r="O13" s="60">
        <v>169.97305999999998</v>
      </c>
      <c r="P13" s="60">
        <v>168.52479999999997</v>
      </c>
      <c r="Q13" s="60">
        <v>164.44333999999998</v>
      </c>
      <c r="R13" s="60">
        <v>167.60317999999995</v>
      </c>
      <c r="S13" s="60">
        <v>170.63135999999994</v>
      </c>
      <c r="T13" s="60">
        <f>H13</f>
        <v>116.13</v>
      </c>
      <c r="U13" s="20">
        <f t="shared" si="0"/>
        <v>0.4693133557220352</v>
      </c>
    </row>
    <row r="14" spans="1:254" x14ac:dyDescent="0.2">
      <c r="A14" s="62" t="s">
        <v>172</v>
      </c>
      <c r="B14" s="62"/>
      <c r="C14" s="62"/>
      <c r="F14" s="63">
        <v>101.79</v>
      </c>
      <c r="G14" s="63">
        <v>102.89</v>
      </c>
      <c r="H14" s="63">
        <v>106.99</v>
      </c>
      <c r="I14" s="63">
        <v>104.24</v>
      </c>
      <c r="J14" s="63">
        <v>100.55</v>
      </c>
      <c r="K14" s="63">
        <v>101.15</v>
      </c>
      <c r="L14" s="63">
        <v>104.62</v>
      </c>
      <c r="M14" s="60">
        <v>107.65398</v>
      </c>
      <c r="N14" s="60">
        <v>109.3279</v>
      </c>
      <c r="O14" s="60">
        <v>113.82656</v>
      </c>
      <c r="P14" s="60">
        <v>109.43252</v>
      </c>
      <c r="Q14" s="60">
        <v>112.78036</v>
      </c>
      <c r="R14" s="60">
        <v>121.46382</v>
      </c>
      <c r="S14" s="60">
        <v>132.44891999999999</v>
      </c>
      <c r="T14" s="60">
        <f>F14</f>
        <v>101.79</v>
      </c>
      <c r="U14" s="20">
        <f t="shared" si="0"/>
        <v>0.3011977600943116</v>
      </c>
    </row>
    <row r="15" spans="1:254" x14ac:dyDescent="0.2">
      <c r="A15" s="62" t="s">
        <v>2624</v>
      </c>
      <c r="B15" s="62"/>
      <c r="C15" s="62"/>
      <c r="F15" s="10">
        <v>100.62</v>
      </c>
      <c r="G15" s="10">
        <v>99.09</v>
      </c>
      <c r="H15" s="63">
        <v>104.02</v>
      </c>
      <c r="I15" s="63">
        <v>104.45</v>
      </c>
      <c r="J15" s="63">
        <v>103.53</v>
      </c>
      <c r="K15" s="63">
        <v>105.96</v>
      </c>
      <c r="L15" s="63">
        <v>112.76</v>
      </c>
      <c r="M15" s="63">
        <v>113.54932000000001</v>
      </c>
      <c r="N15" s="63">
        <v>117.15764</v>
      </c>
      <c r="O15" s="60">
        <v>120.20215999999998</v>
      </c>
      <c r="P15" s="60">
        <v>122.45735999999998</v>
      </c>
      <c r="Q15" s="60">
        <v>123.81047999999998</v>
      </c>
      <c r="R15" s="60">
        <v>127.53155999999998</v>
      </c>
      <c r="S15" s="60">
        <v>130.12503999999998</v>
      </c>
      <c r="T15" s="60">
        <f>K15</f>
        <v>105.96</v>
      </c>
      <c r="U15" s="20">
        <f t="shared" si="0"/>
        <v>0.22805813514533779</v>
      </c>
    </row>
    <row r="16" spans="1:254" x14ac:dyDescent="0.2">
      <c r="A16" s="62" t="s">
        <v>2625</v>
      </c>
      <c r="B16" s="62"/>
      <c r="C16" s="62"/>
      <c r="F16" s="10">
        <v>99.2</v>
      </c>
      <c r="G16" s="10">
        <v>101.22</v>
      </c>
      <c r="H16" s="63">
        <v>101.02</v>
      </c>
      <c r="I16" s="63">
        <v>100.94</v>
      </c>
      <c r="J16" s="63">
        <v>104.57</v>
      </c>
      <c r="K16" s="63">
        <v>103.87</v>
      </c>
      <c r="L16" s="63">
        <v>103.09</v>
      </c>
      <c r="M16" s="63">
        <v>106.90433000000002</v>
      </c>
      <c r="N16" s="63">
        <v>108.65686000000002</v>
      </c>
      <c r="O16" s="60">
        <v>111.13102000000001</v>
      </c>
      <c r="P16" s="60">
        <v>113.39900000000002</v>
      </c>
      <c r="Q16" s="60">
        <v>113.39900000000002</v>
      </c>
      <c r="R16" s="60">
        <v>117.83187000000001</v>
      </c>
      <c r="S16" s="60">
        <v>119.99676000000001</v>
      </c>
      <c r="T16" s="60">
        <f>K16</f>
        <v>103.87</v>
      </c>
      <c r="U16" s="20">
        <f t="shared" si="0"/>
        <v>0.15525907384230292</v>
      </c>
    </row>
    <row r="17" spans="1:256" x14ac:dyDescent="0.2">
      <c r="A17" s="178" t="s">
        <v>2626</v>
      </c>
      <c r="B17" s="62" t="s">
        <v>2627</v>
      </c>
      <c r="C17" s="179">
        <v>0.1027</v>
      </c>
      <c r="D17" s="62"/>
      <c r="E17" s="62"/>
      <c r="F17" s="60">
        <v>99.87</v>
      </c>
      <c r="G17" s="60">
        <v>98.53</v>
      </c>
      <c r="H17" s="60">
        <v>100.11</v>
      </c>
      <c r="I17" s="60">
        <v>105.37</v>
      </c>
      <c r="J17" s="60">
        <v>136.9</v>
      </c>
      <c r="K17" s="60">
        <v>155.97999999999999</v>
      </c>
      <c r="L17" s="60">
        <v>157.69</v>
      </c>
      <c r="M17" s="60">
        <v>169.35906</v>
      </c>
      <c r="N17" s="60">
        <v>171.40903</v>
      </c>
      <c r="O17" s="60">
        <v>174.87821</v>
      </c>
      <c r="P17" s="60">
        <v>163.68221999999997</v>
      </c>
      <c r="Q17" s="60">
        <v>162.26300999999998</v>
      </c>
      <c r="R17" s="60">
        <v>165.88987999999998</v>
      </c>
      <c r="S17" s="60">
        <v>170.93595999999997</v>
      </c>
      <c r="T17" s="60">
        <v>99.87</v>
      </c>
      <c r="U17" s="20">
        <f t="shared" si="0"/>
        <v>0.71158466005807508</v>
      </c>
      <c r="IV17" s="179">
        <v>2133.5516546600579</v>
      </c>
    </row>
    <row r="18" spans="1:256" x14ac:dyDescent="0.2">
      <c r="A18" s="10" t="s">
        <v>165</v>
      </c>
      <c r="F18" s="10">
        <v>104.69</v>
      </c>
      <c r="G18" s="10">
        <v>109.24</v>
      </c>
      <c r="H18" s="10">
        <v>116.13</v>
      </c>
      <c r="I18" s="10">
        <v>123.73</v>
      </c>
      <c r="J18" s="10">
        <v>123.98</v>
      </c>
      <c r="K18" s="10">
        <v>127.67</v>
      </c>
      <c r="L18" s="10">
        <v>131.66</v>
      </c>
      <c r="M18" s="10">
        <v>144.1677</v>
      </c>
      <c r="N18" s="10">
        <v>158.25531999999998</v>
      </c>
      <c r="O18" s="10">
        <v>169.97305999999998</v>
      </c>
      <c r="P18" s="10">
        <v>168.52479999999997</v>
      </c>
      <c r="Q18" s="10">
        <v>164.44333999999998</v>
      </c>
      <c r="R18" s="10">
        <v>167.60317999999995</v>
      </c>
      <c r="S18" s="10">
        <v>170.63135999999994</v>
      </c>
      <c r="T18" s="10">
        <f>K18</f>
        <v>127.67</v>
      </c>
      <c r="U18" s="20">
        <f t="shared" si="0"/>
        <v>0.33650317224093318</v>
      </c>
    </row>
    <row r="19" spans="1:256" x14ac:dyDescent="0.2">
      <c r="A19" s="10" t="s">
        <v>2628</v>
      </c>
      <c r="F19" s="10">
        <v>93.58</v>
      </c>
      <c r="G19" s="10">
        <v>95.76</v>
      </c>
      <c r="H19" s="10">
        <v>98.03</v>
      </c>
      <c r="I19" s="10">
        <v>117.78</v>
      </c>
      <c r="J19" s="10">
        <v>119.95</v>
      </c>
      <c r="K19" s="10">
        <v>118.22</v>
      </c>
      <c r="L19" s="10">
        <v>121.07</v>
      </c>
      <c r="M19" s="10">
        <v>133.41914</v>
      </c>
      <c r="N19" s="10">
        <v>144.31544</v>
      </c>
      <c r="O19" s="10">
        <v>144.67864999999998</v>
      </c>
      <c r="P19" s="10">
        <v>149.64251999999996</v>
      </c>
      <c r="Q19" s="10">
        <v>153.63782999999998</v>
      </c>
      <c r="R19" s="10">
        <v>157.26992999999999</v>
      </c>
      <c r="S19" s="10">
        <v>155.21173999999996</v>
      </c>
      <c r="T19" s="10">
        <f>K19</f>
        <v>118.22</v>
      </c>
      <c r="U19" s="20">
        <f t="shared" si="0"/>
        <v>0.3129059380815426</v>
      </c>
    </row>
    <row r="20" spans="1:256" x14ac:dyDescent="0.2">
      <c r="A20" s="10" t="s">
        <v>158</v>
      </c>
      <c r="F20" s="10">
        <v>112.31</v>
      </c>
      <c r="G20" s="10">
        <v>155.75</v>
      </c>
      <c r="H20" s="10">
        <v>158.88</v>
      </c>
      <c r="I20" s="10">
        <v>163.47999999999999</v>
      </c>
      <c r="J20" s="10">
        <v>161.15</v>
      </c>
      <c r="K20" s="10">
        <v>165.52</v>
      </c>
      <c r="L20" s="10">
        <v>171.78</v>
      </c>
      <c r="M20" s="10">
        <v>191.19114000000002</v>
      </c>
      <c r="N20" s="10">
        <v>195.31386000000003</v>
      </c>
      <c r="O20" s="10">
        <v>193.76784000000001</v>
      </c>
      <c r="P20" s="10">
        <v>183.46104</v>
      </c>
      <c r="Q20" s="10">
        <v>171.09287999999998</v>
      </c>
      <c r="R20" s="10">
        <v>183.80459999999999</v>
      </c>
      <c r="S20" s="10">
        <v>193.93961999999999</v>
      </c>
      <c r="T20" s="10">
        <f>I20</f>
        <v>163.47999999999999</v>
      </c>
      <c r="U20" s="20">
        <f t="shared" si="0"/>
        <v>0.18632016148764377</v>
      </c>
    </row>
    <row r="21" spans="1:256" x14ac:dyDescent="0.2">
      <c r="A21" s="62" t="s">
        <v>2629</v>
      </c>
      <c r="B21" s="62"/>
      <c r="C21" s="62"/>
      <c r="F21" s="63">
        <v>102.69</v>
      </c>
      <c r="G21" s="63">
        <v>110.29</v>
      </c>
      <c r="H21" s="63">
        <v>122.19</v>
      </c>
      <c r="I21" s="63">
        <v>133.47</v>
      </c>
      <c r="J21" s="63">
        <v>125.41</v>
      </c>
      <c r="K21" s="63">
        <v>127.61</v>
      </c>
      <c r="L21" s="63">
        <v>133.63999999999999</v>
      </c>
      <c r="M21" s="60">
        <v>138.85195999999999</v>
      </c>
      <c r="N21" s="60">
        <v>149.81043999999997</v>
      </c>
      <c r="O21" s="60">
        <v>155.15603999999996</v>
      </c>
      <c r="P21" s="60">
        <v>160.63527999999997</v>
      </c>
      <c r="Q21" s="60">
        <v>160.23435999999998</v>
      </c>
      <c r="R21" s="60">
        <v>156.35879999999997</v>
      </c>
      <c r="S21" s="60">
        <v>157.96247999999997</v>
      </c>
      <c r="T21" s="63">
        <f>H21</f>
        <v>122.19</v>
      </c>
      <c r="U21" s="20">
        <f t="shared" si="0"/>
        <v>0.29276110974711494</v>
      </c>
    </row>
    <row r="22" spans="1:256" x14ac:dyDescent="0.2">
      <c r="A22" s="10" t="s">
        <v>2632</v>
      </c>
      <c r="F22" s="10">
        <v>107.7</v>
      </c>
      <c r="G22" s="10">
        <v>116.45</v>
      </c>
      <c r="H22" s="10">
        <v>127.01</v>
      </c>
      <c r="I22" s="10">
        <v>129.68</v>
      </c>
      <c r="J22" s="10">
        <v>130.47</v>
      </c>
      <c r="K22" s="10">
        <v>128.58000000000001</v>
      </c>
      <c r="L22" s="10">
        <v>127.29</v>
      </c>
      <c r="M22" s="10">
        <v>134.92740000000001</v>
      </c>
      <c r="N22" s="10">
        <v>139.00068000000002</v>
      </c>
      <c r="O22" s="10">
        <v>145.11060000000003</v>
      </c>
      <c r="P22" s="10">
        <v>146.63808000000006</v>
      </c>
      <c r="Q22" s="10">
        <v>148.54743000000008</v>
      </c>
      <c r="R22" s="10">
        <v>151.85697000000008</v>
      </c>
      <c r="S22" s="10">
        <v>153.25716000000008</v>
      </c>
      <c r="T22" s="10">
        <f>I22</f>
        <v>129.68</v>
      </c>
      <c r="U22" s="20">
        <f t="shared" si="0"/>
        <v>0.18181030228254222</v>
      </c>
    </row>
    <row r="23" spans="1:256" x14ac:dyDescent="0.2">
      <c r="A23" s="10" t="s">
        <v>2633</v>
      </c>
      <c r="F23" s="10">
        <v>109.25</v>
      </c>
      <c r="G23" s="10">
        <v>122.04</v>
      </c>
      <c r="H23" s="10">
        <v>128.62</v>
      </c>
      <c r="I23" s="10">
        <v>137.41</v>
      </c>
      <c r="J23" s="10">
        <v>136.02000000000001</v>
      </c>
      <c r="K23" s="10">
        <v>139.93</v>
      </c>
      <c r="L23" s="10">
        <v>160.85</v>
      </c>
      <c r="M23" s="10">
        <v>163.58445</v>
      </c>
      <c r="N23" s="10">
        <v>162.45850000000002</v>
      </c>
      <c r="O23" s="10">
        <v>163.58445</v>
      </c>
      <c r="P23" s="10">
        <v>155.05940000000001</v>
      </c>
      <c r="Q23" s="10">
        <v>150.5556</v>
      </c>
      <c r="R23" s="10">
        <v>151.35984999999999</v>
      </c>
      <c r="S23" s="10">
        <v>153.29005000000001</v>
      </c>
      <c r="T23" s="10">
        <f>J23</f>
        <v>136.02000000000001</v>
      </c>
      <c r="U23" s="20">
        <f t="shared" si="0"/>
        <v>0.12696699014850754</v>
      </c>
    </row>
    <row r="24" spans="1:256" x14ac:dyDescent="0.2">
      <c r="A24" s="10" t="s">
        <v>2634</v>
      </c>
      <c r="F24" s="10">
        <v>100.17</v>
      </c>
      <c r="G24" s="10">
        <v>103.47</v>
      </c>
      <c r="H24" s="10">
        <v>104.67</v>
      </c>
      <c r="I24" s="10">
        <v>108.98</v>
      </c>
      <c r="J24" s="10">
        <v>109.1</v>
      </c>
      <c r="K24" s="10">
        <v>109.11</v>
      </c>
      <c r="L24" s="10">
        <v>111.05</v>
      </c>
      <c r="M24" s="10">
        <v>130.26165</v>
      </c>
      <c r="N24" s="10">
        <v>124.93125000000001</v>
      </c>
      <c r="O24" s="10">
        <v>118.93455</v>
      </c>
      <c r="P24" s="10">
        <v>122.59920000000001</v>
      </c>
      <c r="Q24" s="10">
        <v>119.37875</v>
      </c>
      <c r="R24" s="10">
        <v>120.37820000000001</v>
      </c>
      <c r="S24" s="10">
        <v>119.37875</v>
      </c>
      <c r="T24" s="10">
        <f>H24</f>
        <v>104.67</v>
      </c>
      <c r="U24" s="20">
        <f t="shared" si="0"/>
        <v>0.14052498328078719</v>
      </c>
    </row>
    <row r="25" spans="1:256" x14ac:dyDescent="0.2">
      <c r="A25" s="10" t="s">
        <v>2635</v>
      </c>
      <c r="F25" s="10">
        <v>103.96</v>
      </c>
      <c r="G25" s="10">
        <v>106.16</v>
      </c>
      <c r="H25" s="10">
        <v>111.82</v>
      </c>
      <c r="I25" s="10">
        <v>118.31</v>
      </c>
      <c r="J25" s="10">
        <v>124.52</v>
      </c>
      <c r="K25" s="10">
        <v>124.23</v>
      </c>
      <c r="L25" s="10">
        <v>127.42</v>
      </c>
      <c r="M25" s="10">
        <v>129.3313</v>
      </c>
      <c r="N25" s="10">
        <v>125.76354000000001</v>
      </c>
      <c r="O25" s="10">
        <v>122.70546</v>
      </c>
      <c r="P25" s="10">
        <v>125.76354000000001</v>
      </c>
      <c r="Q25" s="10">
        <v>129.3313</v>
      </c>
      <c r="R25" s="10">
        <v>130.09581999999997</v>
      </c>
      <c r="S25" s="10">
        <v>134.04584</v>
      </c>
      <c r="T25" s="10">
        <f>H25</f>
        <v>111.82</v>
      </c>
      <c r="U25" s="20">
        <f t="shared" si="0"/>
        <v>0.19876444285458778</v>
      </c>
    </row>
    <row r="26" spans="1:256" x14ac:dyDescent="0.2">
      <c r="A26" s="62" t="s">
        <v>2636</v>
      </c>
      <c r="B26" s="62"/>
      <c r="C26" s="62"/>
      <c r="F26" s="63">
        <v>104.69</v>
      </c>
      <c r="G26" s="63">
        <v>109.24</v>
      </c>
      <c r="H26" s="63">
        <v>116.13</v>
      </c>
      <c r="I26" s="63">
        <v>123.73</v>
      </c>
      <c r="J26" s="63">
        <v>123.98</v>
      </c>
      <c r="K26" s="63">
        <v>127.67</v>
      </c>
      <c r="L26" s="63">
        <v>131.66</v>
      </c>
      <c r="M26" s="60">
        <v>134.81984</v>
      </c>
      <c r="N26" s="60">
        <v>141.66615999999999</v>
      </c>
      <c r="O26" s="60">
        <v>142.45612</v>
      </c>
      <c r="P26" s="60">
        <v>148.24915999999999</v>
      </c>
      <c r="Q26" s="60">
        <v>152.46227999999999</v>
      </c>
      <c r="R26" s="60">
        <v>157.33369999999999</v>
      </c>
      <c r="S26" s="60">
        <v>162.99508</v>
      </c>
      <c r="T26" s="60">
        <f>I26</f>
        <v>123.73</v>
      </c>
      <c r="U26" s="20">
        <f t="shared" si="0"/>
        <v>0.31734486381637433</v>
      </c>
    </row>
    <row r="27" spans="1:256" x14ac:dyDescent="0.2">
      <c r="A27" s="10" t="s">
        <v>160</v>
      </c>
      <c r="F27" s="10">
        <v>104.17</v>
      </c>
      <c r="G27" s="10">
        <v>115.58</v>
      </c>
      <c r="H27" s="10">
        <v>120.68</v>
      </c>
      <c r="I27" s="10">
        <v>125.37</v>
      </c>
      <c r="J27" s="10">
        <v>124.24</v>
      </c>
      <c r="K27" s="10">
        <v>140.87</v>
      </c>
      <c r="L27" s="10">
        <v>144.31</v>
      </c>
      <c r="M27" s="10">
        <v>145.75309999999999</v>
      </c>
      <c r="N27" s="10">
        <v>144.16568999999998</v>
      </c>
      <c r="O27" s="10">
        <v>144.74292999999997</v>
      </c>
      <c r="P27" s="10">
        <v>143.73275999999998</v>
      </c>
      <c r="Q27" s="10">
        <v>144.59861999999998</v>
      </c>
      <c r="R27" s="10">
        <v>156.86496999999997</v>
      </c>
      <c r="S27" s="10">
        <v>170.43010999999996</v>
      </c>
      <c r="T27" s="10">
        <f>H27</f>
        <v>120.68</v>
      </c>
      <c r="U27" s="20">
        <f t="shared" si="0"/>
        <v>0.41224817699701649</v>
      </c>
    </row>
    <row r="28" spans="1:256" x14ac:dyDescent="0.2">
      <c r="A28" s="10" t="s">
        <v>2637</v>
      </c>
      <c r="B28" s="10" t="s">
        <v>2638</v>
      </c>
      <c r="C28" s="10">
        <v>5.246E-2</v>
      </c>
      <c r="F28" s="10">
        <v>106.72</v>
      </c>
      <c r="G28" s="10">
        <v>109.94</v>
      </c>
      <c r="H28" s="10">
        <v>114.83</v>
      </c>
      <c r="I28" s="10">
        <v>118.99</v>
      </c>
      <c r="J28" s="10">
        <v>111.98</v>
      </c>
      <c r="K28" s="10">
        <v>116.61</v>
      </c>
      <c r="L28" s="10">
        <v>128.72999999999999</v>
      </c>
      <c r="M28" s="10">
        <v>131.17587</v>
      </c>
      <c r="N28" s="10">
        <v>130.01730000000001</v>
      </c>
      <c r="O28" s="10">
        <v>133.62173999999999</v>
      </c>
      <c r="P28" s="10">
        <v>139.0284</v>
      </c>
      <c r="Q28" s="10">
        <v>138.38475</v>
      </c>
      <c r="R28" s="10">
        <v>141.98919000000001</v>
      </c>
      <c r="S28" s="10">
        <v>144.56379000000001</v>
      </c>
      <c r="T28" s="10">
        <f>H28</f>
        <v>114.83</v>
      </c>
      <c r="U28" s="20">
        <f t="shared" si="0"/>
        <v>0.25893747278585749</v>
      </c>
    </row>
    <row r="29" spans="1:256" x14ac:dyDescent="0.2">
      <c r="A29" s="10" t="s">
        <v>2639</v>
      </c>
      <c r="F29" s="10">
        <v>106.93</v>
      </c>
      <c r="G29" s="10">
        <v>111.06</v>
      </c>
      <c r="H29" s="10">
        <v>115.63</v>
      </c>
      <c r="I29" s="10">
        <v>119.05</v>
      </c>
      <c r="J29" s="10">
        <v>117.59</v>
      </c>
      <c r="K29" s="10">
        <v>143.06</v>
      </c>
      <c r="L29" s="10">
        <v>182.61</v>
      </c>
      <c r="M29" s="10">
        <v>193.01877000000002</v>
      </c>
      <c r="N29" s="10">
        <v>208.1754</v>
      </c>
      <c r="O29" s="10">
        <v>214.38414000000003</v>
      </c>
      <c r="P29" s="10">
        <v>216.94068000000001</v>
      </c>
      <c r="Q29" s="10">
        <v>216.75807000000003</v>
      </c>
      <c r="R29" s="10">
        <v>209.08845000000002</v>
      </c>
      <c r="S29" s="10">
        <v>208.90584000000004</v>
      </c>
      <c r="T29" s="10">
        <f>J29</f>
        <v>117.59</v>
      </c>
      <c r="U29" s="20">
        <f t="shared" si="0"/>
        <v>0.77656127221702553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650"/>
  <sheetViews>
    <sheetView workbookViewId="0">
      <pane ySplit="4" topLeftCell="A5" activePane="bottomLeft" state="frozen"/>
      <selection activeCell="B1" sqref="B1"/>
      <selection pane="bottomLeft" activeCell="D4" sqref="D4"/>
    </sheetView>
  </sheetViews>
  <sheetFormatPr defaultRowHeight="12.75" x14ac:dyDescent="0.2"/>
  <cols>
    <col min="1" max="1" width="9.140625" style="10"/>
    <col min="2" max="2" width="6.85546875" style="10" customWidth="1"/>
    <col min="3" max="3" width="41.42578125" style="10" customWidth="1"/>
    <col min="4" max="4" width="15.7109375" style="10" bestFit="1" customWidth="1"/>
    <col min="5" max="5" width="14.28515625" style="10" bestFit="1" customWidth="1"/>
    <col min="6" max="6" width="15.140625" style="10" bestFit="1" customWidth="1"/>
    <col min="7" max="7" width="14.28515625" style="10" bestFit="1" customWidth="1"/>
    <col min="8" max="8" width="10.5703125" style="20" customWidth="1"/>
    <col min="9" max="9" width="15.85546875" style="10" bestFit="1" customWidth="1"/>
    <col min="10" max="10" width="16.5703125" style="10" bestFit="1" customWidth="1"/>
    <col min="11" max="11" width="14.7109375" style="10" bestFit="1" customWidth="1"/>
    <col min="12" max="12" width="9.140625" style="20"/>
    <col min="13" max="13" width="18.42578125" style="10" customWidth="1"/>
    <col min="14" max="14" width="15.85546875" style="10" bestFit="1" customWidth="1"/>
    <col min="15" max="15" width="17.28515625" style="10" bestFit="1" customWidth="1"/>
    <col min="16" max="16" width="12.28515625" style="20" customWidth="1"/>
    <col min="17" max="17" width="14.85546875" style="10" bestFit="1" customWidth="1"/>
    <col min="18" max="16384" width="9.140625" style="10"/>
  </cols>
  <sheetData>
    <row r="3" spans="2:17" ht="15.75" x14ac:dyDescent="0.25">
      <c r="B3" s="256" t="s">
        <v>2620</v>
      </c>
      <c r="C3" s="256"/>
      <c r="D3" s="256"/>
      <c r="E3" s="257"/>
      <c r="F3" s="257"/>
      <c r="G3" s="257"/>
      <c r="H3" s="257"/>
      <c r="I3" s="257"/>
      <c r="J3" s="257"/>
      <c r="K3" s="257"/>
      <c r="L3" s="258"/>
      <c r="M3" s="256"/>
      <c r="N3" s="256"/>
      <c r="O3" s="256"/>
      <c r="P3" s="256"/>
      <c r="Q3" s="256"/>
    </row>
    <row r="4" spans="2:17" ht="45" x14ac:dyDescent="0.2">
      <c r="B4" s="11" t="s">
        <v>99</v>
      </c>
      <c r="C4" s="11" t="s">
        <v>100</v>
      </c>
      <c r="D4" s="11" t="s">
        <v>111</v>
      </c>
      <c r="E4" s="11" t="s">
        <v>101</v>
      </c>
      <c r="F4" s="11" t="s">
        <v>2612</v>
      </c>
      <c r="G4" s="11" t="s">
        <v>2613</v>
      </c>
      <c r="H4" s="12" t="s">
        <v>187</v>
      </c>
      <c r="I4" s="11" t="s">
        <v>102</v>
      </c>
      <c r="J4" s="11" t="s">
        <v>103</v>
      </c>
      <c r="K4" s="11" t="s">
        <v>104</v>
      </c>
      <c r="L4" s="12" t="s">
        <v>105</v>
      </c>
      <c r="M4" s="13" t="s">
        <v>106</v>
      </c>
      <c r="N4" s="13" t="s">
        <v>107</v>
      </c>
      <c r="O4" s="13" t="s">
        <v>108</v>
      </c>
      <c r="P4" s="12" t="s">
        <v>112</v>
      </c>
      <c r="Q4" s="13" t="s">
        <v>109</v>
      </c>
    </row>
    <row r="5" spans="2:17" ht="15" x14ac:dyDescent="0.25">
      <c r="B5" s="118">
        <v>1</v>
      </c>
      <c r="C5" s="166" t="s">
        <v>474</v>
      </c>
      <c r="D5" s="167">
        <v>39116</v>
      </c>
      <c r="E5" s="119">
        <v>44489</v>
      </c>
      <c r="F5" s="164">
        <f t="shared" ref="F5:F17" si="0">(E5-D5)/365</f>
        <v>14.72054794520548</v>
      </c>
      <c r="G5" s="165">
        <v>8</v>
      </c>
      <c r="H5" s="110">
        <v>0.05</v>
      </c>
      <c r="I5" s="170">
        <f t="shared" ref="I5:I17" si="1">(95/G5/100)</f>
        <v>0.11874999999999999</v>
      </c>
      <c r="J5" s="208">
        <v>784866</v>
      </c>
      <c r="K5" s="208">
        <v>39243.300000000003</v>
      </c>
      <c r="L5" s="123">
        <v>0</v>
      </c>
      <c r="M5" s="210">
        <f t="shared" ref="M5:M17" si="2">J5*(1+L5)</f>
        <v>784866</v>
      </c>
      <c r="N5" s="210">
        <f t="shared" ref="N5:N17" si="3">F5*I5*M5</f>
        <v>1371996.8380479452</v>
      </c>
      <c r="O5" s="210">
        <f t="shared" ref="O5:O17" si="4">IF(M5-N5&lt;=0,5%*M5,M5-N5)</f>
        <v>39243.300000000003</v>
      </c>
      <c r="P5" s="110">
        <v>0.1</v>
      </c>
      <c r="Q5" s="112">
        <f>IF(K5&lt;=0,0,IF(O5&gt;M5*H5,O5*(1-P5),M5*H5))</f>
        <v>39243.300000000003</v>
      </c>
    </row>
    <row r="6" spans="2:17" ht="15" x14ac:dyDescent="0.25">
      <c r="B6" s="118">
        <v>2</v>
      </c>
      <c r="C6" s="166" t="s">
        <v>761</v>
      </c>
      <c r="D6" s="167">
        <v>39622</v>
      </c>
      <c r="E6" s="119">
        <v>44489</v>
      </c>
      <c r="F6" s="164">
        <f t="shared" si="0"/>
        <v>13.334246575342465</v>
      </c>
      <c r="G6" s="165">
        <v>8</v>
      </c>
      <c r="H6" s="110">
        <v>0.05</v>
      </c>
      <c r="I6" s="170">
        <f t="shared" si="1"/>
        <v>0.11874999999999999</v>
      </c>
      <c r="J6" s="208">
        <v>250000</v>
      </c>
      <c r="K6" s="208">
        <v>12500</v>
      </c>
      <c r="L6" s="123">
        <v>0</v>
      </c>
      <c r="M6" s="210">
        <f t="shared" si="2"/>
        <v>250000</v>
      </c>
      <c r="N6" s="210">
        <f t="shared" si="3"/>
        <v>395860.44520547939</v>
      </c>
      <c r="O6" s="210">
        <f t="shared" si="4"/>
        <v>12500</v>
      </c>
      <c r="P6" s="110">
        <v>0.1</v>
      </c>
      <c r="Q6" s="112">
        <f t="shared" ref="Q6:Q17" si="5">IF(K6&lt;=0,0,IF(O6&gt;M6*H6,O6*(1-P6),M6*H6))</f>
        <v>12500</v>
      </c>
    </row>
    <row r="7" spans="2:17" ht="15" x14ac:dyDescent="0.25">
      <c r="B7" s="118">
        <v>3</v>
      </c>
      <c r="C7" s="166" t="s">
        <v>573</v>
      </c>
      <c r="D7" s="167">
        <v>40595</v>
      </c>
      <c r="E7" s="119">
        <v>44489</v>
      </c>
      <c r="F7" s="164">
        <f t="shared" si="0"/>
        <v>10.668493150684931</v>
      </c>
      <c r="G7" s="165">
        <v>8</v>
      </c>
      <c r="H7" s="110">
        <v>0.05</v>
      </c>
      <c r="I7" s="170">
        <f t="shared" si="1"/>
        <v>0.11874999999999999</v>
      </c>
      <c r="J7" s="208">
        <v>508455</v>
      </c>
      <c r="K7" s="208">
        <v>25422.75</v>
      </c>
      <c r="L7" s="123">
        <v>0</v>
      </c>
      <c r="M7" s="210">
        <f t="shared" si="2"/>
        <v>508455</v>
      </c>
      <c r="N7" s="210">
        <f t="shared" si="3"/>
        <v>644153.28133561637</v>
      </c>
      <c r="O7" s="210">
        <f t="shared" si="4"/>
        <v>25422.75</v>
      </c>
      <c r="P7" s="110">
        <v>0.1</v>
      </c>
      <c r="Q7" s="112">
        <f t="shared" si="5"/>
        <v>25422.75</v>
      </c>
    </row>
    <row r="8" spans="2:17" ht="15" x14ac:dyDescent="0.25">
      <c r="B8" s="118">
        <v>4</v>
      </c>
      <c r="C8" s="166" t="s">
        <v>500</v>
      </c>
      <c r="D8" s="167">
        <v>41640</v>
      </c>
      <c r="E8" s="119">
        <v>44489</v>
      </c>
      <c r="F8" s="164">
        <f t="shared" si="0"/>
        <v>7.8054794520547945</v>
      </c>
      <c r="G8" s="165">
        <v>8</v>
      </c>
      <c r="H8" s="110">
        <v>0.05</v>
      </c>
      <c r="I8" s="170">
        <f t="shared" si="1"/>
        <v>0.11874999999999999</v>
      </c>
      <c r="J8" s="208">
        <v>690973</v>
      </c>
      <c r="K8" s="208">
        <v>96763.58</v>
      </c>
      <c r="L8" s="123">
        <v>0</v>
      </c>
      <c r="M8" s="210">
        <f t="shared" si="2"/>
        <v>690973</v>
      </c>
      <c r="N8" s="210">
        <f t="shared" si="3"/>
        <v>640463.34696917806</v>
      </c>
      <c r="O8" s="210">
        <f t="shared" si="4"/>
        <v>50509.653030821937</v>
      </c>
      <c r="P8" s="110">
        <v>0.1</v>
      </c>
      <c r="Q8" s="112">
        <f t="shared" si="5"/>
        <v>45458.687727739743</v>
      </c>
    </row>
    <row r="9" spans="2:17" ht="15" x14ac:dyDescent="0.25">
      <c r="B9" s="118">
        <v>5</v>
      </c>
      <c r="C9" s="166" t="s">
        <v>608</v>
      </c>
      <c r="D9" s="167">
        <v>41751</v>
      </c>
      <c r="E9" s="119">
        <v>44489</v>
      </c>
      <c r="F9" s="164">
        <f t="shared" si="0"/>
        <v>7.5013698630136982</v>
      </c>
      <c r="G9" s="165">
        <v>8</v>
      </c>
      <c r="H9" s="110">
        <v>0.05</v>
      </c>
      <c r="I9" s="170">
        <f t="shared" si="1"/>
        <v>0.11874999999999999</v>
      </c>
      <c r="J9" s="208">
        <v>440660</v>
      </c>
      <c r="K9" s="208">
        <v>77368.149999999994</v>
      </c>
      <c r="L9" s="123">
        <v>0</v>
      </c>
      <c r="M9" s="210">
        <f t="shared" si="2"/>
        <v>440660</v>
      </c>
      <c r="N9" s="210">
        <f t="shared" si="3"/>
        <v>392534.49520547938</v>
      </c>
      <c r="O9" s="210">
        <f t="shared" si="4"/>
        <v>48125.504794520617</v>
      </c>
      <c r="P9" s="110">
        <v>0.1</v>
      </c>
      <c r="Q9" s="112">
        <f t="shared" si="5"/>
        <v>43312.954315068557</v>
      </c>
    </row>
    <row r="10" spans="2:17" ht="15" x14ac:dyDescent="0.25">
      <c r="B10" s="118">
        <v>6</v>
      </c>
      <c r="C10" s="168" t="s">
        <v>2555</v>
      </c>
      <c r="D10" s="169">
        <v>41751</v>
      </c>
      <c r="E10" s="119">
        <v>44489</v>
      </c>
      <c r="F10" s="164">
        <f t="shared" si="0"/>
        <v>7.5013698630136982</v>
      </c>
      <c r="G10" s="165">
        <v>8</v>
      </c>
      <c r="H10" s="110">
        <v>0.05</v>
      </c>
      <c r="I10" s="170">
        <f t="shared" si="1"/>
        <v>0.11874999999999999</v>
      </c>
      <c r="J10" s="208">
        <v>0</v>
      </c>
      <c r="K10" s="208">
        <v>0</v>
      </c>
      <c r="L10" s="123">
        <v>0</v>
      </c>
      <c r="M10" s="210">
        <f t="shared" si="2"/>
        <v>0</v>
      </c>
      <c r="N10" s="210">
        <f t="shared" si="3"/>
        <v>0</v>
      </c>
      <c r="O10" s="210">
        <f t="shared" si="4"/>
        <v>0</v>
      </c>
      <c r="P10" s="110">
        <v>0.1</v>
      </c>
      <c r="Q10" s="112">
        <f t="shared" si="5"/>
        <v>0</v>
      </c>
    </row>
    <row r="11" spans="2:17" ht="15" x14ac:dyDescent="0.25">
      <c r="B11" s="118">
        <v>7</v>
      </c>
      <c r="C11" s="166" t="s">
        <v>577</v>
      </c>
      <c r="D11" s="167">
        <v>41943</v>
      </c>
      <c r="E11" s="119">
        <v>44489</v>
      </c>
      <c r="F11" s="164">
        <f t="shared" si="0"/>
        <v>6.9753424657534246</v>
      </c>
      <c r="G11" s="165">
        <v>8</v>
      </c>
      <c r="H11" s="110">
        <v>0.05</v>
      </c>
      <c r="I11" s="170">
        <f t="shared" si="1"/>
        <v>0.11874999999999999</v>
      </c>
      <c r="J11" s="208">
        <v>506411</v>
      </c>
      <c r="K11" s="208">
        <v>120544.02</v>
      </c>
      <c r="L11" s="123">
        <v>0</v>
      </c>
      <c r="M11" s="210">
        <f t="shared" si="2"/>
        <v>506411</v>
      </c>
      <c r="N11" s="210">
        <f t="shared" si="3"/>
        <v>419471.33071917808</v>
      </c>
      <c r="O11" s="210">
        <f t="shared" si="4"/>
        <v>86939.669280821923</v>
      </c>
      <c r="P11" s="110">
        <v>0.1</v>
      </c>
      <c r="Q11" s="112">
        <f t="shared" si="5"/>
        <v>78245.70235273974</v>
      </c>
    </row>
    <row r="12" spans="2:17" ht="15" x14ac:dyDescent="0.25">
      <c r="B12" s="118">
        <v>8</v>
      </c>
      <c r="C12" s="166" t="s">
        <v>602</v>
      </c>
      <c r="D12" s="167">
        <v>43786</v>
      </c>
      <c r="E12" s="119">
        <v>44489</v>
      </c>
      <c r="F12" s="164">
        <f t="shared" si="0"/>
        <v>1.9260273972602739</v>
      </c>
      <c r="G12" s="165">
        <v>8</v>
      </c>
      <c r="H12" s="110">
        <v>0.05</v>
      </c>
      <c r="I12" s="170">
        <f t="shared" si="1"/>
        <v>0.11874999999999999</v>
      </c>
      <c r="J12" s="208">
        <v>454735</v>
      </c>
      <c r="K12" s="208">
        <v>380662.51</v>
      </c>
      <c r="L12" s="123">
        <v>0</v>
      </c>
      <c r="M12" s="210">
        <f t="shared" si="2"/>
        <v>454735</v>
      </c>
      <c r="N12" s="210">
        <f t="shared" si="3"/>
        <v>104005.05813356164</v>
      </c>
      <c r="O12" s="210">
        <f t="shared" si="4"/>
        <v>350729.94186643837</v>
      </c>
      <c r="P12" s="110">
        <v>0.1</v>
      </c>
      <c r="Q12" s="112">
        <f t="shared" si="5"/>
        <v>315656.94767979457</v>
      </c>
    </row>
    <row r="13" spans="2:17" ht="15" x14ac:dyDescent="0.25">
      <c r="B13" s="118">
        <v>9</v>
      </c>
      <c r="C13" s="166" t="s">
        <v>563</v>
      </c>
      <c r="D13" s="167">
        <v>43830</v>
      </c>
      <c r="E13" s="119">
        <v>44489</v>
      </c>
      <c r="F13" s="164">
        <f t="shared" si="0"/>
        <v>1.8054794520547945</v>
      </c>
      <c r="G13" s="165">
        <v>8</v>
      </c>
      <c r="H13" s="110">
        <v>0.05</v>
      </c>
      <c r="I13" s="170">
        <f t="shared" si="1"/>
        <v>0.11874999999999999</v>
      </c>
      <c r="J13" s="208">
        <v>528592</v>
      </c>
      <c r="K13" s="208">
        <v>450037.79</v>
      </c>
      <c r="L13" s="123">
        <v>0</v>
      </c>
      <c r="M13" s="210">
        <f t="shared" si="2"/>
        <v>528592</v>
      </c>
      <c r="N13" s="210">
        <f t="shared" si="3"/>
        <v>113330.48684931507</v>
      </c>
      <c r="O13" s="210">
        <f t="shared" si="4"/>
        <v>415261.51315068494</v>
      </c>
      <c r="P13" s="110">
        <v>0.1</v>
      </c>
      <c r="Q13" s="112">
        <f t="shared" si="5"/>
        <v>373735.36183561647</v>
      </c>
    </row>
    <row r="14" spans="2:17" ht="15" x14ac:dyDescent="0.25">
      <c r="B14" s="118">
        <v>10</v>
      </c>
      <c r="C14" s="166" t="s">
        <v>610</v>
      </c>
      <c r="D14" s="167">
        <v>43898</v>
      </c>
      <c r="E14" s="119">
        <v>44489</v>
      </c>
      <c r="F14" s="164">
        <f t="shared" si="0"/>
        <v>1.6191780821917807</v>
      </c>
      <c r="G14" s="165">
        <v>8</v>
      </c>
      <c r="H14" s="110">
        <v>0.05</v>
      </c>
      <c r="I14" s="170">
        <f t="shared" si="1"/>
        <v>0.11874999999999999</v>
      </c>
      <c r="J14" s="208">
        <v>437339</v>
      </c>
      <c r="K14" s="208">
        <v>381998.32</v>
      </c>
      <c r="L14" s="123">
        <v>0</v>
      </c>
      <c r="M14" s="210">
        <f t="shared" si="2"/>
        <v>437339</v>
      </c>
      <c r="N14" s="210">
        <f t="shared" si="3"/>
        <v>84090.404640410954</v>
      </c>
      <c r="O14" s="210">
        <f t="shared" si="4"/>
        <v>353248.59535958903</v>
      </c>
      <c r="P14" s="110">
        <v>0.1</v>
      </c>
      <c r="Q14" s="112">
        <f t="shared" si="5"/>
        <v>317923.73582363012</v>
      </c>
    </row>
    <row r="15" spans="2:17" ht="15" x14ac:dyDescent="0.25">
      <c r="B15" s="118">
        <v>11</v>
      </c>
      <c r="C15" s="166" t="s">
        <v>513</v>
      </c>
      <c r="D15" s="167">
        <v>44240</v>
      </c>
      <c r="E15" s="119">
        <v>44489</v>
      </c>
      <c r="F15" s="164">
        <f t="shared" si="0"/>
        <v>0.68219178082191778</v>
      </c>
      <c r="G15" s="165">
        <v>8</v>
      </c>
      <c r="H15" s="110">
        <v>0.05</v>
      </c>
      <c r="I15" s="170">
        <f t="shared" si="1"/>
        <v>0.11874999999999999</v>
      </c>
      <c r="J15" s="208">
        <v>650000</v>
      </c>
      <c r="K15" s="208">
        <v>640060.79</v>
      </c>
      <c r="L15" s="123">
        <v>0</v>
      </c>
      <c r="M15" s="210">
        <f t="shared" si="2"/>
        <v>650000</v>
      </c>
      <c r="N15" s="210">
        <f t="shared" si="3"/>
        <v>52656.678082191771</v>
      </c>
      <c r="O15" s="210">
        <f t="shared" si="4"/>
        <v>597343.32191780827</v>
      </c>
      <c r="P15" s="110">
        <v>0.1</v>
      </c>
      <c r="Q15" s="112">
        <f t="shared" si="5"/>
        <v>537608.98972602747</v>
      </c>
    </row>
    <row r="16" spans="2:17" ht="15" x14ac:dyDescent="0.25">
      <c r="B16" s="118">
        <v>12</v>
      </c>
      <c r="C16" s="166" t="s">
        <v>589</v>
      </c>
      <c r="D16" s="167">
        <v>44250</v>
      </c>
      <c r="E16" s="119">
        <v>44489</v>
      </c>
      <c r="F16" s="164">
        <f t="shared" si="0"/>
        <v>0.65479452054794518</v>
      </c>
      <c r="G16" s="165">
        <v>8</v>
      </c>
      <c r="H16" s="110">
        <v>0.05</v>
      </c>
      <c r="I16" s="170">
        <f t="shared" si="1"/>
        <v>0.11874999999999999</v>
      </c>
      <c r="J16" s="208">
        <v>480000</v>
      </c>
      <c r="K16" s="208">
        <v>474221.92</v>
      </c>
      <c r="L16" s="123">
        <v>0</v>
      </c>
      <c r="M16" s="210">
        <f t="shared" si="2"/>
        <v>480000</v>
      </c>
      <c r="N16" s="210">
        <f t="shared" si="3"/>
        <v>37323.287671232873</v>
      </c>
      <c r="O16" s="210">
        <f t="shared" si="4"/>
        <v>442676.71232876711</v>
      </c>
      <c r="P16" s="110">
        <v>0.1</v>
      </c>
      <c r="Q16" s="112">
        <f t="shared" si="5"/>
        <v>398409.0410958904</v>
      </c>
    </row>
    <row r="17" spans="2:17" ht="15" x14ac:dyDescent="0.25">
      <c r="B17" s="118">
        <v>13</v>
      </c>
      <c r="C17" s="166" t="s">
        <v>559</v>
      </c>
      <c r="D17" s="167">
        <v>44273</v>
      </c>
      <c r="E17" s="119">
        <v>44489</v>
      </c>
      <c r="F17" s="164">
        <f t="shared" si="0"/>
        <v>0.59178082191780823</v>
      </c>
      <c r="G17" s="165">
        <v>8</v>
      </c>
      <c r="H17" s="110">
        <v>0.05</v>
      </c>
      <c r="I17" s="170">
        <f t="shared" si="1"/>
        <v>0.11874999999999999</v>
      </c>
      <c r="J17" s="208">
        <v>530000</v>
      </c>
      <c r="K17" s="208">
        <v>527585.94999999995</v>
      </c>
      <c r="L17" s="123">
        <v>0</v>
      </c>
      <c r="M17" s="210">
        <f t="shared" si="2"/>
        <v>530000</v>
      </c>
      <c r="N17" s="210">
        <f t="shared" si="3"/>
        <v>37245.205479452052</v>
      </c>
      <c r="O17" s="210">
        <f t="shared" si="4"/>
        <v>492754.79452054796</v>
      </c>
      <c r="P17" s="110">
        <v>0.1</v>
      </c>
      <c r="Q17" s="112">
        <f t="shared" si="5"/>
        <v>443479.31506849319</v>
      </c>
    </row>
    <row r="18" spans="2:17" s="17" customFormat="1" ht="15" x14ac:dyDescent="0.25">
      <c r="B18" s="274" t="s">
        <v>110</v>
      </c>
      <c r="C18" s="274"/>
      <c r="D18" s="274"/>
      <c r="E18" s="274"/>
      <c r="F18" s="274"/>
      <c r="G18" s="274"/>
      <c r="H18" s="274"/>
      <c r="I18" s="274"/>
      <c r="J18" s="209">
        <f>SUBTOTAL(9,J5:J17)</f>
        <v>6262031</v>
      </c>
      <c r="K18" s="209">
        <f>SUM(K5:K17)</f>
        <v>3226409.08</v>
      </c>
      <c r="L18" s="28"/>
      <c r="M18" s="211">
        <f>SUM(M5:M17)</f>
        <v>6262031</v>
      </c>
      <c r="N18" s="211">
        <f>SUM(N5:N17)</f>
        <v>4293130.8583390405</v>
      </c>
      <c r="O18" s="211">
        <f>SUM(O5:O17)</f>
        <v>2914755.7562500001</v>
      </c>
      <c r="P18" s="28"/>
      <c r="Q18" s="27">
        <f>SUM(Q5:Q17)</f>
        <v>2630996.785625</v>
      </c>
    </row>
    <row r="19" spans="2:17" x14ac:dyDescent="0.2">
      <c r="C19" s="21"/>
      <c r="D19" s="21"/>
      <c r="J19" s="24"/>
      <c r="K19" s="24"/>
    </row>
    <row r="20" spans="2:17" x14ac:dyDescent="0.2">
      <c r="C20" s="22"/>
      <c r="D20" s="22"/>
      <c r="J20" s="25"/>
      <c r="K20" s="25"/>
    </row>
    <row r="21" spans="2:17" x14ac:dyDescent="0.2">
      <c r="C21" s="22"/>
      <c r="D21" s="22"/>
      <c r="J21" s="25"/>
      <c r="K21" s="25"/>
    </row>
    <row r="22" spans="2:17" x14ac:dyDescent="0.2">
      <c r="C22" s="22"/>
      <c r="D22" s="22"/>
      <c r="J22" s="25"/>
      <c r="K22" s="25"/>
    </row>
    <row r="23" spans="2:17" x14ac:dyDescent="0.2">
      <c r="C23" s="22"/>
      <c r="D23" s="22"/>
      <c r="J23" s="25"/>
      <c r="K23" s="25"/>
    </row>
    <row r="24" spans="2:17" x14ac:dyDescent="0.2">
      <c r="C24" s="22"/>
      <c r="D24" s="22"/>
      <c r="J24" s="25"/>
      <c r="K24" s="25"/>
    </row>
    <row r="25" spans="2:17" x14ac:dyDescent="0.2">
      <c r="C25" s="22"/>
      <c r="D25" s="22"/>
      <c r="J25" s="25"/>
      <c r="K25" s="25"/>
    </row>
    <row r="26" spans="2:17" x14ac:dyDescent="0.2">
      <c r="C26" s="22"/>
      <c r="D26" s="22"/>
      <c r="J26" s="25"/>
      <c r="K26" s="25"/>
    </row>
    <row r="27" spans="2:17" x14ac:dyDescent="0.2">
      <c r="C27" s="22"/>
      <c r="D27" s="22"/>
      <c r="J27" s="25"/>
      <c r="K27" s="25"/>
    </row>
    <row r="28" spans="2:17" x14ac:dyDescent="0.2">
      <c r="C28" s="22"/>
      <c r="D28" s="22"/>
      <c r="J28" s="25"/>
      <c r="K28" s="25"/>
    </row>
    <row r="29" spans="2:17" x14ac:dyDescent="0.2">
      <c r="C29" s="22"/>
      <c r="D29" s="22"/>
      <c r="J29" s="25"/>
      <c r="K29" s="25"/>
    </row>
    <row r="30" spans="2:17" x14ac:dyDescent="0.2">
      <c r="C30" s="22"/>
      <c r="D30" s="22"/>
      <c r="J30" s="25"/>
      <c r="K30" s="25"/>
    </row>
    <row r="31" spans="2:17" x14ac:dyDescent="0.2">
      <c r="C31" s="22"/>
      <c r="D31" s="22"/>
      <c r="J31" s="25"/>
      <c r="K31" s="25"/>
    </row>
    <row r="32" spans="2:17" x14ac:dyDescent="0.2">
      <c r="C32" s="22"/>
      <c r="D32" s="22"/>
      <c r="J32" s="25"/>
      <c r="K32" s="25"/>
    </row>
    <row r="33" spans="3:11" x14ac:dyDescent="0.2">
      <c r="C33" s="22"/>
      <c r="D33" s="22"/>
      <c r="J33" s="25"/>
      <c r="K33" s="25"/>
    </row>
    <row r="34" spans="3:11" x14ac:dyDescent="0.2">
      <c r="C34" s="22"/>
      <c r="D34" s="22"/>
      <c r="J34" s="25"/>
      <c r="K34" s="25"/>
    </row>
    <row r="35" spans="3:11" x14ac:dyDescent="0.2">
      <c r="C35" s="22"/>
      <c r="D35" s="22"/>
      <c r="J35" s="25"/>
      <c r="K35" s="25"/>
    </row>
    <row r="36" spans="3:11" x14ac:dyDescent="0.2">
      <c r="C36" s="22"/>
      <c r="D36" s="22"/>
      <c r="J36" s="25"/>
      <c r="K36" s="25"/>
    </row>
    <row r="37" spans="3:11" x14ac:dyDescent="0.2">
      <c r="C37" s="22"/>
      <c r="D37" s="22"/>
      <c r="J37" s="25"/>
      <c r="K37" s="25"/>
    </row>
    <row r="38" spans="3:11" x14ac:dyDescent="0.2">
      <c r="C38" s="22"/>
      <c r="D38" s="22"/>
      <c r="J38" s="25"/>
      <c r="K38" s="25"/>
    </row>
    <row r="39" spans="3:11" x14ac:dyDescent="0.2">
      <c r="C39" s="22"/>
      <c r="D39" s="22"/>
      <c r="J39" s="25"/>
      <c r="K39" s="25"/>
    </row>
    <row r="40" spans="3:11" x14ac:dyDescent="0.2">
      <c r="C40" s="22"/>
      <c r="D40" s="22"/>
      <c r="J40" s="25"/>
      <c r="K40" s="25"/>
    </row>
    <row r="41" spans="3:11" x14ac:dyDescent="0.2">
      <c r="C41" s="22"/>
      <c r="D41" s="22"/>
      <c r="J41" s="25"/>
      <c r="K41" s="25"/>
    </row>
    <row r="42" spans="3:11" x14ac:dyDescent="0.2">
      <c r="C42" s="22"/>
      <c r="D42" s="22"/>
      <c r="J42" s="25"/>
      <c r="K42" s="25"/>
    </row>
    <row r="43" spans="3:11" x14ac:dyDescent="0.2">
      <c r="C43" s="22"/>
      <c r="D43" s="22"/>
      <c r="J43" s="25"/>
      <c r="K43" s="25"/>
    </row>
    <row r="44" spans="3:11" x14ac:dyDescent="0.2">
      <c r="C44" s="22"/>
      <c r="D44" s="22"/>
      <c r="J44" s="25"/>
      <c r="K44" s="25"/>
    </row>
    <row r="45" spans="3:11" x14ac:dyDescent="0.2">
      <c r="C45" s="22"/>
      <c r="D45" s="22"/>
      <c r="J45" s="25"/>
      <c r="K45" s="25"/>
    </row>
    <row r="46" spans="3:11" x14ac:dyDescent="0.2">
      <c r="C46" s="22"/>
      <c r="D46" s="22"/>
      <c r="J46" s="25"/>
      <c r="K46" s="25"/>
    </row>
    <row r="47" spans="3:11" x14ac:dyDescent="0.2">
      <c r="C47" s="22"/>
      <c r="D47" s="22"/>
      <c r="J47" s="25"/>
      <c r="K47" s="25"/>
    </row>
    <row r="48" spans="3:11" x14ac:dyDescent="0.2">
      <c r="C48" s="22"/>
      <c r="D48" s="22"/>
      <c r="J48" s="25"/>
      <c r="K48" s="25"/>
    </row>
    <row r="49" spans="3:11" x14ac:dyDescent="0.2">
      <c r="C49" s="22"/>
      <c r="D49" s="22"/>
      <c r="J49" s="25"/>
      <c r="K49" s="25"/>
    </row>
    <row r="50" spans="3:11" x14ac:dyDescent="0.2">
      <c r="C50" s="22"/>
      <c r="D50" s="22"/>
      <c r="J50" s="25"/>
      <c r="K50" s="25"/>
    </row>
    <row r="51" spans="3:11" x14ac:dyDescent="0.2">
      <c r="C51" s="22"/>
      <c r="D51" s="22"/>
      <c r="J51" s="25"/>
      <c r="K51" s="25"/>
    </row>
    <row r="52" spans="3:11" x14ac:dyDescent="0.2">
      <c r="C52" s="22"/>
      <c r="D52" s="22"/>
      <c r="J52" s="25"/>
      <c r="K52" s="25"/>
    </row>
    <row r="53" spans="3:11" x14ac:dyDescent="0.2">
      <c r="C53" s="22"/>
      <c r="D53" s="22"/>
      <c r="J53" s="25"/>
      <c r="K53" s="25"/>
    </row>
    <row r="54" spans="3:11" x14ac:dyDescent="0.2">
      <c r="C54" s="22"/>
      <c r="D54" s="22"/>
      <c r="J54" s="25"/>
      <c r="K54" s="25"/>
    </row>
    <row r="55" spans="3:11" x14ac:dyDescent="0.2">
      <c r="C55" s="22"/>
      <c r="D55" s="22"/>
      <c r="J55" s="25"/>
      <c r="K55" s="25"/>
    </row>
    <row r="56" spans="3:11" x14ac:dyDescent="0.2">
      <c r="C56" s="22"/>
      <c r="D56" s="22"/>
      <c r="J56" s="25"/>
      <c r="K56" s="25"/>
    </row>
    <row r="57" spans="3:11" x14ac:dyDescent="0.2">
      <c r="C57" s="22"/>
      <c r="D57" s="22"/>
      <c r="J57" s="25"/>
      <c r="K57" s="25"/>
    </row>
    <row r="58" spans="3:11" x14ac:dyDescent="0.2">
      <c r="C58" s="22"/>
      <c r="D58" s="22"/>
      <c r="J58" s="25"/>
      <c r="K58" s="25"/>
    </row>
    <row r="59" spans="3:11" x14ac:dyDescent="0.2">
      <c r="C59" s="22"/>
      <c r="D59" s="22"/>
      <c r="J59" s="25"/>
      <c r="K59" s="25"/>
    </row>
    <row r="60" spans="3:11" x14ac:dyDescent="0.2">
      <c r="C60" s="22"/>
      <c r="D60" s="22"/>
      <c r="J60" s="25"/>
      <c r="K60" s="25"/>
    </row>
    <row r="61" spans="3:11" x14ac:dyDescent="0.2">
      <c r="C61" s="22"/>
      <c r="D61" s="22"/>
      <c r="J61" s="25"/>
      <c r="K61" s="25"/>
    </row>
    <row r="62" spans="3:11" x14ac:dyDescent="0.2">
      <c r="C62" s="22"/>
      <c r="D62" s="22"/>
      <c r="J62" s="25"/>
      <c r="K62" s="25"/>
    </row>
    <row r="63" spans="3:11" x14ac:dyDescent="0.2">
      <c r="C63" s="22"/>
      <c r="D63" s="22"/>
      <c r="J63" s="25"/>
      <c r="K63" s="25"/>
    </row>
    <row r="64" spans="3:11" x14ac:dyDescent="0.2">
      <c r="C64" s="22"/>
      <c r="D64" s="22"/>
      <c r="J64" s="25"/>
      <c r="K64" s="25"/>
    </row>
    <row r="65" spans="3:11" x14ac:dyDescent="0.2">
      <c r="C65" s="22"/>
      <c r="D65" s="22"/>
      <c r="J65" s="25"/>
      <c r="K65" s="25"/>
    </row>
    <row r="66" spans="3:11" x14ac:dyDescent="0.2">
      <c r="C66" s="22"/>
      <c r="D66" s="22"/>
      <c r="J66" s="25"/>
      <c r="K66" s="25"/>
    </row>
    <row r="67" spans="3:11" x14ac:dyDescent="0.2">
      <c r="C67" s="22"/>
      <c r="D67" s="22"/>
      <c r="J67" s="25"/>
      <c r="K67" s="25"/>
    </row>
    <row r="68" spans="3:11" x14ac:dyDescent="0.2">
      <c r="C68" s="22"/>
      <c r="D68" s="22"/>
      <c r="J68" s="25"/>
      <c r="K68" s="25"/>
    </row>
    <row r="69" spans="3:11" x14ac:dyDescent="0.2">
      <c r="C69" s="22"/>
      <c r="D69" s="22"/>
      <c r="J69" s="25"/>
      <c r="K69" s="25"/>
    </row>
    <row r="70" spans="3:11" x14ac:dyDescent="0.2">
      <c r="C70" s="22"/>
      <c r="D70" s="22"/>
      <c r="J70" s="25"/>
      <c r="K70" s="25"/>
    </row>
    <row r="71" spans="3:11" x14ac:dyDescent="0.2">
      <c r="C71" s="22"/>
      <c r="D71" s="22"/>
      <c r="J71" s="25"/>
      <c r="K71" s="25"/>
    </row>
    <row r="72" spans="3:11" x14ac:dyDescent="0.2">
      <c r="C72" s="22"/>
      <c r="D72" s="22"/>
      <c r="J72" s="25"/>
      <c r="K72" s="25"/>
    </row>
    <row r="73" spans="3:11" x14ac:dyDescent="0.2">
      <c r="C73" s="22"/>
      <c r="D73" s="22"/>
      <c r="J73" s="25"/>
      <c r="K73" s="25"/>
    </row>
    <row r="74" spans="3:11" x14ac:dyDescent="0.2">
      <c r="C74" s="22"/>
      <c r="D74" s="22"/>
      <c r="J74" s="25"/>
      <c r="K74" s="25"/>
    </row>
    <row r="75" spans="3:11" x14ac:dyDescent="0.2">
      <c r="C75" s="22"/>
      <c r="D75" s="22"/>
      <c r="J75" s="25"/>
      <c r="K75" s="25"/>
    </row>
    <row r="76" spans="3:11" x14ac:dyDescent="0.2">
      <c r="C76" s="22"/>
      <c r="D76" s="22"/>
      <c r="J76" s="25"/>
      <c r="K76" s="25"/>
    </row>
    <row r="77" spans="3:11" x14ac:dyDescent="0.2">
      <c r="C77" s="22"/>
      <c r="D77" s="22"/>
      <c r="J77" s="25"/>
      <c r="K77" s="25"/>
    </row>
    <row r="78" spans="3:11" x14ac:dyDescent="0.2">
      <c r="C78" s="22"/>
      <c r="D78" s="22"/>
      <c r="J78" s="25"/>
      <c r="K78" s="25"/>
    </row>
    <row r="79" spans="3:11" x14ac:dyDescent="0.2">
      <c r="C79" s="22"/>
      <c r="D79" s="22"/>
      <c r="J79" s="25"/>
      <c r="K79" s="25"/>
    </row>
    <row r="80" spans="3:11" x14ac:dyDescent="0.2">
      <c r="C80" s="22"/>
      <c r="D80" s="22"/>
      <c r="J80" s="25"/>
      <c r="K80" s="25"/>
    </row>
    <row r="81" spans="3:11" x14ac:dyDescent="0.2">
      <c r="C81" s="22"/>
      <c r="D81" s="22"/>
      <c r="J81" s="25"/>
      <c r="K81" s="25"/>
    </row>
    <row r="82" spans="3:11" x14ac:dyDescent="0.2">
      <c r="C82" s="22"/>
      <c r="D82" s="22"/>
      <c r="J82" s="25"/>
      <c r="K82" s="25"/>
    </row>
    <row r="83" spans="3:11" x14ac:dyDescent="0.2">
      <c r="C83" s="22"/>
      <c r="D83" s="22"/>
      <c r="J83" s="25"/>
      <c r="K83" s="25"/>
    </row>
    <row r="84" spans="3:11" x14ac:dyDescent="0.2">
      <c r="C84" s="22"/>
      <c r="D84" s="22"/>
      <c r="J84" s="25"/>
      <c r="K84" s="25"/>
    </row>
    <row r="85" spans="3:11" x14ac:dyDescent="0.2">
      <c r="C85" s="22"/>
      <c r="D85" s="22"/>
      <c r="J85" s="25"/>
      <c r="K85" s="25"/>
    </row>
    <row r="86" spans="3:11" x14ac:dyDescent="0.2">
      <c r="C86" s="22"/>
      <c r="D86" s="22"/>
      <c r="J86" s="25"/>
      <c r="K86" s="25"/>
    </row>
    <row r="87" spans="3:11" x14ac:dyDescent="0.2">
      <c r="C87" s="22"/>
      <c r="D87" s="22"/>
      <c r="J87" s="25"/>
      <c r="K87" s="25"/>
    </row>
    <row r="88" spans="3:11" x14ac:dyDescent="0.2">
      <c r="C88" s="22"/>
      <c r="D88" s="22"/>
      <c r="J88" s="25"/>
      <c r="K88" s="25"/>
    </row>
    <row r="89" spans="3:11" x14ac:dyDescent="0.2">
      <c r="C89" s="22"/>
      <c r="D89" s="22"/>
      <c r="J89" s="25"/>
      <c r="K89" s="25"/>
    </row>
    <row r="90" spans="3:11" x14ac:dyDescent="0.2">
      <c r="C90" s="22"/>
      <c r="D90" s="22"/>
      <c r="J90" s="25"/>
      <c r="K90" s="25"/>
    </row>
    <row r="91" spans="3:11" x14ac:dyDescent="0.2">
      <c r="C91" s="22"/>
      <c r="D91" s="22"/>
      <c r="J91" s="25"/>
      <c r="K91" s="25"/>
    </row>
    <row r="92" spans="3:11" x14ac:dyDescent="0.2">
      <c r="C92" s="22"/>
      <c r="D92" s="22"/>
      <c r="J92" s="25"/>
      <c r="K92" s="25"/>
    </row>
    <row r="93" spans="3:11" x14ac:dyDescent="0.2">
      <c r="C93" s="22"/>
      <c r="D93" s="22"/>
      <c r="J93" s="25"/>
      <c r="K93" s="25"/>
    </row>
    <row r="94" spans="3:11" x14ac:dyDescent="0.2">
      <c r="C94" s="22"/>
      <c r="D94" s="22"/>
      <c r="J94" s="25"/>
      <c r="K94" s="25"/>
    </row>
    <row r="95" spans="3:11" x14ac:dyDescent="0.2">
      <c r="C95" s="22"/>
      <c r="D95" s="22"/>
      <c r="J95" s="25"/>
      <c r="K95" s="25"/>
    </row>
    <row r="96" spans="3:11" x14ac:dyDescent="0.2">
      <c r="C96" s="22"/>
      <c r="D96" s="22"/>
      <c r="J96" s="25"/>
      <c r="K96" s="25"/>
    </row>
    <row r="97" spans="3:11" x14ac:dyDescent="0.2">
      <c r="C97" s="22"/>
      <c r="D97" s="22"/>
      <c r="J97" s="25"/>
      <c r="K97" s="25"/>
    </row>
    <row r="98" spans="3:11" x14ac:dyDescent="0.2">
      <c r="C98" s="22"/>
      <c r="D98" s="22"/>
      <c r="J98" s="25"/>
      <c r="K98" s="25"/>
    </row>
    <row r="99" spans="3:11" x14ac:dyDescent="0.2">
      <c r="C99" s="22"/>
      <c r="D99" s="22"/>
      <c r="J99" s="25"/>
      <c r="K99" s="25"/>
    </row>
    <row r="100" spans="3:11" x14ac:dyDescent="0.2">
      <c r="C100" s="22"/>
      <c r="D100" s="22"/>
      <c r="J100" s="25"/>
      <c r="K100" s="25"/>
    </row>
    <row r="101" spans="3:11" x14ac:dyDescent="0.2">
      <c r="C101" s="22"/>
      <c r="D101" s="22"/>
      <c r="J101" s="25"/>
      <c r="K101" s="25"/>
    </row>
    <row r="102" spans="3:11" x14ac:dyDescent="0.2">
      <c r="C102" s="22"/>
      <c r="D102" s="22"/>
      <c r="J102" s="25"/>
      <c r="K102" s="25"/>
    </row>
    <row r="103" spans="3:11" x14ac:dyDescent="0.2">
      <c r="C103" s="22"/>
      <c r="D103" s="22"/>
      <c r="J103" s="25"/>
      <c r="K103" s="25"/>
    </row>
    <row r="104" spans="3:11" x14ac:dyDescent="0.2">
      <c r="C104" s="22"/>
      <c r="D104" s="22"/>
      <c r="J104" s="25"/>
      <c r="K104" s="25"/>
    </row>
    <row r="105" spans="3:11" x14ac:dyDescent="0.2">
      <c r="C105" s="22"/>
      <c r="D105" s="22"/>
      <c r="J105" s="25"/>
      <c r="K105" s="25"/>
    </row>
    <row r="106" spans="3:11" x14ac:dyDescent="0.2">
      <c r="C106" s="22"/>
      <c r="D106" s="22"/>
      <c r="J106" s="25"/>
      <c r="K106" s="25"/>
    </row>
    <row r="107" spans="3:11" x14ac:dyDescent="0.2">
      <c r="C107" s="22"/>
      <c r="D107" s="22"/>
      <c r="J107" s="25"/>
      <c r="K107" s="25"/>
    </row>
    <row r="108" spans="3:11" x14ac:dyDescent="0.2">
      <c r="C108" s="22"/>
      <c r="D108" s="22"/>
      <c r="J108" s="25"/>
      <c r="K108" s="25"/>
    </row>
    <row r="109" spans="3:11" x14ac:dyDescent="0.2">
      <c r="C109" s="22"/>
      <c r="D109" s="22"/>
      <c r="J109" s="25"/>
      <c r="K109" s="25"/>
    </row>
    <row r="110" spans="3:11" x14ac:dyDescent="0.2">
      <c r="C110" s="22"/>
      <c r="D110" s="22"/>
      <c r="J110" s="25"/>
      <c r="K110" s="25"/>
    </row>
    <row r="111" spans="3:11" x14ac:dyDescent="0.2">
      <c r="C111" s="22"/>
      <c r="D111" s="22"/>
      <c r="J111" s="25"/>
      <c r="K111" s="25"/>
    </row>
    <row r="112" spans="3:11" x14ac:dyDescent="0.2">
      <c r="C112" s="22"/>
      <c r="D112" s="22"/>
      <c r="J112" s="25"/>
      <c r="K112" s="25"/>
    </row>
    <row r="113" spans="3:11" x14ac:dyDescent="0.2">
      <c r="C113" s="22"/>
      <c r="D113" s="22"/>
      <c r="J113" s="25"/>
      <c r="K113" s="25"/>
    </row>
    <row r="114" spans="3:11" x14ac:dyDescent="0.2">
      <c r="C114" s="22"/>
      <c r="D114" s="22"/>
      <c r="J114" s="25"/>
      <c r="K114" s="25"/>
    </row>
    <row r="115" spans="3:11" x14ac:dyDescent="0.2">
      <c r="C115" s="22"/>
      <c r="D115" s="22"/>
      <c r="J115" s="25"/>
      <c r="K115" s="25"/>
    </row>
    <row r="116" spans="3:11" x14ac:dyDescent="0.2">
      <c r="C116" s="22"/>
      <c r="D116" s="22"/>
      <c r="J116" s="25"/>
      <c r="K116" s="25"/>
    </row>
    <row r="117" spans="3:11" x14ac:dyDescent="0.2">
      <c r="C117" s="22"/>
      <c r="D117" s="22"/>
      <c r="J117" s="25"/>
      <c r="K117" s="25"/>
    </row>
    <row r="118" spans="3:11" x14ac:dyDescent="0.2">
      <c r="C118" s="22"/>
      <c r="D118" s="22"/>
      <c r="J118" s="25"/>
      <c r="K118" s="25"/>
    </row>
    <row r="119" spans="3:11" x14ac:dyDescent="0.2">
      <c r="C119" s="22"/>
      <c r="D119" s="22"/>
      <c r="J119" s="25"/>
      <c r="K119" s="25"/>
    </row>
    <row r="120" spans="3:11" x14ac:dyDescent="0.2">
      <c r="C120" s="22"/>
      <c r="D120" s="22"/>
      <c r="J120" s="25"/>
      <c r="K120" s="25"/>
    </row>
    <row r="121" spans="3:11" x14ac:dyDescent="0.2">
      <c r="C121" s="22"/>
      <c r="D121" s="22"/>
      <c r="J121" s="25"/>
      <c r="K121" s="25"/>
    </row>
    <row r="122" spans="3:11" x14ac:dyDescent="0.2">
      <c r="C122" s="22"/>
      <c r="D122" s="22"/>
      <c r="J122" s="25"/>
      <c r="K122" s="25"/>
    </row>
    <row r="123" spans="3:11" x14ac:dyDescent="0.2">
      <c r="C123" s="22"/>
      <c r="D123" s="22"/>
      <c r="J123" s="25"/>
      <c r="K123" s="25"/>
    </row>
    <row r="124" spans="3:11" x14ac:dyDescent="0.2">
      <c r="C124" s="22"/>
      <c r="D124" s="22"/>
      <c r="J124" s="25"/>
      <c r="K124" s="25"/>
    </row>
    <row r="125" spans="3:11" x14ac:dyDescent="0.2">
      <c r="C125" s="22"/>
      <c r="D125" s="22"/>
      <c r="J125" s="25"/>
      <c r="K125" s="25"/>
    </row>
    <row r="126" spans="3:11" x14ac:dyDescent="0.2">
      <c r="C126" s="22"/>
      <c r="D126" s="22"/>
      <c r="J126" s="25"/>
      <c r="K126" s="25"/>
    </row>
    <row r="127" spans="3:11" x14ac:dyDescent="0.2">
      <c r="C127" s="22"/>
      <c r="D127" s="22"/>
      <c r="J127" s="25"/>
      <c r="K127" s="25"/>
    </row>
    <row r="128" spans="3:11" x14ac:dyDescent="0.2">
      <c r="C128" s="22"/>
      <c r="D128" s="22"/>
      <c r="J128" s="25"/>
      <c r="K128" s="25"/>
    </row>
    <row r="129" spans="3:11" x14ac:dyDescent="0.2">
      <c r="C129" s="22"/>
      <c r="D129" s="22"/>
      <c r="J129" s="25"/>
      <c r="K129" s="25"/>
    </row>
    <row r="130" spans="3:11" x14ac:dyDescent="0.2">
      <c r="C130" s="22"/>
      <c r="D130" s="22"/>
      <c r="J130" s="25"/>
      <c r="K130" s="25"/>
    </row>
    <row r="131" spans="3:11" x14ac:dyDescent="0.2">
      <c r="C131" s="22"/>
      <c r="D131" s="22"/>
      <c r="J131" s="25"/>
      <c r="K131" s="25"/>
    </row>
    <row r="132" spans="3:11" x14ac:dyDescent="0.2">
      <c r="C132" s="22"/>
      <c r="D132" s="22"/>
      <c r="J132" s="25"/>
      <c r="K132" s="25"/>
    </row>
    <row r="133" spans="3:11" x14ac:dyDescent="0.2">
      <c r="C133" s="22"/>
      <c r="D133" s="22"/>
      <c r="J133" s="25"/>
      <c r="K133" s="25"/>
    </row>
    <row r="134" spans="3:11" x14ac:dyDescent="0.2">
      <c r="C134" s="22"/>
      <c r="D134" s="22"/>
      <c r="J134" s="25"/>
      <c r="K134" s="25"/>
    </row>
    <row r="135" spans="3:11" x14ac:dyDescent="0.2">
      <c r="C135" s="22"/>
      <c r="D135" s="22"/>
      <c r="J135" s="25"/>
      <c r="K135" s="25"/>
    </row>
    <row r="136" spans="3:11" x14ac:dyDescent="0.2">
      <c r="C136" s="22"/>
      <c r="D136" s="22"/>
      <c r="J136" s="25"/>
      <c r="K136" s="25"/>
    </row>
    <row r="137" spans="3:11" x14ac:dyDescent="0.2">
      <c r="C137" s="22"/>
      <c r="D137" s="22"/>
      <c r="J137" s="25"/>
      <c r="K137" s="25"/>
    </row>
    <row r="138" spans="3:11" x14ac:dyDescent="0.2">
      <c r="C138" s="22"/>
      <c r="D138" s="22"/>
      <c r="J138" s="25"/>
      <c r="K138" s="25"/>
    </row>
    <row r="139" spans="3:11" x14ac:dyDescent="0.2">
      <c r="C139" s="22"/>
      <c r="D139" s="22"/>
      <c r="J139" s="25"/>
      <c r="K139" s="25"/>
    </row>
    <row r="140" spans="3:11" x14ac:dyDescent="0.2">
      <c r="C140" s="22"/>
      <c r="D140" s="22"/>
      <c r="J140" s="25"/>
      <c r="K140" s="25"/>
    </row>
    <row r="141" spans="3:11" x14ac:dyDescent="0.2">
      <c r="C141" s="22"/>
      <c r="D141" s="22"/>
      <c r="J141" s="25"/>
      <c r="K141" s="25"/>
    </row>
    <row r="142" spans="3:11" x14ac:dyDescent="0.2">
      <c r="C142" s="22"/>
      <c r="D142" s="22"/>
      <c r="J142" s="25"/>
      <c r="K142" s="25"/>
    </row>
    <row r="143" spans="3:11" x14ac:dyDescent="0.2">
      <c r="C143" s="22"/>
      <c r="D143" s="22"/>
      <c r="J143" s="25"/>
      <c r="K143" s="25"/>
    </row>
    <row r="144" spans="3:11" x14ac:dyDescent="0.2">
      <c r="C144" s="22"/>
      <c r="D144" s="22"/>
      <c r="J144" s="25"/>
      <c r="K144" s="25"/>
    </row>
    <row r="145" spans="3:11" x14ac:dyDescent="0.2">
      <c r="C145" s="22"/>
      <c r="D145" s="22"/>
      <c r="J145" s="25"/>
      <c r="K145" s="25"/>
    </row>
    <row r="146" spans="3:11" x14ac:dyDescent="0.2">
      <c r="C146" s="22"/>
      <c r="D146" s="22"/>
      <c r="J146" s="25"/>
      <c r="K146" s="25"/>
    </row>
    <row r="147" spans="3:11" x14ac:dyDescent="0.2">
      <c r="C147" s="22"/>
      <c r="D147" s="22"/>
      <c r="J147" s="25"/>
      <c r="K147" s="25"/>
    </row>
    <row r="148" spans="3:11" x14ac:dyDescent="0.2">
      <c r="C148" s="22"/>
      <c r="D148" s="22"/>
      <c r="J148" s="25"/>
      <c r="K148" s="25"/>
    </row>
    <row r="149" spans="3:11" x14ac:dyDescent="0.2">
      <c r="C149" s="22"/>
      <c r="D149" s="22"/>
      <c r="J149" s="25"/>
      <c r="K149" s="25"/>
    </row>
    <row r="150" spans="3:11" x14ac:dyDescent="0.2">
      <c r="C150" s="22"/>
      <c r="D150" s="22"/>
      <c r="J150" s="25"/>
      <c r="K150" s="25"/>
    </row>
    <row r="151" spans="3:11" x14ac:dyDescent="0.2">
      <c r="C151" s="22"/>
      <c r="D151" s="22"/>
      <c r="J151" s="25"/>
      <c r="K151" s="25"/>
    </row>
    <row r="152" spans="3:11" x14ac:dyDescent="0.2">
      <c r="C152" s="22"/>
      <c r="D152" s="22"/>
      <c r="J152" s="25"/>
      <c r="K152" s="25"/>
    </row>
    <row r="153" spans="3:11" x14ac:dyDescent="0.2">
      <c r="C153" s="22"/>
      <c r="D153" s="22"/>
      <c r="J153" s="25"/>
      <c r="K153" s="25"/>
    </row>
    <row r="154" spans="3:11" x14ac:dyDescent="0.2">
      <c r="C154" s="22"/>
      <c r="D154" s="22"/>
      <c r="J154" s="25"/>
      <c r="K154" s="25"/>
    </row>
    <row r="155" spans="3:11" x14ac:dyDescent="0.2">
      <c r="C155" s="22"/>
      <c r="D155" s="22"/>
      <c r="J155" s="25"/>
      <c r="K155" s="25"/>
    </row>
    <row r="156" spans="3:11" x14ac:dyDescent="0.2">
      <c r="C156" s="22"/>
      <c r="D156" s="22"/>
      <c r="J156" s="25"/>
      <c r="K156" s="25"/>
    </row>
    <row r="157" spans="3:11" x14ac:dyDescent="0.2">
      <c r="C157" s="22"/>
      <c r="D157" s="22"/>
      <c r="J157" s="25"/>
      <c r="K157" s="25"/>
    </row>
    <row r="158" spans="3:11" x14ac:dyDescent="0.2">
      <c r="C158" s="22"/>
      <c r="D158" s="22"/>
      <c r="J158" s="25"/>
      <c r="K158" s="25"/>
    </row>
    <row r="159" spans="3:11" x14ac:dyDescent="0.2">
      <c r="C159" s="22"/>
      <c r="D159" s="22"/>
      <c r="J159" s="25"/>
      <c r="K159" s="25"/>
    </row>
    <row r="160" spans="3:11" x14ac:dyDescent="0.2">
      <c r="C160" s="22"/>
      <c r="D160" s="22"/>
      <c r="J160" s="25"/>
      <c r="K160" s="25"/>
    </row>
    <row r="161" spans="3:11" x14ac:dyDescent="0.2">
      <c r="C161" s="22"/>
      <c r="D161" s="22"/>
      <c r="J161" s="25"/>
      <c r="K161" s="25"/>
    </row>
    <row r="162" spans="3:11" x14ac:dyDescent="0.2">
      <c r="C162" s="22"/>
      <c r="D162" s="22"/>
      <c r="J162" s="25"/>
      <c r="K162" s="25"/>
    </row>
    <row r="163" spans="3:11" x14ac:dyDescent="0.2">
      <c r="C163" s="22"/>
      <c r="D163" s="22"/>
      <c r="J163" s="25"/>
      <c r="K163" s="25"/>
    </row>
    <row r="164" spans="3:11" x14ac:dyDescent="0.2">
      <c r="C164" s="22"/>
      <c r="D164" s="22"/>
      <c r="J164" s="25"/>
      <c r="K164" s="25"/>
    </row>
    <row r="165" spans="3:11" x14ac:dyDescent="0.2">
      <c r="C165" s="22"/>
      <c r="D165" s="22"/>
      <c r="J165" s="25"/>
      <c r="K165" s="25"/>
    </row>
    <row r="166" spans="3:11" x14ac:dyDescent="0.2">
      <c r="C166" s="22"/>
      <c r="D166" s="22"/>
      <c r="J166" s="25"/>
      <c r="K166" s="25"/>
    </row>
    <row r="167" spans="3:11" x14ac:dyDescent="0.2">
      <c r="C167" s="22"/>
      <c r="D167" s="22"/>
      <c r="J167" s="25"/>
      <c r="K167" s="25"/>
    </row>
    <row r="168" spans="3:11" x14ac:dyDescent="0.2">
      <c r="C168" s="22"/>
      <c r="D168" s="22"/>
      <c r="J168" s="25"/>
      <c r="K168" s="25"/>
    </row>
    <row r="169" spans="3:11" x14ac:dyDescent="0.2">
      <c r="C169" s="22"/>
      <c r="D169" s="22"/>
      <c r="J169" s="25"/>
      <c r="K169" s="25"/>
    </row>
    <row r="170" spans="3:11" x14ac:dyDescent="0.2">
      <c r="C170" s="22"/>
      <c r="D170" s="22"/>
      <c r="J170" s="25"/>
      <c r="K170" s="25"/>
    </row>
    <row r="171" spans="3:11" x14ac:dyDescent="0.2">
      <c r="C171" s="22"/>
      <c r="D171" s="22"/>
      <c r="J171" s="25"/>
      <c r="K171" s="25"/>
    </row>
    <row r="172" spans="3:11" x14ac:dyDescent="0.2">
      <c r="C172" s="22"/>
      <c r="D172" s="22"/>
      <c r="J172" s="25"/>
      <c r="K172" s="25"/>
    </row>
    <row r="173" spans="3:11" x14ac:dyDescent="0.2">
      <c r="C173" s="22"/>
      <c r="D173" s="22"/>
      <c r="J173" s="25"/>
      <c r="K173" s="25"/>
    </row>
    <row r="174" spans="3:11" x14ac:dyDescent="0.2">
      <c r="C174" s="22"/>
      <c r="D174" s="22"/>
      <c r="J174" s="25"/>
      <c r="K174" s="25"/>
    </row>
    <row r="175" spans="3:11" x14ac:dyDescent="0.2">
      <c r="C175" s="22"/>
      <c r="D175" s="22"/>
      <c r="J175" s="25"/>
      <c r="K175" s="25"/>
    </row>
    <row r="176" spans="3:11" x14ac:dyDescent="0.2">
      <c r="C176" s="22"/>
      <c r="D176" s="22"/>
      <c r="J176" s="25"/>
      <c r="K176" s="25"/>
    </row>
    <row r="177" spans="3:11" x14ac:dyDescent="0.2">
      <c r="C177" s="22"/>
      <c r="D177" s="22"/>
      <c r="J177" s="25"/>
      <c r="K177" s="25"/>
    </row>
    <row r="178" spans="3:11" x14ac:dyDescent="0.2">
      <c r="C178" s="22"/>
      <c r="D178" s="22"/>
      <c r="J178" s="25"/>
      <c r="K178" s="25"/>
    </row>
    <row r="179" spans="3:11" x14ac:dyDescent="0.2">
      <c r="C179" s="22"/>
      <c r="D179" s="22"/>
      <c r="J179" s="25"/>
      <c r="K179" s="25"/>
    </row>
    <row r="180" spans="3:11" x14ac:dyDescent="0.2">
      <c r="C180" s="22"/>
      <c r="D180" s="22"/>
      <c r="J180" s="25"/>
      <c r="K180" s="25"/>
    </row>
    <row r="181" spans="3:11" x14ac:dyDescent="0.2">
      <c r="C181" s="22"/>
      <c r="D181" s="22"/>
      <c r="J181" s="25"/>
      <c r="K181" s="25"/>
    </row>
    <row r="182" spans="3:11" x14ac:dyDescent="0.2">
      <c r="C182" s="22"/>
      <c r="D182" s="22"/>
      <c r="J182" s="25"/>
      <c r="K182" s="25"/>
    </row>
    <row r="183" spans="3:11" x14ac:dyDescent="0.2">
      <c r="C183" s="22"/>
      <c r="D183" s="22"/>
      <c r="J183" s="25"/>
      <c r="K183" s="25"/>
    </row>
    <row r="184" spans="3:11" x14ac:dyDescent="0.2">
      <c r="C184" s="22"/>
      <c r="D184" s="22"/>
      <c r="J184" s="25"/>
      <c r="K184" s="25"/>
    </row>
    <row r="185" spans="3:11" x14ac:dyDescent="0.2">
      <c r="C185" s="22"/>
      <c r="D185" s="22"/>
      <c r="J185" s="25"/>
      <c r="K185" s="25"/>
    </row>
    <row r="186" spans="3:11" x14ac:dyDescent="0.2">
      <c r="C186" s="22"/>
      <c r="D186" s="22"/>
      <c r="J186" s="25"/>
      <c r="K186" s="25"/>
    </row>
    <row r="187" spans="3:11" x14ac:dyDescent="0.2">
      <c r="C187" s="22"/>
      <c r="D187" s="22"/>
      <c r="J187" s="25"/>
      <c r="K187" s="25"/>
    </row>
    <row r="188" spans="3:11" x14ac:dyDescent="0.2">
      <c r="C188" s="22"/>
      <c r="D188" s="22"/>
      <c r="J188" s="25"/>
      <c r="K188" s="25"/>
    </row>
    <row r="189" spans="3:11" x14ac:dyDescent="0.2">
      <c r="C189" s="22"/>
      <c r="D189" s="22"/>
      <c r="J189" s="25"/>
      <c r="K189" s="25"/>
    </row>
    <row r="190" spans="3:11" x14ac:dyDescent="0.2">
      <c r="C190" s="22"/>
      <c r="D190" s="22"/>
      <c r="J190" s="25"/>
      <c r="K190" s="25"/>
    </row>
    <row r="191" spans="3:11" x14ac:dyDescent="0.2">
      <c r="C191" s="22"/>
      <c r="D191" s="22"/>
      <c r="J191" s="25"/>
      <c r="K191" s="25"/>
    </row>
    <row r="192" spans="3:11" x14ac:dyDescent="0.2">
      <c r="C192" s="22"/>
      <c r="D192" s="22"/>
      <c r="J192" s="25"/>
      <c r="K192" s="25"/>
    </row>
    <row r="193" spans="3:11" x14ac:dyDescent="0.2">
      <c r="C193" s="22"/>
      <c r="D193" s="22"/>
      <c r="J193" s="25"/>
      <c r="K193" s="25"/>
    </row>
    <row r="194" spans="3:11" x14ac:dyDescent="0.2">
      <c r="C194" s="22"/>
      <c r="D194" s="22"/>
      <c r="J194" s="25"/>
      <c r="K194" s="25"/>
    </row>
    <row r="195" spans="3:11" x14ac:dyDescent="0.2">
      <c r="C195" s="22"/>
      <c r="D195" s="22"/>
      <c r="J195" s="25"/>
      <c r="K195" s="25"/>
    </row>
    <row r="196" spans="3:11" x14ac:dyDescent="0.2">
      <c r="C196" s="22"/>
      <c r="D196" s="22"/>
      <c r="J196" s="25"/>
      <c r="K196" s="25"/>
    </row>
    <row r="197" spans="3:11" x14ac:dyDescent="0.2">
      <c r="C197" s="22"/>
      <c r="D197" s="22"/>
      <c r="J197" s="25"/>
      <c r="K197" s="25"/>
    </row>
    <row r="198" spans="3:11" x14ac:dyDescent="0.2">
      <c r="C198" s="22"/>
      <c r="D198" s="22"/>
      <c r="J198" s="25"/>
      <c r="K198" s="25"/>
    </row>
    <row r="199" spans="3:11" x14ac:dyDescent="0.2">
      <c r="C199" s="22"/>
      <c r="D199" s="22"/>
      <c r="J199" s="25"/>
      <c r="K199" s="25"/>
    </row>
    <row r="200" spans="3:11" x14ac:dyDescent="0.2">
      <c r="C200" s="22"/>
      <c r="D200" s="22"/>
      <c r="J200" s="25"/>
      <c r="K200" s="25"/>
    </row>
    <row r="201" spans="3:11" x14ac:dyDescent="0.2">
      <c r="C201" s="22"/>
      <c r="D201" s="22"/>
      <c r="J201" s="25"/>
      <c r="K201" s="25"/>
    </row>
    <row r="202" spans="3:11" x14ac:dyDescent="0.2">
      <c r="C202" s="22"/>
      <c r="D202" s="22"/>
      <c r="J202" s="25"/>
      <c r="K202" s="25"/>
    </row>
    <row r="203" spans="3:11" x14ac:dyDescent="0.2">
      <c r="C203" s="22"/>
      <c r="D203" s="22"/>
      <c r="J203" s="25"/>
      <c r="K203" s="25"/>
    </row>
    <row r="204" spans="3:11" x14ac:dyDescent="0.2">
      <c r="C204" s="22"/>
      <c r="D204" s="22"/>
      <c r="J204" s="25"/>
      <c r="K204" s="25"/>
    </row>
    <row r="205" spans="3:11" x14ac:dyDescent="0.2">
      <c r="C205" s="22"/>
      <c r="D205" s="22"/>
      <c r="J205" s="25"/>
      <c r="K205" s="25"/>
    </row>
    <row r="206" spans="3:11" x14ac:dyDescent="0.2">
      <c r="C206" s="22"/>
      <c r="D206" s="22"/>
      <c r="J206" s="25"/>
      <c r="K206" s="25"/>
    </row>
    <row r="207" spans="3:11" x14ac:dyDescent="0.2">
      <c r="C207" s="22"/>
      <c r="D207" s="22"/>
      <c r="J207" s="25"/>
      <c r="K207" s="25"/>
    </row>
    <row r="208" spans="3:11" x14ac:dyDescent="0.2">
      <c r="C208" s="22"/>
      <c r="D208" s="22"/>
      <c r="J208" s="25"/>
      <c r="K208" s="25"/>
    </row>
    <row r="209" spans="3:11" x14ac:dyDescent="0.2">
      <c r="C209" s="22"/>
      <c r="D209" s="22"/>
      <c r="J209" s="25"/>
      <c r="K209" s="25"/>
    </row>
    <row r="210" spans="3:11" x14ac:dyDescent="0.2">
      <c r="C210" s="22"/>
      <c r="D210" s="22"/>
      <c r="J210" s="25"/>
      <c r="K210" s="25"/>
    </row>
    <row r="211" spans="3:11" x14ac:dyDescent="0.2">
      <c r="C211" s="22"/>
      <c r="D211" s="22"/>
      <c r="J211" s="25"/>
      <c r="K211" s="25"/>
    </row>
    <row r="212" spans="3:11" x14ac:dyDescent="0.2">
      <c r="C212" s="22"/>
      <c r="D212" s="22"/>
      <c r="J212" s="25"/>
      <c r="K212" s="25"/>
    </row>
    <row r="213" spans="3:11" x14ac:dyDescent="0.2">
      <c r="C213" s="22"/>
      <c r="D213" s="22"/>
      <c r="J213" s="25"/>
      <c r="K213" s="25"/>
    </row>
    <row r="214" spans="3:11" x14ac:dyDescent="0.2">
      <c r="C214" s="22"/>
      <c r="D214" s="22"/>
      <c r="J214" s="25"/>
      <c r="K214" s="25"/>
    </row>
    <row r="215" spans="3:11" x14ac:dyDescent="0.2">
      <c r="C215" s="22"/>
      <c r="D215" s="22"/>
      <c r="J215" s="25"/>
      <c r="K215" s="25"/>
    </row>
    <row r="216" spans="3:11" x14ac:dyDescent="0.2">
      <c r="C216" s="22"/>
      <c r="D216" s="22"/>
      <c r="J216" s="25"/>
      <c r="K216" s="25"/>
    </row>
    <row r="217" spans="3:11" x14ac:dyDescent="0.2">
      <c r="C217" s="22"/>
      <c r="D217" s="22"/>
      <c r="J217" s="25"/>
      <c r="K217" s="25"/>
    </row>
    <row r="218" spans="3:11" x14ac:dyDescent="0.2">
      <c r="C218" s="22"/>
      <c r="D218" s="22"/>
      <c r="J218" s="25"/>
      <c r="K218" s="25"/>
    </row>
    <row r="219" spans="3:11" x14ac:dyDescent="0.2">
      <c r="C219" s="22"/>
      <c r="D219" s="22"/>
      <c r="J219" s="25"/>
      <c r="K219" s="25"/>
    </row>
    <row r="220" spans="3:11" x14ac:dyDescent="0.2">
      <c r="C220" s="22"/>
      <c r="D220" s="22"/>
      <c r="J220" s="25"/>
      <c r="K220" s="25"/>
    </row>
    <row r="221" spans="3:11" x14ac:dyDescent="0.2">
      <c r="C221" s="22"/>
      <c r="D221" s="22"/>
      <c r="J221" s="25"/>
      <c r="K221" s="25"/>
    </row>
    <row r="222" spans="3:11" x14ac:dyDescent="0.2">
      <c r="C222" s="22"/>
      <c r="D222" s="22"/>
      <c r="J222" s="25"/>
      <c r="K222" s="25"/>
    </row>
    <row r="223" spans="3:11" x14ac:dyDescent="0.2">
      <c r="C223" s="22"/>
      <c r="D223" s="22"/>
      <c r="J223" s="25"/>
      <c r="K223" s="25"/>
    </row>
    <row r="224" spans="3:11" x14ac:dyDescent="0.2">
      <c r="C224" s="22"/>
      <c r="D224" s="22"/>
      <c r="J224" s="25"/>
      <c r="K224" s="25"/>
    </row>
    <row r="225" spans="3:11" x14ac:dyDescent="0.2">
      <c r="C225" s="22"/>
      <c r="D225" s="22"/>
      <c r="J225" s="25"/>
      <c r="K225" s="25"/>
    </row>
    <row r="226" spans="3:11" x14ac:dyDescent="0.2">
      <c r="C226" s="22"/>
      <c r="D226" s="22"/>
      <c r="J226" s="25"/>
      <c r="K226" s="25"/>
    </row>
    <row r="227" spans="3:11" x14ac:dyDescent="0.2">
      <c r="C227" s="22"/>
      <c r="D227" s="22"/>
      <c r="J227" s="25"/>
      <c r="K227" s="25"/>
    </row>
    <row r="228" spans="3:11" x14ac:dyDescent="0.2">
      <c r="C228" s="22"/>
      <c r="D228" s="22"/>
      <c r="J228" s="25"/>
      <c r="K228" s="25"/>
    </row>
    <row r="229" spans="3:11" x14ac:dyDescent="0.2">
      <c r="C229" s="22"/>
      <c r="D229" s="22"/>
      <c r="J229" s="25"/>
      <c r="K229" s="25"/>
    </row>
    <row r="230" spans="3:11" x14ac:dyDescent="0.2">
      <c r="C230" s="22"/>
      <c r="D230" s="22"/>
      <c r="J230" s="25"/>
      <c r="K230" s="25"/>
    </row>
    <row r="231" spans="3:11" x14ac:dyDescent="0.2">
      <c r="C231" s="22"/>
      <c r="D231" s="22"/>
      <c r="J231" s="25"/>
      <c r="K231" s="25"/>
    </row>
    <row r="232" spans="3:11" x14ac:dyDescent="0.2">
      <c r="C232" s="22"/>
      <c r="D232" s="22"/>
      <c r="J232" s="25"/>
      <c r="K232" s="25"/>
    </row>
    <row r="233" spans="3:11" x14ac:dyDescent="0.2">
      <c r="C233" s="22"/>
      <c r="D233" s="22"/>
      <c r="J233" s="25"/>
      <c r="K233" s="25"/>
    </row>
    <row r="234" spans="3:11" x14ac:dyDescent="0.2">
      <c r="C234" s="22"/>
      <c r="D234" s="22"/>
      <c r="J234" s="25"/>
      <c r="K234" s="25"/>
    </row>
    <row r="235" spans="3:11" x14ac:dyDescent="0.2">
      <c r="C235" s="22"/>
      <c r="D235" s="22"/>
      <c r="J235" s="25"/>
      <c r="K235" s="25"/>
    </row>
    <row r="236" spans="3:11" x14ac:dyDescent="0.2">
      <c r="C236" s="22"/>
      <c r="D236" s="22"/>
      <c r="J236" s="25"/>
      <c r="K236" s="25"/>
    </row>
    <row r="237" spans="3:11" x14ac:dyDescent="0.2">
      <c r="C237" s="22"/>
      <c r="D237" s="22"/>
      <c r="J237" s="25"/>
      <c r="K237" s="25"/>
    </row>
    <row r="238" spans="3:11" x14ac:dyDescent="0.2">
      <c r="C238" s="22"/>
      <c r="D238" s="22"/>
      <c r="J238" s="25"/>
      <c r="K238" s="25"/>
    </row>
    <row r="239" spans="3:11" x14ac:dyDescent="0.2">
      <c r="C239" s="22"/>
      <c r="D239" s="22"/>
      <c r="J239" s="25"/>
      <c r="K239" s="25"/>
    </row>
    <row r="240" spans="3:11" x14ac:dyDescent="0.2">
      <c r="C240" s="22"/>
      <c r="D240" s="22"/>
      <c r="J240" s="25"/>
      <c r="K240" s="25"/>
    </row>
    <row r="241" spans="3:11" x14ac:dyDescent="0.2">
      <c r="C241" s="22"/>
      <c r="D241" s="22"/>
      <c r="J241" s="25"/>
      <c r="K241" s="25"/>
    </row>
    <row r="242" spans="3:11" x14ac:dyDescent="0.2">
      <c r="C242" s="22"/>
      <c r="D242" s="22"/>
      <c r="J242" s="25"/>
      <c r="K242" s="25"/>
    </row>
    <row r="243" spans="3:11" x14ac:dyDescent="0.2">
      <c r="C243" s="22"/>
      <c r="D243" s="22"/>
      <c r="J243" s="25"/>
      <c r="K243" s="25"/>
    </row>
    <row r="244" spans="3:11" x14ac:dyDescent="0.2">
      <c r="C244" s="22"/>
      <c r="D244" s="22"/>
      <c r="J244" s="25"/>
      <c r="K244" s="25"/>
    </row>
    <row r="245" spans="3:11" x14ac:dyDescent="0.2">
      <c r="C245" s="22"/>
      <c r="D245" s="22"/>
      <c r="J245" s="25"/>
      <c r="K245" s="25"/>
    </row>
    <row r="246" spans="3:11" x14ac:dyDescent="0.2">
      <c r="C246" s="22"/>
      <c r="D246" s="22"/>
      <c r="J246" s="25"/>
      <c r="K246" s="25"/>
    </row>
    <row r="247" spans="3:11" x14ac:dyDescent="0.2">
      <c r="C247" s="22"/>
      <c r="D247" s="22"/>
      <c r="J247" s="25"/>
      <c r="K247" s="25"/>
    </row>
    <row r="248" spans="3:11" x14ac:dyDescent="0.2">
      <c r="C248" s="22"/>
      <c r="D248" s="22"/>
      <c r="J248" s="25"/>
      <c r="K248" s="25"/>
    </row>
    <row r="249" spans="3:11" x14ac:dyDescent="0.2">
      <c r="C249" s="22"/>
      <c r="D249" s="22"/>
      <c r="J249" s="25"/>
      <c r="K249" s="25"/>
    </row>
    <row r="250" spans="3:11" x14ac:dyDescent="0.2">
      <c r="C250" s="22"/>
      <c r="D250" s="22"/>
      <c r="J250" s="25"/>
      <c r="K250" s="25"/>
    </row>
    <row r="251" spans="3:11" x14ac:dyDescent="0.2">
      <c r="C251" s="22"/>
      <c r="D251" s="22"/>
      <c r="J251" s="25"/>
      <c r="K251" s="25"/>
    </row>
    <row r="252" spans="3:11" x14ac:dyDescent="0.2">
      <c r="C252" s="22"/>
      <c r="D252" s="22"/>
      <c r="J252" s="25"/>
      <c r="K252" s="25"/>
    </row>
    <row r="253" spans="3:11" x14ac:dyDescent="0.2">
      <c r="C253" s="22"/>
      <c r="D253" s="22"/>
      <c r="J253" s="25"/>
      <c r="K253" s="25"/>
    </row>
    <row r="254" spans="3:11" x14ac:dyDescent="0.2">
      <c r="C254" s="22"/>
      <c r="D254" s="22"/>
      <c r="J254" s="25"/>
      <c r="K254" s="25"/>
    </row>
    <row r="255" spans="3:11" x14ac:dyDescent="0.2">
      <c r="C255" s="22"/>
      <c r="D255" s="22"/>
      <c r="J255" s="25"/>
      <c r="K255" s="25"/>
    </row>
    <row r="256" spans="3:11" x14ac:dyDescent="0.2">
      <c r="C256" s="22"/>
      <c r="D256" s="22"/>
      <c r="J256" s="25"/>
      <c r="K256" s="25"/>
    </row>
    <row r="257" spans="3:11" x14ac:dyDescent="0.2">
      <c r="C257" s="22"/>
      <c r="D257" s="22"/>
      <c r="J257" s="25"/>
      <c r="K257" s="25"/>
    </row>
    <row r="258" spans="3:11" x14ac:dyDescent="0.2">
      <c r="C258" s="22"/>
      <c r="D258" s="22"/>
      <c r="J258" s="25"/>
      <c r="K258" s="25"/>
    </row>
    <row r="259" spans="3:11" x14ac:dyDescent="0.2">
      <c r="C259" s="22"/>
      <c r="D259" s="22"/>
      <c r="J259" s="25"/>
      <c r="K259" s="25"/>
    </row>
    <row r="260" spans="3:11" x14ac:dyDescent="0.2">
      <c r="C260" s="22"/>
      <c r="D260" s="22"/>
      <c r="J260" s="25"/>
      <c r="K260" s="25"/>
    </row>
    <row r="261" spans="3:11" x14ac:dyDescent="0.2">
      <c r="C261" s="22"/>
      <c r="D261" s="22"/>
      <c r="J261" s="25"/>
      <c r="K261" s="25"/>
    </row>
    <row r="262" spans="3:11" x14ac:dyDescent="0.2">
      <c r="C262" s="22"/>
      <c r="D262" s="22"/>
      <c r="J262" s="25"/>
      <c r="K262" s="25"/>
    </row>
    <row r="263" spans="3:11" x14ac:dyDescent="0.2">
      <c r="C263" s="22"/>
      <c r="D263" s="22"/>
      <c r="J263" s="25"/>
      <c r="K263" s="25"/>
    </row>
    <row r="264" spans="3:11" x14ac:dyDescent="0.2">
      <c r="C264" s="22"/>
      <c r="D264" s="22"/>
      <c r="J264" s="25"/>
      <c r="K264" s="25"/>
    </row>
    <row r="265" spans="3:11" x14ac:dyDescent="0.2">
      <c r="C265" s="22"/>
      <c r="D265" s="22"/>
      <c r="J265" s="25"/>
      <c r="K265" s="25"/>
    </row>
    <row r="266" spans="3:11" x14ac:dyDescent="0.2">
      <c r="C266" s="22"/>
      <c r="D266" s="22"/>
      <c r="J266" s="25"/>
      <c r="K266" s="25"/>
    </row>
    <row r="267" spans="3:11" x14ac:dyDescent="0.2">
      <c r="C267" s="22"/>
      <c r="D267" s="22"/>
      <c r="J267" s="25"/>
      <c r="K267" s="25"/>
    </row>
    <row r="268" spans="3:11" x14ac:dyDescent="0.2">
      <c r="C268" s="22"/>
      <c r="D268" s="22"/>
      <c r="J268" s="25"/>
      <c r="K268" s="25"/>
    </row>
    <row r="269" spans="3:11" x14ac:dyDescent="0.2">
      <c r="C269" s="22"/>
      <c r="D269" s="22"/>
      <c r="J269" s="25"/>
      <c r="K269" s="25"/>
    </row>
    <row r="270" spans="3:11" x14ac:dyDescent="0.2">
      <c r="C270" s="22"/>
      <c r="D270" s="22"/>
      <c r="J270" s="25"/>
      <c r="K270" s="25"/>
    </row>
    <row r="271" spans="3:11" x14ac:dyDescent="0.2">
      <c r="C271" s="22"/>
      <c r="D271" s="22"/>
      <c r="J271" s="25"/>
      <c r="K271" s="25"/>
    </row>
    <row r="272" spans="3:11" x14ac:dyDescent="0.2">
      <c r="C272" s="22"/>
      <c r="D272" s="22"/>
      <c r="J272" s="25"/>
      <c r="K272" s="25"/>
    </row>
    <row r="273" spans="3:11" x14ac:dyDescent="0.2">
      <c r="C273" s="22"/>
      <c r="D273" s="22"/>
      <c r="J273" s="25"/>
      <c r="K273" s="25"/>
    </row>
    <row r="274" spans="3:11" x14ac:dyDescent="0.2">
      <c r="C274" s="22"/>
      <c r="D274" s="22"/>
      <c r="J274" s="25"/>
      <c r="K274" s="25"/>
    </row>
    <row r="275" spans="3:11" x14ac:dyDescent="0.2">
      <c r="C275" s="22"/>
      <c r="D275" s="22"/>
      <c r="J275" s="25"/>
      <c r="K275" s="25"/>
    </row>
    <row r="276" spans="3:11" x14ac:dyDescent="0.2">
      <c r="C276" s="22"/>
      <c r="D276" s="22"/>
      <c r="J276" s="25"/>
      <c r="K276" s="25"/>
    </row>
    <row r="277" spans="3:11" x14ac:dyDescent="0.2">
      <c r="C277" s="22"/>
      <c r="D277" s="22"/>
      <c r="J277" s="25"/>
      <c r="K277" s="25"/>
    </row>
    <row r="278" spans="3:11" x14ac:dyDescent="0.2">
      <c r="C278" s="22"/>
      <c r="D278" s="22"/>
      <c r="J278" s="25"/>
      <c r="K278" s="25"/>
    </row>
    <row r="279" spans="3:11" x14ac:dyDescent="0.2">
      <c r="C279" s="22"/>
      <c r="D279" s="22"/>
      <c r="J279" s="25"/>
      <c r="K279" s="25"/>
    </row>
    <row r="280" spans="3:11" x14ac:dyDescent="0.2">
      <c r="C280" s="22"/>
      <c r="D280" s="22"/>
      <c r="J280" s="25"/>
      <c r="K280" s="25"/>
    </row>
    <row r="281" spans="3:11" x14ac:dyDescent="0.2">
      <c r="C281" s="22"/>
      <c r="D281" s="22"/>
      <c r="J281" s="25"/>
      <c r="K281" s="25"/>
    </row>
    <row r="282" spans="3:11" x14ac:dyDescent="0.2">
      <c r="C282" s="22"/>
      <c r="D282" s="22"/>
      <c r="J282" s="25"/>
      <c r="K282" s="25"/>
    </row>
    <row r="283" spans="3:11" x14ac:dyDescent="0.2">
      <c r="C283" s="22"/>
      <c r="D283" s="22"/>
      <c r="J283" s="25"/>
      <c r="K283" s="25"/>
    </row>
    <row r="284" spans="3:11" x14ac:dyDescent="0.2">
      <c r="C284" s="22"/>
      <c r="D284" s="22"/>
      <c r="J284" s="25"/>
      <c r="K284" s="25"/>
    </row>
    <row r="285" spans="3:11" x14ac:dyDescent="0.2">
      <c r="C285" s="22"/>
      <c r="D285" s="22"/>
      <c r="J285" s="25"/>
      <c r="K285" s="25"/>
    </row>
    <row r="286" spans="3:11" x14ac:dyDescent="0.2">
      <c r="C286" s="22"/>
      <c r="D286" s="22"/>
      <c r="J286" s="25"/>
      <c r="K286" s="25"/>
    </row>
    <row r="287" spans="3:11" x14ac:dyDescent="0.2">
      <c r="C287" s="22"/>
      <c r="D287" s="22"/>
      <c r="J287" s="25"/>
      <c r="K287" s="25"/>
    </row>
    <row r="288" spans="3:11" x14ac:dyDescent="0.2">
      <c r="C288" s="22"/>
      <c r="D288" s="22"/>
      <c r="J288" s="25"/>
      <c r="K288" s="25"/>
    </row>
    <row r="289" spans="3:11" x14ac:dyDescent="0.2">
      <c r="C289" s="22"/>
      <c r="D289" s="22"/>
      <c r="J289" s="25"/>
      <c r="K289" s="25"/>
    </row>
    <row r="290" spans="3:11" x14ac:dyDescent="0.2">
      <c r="C290" s="22"/>
      <c r="D290" s="22"/>
      <c r="J290" s="25"/>
      <c r="K290" s="25"/>
    </row>
    <row r="291" spans="3:11" x14ac:dyDescent="0.2">
      <c r="C291" s="22"/>
      <c r="D291" s="22"/>
      <c r="J291" s="25"/>
      <c r="K291" s="25"/>
    </row>
    <row r="292" spans="3:11" x14ac:dyDescent="0.2">
      <c r="C292" s="22"/>
      <c r="D292" s="22"/>
      <c r="J292" s="25"/>
      <c r="K292" s="25"/>
    </row>
    <row r="293" spans="3:11" x14ac:dyDescent="0.2">
      <c r="C293" s="22"/>
      <c r="D293" s="22"/>
      <c r="J293" s="25"/>
      <c r="K293" s="25"/>
    </row>
    <row r="294" spans="3:11" x14ac:dyDescent="0.2">
      <c r="C294" s="22"/>
      <c r="D294" s="22"/>
      <c r="J294" s="25"/>
      <c r="K294" s="25"/>
    </row>
    <row r="295" spans="3:11" x14ac:dyDescent="0.2">
      <c r="C295" s="22"/>
      <c r="D295" s="22"/>
      <c r="J295" s="25"/>
      <c r="K295" s="25"/>
    </row>
    <row r="296" spans="3:11" x14ac:dyDescent="0.2">
      <c r="C296" s="22"/>
      <c r="D296" s="22"/>
      <c r="J296" s="25"/>
      <c r="K296" s="25"/>
    </row>
    <row r="297" spans="3:11" x14ac:dyDescent="0.2">
      <c r="C297" s="22"/>
      <c r="D297" s="22"/>
      <c r="J297" s="25"/>
      <c r="K297" s="25"/>
    </row>
    <row r="298" spans="3:11" x14ac:dyDescent="0.2">
      <c r="C298" s="22"/>
      <c r="D298" s="22"/>
      <c r="J298" s="25"/>
      <c r="K298" s="25"/>
    </row>
    <row r="299" spans="3:11" x14ac:dyDescent="0.2">
      <c r="C299" s="22"/>
      <c r="D299" s="22"/>
      <c r="J299" s="25"/>
      <c r="K299" s="25"/>
    </row>
    <row r="300" spans="3:11" x14ac:dyDescent="0.2">
      <c r="C300" s="22"/>
      <c r="D300" s="22"/>
      <c r="J300" s="25"/>
      <c r="K300" s="25"/>
    </row>
    <row r="301" spans="3:11" x14ac:dyDescent="0.2">
      <c r="C301" s="22"/>
      <c r="D301" s="22"/>
      <c r="J301" s="25"/>
      <c r="K301" s="25"/>
    </row>
    <row r="302" spans="3:11" x14ac:dyDescent="0.2">
      <c r="C302" s="22"/>
      <c r="D302" s="22"/>
      <c r="J302" s="25"/>
      <c r="K302" s="25"/>
    </row>
    <row r="303" spans="3:11" x14ac:dyDescent="0.2">
      <c r="C303" s="22"/>
      <c r="D303" s="22"/>
      <c r="J303" s="25"/>
      <c r="K303" s="25"/>
    </row>
    <row r="304" spans="3:11" x14ac:dyDescent="0.2">
      <c r="C304" s="22"/>
      <c r="D304" s="22"/>
      <c r="J304" s="25"/>
      <c r="K304" s="25"/>
    </row>
    <row r="305" spans="3:11" x14ac:dyDescent="0.2">
      <c r="C305" s="22"/>
      <c r="D305" s="22"/>
      <c r="J305" s="25"/>
      <c r="K305" s="25"/>
    </row>
    <row r="306" spans="3:11" x14ac:dyDescent="0.2">
      <c r="C306" s="22"/>
      <c r="D306" s="22"/>
      <c r="J306" s="25"/>
      <c r="K306" s="25"/>
    </row>
    <row r="307" spans="3:11" x14ac:dyDescent="0.2">
      <c r="C307" s="22"/>
      <c r="D307" s="22"/>
      <c r="J307" s="25"/>
      <c r="K307" s="25"/>
    </row>
    <row r="308" spans="3:11" x14ac:dyDescent="0.2">
      <c r="C308" s="22"/>
      <c r="D308" s="22"/>
      <c r="J308" s="25"/>
      <c r="K308" s="25"/>
    </row>
    <row r="309" spans="3:11" x14ac:dyDescent="0.2">
      <c r="C309" s="22"/>
      <c r="D309" s="22"/>
      <c r="J309" s="25"/>
      <c r="K309" s="25"/>
    </row>
    <row r="310" spans="3:11" x14ac:dyDescent="0.2">
      <c r="C310" s="22"/>
      <c r="D310" s="22"/>
      <c r="J310" s="25"/>
      <c r="K310" s="25"/>
    </row>
    <row r="311" spans="3:11" x14ac:dyDescent="0.2">
      <c r="C311" s="22"/>
      <c r="D311" s="22"/>
      <c r="J311" s="25"/>
      <c r="K311" s="25"/>
    </row>
    <row r="312" spans="3:11" x14ac:dyDescent="0.2">
      <c r="C312" s="22"/>
      <c r="D312" s="22"/>
      <c r="J312" s="25"/>
      <c r="K312" s="25"/>
    </row>
    <row r="313" spans="3:11" x14ac:dyDescent="0.2">
      <c r="C313" s="22"/>
      <c r="D313" s="22"/>
      <c r="J313" s="25"/>
      <c r="K313" s="25"/>
    </row>
    <row r="314" spans="3:11" x14ac:dyDescent="0.2">
      <c r="C314" s="22"/>
      <c r="D314" s="22"/>
      <c r="J314" s="25"/>
      <c r="K314" s="25"/>
    </row>
    <row r="315" spans="3:11" x14ac:dyDescent="0.2">
      <c r="C315" s="22"/>
      <c r="D315" s="22"/>
      <c r="J315" s="25"/>
      <c r="K315" s="25"/>
    </row>
    <row r="316" spans="3:11" x14ac:dyDescent="0.2">
      <c r="C316" s="22"/>
      <c r="D316" s="22"/>
      <c r="J316" s="25"/>
      <c r="K316" s="25"/>
    </row>
    <row r="317" spans="3:11" x14ac:dyDescent="0.2">
      <c r="C317" s="22"/>
      <c r="D317" s="22"/>
      <c r="J317" s="25"/>
      <c r="K317" s="25"/>
    </row>
    <row r="318" spans="3:11" x14ac:dyDescent="0.2">
      <c r="C318" s="22"/>
      <c r="D318" s="22"/>
      <c r="J318" s="25"/>
      <c r="K318" s="25"/>
    </row>
    <row r="319" spans="3:11" x14ac:dyDescent="0.2">
      <c r="C319" s="22"/>
      <c r="D319" s="22"/>
      <c r="J319" s="25"/>
      <c r="K319" s="25"/>
    </row>
    <row r="320" spans="3:11" x14ac:dyDescent="0.2">
      <c r="C320" s="22"/>
      <c r="D320" s="22"/>
      <c r="J320" s="25"/>
      <c r="K320" s="25"/>
    </row>
    <row r="321" spans="3:11" x14ac:dyDescent="0.2">
      <c r="C321" s="22"/>
      <c r="D321" s="22"/>
      <c r="J321" s="25"/>
      <c r="K321" s="25"/>
    </row>
    <row r="322" spans="3:11" x14ac:dyDescent="0.2">
      <c r="C322" s="22"/>
      <c r="D322" s="22"/>
      <c r="J322" s="25"/>
      <c r="K322" s="25"/>
    </row>
    <row r="323" spans="3:11" x14ac:dyDescent="0.2">
      <c r="C323" s="22"/>
      <c r="D323" s="22"/>
      <c r="J323" s="25"/>
      <c r="K323" s="25"/>
    </row>
    <row r="324" spans="3:11" x14ac:dyDescent="0.2">
      <c r="C324" s="22"/>
      <c r="D324" s="22"/>
      <c r="J324" s="25"/>
      <c r="K324" s="25"/>
    </row>
    <row r="325" spans="3:11" x14ac:dyDescent="0.2">
      <c r="C325" s="22"/>
      <c r="D325" s="22"/>
      <c r="J325" s="25"/>
      <c r="K325" s="25"/>
    </row>
    <row r="326" spans="3:11" x14ac:dyDescent="0.2">
      <c r="C326" s="22"/>
      <c r="D326" s="22"/>
      <c r="J326" s="25"/>
      <c r="K326" s="25"/>
    </row>
    <row r="327" spans="3:11" x14ac:dyDescent="0.2">
      <c r="C327" s="22"/>
      <c r="D327" s="22"/>
      <c r="J327" s="25"/>
      <c r="K327" s="25"/>
    </row>
    <row r="328" spans="3:11" x14ac:dyDescent="0.2">
      <c r="C328" s="22"/>
      <c r="D328" s="22"/>
      <c r="J328" s="25"/>
      <c r="K328" s="25"/>
    </row>
    <row r="329" spans="3:11" x14ac:dyDescent="0.2">
      <c r="C329" s="22"/>
      <c r="D329" s="22"/>
      <c r="J329" s="25"/>
      <c r="K329" s="25"/>
    </row>
    <row r="330" spans="3:11" x14ac:dyDescent="0.2">
      <c r="C330" s="22"/>
      <c r="D330" s="22"/>
      <c r="J330" s="25"/>
      <c r="K330" s="25"/>
    </row>
    <row r="331" spans="3:11" x14ac:dyDescent="0.2">
      <c r="C331" s="22"/>
      <c r="D331" s="22"/>
      <c r="J331" s="25"/>
      <c r="K331" s="25"/>
    </row>
    <row r="332" spans="3:11" x14ac:dyDescent="0.2">
      <c r="C332" s="22"/>
      <c r="D332" s="22"/>
      <c r="J332" s="25"/>
      <c r="K332" s="25"/>
    </row>
    <row r="333" spans="3:11" x14ac:dyDescent="0.2">
      <c r="C333" s="22"/>
      <c r="D333" s="22"/>
      <c r="J333" s="25"/>
      <c r="K333" s="25"/>
    </row>
    <row r="334" spans="3:11" x14ac:dyDescent="0.2">
      <c r="C334" s="22"/>
      <c r="D334" s="22"/>
      <c r="J334" s="25"/>
      <c r="K334" s="25"/>
    </row>
    <row r="335" spans="3:11" x14ac:dyDescent="0.2">
      <c r="C335" s="22"/>
      <c r="D335" s="22"/>
      <c r="J335" s="25"/>
      <c r="K335" s="25"/>
    </row>
    <row r="336" spans="3:11" x14ac:dyDescent="0.2">
      <c r="C336" s="22"/>
      <c r="D336" s="22"/>
      <c r="J336" s="25"/>
      <c r="K336" s="25"/>
    </row>
    <row r="337" spans="3:11" x14ac:dyDescent="0.2">
      <c r="C337" s="22"/>
      <c r="D337" s="22"/>
      <c r="J337" s="25"/>
      <c r="K337" s="25"/>
    </row>
    <row r="338" spans="3:11" x14ac:dyDescent="0.2">
      <c r="C338" s="22"/>
      <c r="D338" s="22"/>
      <c r="J338" s="25"/>
      <c r="K338" s="25"/>
    </row>
    <row r="339" spans="3:11" x14ac:dyDescent="0.2">
      <c r="C339" s="22"/>
      <c r="D339" s="22"/>
      <c r="J339" s="25"/>
      <c r="K339" s="25"/>
    </row>
    <row r="340" spans="3:11" x14ac:dyDescent="0.2">
      <c r="C340" s="22"/>
      <c r="D340" s="22"/>
      <c r="J340" s="25"/>
      <c r="K340" s="25"/>
    </row>
    <row r="341" spans="3:11" x14ac:dyDescent="0.2">
      <c r="C341" s="22"/>
      <c r="D341" s="22"/>
      <c r="J341" s="25"/>
      <c r="K341" s="25"/>
    </row>
    <row r="342" spans="3:11" x14ac:dyDescent="0.2">
      <c r="C342" s="22"/>
      <c r="D342" s="22"/>
      <c r="J342" s="25"/>
      <c r="K342" s="25"/>
    </row>
    <row r="343" spans="3:11" x14ac:dyDescent="0.2">
      <c r="C343" s="22"/>
      <c r="D343" s="22"/>
      <c r="J343" s="25"/>
      <c r="K343" s="25"/>
    </row>
    <row r="344" spans="3:11" x14ac:dyDescent="0.2">
      <c r="C344" s="22"/>
      <c r="D344" s="22"/>
      <c r="J344" s="25"/>
      <c r="K344" s="25"/>
    </row>
    <row r="345" spans="3:11" x14ac:dyDescent="0.2">
      <c r="C345" s="22"/>
      <c r="D345" s="22"/>
      <c r="J345" s="25"/>
      <c r="K345" s="25"/>
    </row>
    <row r="346" spans="3:11" x14ac:dyDescent="0.2">
      <c r="C346" s="22"/>
      <c r="D346" s="22"/>
      <c r="J346" s="25"/>
      <c r="K346" s="25"/>
    </row>
    <row r="347" spans="3:11" x14ac:dyDescent="0.2">
      <c r="C347" s="22"/>
      <c r="D347" s="22"/>
      <c r="J347" s="25"/>
      <c r="K347" s="25"/>
    </row>
    <row r="348" spans="3:11" x14ac:dyDescent="0.2">
      <c r="C348" s="22"/>
      <c r="D348" s="22"/>
      <c r="J348" s="25"/>
      <c r="K348" s="25"/>
    </row>
    <row r="349" spans="3:11" x14ac:dyDescent="0.2">
      <c r="C349" s="22"/>
      <c r="D349" s="22"/>
      <c r="J349" s="25"/>
      <c r="K349" s="25"/>
    </row>
    <row r="350" spans="3:11" x14ac:dyDescent="0.2">
      <c r="C350" s="22"/>
      <c r="D350" s="22"/>
      <c r="J350" s="25"/>
      <c r="K350" s="25"/>
    </row>
    <row r="351" spans="3:11" x14ac:dyDescent="0.2">
      <c r="C351" s="22"/>
      <c r="D351" s="22"/>
      <c r="J351" s="25"/>
      <c r="K351" s="25"/>
    </row>
    <row r="352" spans="3:11" x14ac:dyDescent="0.2">
      <c r="C352" s="22"/>
      <c r="D352" s="22"/>
      <c r="J352" s="25"/>
      <c r="K352" s="25"/>
    </row>
    <row r="353" spans="3:11" x14ac:dyDescent="0.2">
      <c r="C353" s="22"/>
      <c r="D353" s="22"/>
      <c r="J353" s="25"/>
      <c r="K353" s="25"/>
    </row>
    <row r="354" spans="3:11" x14ac:dyDescent="0.2">
      <c r="C354" s="22"/>
      <c r="D354" s="22"/>
      <c r="J354" s="25"/>
      <c r="K354" s="25"/>
    </row>
    <row r="355" spans="3:11" x14ac:dyDescent="0.2">
      <c r="C355" s="22"/>
      <c r="D355" s="22"/>
      <c r="J355" s="25"/>
      <c r="K355" s="25"/>
    </row>
    <row r="356" spans="3:11" x14ac:dyDescent="0.2">
      <c r="C356" s="22"/>
      <c r="D356" s="22"/>
      <c r="J356" s="25"/>
      <c r="K356" s="25"/>
    </row>
    <row r="357" spans="3:11" x14ac:dyDescent="0.2">
      <c r="C357" s="22"/>
      <c r="D357" s="22"/>
      <c r="J357" s="25"/>
      <c r="K357" s="25"/>
    </row>
    <row r="358" spans="3:11" x14ac:dyDescent="0.2">
      <c r="C358" s="22"/>
      <c r="D358" s="22"/>
      <c r="J358" s="25"/>
      <c r="K358" s="25"/>
    </row>
    <row r="359" spans="3:11" x14ac:dyDescent="0.2">
      <c r="C359" s="22"/>
      <c r="D359" s="22"/>
      <c r="J359" s="25"/>
      <c r="K359" s="25"/>
    </row>
    <row r="360" spans="3:11" x14ac:dyDescent="0.2">
      <c r="C360" s="22"/>
      <c r="D360" s="22"/>
      <c r="J360" s="25"/>
      <c r="K360" s="25"/>
    </row>
    <row r="361" spans="3:11" x14ac:dyDescent="0.2">
      <c r="C361" s="22"/>
      <c r="D361" s="22"/>
      <c r="J361" s="25"/>
      <c r="K361" s="25"/>
    </row>
    <row r="362" spans="3:11" x14ac:dyDescent="0.2">
      <c r="C362" s="22"/>
      <c r="D362" s="22"/>
      <c r="J362" s="25"/>
      <c r="K362" s="25"/>
    </row>
    <row r="363" spans="3:11" x14ac:dyDescent="0.2">
      <c r="C363" s="22"/>
      <c r="D363" s="22"/>
      <c r="J363" s="25"/>
      <c r="K363" s="25"/>
    </row>
    <row r="364" spans="3:11" x14ac:dyDescent="0.2">
      <c r="C364" s="22"/>
      <c r="D364" s="22"/>
      <c r="J364" s="25"/>
      <c r="K364" s="25"/>
    </row>
    <row r="365" spans="3:11" x14ac:dyDescent="0.2">
      <c r="C365" s="22"/>
      <c r="D365" s="22"/>
      <c r="J365" s="25"/>
      <c r="K365" s="25"/>
    </row>
    <row r="366" spans="3:11" x14ac:dyDescent="0.2">
      <c r="C366" s="22"/>
      <c r="D366" s="22"/>
      <c r="J366" s="25"/>
      <c r="K366" s="25"/>
    </row>
    <row r="367" spans="3:11" x14ac:dyDescent="0.2">
      <c r="C367" s="22"/>
      <c r="D367" s="22"/>
      <c r="J367" s="25"/>
      <c r="K367" s="25"/>
    </row>
    <row r="368" spans="3:11" x14ac:dyDescent="0.2">
      <c r="C368" s="22"/>
      <c r="D368" s="22"/>
      <c r="J368" s="25"/>
      <c r="K368" s="25"/>
    </row>
    <row r="369" spans="3:11" x14ac:dyDescent="0.2">
      <c r="C369" s="22"/>
      <c r="D369" s="22"/>
      <c r="J369" s="25"/>
      <c r="K369" s="25"/>
    </row>
    <row r="370" spans="3:11" x14ac:dyDescent="0.2">
      <c r="C370" s="22"/>
      <c r="D370" s="22"/>
      <c r="J370" s="25"/>
      <c r="K370" s="25"/>
    </row>
    <row r="371" spans="3:11" x14ac:dyDescent="0.2">
      <c r="C371" s="22"/>
      <c r="D371" s="22"/>
      <c r="J371" s="25"/>
      <c r="K371" s="25"/>
    </row>
    <row r="372" spans="3:11" x14ac:dyDescent="0.2">
      <c r="C372" s="22"/>
      <c r="D372" s="22"/>
      <c r="J372" s="25"/>
      <c r="K372" s="25"/>
    </row>
    <row r="373" spans="3:11" x14ac:dyDescent="0.2">
      <c r="C373" s="22"/>
      <c r="D373" s="22"/>
      <c r="J373" s="25"/>
      <c r="K373" s="25"/>
    </row>
    <row r="374" spans="3:11" x14ac:dyDescent="0.2">
      <c r="C374" s="22"/>
      <c r="D374" s="22"/>
      <c r="J374" s="25"/>
      <c r="K374" s="25"/>
    </row>
    <row r="375" spans="3:11" x14ac:dyDescent="0.2">
      <c r="C375" s="22"/>
      <c r="D375" s="22"/>
      <c r="J375" s="25"/>
      <c r="K375" s="25"/>
    </row>
    <row r="376" spans="3:11" x14ac:dyDescent="0.2">
      <c r="C376" s="22"/>
      <c r="D376" s="22"/>
      <c r="J376" s="25"/>
      <c r="K376" s="25"/>
    </row>
    <row r="377" spans="3:11" x14ac:dyDescent="0.2">
      <c r="C377" s="22"/>
      <c r="D377" s="22"/>
      <c r="J377" s="25"/>
      <c r="K377" s="25"/>
    </row>
    <row r="378" spans="3:11" x14ac:dyDescent="0.2">
      <c r="C378" s="22"/>
      <c r="D378" s="22"/>
      <c r="J378" s="25"/>
      <c r="K378" s="25"/>
    </row>
    <row r="379" spans="3:11" x14ac:dyDescent="0.2">
      <c r="C379" s="22"/>
      <c r="D379" s="22"/>
      <c r="J379" s="25"/>
      <c r="K379" s="25"/>
    </row>
    <row r="380" spans="3:11" x14ac:dyDescent="0.2">
      <c r="C380" s="22"/>
      <c r="D380" s="22"/>
      <c r="J380" s="25"/>
      <c r="K380" s="25"/>
    </row>
    <row r="381" spans="3:11" x14ac:dyDescent="0.2">
      <c r="C381" s="22"/>
      <c r="D381" s="22"/>
      <c r="J381" s="25"/>
      <c r="K381" s="25"/>
    </row>
    <row r="382" spans="3:11" x14ac:dyDescent="0.2">
      <c r="C382" s="22"/>
      <c r="D382" s="22"/>
      <c r="J382" s="25"/>
      <c r="K382" s="25"/>
    </row>
    <row r="383" spans="3:11" x14ac:dyDescent="0.2">
      <c r="C383" s="22"/>
      <c r="D383" s="22"/>
      <c r="J383" s="25"/>
      <c r="K383" s="25"/>
    </row>
    <row r="384" spans="3:11" x14ac:dyDescent="0.2">
      <c r="C384" s="22"/>
      <c r="D384" s="22"/>
      <c r="J384" s="25"/>
      <c r="K384" s="25"/>
    </row>
    <row r="385" spans="3:11" x14ac:dyDescent="0.2">
      <c r="C385" s="22"/>
      <c r="D385" s="22"/>
      <c r="J385" s="25"/>
      <c r="K385" s="25"/>
    </row>
    <row r="386" spans="3:11" x14ac:dyDescent="0.2">
      <c r="C386" s="22"/>
      <c r="D386" s="22"/>
      <c r="J386" s="25"/>
      <c r="K386" s="25"/>
    </row>
    <row r="387" spans="3:11" x14ac:dyDescent="0.2">
      <c r="C387" s="22"/>
      <c r="D387" s="22"/>
      <c r="J387" s="25"/>
      <c r="K387" s="25"/>
    </row>
    <row r="388" spans="3:11" x14ac:dyDescent="0.2">
      <c r="C388" s="22"/>
      <c r="D388" s="22"/>
      <c r="J388" s="25"/>
      <c r="K388" s="25"/>
    </row>
    <row r="389" spans="3:11" x14ac:dyDescent="0.2">
      <c r="C389" s="22"/>
      <c r="D389" s="22"/>
      <c r="J389" s="25"/>
      <c r="K389" s="25"/>
    </row>
    <row r="390" spans="3:11" x14ac:dyDescent="0.2">
      <c r="C390" s="22"/>
      <c r="D390" s="22"/>
      <c r="J390" s="25"/>
      <c r="K390" s="25"/>
    </row>
    <row r="391" spans="3:11" x14ac:dyDescent="0.2">
      <c r="C391" s="22"/>
      <c r="D391" s="22"/>
      <c r="J391" s="25"/>
      <c r="K391" s="25"/>
    </row>
    <row r="392" spans="3:11" x14ac:dyDescent="0.2">
      <c r="C392" s="22"/>
      <c r="D392" s="22"/>
      <c r="J392" s="25"/>
      <c r="K392" s="25"/>
    </row>
    <row r="393" spans="3:11" x14ac:dyDescent="0.2">
      <c r="C393" s="22"/>
      <c r="D393" s="22"/>
      <c r="J393" s="25"/>
      <c r="K393" s="25"/>
    </row>
    <row r="394" spans="3:11" x14ac:dyDescent="0.2">
      <c r="C394" s="22"/>
      <c r="D394" s="22"/>
      <c r="J394" s="25"/>
      <c r="K394" s="25"/>
    </row>
    <row r="395" spans="3:11" x14ac:dyDescent="0.2">
      <c r="C395" s="22"/>
      <c r="D395" s="22"/>
      <c r="J395" s="25"/>
      <c r="K395" s="25"/>
    </row>
    <row r="396" spans="3:11" x14ac:dyDescent="0.2">
      <c r="C396" s="22"/>
      <c r="D396" s="22"/>
      <c r="J396" s="25"/>
      <c r="K396" s="25"/>
    </row>
    <row r="397" spans="3:11" x14ac:dyDescent="0.2">
      <c r="C397" s="22"/>
      <c r="D397" s="22"/>
      <c r="J397" s="25"/>
      <c r="K397" s="25"/>
    </row>
    <row r="398" spans="3:11" x14ac:dyDescent="0.2">
      <c r="C398" s="22"/>
      <c r="D398" s="22"/>
      <c r="J398" s="25"/>
      <c r="K398" s="25"/>
    </row>
    <row r="399" spans="3:11" x14ac:dyDescent="0.2">
      <c r="C399" s="22"/>
      <c r="D399" s="22"/>
      <c r="J399" s="25"/>
      <c r="K399" s="25"/>
    </row>
    <row r="400" spans="3:11" x14ac:dyDescent="0.2">
      <c r="C400" s="22"/>
      <c r="D400" s="22"/>
      <c r="J400" s="25"/>
      <c r="K400" s="25"/>
    </row>
    <row r="401" spans="3:11" x14ac:dyDescent="0.2">
      <c r="C401" s="22"/>
      <c r="D401" s="22"/>
      <c r="J401" s="25"/>
      <c r="K401" s="25"/>
    </row>
    <row r="402" spans="3:11" x14ac:dyDescent="0.2">
      <c r="C402" s="22"/>
      <c r="D402" s="22"/>
      <c r="J402" s="25"/>
      <c r="K402" s="25"/>
    </row>
    <row r="403" spans="3:11" x14ac:dyDescent="0.2">
      <c r="C403" s="22"/>
      <c r="D403" s="22"/>
      <c r="J403" s="25"/>
      <c r="K403" s="25"/>
    </row>
    <row r="404" spans="3:11" x14ac:dyDescent="0.2">
      <c r="C404" s="22"/>
      <c r="D404" s="22"/>
      <c r="J404" s="25"/>
      <c r="K404" s="25"/>
    </row>
    <row r="405" spans="3:11" x14ac:dyDescent="0.2">
      <c r="C405" s="22"/>
      <c r="D405" s="22"/>
      <c r="J405" s="25"/>
      <c r="K405" s="25"/>
    </row>
    <row r="406" spans="3:11" x14ac:dyDescent="0.2">
      <c r="C406" s="22"/>
      <c r="D406" s="22"/>
      <c r="J406" s="25"/>
      <c r="K406" s="25"/>
    </row>
    <row r="407" spans="3:11" x14ac:dyDescent="0.2">
      <c r="C407" s="22"/>
      <c r="D407" s="22"/>
      <c r="J407" s="25"/>
      <c r="K407" s="25"/>
    </row>
    <row r="408" spans="3:11" x14ac:dyDescent="0.2">
      <c r="C408" s="22"/>
      <c r="D408" s="22"/>
      <c r="J408" s="25"/>
      <c r="K408" s="25"/>
    </row>
    <row r="409" spans="3:11" x14ac:dyDescent="0.2">
      <c r="C409" s="22"/>
      <c r="D409" s="22"/>
      <c r="J409" s="25"/>
      <c r="K409" s="25"/>
    </row>
    <row r="410" spans="3:11" x14ac:dyDescent="0.2">
      <c r="C410" s="22"/>
      <c r="D410" s="22"/>
      <c r="J410" s="25"/>
      <c r="K410" s="25"/>
    </row>
    <row r="411" spans="3:11" x14ac:dyDescent="0.2">
      <c r="C411" s="22"/>
      <c r="D411" s="22"/>
      <c r="J411" s="25"/>
      <c r="K411" s="25"/>
    </row>
    <row r="412" spans="3:11" x14ac:dyDescent="0.2">
      <c r="C412" s="22"/>
      <c r="D412" s="22"/>
      <c r="J412" s="25"/>
      <c r="K412" s="25"/>
    </row>
    <row r="413" spans="3:11" x14ac:dyDescent="0.2">
      <c r="C413" s="22"/>
      <c r="D413" s="22"/>
      <c r="J413" s="25"/>
      <c r="K413" s="25"/>
    </row>
    <row r="414" spans="3:11" x14ac:dyDescent="0.2">
      <c r="C414" s="22"/>
      <c r="D414" s="22"/>
      <c r="J414" s="25"/>
      <c r="K414" s="25"/>
    </row>
    <row r="415" spans="3:11" x14ac:dyDescent="0.2">
      <c r="C415" s="22"/>
      <c r="D415" s="22"/>
      <c r="J415" s="25"/>
      <c r="K415" s="25"/>
    </row>
    <row r="416" spans="3:11" x14ac:dyDescent="0.2">
      <c r="C416" s="22"/>
      <c r="D416" s="22"/>
      <c r="J416" s="25"/>
      <c r="K416" s="25"/>
    </row>
    <row r="417" spans="3:11" x14ac:dyDescent="0.2">
      <c r="C417" s="22"/>
      <c r="D417" s="22"/>
      <c r="J417" s="25"/>
      <c r="K417" s="25"/>
    </row>
    <row r="418" spans="3:11" x14ac:dyDescent="0.2">
      <c r="C418" s="22"/>
      <c r="D418" s="22"/>
      <c r="J418" s="25"/>
      <c r="K418" s="25"/>
    </row>
    <row r="419" spans="3:11" x14ac:dyDescent="0.2">
      <c r="C419" s="22"/>
      <c r="D419" s="22"/>
      <c r="J419" s="25"/>
      <c r="K419" s="25"/>
    </row>
    <row r="420" spans="3:11" x14ac:dyDescent="0.2">
      <c r="C420" s="22"/>
      <c r="D420" s="22"/>
      <c r="J420" s="25"/>
      <c r="K420" s="25"/>
    </row>
    <row r="421" spans="3:11" x14ac:dyDescent="0.2">
      <c r="C421" s="22"/>
      <c r="D421" s="22"/>
      <c r="J421" s="25"/>
      <c r="K421" s="25"/>
    </row>
    <row r="422" spans="3:11" x14ac:dyDescent="0.2">
      <c r="C422" s="22"/>
      <c r="D422" s="22"/>
      <c r="J422" s="25"/>
      <c r="K422" s="25"/>
    </row>
    <row r="423" spans="3:11" x14ac:dyDescent="0.2">
      <c r="C423" s="22"/>
      <c r="D423" s="22"/>
      <c r="J423" s="25"/>
      <c r="K423" s="25"/>
    </row>
    <row r="424" spans="3:11" x14ac:dyDescent="0.2">
      <c r="C424" s="22"/>
      <c r="D424" s="22"/>
      <c r="J424" s="25"/>
      <c r="K424" s="25"/>
    </row>
    <row r="425" spans="3:11" x14ac:dyDescent="0.2">
      <c r="C425" s="22"/>
      <c r="D425" s="22"/>
      <c r="J425" s="25"/>
      <c r="K425" s="25"/>
    </row>
    <row r="426" spans="3:11" x14ac:dyDescent="0.2">
      <c r="C426" s="22"/>
      <c r="D426" s="22"/>
      <c r="J426" s="25"/>
      <c r="K426" s="25"/>
    </row>
    <row r="427" spans="3:11" x14ac:dyDescent="0.2">
      <c r="C427" s="22"/>
      <c r="D427" s="22"/>
      <c r="J427" s="25"/>
      <c r="K427" s="25"/>
    </row>
    <row r="428" spans="3:11" x14ac:dyDescent="0.2">
      <c r="C428" s="22"/>
      <c r="D428" s="22"/>
      <c r="J428" s="25"/>
      <c r="K428" s="25"/>
    </row>
    <row r="429" spans="3:11" x14ac:dyDescent="0.2">
      <c r="C429" s="22"/>
      <c r="D429" s="22"/>
      <c r="J429" s="25"/>
      <c r="K429" s="25"/>
    </row>
    <row r="430" spans="3:11" x14ac:dyDescent="0.2">
      <c r="C430" s="22"/>
      <c r="D430" s="22"/>
      <c r="J430" s="25"/>
      <c r="K430" s="25"/>
    </row>
    <row r="431" spans="3:11" x14ac:dyDescent="0.2">
      <c r="C431" s="22"/>
      <c r="D431" s="22"/>
      <c r="J431" s="25"/>
      <c r="K431" s="25"/>
    </row>
    <row r="432" spans="3:11" x14ac:dyDescent="0.2">
      <c r="C432" s="22"/>
      <c r="D432" s="22"/>
      <c r="J432" s="25"/>
      <c r="K432" s="25"/>
    </row>
    <row r="433" spans="3:11" x14ac:dyDescent="0.2">
      <c r="C433" s="22"/>
      <c r="D433" s="22"/>
      <c r="J433" s="25"/>
      <c r="K433" s="25"/>
    </row>
    <row r="434" spans="3:11" x14ac:dyDescent="0.2">
      <c r="C434" s="22"/>
      <c r="D434" s="22"/>
      <c r="J434" s="25"/>
      <c r="K434" s="25"/>
    </row>
    <row r="435" spans="3:11" x14ac:dyDescent="0.2">
      <c r="C435" s="22"/>
      <c r="D435" s="22"/>
      <c r="J435" s="25"/>
      <c r="K435" s="25"/>
    </row>
    <row r="436" spans="3:11" x14ac:dyDescent="0.2">
      <c r="C436" s="22"/>
      <c r="D436" s="22"/>
      <c r="J436" s="25"/>
      <c r="K436" s="25"/>
    </row>
    <row r="437" spans="3:11" x14ac:dyDescent="0.2">
      <c r="C437" s="22"/>
      <c r="D437" s="22"/>
      <c r="J437" s="25"/>
      <c r="K437" s="25"/>
    </row>
    <row r="438" spans="3:11" x14ac:dyDescent="0.2">
      <c r="C438" s="22"/>
      <c r="D438" s="22"/>
      <c r="J438" s="25"/>
      <c r="K438" s="25"/>
    </row>
    <row r="439" spans="3:11" x14ac:dyDescent="0.2">
      <c r="C439" s="22"/>
      <c r="D439" s="22"/>
      <c r="J439" s="25"/>
      <c r="K439" s="25"/>
    </row>
    <row r="440" spans="3:11" x14ac:dyDescent="0.2">
      <c r="C440" s="22"/>
      <c r="D440" s="22"/>
      <c r="J440" s="25"/>
      <c r="K440" s="25"/>
    </row>
    <row r="441" spans="3:11" x14ac:dyDescent="0.2">
      <c r="C441" s="22"/>
      <c r="D441" s="22"/>
      <c r="J441" s="25"/>
      <c r="K441" s="25"/>
    </row>
    <row r="442" spans="3:11" x14ac:dyDescent="0.2">
      <c r="C442" s="22"/>
      <c r="D442" s="22"/>
      <c r="J442" s="25"/>
      <c r="K442" s="25"/>
    </row>
    <row r="443" spans="3:11" x14ac:dyDescent="0.2">
      <c r="C443" s="22"/>
      <c r="D443" s="22"/>
      <c r="J443" s="25"/>
      <c r="K443" s="25"/>
    </row>
    <row r="444" spans="3:11" x14ac:dyDescent="0.2">
      <c r="C444" s="22"/>
      <c r="D444" s="22"/>
      <c r="J444" s="25"/>
      <c r="K444" s="25"/>
    </row>
    <row r="445" spans="3:11" x14ac:dyDescent="0.2">
      <c r="C445" s="22"/>
      <c r="D445" s="22"/>
      <c r="J445" s="25"/>
      <c r="K445" s="25"/>
    </row>
    <row r="446" spans="3:11" x14ac:dyDescent="0.2">
      <c r="C446" s="22"/>
      <c r="D446" s="22"/>
      <c r="J446" s="25"/>
      <c r="K446" s="25"/>
    </row>
    <row r="447" spans="3:11" x14ac:dyDescent="0.2">
      <c r="C447" s="22"/>
      <c r="D447" s="22"/>
      <c r="J447" s="25"/>
      <c r="K447" s="25"/>
    </row>
    <row r="448" spans="3:11" x14ac:dyDescent="0.2">
      <c r="C448" s="22"/>
      <c r="D448" s="22"/>
      <c r="J448" s="25"/>
      <c r="K448" s="25"/>
    </row>
    <row r="449" spans="3:11" x14ac:dyDescent="0.2">
      <c r="C449" s="22"/>
      <c r="D449" s="22"/>
      <c r="J449" s="25"/>
      <c r="K449" s="25"/>
    </row>
    <row r="450" spans="3:11" x14ac:dyDescent="0.2">
      <c r="C450" s="22"/>
      <c r="D450" s="22"/>
      <c r="J450" s="25"/>
      <c r="K450" s="25"/>
    </row>
    <row r="451" spans="3:11" x14ac:dyDescent="0.2">
      <c r="C451" s="22"/>
      <c r="D451" s="22"/>
      <c r="J451" s="25"/>
      <c r="K451" s="25"/>
    </row>
    <row r="452" spans="3:11" x14ac:dyDescent="0.2">
      <c r="C452" s="22"/>
      <c r="D452" s="22"/>
      <c r="J452" s="25"/>
      <c r="K452" s="25"/>
    </row>
    <row r="453" spans="3:11" x14ac:dyDescent="0.2">
      <c r="C453" s="22"/>
      <c r="D453" s="22"/>
      <c r="J453" s="25"/>
      <c r="K453" s="25"/>
    </row>
    <row r="454" spans="3:11" x14ac:dyDescent="0.2">
      <c r="C454" s="22"/>
      <c r="D454" s="22"/>
      <c r="J454" s="25"/>
      <c r="K454" s="25"/>
    </row>
    <row r="455" spans="3:11" x14ac:dyDescent="0.2">
      <c r="C455" s="22"/>
      <c r="D455" s="22"/>
      <c r="J455" s="25"/>
      <c r="K455" s="25"/>
    </row>
    <row r="456" spans="3:11" x14ac:dyDescent="0.2">
      <c r="C456" s="22"/>
      <c r="D456" s="22"/>
      <c r="J456" s="25"/>
      <c r="K456" s="25"/>
    </row>
    <row r="457" spans="3:11" x14ac:dyDescent="0.2">
      <c r="C457" s="22"/>
      <c r="D457" s="22"/>
      <c r="J457" s="25"/>
      <c r="K457" s="25"/>
    </row>
    <row r="458" spans="3:11" x14ac:dyDescent="0.2">
      <c r="C458" s="22"/>
      <c r="D458" s="22"/>
      <c r="J458" s="25"/>
      <c r="K458" s="25"/>
    </row>
    <row r="459" spans="3:11" x14ac:dyDescent="0.2">
      <c r="C459" s="22"/>
      <c r="D459" s="22"/>
      <c r="J459" s="25"/>
      <c r="K459" s="25"/>
    </row>
    <row r="460" spans="3:11" x14ac:dyDescent="0.2">
      <c r="C460" s="22"/>
      <c r="D460" s="22"/>
      <c r="J460" s="25"/>
      <c r="K460" s="25"/>
    </row>
    <row r="461" spans="3:11" x14ac:dyDescent="0.2">
      <c r="C461" s="22"/>
      <c r="D461" s="22"/>
      <c r="J461" s="25"/>
      <c r="K461" s="25"/>
    </row>
    <row r="462" spans="3:11" x14ac:dyDescent="0.2">
      <c r="C462" s="22"/>
      <c r="D462" s="22"/>
      <c r="J462" s="25"/>
      <c r="K462" s="25"/>
    </row>
    <row r="463" spans="3:11" x14ac:dyDescent="0.2">
      <c r="C463" s="22"/>
      <c r="D463" s="22"/>
      <c r="J463" s="25"/>
      <c r="K463" s="25"/>
    </row>
    <row r="464" spans="3:11" x14ac:dyDescent="0.2">
      <c r="C464" s="22"/>
      <c r="D464" s="22"/>
      <c r="J464" s="25"/>
      <c r="K464" s="25"/>
    </row>
    <row r="465" spans="3:11" x14ac:dyDescent="0.2">
      <c r="C465" s="22"/>
      <c r="D465" s="22"/>
      <c r="J465" s="25"/>
      <c r="K465" s="25"/>
    </row>
    <row r="466" spans="3:11" x14ac:dyDescent="0.2">
      <c r="C466" s="22"/>
      <c r="D466" s="22"/>
      <c r="J466" s="25"/>
      <c r="K466" s="25"/>
    </row>
    <row r="467" spans="3:11" x14ac:dyDescent="0.2">
      <c r="C467" s="22"/>
      <c r="D467" s="22"/>
      <c r="J467" s="25"/>
      <c r="K467" s="25"/>
    </row>
    <row r="468" spans="3:11" x14ac:dyDescent="0.2">
      <c r="C468" s="22"/>
      <c r="D468" s="22"/>
      <c r="J468" s="25"/>
      <c r="K468" s="25"/>
    </row>
    <row r="469" spans="3:11" x14ac:dyDescent="0.2">
      <c r="C469" s="22"/>
      <c r="D469" s="22"/>
      <c r="J469" s="25"/>
      <c r="K469" s="25"/>
    </row>
    <row r="470" spans="3:11" x14ac:dyDescent="0.2">
      <c r="C470" s="22"/>
      <c r="D470" s="22"/>
      <c r="J470" s="25"/>
      <c r="K470" s="25"/>
    </row>
    <row r="471" spans="3:11" x14ac:dyDescent="0.2">
      <c r="C471" s="22"/>
      <c r="D471" s="22"/>
      <c r="J471" s="25"/>
      <c r="K471" s="25"/>
    </row>
    <row r="472" spans="3:11" x14ac:dyDescent="0.2">
      <c r="C472" s="22"/>
      <c r="D472" s="22"/>
      <c r="J472" s="25"/>
      <c r="K472" s="25"/>
    </row>
    <row r="473" spans="3:11" x14ac:dyDescent="0.2">
      <c r="C473" s="22"/>
      <c r="D473" s="22"/>
      <c r="J473" s="25"/>
      <c r="K473" s="25"/>
    </row>
    <row r="474" spans="3:11" x14ac:dyDescent="0.2">
      <c r="C474" s="22"/>
      <c r="D474" s="22"/>
      <c r="J474" s="25"/>
      <c r="K474" s="25"/>
    </row>
    <row r="475" spans="3:11" x14ac:dyDescent="0.2">
      <c r="C475" s="22"/>
      <c r="D475" s="22"/>
      <c r="J475" s="25"/>
      <c r="K475" s="25"/>
    </row>
    <row r="476" spans="3:11" x14ac:dyDescent="0.2">
      <c r="C476" s="22"/>
      <c r="D476" s="22"/>
      <c r="J476" s="25"/>
      <c r="K476" s="25"/>
    </row>
    <row r="477" spans="3:11" x14ac:dyDescent="0.2">
      <c r="C477" s="22"/>
      <c r="D477" s="22"/>
      <c r="J477" s="25"/>
      <c r="K477" s="25"/>
    </row>
    <row r="478" spans="3:11" x14ac:dyDescent="0.2">
      <c r="C478" s="22"/>
      <c r="D478" s="22"/>
      <c r="J478" s="25"/>
      <c r="K478" s="25"/>
    </row>
    <row r="479" spans="3:11" x14ac:dyDescent="0.2">
      <c r="C479" s="22"/>
      <c r="D479" s="22"/>
      <c r="J479" s="25"/>
      <c r="K479" s="25"/>
    </row>
    <row r="480" spans="3:11" x14ac:dyDescent="0.2">
      <c r="C480" s="22"/>
      <c r="D480" s="22"/>
      <c r="J480" s="25"/>
      <c r="K480" s="25"/>
    </row>
    <row r="481" spans="3:11" x14ac:dyDescent="0.2">
      <c r="C481" s="22"/>
      <c r="D481" s="22"/>
      <c r="J481" s="25"/>
      <c r="K481" s="25"/>
    </row>
    <row r="482" spans="3:11" x14ac:dyDescent="0.2">
      <c r="C482" s="22"/>
      <c r="D482" s="22"/>
      <c r="J482" s="25"/>
      <c r="K482" s="25"/>
    </row>
    <row r="483" spans="3:11" x14ac:dyDescent="0.2">
      <c r="C483" s="22"/>
      <c r="D483" s="22"/>
      <c r="J483" s="25"/>
      <c r="K483" s="25"/>
    </row>
    <row r="484" spans="3:11" x14ac:dyDescent="0.2">
      <c r="C484" s="22"/>
      <c r="D484" s="22"/>
      <c r="J484" s="25"/>
      <c r="K484" s="25"/>
    </row>
    <row r="485" spans="3:11" x14ac:dyDescent="0.2">
      <c r="C485" s="22"/>
      <c r="D485" s="22"/>
      <c r="J485" s="25"/>
      <c r="K485" s="25"/>
    </row>
    <row r="486" spans="3:11" x14ac:dyDescent="0.2">
      <c r="C486" s="22"/>
      <c r="D486" s="22"/>
      <c r="J486" s="25"/>
      <c r="K486" s="25"/>
    </row>
    <row r="487" spans="3:11" x14ac:dyDescent="0.2">
      <c r="C487" s="22"/>
      <c r="D487" s="22"/>
      <c r="J487" s="25"/>
      <c r="K487" s="25"/>
    </row>
    <row r="488" spans="3:11" x14ac:dyDescent="0.2">
      <c r="C488" s="22"/>
      <c r="D488" s="22"/>
      <c r="J488" s="25"/>
      <c r="K488" s="25"/>
    </row>
    <row r="489" spans="3:11" x14ac:dyDescent="0.2">
      <c r="C489" s="22"/>
      <c r="D489" s="22"/>
      <c r="J489" s="25"/>
      <c r="K489" s="25"/>
    </row>
    <row r="490" spans="3:11" x14ac:dyDescent="0.2">
      <c r="C490" s="22"/>
      <c r="D490" s="22"/>
      <c r="J490" s="25"/>
      <c r="K490" s="25"/>
    </row>
    <row r="491" spans="3:11" x14ac:dyDescent="0.2">
      <c r="C491" s="22"/>
      <c r="D491" s="22"/>
      <c r="J491" s="25"/>
      <c r="K491" s="25"/>
    </row>
    <row r="492" spans="3:11" x14ac:dyDescent="0.2">
      <c r="C492" s="22"/>
      <c r="D492" s="22"/>
      <c r="J492" s="25"/>
      <c r="K492" s="25"/>
    </row>
    <row r="493" spans="3:11" x14ac:dyDescent="0.2">
      <c r="C493" s="22"/>
      <c r="D493" s="22"/>
      <c r="J493" s="25"/>
      <c r="K493" s="25"/>
    </row>
    <row r="494" spans="3:11" x14ac:dyDescent="0.2">
      <c r="C494" s="22"/>
      <c r="D494" s="22"/>
      <c r="J494" s="25"/>
      <c r="K494" s="25"/>
    </row>
    <row r="495" spans="3:11" x14ac:dyDescent="0.2">
      <c r="C495" s="22"/>
      <c r="D495" s="22"/>
      <c r="J495" s="25"/>
      <c r="K495" s="25"/>
    </row>
    <row r="496" spans="3:11" x14ac:dyDescent="0.2">
      <c r="C496" s="22"/>
      <c r="D496" s="22"/>
      <c r="J496" s="25"/>
      <c r="K496" s="25"/>
    </row>
    <row r="497" spans="3:11" x14ac:dyDescent="0.2">
      <c r="C497" s="22"/>
      <c r="D497" s="22"/>
      <c r="J497" s="25"/>
      <c r="K497" s="25"/>
    </row>
    <row r="498" spans="3:11" x14ac:dyDescent="0.2">
      <c r="C498" s="22"/>
      <c r="D498" s="22"/>
      <c r="J498" s="25"/>
      <c r="K498" s="25"/>
    </row>
    <row r="499" spans="3:11" x14ac:dyDescent="0.2">
      <c r="C499" s="22"/>
      <c r="D499" s="22"/>
      <c r="J499" s="25"/>
      <c r="K499" s="25"/>
    </row>
    <row r="500" spans="3:11" x14ac:dyDescent="0.2">
      <c r="C500" s="22"/>
      <c r="D500" s="22"/>
      <c r="J500" s="25"/>
      <c r="K500" s="25"/>
    </row>
    <row r="501" spans="3:11" x14ac:dyDescent="0.2">
      <c r="C501" s="22"/>
      <c r="D501" s="22"/>
      <c r="J501" s="25"/>
      <c r="K501" s="25"/>
    </row>
    <row r="502" spans="3:11" x14ac:dyDescent="0.2">
      <c r="C502" s="22"/>
      <c r="D502" s="22"/>
      <c r="J502" s="25"/>
      <c r="K502" s="25"/>
    </row>
    <row r="503" spans="3:11" x14ac:dyDescent="0.2">
      <c r="C503" s="22"/>
      <c r="D503" s="22"/>
      <c r="J503" s="25"/>
      <c r="K503" s="25"/>
    </row>
    <row r="504" spans="3:11" x14ac:dyDescent="0.2">
      <c r="C504" s="22"/>
      <c r="D504" s="22"/>
      <c r="J504" s="25"/>
      <c r="K504" s="25"/>
    </row>
    <row r="505" spans="3:11" x14ac:dyDescent="0.2">
      <c r="C505" s="22"/>
      <c r="D505" s="22"/>
      <c r="J505" s="25"/>
      <c r="K505" s="25"/>
    </row>
    <row r="506" spans="3:11" x14ac:dyDescent="0.2">
      <c r="C506" s="22"/>
      <c r="D506" s="22"/>
      <c r="J506" s="25"/>
      <c r="K506" s="25"/>
    </row>
    <row r="507" spans="3:11" x14ac:dyDescent="0.2">
      <c r="C507" s="22"/>
      <c r="D507" s="22"/>
      <c r="J507" s="25"/>
      <c r="K507" s="25"/>
    </row>
    <row r="508" spans="3:11" x14ac:dyDescent="0.2">
      <c r="C508" s="22"/>
      <c r="D508" s="22"/>
      <c r="J508" s="25"/>
      <c r="K508" s="25"/>
    </row>
    <row r="509" spans="3:11" x14ac:dyDescent="0.2">
      <c r="C509" s="22"/>
      <c r="D509" s="22"/>
      <c r="J509" s="25"/>
      <c r="K509" s="25"/>
    </row>
    <row r="510" spans="3:11" x14ac:dyDescent="0.2">
      <c r="C510" s="22"/>
      <c r="D510" s="22"/>
      <c r="J510" s="25"/>
      <c r="K510" s="25"/>
    </row>
    <row r="511" spans="3:11" x14ac:dyDescent="0.2">
      <c r="C511" s="22"/>
      <c r="D511" s="22"/>
      <c r="J511" s="25"/>
      <c r="K511" s="25"/>
    </row>
    <row r="512" spans="3:11" x14ac:dyDescent="0.2">
      <c r="C512" s="22"/>
      <c r="D512" s="22"/>
      <c r="J512" s="25"/>
      <c r="K512" s="25"/>
    </row>
    <row r="513" spans="3:11" x14ac:dyDescent="0.2">
      <c r="C513" s="22"/>
      <c r="D513" s="22"/>
      <c r="J513" s="25"/>
      <c r="K513" s="25"/>
    </row>
    <row r="514" spans="3:11" x14ac:dyDescent="0.2">
      <c r="C514" s="22"/>
      <c r="D514" s="22"/>
      <c r="J514" s="25"/>
      <c r="K514" s="25"/>
    </row>
    <row r="515" spans="3:11" x14ac:dyDescent="0.2">
      <c r="C515" s="22"/>
      <c r="D515" s="22"/>
      <c r="J515" s="25"/>
      <c r="K515" s="25"/>
    </row>
    <row r="516" spans="3:11" x14ac:dyDescent="0.2">
      <c r="C516" s="22"/>
      <c r="D516" s="22"/>
      <c r="J516" s="25"/>
      <c r="K516" s="25"/>
    </row>
    <row r="517" spans="3:11" x14ac:dyDescent="0.2">
      <c r="C517" s="22"/>
      <c r="D517" s="22"/>
      <c r="J517" s="25"/>
      <c r="K517" s="25"/>
    </row>
    <row r="518" spans="3:11" x14ac:dyDescent="0.2">
      <c r="C518" s="22"/>
      <c r="D518" s="22"/>
      <c r="J518" s="25"/>
      <c r="K518" s="25"/>
    </row>
    <row r="519" spans="3:11" x14ac:dyDescent="0.2">
      <c r="C519" s="22"/>
      <c r="D519" s="22"/>
      <c r="J519" s="25"/>
      <c r="K519" s="25"/>
    </row>
    <row r="520" spans="3:11" x14ac:dyDescent="0.2">
      <c r="C520" s="22"/>
      <c r="D520" s="22"/>
      <c r="J520" s="25"/>
      <c r="K520" s="25"/>
    </row>
    <row r="521" spans="3:11" x14ac:dyDescent="0.2">
      <c r="C521" s="22"/>
      <c r="D521" s="22"/>
      <c r="J521" s="25"/>
      <c r="K521" s="25"/>
    </row>
    <row r="522" spans="3:11" x14ac:dyDescent="0.2">
      <c r="C522" s="22"/>
      <c r="D522" s="22"/>
      <c r="J522" s="25"/>
      <c r="K522" s="25"/>
    </row>
    <row r="523" spans="3:11" x14ac:dyDescent="0.2">
      <c r="C523" s="22"/>
      <c r="D523" s="22"/>
      <c r="J523" s="25"/>
      <c r="K523" s="25"/>
    </row>
    <row r="524" spans="3:11" x14ac:dyDescent="0.2">
      <c r="C524" s="22"/>
      <c r="D524" s="22"/>
      <c r="J524" s="25"/>
      <c r="K524" s="25"/>
    </row>
    <row r="525" spans="3:11" x14ac:dyDescent="0.2">
      <c r="C525" s="22"/>
      <c r="D525" s="22"/>
      <c r="J525" s="25"/>
      <c r="K525" s="25"/>
    </row>
    <row r="526" spans="3:11" x14ac:dyDescent="0.2">
      <c r="C526" s="22"/>
      <c r="D526" s="22"/>
      <c r="J526" s="25"/>
      <c r="K526" s="25"/>
    </row>
    <row r="527" spans="3:11" x14ac:dyDescent="0.2">
      <c r="C527" s="22"/>
      <c r="D527" s="22"/>
      <c r="J527" s="25"/>
      <c r="K527" s="25"/>
    </row>
    <row r="528" spans="3:11" x14ac:dyDescent="0.2">
      <c r="C528" s="22"/>
      <c r="D528" s="22"/>
      <c r="J528" s="25"/>
      <c r="K528" s="25"/>
    </row>
    <row r="529" spans="3:11" x14ac:dyDescent="0.2">
      <c r="C529" s="22"/>
      <c r="D529" s="22"/>
      <c r="J529" s="25"/>
      <c r="K529" s="25"/>
    </row>
    <row r="530" spans="3:11" x14ac:dyDescent="0.2">
      <c r="C530" s="22"/>
      <c r="D530" s="22"/>
      <c r="J530" s="25"/>
      <c r="K530" s="25"/>
    </row>
    <row r="531" spans="3:11" x14ac:dyDescent="0.2">
      <c r="C531" s="22"/>
      <c r="D531" s="22"/>
      <c r="J531" s="25"/>
      <c r="K531" s="25"/>
    </row>
    <row r="532" spans="3:11" x14ac:dyDescent="0.2">
      <c r="C532" s="22"/>
      <c r="D532" s="22"/>
      <c r="J532" s="25"/>
      <c r="K532" s="25"/>
    </row>
    <row r="533" spans="3:11" x14ac:dyDescent="0.2">
      <c r="C533" s="22"/>
      <c r="D533" s="22"/>
      <c r="J533" s="25"/>
      <c r="K533" s="25"/>
    </row>
    <row r="534" spans="3:11" x14ac:dyDescent="0.2">
      <c r="C534" s="22"/>
      <c r="D534" s="22"/>
      <c r="J534" s="25"/>
      <c r="K534" s="25"/>
    </row>
    <row r="535" spans="3:11" x14ac:dyDescent="0.2">
      <c r="C535" s="22"/>
      <c r="D535" s="22"/>
      <c r="J535" s="25"/>
      <c r="K535" s="25"/>
    </row>
    <row r="536" spans="3:11" x14ac:dyDescent="0.2">
      <c r="C536" s="22"/>
      <c r="D536" s="22"/>
      <c r="J536" s="25"/>
      <c r="K536" s="25"/>
    </row>
    <row r="537" spans="3:11" x14ac:dyDescent="0.2">
      <c r="C537" s="22"/>
      <c r="D537" s="22"/>
      <c r="J537" s="25"/>
      <c r="K537" s="25"/>
    </row>
    <row r="538" spans="3:11" x14ac:dyDescent="0.2">
      <c r="C538" s="22"/>
      <c r="D538" s="22"/>
      <c r="J538" s="25"/>
      <c r="K538" s="25"/>
    </row>
    <row r="539" spans="3:11" x14ac:dyDescent="0.2">
      <c r="C539" s="22"/>
      <c r="D539" s="22"/>
      <c r="J539" s="25"/>
      <c r="K539" s="25"/>
    </row>
    <row r="540" spans="3:11" x14ac:dyDescent="0.2">
      <c r="C540" s="22"/>
      <c r="D540" s="22"/>
      <c r="J540" s="25"/>
      <c r="K540" s="25"/>
    </row>
    <row r="541" spans="3:11" x14ac:dyDescent="0.2">
      <c r="C541" s="22"/>
      <c r="D541" s="22"/>
      <c r="J541" s="25"/>
      <c r="K541" s="25"/>
    </row>
    <row r="542" spans="3:11" x14ac:dyDescent="0.2">
      <c r="C542" s="22"/>
      <c r="D542" s="22"/>
      <c r="J542" s="25"/>
      <c r="K542" s="25"/>
    </row>
    <row r="543" spans="3:11" x14ac:dyDescent="0.2">
      <c r="C543" s="22"/>
      <c r="D543" s="22"/>
      <c r="J543" s="25"/>
      <c r="K543" s="25"/>
    </row>
    <row r="544" spans="3:11" x14ac:dyDescent="0.2">
      <c r="C544" s="22"/>
      <c r="D544" s="22"/>
      <c r="J544" s="25"/>
      <c r="K544" s="25"/>
    </row>
    <row r="545" spans="3:11" x14ac:dyDescent="0.2">
      <c r="C545" s="22"/>
      <c r="D545" s="22"/>
      <c r="J545" s="25"/>
      <c r="K545" s="25"/>
    </row>
    <row r="546" spans="3:11" x14ac:dyDescent="0.2">
      <c r="C546" s="22"/>
      <c r="D546" s="22"/>
      <c r="J546" s="25"/>
      <c r="K546" s="25"/>
    </row>
    <row r="547" spans="3:11" x14ac:dyDescent="0.2">
      <c r="C547" s="22"/>
      <c r="D547" s="22"/>
      <c r="J547" s="25"/>
      <c r="K547" s="25"/>
    </row>
    <row r="548" spans="3:11" x14ac:dyDescent="0.2">
      <c r="C548" s="22"/>
      <c r="D548" s="22"/>
      <c r="J548" s="25"/>
      <c r="K548" s="25"/>
    </row>
    <row r="549" spans="3:11" x14ac:dyDescent="0.2">
      <c r="C549" s="22"/>
      <c r="D549" s="22"/>
      <c r="J549" s="25"/>
      <c r="K549" s="25"/>
    </row>
    <row r="550" spans="3:11" x14ac:dyDescent="0.2">
      <c r="C550" s="22"/>
      <c r="D550" s="22"/>
      <c r="J550" s="25"/>
      <c r="K550" s="25"/>
    </row>
    <row r="551" spans="3:11" x14ac:dyDescent="0.2">
      <c r="C551" s="22"/>
      <c r="D551" s="22"/>
      <c r="J551" s="25"/>
      <c r="K551" s="25"/>
    </row>
    <row r="552" spans="3:11" x14ac:dyDescent="0.2">
      <c r="C552" s="22"/>
      <c r="D552" s="22"/>
      <c r="J552" s="25"/>
      <c r="K552" s="25"/>
    </row>
    <row r="553" spans="3:11" x14ac:dyDescent="0.2">
      <c r="C553" s="22"/>
      <c r="D553" s="22"/>
      <c r="J553" s="25"/>
      <c r="K553" s="25"/>
    </row>
    <row r="554" spans="3:11" x14ac:dyDescent="0.2">
      <c r="C554" s="22"/>
      <c r="D554" s="22"/>
      <c r="J554" s="25"/>
      <c r="K554" s="25"/>
    </row>
    <row r="555" spans="3:11" x14ac:dyDescent="0.2">
      <c r="C555" s="22"/>
      <c r="D555" s="22"/>
      <c r="J555" s="25"/>
      <c r="K555" s="25"/>
    </row>
    <row r="556" spans="3:11" x14ac:dyDescent="0.2">
      <c r="C556" s="22"/>
      <c r="D556" s="22"/>
      <c r="J556" s="25"/>
      <c r="K556" s="25"/>
    </row>
    <row r="557" spans="3:11" x14ac:dyDescent="0.2">
      <c r="C557" s="22"/>
      <c r="D557" s="22"/>
      <c r="J557" s="25"/>
      <c r="K557" s="25"/>
    </row>
    <row r="558" spans="3:11" x14ac:dyDescent="0.2">
      <c r="C558" s="22"/>
      <c r="D558" s="22"/>
      <c r="J558" s="25"/>
      <c r="K558" s="25"/>
    </row>
    <row r="559" spans="3:11" x14ac:dyDescent="0.2">
      <c r="C559" s="22"/>
      <c r="D559" s="22"/>
      <c r="J559" s="25"/>
      <c r="K559" s="25"/>
    </row>
    <row r="560" spans="3:11" x14ac:dyDescent="0.2">
      <c r="C560" s="22"/>
      <c r="D560" s="22"/>
      <c r="J560" s="25"/>
      <c r="K560" s="25"/>
    </row>
    <row r="561" spans="3:11" x14ac:dyDescent="0.2">
      <c r="C561" s="22"/>
      <c r="D561" s="22"/>
      <c r="J561" s="25"/>
      <c r="K561" s="25"/>
    </row>
    <row r="562" spans="3:11" x14ac:dyDescent="0.2">
      <c r="C562" s="22"/>
      <c r="D562" s="22"/>
      <c r="J562" s="25"/>
      <c r="K562" s="25"/>
    </row>
    <row r="563" spans="3:11" x14ac:dyDescent="0.2">
      <c r="C563" s="22"/>
      <c r="D563" s="22"/>
      <c r="J563" s="25"/>
      <c r="K563" s="25"/>
    </row>
    <row r="564" spans="3:11" x14ac:dyDescent="0.2">
      <c r="C564" s="22"/>
      <c r="D564" s="22"/>
      <c r="J564" s="25"/>
      <c r="K564" s="25"/>
    </row>
    <row r="565" spans="3:11" x14ac:dyDescent="0.2">
      <c r="C565" s="22"/>
      <c r="D565" s="22"/>
      <c r="J565" s="25"/>
      <c r="K565" s="25"/>
    </row>
    <row r="566" spans="3:11" x14ac:dyDescent="0.2">
      <c r="C566" s="22"/>
      <c r="D566" s="22"/>
      <c r="J566" s="25"/>
      <c r="K566" s="25"/>
    </row>
    <row r="567" spans="3:11" x14ac:dyDescent="0.2">
      <c r="C567" s="22"/>
      <c r="D567" s="22"/>
      <c r="J567" s="25"/>
      <c r="K567" s="25"/>
    </row>
    <row r="568" spans="3:11" x14ac:dyDescent="0.2">
      <c r="C568" s="22"/>
      <c r="D568" s="22"/>
      <c r="J568" s="25"/>
      <c r="K568" s="25"/>
    </row>
    <row r="569" spans="3:11" x14ac:dyDescent="0.2">
      <c r="C569" s="22"/>
      <c r="D569" s="22"/>
      <c r="J569" s="25"/>
      <c r="K569" s="25"/>
    </row>
    <row r="570" spans="3:11" x14ac:dyDescent="0.2">
      <c r="C570" s="22"/>
      <c r="D570" s="22"/>
      <c r="J570" s="25"/>
      <c r="K570" s="25"/>
    </row>
    <row r="571" spans="3:11" x14ac:dyDescent="0.2">
      <c r="C571" s="22"/>
      <c r="D571" s="22"/>
      <c r="J571" s="25"/>
      <c r="K571" s="25"/>
    </row>
    <row r="572" spans="3:11" x14ac:dyDescent="0.2">
      <c r="C572" s="22"/>
      <c r="D572" s="22"/>
      <c r="J572" s="25"/>
      <c r="K572" s="25"/>
    </row>
    <row r="573" spans="3:11" x14ac:dyDescent="0.2">
      <c r="C573" s="22"/>
      <c r="D573" s="22"/>
      <c r="J573" s="25"/>
      <c r="K573" s="25"/>
    </row>
    <row r="574" spans="3:11" x14ac:dyDescent="0.2">
      <c r="C574" s="22"/>
      <c r="D574" s="22"/>
      <c r="J574" s="25"/>
      <c r="K574" s="25"/>
    </row>
    <row r="575" spans="3:11" x14ac:dyDescent="0.2">
      <c r="C575" s="22"/>
      <c r="D575" s="22"/>
      <c r="J575" s="25"/>
      <c r="K575" s="25"/>
    </row>
    <row r="576" spans="3:11" x14ac:dyDescent="0.2">
      <c r="C576" s="22"/>
      <c r="D576" s="22"/>
      <c r="J576" s="25"/>
      <c r="K576" s="25"/>
    </row>
    <row r="577" spans="3:11" x14ac:dyDescent="0.2">
      <c r="C577" s="22"/>
      <c r="D577" s="22"/>
      <c r="J577" s="25"/>
      <c r="K577" s="25"/>
    </row>
    <row r="578" spans="3:11" x14ac:dyDescent="0.2">
      <c r="C578" s="22"/>
      <c r="D578" s="22"/>
      <c r="J578" s="25"/>
      <c r="K578" s="25"/>
    </row>
    <row r="579" spans="3:11" x14ac:dyDescent="0.2">
      <c r="C579" s="22"/>
      <c r="D579" s="22"/>
      <c r="J579" s="25"/>
      <c r="K579" s="25"/>
    </row>
    <row r="580" spans="3:11" x14ac:dyDescent="0.2">
      <c r="C580" s="22"/>
      <c r="D580" s="22"/>
      <c r="J580" s="25"/>
      <c r="K580" s="25"/>
    </row>
    <row r="581" spans="3:11" x14ac:dyDescent="0.2">
      <c r="C581" s="22"/>
      <c r="D581" s="22"/>
      <c r="J581" s="25"/>
      <c r="K581" s="25"/>
    </row>
    <row r="582" spans="3:11" x14ac:dyDescent="0.2">
      <c r="C582" s="22"/>
      <c r="D582" s="22"/>
      <c r="J582" s="25"/>
      <c r="K582" s="25"/>
    </row>
    <row r="583" spans="3:11" x14ac:dyDescent="0.2">
      <c r="C583" s="22"/>
      <c r="D583" s="22"/>
      <c r="J583" s="25"/>
      <c r="K583" s="25"/>
    </row>
    <row r="584" spans="3:11" x14ac:dyDescent="0.2">
      <c r="C584" s="22"/>
      <c r="D584" s="22"/>
      <c r="J584" s="25"/>
      <c r="K584" s="25"/>
    </row>
    <row r="585" spans="3:11" x14ac:dyDescent="0.2">
      <c r="C585" s="22"/>
      <c r="D585" s="22"/>
      <c r="J585" s="25"/>
      <c r="K585" s="25"/>
    </row>
    <row r="586" spans="3:11" x14ac:dyDescent="0.2">
      <c r="C586" s="22"/>
      <c r="D586" s="22"/>
      <c r="J586" s="25"/>
      <c r="K586" s="25"/>
    </row>
    <row r="587" spans="3:11" x14ac:dyDescent="0.2">
      <c r="C587" s="22"/>
      <c r="D587" s="22"/>
      <c r="J587" s="25"/>
      <c r="K587" s="25"/>
    </row>
    <row r="588" spans="3:11" x14ac:dyDescent="0.2">
      <c r="C588" s="22"/>
      <c r="D588" s="22"/>
      <c r="J588" s="25"/>
      <c r="K588" s="25"/>
    </row>
    <row r="589" spans="3:11" x14ac:dyDescent="0.2">
      <c r="C589" s="22"/>
      <c r="D589" s="22"/>
      <c r="J589" s="25"/>
      <c r="K589" s="25"/>
    </row>
    <row r="590" spans="3:11" x14ac:dyDescent="0.2">
      <c r="C590" s="22"/>
      <c r="D590" s="22"/>
      <c r="J590" s="25"/>
      <c r="K590" s="25"/>
    </row>
    <row r="591" spans="3:11" x14ac:dyDescent="0.2">
      <c r="C591" s="22"/>
      <c r="D591" s="22"/>
      <c r="J591" s="25"/>
      <c r="K591" s="25"/>
    </row>
    <row r="592" spans="3:11" x14ac:dyDescent="0.2">
      <c r="C592" s="22"/>
      <c r="D592" s="22"/>
      <c r="J592" s="25"/>
      <c r="K592" s="25"/>
    </row>
    <row r="593" spans="3:11" x14ac:dyDescent="0.2">
      <c r="C593" s="22"/>
      <c r="D593" s="22"/>
      <c r="J593" s="25"/>
      <c r="K593" s="25"/>
    </row>
    <row r="594" spans="3:11" x14ac:dyDescent="0.2">
      <c r="C594" s="22"/>
      <c r="D594" s="22"/>
      <c r="J594" s="25"/>
      <c r="K594" s="25"/>
    </row>
    <row r="595" spans="3:11" x14ac:dyDescent="0.2">
      <c r="C595" s="22"/>
      <c r="D595" s="22"/>
      <c r="J595" s="25"/>
      <c r="K595" s="25"/>
    </row>
    <row r="596" spans="3:11" x14ac:dyDescent="0.2">
      <c r="C596" s="22"/>
      <c r="D596" s="22"/>
      <c r="J596" s="25"/>
      <c r="K596" s="25"/>
    </row>
    <row r="597" spans="3:11" x14ac:dyDescent="0.2">
      <c r="C597" s="22"/>
      <c r="D597" s="22"/>
      <c r="J597" s="25"/>
      <c r="K597" s="25"/>
    </row>
    <row r="598" spans="3:11" x14ac:dyDescent="0.2">
      <c r="C598" s="22"/>
      <c r="D598" s="22"/>
      <c r="J598" s="25"/>
      <c r="K598" s="25"/>
    </row>
    <row r="599" spans="3:11" x14ac:dyDescent="0.2">
      <c r="C599" s="22"/>
      <c r="D599" s="22"/>
      <c r="J599" s="25"/>
      <c r="K599" s="25"/>
    </row>
    <row r="600" spans="3:11" x14ac:dyDescent="0.2">
      <c r="C600" s="22"/>
      <c r="D600" s="22"/>
      <c r="J600" s="25"/>
      <c r="K600" s="25"/>
    </row>
    <row r="601" spans="3:11" x14ac:dyDescent="0.2">
      <c r="C601" s="22"/>
      <c r="D601" s="22"/>
      <c r="J601" s="25"/>
      <c r="K601" s="25"/>
    </row>
    <row r="602" spans="3:11" x14ac:dyDescent="0.2">
      <c r="C602" s="22"/>
      <c r="D602" s="22"/>
      <c r="J602" s="25"/>
      <c r="K602" s="25"/>
    </row>
    <row r="603" spans="3:11" x14ac:dyDescent="0.2">
      <c r="C603" s="22"/>
      <c r="D603" s="22"/>
      <c r="J603" s="25"/>
      <c r="K603" s="25"/>
    </row>
    <row r="604" spans="3:11" x14ac:dyDescent="0.2">
      <c r="C604" s="22"/>
      <c r="D604" s="22"/>
      <c r="J604" s="25"/>
      <c r="K604" s="25"/>
    </row>
    <row r="605" spans="3:11" x14ac:dyDescent="0.2">
      <c r="C605" s="22"/>
      <c r="D605" s="22"/>
      <c r="J605" s="25"/>
      <c r="K605" s="25"/>
    </row>
    <row r="606" spans="3:11" x14ac:dyDescent="0.2">
      <c r="C606" s="22"/>
      <c r="D606" s="22"/>
      <c r="J606" s="25"/>
      <c r="K606" s="25"/>
    </row>
    <row r="607" spans="3:11" x14ac:dyDescent="0.2">
      <c r="C607" s="22"/>
      <c r="D607" s="22"/>
      <c r="J607" s="25"/>
      <c r="K607" s="25"/>
    </row>
    <row r="608" spans="3:11" x14ac:dyDescent="0.2">
      <c r="C608" s="22"/>
      <c r="D608" s="22"/>
      <c r="J608" s="25"/>
      <c r="K608" s="25"/>
    </row>
    <row r="609" spans="3:11" x14ac:dyDescent="0.2">
      <c r="C609" s="22"/>
      <c r="D609" s="22"/>
      <c r="J609" s="25"/>
      <c r="K609" s="25"/>
    </row>
    <row r="610" spans="3:11" x14ac:dyDescent="0.2">
      <c r="C610" s="22"/>
      <c r="D610" s="22"/>
      <c r="J610" s="25"/>
      <c r="K610" s="25"/>
    </row>
    <row r="611" spans="3:11" x14ac:dyDescent="0.2">
      <c r="C611" s="22"/>
      <c r="D611" s="22"/>
      <c r="J611" s="25"/>
      <c r="K611" s="25"/>
    </row>
    <row r="612" spans="3:11" x14ac:dyDescent="0.2">
      <c r="C612" s="22"/>
      <c r="D612" s="22"/>
      <c r="J612" s="25"/>
      <c r="K612" s="25"/>
    </row>
    <row r="613" spans="3:11" x14ac:dyDescent="0.2">
      <c r="C613" s="22"/>
      <c r="D613" s="22"/>
      <c r="J613" s="25"/>
      <c r="K613" s="25"/>
    </row>
    <row r="614" spans="3:11" x14ac:dyDescent="0.2">
      <c r="C614" s="22"/>
      <c r="D614" s="22"/>
      <c r="J614" s="25"/>
      <c r="K614" s="25"/>
    </row>
    <row r="615" spans="3:11" x14ac:dyDescent="0.2">
      <c r="C615" s="22"/>
      <c r="D615" s="22"/>
      <c r="J615" s="25"/>
      <c r="K615" s="25"/>
    </row>
    <row r="616" spans="3:11" x14ac:dyDescent="0.2">
      <c r="C616" s="22"/>
      <c r="D616" s="22"/>
      <c r="J616" s="25"/>
      <c r="K616" s="25"/>
    </row>
    <row r="617" spans="3:11" x14ac:dyDescent="0.2">
      <c r="C617" s="22"/>
      <c r="D617" s="22"/>
      <c r="J617" s="25"/>
      <c r="K617" s="25"/>
    </row>
    <row r="618" spans="3:11" x14ac:dyDescent="0.2">
      <c r="C618" s="22"/>
      <c r="D618" s="22"/>
      <c r="J618" s="25"/>
      <c r="K618" s="25"/>
    </row>
    <row r="619" spans="3:11" x14ac:dyDescent="0.2">
      <c r="C619" s="22"/>
      <c r="D619" s="22"/>
      <c r="J619" s="25"/>
      <c r="K619" s="25"/>
    </row>
    <row r="620" spans="3:11" x14ac:dyDescent="0.2">
      <c r="C620" s="22"/>
      <c r="D620" s="22"/>
      <c r="J620" s="25"/>
      <c r="K620" s="25"/>
    </row>
    <row r="621" spans="3:11" x14ac:dyDescent="0.2">
      <c r="C621" s="22"/>
      <c r="D621" s="22"/>
      <c r="J621" s="25"/>
      <c r="K621" s="25"/>
    </row>
    <row r="622" spans="3:11" x14ac:dyDescent="0.2">
      <c r="C622" s="22"/>
      <c r="D622" s="22"/>
      <c r="J622" s="25"/>
      <c r="K622" s="25"/>
    </row>
    <row r="623" spans="3:11" x14ac:dyDescent="0.2">
      <c r="C623" s="22"/>
      <c r="D623" s="22"/>
      <c r="J623" s="25"/>
      <c r="K623" s="25"/>
    </row>
    <row r="624" spans="3:11" x14ac:dyDescent="0.2">
      <c r="C624" s="22"/>
      <c r="D624" s="22"/>
      <c r="J624" s="25"/>
      <c r="K624" s="25"/>
    </row>
    <row r="625" spans="3:11" x14ac:dyDescent="0.2">
      <c r="C625" s="22"/>
      <c r="D625" s="22"/>
      <c r="J625" s="25"/>
      <c r="K625" s="25"/>
    </row>
    <row r="626" spans="3:11" x14ac:dyDescent="0.2">
      <c r="C626" s="22"/>
      <c r="D626" s="22"/>
      <c r="J626" s="25"/>
      <c r="K626" s="25"/>
    </row>
    <row r="627" spans="3:11" x14ac:dyDescent="0.2">
      <c r="C627" s="22"/>
      <c r="D627" s="22"/>
      <c r="J627" s="25"/>
      <c r="K627" s="25"/>
    </row>
    <row r="628" spans="3:11" x14ac:dyDescent="0.2">
      <c r="C628" s="22"/>
      <c r="D628" s="22"/>
      <c r="J628" s="25"/>
      <c r="K628" s="25"/>
    </row>
    <row r="629" spans="3:11" x14ac:dyDescent="0.2">
      <c r="C629" s="22"/>
      <c r="D629" s="22"/>
      <c r="J629" s="25"/>
      <c r="K629" s="25"/>
    </row>
    <row r="630" spans="3:11" x14ac:dyDescent="0.2">
      <c r="C630" s="22"/>
      <c r="D630" s="22"/>
      <c r="J630" s="25"/>
      <c r="K630" s="25"/>
    </row>
    <row r="631" spans="3:11" x14ac:dyDescent="0.2">
      <c r="C631" s="22"/>
      <c r="D631" s="22"/>
      <c r="J631" s="25"/>
      <c r="K631" s="25"/>
    </row>
    <row r="632" spans="3:11" x14ac:dyDescent="0.2">
      <c r="C632" s="22"/>
      <c r="D632" s="22"/>
      <c r="J632" s="25"/>
      <c r="K632" s="25"/>
    </row>
    <row r="633" spans="3:11" x14ac:dyDescent="0.2">
      <c r="C633" s="22"/>
      <c r="D633" s="22"/>
      <c r="J633" s="25"/>
      <c r="K633" s="25"/>
    </row>
    <row r="634" spans="3:11" x14ac:dyDescent="0.2">
      <c r="C634" s="22"/>
      <c r="D634" s="22"/>
      <c r="J634" s="25"/>
      <c r="K634" s="25"/>
    </row>
    <row r="635" spans="3:11" x14ac:dyDescent="0.2">
      <c r="C635" s="22"/>
      <c r="D635" s="22"/>
      <c r="J635" s="25"/>
      <c r="K635" s="25"/>
    </row>
    <row r="636" spans="3:11" x14ac:dyDescent="0.2">
      <c r="C636" s="22"/>
      <c r="D636" s="22"/>
      <c r="J636" s="25"/>
      <c r="K636" s="25"/>
    </row>
    <row r="637" spans="3:11" x14ac:dyDescent="0.2">
      <c r="C637" s="22"/>
      <c r="D637" s="22"/>
      <c r="J637" s="25"/>
      <c r="K637" s="25"/>
    </row>
    <row r="638" spans="3:11" x14ac:dyDescent="0.2">
      <c r="C638" s="22"/>
      <c r="D638" s="22"/>
      <c r="J638" s="25"/>
      <c r="K638" s="25"/>
    </row>
    <row r="639" spans="3:11" x14ac:dyDescent="0.2">
      <c r="C639" s="22"/>
      <c r="D639" s="22"/>
      <c r="J639" s="25"/>
      <c r="K639" s="25"/>
    </row>
    <row r="640" spans="3:11" x14ac:dyDescent="0.2">
      <c r="C640" s="22"/>
      <c r="D640" s="22"/>
      <c r="J640" s="25"/>
      <c r="K640" s="25"/>
    </row>
    <row r="641" spans="3:16" x14ac:dyDescent="0.2">
      <c r="C641" s="22"/>
      <c r="D641" s="22"/>
      <c r="J641" s="25"/>
      <c r="K641" s="25"/>
    </row>
    <row r="642" spans="3:16" x14ac:dyDescent="0.2">
      <c r="C642" s="22"/>
      <c r="D642" s="22"/>
      <c r="J642" s="25"/>
      <c r="K642" s="25"/>
    </row>
    <row r="643" spans="3:16" x14ac:dyDescent="0.2">
      <c r="C643" s="22"/>
      <c r="D643" s="22"/>
      <c r="J643" s="25"/>
      <c r="K643" s="25"/>
    </row>
    <row r="644" spans="3:16" x14ac:dyDescent="0.2">
      <c r="C644" s="22"/>
      <c r="D644" s="22"/>
      <c r="J644" s="25"/>
      <c r="K644" s="25"/>
    </row>
    <row r="645" spans="3:16" x14ac:dyDescent="0.2">
      <c r="C645" s="22"/>
      <c r="D645" s="22"/>
      <c r="J645" s="25"/>
      <c r="K645" s="25"/>
    </row>
    <row r="646" spans="3:16" x14ac:dyDescent="0.2">
      <c r="C646" s="22"/>
      <c r="D646" s="22"/>
      <c r="J646" s="25"/>
      <c r="K646" s="25"/>
    </row>
    <row r="647" spans="3:16" x14ac:dyDescent="0.2">
      <c r="C647" s="22"/>
      <c r="D647" s="22"/>
      <c r="J647" s="25"/>
      <c r="K647" s="25"/>
    </row>
    <row r="648" spans="3:16" x14ac:dyDescent="0.2">
      <c r="C648" s="22"/>
      <c r="D648" s="22"/>
      <c r="J648" s="25"/>
      <c r="K648" s="25"/>
    </row>
    <row r="649" spans="3:16" x14ac:dyDescent="0.2">
      <c r="C649" s="22"/>
      <c r="D649" s="22"/>
      <c r="J649" s="25"/>
      <c r="K649" s="25"/>
    </row>
    <row r="650" spans="3:16" s="14" customFormat="1" x14ac:dyDescent="0.2">
      <c r="H650" s="23"/>
      <c r="L650" s="23"/>
      <c r="P650" s="23"/>
    </row>
  </sheetData>
  <autoFilter ref="A4:S17"/>
  <mergeCells count="2">
    <mergeCell ref="B3:Q3"/>
    <mergeCell ref="B18:I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40"/>
  <sheetViews>
    <sheetView topLeftCell="B1" workbookViewId="0">
      <selection activeCell="D5" sqref="D5"/>
    </sheetView>
  </sheetViews>
  <sheetFormatPr defaultRowHeight="12.75" x14ac:dyDescent="0.2"/>
  <cols>
    <col min="1" max="1" width="9.140625" style="10"/>
    <col min="2" max="2" width="6.85546875" style="10" customWidth="1"/>
    <col min="3" max="3" width="46.7109375" style="10" customWidth="1"/>
    <col min="4" max="4" width="10.85546875" style="10" customWidth="1"/>
    <col min="5" max="5" width="14.28515625" style="10" bestFit="1" customWidth="1"/>
    <col min="6" max="6" width="15.140625" style="10" bestFit="1" customWidth="1"/>
    <col min="7" max="7" width="13.28515625" style="10" bestFit="1" customWidth="1"/>
    <col min="8" max="8" width="13.140625" style="20" customWidth="1"/>
    <col min="9" max="9" width="14.85546875" style="10" bestFit="1" customWidth="1"/>
    <col min="10" max="10" width="16.28515625" style="19" bestFit="1" customWidth="1"/>
    <col min="11" max="11" width="15.42578125" style="19" bestFit="1" customWidth="1"/>
    <col min="12" max="12" width="9.140625" style="20"/>
    <col min="13" max="13" width="18.42578125" style="10" customWidth="1"/>
    <col min="14" max="14" width="13.42578125" style="10" bestFit="1" customWidth="1"/>
    <col min="15" max="15" width="13" style="10" customWidth="1"/>
    <col min="16" max="16" width="13" style="20" customWidth="1"/>
    <col min="17" max="17" width="12.42578125" style="10" customWidth="1"/>
    <col min="18" max="16384" width="9.140625" style="10"/>
  </cols>
  <sheetData>
    <row r="4" spans="2:17" ht="15.75" x14ac:dyDescent="0.25">
      <c r="B4" s="275" t="s">
        <v>2621</v>
      </c>
      <c r="C4" s="275"/>
      <c r="D4" s="275"/>
      <c r="E4" s="276"/>
      <c r="F4" s="276"/>
      <c r="G4" s="276"/>
      <c r="H4" s="276"/>
      <c r="I4" s="276"/>
      <c r="J4" s="276"/>
      <c r="K4" s="276"/>
      <c r="L4" s="277"/>
      <c r="M4" s="275"/>
      <c r="N4" s="275"/>
      <c r="O4" s="275"/>
      <c r="P4" s="275"/>
      <c r="Q4" s="275"/>
    </row>
    <row r="5" spans="2:17" ht="60" customHeight="1" x14ac:dyDescent="0.2">
      <c r="B5" s="11" t="s">
        <v>99</v>
      </c>
      <c r="C5" s="11" t="s">
        <v>100</v>
      </c>
      <c r="D5" s="11" t="s">
        <v>111</v>
      </c>
      <c r="E5" s="11" t="s">
        <v>101</v>
      </c>
      <c r="F5" s="11" t="s">
        <v>2612</v>
      </c>
      <c r="G5" s="11" t="s">
        <v>2613</v>
      </c>
      <c r="H5" s="12" t="s">
        <v>187</v>
      </c>
      <c r="I5" s="11" t="s">
        <v>102</v>
      </c>
      <c r="J5" s="11" t="s">
        <v>103</v>
      </c>
      <c r="K5" s="11" t="s">
        <v>104</v>
      </c>
      <c r="L5" s="12" t="s">
        <v>105</v>
      </c>
      <c r="M5" s="13" t="s">
        <v>106</v>
      </c>
      <c r="N5" s="13" t="s">
        <v>107</v>
      </c>
      <c r="O5" s="13" t="s">
        <v>108</v>
      </c>
      <c r="P5" s="12" t="s">
        <v>112</v>
      </c>
      <c r="Q5" s="13" t="s">
        <v>109</v>
      </c>
    </row>
    <row r="6" spans="2:17" ht="15" x14ac:dyDescent="0.2">
      <c r="B6" s="118">
        <v>1</v>
      </c>
      <c r="C6" s="166" t="s">
        <v>358</v>
      </c>
      <c r="D6" s="167">
        <v>43720</v>
      </c>
      <c r="E6" s="130">
        <v>44489</v>
      </c>
      <c r="F6" s="120">
        <f t="shared" ref="F6:F39" si="0">(E6-D6)/365</f>
        <v>2.106849315068493</v>
      </c>
      <c r="G6" s="118">
        <v>3</v>
      </c>
      <c r="H6" s="123">
        <v>0.05</v>
      </c>
      <c r="I6" s="122">
        <f>(95/G6/100)</f>
        <v>0.31666666666666665</v>
      </c>
      <c r="J6" s="171">
        <v>0</v>
      </c>
      <c r="K6" s="171">
        <v>0</v>
      </c>
      <c r="L6" s="123"/>
      <c r="M6" s="132">
        <f>J6*(1+L6)</f>
        <v>0</v>
      </c>
      <c r="N6" s="132">
        <f>F6*I6*M6</f>
        <v>0</v>
      </c>
      <c r="O6" s="124">
        <f t="shared" ref="O6:O39" si="1">IF(M6-N6&lt;=0,5%*M6,M6-N6)</f>
        <v>0</v>
      </c>
      <c r="P6" s="123">
        <v>0.1</v>
      </c>
      <c r="Q6" s="133">
        <f>IF(K6&lt;=0,0,IF(O6&gt;M6*H6,O6*(1-P6), M6*H6))</f>
        <v>0</v>
      </c>
    </row>
    <row r="7" spans="2:17" ht="15" x14ac:dyDescent="0.2">
      <c r="B7" s="118">
        <v>2</v>
      </c>
      <c r="C7" s="166" t="s">
        <v>1186</v>
      </c>
      <c r="D7" s="167">
        <v>43819</v>
      </c>
      <c r="E7" s="130">
        <v>44489</v>
      </c>
      <c r="F7" s="120">
        <f t="shared" si="0"/>
        <v>1.8356164383561644</v>
      </c>
      <c r="G7" s="118">
        <v>3</v>
      </c>
      <c r="H7" s="123">
        <v>0.05</v>
      </c>
      <c r="I7" s="122">
        <f t="shared" ref="I7:I39" si="2">(95/G7/100)</f>
        <v>0.31666666666666665</v>
      </c>
      <c r="J7" s="171">
        <v>0</v>
      </c>
      <c r="K7" s="171">
        <v>0</v>
      </c>
      <c r="L7" s="123"/>
      <c r="M7" s="132">
        <f t="shared" ref="M7:M39" si="3">J7*(1+L7)</f>
        <v>0</v>
      </c>
      <c r="N7" s="132">
        <f t="shared" ref="N7:N39" si="4">F7*I7*M7</f>
        <v>0</v>
      </c>
      <c r="O7" s="124">
        <f t="shared" si="1"/>
        <v>0</v>
      </c>
      <c r="P7" s="123">
        <v>0.1</v>
      </c>
      <c r="Q7" s="133">
        <f t="shared" ref="Q7:Q39" si="5">IF(K7&lt;=0,0,IF(O7&gt;M7*H7,O7*(1-P7), M7*H7))</f>
        <v>0</v>
      </c>
    </row>
    <row r="8" spans="2:17" ht="15" x14ac:dyDescent="0.2">
      <c r="B8" s="118">
        <v>3</v>
      </c>
      <c r="C8" s="166" t="s">
        <v>1869</v>
      </c>
      <c r="D8" s="167">
        <v>43848</v>
      </c>
      <c r="E8" s="130">
        <v>44489</v>
      </c>
      <c r="F8" s="120">
        <f t="shared" si="0"/>
        <v>1.7561643835616438</v>
      </c>
      <c r="G8" s="118">
        <v>3</v>
      </c>
      <c r="H8" s="123">
        <v>0.05</v>
      </c>
      <c r="I8" s="122">
        <f t="shared" si="2"/>
        <v>0.31666666666666665</v>
      </c>
      <c r="J8" s="171">
        <v>0</v>
      </c>
      <c r="K8" s="171">
        <v>0</v>
      </c>
      <c r="L8" s="123"/>
      <c r="M8" s="132">
        <f t="shared" si="3"/>
        <v>0</v>
      </c>
      <c r="N8" s="132">
        <f t="shared" si="4"/>
        <v>0</v>
      </c>
      <c r="O8" s="124">
        <f t="shared" si="1"/>
        <v>0</v>
      </c>
      <c r="P8" s="123">
        <v>0.1</v>
      </c>
      <c r="Q8" s="133">
        <f t="shared" si="5"/>
        <v>0</v>
      </c>
    </row>
    <row r="9" spans="2:17" ht="15" x14ac:dyDescent="0.2">
      <c r="B9" s="118">
        <v>4</v>
      </c>
      <c r="C9" s="166" t="s">
        <v>1324</v>
      </c>
      <c r="D9" s="167">
        <v>43822</v>
      </c>
      <c r="E9" s="130">
        <v>44489</v>
      </c>
      <c r="F9" s="120">
        <f t="shared" si="0"/>
        <v>1.8273972602739725</v>
      </c>
      <c r="G9" s="118">
        <v>3</v>
      </c>
      <c r="H9" s="123">
        <v>0.05</v>
      </c>
      <c r="I9" s="122">
        <f t="shared" si="2"/>
        <v>0.31666666666666665</v>
      </c>
      <c r="J9" s="171">
        <v>0</v>
      </c>
      <c r="K9" s="171">
        <v>0</v>
      </c>
      <c r="L9" s="123"/>
      <c r="M9" s="132">
        <f t="shared" si="3"/>
        <v>0</v>
      </c>
      <c r="N9" s="132">
        <f t="shared" si="4"/>
        <v>0</v>
      </c>
      <c r="O9" s="124">
        <f t="shared" si="1"/>
        <v>0</v>
      </c>
      <c r="P9" s="123">
        <v>0.1</v>
      </c>
      <c r="Q9" s="133">
        <f t="shared" si="5"/>
        <v>0</v>
      </c>
    </row>
    <row r="10" spans="2:17" ht="15" x14ac:dyDescent="0.2">
      <c r="B10" s="118">
        <v>5</v>
      </c>
      <c r="C10" s="166" t="s">
        <v>2575</v>
      </c>
      <c r="D10" s="167">
        <v>43825</v>
      </c>
      <c r="E10" s="130">
        <v>44489</v>
      </c>
      <c r="F10" s="120">
        <f t="shared" si="0"/>
        <v>1.8191780821917809</v>
      </c>
      <c r="G10" s="118">
        <v>3</v>
      </c>
      <c r="H10" s="123">
        <v>0.05</v>
      </c>
      <c r="I10" s="122">
        <f t="shared" si="2"/>
        <v>0.31666666666666665</v>
      </c>
      <c r="J10" s="171">
        <v>0</v>
      </c>
      <c r="K10" s="171">
        <v>0</v>
      </c>
      <c r="L10" s="123"/>
      <c r="M10" s="132">
        <f t="shared" si="3"/>
        <v>0</v>
      </c>
      <c r="N10" s="132">
        <f t="shared" si="4"/>
        <v>0</v>
      </c>
      <c r="O10" s="124">
        <f t="shared" si="1"/>
        <v>0</v>
      </c>
      <c r="P10" s="123">
        <v>0.1</v>
      </c>
      <c r="Q10" s="133">
        <f t="shared" si="5"/>
        <v>0</v>
      </c>
    </row>
    <row r="11" spans="2:17" ht="15" x14ac:dyDescent="0.2">
      <c r="B11" s="118">
        <v>6</v>
      </c>
      <c r="C11" s="166" t="s">
        <v>824</v>
      </c>
      <c r="D11" s="167">
        <v>43880</v>
      </c>
      <c r="E11" s="130">
        <v>44489</v>
      </c>
      <c r="F11" s="120">
        <f t="shared" si="0"/>
        <v>1.6684931506849314</v>
      </c>
      <c r="G11" s="118">
        <v>3</v>
      </c>
      <c r="H11" s="123">
        <v>0.05</v>
      </c>
      <c r="I11" s="122">
        <f t="shared" si="2"/>
        <v>0.31666666666666665</v>
      </c>
      <c r="J11" s="171">
        <v>0</v>
      </c>
      <c r="K11" s="171">
        <v>0</v>
      </c>
      <c r="L11" s="123"/>
      <c r="M11" s="132">
        <f t="shared" si="3"/>
        <v>0</v>
      </c>
      <c r="N11" s="132">
        <f t="shared" si="4"/>
        <v>0</v>
      </c>
      <c r="O11" s="124">
        <f t="shared" si="1"/>
        <v>0</v>
      </c>
      <c r="P11" s="123">
        <v>0.1</v>
      </c>
      <c r="Q11" s="133">
        <f t="shared" si="5"/>
        <v>0</v>
      </c>
    </row>
    <row r="12" spans="2:17" ht="15" x14ac:dyDescent="0.2">
      <c r="B12" s="118">
        <v>7</v>
      </c>
      <c r="C12" s="166" t="s">
        <v>2578</v>
      </c>
      <c r="D12" s="167">
        <v>43980</v>
      </c>
      <c r="E12" s="130">
        <v>44489</v>
      </c>
      <c r="F12" s="120">
        <f t="shared" si="0"/>
        <v>1.3945205479452054</v>
      </c>
      <c r="G12" s="118">
        <v>3</v>
      </c>
      <c r="H12" s="123">
        <v>0.05</v>
      </c>
      <c r="I12" s="122">
        <f t="shared" si="2"/>
        <v>0.31666666666666665</v>
      </c>
      <c r="J12" s="171">
        <v>0</v>
      </c>
      <c r="K12" s="171">
        <v>0</v>
      </c>
      <c r="L12" s="123"/>
      <c r="M12" s="132">
        <f t="shared" si="3"/>
        <v>0</v>
      </c>
      <c r="N12" s="132">
        <f t="shared" si="4"/>
        <v>0</v>
      </c>
      <c r="O12" s="124">
        <f t="shared" si="1"/>
        <v>0</v>
      </c>
      <c r="P12" s="123">
        <v>0.1</v>
      </c>
      <c r="Q12" s="133">
        <f t="shared" si="5"/>
        <v>0</v>
      </c>
    </row>
    <row r="13" spans="2:17" ht="15" x14ac:dyDescent="0.2">
      <c r="B13" s="118">
        <v>8</v>
      </c>
      <c r="C13" s="166" t="s">
        <v>1159</v>
      </c>
      <c r="D13" s="167">
        <v>43997</v>
      </c>
      <c r="E13" s="130">
        <v>44489</v>
      </c>
      <c r="F13" s="120">
        <f t="shared" si="0"/>
        <v>1.3479452054794521</v>
      </c>
      <c r="G13" s="118">
        <v>3</v>
      </c>
      <c r="H13" s="123">
        <v>0.05</v>
      </c>
      <c r="I13" s="122">
        <f t="shared" si="2"/>
        <v>0.31666666666666665</v>
      </c>
      <c r="J13" s="171">
        <v>0</v>
      </c>
      <c r="K13" s="171">
        <v>0</v>
      </c>
      <c r="L13" s="123"/>
      <c r="M13" s="132">
        <f t="shared" si="3"/>
        <v>0</v>
      </c>
      <c r="N13" s="132">
        <f t="shared" si="4"/>
        <v>0</v>
      </c>
      <c r="O13" s="124">
        <f t="shared" si="1"/>
        <v>0</v>
      </c>
      <c r="P13" s="123">
        <v>0.1</v>
      </c>
      <c r="Q13" s="133">
        <f t="shared" si="5"/>
        <v>0</v>
      </c>
    </row>
    <row r="14" spans="2:17" ht="15" x14ac:dyDescent="0.2">
      <c r="B14" s="118">
        <v>9</v>
      </c>
      <c r="C14" s="166" t="s">
        <v>2581</v>
      </c>
      <c r="D14" s="167">
        <v>43987</v>
      </c>
      <c r="E14" s="130">
        <v>44489</v>
      </c>
      <c r="F14" s="120">
        <f t="shared" si="0"/>
        <v>1.3753424657534246</v>
      </c>
      <c r="G14" s="118">
        <v>3</v>
      </c>
      <c r="H14" s="123">
        <v>0.05</v>
      </c>
      <c r="I14" s="122">
        <f t="shared" si="2"/>
        <v>0.31666666666666665</v>
      </c>
      <c r="J14" s="171">
        <v>0</v>
      </c>
      <c r="K14" s="171">
        <v>0</v>
      </c>
      <c r="L14" s="123"/>
      <c r="M14" s="132">
        <f t="shared" si="3"/>
        <v>0</v>
      </c>
      <c r="N14" s="132">
        <f t="shared" si="4"/>
        <v>0</v>
      </c>
      <c r="O14" s="124">
        <f t="shared" si="1"/>
        <v>0</v>
      </c>
      <c r="P14" s="123">
        <v>0.1</v>
      </c>
      <c r="Q14" s="133">
        <f t="shared" si="5"/>
        <v>0</v>
      </c>
    </row>
    <row r="15" spans="2:17" ht="15" x14ac:dyDescent="0.2">
      <c r="B15" s="118">
        <v>10</v>
      </c>
      <c r="C15" s="166" t="s">
        <v>2583</v>
      </c>
      <c r="D15" s="167">
        <v>43978</v>
      </c>
      <c r="E15" s="130">
        <v>44489</v>
      </c>
      <c r="F15" s="120">
        <f t="shared" si="0"/>
        <v>1.4</v>
      </c>
      <c r="G15" s="118">
        <v>3</v>
      </c>
      <c r="H15" s="123">
        <v>0.05</v>
      </c>
      <c r="I15" s="122">
        <f t="shared" si="2"/>
        <v>0.31666666666666665</v>
      </c>
      <c r="J15" s="171">
        <v>0</v>
      </c>
      <c r="K15" s="171">
        <v>0</v>
      </c>
      <c r="L15" s="123"/>
      <c r="M15" s="132">
        <f t="shared" si="3"/>
        <v>0</v>
      </c>
      <c r="N15" s="132">
        <f t="shared" si="4"/>
        <v>0</v>
      </c>
      <c r="O15" s="124">
        <f t="shared" si="1"/>
        <v>0</v>
      </c>
      <c r="P15" s="123">
        <v>0.1</v>
      </c>
      <c r="Q15" s="133">
        <f t="shared" si="5"/>
        <v>0</v>
      </c>
    </row>
    <row r="16" spans="2:17" ht="15" x14ac:dyDescent="0.2">
      <c r="B16" s="118">
        <v>11</v>
      </c>
      <c r="C16" s="166" t="s">
        <v>1419</v>
      </c>
      <c r="D16" s="167">
        <v>44002</v>
      </c>
      <c r="E16" s="130">
        <v>44489</v>
      </c>
      <c r="F16" s="120">
        <f t="shared" si="0"/>
        <v>1.3342465753424657</v>
      </c>
      <c r="G16" s="118">
        <v>3</v>
      </c>
      <c r="H16" s="123">
        <v>0.05</v>
      </c>
      <c r="I16" s="122">
        <f t="shared" si="2"/>
        <v>0.31666666666666665</v>
      </c>
      <c r="J16" s="171">
        <v>0</v>
      </c>
      <c r="K16" s="171">
        <v>0</v>
      </c>
      <c r="L16" s="123"/>
      <c r="M16" s="132">
        <f t="shared" si="3"/>
        <v>0</v>
      </c>
      <c r="N16" s="132">
        <f t="shared" si="4"/>
        <v>0</v>
      </c>
      <c r="O16" s="124">
        <f t="shared" si="1"/>
        <v>0</v>
      </c>
      <c r="P16" s="123">
        <v>0.1</v>
      </c>
      <c r="Q16" s="133">
        <f t="shared" si="5"/>
        <v>0</v>
      </c>
    </row>
    <row r="17" spans="2:17" ht="15" x14ac:dyDescent="0.2">
      <c r="B17" s="118">
        <v>12</v>
      </c>
      <c r="C17" s="166" t="s">
        <v>1302</v>
      </c>
      <c r="D17" s="167">
        <v>44032</v>
      </c>
      <c r="E17" s="130">
        <v>44489</v>
      </c>
      <c r="F17" s="120">
        <f t="shared" si="0"/>
        <v>1.252054794520548</v>
      </c>
      <c r="G17" s="118">
        <v>3</v>
      </c>
      <c r="H17" s="123">
        <v>0.05</v>
      </c>
      <c r="I17" s="122">
        <f t="shared" si="2"/>
        <v>0.31666666666666665</v>
      </c>
      <c r="J17" s="171">
        <v>0</v>
      </c>
      <c r="K17" s="171">
        <v>0</v>
      </c>
      <c r="L17" s="123"/>
      <c r="M17" s="132">
        <f t="shared" si="3"/>
        <v>0</v>
      </c>
      <c r="N17" s="132">
        <f t="shared" si="4"/>
        <v>0</v>
      </c>
      <c r="O17" s="124">
        <f t="shared" si="1"/>
        <v>0</v>
      </c>
      <c r="P17" s="123">
        <v>0.1</v>
      </c>
      <c r="Q17" s="133">
        <f t="shared" si="5"/>
        <v>0</v>
      </c>
    </row>
    <row r="18" spans="2:17" ht="15" x14ac:dyDescent="0.2">
      <c r="B18" s="118">
        <v>13</v>
      </c>
      <c r="C18" s="166" t="s">
        <v>2587</v>
      </c>
      <c r="D18" s="167">
        <v>44014</v>
      </c>
      <c r="E18" s="130">
        <v>44489</v>
      </c>
      <c r="F18" s="120">
        <f t="shared" si="0"/>
        <v>1.3013698630136987</v>
      </c>
      <c r="G18" s="118">
        <v>3</v>
      </c>
      <c r="H18" s="123">
        <v>0.05</v>
      </c>
      <c r="I18" s="122">
        <f t="shared" si="2"/>
        <v>0.31666666666666665</v>
      </c>
      <c r="J18" s="171">
        <v>0</v>
      </c>
      <c r="K18" s="171">
        <v>0</v>
      </c>
      <c r="L18" s="123"/>
      <c r="M18" s="132">
        <f t="shared" si="3"/>
        <v>0</v>
      </c>
      <c r="N18" s="132">
        <f t="shared" si="4"/>
        <v>0</v>
      </c>
      <c r="O18" s="124">
        <f t="shared" si="1"/>
        <v>0</v>
      </c>
      <c r="P18" s="123">
        <v>0.1</v>
      </c>
      <c r="Q18" s="133">
        <f t="shared" si="5"/>
        <v>0</v>
      </c>
    </row>
    <row r="19" spans="2:17" ht="15" x14ac:dyDescent="0.2">
      <c r="B19" s="118">
        <v>14</v>
      </c>
      <c r="C19" s="166" t="s">
        <v>2587</v>
      </c>
      <c r="D19" s="167">
        <v>44014</v>
      </c>
      <c r="E19" s="130">
        <v>44489</v>
      </c>
      <c r="F19" s="120">
        <f t="shared" si="0"/>
        <v>1.3013698630136987</v>
      </c>
      <c r="G19" s="118">
        <v>3</v>
      </c>
      <c r="H19" s="123">
        <v>0.05</v>
      </c>
      <c r="I19" s="122">
        <f t="shared" si="2"/>
        <v>0.31666666666666665</v>
      </c>
      <c r="J19" s="171">
        <v>0</v>
      </c>
      <c r="K19" s="171">
        <v>0</v>
      </c>
      <c r="L19" s="123"/>
      <c r="M19" s="132">
        <f t="shared" si="3"/>
        <v>0</v>
      </c>
      <c r="N19" s="132">
        <f t="shared" si="4"/>
        <v>0</v>
      </c>
      <c r="O19" s="124">
        <f t="shared" si="1"/>
        <v>0</v>
      </c>
      <c r="P19" s="123">
        <v>0.1</v>
      </c>
      <c r="Q19" s="133">
        <f t="shared" si="5"/>
        <v>0</v>
      </c>
    </row>
    <row r="20" spans="2:17" ht="15" x14ac:dyDescent="0.2">
      <c r="B20" s="118">
        <v>15</v>
      </c>
      <c r="C20" s="166" t="s">
        <v>1130</v>
      </c>
      <c r="D20" s="167">
        <v>44018</v>
      </c>
      <c r="E20" s="130">
        <v>44489</v>
      </c>
      <c r="F20" s="120">
        <f t="shared" si="0"/>
        <v>1.2904109589041095</v>
      </c>
      <c r="G20" s="118">
        <v>3</v>
      </c>
      <c r="H20" s="123">
        <v>0.05</v>
      </c>
      <c r="I20" s="122">
        <f t="shared" si="2"/>
        <v>0.31666666666666665</v>
      </c>
      <c r="J20" s="171">
        <v>0</v>
      </c>
      <c r="K20" s="171">
        <v>0</v>
      </c>
      <c r="L20" s="123"/>
      <c r="M20" s="132">
        <f t="shared" si="3"/>
        <v>0</v>
      </c>
      <c r="N20" s="132">
        <f t="shared" si="4"/>
        <v>0</v>
      </c>
      <c r="O20" s="124">
        <f t="shared" si="1"/>
        <v>0</v>
      </c>
      <c r="P20" s="123">
        <v>0.1</v>
      </c>
      <c r="Q20" s="133">
        <f t="shared" si="5"/>
        <v>0</v>
      </c>
    </row>
    <row r="21" spans="2:17" ht="15" x14ac:dyDescent="0.2">
      <c r="B21" s="118">
        <v>16</v>
      </c>
      <c r="C21" s="166" t="s">
        <v>2591</v>
      </c>
      <c r="D21" s="167">
        <v>44029</v>
      </c>
      <c r="E21" s="130">
        <v>44489</v>
      </c>
      <c r="F21" s="120">
        <f t="shared" si="0"/>
        <v>1.2602739726027397</v>
      </c>
      <c r="G21" s="118">
        <v>3</v>
      </c>
      <c r="H21" s="123">
        <v>0.05</v>
      </c>
      <c r="I21" s="122">
        <f t="shared" si="2"/>
        <v>0.31666666666666665</v>
      </c>
      <c r="J21" s="171">
        <v>0</v>
      </c>
      <c r="K21" s="171">
        <v>0</v>
      </c>
      <c r="L21" s="123"/>
      <c r="M21" s="132">
        <f t="shared" si="3"/>
        <v>0</v>
      </c>
      <c r="N21" s="132">
        <f t="shared" si="4"/>
        <v>0</v>
      </c>
      <c r="O21" s="124">
        <f t="shared" si="1"/>
        <v>0</v>
      </c>
      <c r="P21" s="123">
        <v>0.1</v>
      </c>
      <c r="Q21" s="133">
        <f t="shared" si="5"/>
        <v>0</v>
      </c>
    </row>
    <row r="22" spans="2:17" ht="15" x14ac:dyDescent="0.2">
      <c r="B22" s="118">
        <v>17</v>
      </c>
      <c r="C22" s="166" t="s">
        <v>1011</v>
      </c>
      <c r="D22" s="167">
        <v>44139</v>
      </c>
      <c r="E22" s="130">
        <v>44489</v>
      </c>
      <c r="F22" s="120">
        <f t="shared" si="0"/>
        <v>0.95890410958904104</v>
      </c>
      <c r="G22" s="118">
        <v>3</v>
      </c>
      <c r="H22" s="123">
        <v>0.05</v>
      </c>
      <c r="I22" s="122">
        <f t="shared" si="2"/>
        <v>0.31666666666666665</v>
      </c>
      <c r="J22" s="171">
        <v>0</v>
      </c>
      <c r="K22" s="171">
        <v>0</v>
      </c>
      <c r="L22" s="123"/>
      <c r="M22" s="132">
        <f t="shared" si="3"/>
        <v>0</v>
      </c>
      <c r="N22" s="132">
        <f t="shared" si="4"/>
        <v>0</v>
      </c>
      <c r="O22" s="124">
        <f t="shared" si="1"/>
        <v>0</v>
      </c>
      <c r="P22" s="123">
        <v>0.1</v>
      </c>
      <c r="Q22" s="133">
        <f t="shared" si="5"/>
        <v>0</v>
      </c>
    </row>
    <row r="23" spans="2:17" ht="15" x14ac:dyDescent="0.2">
      <c r="B23" s="118">
        <v>18</v>
      </c>
      <c r="C23" s="166" t="s">
        <v>994</v>
      </c>
      <c r="D23" s="167">
        <v>44139</v>
      </c>
      <c r="E23" s="130">
        <v>44489</v>
      </c>
      <c r="F23" s="120">
        <f t="shared" si="0"/>
        <v>0.95890410958904104</v>
      </c>
      <c r="G23" s="118">
        <v>3</v>
      </c>
      <c r="H23" s="123">
        <v>0.05</v>
      </c>
      <c r="I23" s="122">
        <f t="shared" si="2"/>
        <v>0.31666666666666665</v>
      </c>
      <c r="J23" s="171">
        <v>0</v>
      </c>
      <c r="K23" s="171">
        <v>0</v>
      </c>
      <c r="L23" s="123"/>
      <c r="M23" s="132">
        <f t="shared" si="3"/>
        <v>0</v>
      </c>
      <c r="N23" s="132">
        <f t="shared" si="4"/>
        <v>0</v>
      </c>
      <c r="O23" s="124">
        <f t="shared" si="1"/>
        <v>0</v>
      </c>
      <c r="P23" s="123">
        <v>0.1</v>
      </c>
      <c r="Q23" s="133">
        <f t="shared" si="5"/>
        <v>0</v>
      </c>
    </row>
    <row r="24" spans="2:17" ht="15" x14ac:dyDescent="0.2">
      <c r="B24" s="118">
        <v>19</v>
      </c>
      <c r="C24" s="166" t="s">
        <v>1797</v>
      </c>
      <c r="D24" s="167">
        <v>44091</v>
      </c>
      <c r="E24" s="130">
        <v>44489</v>
      </c>
      <c r="F24" s="120">
        <f t="shared" si="0"/>
        <v>1.0904109589041096</v>
      </c>
      <c r="G24" s="118">
        <v>3</v>
      </c>
      <c r="H24" s="123">
        <v>0.05</v>
      </c>
      <c r="I24" s="122">
        <f t="shared" si="2"/>
        <v>0.31666666666666665</v>
      </c>
      <c r="J24" s="171">
        <v>0</v>
      </c>
      <c r="K24" s="171">
        <v>0</v>
      </c>
      <c r="L24" s="123"/>
      <c r="M24" s="132">
        <f t="shared" si="3"/>
        <v>0</v>
      </c>
      <c r="N24" s="132">
        <f t="shared" si="4"/>
        <v>0</v>
      </c>
      <c r="O24" s="124">
        <f t="shared" si="1"/>
        <v>0</v>
      </c>
      <c r="P24" s="123">
        <v>0.1</v>
      </c>
      <c r="Q24" s="133">
        <f t="shared" si="5"/>
        <v>0</v>
      </c>
    </row>
    <row r="25" spans="2:17" ht="15" x14ac:dyDescent="0.2">
      <c r="B25" s="118">
        <v>20</v>
      </c>
      <c r="C25" s="166" t="s">
        <v>709</v>
      </c>
      <c r="D25" s="167">
        <v>44176</v>
      </c>
      <c r="E25" s="130">
        <v>44489</v>
      </c>
      <c r="F25" s="120">
        <f t="shared" si="0"/>
        <v>0.8575342465753425</v>
      </c>
      <c r="G25" s="118">
        <v>3</v>
      </c>
      <c r="H25" s="123">
        <v>0.05</v>
      </c>
      <c r="I25" s="122">
        <f t="shared" si="2"/>
        <v>0.31666666666666665</v>
      </c>
      <c r="J25" s="171">
        <v>288833.28999999998</v>
      </c>
      <c r="K25" s="171">
        <v>288833.28999999998</v>
      </c>
      <c r="L25" s="123"/>
      <c r="M25" s="132">
        <f t="shared" si="3"/>
        <v>288833.28999999998</v>
      </c>
      <c r="N25" s="132">
        <f t="shared" si="4"/>
        <v>78433.405279908664</v>
      </c>
      <c r="O25" s="124">
        <f t="shared" si="1"/>
        <v>210399.8847200913</v>
      </c>
      <c r="P25" s="123">
        <v>0.1</v>
      </c>
      <c r="Q25" s="133">
        <f t="shared" si="5"/>
        <v>189359.89624808216</v>
      </c>
    </row>
    <row r="26" spans="2:17" ht="15" x14ac:dyDescent="0.2">
      <c r="B26" s="118">
        <v>21</v>
      </c>
      <c r="C26" s="166" t="s">
        <v>1736</v>
      </c>
      <c r="D26" s="167">
        <v>44156</v>
      </c>
      <c r="E26" s="130">
        <v>44489</v>
      </c>
      <c r="F26" s="120">
        <f t="shared" si="0"/>
        <v>0.9123287671232877</v>
      </c>
      <c r="G26" s="118">
        <v>3</v>
      </c>
      <c r="H26" s="123">
        <v>0.05</v>
      </c>
      <c r="I26" s="122">
        <f t="shared" si="2"/>
        <v>0.31666666666666665</v>
      </c>
      <c r="J26" s="171">
        <v>0</v>
      </c>
      <c r="K26" s="171">
        <v>0</v>
      </c>
      <c r="L26" s="123"/>
      <c r="M26" s="132">
        <f t="shared" si="3"/>
        <v>0</v>
      </c>
      <c r="N26" s="132">
        <f t="shared" si="4"/>
        <v>0</v>
      </c>
      <c r="O26" s="124">
        <f t="shared" si="1"/>
        <v>0</v>
      </c>
      <c r="P26" s="123">
        <v>0.1</v>
      </c>
      <c r="Q26" s="133">
        <f t="shared" si="5"/>
        <v>0</v>
      </c>
    </row>
    <row r="27" spans="2:17" ht="15" x14ac:dyDescent="0.2">
      <c r="B27" s="118">
        <v>22</v>
      </c>
      <c r="C27" s="166" t="s">
        <v>799</v>
      </c>
      <c r="D27" s="167">
        <v>44166</v>
      </c>
      <c r="E27" s="130">
        <v>44489</v>
      </c>
      <c r="F27" s="120">
        <f t="shared" si="0"/>
        <v>0.8849315068493151</v>
      </c>
      <c r="G27" s="118">
        <v>3</v>
      </c>
      <c r="H27" s="123">
        <v>0.05</v>
      </c>
      <c r="I27" s="122">
        <f t="shared" si="2"/>
        <v>0.31666666666666665</v>
      </c>
      <c r="J27" s="171">
        <v>0</v>
      </c>
      <c r="K27" s="171">
        <v>0</v>
      </c>
      <c r="L27" s="123"/>
      <c r="M27" s="132">
        <f t="shared" si="3"/>
        <v>0</v>
      </c>
      <c r="N27" s="132">
        <f t="shared" si="4"/>
        <v>0</v>
      </c>
      <c r="O27" s="124">
        <f t="shared" si="1"/>
        <v>0</v>
      </c>
      <c r="P27" s="123">
        <v>0.1</v>
      </c>
      <c r="Q27" s="133">
        <f t="shared" si="5"/>
        <v>0</v>
      </c>
    </row>
    <row r="28" spans="2:17" ht="15" x14ac:dyDescent="0.2">
      <c r="B28" s="118">
        <v>23</v>
      </c>
      <c r="C28" s="166" t="s">
        <v>407</v>
      </c>
      <c r="D28" s="167">
        <v>44201</v>
      </c>
      <c r="E28" s="130">
        <v>44489</v>
      </c>
      <c r="F28" s="120">
        <f t="shared" si="0"/>
        <v>0.78904109589041094</v>
      </c>
      <c r="G28" s="118">
        <v>3</v>
      </c>
      <c r="H28" s="123">
        <v>0.05</v>
      </c>
      <c r="I28" s="122">
        <f t="shared" si="2"/>
        <v>0.31666666666666665</v>
      </c>
      <c r="J28" s="171">
        <v>1069791</v>
      </c>
      <c r="K28" s="171">
        <v>1069791</v>
      </c>
      <c r="L28" s="123"/>
      <c r="M28" s="132">
        <f t="shared" si="3"/>
        <v>1069791</v>
      </c>
      <c r="N28" s="132">
        <f t="shared" si="4"/>
        <v>267301.2032876712</v>
      </c>
      <c r="O28" s="124">
        <f t="shared" si="1"/>
        <v>802489.7967123288</v>
      </c>
      <c r="P28" s="123">
        <v>0.1</v>
      </c>
      <c r="Q28" s="133">
        <f t="shared" si="5"/>
        <v>722240.81704109593</v>
      </c>
    </row>
    <row r="29" spans="2:17" ht="15" x14ac:dyDescent="0.2">
      <c r="B29" s="118">
        <v>24</v>
      </c>
      <c r="C29" s="166" t="s">
        <v>773</v>
      </c>
      <c r="D29" s="167">
        <v>44201</v>
      </c>
      <c r="E29" s="130">
        <v>44489</v>
      </c>
      <c r="F29" s="120">
        <f t="shared" si="0"/>
        <v>0.78904109589041094</v>
      </c>
      <c r="G29" s="118">
        <v>3</v>
      </c>
      <c r="H29" s="123">
        <v>0.05</v>
      </c>
      <c r="I29" s="122">
        <f t="shared" si="2"/>
        <v>0.31666666666666665</v>
      </c>
      <c r="J29" s="171">
        <v>0</v>
      </c>
      <c r="K29" s="171">
        <v>0</v>
      </c>
      <c r="L29" s="123"/>
      <c r="M29" s="132">
        <f t="shared" si="3"/>
        <v>0</v>
      </c>
      <c r="N29" s="132">
        <f t="shared" si="4"/>
        <v>0</v>
      </c>
      <c r="O29" s="124">
        <f t="shared" si="1"/>
        <v>0</v>
      </c>
      <c r="P29" s="123">
        <v>0.1</v>
      </c>
      <c r="Q29" s="133">
        <f t="shared" si="5"/>
        <v>0</v>
      </c>
    </row>
    <row r="30" spans="2:17" ht="15" x14ac:dyDescent="0.2">
      <c r="B30" s="118">
        <v>25</v>
      </c>
      <c r="C30" s="166" t="s">
        <v>496</v>
      </c>
      <c r="D30" s="167">
        <v>44225</v>
      </c>
      <c r="E30" s="130">
        <v>44489</v>
      </c>
      <c r="F30" s="120">
        <f t="shared" si="0"/>
        <v>0.72328767123287674</v>
      </c>
      <c r="G30" s="118">
        <v>3</v>
      </c>
      <c r="H30" s="123">
        <v>0.05</v>
      </c>
      <c r="I30" s="122">
        <f t="shared" si="2"/>
        <v>0.31666666666666665</v>
      </c>
      <c r="J30" s="171">
        <v>707848.1</v>
      </c>
      <c r="K30" s="171">
        <v>707848.1</v>
      </c>
      <c r="L30" s="123"/>
      <c r="M30" s="132">
        <f t="shared" si="3"/>
        <v>707848.1</v>
      </c>
      <c r="N30" s="132">
        <f t="shared" si="4"/>
        <v>162126.30454794521</v>
      </c>
      <c r="O30" s="124">
        <f t="shared" si="1"/>
        <v>545721.79545205482</v>
      </c>
      <c r="P30" s="123">
        <v>0.1</v>
      </c>
      <c r="Q30" s="133">
        <f t="shared" si="5"/>
        <v>491149.61590684933</v>
      </c>
    </row>
    <row r="31" spans="2:17" ht="15" x14ac:dyDescent="0.2">
      <c r="B31" s="118">
        <v>26</v>
      </c>
      <c r="C31" s="166" t="s">
        <v>1507</v>
      </c>
      <c r="D31" s="167">
        <v>44243</v>
      </c>
      <c r="E31" s="130">
        <v>44489</v>
      </c>
      <c r="F31" s="120">
        <f t="shared" si="0"/>
        <v>0.67397260273972603</v>
      </c>
      <c r="G31" s="118">
        <v>3</v>
      </c>
      <c r="H31" s="123">
        <v>0.05</v>
      </c>
      <c r="I31" s="122">
        <f t="shared" si="2"/>
        <v>0.31666666666666665</v>
      </c>
      <c r="J31" s="171">
        <v>0</v>
      </c>
      <c r="K31" s="171">
        <v>0</v>
      </c>
      <c r="L31" s="123"/>
      <c r="M31" s="132">
        <f t="shared" si="3"/>
        <v>0</v>
      </c>
      <c r="N31" s="132">
        <f t="shared" si="4"/>
        <v>0</v>
      </c>
      <c r="O31" s="124">
        <f t="shared" si="1"/>
        <v>0</v>
      </c>
      <c r="P31" s="123">
        <v>0.1</v>
      </c>
      <c r="Q31" s="133">
        <f t="shared" si="5"/>
        <v>0</v>
      </c>
    </row>
    <row r="32" spans="2:17" ht="15" x14ac:dyDescent="0.2">
      <c r="B32" s="118">
        <v>27</v>
      </c>
      <c r="C32" s="166" t="s">
        <v>756</v>
      </c>
      <c r="D32" s="167">
        <v>44221</v>
      </c>
      <c r="E32" s="130">
        <v>44489</v>
      </c>
      <c r="F32" s="120">
        <f t="shared" si="0"/>
        <v>0.73424657534246573</v>
      </c>
      <c r="G32" s="118">
        <v>3</v>
      </c>
      <c r="H32" s="123">
        <v>0.05</v>
      </c>
      <c r="I32" s="122">
        <f t="shared" si="2"/>
        <v>0.31666666666666665</v>
      </c>
      <c r="J32" s="171">
        <v>0</v>
      </c>
      <c r="K32" s="171">
        <v>0</v>
      </c>
      <c r="L32" s="123"/>
      <c r="M32" s="132">
        <f t="shared" si="3"/>
        <v>0</v>
      </c>
      <c r="N32" s="132">
        <f t="shared" si="4"/>
        <v>0</v>
      </c>
      <c r="O32" s="124">
        <f t="shared" si="1"/>
        <v>0</v>
      </c>
      <c r="P32" s="123">
        <v>0.1</v>
      </c>
      <c r="Q32" s="133">
        <f t="shared" si="5"/>
        <v>0</v>
      </c>
    </row>
    <row r="33" spans="2:17" ht="15" x14ac:dyDescent="0.2">
      <c r="B33" s="118">
        <v>28</v>
      </c>
      <c r="C33" s="166" t="s">
        <v>2601</v>
      </c>
      <c r="D33" s="167">
        <v>44231</v>
      </c>
      <c r="E33" s="130">
        <v>44489</v>
      </c>
      <c r="F33" s="120">
        <f t="shared" si="0"/>
        <v>0.70684931506849313</v>
      </c>
      <c r="G33" s="118">
        <v>3</v>
      </c>
      <c r="H33" s="123">
        <v>0.05</v>
      </c>
      <c r="I33" s="122">
        <f t="shared" si="2"/>
        <v>0.31666666666666665</v>
      </c>
      <c r="J33" s="171">
        <v>0</v>
      </c>
      <c r="K33" s="171">
        <v>0</v>
      </c>
      <c r="L33" s="123"/>
      <c r="M33" s="132">
        <f t="shared" si="3"/>
        <v>0</v>
      </c>
      <c r="N33" s="132">
        <f t="shared" si="4"/>
        <v>0</v>
      </c>
      <c r="O33" s="124">
        <f t="shared" si="1"/>
        <v>0</v>
      </c>
      <c r="P33" s="123">
        <v>0.1</v>
      </c>
      <c r="Q33" s="133">
        <f t="shared" si="5"/>
        <v>0</v>
      </c>
    </row>
    <row r="34" spans="2:17" ht="15" x14ac:dyDescent="0.2">
      <c r="B34" s="118">
        <v>29</v>
      </c>
      <c r="C34" s="166" t="s">
        <v>795</v>
      </c>
      <c r="D34" s="167">
        <v>44254</v>
      </c>
      <c r="E34" s="130">
        <v>44489</v>
      </c>
      <c r="F34" s="120">
        <f t="shared" si="0"/>
        <v>0.64383561643835618</v>
      </c>
      <c r="G34" s="118">
        <v>3</v>
      </c>
      <c r="H34" s="123">
        <v>0.05</v>
      </c>
      <c r="I34" s="122">
        <f t="shared" si="2"/>
        <v>0.31666666666666665</v>
      </c>
      <c r="J34" s="171">
        <v>0</v>
      </c>
      <c r="K34" s="171">
        <v>0</v>
      </c>
      <c r="L34" s="123"/>
      <c r="M34" s="132">
        <f t="shared" si="3"/>
        <v>0</v>
      </c>
      <c r="N34" s="132">
        <f t="shared" si="4"/>
        <v>0</v>
      </c>
      <c r="O34" s="124">
        <f t="shared" si="1"/>
        <v>0</v>
      </c>
      <c r="P34" s="123">
        <v>0.1</v>
      </c>
      <c r="Q34" s="133">
        <f t="shared" si="5"/>
        <v>0</v>
      </c>
    </row>
    <row r="35" spans="2:17" ht="15" x14ac:dyDescent="0.2">
      <c r="B35" s="118">
        <v>30</v>
      </c>
      <c r="C35" s="166" t="s">
        <v>2604</v>
      </c>
      <c r="D35" s="167">
        <v>44254</v>
      </c>
      <c r="E35" s="130">
        <v>44489</v>
      </c>
      <c r="F35" s="120">
        <f t="shared" si="0"/>
        <v>0.64383561643835618</v>
      </c>
      <c r="G35" s="118">
        <v>3</v>
      </c>
      <c r="H35" s="123">
        <v>0.05</v>
      </c>
      <c r="I35" s="122">
        <f t="shared" si="2"/>
        <v>0.31666666666666665</v>
      </c>
      <c r="J35" s="171">
        <v>0</v>
      </c>
      <c r="K35" s="171">
        <v>0</v>
      </c>
      <c r="L35" s="123"/>
      <c r="M35" s="132">
        <f t="shared" si="3"/>
        <v>0</v>
      </c>
      <c r="N35" s="132">
        <f t="shared" si="4"/>
        <v>0</v>
      </c>
      <c r="O35" s="124">
        <f t="shared" si="1"/>
        <v>0</v>
      </c>
      <c r="P35" s="123">
        <v>0.1</v>
      </c>
      <c r="Q35" s="133">
        <f t="shared" si="5"/>
        <v>0</v>
      </c>
    </row>
    <row r="36" spans="2:17" ht="15" x14ac:dyDescent="0.2">
      <c r="B36" s="118">
        <v>31</v>
      </c>
      <c r="C36" s="166" t="s">
        <v>943</v>
      </c>
      <c r="D36" s="167">
        <v>44243</v>
      </c>
      <c r="E36" s="130">
        <v>44489</v>
      </c>
      <c r="F36" s="120">
        <f t="shared" si="0"/>
        <v>0.67397260273972603</v>
      </c>
      <c r="G36" s="118">
        <v>3</v>
      </c>
      <c r="H36" s="123">
        <v>0.05</v>
      </c>
      <c r="I36" s="122">
        <f t="shared" si="2"/>
        <v>0.31666666666666665</v>
      </c>
      <c r="J36" s="171">
        <v>124457</v>
      </c>
      <c r="K36" s="171">
        <v>124457</v>
      </c>
      <c r="L36" s="123"/>
      <c r="M36" s="132">
        <f t="shared" si="3"/>
        <v>124457</v>
      </c>
      <c r="N36" s="132">
        <f t="shared" si="4"/>
        <v>26562.192602739728</v>
      </c>
      <c r="O36" s="124">
        <f t="shared" si="1"/>
        <v>97894.807397260272</v>
      </c>
      <c r="P36" s="123">
        <v>0.1</v>
      </c>
      <c r="Q36" s="133">
        <f t="shared" si="5"/>
        <v>88105.326657534242</v>
      </c>
    </row>
    <row r="37" spans="2:17" ht="15" x14ac:dyDescent="0.2">
      <c r="B37" s="118">
        <v>32</v>
      </c>
      <c r="C37" s="166" t="s">
        <v>2606</v>
      </c>
      <c r="D37" s="167">
        <v>44243</v>
      </c>
      <c r="E37" s="130">
        <v>44489</v>
      </c>
      <c r="F37" s="120">
        <f t="shared" si="0"/>
        <v>0.67397260273972603</v>
      </c>
      <c r="G37" s="118">
        <v>3</v>
      </c>
      <c r="H37" s="123">
        <v>0.05</v>
      </c>
      <c r="I37" s="122">
        <f t="shared" si="2"/>
        <v>0.31666666666666665</v>
      </c>
      <c r="J37" s="171">
        <v>0</v>
      </c>
      <c r="K37" s="171">
        <v>0</v>
      </c>
      <c r="L37" s="123"/>
      <c r="M37" s="132">
        <f t="shared" si="3"/>
        <v>0</v>
      </c>
      <c r="N37" s="132">
        <f t="shared" si="4"/>
        <v>0</v>
      </c>
      <c r="O37" s="124">
        <f t="shared" si="1"/>
        <v>0</v>
      </c>
      <c r="P37" s="123">
        <v>0.1</v>
      </c>
      <c r="Q37" s="133">
        <f t="shared" si="5"/>
        <v>0</v>
      </c>
    </row>
    <row r="38" spans="2:17" ht="15" x14ac:dyDescent="0.2">
      <c r="B38" s="118">
        <v>33</v>
      </c>
      <c r="C38" s="166" t="s">
        <v>2608</v>
      </c>
      <c r="D38" s="167">
        <v>44273</v>
      </c>
      <c r="E38" s="130">
        <v>44489</v>
      </c>
      <c r="F38" s="120">
        <f t="shared" si="0"/>
        <v>0.59178082191780823</v>
      </c>
      <c r="G38" s="118">
        <v>3</v>
      </c>
      <c r="H38" s="123">
        <v>0.05</v>
      </c>
      <c r="I38" s="122">
        <f t="shared" si="2"/>
        <v>0.31666666666666665</v>
      </c>
      <c r="J38" s="171">
        <v>0</v>
      </c>
      <c r="K38" s="171">
        <v>0</v>
      </c>
      <c r="L38" s="123"/>
      <c r="M38" s="132">
        <f t="shared" si="3"/>
        <v>0</v>
      </c>
      <c r="N38" s="132">
        <f t="shared" si="4"/>
        <v>0</v>
      </c>
      <c r="O38" s="124">
        <f t="shared" si="1"/>
        <v>0</v>
      </c>
      <c r="P38" s="123">
        <v>0.1</v>
      </c>
      <c r="Q38" s="133">
        <f t="shared" si="5"/>
        <v>0</v>
      </c>
    </row>
    <row r="39" spans="2:17" ht="15" x14ac:dyDescent="0.2">
      <c r="B39" s="118">
        <v>34</v>
      </c>
      <c r="C39" s="166" t="s">
        <v>2610</v>
      </c>
      <c r="D39" s="167">
        <v>44285</v>
      </c>
      <c r="E39" s="130">
        <v>44489</v>
      </c>
      <c r="F39" s="120">
        <f t="shared" si="0"/>
        <v>0.55890410958904113</v>
      </c>
      <c r="G39" s="118">
        <v>3</v>
      </c>
      <c r="H39" s="123">
        <v>0.05</v>
      </c>
      <c r="I39" s="122">
        <f t="shared" si="2"/>
        <v>0.31666666666666665</v>
      </c>
      <c r="J39" s="171">
        <v>0</v>
      </c>
      <c r="K39" s="171">
        <v>0</v>
      </c>
      <c r="L39" s="123"/>
      <c r="M39" s="132">
        <f t="shared" si="3"/>
        <v>0</v>
      </c>
      <c r="N39" s="132">
        <f t="shared" si="4"/>
        <v>0</v>
      </c>
      <c r="O39" s="124">
        <f t="shared" si="1"/>
        <v>0</v>
      </c>
      <c r="P39" s="123">
        <v>0.1</v>
      </c>
      <c r="Q39" s="133">
        <f t="shared" si="5"/>
        <v>0</v>
      </c>
    </row>
    <row r="40" spans="2:17" ht="15" x14ac:dyDescent="0.2">
      <c r="B40" s="252" t="s">
        <v>110</v>
      </c>
      <c r="C40" s="252"/>
      <c r="D40" s="252"/>
      <c r="E40" s="252"/>
      <c r="F40" s="252"/>
      <c r="G40" s="252"/>
      <c r="H40" s="252"/>
      <c r="I40" s="252"/>
      <c r="J40" s="172">
        <f>SUM(J6:J39)</f>
        <v>2190929.39</v>
      </c>
      <c r="K40" s="172">
        <f>SUM(K6:K39)</f>
        <v>2190929.39</v>
      </c>
      <c r="L40" s="173"/>
      <c r="M40" s="172">
        <f>SUM(M6:M39)</f>
        <v>2190929.39</v>
      </c>
      <c r="N40" s="172">
        <f>SUM(N6:N39)</f>
        <v>534423.10571826482</v>
      </c>
      <c r="O40" s="172">
        <f>SUM(O6:O39)</f>
        <v>1656506.2842817353</v>
      </c>
      <c r="P40" s="174"/>
      <c r="Q40" s="172">
        <f>SUM(Q6:Q39)</f>
        <v>1490855.6558535618</v>
      </c>
    </row>
  </sheetData>
  <autoFilter ref="B5:R40"/>
  <mergeCells count="2">
    <mergeCell ref="B4:Q4"/>
    <mergeCell ref="B40:I4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8:L25"/>
  <sheetViews>
    <sheetView workbookViewId="0">
      <selection activeCell="O24" sqref="O24"/>
    </sheetView>
  </sheetViews>
  <sheetFormatPr defaultRowHeight="12.75" x14ac:dyDescent="0.2"/>
  <cols>
    <col min="6" max="6" width="5.7109375" bestFit="1" customWidth="1"/>
    <col min="7" max="7" width="19.85546875" bestFit="1" customWidth="1"/>
    <col min="8" max="8" width="10.5703125" bestFit="1" customWidth="1"/>
    <col min="9" max="10" width="16.140625" bestFit="1" customWidth="1"/>
    <col min="11" max="11" width="18.28515625" bestFit="1" customWidth="1"/>
    <col min="12" max="12" width="16.42578125" bestFit="1" customWidth="1"/>
  </cols>
  <sheetData>
    <row r="8" spans="6:12" ht="13.5" thickBot="1" x14ac:dyDescent="0.25"/>
    <row r="9" spans="6:12" ht="15.75" thickBot="1" x14ac:dyDescent="0.3">
      <c r="F9" s="284" t="s">
        <v>2611</v>
      </c>
      <c r="G9" s="285"/>
      <c r="H9" s="285"/>
      <c r="I9" s="285"/>
      <c r="J9" s="285"/>
      <c r="K9" s="285"/>
      <c r="L9" s="286"/>
    </row>
    <row r="10" spans="6:12" ht="15.75" thickBot="1" x14ac:dyDescent="0.3">
      <c r="F10" s="33" t="s">
        <v>113</v>
      </c>
      <c r="G10" s="34" t="s">
        <v>114</v>
      </c>
      <c r="H10" s="34" t="s">
        <v>115</v>
      </c>
      <c r="I10" s="34" t="s">
        <v>103</v>
      </c>
      <c r="J10" s="34" t="s">
        <v>104</v>
      </c>
      <c r="K10" s="34" t="s">
        <v>116</v>
      </c>
      <c r="L10" s="35" t="s">
        <v>117</v>
      </c>
    </row>
    <row r="11" spans="6:12" x14ac:dyDescent="0.2">
      <c r="F11" s="36">
        <v>1</v>
      </c>
      <c r="G11" s="42" t="s">
        <v>128</v>
      </c>
      <c r="H11" s="38" t="s">
        <v>119</v>
      </c>
      <c r="I11" s="39">
        <f>'COMPUTER &amp; DATA PROCESSING'!J85</f>
        <v>3102289.3599999989</v>
      </c>
      <c r="J11" s="39">
        <f>'COMPUTER &amp; DATA PROCESSING'!K85</f>
        <v>1354162.9999999998</v>
      </c>
      <c r="K11" s="39">
        <f>'COMPUTER &amp; DATA PROCESSING'!M85</f>
        <v>3102289.3599999989</v>
      </c>
      <c r="L11" s="40">
        <f>'COMPUTER &amp; DATA PROCESSING'!Q85</f>
        <v>1224565.2284800592</v>
      </c>
    </row>
    <row r="12" spans="6:12" x14ac:dyDescent="0.2">
      <c r="F12" s="41">
        <v>2</v>
      </c>
      <c r="G12" s="42" t="s">
        <v>130</v>
      </c>
      <c r="H12" s="26" t="s">
        <v>121</v>
      </c>
      <c r="I12" s="43">
        <f>software!J18</f>
        <v>14330819.290000003</v>
      </c>
      <c r="J12" s="43">
        <f>software!K18</f>
        <v>3376568.0000000005</v>
      </c>
      <c r="K12" s="43">
        <f>software!M18</f>
        <v>14330819.290000003</v>
      </c>
      <c r="L12" s="44">
        <f>software!Q18</f>
        <v>5651775.4993905481</v>
      </c>
    </row>
    <row r="13" spans="6:12" x14ac:dyDescent="0.2">
      <c r="F13" s="41">
        <v>3</v>
      </c>
      <c r="G13" s="42" t="s">
        <v>126</v>
      </c>
      <c r="H13" s="26" t="s">
        <v>123</v>
      </c>
      <c r="I13" s="43">
        <f>'ELECTRICAL INSTALLATIONS'!J178</f>
        <v>1982892.22</v>
      </c>
      <c r="J13" s="43">
        <f>'ELECTRICAL INSTALLATIONS'!K178</f>
        <v>1116078.69</v>
      </c>
      <c r="K13" s="43">
        <f>'ELECTRICAL INSTALLATIONS'!M178</f>
        <v>2198683.7235999997</v>
      </c>
      <c r="L13" s="44">
        <f>'ELECTRICAL INSTALLATIONS'!Q178</f>
        <v>928685.65156476048</v>
      </c>
    </row>
    <row r="14" spans="6:12" x14ac:dyDescent="0.2">
      <c r="F14" s="41">
        <v>3</v>
      </c>
      <c r="G14" s="42" t="s">
        <v>120</v>
      </c>
      <c r="H14" s="26" t="s">
        <v>125</v>
      </c>
      <c r="I14" s="43">
        <f>'FURNITURE FIXTURES'!J72</f>
        <v>324611.23</v>
      </c>
      <c r="J14" s="43">
        <f>'FURNITURE FIXTURES'!K72</f>
        <v>77841.260000000009</v>
      </c>
      <c r="K14" s="43">
        <f>'FURNITURE FIXTURES'!M72</f>
        <v>324611.23</v>
      </c>
      <c r="L14" s="44">
        <f>'FURNITURE FIXTURES'!Q72</f>
        <v>38858.835017534249</v>
      </c>
    </row>
    <row r="15" spans="6:12" x14ac:dyDescent="0.2">
      <c r="F15" s="41">
        <v>4</v>
      </c>
      <c r="G15" s="42" t="s">
        <v>124</v>
      </c>
      <c r="H15" s="26" t="s">
        <v>127</v>
      </c>
      <c r="I15" s="43">
        <f>'OFFICE EQUIPMENTS'!J23</f>
        <v>850795.5199999999</v>
      </c>
      <c r="J15" s="43">
        <f>'OFFICE EQUIPMENTS'!K23</f>
        <v>186299.66</v>
      </c>
      <c r="K15" s="43">
        <f>'OFFICE EQUIPMENTS'!M23</f>
        <v>850795.5199999999</v>
      </c>
      <c r="L15" s="44">
        <f>'OFFICE EQUIPMENTS'!Q23</f>
        <v>99818.568557150676</v>
      </c>
    </row>
    <row r="16" spans="6:12" x14ac:dyDescent="0.2">
      <c r="F16" s="41">
        <v>5</v>
      </c>
      <c r="G16" s="37" t="s">
        <v>118</v>
      </c>
      <c r="H16" s="26" t="s">
        <v>129</v>
      </c>
      <c r="I16" s="43">
        <f>'P&amp;M'!J919</f>
        <v>432535954.8599999</v>
      </c>
      <c r="J16" s="43">
        <f>'P&amp;M'!K919</f>
        <v>112046367.64000005</v>
      </c>
      <c r="K16" s="43">
        <f>'P&amp;M'!M919</f>
        <v>432535954.8599999</v>
      </c>
      <c r="L16" s="44">
        <f>'P&amp;M'!Q919</f>
        <v>163570056.32457075</v>
      </c>
    </row>
    <row r="17" spans="6:12" x14ac:dyDescent="0.2">
      <c r="F17" s="41">
        <v>6</v>
      </c>
      <c r="G17" s="42" t="s">
        <v>122</v>
      </c>
      <c r="H17" s="26" t="s">
        <v>131</v>
      </c>
      <c r="I17" s="43">
        <f>VEHICLES!J18</f>
        <v>6262031</v>
      </c>
      <c r="J17" s="43">
        <f>VEHICLES!K18</f>
        <v>3226409.08</v>
      </c>
      <c r="K17" s="43">
        <f>VEHICLES!M18</f>
        <v>6262031</v>
      </c>
      <c r="L17" s="44">
        <f>VEHICLES!Q18</f>
        <v>2630996.785625</v>
      </c>
    </row>
    <row r="18" spans="6:12" ht="13.5" thickBot="1" x14ac:dyDescent="0.25">
      <c r="F18" s="47">
        <v>7</v>
      </c>
      <c r="G18" s="104" t="s">
        <v>406</v>
      </c>
      <c r="H18" s="48" t="s">
        <v>136</v>
      </c>
      <c r="I18" s="49">
        <f>CWIP!J40</f>
        <v>2190929.39</v>
      </c>
      <c r="J18" s="49">
        <f>CWIP!K40</f>
        <v>2190929.39</v>
      </c>
      <c r="K18" s="49">
        <f>CWIP!M40</f>
        <v>2190929.39</v>
      </c>
      <c r="L18" s="50">
        <f>CWIP!Q40</f>
        <v>1490855.6558535618</v>
      </c>
    </row>
    <row r="19" spans="6:12" ht="15.75" thickBot="1" x14ac:dyDescent="0.3">
      <c r="F19" s="287" t="s">
        <v>110</v>
      </c>
      <c r="G19" s="288"/>
      <c r="H19" s="288"/>
      <c r="I19" s="45">
        <f>SUM(I11:I18)</f>
        <v>461580322.86999989</v>
      </c>
      <c r="J19" s="45">
        <f>SUM(J11:J18)</f>
        <v>123574656.72000004</v>
      </c>
      <c r="K19" s="45">
        <f>SUM(K11:K17)</f>
        <v>459605184.9835999</v>
      </c>
      <c r="L19" s="46">
        <f>SUM(L11:L17)</f>
        <v>174144756.89320582</v>
      </c>
    </row>
    <row r="20" spans="6:12" ht="15" x14ac:dyDescent="0.25">
      <c r="F20" s="289" t="s">
        <v>132</v>
      </c>
      <c r="G20" s="290"/>
      <c r="H20" s="290"/>
      <c r="I20" s="290"/>
      <c r="J20" s="290"/>
      <c r="K20" s="290"/>
      <c r="L20" s="291"/>
    </row>
    <row r="21" spans="6:12" ht="15" x14ac:dyDescent="0.25">
      <c r="F21" s="292" t="s">
        <v>2640</v>
      </c>
      <c r="G21" s="293"/>
      <c r="H21" s="293"/>
      <c r="I21" s="293"/>
      <c r="J21" s="293"/>
      <c r="K21" s="293"/>
      <c r="L21" s="294"/>
    </row>
    <row r="22" spans="6:12" ht="31.5" customHeight="1" x14ac:dyDescent="0.25">
      <c r="F22" s="292" t="s">
        <v>133</v>
      </c>
      <c r="G22" s="293"/>
      <c r="H22" s="293"/>
      <c r="I22" s="293"/>
      <c r="J22" s="293"/>
      <c r="K22" s="293"/>
      <c r="L22" s="294"/>
    </row>
    <row r="23" spans="6:12" ht="48.75" customHeight="1" x14ac:dyDescent="0.25">
      <c r="F23" s="292" t="s">
        <v>134</v>
      </c>
      <c r="G23" s="293"/>
      <c r="H23" s="293"/>
      <c r="I23" s="293"/>
      <c r="J23" s="293"/>
      <c r="K23" s="293"/>
      <c r="L23" s="294"/>
    </row>
    <row r="24" spans="6:12" ht="15" x14ac:dyDescent="0.2">
      <c r="F24" s="278" t="s">
        <v>190</v>
      </c>
      <c r="G24" s="279"/>
      <c r="H24" s="279"/>
      <c r="I24" s="279"/>
      <c r="J24" s="279"/>
      <c r="K24" s="279"/>
      <c r="L24" s="280"/>
    </row>
    <row r="25" spans="6:12" ht="42.75" customHeight="1" thickBot="1" x14ac:dyDescent="0.25">
      <c r="F25" s="281" t="s">
        <v>135</v>
      </c>
      <c r="G25" s="282"/>
      <c r="H25" s="282"/>
      <c r="I25" s="282"/>
      <c r="J25" s="282"/>
      <c r="K25" s="282"/>
      <c r="L25" s="283"/>
    </row>
  </sheetData>
  <mergeCells count="8">
    <mergeCell ref="F24:L24"/>
    <mergeCell ref="F25:L25"/>
    <mergeCell ref="F9:L9"/>
    <mergeCell ref="F19:H19"/>
    <mergeCell ref="F20:L20"/>
    <mergeCell ref="F21:L21"/>
    <mergeCell ref="F22:L22"/>
    <mergeCell ref="F23:L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89"/>
  <sheetViews>
    <sheetView workbookViewId="0">
      <selection activeCell="L80" sqref="L80"/>
    </sheetView>
  </sheetViews>
  <sheetFormatPr defaultRowHeight="12.75" x14ac:dyDescent="0.2"/>
  <cols>
    <col min="2" max="2" width="9.28515625" style="216" bestFit="1" customWidth="1"/>
    <col min="3" max="3" width="24" style="219" customWidth="1"/>
    <col min="4" max="4" width="11.42578125" style="77" bestFit="1" customWidth="1"/>
    <col min="5" max="5" width="14.7109375" style="78" hidden="1" customWidth="1"/>
    <col min="6" max="6" width="10.28515625" style="78" customWidth="1"/>
    <col min="7" max="7" width="11.7109375" style="78" customWidth="1"/>
    <col min="8" max="8" width="28.85546875" style="215" customWidth="1"/>
    <col min="9" max="9" width="14.85546875" style="78" customWidth="1"/>
    <col min="10" max="10" width="12.42578125" style="78" customWidth="1"/>
    <col min="11" max="11" width="11.7109375" style="78" customWidth="1"/>
    <col min="12" max="12" width="12.42578125" style="80" customWidth="1"/>
    <col min="13" max="13" width="22" style="80" bestFit="1" customWidth="1"/>
    <col min="15" max="15" width="24.140625" customWidth="1"/>
  </cols>
  <sheetData>
    <row r="3" spans="1:15" ht="15.75" x14ac:dyDescent="0.2">
      <c r="B3" s="296" t="s">
        <v>210</v>
      </c>
      <c r="C3" s="296"/>
      <c r="D3" s="296"/>
      <c r="E3" s="296"/>
      <c r="F3" s="296"/>
      <c r="G3" s="296"/>
      <c r="H3" s="296"/>
      <c r="I3" s="296"/>
      <c r="J3" s="296"/>
      <c r="K3" s="296"/>
      <c r="L3" s="297"/>
      <c r="M3" s="297"/>
    </row>
    <row r="4" spans="1:15" ht="45" customHeight="1" x14ac:dyDescent="0.2">
      <c r="A4" s="239"/>
      <c r="B4" s="79" t="s">
        <v>99</v>
      </c>
      <c r="C4" s="79" t="s">
        <v>191</v>
      </c>
      <c r="D4" s="79" t="s">
        <v>192</v>
      </c>
      <c r="E4" s="79" t="s">
        <v>2764</v>
      </c>
      <c r="F4" s="79" t="s">
        <v>2765</v>
      </c>
      <c r="G4" s="79" t="s">
        <v>193</v>
      </c>
      <c r="H4" s="79" t="s">
        <v>194</v>
      </c>
      <c r="I4" s="79" t="s">
        <v>195</v>
      </c>
      <c r="J4" s="79" t="s">
        <v>2766</v>
      </c>
      <c r="K4" s="79" t="s">
        <v>2767</v>
      </c>
      <c r="L4" s="217" t="s">
        <v>2768</v>
      </c>
      <c r="M4" s="217" t="s">
        <v>2769</v>
      </c>
      <c r="O4" s="81"/>
    </row>
    <row r="5" spans="1:15" ht="45" x14ac:dyDescent="0.2">
      <c r="B5" s="107">
        <v>1</v>
      </c>
      <c r="C5" s="194" t="s">
        <v>2641</v>
      </c>
      <c r="D5" s="107">
        <v>1</v>
      </c>
      <c r="E5" s="107">
        <v>9.9</v>
      </c>
      <c r="F5" s="192">
        <f t="shared" ref="F5:F68" si="0">E5*3.28</f>
        <v>32.472000000000001</v>
      </c>
      <c r="G5" s="107">
        <v>1990</v>
      </c>
      <c r="H5" s="194" t="s">
        <v>2750</v>
      </c>
      <c r="I5" s="107" t="s">
        <v>197</v>
      </c>
      <c r="J5" s="107">
        <v>869</v>
      </c>
      <c r="K5" s="192">
        <f t="shared" ref="K5:K68" si="1">J5*10.7642</f>
        <v>9354.0897999999997</v>
      </c>
      <c r="L5" s="114">
        <v>450</v>
      </c>
      <c r="M5" s="114">
        <f t="shared" ref="M5:M14" si="2">L5*K5</f>
        <v>4209340.41</v>
      </c>
      <c r="O5" s="82"/>
    </row>
    <row r="6" spans="1:15" ht="45" x14ac:dyDescent="0.2">
      <c r="B6" s="107">
        <v>2</v>
      </c>
      <c r="C6" s="194" t="s">
        <v>2642</v>
      </c>
      <c r="D6" s="107">
        <v>1</v>
      </c>
      <c r="E6" s="107">
        <v>9.9</v>
      </c>
      <c r="F6" s="192">
        <f t="shared" si="0"/>
        <v>32.472000000000001</v>
      </c>
      <c r="G6" s="107">
        <v>1978</v>
      </c>
      <c r="H6" s="194" t="s">
        <v>2750</v>
      </c>
      <c r="I6" s="107" t="s">
        <v>197</v>
      </c>
      <c r="J6" s="107">
        <v>869</v>
      </c>
      <c r="K6" s="192">
        <f t="shared" si="1"/>
        <v>9354.0897999999997</v>
      </c>
      <c r="L6" s="114">
        <v>350</v>
      </c>
      <c r="M6" s="114">
        <f t="shared" si="2"/>
        <v>3273931.4299999997</v>
      </c>
      <c r="O6" s="82"/>
    </row>
    <row r="7" spans="1:15" ht="45" x14ac:dyDescent="0.2">
      <c r="B7" s="107">
        <v>3</v>
      </c>
      <c r="C7" s="194" t="s">
        <v>2643</v>
      </c>
      <c r="D7" s="107">
        <v>1</v>
      </c>
      <c r="E7" s="107">
        <v>9.9</v>
      </c>
      <c r="F7" s="192">
        <f t="shared" si="0"/>
        <v>32.472000000000001</v>
      </c>
      <c r="G7" s="107">
        <v>1977</v>
      </c>
      <c r="H7" s="194" t="s">
        <v>2750</v>
      </c>
      <c r="I7" s="107" t="s">
        <v>197</v>
      </c>
      <c r="J7" s="107">
        <v>1438</v>
      </c>
      <c r="K7" s="192">
        <f t="shared" si="1"/>
        <v>15478.919600000001</v>
      </c>
      <c r="L7" s="114">
        <v>350</v>
      </c>
      <c r="M7" s="114">
        <f t="shared" si="2"/>
        <v>5417621.8600000003</v>
      </c>
      <c r="O7" s="82"/>
    </row>
    <row r="8" spans="1:15" ht="45" x14ac:dyDescent="0.2">
      <c r="B8" s="107">
        <v>4</v>
      </c>
      <c r="C8" s="194" t="s">
        <v>2644</v>
      </c>
      <c r="D8" s="107">
        <v>1</v>
      </c>
      <c r="E8" s="107">
        <v>11.5</v>
      </c>
      <c r="F8" s="192">
        <f t="shared" si="0"/>
        <v>37.72</v>
      </c>
      <c r="G8" s="107">
        <v>1977</v>
      </c>
      <c r="H8" s="194" t="s">
        <v>2750</v>
      </c>
      <c r="I8" s="107" t="s">
        <v>197</v>
      </c>
      <c r="J8" s="107">
        <v>400</v>
      </c>
      <c r="K8" s="192">
        <f t="shared" si="1"/>
        <v>4305.68</v>
      </c>
      <c r="L8" s="114">
        <v>350</v>
      </c>
      <c r="M8" s="114">
        <f t="shared" si="2"/>
        <v>1506988</v>
      </c>
      <c r="O8" s="82"/>
    </row>
    <row r="9" spans="1:15" ht="45" x14ac:dyDescent="0.2">
      <c r="B9" s="107">
        <v>5</v>
      </c>
      <c r="C9" s="194" t="s">
        <v>2645</v>
      </c>
      <c r="D9" s="107">
        <v>1</v>
      </c>
      <c r="E9" s="107">
        <v>9.9</v>
      </c>
      <c r="F9" s="192">
        <f t="shared" si="0"/>
        <v>32.472000000000001</v>
      </c>
      <c r="G9" s="107">
        <v>1985</v>
      </c>
      <c r="H9" s="194" t="s">
        <v>2750</v>
      </c>
      <c r="I9" s="107" t="s">
        <v>197</v>
      </c>
      <c r="J9" s="107">
        <v>147</v>
      </c>
      <c r="K9" s="192">
        <f t="shared" si="1"/>
        <v>1582.3374000000001</v>
      </c>
      <c r="L9" s="114">
        <v>450</v>
      </c>
      <c r="M9" s="114">
        <f t="shared" si="2"/>
        <v>712051.83000000007</v>
      </c>
      <c r="O9" s="82"/>
    </row>
    <row r="10" spans="1:15" ht="45" x14ac:dyDescent="0.2">
      <c r="B10" s="107">
        <v>6</v>
      </c>
      <c r="C10" s="194" t="s">
        <v>2646</v>
      </c>
      <c r="D10" s="107">
        <v>1</v>
      </c>
      <c r="E10" s="107">
        <v>9.9</v>
      </c>
      <c r="F10" s="192">
        <f t="shared" si="0"/>
        <v>32.472000000000001</v>
      </c>
      <c r="G10" s="107">
        <v>1978</v>
      </c>
      <c r="H10" s="194" t="s">
        <v>2750</v>
      </c>
      <c r="I10" s="107" t="s">
        <v>197</v>
      </c>
      <c r="J10" s="107">
        <v>304</v>
      </c>
      <c r="K10" s="192">
        <f t="shared" si="1"/>
        <v>3272.3168000000001</v>
      </c>
      <c r="L10" s="114">
        <v>350</v>
      </c>
      <c r="M10" s="114">
        <f t="shared" si="2"/>
        <v>1145310.8800000001</v>
      </c>
      <c r="O10" s="82"/>
    </row>
    <row r="11" spans="1:15" ht="45" x14ac:dyDescent="0.2">
      <c r="B11" s="107">
        <v>7</v>
      </c>
      <c r="C11" s="194" t="s">
        <v>2647</v>
      </c>
      <c r="D11" s="107">
        <v>1</v>
      </c>
      <c r="E11" s="107">
        <v>9.9</v>
      </c>
      <c r="F11" s="192">
        <f t="shared" si="0"/>
        <v>32.472000000000001</v>
      </c>
      <c r="G11" s="107">
        <v>1978</v>
      </c>
      <c r="H11" s="194" t="s">
        <v>2750</v>
      </c>
      <c r="I11" s="107" t="s">
        <v>197</v>
      </c>
      <c r="J11" s="107">
        <v>304</v>
      </c>
      <c r="K11" s="192">
        <f t="shared" si="1"/>
        <v>3272.3168000000001</v>
      </c>
      <c r="L11" s="114">
        <v>350</v>
      </c>
      <c r="M11" s="114">
        <f t="shared" si="2"/>
        <v>1145310.8800000001</v>
      </c>
      <c r="O11" s="82"/>
    </row>
    <row r="12" spans="1:15" ht="45" x14ac:dyDescent="0.2">
      <c r="B12" s="107">
        <v>8</v>
      </c>
      <c r="C12" s="194" t="s">
        <v>2648</v>
      </c>
      <c r="D12" s="107">
        <v>1</v>
      </c>
      <c r="E12" s="107">
        <v>10</v>
      </c>
      <c r="F12" s="192">
        <f t="shared" si="0"/>
        <v>32.799999999999997</v>
      </c>
      <c r="G12" s="107">
        <v>1982</v>
      </c>
      <c r="H12" s="194" t="s">
        <v>2750</v>
      </c>
      <c r="I12" s="107" t="s">
        <v>197</v>
      </c>
      <c r="J12" s="107">
        <v>609</v>
      </c>
      <c r="K12" s="192">
        <f t="shared" si="1"/>
        <v>6555.3978000000006</v>
      </c>
      <c r="L12" s="114">
        <v>350</v>
      </c>
      <c r="M12" s="114">
        <f t="shared" si="2"/>
        <v>2294389.2300000004</v>
      </c>
      <c r="O12" s="82"/>
    </row>
    <row r="13" spans="1:15" ht="45" x14ac:dyDescent="0.2">
      <c r="B13" s="107">
        <v>9</v>
      </c>
      <c r="C13" s="194" t="s">
        <v>2649</v>
      </c>
      <c r="D13" s="107">
        <v>1</v>
      </c>
      <c r="E13" s="107">
        <v>9.9</v>
      </c>
      <c r="F13" s="192">
        <f t="shared" si="0"/>
        <v>32.472000000000001</v>
      </c>
      <c r="G13" s="107">
        <v>1982</v>
      </c>
      <c r="H13" s="194" t="s">
        <v>2750</v>
      </c>
      <c r="I13" s="107" t="s">
        <v>197</v>
      </c>
      <c r="J13" s="107">
        <v>608</v>
      </c>
      <c r="K13" s="192">
        <f t="shared" si="1"/>
        <v>6544.6336000000001</v>
      </c>
      <c r="L13" s="114">
        <v>350</v>
      </c>
      <c r="M13" s="114">
        <f t="shared" si="2"/>
        <v>2290621.7600000002</v>
      </c>
      <c r="O13" s="82"/>
    </row>
    <row r="14" spans="1:15" ht="45" x14ac:dyDescent="0.2">
      <c r="B14" s="107">
        <v>10</v>
      </c>
      <c r="C14" s="194" t="s">
        <v>2650</v>
      </c>
      <c r="D14" s="107">
        <v>1</v>
      </c>
      <c r="E14" s="107">
        <v>9.9</v>
      </c>
      <c r="F14" s="192">
        <f t="shared" si="0"/>
        <v>32.472000000000001</v>
      </c>
      <c r="G14" s="107">
        <v>1989</v>
      </c>
      <c r="H14" s="194" t="s">
        <v>2750</v>
      </c>
      <c r="I14" s="107" t="s">
        <v>197</v>
      </c>
      <c r="J14" s="107">
        <v>147</v>
      </c>
      <c r="K14" s="192">
        <f t="shared" si="1"/>
        <v>1582.3374000000001</v>
      </c>
      <c r="L14" s="114">
        <v>450</v>
      </c>
      <c r="M14" s="114">
        <f t="shared" si="2"/>
        <v>712051.83000000007</v>
      </c>
      <c r="O14" s="82"/>
    </row>
    <row r="15" spans="1:15" ht="30" x14ac:dyDescent="0.2">
      <c r="B15" s="107">
        <v>11</v>
      </c>
      <c r="C15" s="194" t="s">
        <v>2653</v>
      </c>
      <c r="D15" s="107">
        <v>1</v>
      </c>
      <c r="E15" s="107">
        <v>16</v>
      </c>
      <c r="F15" s="192">
        <f t="shared" si="0"/>
        <v>52.48</v>
      </c>
      <c r="G15" s="107">
        <v>1980</v>
      </c>
      <c r="H15" s="194" t="s">
        <v>2654</v>
      </c>
      <c r="I15" s="107" t="s">
        <v>197</v>
      </c>
      <c r="J15" s="107">
        <v>40</v>
      </c>
      <c r="K15" s="192">
        <f t="shared" si="1"/>
        <v>430.56800000000004</v>
      </c>
      <c r="L15" s="114" t="s">
        <v>2770</v>
      </c>
      <c r="M15" s="114">
        <v>1400000</v>
      </c>
      <c r="N15" t="s">
        <v>2770</v>
      </c>
      <c r="O15" s="82"/>
    </row>
    <row r="16" spans="1:15" ht="30" x14ac:dyDescent="0.2">
      <c r="B16" s="107">
        <v>12</v>
      </c>
      <c r="C16" s="194" t="s">
        <v>2655</v>
      </c>
      <c r="D16" s="107">
        <v>1</v>
      </c>
      <c r="E16" s="107">
        <v>4</v>
      </c>
      <c r="F16" s="192">
        <f t="shared" si="0"/>
        <v>13.12</v>
      </c>
      <c r="G16" s="107">
        <v>1985</v>
      </c>
      <c r="H16" s="194" t="s">
        <v>196</v>
      </c>
      <c r="I16" s="107" t="s">
        <v>197</v>
      </c>
      <c r="J16" s="107">
        <v>140</v>
      </c>
      <c r="K16" s="192">
        <f t="shared" si="1"/>
        <v>1506.9880000000001</v>
      </c>
      <c r="L16" s="114">
        <v>700</v>
      </c>
      <c r="M16" s="114">
        <f t="shared" ref="M16:M79" si="3">L16*K16</f>
        <v>1054891.6000000001</v>
      </c>
      <c r="O16" s="82"/>
    </row>
    <row r="17" spans="2:15" ht="45" x14ac:dyDescent="0.2">
      <c r="B17" s="107">
        <v>13</v>
      </c>
      <c r="C17" s="194" t="s">
        <v>2656</v>
      </c>
      <c r="D17" s="107">
        <v>1</v>
      </c>
      <c r="E17" s="107">
        <v>9.9</v>
      </c>
      <c r="F17" s="192">
        <f t="shared" si="0"/>
        <v>32.472000000000001</v>
      </c>
      <c r="G17" s="107">
        <v>1985</v>
      </c>
      <c r="H17" s="194" t="s">
        <v>2750</v>
      </c>
      <c r="I17" s="107" t="s">
        <v>197</v>
      </c>
      <c r="J17" s="107">
        <v>112</v>
      </c>
      <c r="K17" s="192">
        <f t="shared" si="1"/>
        <v>1205.5904</v>
      </c>
      <c r="L17" s="114">
        <v>450</v>
      </c>
      <c r="M17" s="114">
        <f t="shared" si="3"/>
        <v>542515.68000000005</v>
      </c>
      <c r="O17" s="82"/>
    </row>
    <row r="18" spans="2:15" ht="45" x14ac:dyDescent="0.2">
      <c r="B18" s="107">
        <v>14</v>
      </c>
      <c r="C18" s="194" t="s">
        <v>2657</v>
      </c>
      <c r="D18" s="107">
        <v>1</v>
      </c>
      <c r="E18" s="107">
        <v>10.8</v>
      </c>
      <c r="F18" s="192">
        <f t="shared" si="0"/>
        <v>35.423999999999999</v>
      </c>
      <c r="G18" s="107">
        <v>1985</v>
      </c>
      <c r="H18" s="194" t="s">
        <v>2750</v>
      </c>
      <c r="I18" s="107" t="s">
        <v>197</v>
      </c>
      <c r="J18" s="107">
        <v>28</v>
      </c>
      <c r="K18" s="192">
        <f t="shared" si="1"/>
        <v>301.39760000000001</v>
      </c>
      <c r="L18" s="114">
        <v>450</v>
      </c>
      <c r="M18" s="114">
        <f t="shared" si="3"/>
        <v>135628.92000000001</v>
      </c>
      <c r="O18" s="82"/>
    </row>
    <row r="19" spans="2:15" ht="30" x14ac:dyDescent="0.2">
      <c r="B19" s="107">
        <v>15</v>
      </c>
      <c r="C19" s="194" t="s">
        <v>2658</v>
      </c>
      <c r="D19" s="107">
        <v>1</v>
      </c>
      <c r="E19" s="107">
        <v>6</v>
      </c>
      <c r="F19" s="192">
        <f t="shared" si="0"/>
        <v>19.68</v>
      </c>
      <c r="G19" s="107">
        <v>1985</v>
      </c>
      <c r="H19" s="194" t="s">
        <v>198</v>
      </c>
      <c r="I19" s="107" t="s">
        <v>197</v>
      </c>
      <c r="J19" s="107">
        <v>300</v>
      </c>
      <c r="K19" s="192">
        <f t="shared" si="1"/>
        <v>3229.26</v>
      </c>
      <c r="L19" s="114">
        <v>350</v>
      </c>
      <c r="M19" s="114">
        <f t="shared" si="3"/>
        <v>1130241</v>
      </c>
      <c r="O19" s="82"/>
    </row>
    <row r="20" spans="2:15" ht="30" x14ac:dyDescent="0.2">
      <c r="B20" s="107">
        <v>16</v>
      </c>
      <c r="C20" s="194" t="s">
        <v>2703</v>
      </c>
      <c r="D20" s="107">
        <v>1</v>
      </c>
      <c r="E20" s="107">
        <v>3</v>
      </c>
      <c r="F20" s="192">
        <f t="shared" si="0"/>
        <v>9.84</v>
      </c>
      <c r="G20" s="107" t="s">
        <v>2704</v>
      </c>
      <c r="H20" s="194" t="s">
        <v>196</v>
      </c>
      <c r="I20" s="107" t="s">
        <v>197</v>
      </c>
      <c r="J20" s="107">
        <v>210</v>
      </c>
      <c r="K20" s="192">
        <f t="shared" si="1"/>
        <v>2260.482</v>
      </c>
      <c r="L20" s="114">
        <v>900</v>
      </c>
      <c r="M20" s="114">
        <f t="shared" si="3"/>
        <v>2034433.8</v>
      </c>
      <c r="O20" s="82"/>
    </row>
    <row r="21" spans="2:15" ht="30" x14ac:dyDescent="0.2">
      <c r="B21" s="107">
        <v>17</v>
      </c>
      <c r="C21" s="194" t="s">
        <v>2659</v>
      </c>
      <c r="D21" s="107">
        <v>1</v>
      </c>
      <c r="E21" s="107">
        <v>3</v>
      </c>
      <c r="F21" s="192">
        <f t="shared" si="0"/>
        <v>9.84</v>
      </c>
      <c r="G21" s="107">
        <v>2003</v>
      </c>
      <c r="H21" s="194" t="s">
        <v>2660</v>
      </c>
      <c r="I21" s="107" t="s">
        <v>197</v>
      </c>
      <c r="J21" s="107">
        <v>100</v>
      </c>
      <c r="K21" s="192">
        <f t="shared" si="1"/>
        <v>1076.42</v>
      </c>
      <c r="L21" s="114">
        <v>900</v>
      </c>
      <c r="M21" s="114">
        <f t="shared" si="3"/>
        <v>968778.00000000012</v>
      </c>
      <c r="O21" s="82"/>
    </row>
    <row r="22" spans="2:15" ht="30" x14ac:dyDescent="0.2">
      <c r="B22" s="107">
        <v>18</v>
      </c>
      <c r="C22" s="194" t="s">
        <v>2661</v>
      </c>
      <c r="D22" s="107">
        <v>1</v>
      </c>
      <c r="E22" s="107">
        <v>3</v>
      </c>
      <c r="F22" s="192">
        <f t="shared" si="0"/>
        <v>9.84</v>
      </c>
      <c r="G22" s="107">
        <v>1985</v>
      </c>
      <c r="H22" s="194" t="s">
        <v>196</v>
      </c>
      <c r="I22" s="107" t="s">
        <v>197</v>
      </c>
      <c r="J22" s="107">
        <v>39.869999999999997</v>
      </c>
      <c r="K22" s="192">
        <f t="shared" si="1"/>
        <v>429.168654</v>
      </c>
      <c r="L22" s="114">
        <v>700</v>
      </c>
      <c r="M22" s="114">
        <f t="shared" si="3"/>
        <v>300418.05780000001</v>
      </c>
      <c r="O22" s="82"/>
    </row>
    <row r="23" spans="2:15" ht="30" x14ac:dyDescent="0.2">
      <c r="B23" s="107">
        <v>19</v>
      </c>
      <c r="C23" s="194" t="s">
        <v>2662</v>
      </c>
      <c r="D23" s="107">
        <v>1</v>
      </c>
      <c r="E23" s="107">
        <v>3</v>
      </c>
      <c r="F23" s="192">
        <f t="shared" si="0"/>
        <v>9.84</v>
      </c>
      <c r="G23" s="107">
        <v>1994</v>
      </c>
      <c r="H23" s="194" t="s">
        <v>196</v>
      </c>
      <c r="I23" s="107" t="s">
        <v>197</v>
      </c>
      <c r="J23" s="107">
        <v>13</v>
      </c>
      <c r="K23" s="192">
        <f t="shared" si="1"/>
        <v>139.93460000000002</v>
      </c>
      <c r="L23" s="114">
        <v>600</v>
      </c>
      <c r="M23" s="114">
        <f t="shared" si="3"/>
        <v>83960.760000000009</v>
      </c>
      <c r="O23" s="82"/>
    </row>
    <row r="24" spans="2:15" ht="30" x14ac:dyDescent="0.2">
      <c r="B24" s="107">
        <v>20</v>
      </c>
      <c r="C24" s="194" t="s">
        <v>2663</v>
      </c>
      <c r="D24" s="107">
        <v>1</v>
      </c>
      <c r="E24" s="107">
        <v>3.35</v>
      </c>
      <c r="F24" s="192">
        <f t="shared" si="0"/>
        <v>10.988</v>
      </c>
      <c r="G24" s="107">
        <v>1985</v>
      </c>
      <c r="H24" s="194" t="s">
        <v>198</v>
      </c>
      <c r="I24" s="107" t="s">
        <v>197</v>
      </c>
      <c r="J24" s="107">
        <v>146</v>
      </c>
      <c r="K24" s="192">
        <f t="shared" si="1"/>
        <v>1571.5732</v>
      </c>
      <c r="L24" s="114">
        <v>350</v>
      </c>
      <c r="M24" s="114">
        <f t="shared" si="3"/>
        <v>550050.62</v>
      </c>
      <c r="O24" s="82"/>
    </row>
    <row r="25" spans="2:15" ht="30" x14ac:dyDescent="0.2">
      <c r="B25" s="107">
        <v>21</v>
      </c>
      <c r="C25" s="194" t="s">
        <v>2664</v>
      </c>
      <c r="D25" s="107">
        <v>1</v>
      </c>
      <c r="E25" s="107">
        <v>3.35</v>
      </c>
      <c r="F25" s="192">
        <f t="shared" si="0"/>
        <v>10.988</v>
      </c>
      <c r="G25" s="107">
        <v>1985</v>
      </c>
      <c r="H25" s="194" t="s">
        <v>198</v>
      </c>
      <c r="I25" s="107" t="s">
        <v>197</v>
      </c>
      <c r="J25" s="107">
        <v>165.55</v>
      </c>
      <c r="K25" s="192">
        <f t="shared" si="1"/>
        <v>1782.0133100000003</v>
      </c>
      <c r="L25" s="114">
        <v>350</v>
      </c>
      <c r="M25" s="114">
        <f t="shared" si="3"/>
        <v>623704.65850000014</v>
      </c>
      <c r="O25" s="82"/>
    </row>
    <row r="26" spans="2:15" ht="45" x14ac:dyDescent="0.2">
      <c r="B26" s="107">
        <v>22</v>
      </c>
      <c r="C26" s="194" t="s">
        <v>2665</v>
      </c>
      <c r="D26" s="107">
        <v>1</v>
      </c>
      <c r="E26" s="107">
        <v>4</v>
      </c>
      <c r="F26" s="192">
        <f t="shared" si="0"/>
        <v>13.12</v>
      </c>
      <c r="G26" s="107">
        <v>1978</v>
      </c>
      <c r="H26" s="194" t="s">
        <v>2750</v>
      </c>
      <c r="I26" s="107" t="s">
        <v>197</v>
      </c>
      <c r="J26" s="107">
        <v>88.57</v>
      </c>
      <c r="K26" s="192">
        <f t="shared" si="1"/>
        <v>953.38519399999996</v>
      </c>
      <c r="L26" s="114">
        <v>350</v>
      </c>
      <c r="M26" s="114">
        <f t="shared" si="3"/>
        <v>333684.81789999997</v>
      </c>
      <c r="O26" s="82"/>
    </row>
    <row r="27" spans="2:15" ht="30" x14ac:dyDescent="0.2">
      <c r="B27" s="107">
        <v>23</v>
      </c>
      <c r="C27" s="194" t="s">
        <v>2666</v>
      </c>
      <c r="D27" s="107">
        <v>1</v>
      </c>
      <c r="E27" s="107">
        <v>4</v>
      </c>
      <c r="F27" s="192">
        <f t="shared" si="0"/>
        <v>13.12</v>
      </c>
      <c r="G27" s="107">
        <v>1985</v>
      </c>
      <c r="H27" s="194" t="s">
        <v>2667</v>
      </c>
      <c r="I27" s="107" t="s">
        <v>197</v>
      </c>
      <c r="J27" s="107">
        <v>353.58</v>
      </c>
      <c r="K27" s="192">
        <f t="shared" si="1"/>
        <v>3806.0058360000003</v>
      </c>
      <c r="L27" s="114">
        <v>700</v>
      </c>
      <c r="M27" s="114">
        <f t="shared" si="3"/>
        <v>2664204.0852000001</v>
      </c>
      <c r="O27" s="82"/>
    </row>
    <row r="28" spans="2:15" ht="45" x14ac:dyDescent="0.2">
      <c r="B28" s="107">
        <v>24</v>
      </c>
      <c r="C28" s="194" t="s">
        <v>2670</v>
      </c>
      <c r="D28" s="107">
        <v>1</v>
      </c>
      <c r="E28" s="107">
        <v>9.9</v>
      </c>
      <c r="F28" s="192">
        <f t="shared" si="0"/>
        <v>32.472000000000001</v>
      </c>
      <c r="G28" s="107">
        <v>1985</v>
      </c>
      <c r="H28" s="194" t="s">
        <v>2750</v>
      </c>
      <c r="I28" s="107" t="s">
        <v>197</v>
      </c>
      <c r="J28" s="107">
        <v>24</v>
      </c>
      <c r="K28" s="192">
        <f t="shared" si="1"/>
        <v>258.3408</v>
      </c>
      <c r="L28" s="114">
        <v>450</v>
      </c>
      <c r="M28" s="114">
        <f t="shared" si="3"/>
        <v>116253.36</v>
      </c>
      <c r="O28" s="82"/>
    </row>
    <row r="29" spans="2:15" ht="45" x14ac:dyDescent="0.2">
      <c r="B29" s="107">
        <v>25</v>
      </c>
      <c r="C29" s="194" t="s">
        <v>2671</v>
      </c>
      <c r="D29" s="107">
        <v>1</v>
      </c>
      <c r="E29" s="107">
        <v>3</v>
      </c>
      <c r="F29" s="192">
        <f t="shared" si="0"/>
        <v>9.84</v>
      </c>
      <c r="G29" s="107">
        <v>1989</v>
      </c>
      <c r="H29" s="194" t="s">
        <v>2667</v>
      </c>
      <c r="I29" s="107" t="s">
        <v>197</v>
      </c>
      <c r="J29" s="107">
        <v>38.869999999999997</v>
      </c>
      <c r="K29" s="192">
        <f t="shared" si="1"/>
        <v>418.40445399999999</v>
      </c>
      <c r="L29" s="114">
        <v>700</v>
      </c>
      <c r="M29" s="114">
        <f t="shared" si="3"/>
        <v>292883.11780000001</v>
      </c>
      <c r="O29" s="82"/>
    </row>
    <row r="30" spans="2:15" ht="45" x14ac:dyDescent="0.2">
      <c r="B30" s="107">
        <v>26</v>
      </c>
      <c r="C30" s="194" t="s">
        <v>2672</v>
      </c>
      <c r="D30" s="107">
        <v>1</v>
      </c>
      <c r="E30" s="107">
        <v>11.2</v>
      </c>
      <c r="F30" s="192">
        <f t="shared" si="0"/>
        <v>36.735999999999997</v>
      </c>
      <c r="G30" s="107">
        <v>1985</v>
      </c>
      <c r="H30" s="194" t="s">
        <v>2750</v>
      </c>
      <c r="I30" s="107" t="s">
        <v>197</v>
      </c>
      <c r="J30" s="107">
        <v>900</v>
      </c>
      <c r="K30" s="192">
        <f t="shared" si="1"/>
        <v>9687.7800000000007</v>
      </c>
      <c r="L30" s="114">
        <v>450</v>
      </c>
      <c r="M30" s="114">
        <f t="shared" si="3"/>
        <v>4359501</v>
      </c>
      <c r="O30" s="82"/>
    </row>
    <row r="31" spans="2:15" ht="30" x14ac:dyDescent="0.2">
      <c r="B31" s="107">
        <v>27</v>
      </c>
      <c r="C31" s="194" t="s">
        <v>2673</v>
      </c>
      <c r="D31" s="107">
        <v>1</v>
      </c>
      <c r="E31" s="107">
        <v>3</v>
      </c>
      <c r="F31" s="192">
        <f t="shared" si="0"/>
        <v>9.84</v>
      </c>
      <c r="G31" s="107">
        <v>1989</v>
      </c>
      <c r="H31" s="191" t="s">
        <v>2667</v>
      </c>
      <c r="I31" s="107" t="s">
        <v>197</v>
      </c>
      <c r="J31" s="107">
        <v>225</v>
      </c>
      <c r="K31" s="192">
        <f t="shared" si="1"/>
        <v>2421.9450000000002</v>
      </c>
      <c r="L31" s="114">
        <v>700</v>
      </c>
      <c r="M31" s="114">
        <f t="shared" si="3"/>
        <v>1695361.5</v>
      </c>
      <c r="O31" s="82"/>
    </row>
    <row r="32" spans="2:15" ht="30" x14ac:dyDescent="0.2">
      <c r="B32" s="107">
        <v>28</v>
      </c>
      <c r="C32" s="194" t="s">
        <v>2663</v>
      </c>
      <c r="D32" s="107">
        <v>1</v>
      </c>
      <c r="E32" s="107">
        <v>3.35</v>
      </c>
      <c r="F32" s="192">
        <f t="shared" si="0"/>
        <v>10.988</v>
      </c>
      <c r="G32" s="107" t="s">
        <v>2707</v>
      </c>
      <c r="H32" s="191" t="s">
        <v>2667</v>
      </c>
      <c r="I32" s="107" t="s">
        <v>197</v>
      </c>
      <c r="J32" s="107">
        <v>219.03</v>
      </c>
      <c r="K32" s="192">
        <f t="shared" si="1"/>
        <v>2357.682726</v>
      </c>
      <c r="L32" s="114">
        <v>200</v>
      </c>
      <c r="M32" s="114">
        <f t="shared" si="3"/>
        <v>471536.54519999999</v>
      </c>
      <c r="O32" s="82"/>
    </row>
    <row r="33" spans="2:15" ht="30" x14ac:dyDescent="0.2">
      <c r="B33" s="107">
        <v>29</v>
      </c>
      <c r="C33" s="194" t="s">
        <v>2675</v>
      </c>
      <c r="D33" s="107">
        <v>1</v>
      </c>
      <c r="E33" s="107">
        <v>9.9</v>
      </c>
      <c r="F33" s="192">
        <f t="shared" si="0"/>
        <v>32.472000000000001</v>
      </c>
      <c r="G33" s="107">
        <v>1987</v>
      </c>
      <c r="H33" s="191" t="s">
        <v>200</v>
      </c>
      <c r="I33" s="107" t="s">
        <v>197</v>
      </c>
      <c r="J33" s="107">
        <v>3173.37</v>
      </c>
      <c r="K33" s="192">
        <f t="shared" si="1"/>
        <v>34158.789354</v>
      </c>
      <c r="L33" s="114">
        <v>350</v>
      </c>
      <c r="M33" s="114">
        <f t="shared" si="3"/>
        <v>11955576.2739</v>
      </c>
      <c r="O33" s="82"/>
    </row>
    <row r="34" spans="2:15" ht="45" x14ac:dyDescent="0.2">
      <c r="B34" s="107">
        <v>30</v>
      </c>
      <c r="C34" s="194" t="s">
        <v>2676</v>
      </c>
      <c r="D34" s="107">
        <v>1</v>
      </c>
      <c r="E34" s="107">
        <v>3</v>
      </c>
      <c r="F34" s="192">
        <f t="shared" si="0"/>
        <v>9.84</v>
      </c>
      <c r="G34" s="107">
        <v>1985</v>
      </c>
      <c r="H34" s="191" t="s">
        <v>2750</v>
      </c>
      <c r="I34" s="107" t="s">
        <v>197</v>
      </c>
      <c r="J34" s="107">
        <v>2884.2</v>
      </c>
      <c r="K34" s="192">
        <f t="shared" si="1"/>
        <v>31046.105640000002</v>
      </c>
      <c r="L34" s="114">
        <v>300</v>
      </c>
      <c r="M34" s="114">
        <f t="shared" si="3"/>
        <v>9313831.6919999998</v>
      </c>
      <c r="O34" s="82"/>
    </row>
    <row r="35" spans="2:15" ht="30" x14ac:dyDescent="0.2">
      <c r="B35" s="107">
        <v>31</v>
      </c>
      <c r="C35" s="194" t="s">
        <v>2677</v>
      </c>
      <c r="D35" s="107">
        <v>1</v>
      </c>
      <c r="E35" s="107">
        <v>3</v>
      </c>
      <c r="F35" s="192">
        <f t="shared" si="0"/>
        <v>9.84</v>
      </c>
      <c r="G35" s="107">
        <v>1994</v>
      </c>
      <c r="H35" s="191" t="s">
        <v>2682</v>
      </c>
      <c r="I35" s="107" t="s">
        <v>197</v>
      </c>
      <c r="J35" s="107">
        <v>17.649999999999999</v>
      </c>
      <c r="K35" s="192">
        <f t="shared" si="1"/>
        <v>189.98812999999998</v>
      </c>
      <c r="L35" s="114">
        <v>600</v>
      </c>
      <c r="M35" s="114">
        <f t="shared" si="3"/>
        <v>113992.878</v>
      </c>
      <c r="O35" s="82"/>
    </row>
    <row r="36" spans="2:15" ht="30" x14ac:dyDescent="0.2">
      <c r="B36" s="107">
        <v>32</v>
      </c>
      <c r="C36" s="194" t="s">
        <v>2678</v>
      </c>
      <c r="D36" s="107">
        <v>1</v>
      </c>
      <c r="E36" s="107">
        <v>4.9000000000000004</v>
      </c>
      <c r="F36" s="192">
        <f t="shared" si="0"/>
        <v>16.071999999999999</v>
      </c>
      <c r="G36" s="107">
        <v>1990</v>
      </c>
      <c r="H36" s="191" t="s">
        <v>2682</v>
      </c>
      <c r="I36" s="107" t="s">
        <v>197</v>
      </c>
      <c r="J36" s="107">
        <v>500</v>
      </c>
      <c r="K36" s="192">
        <f t="shared" si="1"/>
        <v>5382.1</v>
      </c>
      <c r="L36" s="114">
        <v>750</v>
      </c>
      <c r="M36" s="114">
        <f t="shared" si="3"/>
        <v>4036575.0000000005</v>
      </c>
      <c r="O36" s="82"/>
    </row>
    <row r="37" spans="2:15" ht="30" x14ac:dyDescent="0.2">
      <c r="B37" s="107">
        <v>33</v>
      </c>
      <c r="C37" s="194" t="s">
        <v>2708</v>
      </c>
      <c r="D37" s="107">
        <v>1</v>
      </c>
      <c r="E37" s="107">
        <v>4</v>
      </c>
      <c r="F37" s="192">
        <f t="shared" si="0"/>
        <v>13.12</v>
      </c>
      <c r="G37" s="107">
        <v>1994</v>
      </c>
      <c r="H37" s="191" t="s">
        <v>2682</v>
      </c>
      <c r="I37" s="107" t="s">
        <v>197</v>
      </c>
      <c r="J37" s="107">
        <v>38.08</v>
      </c>
      <c r="K37" s="192">
        <f t="shared" si="1"/>
        <v>409.90073599999999</v>
      </c>
      <c r="L37" s="114">
        <v>750</v>
      </c>
      <c r="M37" s="114">
        <f t="shared" si="3"/>
        <v>307425.55200000003</v>
      </c>
      <c r="O37" s="82"/>
    </row>
    <row r="38" spans="2:15" ht="30" x14ac:dyDescent="0.2">
      <c r="B38" s="107">
        <v>34</v>
      </c>
      <c r="C38" s="194" t="s">
        <v>2679</v>
      </c>
      <c r="D38" s="107">
        <v>1</v>
      </c>
      <c r="E38" s="107">
        <v>6.7</v>
      </c>
      <c r="F38" s="192">
        <f t="shared" si="0"/>
        <v>21.975999999999999</v>
      </c>
      <c r="G38" s="107">
        <v>2006</v>
      </c>
      <c r="H38" s="191" t="s">
        <v>2682</v>
      </c>
      <c r="I38" s="107" t="s">
        <v>197</v>
      </c>
      <c r="J38" s="107">
        <v>187.964</v>
      </c>
      <c r="K38" s="192">
        <f t="shared" si="1"/>
        <v>2023.2820888000001</v>
      </c>
      <c r="L38" s="114">
        <v>700</v>
      </c>
      <c r="M38" s="114">
        <f t="shared" si="3"/>
        <v>1416297.4621600001</v>
      </c>
      <c r="O38" s="82"/>
    </row>
    <row r="39" spans="2:15" ht="30" x14ac:dyDescent="0.2">
      <c r="B39" s="107">
        <v>35</v>
      </c>
      <c r="C39" s="194" t="s">
        <v>2680</v>
      </c>
      <c r="D39" s="107">
        <v>1</v>
      </c>
      <c r="E39" s="107">
        <v>3</v>
      </c>
      <c r="F39" s="192">
        <f t="shared" si="0"/>
        <v>9.84</v>
      </c>
      <c r="G39" s="107">
        <v>1989</v>
      </c>
      <c r="H39" s="191" t="s">
        <v>2682</v>
      </c>
      <c r="I39" s="107" t="s">
        <v>197</v>
      </c>
      <c r="J39" s="107">
        <v>5</v>
      </c>
      <c r="K39" s="192">
        <f t="shared" si="1"/>
        <v>53.821000000000005</v>
      </c>
      <c r="L39" s="114">
        <v>700</v>
      </c>
      <c r="M39" s="114">
        <f t="shared" si="3"/>
        <v>37674.700000000004</v>
      </c>
      <c r="O39" s="190"/>
    </row>
    <row r="40" spans="2:15" ht="30" x14ac:dyDescent="0.2">
      <c r="B40" s="107">
        <v>36</v>
      </c>
      <c r="C40" s="194" t="s">
        <v>2681</v>
      </c>
      <c r="D40" s="107">
        <v>1</v>
      </c>
      <c r="E40" s="107">
        <v>3</v>
      </c>
      <c r="F40" s="192">
        <f t="shared" si="0"/>
        <v>9.84</v>
      </c>
      <c r="G40" s="107">
        <v>1989</v>
      </c>
      <c r="H40" s="191" t="s">
        <v>2682</v>
      </c>
      <c r="I40" s="107" t="s">
        <v>197</v>
      </c>
      <c r="J40" s="107">
        <v>225</v>
      </c>
      <c r="K40" s="192">
        <f t="shared" si="1"/>
        <v>2421.9450000000002</v>
      </c>
      <c r="L40" s="114">
        <v>700</v>
      </c>
      <c r="M40" s="114">
        <f t="shared" si="3"/>
        <v>1695361.5</v>
      </c>
      <c r="O40" s="82"/>
    </row>
    <row r="41" spans="2:15" ht="30" x14ac:dyDescent="0.2">
      <c r="B41" s="107">
        <v>37</v>
      </c>
      <c r="C41" s="194" t="s">
        <v>2683</v>
      </c>
      <c r="D41" s="107">
        <v>1</v>
      </c>
      <c r="E41" s="107">
        <v>4</v>
      </c>
      <c r="F41" s="192">
        <f t="shared" si="0"/>
        <v>13.12</v>
      </c>
      <c r="G41" s="107">
        <v>1993</v>
      </c>
      <c r="H41" s="191" t="s">
        <v>201</v>
      </c>
      <c r="I41" s="107" t="s">
        <v>197</v>
      </c>
      <c r="J41" s="107">
        <v>45</v>
      </c>
      <c r="K41" s="192">
        <f t="shared" si="1"/>
        <v>484.38900000000001</v>
      </c>
      <c r="L41" s="114">
        <v>350</v>
      </c>
      <c r="M41" s="114">
        <f t="shared" si="3"/>
        <v>169536.15</v>
      </c>
      <c r="O41" s="82"/>
    </row>
    <row r="42" spans="2:15" ht="30" x14ac:dyDescent="0.2">
      <c r="B42" s="107">
        <v>38</v>
      </c>
      <c r="C42" s="194" t="s">
        <v>2684</v>
      </c>
      <c r="D42" s="107">
        <v>1</v>
      </c>
      <c r="E42" s="107">
        <v>3.5</v>
      </c>
      <c r="F42" s="192">
        <f t="shared" si="0"/>
        <v>11.479999999999999</v>
      </c>
      <c r="G42" s="107">
        <v>2007</v>
      </c>
      <c r="H42" s="191" t="s">
        <v>2682</v>
      </c>
      <c r="I42" s="107" t="s">
        <v>197</v>
      </c>
      <c r="J42" s="107">
        <v>50.68</v>
      </c>
      <c r="K42" s="192">
        <f t="shared" si="1"/>
        <v>545.52965600000005</v>
      </c>
      <c r="L42" s="114">
        <v>500</v>
      </c>
      <c r="M42" s="114">
        <f t="shared" si="3"/>
        <v>272764.82800000004</v>
      </c>
      <c r="O42" s="82"/>
    </row>
    <row r="43" spans="2:15" ht="45" x14ac:dyDescent="0.2">
      <c r="B43" s="107">
        <v>39</v>
      </c>
      <c r="C43" s="194" t="s">
        <v>2747</v>
      </c>
      <c r="D43" s="107">
        <v>1</v>
      </c>
      <c r="E43" s="107">
        <v>3</v>
      </c>
      <c r="F43" s="192">
        <f t="shared" si="0"/>
        <v>9.84</v>
      </c>
      <c r="G43" s="107">
        <v>1991</v>
      </c>
      <c r="H43" s="191" t="s">
        <v>2682</v>
      </c>
      <c r="I43" s="107" t="s">
        <v>197</v>
      </c>
      <c r="J43" s="107">
        <v>7.57</v>
      </c>
      <c r="K43" s="192">
        <f t="shared" si="1"/>
        <v>81.484994000000015</v>
      </c>
      <c r="L43" s="114">
        <v>750</v>
      </c>
      <c r="M43" s="114">
        <f t="shared" si="3"/>
        <v>61113.745500000012</v>
      </c>
      <c r="O43" s="82"/>
    </row>
    <row r="44" spans="2:15" ht="15" x14ac:dyDescent="0.2">
      <c r="B44" s="107">
        <v>40</v>
      </c>
      <c r="C44" s="194" t="s">
        <v>2685</v>
      </c>
      <c r="D44" s="107">
        <v>1</v>
      </c>
      <c r="E44" s="107">
        <v>3</v>
      </c>
      <c r="F44" s="192">
        <f t="shared" si="0"/>
        <v>9.84</v>
      </c>
      <c r="G44" s="107" t="s">
        <v>2710</v>
      </c>
      <c r="H44" s="191" t="s">
        <v>2687</v>
      </c>
      <c r="I44" s="107" t="s">
        <v>197</v>
      </c>
      <c r="J44" s="107">
        <v>15.57</v>
      </c>
      <c r="K44" s="192">
        <f t="shared" si="1"/>
        <v>167.59859400000002</v>
      </c>
      <c r="L44" s="114">
        <v>800</v>
      </c>
      <c r="M44" s="114">
        <f t="shared" si="3"/>
        <v>134078.87520000001</v>
      </c>
      <c r="O44" s="82"/>
    </row>
    <row r="45" spans="2:15" ht="30" x14ac:dyDescent="0.2">
      <c r="B45" s="107">
        <v>41</v>
      </c>
      <c r="C45" s="194" t="s">
        <v>2686</v>
      </c>
      <c r="D45" s="107"/>
      <c r="E45" s="107">
        <v>3.5</v>
      </c>
      <c r="F45" s="192">
        <f t="shared" si="0"/>
        <v>11.479999999999999</v>
      </c>
      <c r="G45" s="107" t="s">
        <v>2712</v>
      </c>
      <c r="H45" s="191" t="s">
        <v>2749</v>
      </c>
      <c r="I45" s="107" t="s">
        <v>197</v>
      </c>
      <c r="J45" s="107">
        <v>115.6</v>
      </c>
      <c r="K45" s="192">
        <f t="shared" si="1"/>
        <v>1244.3415199999999</v>
      </c>
      <c r="L45" s="114">
        <v>800</v>
      </c>
      <c r="M45" s="114">
        <f t="shared" si="3"/>
        <v>995473.21600000001</v>
      </c>
      <c r="O45" s="82"/>
    </row>
    <row r="46" spans="2:15" ht="30" x14ac:dyDescent="0.2">
      <c r="B46" s="107">
        <v>42</v>
      </c>
      <c r="C46" s="194" t="s">
        <v>2688</v>
      </c>
      <c r="D46" s="107">
        <v>1</v>
      </c>
      <c r="E46" s="107">
        <v>3.3</v>
      </c>
      <c r="F46" s="192">
        <f t="shared" si="0"/>
        <v>10.823999999999998</v>
      </c>
      <c r="G46" s="107">
        <v>1988</v>
      </c>
      <c r="H46" s="191" t="s">
        <v>198</v>
      </c>
      <c r="I46" s="107" t="s">
        <v>197</v>
      </c>
      <c r="J46" s="107">
        <v>157.86000000000001</v>
      </c>
      <c r="K46" s="192">
        <f t="shared" si="1"/>
        <v>1699.2366120000002</v>
      </c>
      <c r="L46" s="114">
        <v>150</v>
      </c>
      <c r="M46" s="114">
        <f t="shared" si="3"/>
        <v>254885.49180000002</v>
      </c>
      <c r="O46" s="82"/>
    </row>
    <row r="47" spans="2:15" ht="45" x14ac:dyDescent="0.2">
      <c r="B47" s="107">
        <v>43</v>
      </c>
      <c r="C47" s="194" t="s">
        <v>2689</v>
      </c>
      <c r="D47" s="107">
        <v>1</v>
      </c>
      <c r="E47" s="107">
        <v>6.5</v>
      </c>
      <c r="F47" s="192">
        <f t="shared" si="0"/>
        <v>21.32</v>
      </c>
      <c r="G47" s="107">
        <v>1987</v>
      </c>
      <c r="H47" s="191" t="s">
        <v>2750</v>
      </c>
      <c r="I47" s="107" t="s">
        <v>197</v>
      </c>
      <c r="J47" s="107">
        <v>937.57</v>
      </c>
      <c r="K47" s="192">
        <f t="shared" si="1"/>
        <v>10092.190994000001</v>
      </c>
      <c r="L47" s="114">
        <v>450</v>
      </c>
      <c r="M47" s="114">
        <f t="shared" si="3"/>
        <v>4541485.9473000001</v>
      </c>
      <c r="O47" s="82"/>
    </row>
    <row r="48" spans="2:15" ht="30" x14ac:dyDescent="0.2">
      <c r="B48" s="107">
        <v>44</v>
      </c>
      <c r="C48" s="194" t="s">
        <v>2690</v>
      </c>
      <c r="D48" s="107">
        <v>1</v>
      </c>
      <c r="E48" s="107">
        <v>4</v>
      </c>
      <c r="F48" s="192">
        <f t="shared" si="0"/>
        <v>13.12</v>
      </c>
      <c r="G48" s="107">
        <v>1985</v>
      </c>
      <c r="H48" s="191" t="s">
        <v>2682</v>
      </c>
      <c r="I48" s="107" t="s">
        <v>197</v>
      </c>
      <c r="J48" s="107">
        <v>17.2</v>
      </c>
      <c r="K48" s="192">
        <f t="shared" si="1"/>
        <v>185.14424</v>
      </c>
      <c r="L48" s="114">
        <v>700</v>
      </c>
      <c r="M48" s="114">
        <f t="shared" si="3"/>
        <v>129600.96799999999</v>
      </c>
      <c r="O48" s="82"/>
    </row>
    <row r="49" spans="2:15" ht="45" x14ac:dyDescent="0.2">
      <c r="B49" s="107">
        <v>45</v>
      </c>
      <c r="C49" s="194" t="s">
        <v>2691</v>
      </c>
      <c r="D49" s="107">
        <v>1</v>
      </c>
      <c r="E49" s="107">
        <v>10.7</v>
      </c>
      <c r="F49" s="192">
        <f t="shared" si="0"/>
        <v>35.095999999999997</v>
      </c>
      <c r="G49" s="107">
        <v>1991</v>
      </c>
      <c r="H49" s="191" t="s">
        <v>2750</v>
      </c>
      <c r="I49" s="107" t="s">
        <v>197</v>
      </c>
      <c r="J49" s="107">
        <v>722.16</v>
      </c>
      <c r="K49" s="192">
        <f t="shared" si="1"/>
        <v>7773.4746720000003</v>
      </c>
      <c r="L49" s="114">
        <v>550</v>
      </c>
      <c r="M49" s="114">
        <f t="shared" si="3"/>
        <v>4275411.0696</v>
      </c>
      <c r="O49" s="82"/>
    </row>
    <row r="50" spans="2:15" ht="45" x14ac:dyDescent="0.2">
      <c r="B50" s="107">
        <v>46</v>
      </c>
      <c r="C50" s="194" t="s">
        <v>2692</v>
      </c>
      <c r="D50" s="107">
        <v>1</v>
      </c>
      <c r="E50" s="107">
        <v>9.9</v>
      </c>
      <c r="F50" s="192">
        <f t="shared" si="0"/>
        <v>32.472000000000001</v>
      </c>
      <c r="G50" s="107">
        <v>1990</v>
      </c>
      <c r="H50" s="191" t="s">
        <v>2750</v>
      </c>
      <c r="I50" s="107" t="s">
        <v>197</v>
      </c>
      <c r="J50" s="107">
        <v>1687.24</v>
      </c>
      <c r="K50" s="192">
        <f t="shared" si="1"/>
        <v>18161.788808000001</v>
      </c>
      <c r="L50" s="114">
        <v>450</v>
      </c>
      <c r="M50" s="114">
        <f t="shared" si="3"/>
        <v>8172804.9636000004</v>
      </c>
      <c r="O50" s="82"/>
    </row>
    <row r="51" spans="2:15" ht="30" x14ac:dyDescent="0.2">
      <c r="B51" s="107">
        <v>47</v>
      </c>
      <c r="C51" s="194" t="s">
        <v>2693</v>
      </c>
      <c r="D51" s="107">
        <v>1</v>
      </c>
      <c r="E51" s="107">
        <v>4.25</v>
      </c>
      <c r="F51" s="192">
        <f t="shared" si="0"/>
        <v>13.94</v>
      </c>
      <c r="G51" s="107">
        <v>1989</v>
      </c>
      <c r="H51" s="191" t="s">
        <v>2682</v>
      </c>
      <c r="I51" s="107" t="s">
        <v>197</v>
      </c>
      <c r="J51" s="107">
        <v>209</v>
      </c>
      <c r="K51" s="192">
        <f t="shared" si="1"/>
        <v>2249.7178000000004</v>
      </c>
      <c r="L51" s="114">
        <v>700</v>
      </c>
      <c r="M51" s="114">
        <f t="shared" si="3"/>
        <v>1574802.4600000002</v>
      </c>
      <c r="O51" s="82"/>
    </row>
    <row r="52" spans="2:15" ht="45" x14ac:dyDescent="0.2">
      <c r="B52" s="107">
        <v>48</v>
      </c>
      <c r="C52" s="194" t="s">
        <v>2694</v>
      </c>
      <c r="D52" s="107">
        <v>1</v>
      </c>
      <c r="E52" s="107">
        <v>9.9</v>
      </c>
      <c r="F52" s="192">
        <f t="shared" si="0"/>
        <v>32.472000000000001</v>
      </c>
      <c r="G52" s="107">
        <v>1987</v>
      </c>
      <c r="H52" s="191" t="s">
        <v>2750</v>
      </c>
      <c r="I52" s="107" t="s">
        <v>197</v>
      </c>
      <c r="J52" s="107">
        <v>1017.6</v>
      </c>
      <c r="K52" s="192">
        <f t="shared" si="1"/>
        <v>10953.649920000002</v>
      </c>
      <c r="L52" s="114">
        <v>450</v>
      </c>
      <c r="M52" s="114">
        <f t="shared" si="3"/>
        <v>4929142.4640000006</v>
      </c>
      <c r="O52" s="82"/>
    </row>
    <row r="53" spans="2:15" ht="45" x14ac:dyDescent="0.2">
      <c r="B53" s="107">
        <v>49</v>
      </c>
      <c r="C53" s="194" t="s">
        <v>2695</v>
      </c>
      <c r="D53" s="107">
        <v>1</v>
      </c>
      <c r="E53" s="107">
        <v>9.9</v>
      </c>
      <c r="F53" s="192">
        <f t="shared" si="0"/>
        <v>32.472000000000001</v>
      </c>
      <c r="G53" s="107">
        <v>1987</v>
      </c>
      <c r="H53" s="191" t="s">
        <v>2750</v>
      </c>
      <c r="I53" s="107" t="s">
        <v>197</v>
      </c>
      <c r="J53" s="107">
        <v>1200</v>
      </c>
      <c r="K53" s="192">
        <f t="shared" si="1"/>
        <v>12917.04</v>
      </c>
      <c r="L53" s="114">
        <v>450</v>
      </c>
      <c r="M53" s="114">
        <f t="shared" si="3"/>
        <v>5812668</v>
      </c>
      <c r="O53" s="82"/>
    </row>
    <row r="54" spans="2:15" ht="30" x14ac:dyDescent="0.2">
      <c r="B54" s="107">
        <v>50</v>
      </c>
      <c r="C54" s="194" t="s">
        <v>2696</v>
      </c>
      <c r="D54" s="107">
        <v>1</v>
      </c>
      <c r="E54" s="107">
        <v>4</v>
      </c>
      <c r="F54" s="192">
        <f t="shared" si="0"/>
        <v>13.12</v>
      </c>
      <c r="G54" s="107">
        <v>1980</v>
      </c>
      <c r="H54" s="191" t="s">
        <v>2751</v>
      </c>
      <c r="I54" s="107" t="s">
        <v>197</v>
      </c>
      <c r="J54" s="107">
        <v>19.600000000000001</v>
      </c>
      <c r="K54" s="192">
        <f t="shared" si="1"/>
        <v>210.97832000000002</v>
      </c>
      <c r="L54" s="114">
        <v>600</v>
      </c>
      <c r="M54" s="114">
        <f t="shared" si="3"/>
        <v>126586.99200000001</v>
      </c>
      <c r="O54" s="82"/>
    </row>
    <row r="55" spans="2:15" ht="30" x14ac:dyDescent="0.2">
      <c r="B55" s="107">
        <v>51</v>
      </c>
      <c r="C55" s="194" t="s">
        <v>2697</v>
      </c>
      <c r="D55" s="107">
        <v>1</v>
      </c>
      <c r="E55" s="107">
        <v>3</v>
      </c>
      <c r="F55" s="192">
        <f t="shared" si="0"/>
        <v>9.84</v>
      </c>
      <c r="G55" s="107">
        <v>1992</v>
      </c>
      <c r="H55" s="191" t="s">
        <v>2751</v>
      </c>
      <c r="I55" s="107" t="s">
        <v>197</v>
      </c>
      <c r="J55" s="107">
        <v>72.69</v>
      </c>
      <c r="K55" s="192">
        <f t="shared" si="1"/>
        <v>782.44969800000001</v>
      </c>
      <c r="L55" s="114">
        <v>750</v>
      </c>
      <c r="M55" s="114">
        <f t="shared" si="3"/>
        <v>586837.27350000001</v>
      </c>
      <c r="O55" s="82"/>
    </row>
    <row r="56" spans="2:15" ht="30" x14ac:dyDescent="0.2">
      <c r="B56" s="107">
        <v>52</v>
      </c>
      <c r="C56" s="194" t="s">
        <v>2698</v>
      </c>
      <c r="D56" s="107">
        <v>1</v>
      </c>
      <c r="E56" s="107">
        <v>6</v>
      </c>
      <c r="F56" s="192">
        <f t="shared" si="0"/>
        <v>19.68</v>
      </c>
      <c r="G56" s="107">
        <v>1989</v>
      </c>
      <c r="H56" s="191" t="s">
        <v>200</v>
      </c>
      <c r="I56" s="107" t="s">
        <v>197</v>
      </c>
      <c r="J56" s="107">
        <v>1350</v>
      </c>
      <c r="K56" s="192">
        <f t="shared" si="1"/>
        <v>14531.67</v>
      </c>
      <c r="L56" s="114">
        <v>450</v>
      </c>
      <c r="M56" s="114">
        <f t="shared" si="3"/>
        <v>6539251.5</v>
      </c>
      <c r="O56" s="82"/>
    </row>
    <row r="57" spans="2:15" ht="30" x14ac:dyDescent="0.2">
      <c r="B57" s="107">
        <v>53</v>
      </c>
      <c r="C57" s="194" t="s">
        <v>2699</v>
      </c>
      <c r="D57" s="107">
        <v>1</v>
      </c>
      <c r="E57" s="107">
        <v>3</v>
      </c>
      <c r="F57" s="192">
        <f t="shared" si="0"/>
        <v>9.84</v>
      </c>
      <c r="G57" s="107">
        <v>1992</v>
      </c>
      <c r="H57" s="191" t="s">
        <v>2751</v>
      </c>
      <c r="I57" s="107" t="s">
        <v>197</v>
      </c>
      <c r="J57" s="107">
        <v>256.84300000000002</v>
      </c>
      <c r="K57" s="192">
        <f t="shared" si="1"/>
        <v>2764.7094206000002</v>
      </c>
      <c r="L57" s="114">
        <v>750</v>
      </c>
      <c r="M57" s="114">
        <f t="shared" si="3"/>
        <v>2073532.0654500001</v>
      </c>
      <c r="O57" s="82"/>
    </row>
    <row r="58" spans="2:15" ht="45" x14ac:dyDescent="0.2">
      <c r="B58" s="107">
        <v>54</v>
      </c>
      <c r="C58" s="194" t="s">
        <v>2700</v>
      </c>
      <c r="D58" s="107">
        <v>1</v>
      </c>
      <c r="E58" s="107">
        <v>9.9</v>
      </c>
      <c r="F58" s="192">
        <f t="shared" si="0"/>
        <v>32.472000000000001</v>
      </c>
      <c r="G58" s="107">
        <v>1990</v>
      </c>
      <c r="H58" s="191" t="s">
        <v>2750</v>
      </c>
      <c r="I58" s="107" t="s">
        <v>197</v>
      </c>
      <c r="J58" s="107">
        <v>360</v>
      </c>
      <c r="K58" s="192">
        <f t="shared" si="1"/>
        <v>3875.1120000000001</v>
      </c>
      <c r="L58" s="114">
        <v>450</v>
      </c>
      <c r="M58" s="114">
        <f t="shared" si="3"/>
        <v>1743800.4000000001</v>
      </c>
      <c r="O58" s="82"/>
    </row>
    <row r="59" spans="2:15" ht="30" x14ac:dyDescent="0.2">
      <c r="B59" s="107">
        <v>55</v>
      </c>
      <c r="C59" s="194" t="s">
        <v>2701</v>
      </c>
      <c r="D59" s="107">
        <v>1</v>
      </c>
      <c r="E59" s="107">
        <v>4</v>
      </c>
      <c r="F59" s="192">
        <f t="shared" si="0"/>
        <v>13.12</v>
      </c>
      <c r="G59" s="107">
        <v>1997</v>
      </c>
      <c r="H59" s="191" t="s">
        <v>2752</v>
      </c>
      <c r="I59" s="107" t="s">
        <v>197</v>
      </c>
      <c r="J59" s="107">
        <v>144</v>
      </c>
      <c r="K59" s="192">
        <f t="shared" si="1"/>
        <v>1550.0448000000001</v>
      </c>
      <c r="L59" s="114">
        <v>350</v>
      </c>
      <c r="M59" s="114">
        <f t="shared" si="3"/>
        <v>542515.68000000005</v>
      </c>
      <c r="O59" s="82"/>
    </row>
    <row r="60" spans="2:15" ht="45" x14ac:dyDescent="0.2">
      <c r="B60" s="107">
        <v>56</v>
      </c>
      <c r="C60" s="194" t="s">
        <v>2702</v>
      </c>
      <c r="D60" s="107">
        <v>1</v>
      </c>
      <c r="E60" s="107">
        <v>6.7</v>
      </c>
      <c r="F60" s="192">
        <f t="shared" si="0"/>
        <v>21.975999999999999</v>
      </c>
      <c r="G60" s="107">
        <v>2006</v>
      </c>
      <c r="H60" s="191" t="s">
        <v>2750</v>
      </c>
      <c r="I60" s="107" t="s">
        <v>197</v>
      </c>
      <c r="J60" s="107">
        <v>603.57000000000005</v>
      </c>
      <c r="K60" s="192">
        <f t="shared" si="1"/>
        <v>6496.9481940000005</v>
      </c>
      <c r="L60" s="114">
        <v>600</v>
      </c>
      <c r="M60" s="114">
        <f t="shared" si="3"/>
        <v>3898168.9164000005</v>
      </c>
      <c r="O60" s="82"/>
    </row>
    <row r="61" spans="2:15" ht="30" x14ac:dyDescent="0.2">
      <c r="B61" s="107">
        <v>57</v>
      </c>
      <c r="C61" s="194" t="s">
        <v>2715</v>
      </c>
      <c r="D61" s="107">
        <v>1</v>
      </c>
      <c r="E61" s="107">
        <v>3</v>
      </c>
      <c r="F61" s="192">
        <f t="shared" si="0"/>
        <v>9.84</v>
      </c>
      <c r="G61" s="107">
        <v>2007</v>
      </c>
      <c r="H61" s="191" t="s">
        <v>2751</v>
      </c>
      <c r="I61" s="107" t="s">
        <v>197</v>
      </c>
      <c r="J61" s="107">
        <v>43.546999999999997</v>
      </c>
      <c r="K61" s="192">
        <f t="shared" si="1"/>
        <v>468.7486174</v>
      </c>
      <c r="L61" s="114">
        <v>750</v>
      </c>
      <c r="M61" s="114">
        <f t="shared" si="3"/>
        <v>351561.46305000002</v>
      </c>
      <c r="O61" s="82"/>
    </row>
    <row r="62" spans="2:15" ht="30" x14ac:dyDescent="0.2">
      <c r="B62" s="107">
        <v>58</v>
      </c>
      <c r="C62" s="194" t="s">
        <v>2716</v>
      </c>
      <c r="D62" s="107">
        <v>1</v>
      </c>
      <c r="E62" s="107">
        <v>1.6</v>
      </c>
      <c r="F62" s="192">
        <f t="shared" si="0"/>
        <v>5.2480000000000002</v>
      </c>
      <c r="G62" s="107">
        <v>1997</v>
      </c>
      <c r="H62" s="191" t="s">
        <v>2753</v>
      </c>
      <c r="I62" s="107" t="s">
        <v>197</v>
      </c>
      <c r="J62" s="107">
        <v>144</v>
      </c>
      <c r="K62" s="192">
        <f t="shared" si="1"/>
        <v>1550.0448000000001</v>
      </c>
      <c r="L62" s="114">
        <v>600</v>
      </c>
      <c r="M62" s="114">
        <f t="shared" si="3"/>
        <v>930026.88000000012</v>
      </c>
      <c r="O62" s="82"/>
    </row>
    <row r="63" spans="2:15" ht="30" x14ac:dyDescent="0.2">
      <c r="B63" s="107">
        <v>59</v>
      </c>
      <c r="C63" s="194" t="s">
        <v>2717</v>
      </c>
      <c r="D63" s="107">
        <v>1</v>
      </c>
      <c r="E63" s="107">
        <v>4</v>
      </c>
      <c r="F63" s="192">
        <f t="shared" si="0"/>
        <v>13.12</v>
      </c>
      <c r="G63" s="107">
        <v>1997</v>
      </c>
      <c r="H63" s="191" t="s">
        <v>2754</v>
      </c>
      <c r="I63" s="107" t="s">
        <v>197</v>
      </c>
      <c r="J63" s="107">
        <v>65.144999999999996</v>
      </c>
      <c r="K63" s="192">
        <f t="shared" si="1"/>
        <v>701.23380899999995</v>
      </c>
      <c r="L63" s="114">
        <v>350</v>
      </c>
      <c r="M63" s="114">
        <f t="shared" si="3"/>
        <v>245431.83314999999</v>
      </c>
      <c r="O63" s="82"/>
    </row>
    <row r="64" spans="2:15" ht="30" x14ac:dyDescent="0.2">
      <c r="B64" s="107">
        <v>60</v>
      </c>
      <c r="C64" s="194" t="s">
        <v>2718</v>
      </c>
      <c r="D64" s="107">
        <v>1</v>
      </c>
      <c r="E64" s="107">
        <v>2.4</v>
      </c>
      <c r="F64" s="192">
        <f t="shared" si="0"/>
        <v>7.871999999999999</v>
      </c>
      <c r="G64" s="107">
        <v>1995</v>
      </c>
      <c r="H64" s="191" t="s">
        <v>2755</v>
      </c>
      <c r="I64" s="107" t="s">
        <v>197</v>
      </c>
      <c r="J64" s="107">
        <v>85.6</v>
      </c>
      <c r="K64" s="192">
        <f t="shared" si="1"/>
        <v>921.41552000000001</v>
      </c>
      <c r="L64" s="114">
        <v>350</v>
      </c>
      <c r="M64" s="114">
        <f t="shared" si="3"/>
        <v>322495.43200000003</v>
      </c>
      <c r="O64" s="82"/>
    </row>
    <row r="65" spans="2:15" ht="45" x14ac:dyDescent="0.2">
      <c r="B65" s="107">
        <v>61</v>
      </c>
      <c r="C65" s="194" t="s">
        <v>2719</v>
      </c>
      <c r="D65" s="107">
        <v>1</v>
      </c>
      <c r="E65" s="107">
        <v>9.6999999999999993</v>
      </c>
      <c r="F65" s="192">
        <f t="shared" si="0"/>
        <v>31.815999999999995</v>
      </c>
      <c r="G65" s="107">
        <v>1995</v>
      </c>
      <c r="H65" s="191" t="s">
        <v>2750</v>
      </c>
      <c r="I65" s="107" t="s">
        <v>197</v>
      </c>
      <c r="J65" s="107">
        <v>1771</v>
      </c>
      <c r="K65" s="192">
        <f t="shared" si="1"/>
        <v>19063.3982</v>
      </c>
      <c r="L65" s="114">
        <v>450</v>
      </c>
      <c r="M65" s="114">
        <f t="shared" si="3"/>
        <v>8578529.1899999995</v>
      </c>
      <c r="O65" s="82"/>
    </row>
    <row r="66" spans="2:15" ht="45" x14ac:dyDescent="0.2">
      <c r="B66" s="107">
        <v>62</v>
      </c>
      <c r="C66" s="194" t="s">
        <v>2720</v>
      </c>
      <c r="D66" s="107">
        <v>1</v>
      </c>
      <c r="E66" s="107">
        <v>10.77</v>
      </c>
      <c r="F66" s="192">
        <f t="shared" si="0"/>
        <v>35.325599999999994</v>
      </c>
      <c r="G66" s="107">
        <v>1995</v>
      </c>
      <c r="H66" s="191" t="s">
        <v>2750</v>
      </c>
      <c r="I66" s="107" t="s">
        <v>197</v>
      </c>
      <c r="J66" s="107">
        <v>3972.2</v>
      </c>
      <c r="K66" s="192">
        <f t="shared" si="1"/>
        <v>42757.555240000002</v>
      </c>
      <c r="L66" s="114">
        <v>450</v>
      </c>
      <c r="M66" s="114">
        <f t="shared" si="3"/>
        <v>19240899.857999999</v>
      </c>
      <c r="O66" s="82"/>
    </row>
    <row r="67" spans="2:15" ht="45" x14ac:dyDescent="0.2">
      <c r="B67" s="107">
        <v>63</v>
      </c>
      <c r="C67" s="194" t="s">
        <v>2721</v>
      </c>
      <c r="D67" s="107">
        <v>1</v>
      </c>
      <c r="E67" s="107">
        <v>4.25</v>
      </c>
      <c r="F67" s="192">
        <f t="shared" si="0"/>
        <v>13.94</v>
      </c>
      <c r="G67" s="107">
        <v>1995</v>
      </c>
      <c r="H67" s="191" t="s">
        <v>2756</v>
      </c>
      <c r="I67" s="107" t="s">
        <v>197</v>
      </c>
      <c r="J67" s="107">
        <v>237.69</v>
      </c>
      <c r="K67" s="192">
        <f t="shared" si="1"/>
        <v>2558.5426980000002</v>
      </c>
      <c r="L67" s="114">
        <v>750</v>
      </c>
      <c r="M67" s="114">
        <f t="shared" si="3"/>
        <v>1918907.0235000001</v>
      </c>
      <c r="O67" s="82"/>
    </row>
    <row r="68" spans="2:15" ht="45" x14ac:dyDescent="0.2">
      <c r="B68" s="107">
        <v>64</v>
      </c>
      <c r="C68" s="194" t="s">
        <v>2723</v>
      </c>
      <c r="D68" s="107">
        <v>1</v>
      </c>
      <c r="E68" s="107">
        <v>4</v>
      </c>
      <c r="F68" s="192">
        <f t="shared" si="0"/>
        <v>13.12</v>
      </c>
      <c r="G68" s="107">
        <v>1985</v>
      </c>
      <c r="H68" s="191" t="s">
        <v>2756</v>
      </c>
      <c r="I68" s="107" t="s">
        <v>197</v>
      </c>
      <c r="J68" s="107">
        <v>17.2</v>
      </c>
      <c r="K68" s="192">
        <f t="shared" si="1"/>
        <v>185.14424</v>
      </c>
      <c r="L68" s="114">
        <v>700</v>
      </c>
      <c r="M68" s="114">
        <f t="shared" si="3"/>
        <v>129600.96799999999</v>
      </c>
      <c r="O68" s="82"/>
    </row>
    <row r="69" spans="2:15" ht="45" x14ac:dyDescent="0.2">
      <c r="B69" s="107">
        <v>65</v>
      </c>
      <c r="C69" s="194" t="s">
        <v>2724</v>
      </c>
      <c r="D69" s="107">
        <v>1</v>
      </c>
      <c r="E69" s="107">
        <v>10.4</v>
      </c>
      <c r="F69" s="192">
        <f t="shared" ref="F69:F82" si="4">E69*3.28</f>
        <v>34.112000000000002</v>
      </c>
      <c r="G69" s="107">
        <v>1985</v>
      </c>
      <c r="H69" s="191" t="s">
        <v>2750</v>
      </c>
      <c r="I69" s="107" t="s">
        <v>197</v>
      </c>
      <c r="J69" s="107">
        <v>1851.2</v>
      </c>
      <c r="K69" s="192">
        <f t="shared" ref="K69:K82" si="5">J69*10.7642</f>
        <v>19926.687040000001</v>
      </c>
      <c r="L69" s="114">
        <v>450</v>
      </c>
      <c r="M69" s="114">
        <f t="shared" si="3"/>
        <v>8967009.1679999996</v>
      </c>
      <c r="O69" s="82"/>
    </row>
    <row r="70" spans="2:15" ht="45" x14ac:dyDescent="0.2">
      <c r="B70" s="107">
        <v>66</v>
      </c>
      <c r="C70" s="194" t="s">
        <v>2725</v>
      </c>
      <c r="D70" s="107">
        <v>1</v>
      </c>
      <c r="E70" s="107">
        <v>4.25</v>
      </c>
      <c r="F70" s="192">
        <f t="shared" si="4"/>
        <v>13.94</v>
      </c>
      <c r="G70" s="107">
        <v>1985</v>
      </c>
      <c r="H70" s="191" t="s">
        <v>2756</v>
      </c>
      <c r="I70" s="107" t="s">
        <v>197</v>
      </c>
      <c r="J70" s="107">
        <v>93.838999999999999</v>
      </c>
      <c r="K70" s="192">
        <f t="shared" si="5"/>
        <v>1010.1017638000001</v>
      </c>
      <c r="L70" s="114">
        <v>700</v>
      </c>
      <c r="M70" s="114">
        <f t="shared" si="3"/>
        <v>707071.23466000007</v>
      </c>
      <c r="O70" s="82"/>
    </row>
    <row r="71" spans="2:15" ht="45" x14ac:dyDescent="0.2">
      <c r="B71" s="107">
        <v>67</v>
      </c>
      <c r="C71" s="194" t="s">
        <v>2726</v>
      </c>
      <c r="D71" s="107">
        <v>1</v>
      </c>
      <c r="E71" s="107">
        <v>6</v>
      </c>
      <c r="F71" s="192">
        <f t="shared" si="4"/>
        <v>19.68</v>
      </c>
      <c r="G71" s="107">
        <v>1985</v>
      </c>
      <c r="H71" s="191" t="s">
        <v>2750</v>
      </c>
      <c r="I71" s="107" t="s">
        <v>197</v>
      </c>
      <c r="J71" s="107">
        <v>182.75</v>
      </c>
      <c r="K71" s="192">
        <f t="shared" si="5"/>
        <v>1967.1575500000001</v>
      </c>
      <c r="L71" s="114">
        <v>450</v>
      </c>
      <c r="M71" s="114">
        <f t="shared" si="3"/>
        <v>885220.89750000008</v>
      </c>
      <c r="O71" s="82"/>
    </row>
    <row r="72" spans="2:15" ht="45" x14ac:dyDescent="0.2">
      <c r="B72" s="107">
        <v>68</v>
      </c>
      <c r="C72" s="194" t="s">
        <v>2727</v>
      </c>
      <c r="D72" s="107">
        <v>1</v>
      </c>
      <c r="E72" s="107">
        <v>3</v>
      </c>
      <c r="F72" s="192">
        <f t="shared" si="4"/>
        <v>9.84</v>
      </c>
      <c r="G72" s="107">
        <v>1985</v>
      </c>
      <c r="H72" s="191" t="s">
        <v>2756</v>
      </c>
      <c r="I72" s="107" t="s">
        <v>197</v>
      </c>
      <c r="J72" s="107">
        <v>93.838999999999999</v>
      </c>
      <c r="K72" s="192">
        <f t="shared" si="5"/>
        <v>1010.1017638000001</v>
      </c>
      <c r="L72" s="114">
        <v>700</v>
      </c>
      <c r="M72" s="114">
        <f t="shared" si="3"/>
        <v>707071.23466000007</v>
      </c>
      <c r="O72" s="82"/>
    </row>
    <row r="73" spans="2:15" ht="45" x14ac:dyDescent="0.2">
      <c r="B73" s="107">
        <v>69</v>
      </c>
      <c r="C73" s="194" t="s">
        <v>2728</v>
      </c>
      <c r="D73" s="107">
        <v>1</v>
      </c>
      <c r="E73" s="107">
        <v>9.9</v>
      </c>
      <c r="F73" s="192">
        <f t="shared" si="4"/>
        <v>32.472000000000001</v>
      </c>
      <c r="G73" s="107">
        <v>1985</v>
      </c>
      <c r="H73" s="191" t="s">
        <v>2750</v>
      </c>
      <c r="I73" s="107" t="s">
        <v>197</v>
      </c>
      <c r="J73" s="107">
        <v>590.625</v>
      </c>
      <c r="K73" s="192">
        <f t="shared" si="5"/>
        <v>6357.6056250000001</v>
      </c>
      <c r="L73" s="114">
        <v>450</v>
      </c>
      <c r="M73" s="114">
        <f t="shared" si="3"/>
        <v>2860922.53125</v>
      </c>
      <c r="O73" s="82"/>
    </row>
    <row r="74" spans="2:15" ht="45" x14ac:dyDescent="0.2">
      <c r="B74" s="107">
        <v>70</v>
      </c>
      <c r="C74" s="194" t="s">
        <v>2729</v>
      </c>
      <c r="D74" s="107">
        <v>1</v>
      </c>
      <c r="E74" s="107">
        <v>3.25</v>
      </c>
      <c r="F74" s="192">
        <f t="shared" si="4"/>
        <v>10.66</v>
      </c>
      <c r="G74" s="107">
        <v>1985</v>
      </c>
      <c r="H74" s="191" t="s">
        <v>2750</v>
      </c>
      <c r="I74" s="107" t="s">
        <v>197</v>
      </c>
      <c r="J74" s="107">
        <v>310.2</v>
      </c>
      <c r="K74" s="192">
        <f t="shared" si="5"/>
        <v>3339.0548400000002</v>
      </c>
      <c r="L74" s="114">
        <v>300</v>
      </c>
      <c r="M74" s="114">
        <f t="shared" si="3"/>
        <v>1001716.452</v>
      </c>
      <c r="O74" s="82"/>
    </row>
    <row r="75" spans="2:15" ht="45" x14ac:dyDescent="0.2">
      <c r="B75" s="107">
        <v>71</v>
      </c>
      <c r="C75" s="194" t="s">
        <v>2730</v>
      </c>
      <c r="D75" s="107">
        <v>1</v>
      </c>
      <c r="E75" s="107">
        <v>5</v>
      </c>
      <c r="F75" s="192">
        <f t="shared" si="4"/>
        <v>16.399999999999999</v>
      </c>
      <c r="G75" s="107">
        <v>1985</v>
      </c>
      <c r="H75" s="191" t="s">
        <v>2750</v>
      </c>
      <c r="I75" s="107" t="s">
        <v>197</v>
      </c>
      <c r="J75" s="107">
        <v>455.84</v>
      </c>
      <c r="K75" s="192">
        <f t="shared" si="5"/>
        <v>4906.7529279999999</v>
      </c>
      <c r="L75" s="114">
        <v>350</v>
      </c>
      <c r="M75" s="114">
        <f t="shared" si="3"/>
        <v>1717363.5248</v>
      </c>
      <c r="O75" s="82"/>
    </row>
    <row r="76" spans="2:15" ht="45" x14ac:dyDescent="0.2">
      <c r="B76" s="107">
        <v>72</v>
      </c>
      <c r="C76" s="194" t="s">
        <v>2731</v>
      </c>
      <c r="D76" s="107">
        <v>1</v>
      </c>
      <c r="E76" s="107">
        <v>3</v>
      </c>
      <c r="F76" s="192">
        <f t="shared" si="4"/>
        <v>9.84</v>
      </c>
      <c r="G76" s="107">
        <v>1985</v>
      </c>
      <c r="H76" s="191" t="s">
        <v>2756</v>
      </c>
      <c r="I76" s="107" t="s">
        <v>197</v>
      </c>
      <c r="J76" s="107">
        <v>30.69</v>
      </c>
      <c r="K76" s="192">
        <f t="shared" si="5"/>
        <v>330.35329800000005</v>
      </c>
      <c r="L76" s="114">
        <v>700</v>
      </c>
      <c r="M76" s="114">
        <f t="shared" si="3"/>
        <v>231247.30860000005</v>
      </c>
      <c r="O76" s="82"/>
    </row>
    <row r="77" spans="2:15" ht="45" x14ac:dyDescent="0.2">
      <c r="B77" s="107">
        <v>73</v>
      </c>
      <c r="C77" s="194" t="s">
        <v>2732</v>
      </c>
      <c r="D77" s="107">
        <v>1</v>
      </c>
      <c r="E77" s="107">
        <v>9.15</v>
      </c>
      <c r="F77" s="192">
        <f t="shared" si="4"/>
        <v>30.012</v>
      </c>
      <c r="G77" s="107">
        <v>1985</v>
      </c>
      <c r="H77" s="191" t="s">
        <v>2750</v>
      </c>
      <c r="I77" s="107" t="s">
        <v>197</v>
      </c>
      <c r="J77" s="107">
        <v>170.75</v>
      </c>
      <c r="K77" s="192">
        <f t="shared" si="5"/>
        <v>1837.9871500000002</v>
      </c>
      <c r="L77" s="114">
        <v>450</v>
      </c>
      <c r="M77" s="114">
        <f t="shared" si="3"/>
        <v>827094.21750000003</v>
      </c>
      <c r="O77" s="82"/>
    </row>
    <row r="78" spans="2:15" ht="45" x14ac:dyDescent="0.2">
      <c r="B78" s="107">
        <v>74</v>
      </c>
      <c r="C78" s="194" t="s">
        <v>2733</v>
      </c>
      <c r="D78" s="107">
        <v>1</v>
      </c>
      <c r="E78" s="107">
        <v>7.7</v>
      </c>
      <c r="F78" s="192">
        <f t="shared" si="4"/>
        <v>25.256</v>
      </c>
      <c r="G78" s="107">
        <v>1985</v>
      </c>
      <c r="H78" s="191" t="s">
        <v>2750</v>
      </c>
      <c r="I78" s="107" t="s">
        <v>197</v>
      </c>
      <c r="J78" s="107">
        <v>1100</v>
      </c>
      <c r="K78" s="192">
        <f t="shared" si="5"/>
        <v>11840.62</v>
      </c>
      <c r="L78" s="114">
        <v>450</v>
      </c>
      <c r="M78" s="114">
        <f t="shared" si="3"/>
        <v>5328279</v>
      </c>
      <c r="O78" s="82"/>
    </row>
    <row r="79" spans="2:15" ht="45" x14ac:dyDescent="0.2">
      <c r="B79" s="107">
        <v>75</v>
      </c>
      <c r="C79" s="194" t="s">
        <v>2734</v>
      </c>
      <c r="D79" s="107">
        <v>1</v>
      </c>
      <c r="E79" s="107">
        <v>3</v>
      </c>
      <c r="F79" s="192">
        <f t="shared" si="4"/>
        <v>9.84</v>
      </c>
      <c r="G79" s="107">
        <v>1992</v>
      </c>
      <c r="H79" s="191" t="s">
        <v>2756</v>
      </c>
      <c r="I79" s="107" t="s">
        <v>197</v>
      </c>
      <c r="J79" s="107">
        <v>3246.87</v>
      </c>
      <c r="K79" s="192">
        <f t="shared" si="5"/>
        <v>34949.958054000002</v>
      </c>
      <c r="L79" s="114">
        <v>500</v>
      </c>
      <c r="M79" s="114">
        <f t="shared" si="3"/>
        <v>17474979.027000003</v>
      </c>
      <c r="O79" s="82"/>
    </row>
    <row r="80" spans="2:15" ht="30" x14ac:dyDescent="0.2">
      <c r="B80" s="107">
        <v>76</v>
      </c>
      <c r="C80" s="194" t="s">
        <v>2739</v>
      </c>
      <c r="D80" s="107"/>
      <c r="E80" s="107">
        <v>1.2</v>
      </c>
      <c r="F80" s="192">
        <f t="shared" si="4"/>
        <v>3.9359999999999995</v>
      </c>
      <c r="G80" s="107">
        <v>1989</v>
      </c>
      <c r="H80" s="191" t="s">
        <v>2761</v>
      </c>
      <c r="I80" s="107" t="s">
        <v>197</v>
      </c>
      <c r="J80" s="107">
        <f>220*0.23</f>
        <v>50.6</v>
      </c>
      <c r="K80" s="192">
        <f t="shared" si="5"/>
        <v>544.66852000000006</v>
      </c>
      <c r="L80" s="114">
        <v>800</v>
      </c>
      <c r="M80" s="114">
        <f t="shared" ref="M80:M82" si="6">L80*K80</f>
        <v>435734.81600000005</v>
      </c>
      <c r="O80" s="82"/>
    </row>
    <row r="81" spans="2:15" ht="15" x14ac:dyDescent="0.2">
      <c r="B81" s="107">
        <v>77</v>
      </c>
      <c r="C81" s="194" t="s">
        <v>2744</v>
      </c>
      <c r="D81" s="107"/>
      <c r="E81" s="107"/>
      <c r="F81" s="192"/>
      <c r="G81" s="107">
        <v>2002</v>
      </c>
      <c r="H81" s="191"/>
      <c r="I81" s="107" t="s">
        <v>197</v>
      </c>
      <c r="J81" s="107">
        <f>2528*0.23</f>
        <v>581.44000000000005</v>
      </c>
      <c r="K81" s="192">
        <f t="shared" si="5"/>
        <v>6258.7364480000006</v>
      </c>
      <c r="L81" s="114">
        <v>1000</v>
      </c>
      <c r="M81" s="114">
        <f t="shared" si="6"/>
        <v>6258736.4480000008</v>
      </c>
      <c r="O81" s="82"/>
    </row>
    <row r="82" spans="2:15" ht="45" x14ac:dyDescent="0.2">
      <c r="B82" s="107">
        <v>78</v>
      </c>
      <c r="C82" s="194" t="s">
        <v>2662</v>
      </c>
      <c r="D82" s="107"/>
      <c r="E82" s="107">
        <v>3</v>
      </c>
      <c r="F82" s="192">
        <f t="shared" si="4"/>
        <v>9.84</v>
      </c>
      <c r="G82" s="107">
        <v>2006</v>
      </c>
      <c r="H82" s="191" t="s">
        <v>2756</v>
      </c>
      <c r="I82" s="107" t="s">
        <v>197</v>
      </c>
      <c r="J82" s="107">
        <v>35.69</v>
      </c>
      <c r="K82" s="192">
        <f t="shared" si="5"/>
        <v>384.17429800000002</v>
      </c>
      <c r="L82" s="114">
        <v>750</v>
      </c>
      <c r="M82" s="114">
        <f t="shared" si="6"/>
        <v>288130.72350000002</v>
      </c>
      <c r="O82" s="82"/>
    </row>
    <row r="83" spans="2:15" ht="60" x14ac:dyDescent="0.2">
      <c r="B83" s="107">
        <v>79</v>
      </c>
      <c r="C83" s="194" t="s">
        <v>2771</v>
      </c>
      <c r="D83" s="298"/>
      <c r="E83" s="299"/>
      <c r="F83" s="299"/>
      <c r="G83" s="299"/>
      <c r="H83" s="300"/>
      <c r="I83" s="107" t="s">
        <v>197</v>
      </c>
      <c r="J83" s="107" t="s">
        <v>2758</v>
      </c>
      <c r="K83" s="192" t="s">
        <v>2758</v>
      </c>
      <c r="L83" s="114" t="s">
        <v>2758</v>
      </c>
      <c r="M83" s="114">
        <v>10000000</v>
      </c>
      <c r="O83" s="218"/>
    </row>
    <row r="84" spans="2:15" ht="15.75" x14ac:dyDescent="0.2">
      <c r="B84" s="301" t="s">
        <v>110</v>
      </c>
      <c r="C84" s="301"/>
      <c r="D84" s="301"/>
      <c r="E84" s="301"/>
      <c r="F84" s="301"/>
      <c r="G84" s="301"/>
      <c r="H84" s="301"/>
      <c r="I84" s="301"/>
      <c r="J84" s="107"/>
      <c r="K84" s="83">
        <f>SUM(K5:K82)</f>
        <v>430462.53236840008</v>
      </c>
      <c r="L84" s="187"/>
      <c r="M84" s="238">
        <f>SUM(M5:M83)</f>
        <v>206584890.92798007</v>
      </c>
    </row>
    <row r="85" spans="2:15" x14ac:dyDescent="0.2">
      <c r="B85" s="302"/>
      <c r="C85" s="302"/>
      <c r="D85" s="302"/>
      <c r="E85" s="302"/>
      <c r="F85" s="302"/>
      <c r="G85" s="302"/>
      <c r="H85" s="302"/>
      <c r="I85" s="302"/>
      <c r="J85" s="302"/>
      <c r="K85" s="302"/>
      <c r="L85" s="302"/>
      <c r="M85" s="302"/>
    </row>
    <row r="86" spans="2:15" x14ac:dyDescent="0.2">
      <c r="B86" s="303" t="s">
        <v>132</v>
      </c>
      <c r="C86" s="303"/>
      <c r="D86" s="303"/>
      <c r="E86" s="303"/>
      <c r="F86" s="303"/>
      <c r="G86" s="303"/>
      <c r="H86" s="303"/>
      <c r="I86" s="303"/>
      <c r="J86" s="303"/>
      <c r="K86" s="303"/>
      <c r="L86" s="303"/>
      <c r="M86" s="303"/>
    </row>
    <row r="87" spans="2:15" x14ac:dyDescent="0.2">
      <c r="B87" s="295" t="s">
        <v>2772</v>
      </c>
      <c r="C87" s="295"/>
      <c r="D87" s="295"/>
      <c r="E87" s="295"/>
      <c r="F87" s="295"/>
      <c r="G87" s="295"/>
      <c r="H87" s="295"/>
      <c r="I87" s="295"/>
      <c r="J87" s="295"/>
      <c r="K87" s="295"/>
      <c r="L87" s="295"/>
      <c r="M87" s="295"/>
    </row>
    <row r="88" spans="2:15" x14ac:dyDescent="0.2">
      <c r="B88" s="295" t="s">
        <v>212</v>
      </c>
      <c r="C88" s="295"/>
      <c r="D88" s="295"/>
      <c r="E88" s="295"/>
      <c r="F88" s="295"/>
      <c r="G88" s="295"/>
      <c r="H88" s="295"/>
      <c r="I88" s="295"/>
      <c r="J88" s="295"/>
      <c r="K88" s="295"/>
      <c r="L88" s="295"/>
      <c r="M88" s="295"/>
    </row>
    <row r="89" spans="2:15" x14ac:dyDescent="0.2">
      <c r="B89" s="295" t="s">
        <v>211</v>
      </c>
      <c r="C89" s="295"/>
      <c r="D89" s="295"/>
      <c r="E89" s="295"/>
      <c r="F89" s="295"/>
      <c r="G89" s="295"/>
      <c r="H89" s="295"/>
      <c r="I89" s="295"/>
      <c r="J89" s="295"/>
      <c r="K89" s="295"/>
      <c r="L89" s="295"/>
      <c r="M89" s="295"/>
    </row>
  </sheetData>
  <autoFilter ref="A4:O84"/>
  <mergeCells count="8">
    <mergeCell ref="B88:M88"/>
    <mergeCell ref="B89:M89"/>
    <mergeCell ref="B3:M3"/>
    <mergeCell ref="D83:H83"/>
    <mergeCell ref="B84:I84"/>
    <mergeCell ref="B85:M85"/>
    <mergeCell ref="B86:M86"/>
    <mergeCell ref="B87:M8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O23"/>
  <sheetViews>
    <sheetView workbookViewId="0">
      <selection activeCell="G7" sqref="G7"/>
    </sheetView>
  </sheetViews>
  <sheetFormatPr defaultRowHeight="12.75" x14ac:dyDescent="0.2"/>
  <cols>
    <col min="3" max="3" width="26" bestFit="1" customWidth="1"/>
  </cols>
  <sheetData>
    <row r="4" spans="2:15" x14ac:dyDescent="0.2">
      <c r="C4" t="s">
        <v>2773</v>
      </c>
    </row>
    <row r="6" spans="2:15" s="188" customFormat="1" ht="102" x14ac:dyDescent="0.2">
      <c r="B6" s="193">
        <v>49</v>
      </c>
      <c r="C6" s="195" t="s">
        <v>2713</v>
      </c>
      <c r="D6" s="135"/>
      <c r="E6" s="135">
        <v>9.6999999999999993</v>
      </c>
      <c r="F6" s="197">
        <f t="shared" ref="F6:F23" si="0">E6*3.28</f>
        <v>31.815999999999995</v>
      </c>
      <c r="G6" s="135">
        <v>1990</v>
      </c>
      <c r="H6" s="199"/>
      <c r="I6" s="135" t="s">
        <v>197</v>
      </c>
      <c r="J6" s="135">
        <v>88.334999999999994</v>
      </c>
      <c r="K6" s="192">
        <f t="shared" ref="K6:K23" si="1">J6*10.7642</f>
        <v>950.85560699999996</v>
      </c>
      <c r="L6" s="220">
        <v>150</v>
      </c>
      <c r="M6" s="114">
        <f t="shared" ref="M6:M23" si="2">L6*K6</f>
        <v>142628.34104999999</v>
      </c>
      <c r="O6" s="189" t="s">
        <v>200</v>
      </c>
    </row>
    <row r="7" spans="2:15" s="188" customFormat="1" ht="89.25" x14ac:dyDescent="0.2">
      <c r="B7" s="193">
        <v>85</v>
      </c>
      <c r="C7" s="195" t="s">
        <v>2735</v>
      </c>
      <c r="D7" s="135"/>
      <c r="E7" s="107"/>
      <c r="F7" s="221">
        <f t="shared" si="0"/>
        <v>0</v>
      </c>
      <c r="G7" s="135">
        <v>2004</v>
      </c>
      <c r="H7" s="222" t="s">
        <v>2758</v>
      </c>
      <c r="I7" s="135" t="s">
        <v>197</v>
      </c>
      <c r="J7" s="135">
        <v>2550</v>
      </c>
      <c r="K7" s="223">
        <f t="shared" si="1"/>
        <v>27448.710000000003</v>
      </c>
      <c r="L7" s="220"/>
      <c r="M7" s="114">
        <f t="shared" si="2"/>
        <v>0</v>
      </c>
      <c r="O7" s="189" t="s">
        <v>204</v>
      </c>
    </row>
    <row r="8" spans="2:15" s="188" customFormat="1" ht="89.25" x14ac:dyDescent="0.2">
      <c r="B8" s="193">
        <v>86</v>
      </c>
      <c r="C8" s="195" t="s">
        <v>2736</v>
      </c>
      <c r="D8" s="135"/>
      <c r="E8" s="107"/>
      <c r="F8" s="221">
        <f t="shared" si="0"/>
        <v>0</v>
      </c>
      <c r="G8" s="135">
        <v>2004</v>
      </c>
      <c r="H8" s="222" t="s">
        <v>2759</v>
      </c>
      <c r="I8" s="135" t="s">
        <v>197</v>
      </c>
      <c r="J8" s="135">
        <v>5525</v>
      </c>
      <c r="K8" s="223">
        <f t="shared" si="1"/>
        <v>59472.205000000002</v>
      </c>
      <c r="L8" s="220"/>
      <c r="M8" s="114">
        <f t="shared" si="2"/>
        <v>0</v>
      </c>
      <c r="O8" s="189" t="s">
        <v>205</v>
      </c>
    </row>
    <row r="9" spans="2:15" s="188" customFormat="1" ht="76.5" x14ac:dyDescent="0.2">
      <c r="B9" s="193">
        <v>87</v>
      </c>
      <c r="C9" s="195" t="s">
        <v>2737</v>
      </c>
      <c r="D9" s="135"/>
      <c r="E9" s="107">
        <v>1.5</v>
      </c>
      <c r="F9" s="221">
        <f t="shared" si="0"/>
        <v>4.92</v>
      </c>
      <c r="G9" s="135">
        <v>1989</v>
      </c>
      <c r="H9" s="222" t="s">
        <v>2760</v>
      </c>
      <c r="I9" s="135" t="s">
        <v>197</v>
      </c>
      <c r="J9" s="135">
        <v>167</v>
      </c>
      <c r="K9" s="223">
        <f t="shared" si="1"/>
        <v>1797.6214000000002</v>
      </c>
      <c r="L9" s="220"/>
      <c r="M9" s="114">
        <f t="shared" si="2"/>
        <v>0</v>
      </c>
      <c r="O9" s="189" t="s">
        <v>206</v>
      </c>
    </row>
    <row r="10" spans="2:15" s="188" customFormat="1" ht="102" x14ac:dyDescent="0.2">
      <c r="B10" s="193">
        <v>88</v>
      </c>
      <c r="C10" s="195" t="s">
        <v>2738</v>
      </c>
      <c r="D10" s="135"/>
      <c r="E10" s="107"/>
      <c r="F10" s="221">
        <f t="shared" si="0"/>
        <v>0</v>
      </c>
      <c r="G10" s="135">
        <v>1989</v>
      </c>
      <c r="H10" s="222" t="s">
        <v>2758</v>
      </c>
      <c r="I10" s="135" t="s">
        <v>197</v>
      </c>
      <c r="J10" s="135">
        <v>0</v>
      </c>
      <c r="K10" s="223">
        <f t="shared" si="1"/>
        <v>0</v>
      </c>
      <c r="L10" s="220"/>
      <c r="M10" s="114">
        <f t="shared" si="2"/>
        <v>0</v>
      </c>
      <c r="O10" s="189" t="s">
        <v>207</v>
      </c>
    </row>
    <row r="11" spans="2:15" s="188" customFormat="1" ht="76.5" x14ac:dyDescent="0.2">
      <c r="B11" s="193">
        <v>90</v>
      </c>
      <c r="C11" s="195" t="s">
        <v>2740</v>
      </c>
      <c r="D11" s="135"/>
      <c r="E11" s="107">
        <v>4.3</v>
      </c>
      <c r="F11" s="221">
        <f t="shared" si="0"/>
        <v>14.103999999999999</v>
      </c>
      <c r="G11" s="135">
        <v>2002</v>
      </c>
      <c r="H11" s="222"/>
      <c r="I11" s="135" t="s">
        <v>197</v>
      </c>
      <c r="J11" s="135">
        <v>230.31</v>
      </c>
      <c r="K11" s="223">
        <f t="shared" si="1"/>
        <v>2479.1029020000001</v>
      </c>
      <c r="L11" s="220"/>
      <c r="M11" s="114">
        <f t="shared" si="2"/>
        <v>0</v>
      </c>
      <c r="O11" s="189" t="s">
        <v>203</v>
      </c>
    </row>
    <row r="12" spans="2:15" s="188" customFormat="1" ht="76.5" x14ac:dyDescent="0.2">
      <c r="B12" s="193">
        <v>91</v>
      </c>
      <c r="C12" s="195" t="s">
        <v>2741</v>
      </c>
      <c r="D12" s="135"/>
      <c r="E12" s="107"/>
      <c r="F12" s="221">
        <f t="shared" si="0"/>
        <v>0</v>
      </c>
      <c r="G12" s="135">
        <v>2002</v>
      </c>
      <c r="H12" s="222" t="s">
        <v>2762</v>
      </c>
      <c r="I12" s="135" t="s">
        <v>197</v>
      </c>
      <c r="J12" s="135">
        <v>1441.1</v>
      </c>
      <c r="K12" s="223">
        <f t="shared" si="1"/>
        <v>15512.288619999999</v>
      </c>
      <c r="L12" s="220"/>
      <c r="M12" s="114">
        <f t="shared" si="2"/>
        <v>0</v>
      </c>
      <c r="O12" s="189" t="s">
        <v>203</v>
      </c>
    </row>
    <row r="13" spans="2:15" s="188" customFormat="1" ht="63.75" x14ac:dyDescent="0.2">
      <c r="B13" s="193">
        <v>92</v>
      </c>
      <c r="C13" s="195" t="s">
        <v>2742</v>
      </c>
      <c r="D13" s="135"/>
      <c r="E13" s="107">
        <v>4.9000000000000004</v>
      </c>
      <c r="F13" s="221">
        <f t="shared" si="0"/>
        <v>16.071999999999999</v>
      </c>
      <c r="G13" s="135">
        <v>2002</v>
      </c>
      <c r="H13" s="222"/>
      <c r="I13" s="135" t="s">
        <v>197</v>
      </c>
      <c r="J13" s="135">
        <v>560.40300000000002</v>
      </c>
      <c r="K13" s="223">
        <f t="shared" si="1"/>
        <v>6032.2899726000005</v>
      </c>
      <c r="L13" s="220"/>
      <c r="M13" s="114">
        <f t="shared" si="2"/>
        <v>0</v>
      </c>
      <c r="O13" s="189" t="s">
        <v>208</v>
      </c>
    </row>
    <row r="14" spans="2:15" s="188" customFormat="1" ht="63.75" x14ac:dyDescent="0.2">
      <c r="B14" s="193">
        <v>93</v>
      </c>
      <c r="C14" s="195" t="s">
        <v>2743</v>
      </c>
      <c r="D14" s="135"/>
      <c r="E14" s="107"/>
      <c r="F14" s="221">
        <f t="shared" si="0"/>
        <v>0</v>
      </c>
      <c r="G14" s="135">
        <v>2002</v>
      </c>
      <c r="H14" s="222"/>
      <c r="I14" s="135" t="s">
        <v>197</v>
      </c>
      <c r="J14" s="135">
        <v>2006</v>
      </c>
      <c r="K14" s="223">
        <f t="shared" si="1"/>
        <v>21592.985200000003</v>
      </c>
      <c r="L14" s="220"/>
      <c r="M14" s="114">
        <f t="shared" si="2"/>
        <v>0</v>
      </c>
      <c r="O14" s="189" t="s">
        <v>208</v>
      </c>
    </row>
    <row r="15" spans="2:15" s="188" customFormat="1" ht="63.75" x14ac:dyDescent="0.2">
      <c r="B15" s="193">
        <v>95</v>
      </c>
      <c r="C15" s="195" t="s">
        <v>2745</v>
      </c>
      <c r="D15" s="135"/>
      <c r="E15" s="107"/>
      <c r="F15" s="221">
        <f t="shared" si="0"/>
        <v>0</v>
      </c>
      <c r="G15" s="135">
        <v>2009</v>
      </c>
      <c r="H15" s="222"/>
      <c r="I15" s="135" t="s">
        <v>197</v>
      </c>
      <c r="J15" s="135">
        <v>5160</v>
      </c>
      <c r="K15" s="223">
        <f t="shared" si="1"/>
        <v>55543.272000000004</v>
      </c>
      <c r="L15" s="220"/>
      <c r="M15" s="114">
        <f t="shared" si="2"/>
        <v>0</v>
      </c>
      <c r="O15" s="189" t="s">
        <v>209</v>
      </c>
    </row>
    <row r="16" spans="2:15" s="188" customFormat="1" ht="114.75" x14ac:dyDescent="0.2">
      <c r="B16" s="193">
        <v>72</v>
      </c>
      <c r="C16" s="195" t="s">
        <v>2722</v>
      </c>
      <c r="D16" s="135"/>
      <c r="E16" s="107">
        <v>1.2</v>
      </c>
      <c r="F16" s="221">
        <f t="shared" si="0"/>
        <v>3.9359999999999995</v>
      </c>
      <c r="G16" s="135">
        <v>2005</v>
      </c>
      <c r="H16" s="222" t="s">
        <v>2757</v>
      </c>
      <c r="I16" s="135" t="s">
        <v>197</v>
      </c>
      <c r="J16" s="135">
        <v>559.04999999999995</v>
      </c>
      <c r="K16" s="223">
        <f t="shared" si="1"/>
        <v>6017.7260100000003</v>
      </c>
      <c r="L16" s="220"/>
      <c r="M16" s="114">
        <f t="shared" si="2"/>
        <v>0</v>
      </c>
      <c r="O16" s="189" t="s">
        <v>202</v>
      </c>
    </row>
    <row r="17" spans="2:15" s="188" customFormat="1" ht="76.5" x14ac:dyDescent="0.2">
      <c r="B17" s="193">
        <v>57</v>
      </c>
      <c r="C17" s="195" t="s">
        <v>2714</v>
      </c>
      <c r="D17" s="135"/>
      <c r="E17" s="135">
        <v>1.5</v>
      </c>
      <c r="F17" s="221">
        <f t="shared" si="0"/>
        <v>4.92</v>
      </c>
      <c r="G17" s="135">
        <v>2006</v>
      </c>
      <c r="H17" s="196"/>
      <c r="I17" s="135" t="s">
        <v>197</v>
      </c>
      <c r="J17" s="135">
        <v>23.87</v>
      </c>
      <c r="K17" s="223">
        <f t="shared" si="1"/>
        <v>256.94145400000002</v>
      </c>
      <c r="L17" s="220"/>
      <c r="M17" s="114">
        <f t="shared" si="2"/>
        <v>0</v>
      </c>
      <c r="O17" s="189" t="s">
        <v>201</v>
      </c>
    </row>
    <row r="18" spans="2:15" s="233" customFormat="1" ht="102" x14ac:dyDescent="0.2">
      <c r="B18" s="224">
        <v>46</v>
      </c>
      <c r="C18" s="225" t="s">
        <v>2711</v>
      </c>
      <c r="D18" s="226">
        <v>1</v>
      </c>
      <c r="E18" s="227">
        <v>4.5</v>
      </c>
      <c r="F18" s="228">
        <f t="shared" si="0"/>
        <v>14.76</v>
      </c>
      <c r="G18" s="226">
        <v>1994</v>
      </c>
      <c r="H18" s="229" t="s">
        <v>2748</v>
      </c>
      <c r="I18" s="226" t="s">
        <v>197</v>
      </c>
      <c r="J18" s="226">
        <v>329.69</v>
      </c>
      <c r="K18" s="230">
        <f t="shared" si="1"/>
        <v>3548.8490980000001</v>
      </c>
      <c r="L18" s="231"/>
      <c r="M18" s="232">
        <f t="shared" si="2"/>
        <v>0</v>
      </c>
      <c r="O18" s="234" t="s">
        <v>200</v>
      </c>
    </row>
    <row r="19" spans="2:15" s="188" customFormat="1" ht="76.5" x14ac:dyDescent="0.2">
      <c r="B19" s="193">
        <v>38</v>
      </c>
      <c r="C19" s="195" t="s">
        <v>2709</v>
      </c>
      <c r="D19" s="135"/>
      <c r="E19" s="135">
        <v>2.5</v>
      </c>
      <c r="F19" s="221">
        <f t="shared" si="0"/>
        <v>8.1999999999999993</v>
      </c>
      <c r="G19" s="135">
        <v>1993</v>
      </c>
      <c r="H19" s="199"/>
      <c r="I19" s="135" t="s">
        <v>197</v>
      </c>
      <c r="J19" s="135">
        <v>6</v>
      </c>
      <c r="K19" s="223">
        <f t="shared" si="1"/>
        <v>64.5852</v>
      </c>
      <c r="L19" s="220"/>
      <c r="M19" s="114">
        <f t="shared" si="2"/>
        <v>0</v>
      </c>
      <c r="O19" s="189" t="s">
        <v>201</v>
      </c>
    </row>
    <row r="20" spans="2:15" s="188" customFormat="1" ht="63.75" x14ac:dyDescent="0.2">
      <c r="B20" s="193">
        <v>31</v>
      </c>
      <c r="C20" s="195" t="s">
        <v>2674</v>
      </c>
      <c r="D20" s="135">
        <v>1</v>
      </c>
      <c r="E20" s="135"/>
      <c r="F20" s="221">
        <f t="shared" si="0"/>
        <v>0</v>
      </c>
      <c r="G20" s="135">
        <v>2011</v>
      </c>
      <c r="H20" s="199"/>
      <c r="I20" s="135" t="s">
        <v>197</v>
      </c>
      <c r="J20" s="135">
        <v>50</v>
      </c>
      <c r="K20" s="223">
        <f t="shared" si="1"/>
        <v>538.21</v>
      </c>
      <c r="L20" s="220"/>
      <c r="M20" s="114">
        <f t="shared" si="2"/>
        <v>0</v>
      </c>
      <c r="O20" s="189" t="s">
        <v>196</v>
      </c>
    </row>
    <row r="21" spans="2:15" s="188" customFormat="1" ht="102" x14ac:dyDescent="0.2">
      <c r="B21" s="193">
        <v>26</v>
      </c>
      <c r="C21" s="195" t="s">
        <v>2668</v>
      </c>
      <c r="D21" s="135"/>
      <c r="E21" s="107">
        <v>11.6</v>
      </c>
      <c r="F21" s="221">
        <f t="shared" si="0"/>
        <v>38.047999999999995</v>
      </c>
      <c r="G21" s="135" t="s">
        <v>2706</v>
      </c>
      <c r="H21" s="195" t="s">
        <v>2669</v>
      </c>
      <c r="I21" s="135" t="s">
        <v>197</v>
      </c>
      <c r="J21" s="135">
        <v>5404</v>
      </c>
      <c r="K21" s="223">
        <f t="shared" si="1"/>
        <v>58169.736800000006</v>
      </c>
      <c r="L21" s="220"/>
      <c r="M21" s="114">
        <f t="shared" si="2"/>
        <v>0</v>
      </c>
      <c r="O21" s="189" t="s">
        <v>200</v>
      </c>
    </row>
    <row r="22" spans="2:15" s="188" customFormat="1" ht="127.5" x14ac:dyDescent="0.2">
      <c r="B22" s="193">
        <v>19</v>
      </c>
      <c r="C22" s="195" t="s">
        <v>2705</v>
      </c>
      <c r="D22" s="135">
        <v>1</v>
      </c>
      <c r="E22" s="135">
        <v>4.25</v>
      </c>
      <c r="F22" s="221">
        <f t="shared" si="0"/>
        <v>13.94</v>
      </c>
      <c r="G22" s="135">
        <v>2002</v>
      </c>
      <c r="H22" s="198" t="s">
        <v>2746</v>
      </c>
      <c r="I22" s="135" t="s">
        <v>197</v>
      </c>
      <c r="J22" s="135">
        <v>70</v>
      </c>
      <c r="K22" s="223">
        <f t="shared" si="1"/>
        <v>753.49400000000003</v>
      </c>
      <c r="L22" s="220"/>
      <c r="M22" s="114">
        <f t="shared" si="2"/>
        <v>0</v>
      </c>
      <c r="O22" s="189" t="s">
        <v>199</v>
      </c>
    </row>
    <row r="23" spans="2:15" s="188" customFormat="1" ht="75" x14ac:dyDescent="0.2">
      <c r="B23" s="193">
        <v>11</v>
      </c>
      <c r="C23" s="195" t="s">
        <v>2651</v>
      </c>
      <c r="D23" s="135">
        <v>1</v>
      </c>
      <c r="E23" s="107">
        <v>3</v>
      </c>
      <c r="F23" s="221">
        <f t="shared" si="0"/>
        <v>9.84</v>
      </c>
      <c r="G23" s="135">
        <v>1989</v>
      </c>
      <c r="H23" s="195" t="s">
        <v>2652</v>
      </c>
      <c r="I23" s="135" t="s">
        <v>197</v>
      </c>
      <c r="J23" s="135">
        <v>12</v>
      </c>
      <c r="K23" s="223">
        <f t="shared" si="1"/>
        <v>129.1704</v>
      </c>
      <c r="L23" s="220"/>
      <c r="M23" s="114">
        <f t="shared" si="2"/>
        <v>0</v>
      </c>
      <c r="O23" s="189" t="s">
        <v>198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8:L22"/>
  <sheetViews>
    <sheetView workbookViewId="0">
      <selection activeCell="J15" sqref="J15"/>
    </sheetView>
  </sheetViews>
  <sheetFormatPr defaultRowHeight="12.75" x14ac:dyDescent="0.2"/>
  <cols>
    <col min="1" max="6" width="9.140625" style="10"/>
    <col min="7" max="7" width="11.85546875" style="10" bestFit="1" customWidth="1"/>
    <col min="8" max="8" width="12.7109375" style="10" bestFit="1" customWidth="1"/>
    <col min="9" max="9" width="15.7109375" style="10" bestFit="1" customWidth="1"/>
    <col min="10" max="10" width="9.140625" style="10"/>
    <col min="11" max="11" width="11.85546875" style="10" bestFit="1" customWidth="1"/>
    <col min="12" max="12" width="10.85546875" style="10" bestFit="1" customWidth="1"/>
    <col min="13" max="16384" width="9.140625" style="10"/>
  </cols>
  <sheetData>
    <row r="8" spans="6:12" x14ac:dyDescent="0.2">
      <c r="F8" s="235" t="s">
        <v>2774</v>
      </c>
      <c r="G8" s="304" t="s">
        <v>2775</v>
      </c>
      <c r="H8" s="304"/>
      <c r="I8" s="304"/>
      <c r="J8" s="304"/>
      <c r="K8" s="304"/>
      <c r="L8" s="304"/>
    </row>
    <row r="9" spans="6:12" x14ac:dyDescent="0.2">
      <c r="F9" s="236">
        <v>1</v>
      </c>
      <c r="G9" s="237" t="s">
        <v>2776</v>
      </c>
      <c r="H9" s="236" t="s">
        <v>2777</v>
      </c>
      <c r="I9" s="236" t="s">
        <v>2778</v>
      </c>
      <c r="J9" s="236" t="s">
        <v>2779</v>
      </c>
      <c r="K9" s="236" t="s">
        <v>2780</v>
      </c>
      <c r="L9" s="236" t="s">
        <v>2781</v>
      </c>
    </row>
    <row r="10" spans="6:12" x14ac:dyDescent="0.2">
      <c r="F10" s="236">
        <v>2</v>
      </c>
      <c r="G10" s="236" t="s">
        <v>2782</v>
      </c>
      <c r="H10" s="236" t="s">
        <v>2783</v>
      </c>
      <c r="I10" s="236" t="s">
        <v>2784</v>
      </c>
      <c r="J10" s="236" t="s">
        <v>2785</v>
      </c>
      <c r="K10" s="236" t="s">
        <v>2786</v>
      </c>
      <c r="L10" s="236" t="s">
        <v>2787</v>
      </c>
    </row>
    <row r="11" spans="6:12" x14ac:dyDescent="0.2">
      <c r="F11" s="236">
        <v>3</v>
      </c>
      <c r="G11" s="236" t="s">
        <v>2788</v>
      </c>
      <c r="H11" s="236" t="s">
        <v>2789</v>
      </c>
      <c r="I11" s="236" t="s">
        <v>2790</v>
      </c>
      <c r="J11" s="236" t="s">
        <v>2791</v>
      </c>
      <c r="K11" s="236" t="s">
        <v>2792</v>
      </c>
      <c r="L11" s="236" t="s">
        <v>2793</v>
      </c>
    </row>
    <row r="12" spans="6:12" x14ac:dyDescent="0.2">
      <c r="F12" s="236">
        <v>4</v>
      </c>
      <c r="G12" s="236" t="s">
        <v>2794</v>
      </c>
      <c r="H12" s="236" t="s">
        <v>2795</v>
      </c>
      <c r="I12" s="236" t="s">
        <v>2796</v>
      </c>
      <c r="J12" s="236" t="s">
        <v>2797</v>
      </c>
      <c r="K12" s="236" t="s">
        <v>2798</v>
      </c>
      <c r="L12" s="236" t="s">
        <v>2799</v>
      </c>
    </row>
    <row r="13" spans="6:12" x14ac:dyDescent="0.2">
      <c r="F13" s="236">
        <v>5</v>
      </c>
      <c r="G13" s="236" t="s">
        <v>2800</v>
      </c>
      <c r="H13" s="236" t="s">
        <v>2801</v>
      </c>
      <c r="I13" s="236" t="s">
        <v>2802</v>
      </c>
      <c r="J13" s="236" t="s">
        <v>2803</v>
      </c>
      <c r="K13" s="236" t="s">
        <v>2804</v>
      </c>
      <c r="L13" s="236" t="s">
        <v>2779</v>
      </c>
    </row>
    <row r="14" spans="6:12" x14ac:dyDescent="0.2">
      <c r="F14" s="236">
        <v>6</v>
      </c>
      <c r="G14" s="236" t="s">
        <v>2805</v>
      </c>
      <c r="H14" s="236" t="s">
        <v>2806</v>
      </c>
      <c r="I14" s="236" t="s">
        <v>2807</v>
      </c>
      <c r="J14" s="236" t="s">
        <v>2808</v>
      </c>
      <c r="K14" s="236" t="s">
        <v>2809</v>
      </c>
      <c r="L14" s="236" t="s">
        <v>2785</v>
      </c>
    </row>
    <row r="15" spans="6:12" x14ac:dyDescent="0.2">
      <c r="F15" s="236">
        <v>7</v>
      </c>
      <c r="G15" s="236" t="s">
        <v>2810</v>
      </c>
      <c r="H15" s="236" t="s">
        <v>2811</v>
      </c>
      <c r="I15" s="236" t="s">
        <v>2812</v>
      </c>
      <c r="J15" s="236" t="s">
        <v>2813</v>
      </c>
      <c r="K15" s="236" t="s">
        <v>2814</v>
      </c>
      <c r="L15" s="236" t="s">
        <v>2791</v>
      </c>
    </row>
    <row r="16" spans="6:12" x14ac:dyDescent="0.2">
      <c r="F16" s="236">
        <v>8</v>
      </c>
      <c r="G16" s="236" t="s">
        <v>2815</v>
      </c>
      <c r="H16" s="236" t="s">
        <v>2816</v>
      </c>
      <c r="I16" s="236" t="s">
        <v>2817</v>
      </c>
      <c r="J16" s="236" t="s">
        <v>2818</v>
      </c>
      <c r="K16" s="236" t="s">
        <v>2819</v>
      </c>
      <c r="L16" s="236" t="s">
        <v>2797</v>
      </c>
    </row>
    <row r="17" spans="6:12" x14ac:dyDescent="0.2">
      <c r="F17" s="236">
        <v>9</v>
      </c>
      <c r="G17" s="236" t="s">
        <v>2820</v>
      </c>
      <c r="H17" s="236" t="s">
        <v>2821</v>
      </c>
      <c r="I17" s="236" t="s">
        <v>2822</v>
      </c>
      <c r="J17" s="236" t="s">
        <v>2823</v>
      </c>
      <c r="K17" s="236" t="s">
        <v>2824</v>
      </c>
      <c r="L17" s="236" t="s">
        <v>2825</v>
      </c>
    </row>
    <row r="18" spans="6:12" x14ac:dyDescent="0.2">
      <c r="F18" s="236">
        <v>10</v>
      </c>
      <c r="G18" s="236" t="s">
        <v>2826</v>
      </c>
      <c r="H18" s="236" t="s">
        <v>2827</v>
      </c>
      <c r="I18" s="236" t="s">
        <v>2828</v>
      </c>
      <c r="J18" s="236" t="s">
        <v>2829</v>
      </c>
      <c r="K18" s="236" t="s">
        <v>2830</v>
      </c>
      <c r="L18" s="236" t="s">
        <v>2808</v>
      </c>
    </row>
    <row r="19" spans="6:12" x14ac:dyDescent="0.2">
      <c r="F19" s="236">
        <v>11</v>
      </c>
      <c r="G19" s="236" t="s">
        <v>2831</v>
      </c>
      <c r="H19" s="236" t="s">
        <v>2832</v>
      </c>
      <c r="I19" s="236" t="s">
        <v>2781</v>
      </c>
      <c r="J19" s="236" t="s">
        <v>2833</v>
      </c>
      <c r="K19" s="236" t="s">
        <v>2834</v>
      </c>
      <c r="L19" s="236" t="s">
        <v>2813</v>
      </c>
    </row>
    <row r="20" spans="6:12" x14ac:dyDescent="0.2">
      <c r="F20" s="236">
        <v>12</v>
      </c>
      <c r="G20" s="236" t="s">
        <v>2835</v>
      </c>
      <c r="H20" s="236" t="s">
        <v>2836</v>
      </c>
      <c r="I20" s="236" t="s">
        <v>2837</v>
      </c>
      <c r="J20" s="236" t="s">
        <v>2838</v>
      </c>
      <c r="K20" s="236" t="s">
        <v>2839</v>
      </c>
      <c r="L20" s="236" t="s">
        <v>2818</v>
      </c>
    </row>
    <row r="21" spans="6:12" x14ac:dyDescent="0.2">
      <c r="F21" s="236">
        <v>13</v>
      </c>
      <c r="G21" s="236" t="s">
        <v>2840</v>
      </c>
      <c r="H21" s="236" t="s">
        <v>2841</v>
      </c>
      <c r="I21" s="236" t="s">
        <v>2793</v>
      </c>
      <c r="J21" s="236" t="s">
        <v>2842</v>
      </c>
      <c r="K21" s="236" t="s">
        <v>2843</v>
      </c>
      <c r="L21" s="236" t="s">
        <v>2823</v>
      </c>
    </row>
    <row r="22" spans="6:12" x14ac:dyDescent="0.2">
      <c r="F22" s="236">
        <v>14</v>
      </c>
      <c r="G22" s="236" t="s">
        <v>2844</v>
      </c>
      <c r="H22" s="236" t="s">
        <v>2845</v>
      </c>
      <c r="I22" s="236" t="s">
        <v>2799</v>
      </c>
      <c r="J22" s="236" t="s">
        <v>2846</v>
      </c>
      <c r="K22" s="236" t="s">
        <v>2847</v>
      </c>
      <c r="L22" s="236" t="s">
        <v>2829</v>
      </c>
    </row>
  </sheetData>
  <mergeCells count="1">
    <mergeCell ref="G8:L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24"/>
  <sheetViews>
    <sheetView workbookViewId="0">
      <selection activeCell="H18" sqref="H18"/>
    </sheetView>
  </sheetViews>
  <sheetFormatPr defaultRowHeight="12.75" x14ac:dyDescent="0.2"/>
  <cols>
    <col min="6" max="7" width="0" hidden="1" customWidth="1"/>
    <col min="8" max="8" width="12.7109375" bestFit="1" customWidth="1"/>
    <col min="9" max="19" width="0" hidden="1" customWidth="1"/>
    <col min="20" max="21" width="13.42578125" bestFit="1" customWidth="1"/>
    <col min="22" max="30" width="0" hidden="1" customWidth="1"/>
  </cols>
  <sheetData>
    <row r="1" spans="1:30" ht="38.25" x14ac:dyDescent="0.2">
      <c r="A1" s="88" t="s">
        <v>34</v>
      </c>
      <c r="B1" s="88" t="s">
        <v>35</v>
      </c>
      <c r="C1" s="88" t="s">
        <v>36</v>
      </c>
      <c r="D1" s="88" t="s">
        <v>213</v>
      </c>
      <c r="E1" s="88" t="s">
        <v>37</v>
      </c>
      <c r="F1" s="89" t="s">
        <v>70</v>
      </c>
      <c r="G1" s="90" t="s">
        <v>214</v>
      </c>
      <c r="H1" s="88" t="s">
        <v>38</v>
      </c>
      <c r="I1" s="88" t="s">
        <v>215</v>
      </c>
      <c r="J1" s="88" t="s">
        <v>41</v>
      </c>
      <c r="K1" s="88" t="s">
        <v>39</v>
      </c>
      <c r="L1" s="88" t="s">
        <v>40</v>
      </c>
      <c r="M1" s="88" t="s">
        <v>42</v>
      </c>
      <c r="N1" s="88" t="s">
        <v>44</v>
      </c>
      <c r="O1" s="88" t="s">
        <v>43</v>
      </c>
      <c r="P1" s="88" t="s">
        <v>49</v>
      </c>
      <c r="Q1" s="88" t="s">
        <v>45</v>
      </c>
      <c r="R1" s="88" t="s">
        <v>216</v>
      </c>
      <c r="S1" s="88" t="s">
        <v>48</v>
      </c>
      <c r="T1" s="88" t="s">
        <v>46</v>
      </c>
      <c r="U1" s="88" t="s">
        <v>47</v>
      </c>
      <c r="V1" s="91" t="s">
        <v>217</v>
      </c>
      <c r="W1" s="88" t="s">
        <v>50</v>
      </c>
      <c r="X1" s="88" t="s">
        <v>51</v>
      </c>
      <c r="Y1" s="88" t="s">
        <v>52</v>
      </c>
      <c r="Z1" s="91" t="s">
        <v>53</v>
      </c>
      <c r="AA1" s="91" t="s">
        <v>54</v>
      </c>
      <c r="AB1" s="91" t="s">
        <v>55</v>
      </c>
      <c r="AC1" s="91" t="s">
        <v>56</v>
      </c>
      <c r="AD1" s="91" t="s">
        <v>57</v>
      </c>
    </row>
    <row r="2" spans="1:30" x14ac:dyDescent="0.2">
      <c r="A2" t="s">
        <v>221</v>
      </c>
      <c r="B2" t="s">
        <v>0</v>
      </c>
      <c r="C2" t="s">
        <v>1</v>
      </c>
      <c r="D2" t="s">
        <v>59</v>
      </c>
      <c r="E2" t="s">
        <v>222</v>
      </c>
      <c r="F2" s="84" t="str">
        <f>VLOOKUP(A2,[1]Sheet1!$A$2:$E$1721,5,FALSE)</f>
        <v>99</v>
      </c>
      <c r="G2" s="84"/>
      <c r="H2" s="92">
        <v>38718</v>
      </c>
      <c r="I2" s="93">
        <f>YEAR(H2)</f>
        <v>2006</v>
      </c>
      <c r="J2" s="94">
        <v>17970900</v>
      </c>
      <c r="K2" s="94">
        <v>17970900</v>
      </c>
      <c r="L2" s="94">
        <v>0</v>
      </c>
      <c r="M2" s="94">
        <v>0</v>
      </c>
      <c r="N2" s="94">
        <v>0</v>
      </c>
      <c r="O2" s="94">
        <v>-49619</v>
      </c>
      <c r="P2" s="94">
        <v>0</v>
      </c>
      <c r="Q2" s="94">
        <v>0</v>
      </c>
      <c r="R2" t="s">
        <v>33</v>
      </c>
      <c r="S2" s="94">
        <v>0</v>
      </c>
      <c r="T2" s="94">
        <v>17921281</v>
      </c>
      <c r="U2" s="94">
        <v>17921281</v>
      </c>
      <c r="V2" t="s">
        <v>220</v>
      </c>
      <c r="W2" s="92"/>
      <c r="X2" t="s">
        <v>2</v>
      </c>
      <c r="Y2" t="s">
        <v>3</v>
      </c>
      <c r="Z2" s="94">
        <v>0</v>
      </c>
      <c r="AA2" s="94">
        <v>0</v>
      </c>
      <c r="AB2" s="94">
        <v>0</v>
      </c>
      <c r="AC2" s="94">
        <v>0</v>
      </c>
      <c r="AD2" s="94">
        <v>0</v>
      </c>
    </row>
    <row r="3" spans="1:30" x14ac:dyDescent="0.2">
      <c r="A3" t="s">
        <v>225</v>
      </c>
      <c r="B3" t="s">
        <v>0</v>
      </c>
      <c r="C3" t="s">
        <v>1</v>
      </c>
      <c r="D3" t="s">
        <v>59</v>
      </c>
      <c r="E3" t="s">
        <v>226</v>
      </c>
      <c r="F3" s="84" t="str">
        <f>VLOOKUP(A3,[1]Sheet1!$A$2:$E$1721,5,FALSE)</f>
        <v>99</v>
      </c>
      <c r="G3" s="84"/>
      <c r="H3" s="92">
        <v>38807</v>
      </c>
      <c r="I3" s="93">
        <f t="shared" ref="I3:I66" si="0">YEAR(H3)</f>
        <v>2006</v>
      </c>
      <c r="J3" s="94">
        <v>14745680</v>
      </c>
      <c r="K3" s="94">
        <v>14745680</v>
      </c>
      <c r="L3" s="94">
        <v>0</v>
      </c>
      <c r="M3" s="94">
        <v>0</v>
      </c>
      <c r="N3" s="94">
        <v>0</v>
      </c>
      <c r="O3" s="94">
        <v>0</v>
      </c>
      <c r="P3" s="94">
        <v>0</v>
      </c>
      <c r="Q3" s="94">
        <v>0</v>
      </c>
      <c r="R3" t="s">
        <v>33</v>
      </c>
      <c r="S3" s="94">
        <v>0</v>
      </c>
      <c r="T3" s="94">
        <v>14745680</v>
      </c>
      <c r="U3" s="94">
        <v>14745680</v>
      </c>
      <c r="V3" t="s">
        <v>220</v>
      </c>
      <c r="W3" s="92"/>
      <c r="X3" t="s">
        <v>2</v>
      </c>
      <c r="Y3" t="s">
        <v>3</v>
      </c>
      <c r="Z3" s="94">
        <v>0</v>
      </c>
      <c r="AA3" s="94">
        <v>0</v>
      </c>
      <c r="AB3" s="94">
        <v>0</v>
      </c>
      <c r="AC3" s="94">
        <v>0</v>
      </c>
      <c r="AD3" s="94">
        <v>0</v>
      </c>
    </row>
    <row r="4" spans="1:30" x14ac:dyDescent="0.2">
      <c r="A4" t="s">
        <v>329</v>
      </c>
      <c r="B4" t="s">
        <v>0</v>
      </c>
      <c r="C4" t="s">
        <v>1</v>
      </c>
      <c r="D4" t="s">
        <v>59</v>
      </c>
      <c r="E4" t="s">
        <v>330</v>
      </c>
      <c r="F4" s="84" t="str">
        <f>VLOOKUP(A4,[1]Sheet1!$A$2:$E$1721,5,FALSE)</f>
        <v>99</v>
      </c>
      <c r="G4" s="84"/>
      <c r="H4" s="92">
        <v>42388</v>
      </c>
      <c r="I4" s="93">
        <f t="shared" si="0"/>
        <v>2016</v>
      </c>
      <c r="J4" s="94">
        <v>2073000</v>
      </c>
      <c r="K4" s="94">
        <v>2073000</v>
      </c>
      <c r="L4" s="94">
        <v>0</v>
      </c>
      <c r="M4" s="94">
        <v>0</v>
      </c>
      <c r="N4" s="94">
        <v>0</v>
      </c>
      <c r="O4" s="94">
        <v>0</v>
      </c>
      <c r="P4" s="94">
        <v>0</v>
      </c>
      <c r="Q4" s="94">
        <v>0</v>
      </c>
      <c r="R4" t="s">
        <v>33</v>
      </c>
      <c r="S4" s="94">
        <v>0</v>
      </c>
      <c r="T4" s="94">
        <v>2073000</v>
      </c>
      <c r="U4" s="94">
        <v>2073000</v>
      </c>
      <c r="V4" t="s">
        <v>220</v>
      </c>
      <c r="W4" s="92"/>
      <c r="X4" t="s">
        <v>2</v>
      </c>
      <c r="Y4" t="s">
        <v>3</v>
      </c>
      <c r="Z4" s="94">
        <v>0</v>
      </c>
      <c r="AA4" s="94">
        <v>0</v>
      </c>
      <c r="AB4" s="94">
        <v>0</v>
      </c>
      <c r="AC4" s="94">
        <v>0</v>
      </c>
      <c r="AD4" s="94">
        <v>0</v>
      </c>
    </row>
    <row r="5" spans="1:30" x14ac:dyDescent="0.2">
      <c r="A5" t="s">
        <v>1030</v>
      </c>
      <c r="B5" t="s">
        <v>0</v>
      </c>
      <c r="C5" t="s">
        <v>1</v>
      </c>
      <c r="D5" t="s">
        <v>59</v>
      </c>
      <c r="E5" t="s">
        <v>330</v>
      </c>
      <c r="F5" s="84" t="str">
        <f>VLOOKUP(A5,[1]Sheet1!$A$2:$E$1721,5,FALSE)</f>
        <v>99</v>
      </c>
      <c r="G5" s="84"/>
      <c r="H5" s="92">
        <v>42643</v>
      </c>
      <c r="I5" s="93">
        <f t="shared" si="0"/>
        <v>2016</v>
      </c>
      <c r="J5" s="94">
        <v>76952</v>
      </c>
      <c r="K5" s="94">
        <v>76952</v>
      </c>
      <c r="L5" s="94">
        <v>0</v>
      </c>
      <c r="M5" s="94">
        <v>0</v>
      </c>
      <c r="N5" s="94">
        <v>0</v>
      </c>
      <c r="O5" s="94">
        <v>0</v>
      </c>
      <c r="P5" s="94">
        <v>0</v>
      </c>
      <c r="Q5" s="94">
        <v>0</v>
      </c>
      <c r="R5" t="s">
        <v>33</v>
      </c>
      <c r="S5" s="94">
        <v>0</v>
      </c>
      <c r="T5" s="94">
        <v>76952</v>
      </c>
      <c r="U5" s="94">
        <v>76952</v>
      </c>
      <c r="V5" t="s">
        <v>220</v>
      </c>
      <c r="W5" s="92"/>
      <c r="X5" t="s">
        <v>2</v>
      </c>
      <c r="Y5" t="s">
        <v>3</v>
      </c>
      <c r="Z5" s="94">
        <v>0</v>
      </c>
      <c r="AA5" s="94">
        <v>0</v>
      </c>
      <c r="AB5" s="94">
        <v>0</v>
      </c>
      <c r="AC5" s="94">
        <v>0</v>
      </c>
      <c r="AD5" s="94">
        <v>0</v>
      </c>
    </row>
    <row r="6" spans="1:30" x14ac:dyDescent="0.2">
      <c r="A6" t="s">
        <v>1156</v>
      </c>
      <c r="B6" t="s">
        <v>0</v>
      </c>
      <c r="C6" t="s">
        <v>4</v>
      </c>
      <c r="D6" t="s">
        <v>60</v>
      </c>
      <c r="E6" t="s">
        <v>1157</v>
      </c>
      <c r="F6" s="84" t="str">
        <f>VLOOKUP(A6,[1]Sheet1!$A$2:$E$1721,5,FALSE)</f>
        <v>30</v>
      </c>
      <c r="G6" s="84"/>
      <c r="H6" s="92">
        <v>38718</v>
      </c>
      <c r="I6" s="93">
        <f t="shared" si="0"/>
        <v>2006</v>
      </c>
      <c r="J6" s="94">
        <v>7183.45</v>
      </c>
      <c r="K6" s="94">
        <v>51092.959999999999</v>
      </c>
      <c r="L6" s="94">
        <v>-43909.51</v>
      </c>
      <c r="M6" s="94">
        <v>0</v>
      </c>
      <c r="N6" s="94">
        <v>-293.83</v>
      </c>
      <c r="O6" s="94">
        <v>0</v>
      </c>
      <c r="P6" s="94">
        <v>0</v>
      </c>
      <c r="Q6" s="94">
        <v>0</v>
      </c>
      <c r="R6" t="s">
        <v>33</v>
      </c>
      <c r="S6" s="94">
        <v>-44203.34</v>
      </c>
      <c r="T6" s="94">
        <v>6889.62</v>
      </c>
      <c r="U6" s="94">
        <v>51092.959999999999</v>
      </c>
      <c r="V6" t="s">
        <v>220</v>
      </c>
      <c r="W6" s="92"/>
      <c r="X6" t="s">
        <v>2</v>
      </c>
      <c r="Y6" t="s">
        <v>3</v>
      </c>
      <c r="Z6" s="94">
        <v>0</v>
      </c>
      <c r="AA6" s="94">
        <v>0</v>
      </c>
      <c r="AB6" s="94">
        <v>0</v>
      </c>
      <c r="AC6" s="94">
        <v>0</v>
      </c>
      <c r="AD6" s="94">
        <v>0</v>
      </c>
    </row>
    <row r="7" spans="1:30" x14ac:dyDescent="0.2">
      <c r="A7" t="s">
        <v>1154</v>
      </c>
      <c r="B7" t="s">
        <v>0</v>
      </c>
      <c r="C7" t="s">
        <v>4</v>
      </c>
      <c r="D7" t="s">
        <v>60</v>
      </c>
      <c r="E7" t="s">
        <v>1155</v>
      </c>
      <c r="F7" s="84" t="str">
        <f>VLOOKUP(A7,[1]Sheet1!$A$2:$E$1721,5,FALSE)</f>
        <v>30</v>
      </c>
      <c r="G7" s="84"/>
      <c r="H7" s="92">
        <v>38718</v>
      </c>
      <c r="I7" s="93">
        <f t="shared" si="0"/>
        <v>2006</v>
      </c>
      <c r="J7" s="94">
        <v>7211.48</v>
      </c>
      <c r="K7" s="94">
        <v>51292.1</v>
      </c>
      <c r="L7" s="94">
        <v>-44080.62</v>
      </c>
      <c r="M7" s="94">
        <v>0</v>
      </c>
      <c r="N7" s="94">
        <v>-294.98</v>
      </c>
      <c r="O7" s="94">
        <v>0</v>
      </c>
      <c r="P7" s="94">
        <v>0</v>
      </c>
      <c r="Q7" s="94">
        <v>0</v>
      </c>
      <c r="R7" t="s">
        <v>33</v>
      </c>
      <c r="S7" s="94">
        <v>-44375.6</v>
      </c>
      <c r="T7" s="94">
        <v>6916.5</v>
      </c>
      <c r="U7" s="94">
        <v>51292.1</v>
      </c>
      <c r="V7" t="s">
        <v>220</v>
      </c>
      <c r="W7" s="92"/>
      <c r="X7" t="s">
        <v>2</v>
      </c>
      <c r="Y7" t="s">
        <v>3</v>
      </c>
      <c r="Z7" s="94">
        <v>0</v>
      </c>
      <c r="AA7" s="94">
        <v>0</v>
      </c>
      <c r="AB7" s="94">
        <v>0</v>
      </c>
      <c r="AC7" s="94">
        <v>0</v>
      </c>
      <c r="AD7" s="94">
        <v>0</v>
      </c>
    </row>
    <row r="8" spans="1:30" x14ac:dyDescent="0.2">
      <c r="A8" t="s">
        <v>1008</v>
      </c>
      <c r="B8" t="s">
        <v>0</v>
      </c>
      <c r="C8" t="s">
        <v>4</v>
      </c>
      <c r="D8" t="s">
        <v>60</v>
      </c>
      <c r="E8" t="s">
        <v>1009</v>
      </c>
      <c r="F8" s="84" t="str">
        <f>VLOOKUP(A8,[1]Sheet1!$A$2:$E$1721,5,FALSE)</f>
        <v>30</v>
      </c>
      <c r="G8" s="84"/>
      <c r="H8" s="92">
        <v>38718</v>
      </c>
      <c r="I8" s="93">
        <f t="shared" si="0"/>
        <v>2006</v>
      </c>
      <c r="J8" s="94">
        <v>11947.53</v>
      </c>
      <c r="K8" s="94">
        <v>84977.67</v>
      </c>
      <c r="L8" s="94">
        <v>-73030.14</v>
      </c>
      <c r="M8" s="94">
        <v>0</v>
      </c>
      <c r="N8" s="94">
        <v>-488.7</v>
      </c>
      <c r="O8" s="94">
        <v>0</v>
      </c>
      <c r="P8" s="94">
        <v>0</v>
      </c>
      <c r="Q8" s="94">
        <v>0</v>
      </c>
      <c r="R8" t="s">
        <v>33</v>
      </c>
      <c r="S8" s="94">
        <v>-73518.84</v>
      </c>
      <c r="T8" s="94">
        <v>11458.83</v>
      </c>
      <c r="U8" s="94">
        <v>84977.67</v>
      </c>
      <c r="V8" t="s">
        <v>220</v>
      </c>
      <c r="W8" s="92"/>
      <c r="X8" t="s">
        <v>2</v>
      </c>
      <c r="Y8" t="s">
        <v>3</v>
      </c>
      <c r="Z8" s="94">
        <v>0</v>
      </c>
      <c r="AA8" s="94">
        <v>0</v>
      </c>
      <c r="AB8" s="94">
        <v>0</v>
      </c>
      <c r="AC8" s="94">
        <v>0</v>
      </c>
      <c r="AD8" s="94">
        <v>0</v>
      </c>
    </row>
    <row r="9" spans="1:30" x14ac:dyDescent="0.2">
      <c r="A9" t="s">
        <v>1282</v>
      </c>
      <c r="B9" t="s">
        <v>0</v>
      </c>
      <c r="C9" t="s">
        <v>4</v>
      </c>
      <c r="D9" t="s">
        <v>60</v>
      </c>
      <c r="E9" t="s">
        <v>1283</v>
      </c>
      <c r="F9" s="84" t="str">
        <f>VLOOKUP(A9,[1]Sheet1!$A$2:$E$1721,5,FALSE)</f>
        <v>30</v>
      </c>
      <c r="G9" s="84"/>
      <c r="H9" s="92">
        <v>38718</v>
      </c>
      <c r="I9" s="93">
        <f t="shared" si="0"/>
        <v>2006</v>
      </c>
      <c r="J9" s="94">
        <v>4163.57</v>
      </c>
      <c r="K9" s="94">
        <v>29613.54</v>
      </c>
      <c r="L9" s="94">
        <v>-25449.97</v>
      </c>
      <c r="M9" s="94">
        <v>0</v>
      </c>
      <c r="N9" s="94">
        <v>-170.31</v>
      </c>
      <c r="O9" s="94">
        <v>0</v>
      </c>
      <c r="P9" s="94">
        <v>0</v>
      </c>
      <c r="Q9" s="94">
        <v>0</v>
      </c>
      <c r="R9" t="s">
        <v>33</v>
      </c>
      <c r="S9" s="94">
        <v>-25620.28</v>
      </c>
      <c r="T9" s="94">
        <v>3993.26</v>
      </c>
      <c r="U9" s="94">
        <v>29613.54</v>
      </c>
      <c r="V9" t="s">
        <v>220</v>
      </c>
      <c r="W9" s="92"/>
      <c r="X9" t="s">
        <v>2</v>
      </c>
      <c r="Y9" t="s">
        <v>3</v>
      </c>
      <c r="Z9" s="94">
        <v>0</v>
      </c>
      <c r="AA9" s="94">
        <v>0</v>
      </c>
      <c r="AB9" s="94">
        <v>0</v>
      </c>
      <c r="AC9" s="94">
        <v>0</v>
      </c>
      <c r="AD9" s="94">
        <v>0</v>
      </c>
    </row>
    <row r="10" spans="1:30" x14ac:dyDescent="0.2">
      <c r="A10" t="s">
        <v>1598</v>
      </c>
      <c r="B10" t="s">
        <v>0</v>
      </c>
      <c r="C10" t="s">
        <v>4</v>
      </c>
      <c r="D10" t="s">
        <v>60</v>
      </c>
      <c r="E10" t="s">
        <v>1599</v>
      </c>
      <c r="F10" s="84" t="str">
        <f>VLOOKUP(A10,[1]Sheet1!$A$2:$E$1721,5,FALSE)</f>
        <v>30</v>
      </c>
      <c r="G10" s="84"/>
      <c r="H10" s="92">
        <v>38718</v>
      </c>
      <c r="I10" s="93">
        <f t="shared" si="0"/>
        <v>2006</v>
      </c>
      <c r="J10" s="94">
        <v>1223.02</v>
      </c>
      <c r="K10" s="94">
        <v>8698.98</v>
      </c>
      <c r="L10" s="94">
        <v>-7475.96</v>
      </c>
      <c r="M10" s="94">
        <v>0</v>
      </c>
      <c r="N10" s="94">
        <v>-50.03</v>
      </c>
      <c r="O10" s="94">
        <v>0</v>
      </c>
      <c r="P10" s="94">
        <v>0</v>
      </c>
      <c r="Q10" s="94">
        <v>0</v>
      </c>
      <c r="R10" t="s">
        <v>33</v>
      </c>
      <c r="S10" s="94">
        <v>-7525.99</v>
      </c>
      <c r="T10" s="94">
        <v>1172.99</v>
      </c>
      <c r="U10" s="94">
        <v>8698.98</v>
      </c>
      <c r="V10" t="s">
        <v>220</v>
      </c>
      <c r="W10" s="92"/>
      <c r="X10" t="s">
        <v>2</v>
      </c>
      <c r="Y10" t="s">
        <v>3</v>
      </c>
      <c r="Z10" s="94">
        <v>0</v>
      </c>
      <c r="AA10" s="94">
        <v>0</v>
      </c>
      <c r="AB10" s="94">
        <v>0</v>
      </c>
      <c r="AC10" s="94">
        <v>0</v>
      </c>
      <c r="AD10" s="94">
        <v>0</v>
      </c>
    </row>
    <row r="11" spans="1:30" x14ac:dyDescent="0.2">
      <c r="A11" t="s">
        <v>1412</v>
      </c>
      <c r="B11" t="s">
        <v>0</v>
      </c>
      <c r="C11" t="s">
        <v>4</v>
      </c>
      <c r="D11" t="s">
        <v>60</v>
      </c>
      <c r="E11" t="s">
        <v>1413</v>
      </c>
      <c r="F11" s="84" t="str">
        <f>VLOOKUP(A11,[1]Sheet1!$A$2:$E$1721,5,FALSE)</f>
        <v>30</v>
      </c>
      <c r="G11" s="84"/>
      <c r="H11" s="92">
        <v>38718</v>
      </c>
      <c r="I11" s="93">
        <f t="shared" si="0"/>
        <v>2006</v>
      </c>
      <c r="J11" s="94">
        <v>2524.16</v>
      </c>
      <c r="K11" s="94">
        <v>17953.21</v>
      </c>
      <c r="L11" s="94">
        <v>-15429.05</v>
      </c>
      <c r="M11" s="94">
        <v>0</v>
      </c>
      <c r="N11" s="94">
        <v>-103.25</v>
      </c>
      <c r="O11" s="94">
        <v>0</v>
      </c>
      <c r="P11" s="94">
        <v>0</v>
      </c>
      <c r="Q11" s="94">
        <v>0</v>
      </c>
      <c r="R11" t="s">
        <v>33</v>
      </c>
      <c r="S11" s="94">
        <v>-15532.3</v>
      </c>
      <c r="T11" s="94">
        <v>2420.91</v>
      </c>
      <c r="U11" s="94">
        <v>17953.21</v>
      </c>
      <c r="V11" t="s">
        <v>220</v>
      </c>
      <c r="W11" s="92"/>
      <c r="X11" t="s">
        <v>2</v>
      </c>
      <c r="Y11" t="s">
        <v>3</v>
      </c>
      <c r="Z11" s="94">
        <v>0</v>
      </c>
      <c r="AA11" s="94">
        <v>0</v>
      </c>
      <c r="AB11" s="94">
        <v>0</v>
      </c>
      <c r="AC11" s="94">
        <v>0</v>
      </c>
      <c r="AD11" s="94">
        <v>0</v>
      </c>
    </row>
    <row r="12" spans="1:30" x14ac:dyDescent="0.2">
      <c r="A12" t="s">
        <v>1414</v>
      </c>
      <c r="B12" t="s">
        <v>0</v>
      </c>
      <c r="C12" t="s">
        <v>4</v>
      </c>
      <c r="D12" t="s">
        <v>60</v>
      </c>
      <c r="E12" t="s">
        <v>1415</v>
      </c>
      <c r="F12" s="84" t="str">
        <f>VLOOKUP(A12,[1]Sheet1!$A$2:$E$1721,5,FALSE)</f>
        <v>30</v>
      </c>
      <c r="G12" s="84"/>
      <c r="H12" s="92">
        <v>38718</v>
      </c>
      <c r="I12" s="93">
        <f t="shared" si="0"/>
        <v>2006</v>
      </c>
      <c r="J12" s="94">
        <v>2524.16</v>
      </c>
      <c r="K12" s="94">
        <v>17953.21</v>
      </c>
      <c r="L12" s="94">
        <v>-15429.05</v>
      </c>
      <c r="M12" s="94">
        <v>0</v>
      </c>
      <c r="N12" s="94">
        <v>-103.25</v>
      </c>
      <c r="O12" s="94">
        <v>0</v>
      </c>
      <c r="P12" s="94">
        <v>0</v>
      </c>
      <c r="Q12" s="94">
        <v>0</v>
      </c>
      <c r="R12" t="s">
        <v>33</v>
      </c>
      <c r="S12" s="94">
        <v>-15532.3</v>
      </c>
      <c r="T12" s="94">
        <v>2420.91</v>
      </c>
      <c r="U12" s="94">
        <v>17953.21</v>
      </c>
      <c r="V12" t="s">
        <v>220</v>
      </c>
      <c r="W12" s="92"/>
      <c r="X12" t="s">
        <v>2</v>
      </c>
      <c r="Y12" t="s">
        <v>3</v>
      </c>
      <c r="Z12" s="94">
        <v>0</v>
      </c>
      <c r="AA12" s="94">
        <v>0</v>
      </c>
      <c r="AB12" s="94">
        <v>0</v>
      </c>
      <c r="AC12" s="94">
        <v>0</v>
      </c>
      <c r="AD12" s="94">
        <v>0</v>
      </c>
    </row>
    <row r="13" spans="1:30" x14ac:dyDescent="0.2">
      <c r="A13" t="s">
        <v>1226</v>
      </c>
      <c r="B13" t="s">
        <v>0</v>
      </c>
      <c r="C13" t="s">
        <v>4</v>
      </c>
      <c r="D13" t="s">
        <v>60</v>
      </c>
      <c r="E13" t="s">
        <v>1227</v>
      </c>
      <c r="F13" s="84" t="str">
        <f>VLOOKUP(A13,[1]Sheet1!$A$2:$E$1721,5,FALSE)</f>
        <v>30</v>
      </c>
      <c r="G13" s="84"/>
      <c r="H13" s="92">
        <v>38718</v>
      </c>
      <c r="I13" s="93">
        <f t="shared" si="0"/>
        <v>2006</v>
      </c>
      <c r="J13" s="94">
        <v>5074.32</v>
      </c>
      <c r="K13" s="94">
        <v>36091.49</v>
      </c>
      <c r="L13" s="94">
        <v>-31017.17</v>
      </c>
      <c r="M13" s="94">
        <v>0</v>
      </c>
      <c r="N13" s="94">
        <v>-207.56</v>
      </c>
      <c r="O13" s="94">
        <v>0</v>
      </c>
      <c r="P13" s="94">
        <v>0</v>
      </c>
      <c r="Q13" s="94">
        <v>0</v>
      </c>
      <c r="R13" t="s">
        <v>33</v>
      </c>
      <c r="S13" s="94">
        <v>-31224.73</v>
      </c>
      <c r="T13" s="94">
        <v>4866.76</v>
      </c>
      <c r="U13" s="94">
        <v>36091.49</v>
      </c>
      <c r="V13" t="s">
        <v>220</v>
      </c>
      <c r="W13" s="92"/>
      <c r="X13" t="s">
        <v>2</v>
      </c>
      <c r="Y13" t="s">
        <v>3</v>
      </c>
      <c r="Z13" s="94">
        <v>0</v>
      </c>
      <c r="AA13" s="94">
        <v>0</v>
      </c>
      <c r="AB13" s="94">
        <v>0</v>
      </c>
      <c r="AC13" s="94">
        <v>0</v>
      </c>
      <c r="AD13" s="94">
        <v>0</v>
      </c>
    </row>
    <row r="14" spans="1:30" x14ac:dyDescent="0.2">
      <c r="A14" t="s">
        <v>1235</v>
      </c>
      <c r="B14" t="s">
        <v>0</v>
      </c>
      <c r="C14" t="s">
        <v>4</v>
      </c>
      <c r="D14" t="s">
        <v>60</v>
      </c>
      <c r="E14" t="s">
        <v>1236</v>
      </c>
      <c r="F14" s="84" t="str">
        <f>VLOOKUP(A14,[1]Sheet1!$A$2:$E$1721,5,FALSE)</f>
        <v>30</v>
      </c>
      <c r="G14" s="84"/>
      <c r="H14" s="92">
        <v>38718</v>
      </c>
      <c r="I14" s="93">
        <f t="shared" si="0"/>
        <v>2006</v>
      </c>
      <c r="J14" s="94">
        <v>5048.32</v>
      </c>
      <c r="K14" s="94">
        <v>35906.410000000003</v>
      </c>
      <c r="L14" s="94">
        <v>-30858.09</v>
      </c>
      <c r="M14" s="94">
        <v>0</v>
      </c>
      <c r="N14" s="94">
        <v>-206.49</v>
      </c>
      <c r="O14" s="94">
        <v>0</v>
      </c>
      <c r="P14" s="94">
        <v>0</v>
      </c>
      <c r="Q14" s="94">
        <v>0</v>
      </c>
      <c r="R14" t="s">
        <v>33</v>
      </c>
      <c r="S14" s="94">
        <v>-31064.58</v>
      </c>
      <c r="T14" s="94">
        <v>4841.83</v>
      </c>
      <c r="U14" s="94">
        <v>35906.410000000003</v>
      </c>
      <c r="V14" t="s">
        <v>220</v>
      </c>
      <c r="W14" s="92"/>
      <c r="X14" t="s">
        <v>2</v>
      </c>
      <c r="Y14" t="s">
        <v>3</v>
      </c>
      <c r="Z14" s="94">
        <v>0</v>
      </c>
      <c r="AA14" s="94">
        <v>0</v>
      </c>
      <c r="AB14" s="94">
        <v>0</v>
      </c>
      <c r="AC14" s="94">
        <v>0</v>
      </c>
      <c r="AD14" s="94">
        <v>0</v>
      </c>
    </row>
    <row r="15" spans="1:30" x14ac:dyDescent="0.2">
      <c r="A15" t="s">
        <v>1600</v>
      </c>
      <c r="B15" t="s">
        <v>0</v>
      </c>
      <c r="C15" t="s">
        <v>4</v>
      </c>
      <c r="D15" t="s">
        <v>60</v>
      </c>
      <c r="E15" t="s">
        <v>1601</v>
      </c>
      <c r="F15" s="84" t="str">
        <f>VLOOKUP(A15,[1]Sheet1!$A$2:$E$1721,5,FALSE)</f>
        <v>30</v>
      </c>
      <c r="G15" s="84"/>
      <c r="H15" s="92">
        <v>38718</v>
      </c>
      <c r="I15" s="93">
        <f t="shared" si="0"/>
        <v>2006</v>
      </c>
      <c r="J15" s="94">
        <v>1223.02</v>
      </c>
      <c r="K15" s="94">
        <v>8698.98</v>
      </c>
      <c r="L15" s="94">
        <v>-7475.96</v>
      </c>
      <c r="M15" s="94">
        <v>0</v>
      </c>
      <c r="N15" s="94">
        <v>-50.03</v>
      </c>
      <c r="O15" s="94">
        <v>0</v>
      </c>
      <c r="P15" s="94">
        <v>0</v>
      </c>
      <c r="Q15" s="94">
        <v>0</v>
      </c>
      <c r="R15" t="s">
        <v>33</v>
      </c>
      <c r="S15" s="94">
        <v>-7525.99</v>
      </c>
      <c r="T15" s="94">
        <v>1172.99</v>
      </c>
      <c r="U15" s="94">
        <v>8698.98</v>
      </c>
      <c r="V15" t="s">
        <v>220</v>
      </c>
      <c r="W15" s="92"/>
      <c r="X15" t="s">
        <v>2</v>
      </c>
      <c r="Y15" t="s">
        <v>3</v>
      </c>
      <c r="Z15" s="94">
        <v>0</v>
      </c>
      <c r="AA15" s="94">
        <v>0</v>
      </c>
      <c r="AB15" s="94">
        <v>0</v>
      </c>
      <c r="AC15" s="94">
        <v>0</v>
      </c>
      <c r="AD15" s="94">
        <v>0</v>
      </c>
    </row>
    <row r="16" spans="1:30" x14ac:dyDescent="0.2">
      <c r="A16" t="s">
        <v>1941</v>
      </c>
      <c r="B16" t="s">
        <v>0</v>
      </c>
      <c r="C16" t="s">
        <v>4</v>
      </c>
      <c r="D16" t="s">
        <v>60</v>
      </c>
      <c r="E16" t="s">
        <v>1942</v>
      </c>
      <c r="F16" s="84" t="str">
        <f>VLOOKUP(A16,[1]Sheet1!$A$2:$E$1721,5,FALSE)</f>
        <v>30</v>
      </c>
      <c r="G16" s="84"/>
      <c r="H16" s="92">
        <v>38718</v>
      </c>
      <c r="I16" s="93">
        <f t="shared" si="0"/>
        <v>2006</v>
      </c>
      <c r="J16" s="94">
        <v>208.17</v>
      </c>
      <c r="K16" s="94">
        <v>1480.68</v>
      </c>
      <c r="L16" s="94">
        <v>-1272.51</v>
      </c>
      <c r="M16" s="94">
        <v>0</v>
      </c>
      <c r="N16" s="94">
        <v>-8.51</v>
      </c>
      <c r="O16" s="94">
        <v>0</v>
      </c>
      <c r="P16" s="94">
        <v>0</v>
      </c>
      <c r="Q16" s="94">
        <v>0</v>
      </c>
      <c r="R16" t="s">
        <v>33</v>
      </c>
      <c r="S16" s="94">
        <v>-1281.02</v>
      </c>
      <c r="T16" s="94">
        <v>199.66</v>
      </c>
      <c r="U16" s="94">
        <v>1480.68</v>
      </c>
      <c r="V16" t="s">
        <v>220</v>
      </c>
      <c r="W16" s="92"/>
      <c r="X16" t="s">
        <v>2</v>
      </c>
      <c r="Y16" t="s">
        <v>3</v>
      </c>
      <c r="Z16" s="94">
        <v>0</v>
      </c>
      <c r="AA16" s="94">
        <v>0</v>
      </c>
      <c r="AB16" s="94">
        <v>0</v>
      </c>
      <c r="AC16" s="94">
        <v>0</v>
      </c>
      <c r="AD16" s="94">
        <v>0</v>
      </c>
    </row>
    <row r="17" spans="1:30" x14ac:dyDescent="0.2">
      <c r="A17" t="s">
        <v>1516</v>
      </c>
      <c r="B17" t="s">
        <v>0</v>
      </c>
      <c r="C17" t="s">
        <v>4</v>
      </c>
      <c r="D17" t="s">
        <v>60</v>
      </c>
      <c r="E17" t="s">
        <v>1517</v>
      </c>
      <c r="F17" s="84" t="str">
        <f>VLOOKUP(A17,[1]Sheet1!$A$2:$E$1721,5,FALSE)</f>
        <v>30</v>
      </c>
      <c r="G17" s="84"/>
      <c r="H17" s="92">
        <v>38718</v>
      </c>
      <c r="I17" s="93">
        <f t="shared" si="0"/>
        <v>2006</v>
      </c>
      <c r="J17" s="94">
        <v>1813.93</v>
      </c>
      <c r="K17" s="94">
        <v>12901.96</v>
      </c>
      <c r="L17" s="94">
        <v>-11088.03</v>
      </c>
      <c r="M17" s="94">
        <v>0</v>
      </c>
      <c r="N17" s="94">
        <v>-74.2</v>
      </c>
      <c r="O17" s="94">
        <v>0</v>
      </c>
      <c r="P17" s="94">
        <v>0</v>
      </c>
      <c r="Q17" s="94">
        <v>0</v>
      </c>
      <c r="R17" t="s">
        <v>33</v>
      </c>
      <c r="S17" s="94">
        <v>-11162.23</v>
      </c>
      <c r="T17" s="94">
        <v>1739.73</v>
      </c>
      <c r="U17" s="94">
        <v>12901.96</v>
      </c>
      <c r="V17" t="s">
        <v>220</v>
      </c>
      <c r="W17" s="92"/>
      <c r="X17" t="s">
        <v>2</v>
      </c>
      <c r="Y17" t="s">
        <v>3</v>
      </c>
      <c r="Z17" s="94">
        <v>0</v>
      </c>
      <c r="AA17" s="94">
        <v>0</v>
      </c>
      <c r="AB17" s="94">
        <v>0</v>
      </c>
      <c r="AC17" s="94">
        <v>0</v>
      </c>
      <c r="AD17" s="94">
        <v>0</v>
      </c>
    </row>
    <row r="18" spans="1:30" x14ac:dyDescent="0.2">
      <c r="A18" t="s">
        <v>1555</v>
      </c>
      <c r="B18" t="s">
        <v>0</v>
      </c>
      <c r="C18" t="s">
        <v>4</v>
      </c>
      <c r="D18" t="s">
        <v>60</v>
      </c>
      <c r="E18" t="s">
        <v>1556</v>
      </c>
      <c r="F18" s="84" t="str">
        <f>VLOOKUP(A18,[1]Sheet1!$A$2:$E$1721,5,FALSE)</f>
        <v>30</v>
      </c>
      <c r="G18" s="84"/>
      <c r="H18" s="92">
        <v>38718</v>
      </c>
      <c r="I18" s="93">
        <f t="shared" si="0"/>
        <v>2006</v>
      </c>
      <c r="J18" s="94">
        <v>1561.33</v>
      </c>
      <c r="K18" s="94">
        <v>11105.08</v>
      </c>
      <c r="L18" s="94">
        <v>-9543.75</v>
      </c>
      <c r="M18" s="94">
        <v>0</v>
      </c>
      <c r="N18" s="94">
        <v>-63.86</v>
      </c>
      <c r="O18" s="94">
        <v>0</v>
      </c>
      <c r="P18" s="94">
        <v>0</v>
      </c>
      <c r="Q18" s="94">
        <v>0</v>
      </c>
      <c r="R18" t="s">
        <v>33</v>
      </c>
      <c r="S18" s="94">
        <v>-9607.61</v>
      </c>
      <c r="T18" s="94">
        <v>1497.47</v>
      </c>
      <c r="U18" s="94">
        <v>11105.08</v>
      </c>
      <c r="V18" t="s">
        <v>220</v>
      </c>
      <c r="W18" s="92"/>
      <c r="X18" t="s">
        <v>2</v>
      </c>
      <c r="Y18" t="s">
        <v>3</v>
      </c>
      <c r="Z18" s="94">
        <v>0</v>
      </c>
      <c r="AA18" s="94">
        <v>0</v>
      </c>
      <c r="AB18" s="94">
        <v>0</v>
      </c>
      <c r="AC18" s="94">
        <v>0</v>
      </c>
      <c r="AD18" s="94">
        <v>0</v>
      </c>
    </row>
    <row r="19" spans="1:30" x14ac:dyDescent="0.2">
      <c r="A19" t="s">
        <v>1741</v>
      </c>
      <c r="B19" t="s">
        <v>0</v>
      </c>
      <c r="C19" t="s">
        <v>4</v>
      </c>
      <c r="D19" t="s">
        <v>60</v>
      </c>
      <c r="E19" t="s">
        <v>1742</v>
      </c>
      <c r="F19" s="84" t="str">
        <f>VLOOKUP(A19,[1]Sheet1!$A$2:$E$1721,5,FALSE)</f>
        <v>30</v>
      </c>
      <c r="G19" s="84"/>
      <c r="H19" s="92">
        <v>38718</v>
      </c>
      <c r="I19" s="93">
        <f t="shared" si="0"/>
        <v>2006</v>
      </c>
      <c r="J19" s="94">
        <v>598.57000000000005</v>
      </c>
      <c r="K19" s="94">
        <v>4256.95</v>
      </c>
      <c r="L19" s="94">
        <v>-3658.38</v>
      </c>
      <c r="M19" s="94">
        <v>0</v>
      </c>
      <c r="N19" s="94">
        <v>-24.48</v>
      </c>
      <c r="O19" s="94">
        <v>0</v>
      </c>
      <c r="P19" s="94">
        <v>0</v>
      </c>
      <c r="Q19" s="94">
        <v>0</v>
      </c>
      <c r="R19" t="s">
        <v>33</v>
      </c>
      <c r="S19" s="94">
        <v>-3682.86</v>
      </c>
      <c r="T19" s="94">
        <v>574.09</v>
      </c>
      <c r="U19" s="94">
        <v>4256.95</v>
      </c>
      <c r="V19" t="s">
        <v>220</v>
      </c>
      <c r="W19" s="92"/>
      <c r="X19" t="s">
        <v>2</v>
      </c>
      <c r="Y19" t="s">
        <v>3</v>
      </c>
      <c r="Z19" s="94">
        <v>0</v>
      </c>
      <c r="AA19" s="94">
        <v>0</v>
      </c>
      <c r="AB19" s="94">
        <v>0</v>
      </c>
      <c r="AC19" s="94">
        <v>0</v>
      </c>
      <c r="AD19" s="94">
        <v>0</v>
      </c>
    </row>
    <row r="20" spans="1:30" x14ac:dyDescent="0.2">
      <c r="A20" t="s">
        <v>1886</v>
      </c>
      <c r="B20" t="s">
        <v>0</v>
      </c>
      <c r="C20" t="s">
        <v>4</v>
      </c>
      <c r="D20" t="s">
        <v>60</v>
      </c>
      <c r="E20" t="s">
        <v>1887</v>
      </c>
      <c r="F20" s="84" t="str">
        <f>VLOOKUP(A20,[1]Sheet1!$A$2:$E$1721,5,FALSE)</f>
        <v>30</v>
      </c>
      <c r="G20" s="84"/>
      <c r="H20" s="92">
        <v>38718</v>
      </c>
      <c r="I20" s="93">
        <f t="shared" si="0"/>
        <v>2006</v>
      </c>
      <c r="J20" s="94">
        <v>286.27</v>
      </c>
      <c r="K20" s="94">
        <v>2035.93</v>
      </c>
      <c r="L20" s="94">
        <v>-1749.66</v>
      </c>
      <c r="M20" s="94">
        <v>0</v>
      </c>
      <c r="N20" s="94">
        <v>-11.71</v>
      </c>
      <c r="O20" s="94">
        <v>0</v>
      </c>
      <c r="P20" s="94">
        <v>0</v>
      </c>
      <c r="Q20" s="94">
        <v>0</v>
      </c>
      <c r="R20" t="s">
        <v>33</v>
      </c>
      <c r="S20" s="94">
        <v>-1761.37</v>
      </c>
      <c r="T20" s="94">
        <v>274.56</v>
      </c>
      <c r="U20" s="94">
        <v>2035.93</v>
      </c>
      <c r="V20" t="s">
        <v>220</v>
      </c>
      <c r="W20" s="92"/>
      <c r="X20" t="s">
        <v>2</v>
      </c>
      <c r="Y20" t="s">
        <v>3</v>
      </c>
      <c r="Z20" s="94">
        <v>0</v>
      </c>
      <c r="AA20" s="94">
        <v>0</v>
      </c>
      <c r="AB20" s="94">
        <v>0</v>
      </c>
      <c r="AC20" s="94">
        <v>0</v>
      </c>
      <c r="AD20" s="94">
        <v>0</v>
      </c>
    </row>
    <row r="21" spans="1:30" x14ac:dyDescent="0.2">
      <c r="A21" t="s">
        <v>1416</v>
      </c>
      <c r="B21" t="s">
        <v>0</v>
      </c>
      <c r="C21" t="s">
        <v>4</v>
      </c>
      <c r="D21" t="s">
        <v>60</v>
      </c>
      <c r="E21" t="s">
        <v>1417</v>
      </c>
      <c r="F21" s="84" t="str">
        <f>VLOOKUP(A21,[1]Sheet1!$A$2:$E$1721,5,FALSE)</f>
        <v>30</v>
      </c>
      <c r="G21" s="84"/>
      <c r="H21" s="92">
        <v>38718</v>
      </c>
      <c r="I21" s="93">
        <f t="shared" si="0"/>
        <v>2006</v>
      </c>
      <c r="J21" s="94">
        <v>2498.16</v>
      </c>
      <c r="K21" s="94">
        <v>17768.12</v>
      </c>
      <c r="L21" s="94">
        <v>-15269.96</v>
      </c>
      <c r="M21" s="94">
        <v>0</v>
      </c>
      <c r="N21" s="94">
        <v>-102.18</v>
      </c>
      <c r="O21" s="94">
        <v>0</v>
      </c>
      <c r="P21" s="94">
        <v>0</v>
      </c>
      <c r="Q21" s="94">
        <v>0</v>
      </c>
      <c r="R21" t="s">
        <v>33</v>
      </c>
      <c r="S21" s="94">
        <v>-15372.14</v>
      </c>
      <c r="T21" s="94">
        <v>2395.98</v>
      </c>
      <c r="U21" s="94">
        <v>17768.12</v>
      </c>
      <c r="V21" t="s">
        <v>220</v>
      </c>
      <c r="W21" s="92"/>
      <c r="X21" t="s">
        <v>2</v>
      </c>
      <c r="Y21" t="s">
        <v>3</v>
      </c>
      <c r="Z21" s="94">
        <v>0</v>
      </c>
      <c r="AA21" s="94">
        <v>0</v>
      </c>
      <c r="AB21" s="94">
        <v>0</v>
      </c>
      <c r="AC21" s="94">
        <v>0</v>
      </c>
      <c r="AD21" s="94">
        <v>0</v>
      </c>
    </row>
    <row r="22" spans="1:30" x14ac:dyDescent="0.2">
      <c r="A22" t="s">
        <v>1571</v>
      </c>
      <c r="B22" t="s">
        <v>0</v>
      </c>
      <c r="C22" t="s">
        <v>4</v>
      </c>
      <c r="D22" t="s">
        <v>60</v>
      </c>
      <c r="E22" t="s">
        <v>1572</v>
      </c>
      <c r="F22" s="84" t="str">
        <f>VLOOKUP(A22,[1]Sheet1!$A$2:$E$1721,5,FALSE)</f>
        <v>30</v>
      </c>
      <c r="G22" s="84"/>
      <c r="H22" s="92">
        <v>38718</v>
      </c>
      <c r="I22" s="93">
        <f t="shared" si="0"/>
        <v>2006</v>
      </c>
      <c r="J22" s="94">
        <v>1353.15</v>
      </c>
      <c r="K22" s="94">
        <v>9624.4</v>
      </c>
      <c r="L22" s="94">
        <v>-8271.25</v>
      </c>
      <c r="M22" s="94">
        <v>0</v>
      </c>
      <c r="N22" s="94">
        <v>-55.35</v>
      </c>
      <c r="O22" s="94">
        <v>0</v>
      </c>
      <c r="P22" s="94">
        <v>0</v>
      </c>
      <c r="Q22" s="94">
        <v>0</v>
      </c>
      <c r="R22" t="s">
        <v>33</v>
      </c>
      <c r="S22" s="94">
        <v>-8326.6</v>
      </c>
      <c r="T22" s="94">
        <v>1297.8</v>
      </c>
      <c r="U22" s="94">
        <v>9624.4</v>
      </c>
      <c r="V22" t="s">
        <v>220</v>
      </c>
      <c r="W22" s="92"/>
      <c r="X22" t="s">
        <v>2</v>
      </c>
      <c r="Y22" t="s">
        <v>3</v>
      </c>
      <c r="Z22" s="94">
        <v>0</v>
      </c>
      <c r="AA22" s="94">
        <v>0</v>
      </c>
      <c r="AB22" s="94">
        <v>0</v>
      </c>
      <c r="AC22" s="94">
        <v>0</v>
      </c>
      <c r="AD22" s="94">
        <v>0</v>
      </c>
    </row>
    <row r="23" spans="1:30" x14ac:dyDescent="0.2">
      <c r="A23" t="s">
        <v>1764</v>
      </c>
      <c r="B23" t="s">
        <v>0</v>
      </c>
      <c r="C23" t="s">
        <v>4</v>
      </c>
      <c r="D23" t="s">
        <v>60</v>
      </c>
      <c r="E23" t="s">
        <v>1765</v>
      </c>
      <c r="F23" s="84" t="str">
        <f>VLOOKUP(A23,[1]Sheet1!$A$2:$E$1721,5,FALSE)</f>
        <v>60</v>
      </c>
      <c r="G23" s="84"/>
      <c r="H23" s="92">
        <v>38718</v>
      </c>
      <c r="I23" s="93">
        <f t="shared" si="0"/>
        <v>2006</v>
      </c>
      <c r="J23" s="94">
        <v>594.27</v>
      </c>
      <c r="K23" s="94">
        <v>3701.69</v>
      </c>
      <c r="L23" s="94">
        <v>-3107.42</v>
      </c>
      <c r="M23" s="94">
        <v>0</v>
      </c>
      <c r="N23" s="94">
        <v>-8.94</v>
      </c>
      <c r="O23" s="94">
        <v>0</v>
      </c>
      <c r="P23" s="94">
        <v>0</v>
      </c>
      <c r="Q23" s="94">
        <v>0</v>
      </c>
      <c r="R23" t="s">
        <v>33</v>
      </c>
      <c r="S23" s="94">
        <v>-3116.36</v>
      </c>
      <c r="T23" s="94">
        <v>585.33000000000004</v>
      </c>
      <c r="U23" s="94">
        <v>3701.69</v>
      </c>
      <c r="V23" t="s">
        <v>220</v>
      </c>
      <c r="W23" s="92"/>
      <c r="X23" t="s">
        <v>2</v>
      </c>
      <c r="Y23" t="s">
        <v>3</v>
      </c>
      <c r="Z23" s="94">
        <v>0</v>
      </c>
      <c r="AA23" s="94">
        <v>0</v>
      </c>
      <c r="AB23" s="94">
        <v>0</v>
      </c>
      <c r="AC23" s="94">
        <v>0</v>
      </c>
      <c r="AD23" s="94">
        <v>0</v>
      </c>
    </row>
    <row r="24" spans="1:30" x14ac:dyDescent="0.2">
      <c r="A24" t="s">
        <v>1747</v>
      </c>
      <c r="B24" t="s">
        <v>0</v>
      </c>
      <c r="C24" t="s">
        <v>4</v>
      </c>
      <c r="D24" t="s">
        <v>60</v>
      </c>
      <c r="E24" t="s">
        <v>1748</v>
      </c>
      <c r="F24" s="84" t="str">
        <f>VLOOKUP(A24,[1]Sheet1!$A$2:$E$1721,5,FALSE)</f>
        <v>30</v>
      </c>
      <c r="G24" s="84"/>
      <c r="H24" s="92">
        <v>38718</v>
      </c>
      <c r="I24" s="93">
        <f t="shared" si="0"/>
        <v>2006</v>
      </c>
      <c r="J24" s="94">
        <v>572.46</v>
      </c>
      <c r="K24" s="94">
        <v>4071.86</v>
      </c>
      <c r="L24" s="94">
        <v>-3499.4</v>
      </c>
      <c r="M24" s="94">
        <v>0</v>
      </c>
      <c r="N24" s="94">
        <v>-23.42</v>
      </c>
      <c r="O24" s="94">
        <v>0</v>
      </c>
      <c r="P24" s="94">
        <v>0</v>
      </c>
      <c r="Q24" s="94">
        <v>0</v>
      </c>
      <c r="R24" t="s">
        <v>33</v>
      </c>
      <c r="S24" s="94">
        <v>-3522.82</v>
      </c>
      <c r="T24" s="94">
        <v>549.04</v>
      </c>
      <c r="U24" s="94">
        <v>4071.86</v>
      </c>
      <c r="V24" t="s">
        <v>220</v>
      </c>
      <c r="W24" s="92"/>
      <c r="X24" t="s">
        <v>2</v>
      </c>
      <c r="Y24" t="s">
        <v>3</v>
      </c>
      <c r="Z24" s="94">
        <v>0</v>
      </c>
      <c r="AA24" s="94">
        <v>0</v>
      </c>
      <c r="AB24" s="94">
        <v>0</v>
      </c>
      <c r="AC24" s="94">
        <v>0</v>
      </c>
      <c r="AD24" s="94">
        <v>0</v>
      </c>
    </row>
    <row r="25" spans="1:30" x14ac:dyDescent="0.2">
      <c r="A25" t="s">
        <v>1348</v>
      </c>
      <c r="B25" t="s">
        <v>0</v>
      </c>
      <c r="C25" t="s">
        <v>4</v>
      </c>
      <c r="D25" t="s">
        <v>60</v>
      </c>
      <c r="E25" t="s">
        <v>1349</v>
      </c>
      <c r="F25" s="84" t="str">
        <f>VLOOKUP(A25,[1]Sheet1!$A$2:$E$1721,5,FALSE)</f>
        <v>8</v>
      </c>
      <c r="G25" s="84"/>
      <c r="H25" s="92">
        <v>38718</v>
      </c>
      <c r="I25" s="93">
        <f t="shared" si="0"/>
        <v>2006</v>
      </c>
      <c r="J25" s="94">
        <v>1168.45</v>
      </c>
      <c r="K25" s="94">
        <v>23368.99</v>
      </c>
      <c r="L25" s="94">
        <v>-22200.54</v>
      </c>
      <c r="M25" s="94">
        <v>0</v>
      </c>
      <c r="N25" s="94">
        <v>0</v>
      </c>
      <c r="O25" s="94">
        <v>0</v>
      </c>
      <c r="P25" s="94">
        <v>0</v>
      </c>
      <c r="Q25" s="94">
        <v>0</v>
      </c>
      <c r="R25" t="s">
        <v>33</v>
      </c>
      <c r="S25" s="94">
        <v>-22200.54</v>
      </c>
      <c r="T25" s="94">
        <v>1168.45</v>
      </c>
      <c r="U25" s="94">
        <v>23368.99</v>
      </c>
      <c r="V25" t="s">
        <v>220</v>
      </c>
      <c r="W25" s="92"/>
      <c r="X25" t="s">
        <v>2</v>
      </c>
      <c r="Y25" t="s">
        <v>3</v>
      </c>
      <c r="Z25" s="94">
        <v>0</v>
      </c>
      <c r="AA25" s="94">
        <v>0</v>
      </c>
      <c r="AB25" s="94">
        <v>0</v>
      </c>
      <c r="AC25" s="94">
        <v>0</v>
      </c>
      <c r="AD25" s="94">
        <v>0</v>
      </c>
    </row>
    <row r="26" spans="1:30" x14ac:dyDescent="0.2">
      <c r="A26" t="s">
        <v>1502</v>
      </c>
      <c r="B26" t="s">
        <v>0</v>
      </c>
      <c r="C26" t="s">
        <v>4</v>
      </c>
      <c r="D26" t="s">
        <v>60</v>
      </c>
      <c r="E26" t="s">
        <v>1503</v>
      </c>
      <c r="F26" s="84" t="str">
        <f>VLOOKUP(A26,[1]Sheet1!$A$2:$E$1721,5,FALSE)</f>
        <v>30</v>
      </c>
      <c r="G26" s="84"/>
      <c r="H26" s="92">
        <v>38718</v>
      </c>
      <c r="I26" s="93">
        <f t="shared" si="0"/>
        <v>2006</v>
      </c>
      <c r="J26" s="94">
        <v>1877.01</v>
      </c>
      <c r="K26" s="94">
        <v>13350.33</v>
      </c>
      <c r="L26" s="94">
        <v>-11473.32</v>
      </c>
      <c r="M26" s="94">
        <v>0</v>
      </c>
      <c r="N26" s="94">
        <v>-76.78</v>
      </c>
      <c r="O26" s="94">
        <v>0</v>
      </c>
      <c r="P26" s="94">
        <v>0</v>
      </c>
      <c r="Q26" s="94">
        <v>0</v>
      </c>
      <c r="R26" t="s">
        <v>33</v>
      </c>
      <c r="S26" s="94">
        <v>-11550.1</v>
      </c>
      <c r="T26" s="94">
        <v>1800.23</v>
      </c>
      <c r="U26" s="94">
        <v>13350.33</v>
      </c>
      <c r="V26" t="s">
        <v>220</v>
      </c>
      <c r="W26" s="92"/>
      <c r="X26" t="s">
        <v>2</v>
      </c>
      <c r="Y26" t="s">
        <v>3</v>
      </c>
      <c r="Z26" s="94">
        <v>0</v>
      </c>
      <c r="AA26" s="94">
        <v>0</v>
      </c>
      <c r="AB26" s="94">
        <v>0</v>
      </c>
      <c r="AC26" s="94">
        <v>0</v>
      </c>
      <c r="AD26" s="94">
        <v>0</v>
      </c>
    </row>
    <row r="27" spans="1:30" x14ac:dyDescent="0.2">
      <c r="A27" t="s">
        <v>1914</v>
      </c>
      <c r="B27" t="s">
        <v>0</v>
      </c>
      <c r="C27" t="s">
        <v>4</v>
      </c>
      <c r="D27" t="s">
        <v>60</v>
      </c>
      <c r="E27" t="s">
        <v>1915</v>
      </c>
      <c r="F27" s="84" t="str">
        <f>VLOOKUP(A27,[1]Sheet1!$A$2:$E$1721,5,FALSE)</f>
        <v>30</v>
      </c>
      <c r="G27" s="84"/>
      <c r="H27" s="92">
        <v>38718</v>
      </c>
      <c r="I27" s="93">
        <f t="shared" si="0"/>
        <v>2006</v>
      </c>
      <c r="J27" s="94">
        <v>234.17</v>
      </c>
      <c r="K27" s="94">
        <v>1665.76</v>
      </c>
      <c r="L27" s="94">
        <v>-1431.59</v>
      </c>
      <c r="M27" s="94">
        <v>0</v>
      </c>
      <c r="N27" s="94">
        <v>-9.58</v>
      </c>
      <c r="O27" s="94">
        <v>0</v>
      </c>
      <c r="P27" s="94">
        <v>0</v>
      </c>
      <c r="Q27" s="94">
        <v>0</v>
      </c>
      <c r="R27" t="s">
        <v>33</v>
      </c>
      <c r="S27" s="94">
        <v>-1441.17</v>
      </c>
      <c r="T27" s="94">
        <v>224.59</v>
      </c>
      <c r="U27" s="94">
        <v>1665.76</v>
      </c>
      <c r="V27" t="s">
        <v>220</v>
      </c>
      <c r="W27" s="92"/>
      <c r="X27" t="s">
        <v>2</v>
      </c>
      <c r="Y27" t="s">
        <v>3</v>
      </c>
      <c r="Z27" s="94">
        <v>0</v>
      </c>
      <c r="AA27" s="94">
        <v>0</v>
      </c>
      <c r="AB27" s="94">
        <v>0</v>
      </c>
      <c r="AC27" s="94">
        <v>0</v>
      </c>
      <c r="AD27" s="94">
        <v>0</v>
      </c>
    </row>
    <row r="28" spans="1:30" x14ac:dyDescent="0.2">
      <c r="A28" t="s">
        <v>1943</v>
      </c>
      <c r="B28" t="s">
        <v>0</v>
      </c>
      <c r="C28" t="s">
        <v>4</v>
      </c>
      <c r="D28" t="s">
        <v>60</v>
      </c>
      <c r="E28" t="s">
        <v>1944</v>
      </c>
      <c r="F28" s="84" t="str">
        <f>VLOOKUP(A28,[1]Sheet1!$A$2:$E$1721,5,FALSE)</f>
        <v>30</v>
      </c>
      <c r="G28" s="84"/>
      <c r="H28" s="92">
        <v>38718</v>
      </c>
      <c r="I28" s="93">
        <f t="shared" si="0"/>
        <v>2006</v>
      </c>
      <c r="J28" s="94">
        <v>208.17</v>
      </c>
      <c r="K28" s="94">
        <v>1480.68</v>
      </c>
      <c r="L28" s="94">
        <v>-1272.51</v>
      </c>
      <c r="M28" s="94">
        <v>0</v>
      </c>
      <c r="N28" s="94">
        <v>-8.51</v>
      </c>
      <c r="O28" s="94">
        <v>0</v>
      </c>
      <c r="P28" s="94">
        <v>0</v>
      </c>
      <c r="Q28" s="94">
        <v>0</v>
      </c>
      <c r="R28" t="s">
        <v>33</v>
      </c>
      <c r="S28" s="94">
        <v>-1281.02</v>
      </c>
      <c r="T28" s="94">
        <v>199.66</v>
      </c>
      <c r="U28" s="94">
        <v>1480.68</v>
      </c>
      <c r="V28" t="s">
        <v>220</v>
      </c>
      <c r="W28" s="92"/>
      <c r="X28" t="s">
        <v>2</v>
      </c>
      <c r="Y28" t="s">
        <v>3</v>
      </c>
      <c r="Z28" s="94">
        <v>0</v>
      </c>
      <c r="AA28" s="94">
        <v>0</v>
      </c>
      <c r="AB28" s="94">
        <v>0</v>
      </c>
      <c r="AC28" s="94">
        <v>0</v>
      </c>
      <c r="AD28" s="94">
        <v>0</v>
      </c>
    </row>
    <row r="29" spans="1:30" x14ac:dyDescent="0.2">
      <c r="A29" t="s">
        <v>1823</v>
      </c>
      <c r="B29" t="s">
        <v>0</v>
      </c>
      <c r="C29" t="s">
        <v>4</v>
      </c>
      <c r="D29" t="s">
        <v>60</v>
      </c>
      <c r="E29" t="s">
        <v>1824</v>
      </c>
      <c r="F29" s="84" t="str">
        <f>VLOOKUP(A29,[1]Sheet1!$A$2:$E$1721,5,FALSE)</f>
        <v>30</v>
      </c>
      <c r="G29" s="84"/>
      <c r="H29" s="92">
        <v>38718</v>
      </c>
      <c r="I29" s="93">
        <f t="shared" si="0"/>
        <v>2006</v>
      </c>
      <c r="J29" s="94">
        <v>390.31</v>
      </c>
      <c r="K29" s="94">
        <v>2776.27</v>
      </c>
      <c r="L29" s="94">
        <v>-2385.96</v>
      </c>
      <c r="M29" s="94">
        <v>0</v>
      </c>
      <c r="N29" s="94">
        <v>-15.96</v>
      </c>
      <c r="O29" s="94">
        <v>0</v>
      </c>
      <c r="P29" s="94">
        <v>0</v>
      </c>
      <c r="Q29" s="94">
        <v>0</v>
      </c>
      <c r="R29" t="s">
        <v>33</v>
      </c>
      <c r="S29" s="94">
        <v>-2401.92</v>
      </c>
      <c r="T29" s="94">
        <v>374.35</v>
      </c>
      <c r="U29" s="94">
        <v>2776.27</v>
      </c>
      <c r="V29" t="s">
        <v>220</v>
      </c>
      <c r="W29" s="92"/>
      <c r="X29" t="s">
        <v>2</v>
      </c>
      <c r="Y29" t="s">
        <v>3</v>
      </c>
      <c r="Z29" s="94">
        <v>0</v>
      </c>
      <c r="AA29" s="94">
        <v>0</v>
      </c>
      <c r="AB29" s="94">
        <v>0</v>
      </c>
      <c r="AC29" s="94">
        <v>0</v>
      </c>
      <c r="AD29" s="94">
        <v>0</v>
      </c>
    </row>
    <row r="30" spans="1:30" x14ac:dyDescent="0.2">
      <c r="A30" t="s">
        <v>1825</v>
      </c>
      <c r="B30" t="s">
        <v>0</v>
      </c>
      <c r="C30" t="s">
        <v>4</v>
      </c>
      <c r="D30" t="s">
        <v>60</v>
      </c>
      <c r="E30" t="s">
        <v>1826</v>
      </c>
      <c r="F30" s="84" t="str">
        <f>VLOOKUP(A30,[1]Sheet1!$A$2:$E$1721,5,FALSE)</f>
        <v>30</v>
      </c>
      <c r="G30" s="84"/>
      <c r="H30" s="92">
        <v>38718</v>
      </c>
      <c r="I30" s="93">
        <f t="shared" si="0"/>
        <v>2006</v>
      </c>
      <c r="J30" s="94">
        <v>390.31</v>
      </c>
      <c r="K30" s="94">
        <v>2776.27</v>
      </c>
      <c r="L30" s="94">
        <v>-2385.96</v>
      </c>
      <c r="M30" s="94">
        <v>0</v>
      </c>
      <c r="N30" s="94">
        <v>-15.96</v>
      </c>
      <c r="O30" s="94">
        <v>0</v>
      </c>
      <c r="P30" s="94">
        <v>0</v>
      </c>
      <c r="Q30" s="94">
        <v>0</v>
      </c>
      <c r="R30" t="s">
        <v>33</v>
      </c>
      <c r="S30" s="94">
        <v>-2401.92</v>
      </c>
      <c r="T30" s="94">
        <v>374.35</v>
      </c>
      <c r="U30" s="94">
        <v>2776.27</v>
      </c>
      <c r="V30" t="s">
        <v>220</v>
      </c>
      <c r="W30" s="92"/>
      <c r="X30" t="s">
        <v>2</v>
      </c>
      <c r="Y30" t="s">
        <v>3</v>
      </c>
      <c r="Z30" s="94">
        <v>0</v>
      </c>
      <c r="AA30" s="94">
        <v>0</v>
      </c>
      <c r="AB30" s="94">
        <v>0</v>
      </c>
      <c r="AC30" s="94">
        <v>0</v>
      </c>
      <c r="AD30" s="94">
        <v>0</v>
      </c>
    </row>
    <row r="31" spans="1:30" x14ac:dyDescent="0.2">
      <c r="A31" t="s">
        <v>1745</v>
      </c>
      <c r="B31" t="s">
        <v>0</v>
      </c>
      <c r="C31" t="s">
        <v>4</v>
      </c>
      <c r="D31" t="s">
        <v>60</v>
      </c>
      <c r="E31" t="s">
        <v>1746</v>
      </c>
      <c r="F31" s="84" t="str">
        <f>VLOOKUP(A31,[1]Sheet1!$A$2:$E$1721,5,FALSE)</f>
        <v>60</v>
      </c>
      <c r="G31" s="84"/>
      <c r="H31" s="92">
        <v>38718</v>
      </c>
      <c r="I31" s="93">
        <f t="shared" si="0"/>
        <v>2006</v>
      </c>
      <c r="J31" s="94">
        <v>655.79</v>
      </c>
      <c r="K31" s="94">
        <v>4084.91</v>
      </c>
      <c r="L31" s="94">
        <v>-3429.12</v>
      </c>
      <c r="M31" s="94">
        <v>0</v>
      </c>
      <c r="N31" s="94">
        <v>-9.8699999999999992</v>
      </c>
      <c r="O31" s="94">
        <v>0</v>
      </c>
      <c r="P31" s="94">
        <v>0</v>
      </c>
      <c r="Q31" s="94">
        <v>0</v>
      </c>
      <c r="R31" t="s">
        <v>33</v>
      </c>
      <c r="S31" s="94">
        <v>-3438.99</v>
      </c>
      <c r="T31" s="94">
        <v>645.91999999999996</v>
      </c>
      <c r="U31" s="94">
        <v>4084.91</v>
      </c>
      <c r="V31" t="s">
        <v>220</v>
      </c>
      <c r="W31" s="92"/>
      <c r="X31" t="s">
        <v>2</v>
      </c>
      <c r="Y31" t="s">
        <v>3</v>
      </c>
      <c r="Z31" s="94">
        <v>0</v>
      </c>
      <c r="AA31" s="94">
        <v>0</v>
      </c>
      <c r="AB31" s="94">
        <v>0</v>
      </c>
      <c r="AC31" s="94">
        <v>0</v>
      </c>
      <c r="AD31" s="94">
        <v>0</v>
      </c>
    </row>
    <row r="32" spans="1:30" x14ac:dyDescent="0.2">
      <c r="A32" t="s">
        <v>959</v>
      </c>
      <c r="B32" t="s">
        <v>0</v>
      </c>
      <c r="C32" t="s">
        <v>4</v>
      </c>
      <c r="D32" t="s">
        <v>60</v>
      </c>
      <c r="E32" t="s">
        <v>960</v>
      </c>
      <c r="F32" s="84" t="str">
        <f>VLOOKUP(A32,[1]Sheet1!$A$2:$E$1721,5,FALSE)</f>
        <v>60</v>
      </c>
      <c r="G32" s="84"/>
      <c r="H32" s="92">
        <v>38718</v>
      </c>
      <c r="I32" s="93">
        <f t="shared" si="0"/>
        <v>2006</v>
      </c>
      <c r="J32" s="94">
        <v>80695.3</v>
      </c>
      <c r="K32" s="94">
        <v>114061.69</v>
      </c>
      <c r="L32" s="94">
        <v>-33366.39</v>
      </c>
      <c r="M32" s="94">
        <v>0</v>
      </c>
      <c r="N32" s="94">
        <v>-1639.05</v>
      </c>
      <c r="O32" s="94">
        <v>0</v>
      </c>
      <c r="P32" s="94">
        <v>0</v>
      </c>
      <c r="Q32" s="94">
        <v>0</v>
      </c>
      <c r="R32" t="s">
        <v>33</v>
      </c>
      <c r="S32" s="94">
        <v>-35005.440000000002</v>
      </c>
      <c r="T32" s="94">
        <v>79056.25</v>
      </c>
      <c r="U32" s="94">
        <v>114061.69</v>
      </c>
      <c r="V32" t="s">
        <v>220</v>
      </c>
      <c r="W32" s="92"/>
      <c r="X32" t="s">
        <v>2</v>
      </c>
      <c r="Y32" t="s">
        <v>3</v>
      </c>
      <c r="Z32" s="94">
        <v>0</v>
      </c>
      <c r="AA32" s="94">
        <v>0</v>
      </c>
      <c r="AB32" s="94">
        <v>0</v>
      </c>
      <c r="AC32" s="94">
        <v>0</v>
      </c>
      <c r="AD32" s="94">
        <v>0</v>
      </c>
    </row>
    <row r="33" spans="1:30" x14ac:dyDescent="0.2">
      <c r="A33" t="s">
        <v>1640</v>
      </c>
      <c r="B33" t="s">
        <v>0</v>
      </c>
      <c r="C33" t="s">
        <v>4</v>
      </c>
      <c r="D33" t="s">
        <v>60</v>
      </c>
      <c r="E33" t="s">
        <v>1641</v>
      </c>
      <c r="F33" s="84" t="str">
        <f>VLOOKUP(A33,[1]Sheet1!$A$2:$E$1721,5,FALSE)</f>
        <v>30</v>
      </c>
      <c r="G33" s="84"/>
      <c r="H33" s="92">
        <v>38718</v>
      </c>
      <c r="I33" s="93">
        <f t="shared" si="0"/>
        <v>2006</v>
      </c>
      <c r="J33" s="94">
        <v>997.85</v>
      </c>
      <c r="K33" s="94">
        <v>7097.49</v>
      </c>
      <c r="L33" s="94">
        <v>-6099.64</v>
      </c>
      <c r="M33" s="94">
        <v>0</v>
      </c>
      <c r="N33" s="94">
        <v>-40.82</v>
      </c>
      <c r="O33" s="94">
        <v>0</v>
      </c>
      <c r="P33" s="94">
        <v>0</v>
      </c>
      <c r="Q33" s="94">
        <v>0</v>
      </c>
      <c r="R33" t="s">
        <v>33</v>
      </c>
      <c r="S33" s="94">
        <v>-6140.46</v>
      </c>
      <c r="T33" s="94">
        <v>957.03</v>
      </c>
      <c r="U33" s="94">
        <v>7097.49</v>
      </c>
      <c r="V33" t="s">
        <v>220</v>
      </c>
      <c r="W33" s="92"/>
      <c r="X33" t="s">
        <v>2</v>
      </c>
      <c r="Y33" t="s">
        <v>3</v>
      </c>
      <c r="Z33" s="94">
        <v>0</v>
      </c>
      <c r="AA33" s="94">
        <v>0</v>
      </c>
      <c r="AB33" s="94">
        <v>0</v>
      </c>
      <c r="AC33" s="94">
        <v>0</v>
      </c>
      <c r="AD33" s="94">
        <v>0</v>
      </c>
    </row>
    <row r="34" spans="1:30" x14ac:dyDescent="0.2">
      <c r="A34" t="s">
        <v>1579</v>
      </c>
      <c r="B34" t="s">
        <v>0</v>
      </c>
      <c r="C34" t="s">
        <v>4</v>
      </c>
      <c r="D34" t="s">
        <v>60</v>
      </c>
      <c r="E34" t="s">
        <v>1580</v>
      </c>
      <c r="F34" s="84" t="str">
        <f>VLOOKUP(A34,[1]Sheet1!$A$2:$E$1721,5,FALSE)</f>
        <v>30</v>
      </c>
      <c r="G34" s="84"/>
      <c r="H34" s="92">
        <v>38718</v>
      </c>
      <c r="I34" s="93">
        <f t="shared" si="0"/>
        <v>2006</v>
      </c>
      <c r="J34" s="94">
        <v>1328.85</v>
      </c>
      <c r="K34" s="94">
        <v>9451.31</v>
      </c>
      <c r="L34" s="94">
        <v>-8122.46</v>
      </c>
      <c r="M34" s="94">
        <v>0</v>
      </c>
      <c r="N34" s="94">
        <v>-54.36</v>
      </c>
      <c r="O34" s="94">
        <v>0</v>
      </c>
      <c r="P34" s="94">
        <v>0</v>
      </c>
      <c r="Q34" s="94">
        <v>0</v>
      </c>
      <c r="R34" t="s">
        <v>33</v>
      </c>
      <c r="S34" s="94">
        <v>-8176.82</v>
      </c>
      <c r="T34" s="94">
        <v>1274.49</v>
      </c>
      <c r="U34" s="94">
        <v>9451.31</v>
      </c>
      <c r="V34" t="s">
        <v>220</v>
      </c>
      <c r="W34" s="92"/>
      <c r="X34" t="s">
        <v>2</v>
      </c>
      <c r="Y34" t="s">
        <v>3</v>
      </c>
      <c r="Z34" s="94">
        <v>0</v>
      </c>
      <c r="AA34" s="94">
        <v>0</v>
      </c>
      <c r="AB34" s="94">
        <v>0</v>
      </c>
      <c r="AC34" s="94">
        <v>0</v>
      </c>
      <c r="AD34" s="94">
        <v>0</v>
      </c>
    </row>
    <row r="35" spans="1:30" x14ac:dyDescent="0.2">
      <c r="A35" t="s">
        <v>1882</v>
      </c>
      <c r="B35" t="s">
        <v>0</v>
      </c>
      <c r="C35" t="s">
        <v>4</v>
      </c>
      <c r="D35" t="s">
        <v>60</v>
      </c>
      <c r="E35" t="s">
        <v>1883</v>
      </c>
      <c r="F35" s="84" t="str">
        <f>VLOOKUP(A35,[1]Sheet1!$A$2:$E$1721,5,FALSE)</f>
        <v>30</v>
      </c>
      <c r="G35" s="84"/>
      <c r="H35" s="92">
        <v>38718</v>
      </c>
      <c r="I35" s="93">
        <f t="shared" si="0"/>
        <v>2006</v>
      </c>
      <c r="J35" s="94">
        <v>297.74</v>
      </c>
      <c r="K35" s="94">
        <v>2117.62</v>
      </c>
      <c r="L35" s="94">
        <v>-1819.88</v>
      </c>
      <c r="M35" s="94">
        <v>0</v>
      </c>
      <c r="N35" s="94">
        <v>-12.18</v>
      </c>
      <c r="O35" s="94">
        <v>0</v>
      </c>
      <c r="P35" s="94">
        <v>0</v>
      </c>
      <c r="Q35" s="94">
        <v>0</v>
      </c>
      <c r="R35" t="s">
        <v>33</v>
      </c>
      <c r="S35" s="94">
        <v>-1832.06</v>
      </c>
      <c r="T35" s="94">
        <v>285.56</v>
      </c>
      <c r="U35" s="94">
        <v>2117.62</v>
      </c>
      <c r="V35" t="s">
        <v>220</v>
      </c>
      <c r="W35" s="92"/>
      <c r="X35" t="s">
        <v>2</v>
      </c>
      <c r="Y35" t="s">
        <v>3</v>
      </c>
      <c r="Z35" s="94">
        <v>0</v>
      </c>
      <c r="AA35" s="94">
        <v>0</v>
      </c>
      <c r="AB35" s="94">
        <v>0</v>
      </c>
      <c r="AC35" s="94">
        <v>0</v>
      </c>
      <c r="AD35" s="94">
        <v>0</v>
      </c>
    </row>
    <row r="36" spans="1:30" x14ac:dyDescent="0.2">
      <c r="A36" t="s">
        <v>2007</v>
      </c>
      <c r="B36" t="s">
        <v>0</v>
      </c>
      <c r="C36" t="s">
        <v>4</v>
      </c>
      <c r="D36" t="s">
        <v>60</v>
      </c>
      <c r="E36" t="s">
        <v>2008</v>
      </c>
      <c r="F36" s="84" t="str">
        <f>VLOOKUP(A36,[1]Sheet1!$A$2:$E$1721,5,FALSE)</f>
        <v>30</v>
      </c>
      <c r="G36" s="84"/>
      <c r="H36" s="92">
        <v>38718</v>
      </c>
      <c r="I36" s="93">
        <f t="shared" si="0"/>
        <v>2006</v>
      </c>
      <c r="J36" s="94">
        <v>158.81</v>
      </c>
      <c r="K36" s="94">
        <v>1129.53</v>
      </c>
      <c r="L36" s="94">
        <v>-970.72</v>
      </c>
      <c r="M36" s="94">
        <v>0</v>
      </c>
      <c r="N36" s="94">
        <v>-6.5</v>
      </c>
      <c r="O36" s="94">
        <v>0</v>
      </c>
      <c r="P36" s="94">
        <v>0</v>
      </c>
      <c r="Q36" s="94">
        <v>0</v>
      </c>
      <c r="R36" t="s">
        <v>33</v>
      </c>
      <c r="S36" s="94">
        <v>-977.22</v>
      </c>
      <c r="T36" s="94">
        <v>152.31</v>
      </c>
      <c r="U36" s="94">
        <v>1129.53</v>
      </c>
      <c r="V36" t="s">
        <v>220</v>
      </c>
      <c r="W36" s="92"/>
      <c r="X36" t="s">
        <v>2</v>
      </c>
      <c r="Y36" t="s">
        <v>3</v>
      </c>
      <c r="Z36" s="94">
        <v>0</v>
      </c>
      <c r="AA36" s="94">
        <v>0</v>
      </c>
      <c r="AB36" s="94">
        <v>0</v>
      </c>
      <c r="AC36" s="94">
        <v>0</v>
      </c>
      <c r="AD36" s="94">
        <v>0</v>
      </c>
    </row>
    <row r="37" spans="1:30" x14ac:dyDescent="0.2">
      <c r="A37" t="s">
        <v>1954</v>
      </c>
      <c r="B37" t="s">
        <v>0</v>
      </c>
      <c r="C37" t="s">
        <v>4</v>
      </c>
      <c r="D37" t="s">
        <v>60</v>
      </c>
      <c r="E37" t="s">
        <v>1955</v>
      </c>
      <c r="F37" s="84" t="str">
        <f>VLOOKUP(A37,[1]Sheet1!$A$2:$E$1721,5,FALSE)</f>
        <v>30</v>
      </c>
      <c r="G37" s="84"/>
      <c r="H37" s="92">
        <v>38718</v>
      </c>
      <c r="I37" s="93">
        <f t="shared" si="0"/>
        <v>2006</v>
      </c>
      <c r="J37" s="94">
        <v>200.73</v>
      </c>
      <c r="K37" s="94">
        <v>1427.95</v>
      </c>
      <c r="L37" s="94">
        <v>-1227.22</v>
      </c>
      <c r="M37" s="94">
        <v>0</v>
      </c>
      <c r="N37" s="94">
        <v>-8.2100000000000009</v>
      </c>
      <c r="O37" s="94">
        <v>0</v>
      </c>
      <c r="P37" s="94">
        <v>0</v>
      </c>
      <c r="Q37" s="94">
        <v>0</v>
      </c>
      <c r="R37" t="s">
        <v>33</v>
      </c>
      <c r="S37" s="94">
        <v>-1235.43</v>
      </c>
      <c r="T37" s="94">
        <v>192.52</v>
      </c>
      <c r="U37" s="94">
        <v>1427.95</v>
      </c>
      <c r="V37" t="s">
        <v>220</v>
      </c>
      <c r="W37" s="92"/>
      <c r="X37" t="s">
        <v>2</v>
      </c>
      <c r="Y37" t="s">
        <v>3</v>
      </c>
      <c r="Z37" s="94">
        <v>0</v>
      </c>
      <c r="AA37" s="94">
        <v>0</v>
      </c>
      <c r="AB37" s="94">
        <v>0</v>
      </c>
      <c r="AC37" s="94">
        <v>0</v>
      </c>
      <c r="AD37" s="94">
        <v>0</v>
      </c>
    </row>
    <row r="38" spans="1:30" x14ac:dyDescent="0.2">
      <c r="A38" t="s">
        <v>2151</v>
      </c>
      <c r="B38" t="s">
        <v>0</v>
      </c>
      <c r="C38" t="s">
        <v>4</v>
      </c>
      <c r="D38" t="s">
        <v>60</v>
      </c>
      <c r="E38" t="s">
        <v>2152</v>
      </c>
      <c r="F38" s="84" t="str">
        <f>VLOOKUP(A38,[1]Sheet1!$A$2:$E$1721,5,FALSE)</f>
        <v>30</v>
      </c>
      <c r="G38" s="84"/>
      <c r="H38" s="92">
        <v>38718</v>
      </c>
      <c r="I38" s="93">
        <f t="shared" si="0"/>
        <v>2006</v>
      </c>
      <c r="J38" s="94">
        <v>89.35</v>
      </c>
      <c r="K38" s="94">
        <v>635.41</v>
      </c>
      <c r="L38" s="94">
        <v>-546.05999999999995</v>
      </c>
      <c r="M38" s="94">
        <v>0</v>
      </c>
      <c r="N38" s="94">
        <v>-3.66</v>
      </c>
      <c r="O38" s="94">
        <v>0</v>
      </c>
      <c r="P38" s="94">
        <v>0</v>
      </c>
      <c r="Q38" s="94">
        <v>0</v>
      </c>
      <c r="R38" t="s">
        <v>33</v>
      </c>
      <c r="S38" s="94">
        <v>-549.72</v>
      </c>
      <c r="T38" s="94">
        <v>85.69</v>
      </c>
      <c r="U38" s="94">
        <v>635.41</v>
      </c>
      <c r="V38" t="s">
        <v>220</v>
      </c>
      <c r="W38" s="92"/>
      <c r="X38" t="s">
        <v>2</v>
      </c>
      <c r="Y38" t="s">
        <v>3</v>
      </c>
      <c r="Z38" s="94">
        <v>0</v>
      </c>
      <c r="AA38" s="94">
        <v>0</v>
      </c>
      <c r="AB38" s="94">
        <v>0</v>
      </c>
      <c r="AC38" s="94">
        <v>0</v>
      </c>
      <c r="AD38" s="94">
        <v>0</v>
      </c>
    </row>
    <row r="39" spans="1:30" x14ac:dyDescent="0.2">
      <c r="A39" t="s">
        <v>1621</v>
      </c>
      <c r="B39" t="s">
        <v>0</v>
      </c>
      <c r="C39" t="s">
        <v>4</v>
      </c>
      <c r="D39" t="s">
        <v>60</v>
      </c>
      <c r="E39" t="s">
        <v>1622</v>
      </c>
      <c r="F39" s="84" t="str">
        <f>VLOOKUP(A39,[1]Sheet1!$A$2:$E$1721,5,FALSE)</f>
        <v>30</v>
      </c>
      <c r="G39" s="84"/>
      <c r="H39" s="92">
        <v>38718</v>
      </c>
      <c r="I39" s="93">
        <f t="shared" si="0"/>
        <v>2006</v>
      </c>
      <c r="J39" s="94">
        <v>1106.8800000000001</v>
      </c>
      <c r="K39" s="94">
        <v>7872.7</v>
      </c>
      <c r="L39" s="94">
        <v>-6765.82</v>
      </c>
      <c r="M39" s="94">
        <v>0</v>
      </c>
      <c r="N39" s="94">
        <v>-45.28</v>
      </c>
      <c r="O39" s="94">
        <v>0</v>
      </c>
      <c r="P39" s="94">
        <v>0</v>
      </c>
      <c r="Q39" s="94">
        <v>0</v>
      </c>
      <c r="R39" t="s">
        <v>33</v>
      </c>
      <c r="S39" s="94">
        <v>-6811.1</v>
      </c>
      <c r="T39" s="94">
        <v>1061.5999999999999</v>
      </c>
      <c r="U39" s="94">
        <v>7872.7</v>
      </c>
      <c r="V39" t="s">
        <v>220</v>
      </c>
      <c r="W39" s="92"/>
      <c r="X39" t="s">
        <v>2</v>
      </c>
      <c r="Y39" t="s">
        <v>3</v>
      </c>
      <c r="Z39" s="94">
        <v>0</v>
      </c>
      <c r="AA39" s="94">
        <v>0</v>
      </c>
      <c r="AB39" s="94">
        <v>0</v>
      </c>
      <c r="AC39" s="94">
        <v>0</v>
      </c>
      <c r="AD39" s="94">
        <v>0</v>
      </c>
    </row>
    <row r="40" spans="1:30" x14ac:dyDescent="0.2">
      <c r="A40" t="s">
        <v>1535</v>
      </c>
      <c r="B40" t="s">
        <v>0</v>
      </c>
      <c r="C40" t="s">
        <v>4</v>
      </c>
      <c r="D40" t="s">
        <v>60</v>
      </c>
      <c r="E40" t="s">
        <v>1536</v>
      </c>
      <c r="F40" s="84" t="str">
        <f>VLOOKUP(A40,[1]Sheet1!$A$2:$E$1721,5,FALSE)</f>
        <v>30</v>
      </c>
      <c r="G40" s="84"/>
      <c r="H40" s="92">
        <v>38718</v>
      </c>
      <c r="I40" s="93">
        <f t="shared" si="0"/>
        <v>2006</v>
      </c>
      <c r="J40" s="94">
        <v>1650.59</v>
      </c>
      <c r="K40" s="94">
        <v>11740.06</v>
      </c>
      <c r="L40" s="94">
        <v>-10089.469999999999</v>
      </c>
      <c r="M40" s="94">
        <v>0</v>
      </c>
      <c r="N40" s="94">
        <v>-67.510000000000005</v>
      </c>
      <c r="O40" s="94">
        <v>0</v>
      </c>
      <c r="P40" s="94">
        <v>0</v>
      </c>
      <c r="Q40" s="94">
        <v>0</v>
      </c>
      <c r="R40" t="s">
        <v>33</v>
      </c>
      <c r="S40" s="94">
        <v>-10156.98</v>
      </c>
      <c r="T40" s="94">
        <v>1583.08</v>
      </c>
      <c r="U40" s="94">
        <v>11740.06</v>
      </c>
      <c r="V40" t="s">
        <v>220</v>
      </c>
      <c r="W40" s="92"/>
      <c r="X40" t="s">
        <v>2</v>
      </c>
      <c r="Y40" t="s">
        <v>3</v>
      </c>
      <c r="Z40" s="94">
        <v>0</v>
      </c>
      <c r="AA40" s="94">
        <v>0</v>
      </c>
      <c r="AB40" s="94">
        <v>0</v>
      </c>
      <c r="AC40" s="94">
        <v>0</v>
      </c>
      <c r="AD40" s="94">
        <v>0</v>
      </c>
    </row>
    <row r="41" spans="1:30" x14ac:dyDescent="0.2">
      <c r="A41" t="s">
        <v>1837</v>
      </c>
      <c r="B41" t="s">
        <v>0</v>
      </c>
      <c r="C41" t="s">
        <v>4</v>
      </c>
      <c r="D41" t="s">
        <v>60</v>
      </c>
      <c r="E41" t="s">
        <v>1838</v>
      </c>
      <c r="F41" s="84" t="str">
        <f>VLOOKUP(A41,[1]Sheet1!$A$2:$E$1721,5,FALSE)</f>
        <v>30</v>
      </c>
      <c r="G41" s="84"/>
      <c r="H41" s="92">
        <v>38718</v>
      </c>
      <c r="I41" s="93">
        <f t="shared" si="0"/>
        <v>2006</v>
      </c>
      <c r="J41" s="94">
        <v>378.91</v>
      </c>
      <c r="K41" s="94">
        <v>2695.17</v>
      </c>
      <c r="L41" s="94">
        <v>-2316.2600000000002</v>
      </c>
      <c r="M41" s="94">
        <v>0</v>
      </c>
      <c r="N41" s="94">
        <v>-15.5</v>
      </c>
      <c r="O41" s="94">
        <v>0</v>
      </c>
      <c r="P41" s="94">
        <v>0</v>
      </c>
      <c r="Q41" s="94">
        <v>0</v>
      </c>
      <c r="R41" t="s">
        <v>33</v>
      </c>
      <c r="S41" s="94">
        <v>-2331.7600000000002</v>
      </c>
      <c r="T41" s="94">
        <v>363.41</v>
      </c>
      <c r="U41" s="94">
        <v>2695.17</v>
      </c>
      <c r="V41" t="s">
        <v>220</v>
      </c>
      <c r="W41" s="92"/>
      <c r="X41" t="s">
        <v>2</v>
      </c>
      <c r="Y41" t="s">
        <v>3</v>
      </c>
      <c r="Z41" s="94">
        <v>0</v>
      </c>
      <c r="AA41" s="94">
        <v>0</v>
      </c>
      <c r="AB41" s="94">
        <v>0</v>
      </c>
      <c r="AC41" s="94">
        <v>0</v>
      </c>
      <c r="AD41" s="94">
        <v>0</v>
      </c>
    </row>
    <row r="42" spans="1:30" x14ac:dyDescent="0.2">
      <c r="A42" t="s">
        <v>1026</v>
      </c>
      <c r="B42" t="s">
        <v>0</v>
      </c>
      <c r="C42" t="s">
        <v>4</v>
      </c>
      <c r="D42" t="s">
        <v>60</v>
      </c>
      <c r="E42" t="s">
        <v>1027</v>
      </c>
      <c r="F42" s="84" t="str">
        <f>VLOOKUP(A42,[1]Sheet1!$A$2:$E$1721,5,FALSE)</f>
        <v>30</v>
      </c>
      <c r="G42" s="84"/>
      <c r="H42" s="92">
        <v>38718</v>
      </c>
      <c r="I42" s="93">
        <f t="shared" si="0"/>
        <v>2006</v>
      </c>
      <c r="J42" s="94">
        <v>10967.03</v>
      </c>
      <c r="K42" s="94">
        <v>78003.77</v>
      </c>
      <c r="L42" s="94">
        <v>-67036.740000000005</v>
      </c>
      <c r="M42" s="94">
        <v>0</v>
      </c>
      <c r="N42" s="94">
        <v>-448.59</v>
      </c>
      <c r="O42" s="94">
        <v>0</v>
      </c>
      <c r="P42" s="94">
        <v>0</v>
      </c>
      <c r="Q42" s="94">
        <v>0</v>
      </c>
      <c r="R42" t="s">
        <v>33</v>
      </c>
      <c r="S42" s="94">
        <v>-67485.33</v>
      </c>
      <c r="T42" s="94">
        <v>10518.44</v>
      </c>
      <c r="U42" s="94">
        <v>78003.77</v>
      </c>
      <c r="V42" t="s">
        <v>220</v>
      </c>
      <c r="W42" s="92"/>
      <c r="X42" t="s">
        <v>2</v>
      </c>
      <c r="Y42" t="s">
        <v>3</v>
      </c>
      <c r="Z42" s="94">
        <v>0</v>
      </c>
      <c r="AA42" s="94">
        <v>0</v>
      </c>
      <c r="AB42" s="94">
        <v>0</v>
      </c>
      <c r="AC42" s="94">
        <v>0</v>
      </c>
      <c r="AD42" s="94">
        <v>0</v>
      </c>
    </row>
    <row r="43" spans="1:30" x14ac:dyDescent="0.2">
      <c r="A43" t="s">
        <v>848</v>
      </c>
      <c r="B43" t="s">
        <v>0</v>
      </c>
      <c r="C43" t="s">
        <v>4</v>
      </c>
      <c r="D43" t="s">
        <v>60</v>
      </c>
      <c r="E43" t="s">
        <v>849</v>
      </c>
      <c r="F43" s="84" t="str">
        <f>VLOOKUP(A43,[1]Sheet1!$A$2:$E$1721,5,FALSE)</f>
        <v>30</v>
      </c>
      <c r="G43" s="84"/>
      <c r="H43" s="92">
        <v>38718</v>
      </c>
      <c r="I43" s="93">
        <f t="shared" si="0"/>
        <v>2006</v>
      </c>
      <c r="J43" s="94">
        <v>25665.1</v>
      </c>
      <c r="K43" s="94">
        <v>182544.56</v>
      </c>
      <c r="L43" s="94">
        <v>-156879.46</v>
      </c>
      <c r="M43" s="94">
        <v>0</v>
      </c>
      <c r="N43" s="94">
        <v>-1049.8</v>
      </c>
      <c r="O43" s="94">
        <v>0</v>
      </c>
      <c r="P43" s="94">
        <v>0</v>
      </c>
      <c r="Q43" s="94">
        <v>0</v>
      </c>
      <c r="R43" t="s">
        <v>33</v>
      </c>
      <c r="S43" s="94">
        <v>-157929.26</v>
      </c>
      <c r="T43" s="94">
        <v>24615.3</v>
      </c>
      <c r="U43" s="94">
        <v>182544.56</v>
      </c>
      <c r="V43" t="s">
        <v>220</v>
      </c>
      <c r="W43" s="92"/>
      <c r="X43" t="s">
        <v>2</v>
      </c>
      <c r="Y43" t="s">
        <v>3</v>
      </c>
      <c r="Z43" s="94">
        <v>0</v>
      </c>
      <c r="AA43" s="94">
        <v>0</v>
      </c>
      <c r="AB43" s="94">
        <v>0</v>
      </c>
      <c r="AC43" s="94">
        <v>0</v>
      </c>
      <c r="AD43" s="94">
        <v>0</v>
      </c>
    </row>
    <row r="44" spans="1:30" x14ac:dyDescent="0.2">
      <c r="A44" t="s">
        <v>2083</v>
      </c>
      <c r="B44" t="s">
        <v>0</v>
      </c>
      <c r="C44" t="s">
        <v>4</v>
      </c>
      <c r="D44" t="s">
        <v>60</v>
      </c>
      <c r="E44" t="s">
        <v>2084</v>
      </c>
      <c r="F44" s="84" t="str">
        <f>VLOOKUP(A44,[1]Sheet1!$A$2:$E$1721,5,FALSE)</f>
        <v>30</v>
      </c>
      <c r="G44" s="84"/>
      <c r="H44" s="92">
        <v>38718</v>
      </c>
      <c r="I44" s="93">
        <f t="shared" si="0"/>
        <v>2006</v>
      </c>
      <c r="J44" s="94">
        <v>293.42</v>
      </c>
      <c r="K44" s="94">
        <v>863.94</v>
      </c>
      <c r="L44" s="94">
        <v>-570.52</v>
      </c>
      <c r="M44" s="94">
        <v>0</v>
      </c>
      <c r="N44" s="94">
        <v>-15.88</v>
      </c>
      <c r="O44" s="94">
        <v>0</v>
      </c>
      <c r="P44" s="94">
        <v>0</v>
      </c>
      <c r="Q44" s="94">
        <v>0</v>
      </c>
      <c r="R44" t="s">
        <v>33</v>
      </c>
      <c r="S44" s="94">
        <v>-586.4</v>
      </c>
      <c r="T44" s="94">
        <v>277.54000000000002</v>
      </c>
      <c r="U44" s="94">
        <v>863.94</v>
      </c>
      <c r="V44" t="s">
        <v>220</v>
      </c>
      <c r="W44" s="92"/>
      <c r="X44" t="s">
        <v>2</v>
      </c>
      <c r="Y44" t="s">
        <v>3</v>
      </c>
      <c r="Z44" s="94">
        <v>0</v>
      </c>
      <c r="AA44" s="94">
        <v>0</v>
      </c>
      <c r="AB44" s="94">
        <v>0</v>
      </c>
      <c r="AC44" s="94">
        <v>0</v>
      </c>
      <c r="AD44" s="94">
        <v>0</v>
      </c>
    </row>
    <row r="45" spans="1:30" x14ac:dyDescent="0.2">
      <c r="A45" t="s">
        <v>1878</v>
      </c>
      <c r="B45" t="s">
        <v>0</v>
      </c>
      <c r="C45" t="s">
        <v>4</v>
      </c>
      <c r="D45" t="s">
        <v>60</v>
      </c>
      <c r="E45" t="s">
        <v>1879</v>
      </c>
      <c r="F45" s="84" t="str">
        <f>VLOOKUP(A45,[1]Sheet1!$A$2:$E$1721,5,FALSE)</f>
        <v>30</v>
      </c>
      <c r="G45" s="84"/>
      <c r="H45" s="92">
        <v>38718</v>
      </c>
      <c r="I45" s="93">
        <f t="shared" si="0"/>
        <v>2006</v>
      </c>
      <c r="J45" s="94">
        <v>725.44</v>
      </c>
      <c r="K45" s="94">
        <v>2135.84</v>
      </c>
      <c r="L45" s="94">
        <v>-1410.4</v>
      </c>
      <c r="M45" s="94">
        <v>0</v>
      </c>
      <c r="N45" s="94">
        <v>-39.270000000000003</v>
      </c>
      <c r="O45" s="94">
        <v>0</v>
      </c>
      <c r="P45" s="94">
        <v>0</v>
      </c>
      <c r="Q45" s="94">
        <v>0</v>
      </c>
      <c r="R45" t="s">
        <v>33</v>
      </c>
      <c r="S45" s="94">
        <v>-1449.67</v>
      </c>
      <c r="T45" s="94">
        <v>686.17</v>
      </c>
      <c r="U45" s="94">
        <v>2135.84</v>
      </c>
      <c r="V45" t="s">
        <v>220</v>
      </c>
      <c r="W45" s="92"/>
      <c r="X45" t="s">
        <v>2</v>
      </c>
      <c r="Y45" t="s">
        <v>3</v>
      </c>
      <c r="Z45" s="94">
        <v>0</v>
      </c>
      <c r="AA45" s="94">
        <v>0</v>
      </c>
      <c r="AB45" s="94">
        <v>0</v>
      </c>
      <c r="AC45" s="94">
        <v>0</v>
      </c>
      <c r="AD45" s="94">
        <v>0</v>
      </c>
    </row>
    <row r="46" spans="1:30" x14ac:dyDescent="0.2">
      <c r="A46" t="s">
        <v>1045</v>
      </c>
      <c r="B46" t="s">
        <v>0</v>
      </c>
      <c r="C46" t="s">
        <v>4</v>
      </c>
      <c r="D46" t="s">
        <v>60</v>
      </c>
      <c r="E46" t="s">
        <v>1046</v>
      </c>
      <c r="F46" s="84" t="str">
        <f>VLOOKUP(A46,[1]Sheet1!$A$2:$E$1721,5,FALSE)</f>
        <v>30</v>
      </c>
      <c r="G46" s="84"/>
      <c r="H46" s="92">
        <v>38718</v>
      </c>
      <c r="I46" s="93">
        <f t="shared" si="0"/>
        <v>2006</v>
      </c>
      <c r="J46" s="94">
        <v>24709.66</v>
      </c>
      <c r="K46" s="94">
        <v>72749.61</v>
      </c>
      <c r="L46" s="94">
        <v>-48039.95</v>
      </c>
      <c r="M46" s="94">
        <v>0</v>
      </c>
      <c r="N46" s="94">
        <v>-1337.63</v>
      </c>
      <c r="O46" s="94">
        <v>0</v>
      </c>
      <c r="P46" s="94">
        <v>0</v>
      </c>
      <c r="Q46" s="94">
        <v>0</v>
      </c>
      <c r="R46" t="s">
        <v>33</v>
      </c>
      <c r="S46" s="94">
        <v>-49377.58</v>
      </c>
      <c r="T46" s="94">
        <v>23372.03</v>
      </c>
      <c r="U46" s="94">
        <v>72749.61</v>
      </c>
      <c r="V46" t="s">
        <v>220</v>
      </c>
      <c r="W46" s="92"/>
      <c r="X46" t="s">
        <v>2</v>
      </c>
      <c r="Y46" t="s">
        <v>3</v>
      </c>
      <c r="Z46" s="94">
        <v>0</v>
      </c>
      <c r="AA46" s="94">
        <v>0</v>
      </c>
      <c r="AB46" s="94">
        <v>0</v>
      </c>
      <c r="AC46" s="94">
        <v>0</v>
      </c>
      <c r="AD46" s="94">
        <v>0</v>
      </c>
    </row>
    <row r="47" spans="1:30" x14ac:dyDescent="0.2">
      <c r="A47" t="s">
        <v>2013</v>
      </c>
      <c r="B47" t="s">
        <v>0</v>
      </c>
      <c r="C47" t="s">
        <v>4</v>
      </c>
      <c r="D47" t="s">
        <v>60</v>
      </c>
      <c r="E47" t="s">
        <v>2014</v>
      </c>
      <c r="F47" s="84" t="str">
        <f>VLOOKUP(A47,[1]Sheet1!$A$2:$E$1721,5,FALSE)</f>
        <v>60</v>
      </c>
      <c r="G47" s="84"/>
      <c r="H47" s="92">
        <v>38718</v>
      </c>
      <c r="I47" s="93">
        <f t="shared" si="0"/>
        <v>2006</v>
      </c>
      <c r="J47" s="94">
        <v>448.32</v>
      </c>
      <c r="K47" s="94">
        <v>1110.5899999999999</v>
      </c>
      <c r="L47" s="94">
        <v>-662.27</v>
      </c>
      <c r="M47" s="94">
        <v>0</v>
      </c>
      <c r="N47" s="94">
        <v>-8.58</v>
      </c>
      <c r="O47" s="94">
        <v>0</v>
      </c>
      <c r="P47" s="94">
        <v>0</v>
      </c>
      <c r="Q47" s="94">
        <v>0</v>
      </c>
      <c r="R47" t="s">
        <v>33</v>
      </c>
      <c r="S47" s="94">
        <v>-670.85</v>
      </c>
      <c r="T47" s="94">
        <v>439.74</v>
      </c>
      <c r="U47" s="94">
        <v>1110.5899999999999</v>
      </c>
      <c r="V47" t="s">
        <v>220</v>
      </c>
      <c r="W47" s="92"/>
      <c r="X47" t="s">
        <v>2</v>
      </c>
      <c r="Y47" t="s">
        <v>3</v>
      </c>
      <c r="Z47" s="94">
        <v>0</v>
      </c>
      <c r="AA47" s="94">
        <v>0</v>
      </c>
      <c r="AB47" s="94">
        <v>0</v>
      </c>
      <c r="AC47" s="94">
        <v>0</v>
      </c>
      <c r="AD47" s="94">
        <v>0</v>
      </c>
    </row>
    <row r="48" spans="1:30" x14ac:dyDescent="0.2">
      <c r="A48" t="s">
        <v>2174</v>
      </c>
      <c r="B48" t="s">
        <v>0</v>
      </c>
      <c r="C48" t="s">
        <v>4</v>
      </c>
      <c r="D48" t="s">
        <v>60</v>
      </c>
      <c r="E48" t="s">
        <v>2175</v>
      </c>
      <c r="F48" s="84" t="str">
        <f>VLOOKUP(A48,[1]Sheet1!$A$2:$E$1721,5,FALSE)</f>
        <v>8</v>
      </c>
      <c r="G48" s="84"/>
      <c r="H48" s="92">
        <v>38718</v>
      </c>
      <c r="I48" s="93">
        <f t="shared" si="0"/>
        <v>2006</v>
      </c>
      <c r="J48" s="94">
        <v>28.35</v>
      </c>
      <c r="K48" s="94">
        <v>566.92999999999995</v>
      </c>
      <c r="L48" s="94">
        <v>-538.58000000000004</v>
      </c>
      <c r="M48" s="94">
        <v>0</v>
      </c>
      <c r="N48" s="94">
        <v>0</v>
      </c>
      <c r="O48" s="94">
        <v>0</v>
      </c>
      <c r="P48" s="94">
        <v>0</v>
      </c>
      <c r="Q48" s="94">
        <v>0</v>
      </c>
      <c r="R48" t="s">
        <v>33</v>
      </c>
      <c r="S48" s="94">
        <v>-538.58000000000004</v>
      </c>
      <c r="T48" s="94">
        <v>28.35</v>
      </c>
      <c r="U48" s="94">
        <v>566.92999999999995</v>
      </c>
      <c r="V48" t="s">
        <v>220</v>
      </c>
      <c r="W48" s="92"/>
      <c r="X48" t="s">
        <v>2</v>
      </c>
      <c r="Y48" t="s">
        <v>3</v>
      </c>
      <c r="Z48" s="94">
        <v>0</v>
      </c>
      <c r="AA48" s="94">
        <v>0</v>
      </c>
      <c r="AB48" s="94">
        <v>0</v>
      </c>
      <c r="AC48" s="94">
        <v>0</v>
      </c>
      <c r="AD48" s="94">
        <v>0</v>
      </c>
    </row>
    <row r="49" spans="1:30" x14ac:dyDescent="0.2">
      <c r="A49" t="s">
        <v>1286</v>
      </c>
      <c r="B49" t="s">
        <v>0</v>
      </c>
      <c r="C49" t="s">
        <v>4</v>
      </c>
      <c r="D49" t="s">
        <v>60</v>
      </c>
      <c r="E49" t="s">
        <v>1287</v>
      </c>
      <c r="F49" s="84" t="str">
        <f>VLOOKUP(A49,[1]Sheet1!$A$2:$E$1721,5,FALSE)</f>
        <v>30</v>
      </c>
      <c r="G49" s="84"/>
      <c r="H49" s="92">
        <v>38718</v>
      </c>
      <c r="I49" s="93">
        <f t="shared" si="0"/>
        <v>2006</v>
      </c>
      <c r="J49" s="94">
        <v>9961.39</v>
      </c>
      <c r="K49" s="94">
        <v>29328.240000000002</v>
      </c>
      <c r="L49" s="94">
        <v>-19366.849999999999</v>
      </c>
      <c r="M49" s="94">
        <v>0</v>
      </c>
      <c r="N49" s="94">
        <v>-539.25</v>
      </c>
      <c r="O49" s="94">
        <v>0</v>
      </c>
      <c r="P49" s="94">
        <v>0</v>
      </c>
      <c r="Q49" s="94">
        <v>0</v>
      </c>
      <c r="R49" t="s">
        <v>33</v>
      </c>
      <c r="S49" s="94">
        <v>-19906.099999999999</v>
      </c>
      <c r="T49" s="94">
        <v>9422.14</v>
      </c>
      <c r="U49" s="94">
        <v>29328.240000000002</v>
      </c>
      <c r="V49" t="s">
        <v>220</v>
      </c>
      <c r="W49" s="92"/>
      <c r="X49" t="s">
        <v>2</v>
      </c>
      <c r="Y49" t="s">
        <v>3</v>
      </c>
      <c r="Z49" s="94">
        <v>0</v>
      </c>
      <c r="AA49" s="94">
        <v>0</v>
      </c>
      <c r="AB49" s="94">
        <v>0</v>
      </c>
      <c r="AC49" s="94">
        <v>0</v>
      </c>
      <c r="AD49" s="94">
        <v>0</v>
      </c>
    </row>
    <row r="50" spans="1:30" x14ac:dyDescent="0.2">
      <c r="A50" t="s">
        <v>2040</v>
      </c>
      <c r="B50" t="s">
        <v>0</v>
      </c>
      <c r="C50" t="s">
        <v>4</v>
      </c>
      <c r="D50" t="s">
        <v>60</v>
      </c>
      <c r="E50" t="s">
        <v>2041</v>
      </c>
      <c r="F50" s="84" t="str">
        <f>VLOOKUP(A50,[1]Sheet1!$A$2:$E$1721,5,FALSE)</f>
        <v>30</v>
      </c>
      <c r="G50" s="84"/>
      <c r="H50" s="92">
        <v>38718</v>
      </c>
      <c r="I50" s="93">
        <f t="shared" si="0"/>
        <v>2006</v>
      </c>
      <c r="J50" s="94">
        <v>340.58</v>
      </c>
      <c r="K50" s="94">
        <v>1002.84</v>
      </c>
      <c r="L50" s="94">
        <v>-662.26</v>
      </c>
      <c r="M50" s="94">
        <v>0</v>
      </c>
      <c r="N50" s="94">
        <v>-18.440000000000001</v>
      </c>
      <c r="O50" s="94">
        <v>0</v>
      </c>
      <c r="P50" s="94">
        <v>0</v>
      </c>
      <c r="Q50" s="94">
        <v>0</v>
      </c>
      <c r="R50" t="s">
        <v>33</v>
      </c>
      <c r="S50" s="94">
        <v>-680.7</v>
      </c>
      <c r="T50" s="94">
        <v>322.14</v>
      </c>
      <c r="U50" s="94">
        <v>1002.84</v>
      </c>
      <c r="V50" t="s">
        <v>220</v>
      </c>
      <c r="W50" s="92"/>
      <c r="X50" t="s">
        <v>2</v>
      </c>
      <c r="Y50" t="s">
        <v>3</v>
      </c>
      <c r="Z50" s="94">
        <v>0</v>
      </c>
      <c r="AA50" s="94">
        <v>0</v>
      </c>
      <c r="AB50" s="94">
        <v>0</v>
      </c>
      <c r="AC50" s="94">
        <v>0</v>
      </c>
      <c r="AD50" s="94">
        <v>0</v>
      </c>
    </row>
    <row r="51" spans="1:30" x14ac:dyDescent="0.2">
      <c r="A51" t="s">
        <v>1596</v>
      </c>
      <c r="B51" t="s">
        <v>0</v>
      </c>
      <c r="C51" t="s">
        <v>4</v>
      </c>
      <c r="D51" t="s">
        <v>60</v>
      </c>
      <c r="E51" t="s">
        <v>1597</v>
      </c>
      <c r="F51" s="84" t="str">
        <f>VLOOKUP(A51,[1]Sheet1!$A$2:$E$1721,5,FALSE)</f>
        <v>30</v>
      </c>
      <c r="G51" s="84"/>
      <c r="H51" s="92">
        <v>38718</v>
      </c>
      <c r="I51" s="93">
        <f t="shared" si="0"/>
        <v>2006</v>
      </c>
      <c r="J51" s="94">
        <v>2968.37</v>
      </c>
      <c r="K51" s="94">
        <v>8739.4500000000007</v>
      </c>
      <c r="L51" s="94">
        <v>-5771.08</v>
      </c>
      <c r="M51" s="94">
        <v>0</v>
      </c>
      <c r="N51" s="94">
        <v>-160.69</v>
      </c>
      <c r="O51" s="94">
        <v>0</v>
      </c>
      <c r="P51" s="94">
        <v>0</v>
      </c>
      <c r="Q51" s="94">
        <v>0</v>
      </c>
      <c r="R51" t="s">
        <v>33</v>
      </c>
      <c r="S51" s="94">
        <v>-5931.77</v>
      </c>
      <c r="T51" s="94">
        <v>2807.68</v>
      </c>
      <c r="U51" s="94">
        <v>8739.4500000000007</v>
      </c>
      <c r="V51" t="s">
        <v>220</v>
      </c>
      <c r="W51" s="92"/>
      <c r="X51" t="s">
        <v>2</v>
      </c>
      <c r="Y51" t="s">
        <v>3</v>
      </c>
      <c r="Z51" s="94">
        <v>0</v>
      </c>
      <c r="AA51" s="94">
        <v>0</v>
      </c>
      <c r="AB51" s="94">
        <v>0</v>
      </c>
      <c r="AC51" s="94">
        <v>0</v>
      </c>
      <c r="AD51" s="94">
        <v>0</v>
      </c>
    </row>
    <row r="52" spans="1:30" x14ac:dyDescent="0.2">
      <c r="A52" t="s">
        <v>1656</v>
      </c>
      <c r="B52" t="s">
        <v>0</v>
      </c>
      <c r="C52" t="s">
        <v>4</v>
      </c>
      <c r="D52" t="s">
        <v>60</v>
      </c>
      <c r="E52" t="s">
        <v>1657</v>
      </c>
      <c r="F52" s="84" t="str">
        <f>VLOOKUP(A52,[1]Sheet1!$A$2:$E$1721,5,FALSE)</f>
        <v>60</v>
      </c>
      <c r="G52" s="84"/>
      <c r="H52" s="92">
        <v>38718</v>
      </c>
      <c r="I52" s="93">
        <f t="shared" si="0"/>
        <v>2006</v>
      </c>
      <c r="J52" s="94">
        <v>2629.15</v>
      </c>
      <c r="K52" s="94">
        <v>6512.92</v>
      </c>
      <c r="L52" s="94">
        <v>-3883.77</v>
      </c>
      <c r="M52" s="94">
        <v>0</v>
      </c>
      <c r="N52" s="94">
        <v>-50.35</v>
      </c>
      <c r="O52" s="94">
        <v>0</v>
      </c>
      <c r="P52" s="94">
        <v>0</v>
      </c>
      <c r="Q52" s="94">
        <v>0</v>
      </c>
      <c r="R52" t="s">
        <v>33</v>
      </c>
      <c r="S52" s="94">
        <v>-3934.12</v>
      </c>
      <c r="T52" s="94">
        <v>2578.8000000000002</v>
      </c>
      <c r="U52" s="94">
        <v>6512.92</v>
      </c>
      <c r="V52" t="s">
        <v>220</v>
      </c>
      <c r="W52" s="92"/>
      <c r="X52" t="s">
        <v>2</v>
      </c>
      <c r="Y52" t="s">
        <v>3</v>
      </c>
      <c r="Z52" s="94">
        <v>0</v>
      </c>
      <c r="AA52" s="94">
        <v>0</v>
      </c>
      <c r="AB52" s="94">
        <v>0</v>
      </c>
      <c r="AC52" s="94">
        <v>0</v>
      </c>
      <c r="AD52" s="94">
        <v>0</v>
      </c>
    </row>
    <row r="53" spans="1:30" x14ac:dyDescent="0.2">
      <c r="A53" t="s">
        <v>1374</v>
      </c>
      <c r="B53" t="s">
        <v>0</v>
      </c>
      <c r="C53" t="s">
        <v>4</v>
      </c>
      <c r="D53" t="s">
        <v>60</v>
      </c>
      <c r="E53" t="s">
        <v>1375</v>
      </c>
      <c r="F53" s="84" t="str">
        <f>VLOOKUP(A53,[1]Sheet1!$A$2:$E$1721,5,FALSE)</f>
        <v>30</v>
      </c>
      <c r="G53" s="84"/>
      <c r="H53" s="92">
        <v>38718</v>
      </c>
      <c r="I53" s="93">
        <f t="shared" si="0"/>
        <v>2006</v>
      </c>
      <c r="J53" s="94">
        <v>7220.15</v>
      </c>
      <c r="K53" s="94">
        <v>21257.3</v>
      </c>
      <c r="L53" s="94">
        <v>-14037.15</v>
      </c>
      <c r="M53" s="94">
        <v>0</v>
      </c>
      <c r="N53" s="94">
        <v>-390.85</v>
      </c>
      <c r="O53" s="94">
        <v>0</v>
      </c>
      <c r="P53" s="94">
        <v>0</v>
      </c>
      <c r="Q53" s="94">
        <v>0</v>
      </c>
      <c r="R53" t="s">
        <v>33</v>
      </c>
      <c r="S53" s="94">
        <v>-14428</v>
      </c>
      <c r="T53" s="94">
        <v>6829.3</v>
      </c>
      <c r="U53" s="94">
        <v>21257.3</v>
      </c>
      <c r="V53" t="s">
        <v>220</v>
      </c>
      <c r="W53" s="92"/>
      <c r="X53" t="s">
        <v>2</v>
      </c>
      <c r="Y53" t="s">
        <v>3</v>
      </c>
      <c r="Z53" s="94">
        <v>0</v>
      </c>
      <c r="AA53" s="94">
        <v>0</v>
      </c>
      <c r="AB53" s="94">
        <v>0</v>
      </c>
      <c r="AC53" s="94">
        <v>0</v>
      </c>
      <c r="AD53" s="94">
        <v>0</v>
      </c>
    </row>
    <row r="54" spans="1:30" x14ac:dyDescent="0.2">
      <c r="A54" t="s">
        <v>1458</v>
      </c>
      <c r="B54" t="s">
        <v>0</v>
      </c>
      <c r="C54" t="s">
        <v>4</v>
      </c>
      <c r="D54" t="s">
        <v>60</v>
      </c>
      <c r="E54" t="s">
        <v>1459</v>
      </c>
      <c r="F54" s="84" t="str">
        <f>VLOOKUP(A54,[1]Sheet1!$A$2:$E$1721,5,FALSE)</f>
        <v>60</v>
      </c>
      <c r="G54" s="84"/>
      <c r="H54" s="92">
        <v>38718</v>
      </c>
      <c r="I54" s="93">
        <f t="shared" si="0"/>
        <v>2006</v>
      </c>
      <c r="J54" s="94">
        <v>6286.78</v>
      </c>
      <c r="K54" s="94">
        <v>15573.66</v>
      </c>
      <c r="L54" s="94">
        <v>-9286.8799999999992</v>
      </c>
      <c r="M54" s="94">
        <v>0</v>
      </c>
      <c r="N54" s="94">
        <v>-120.39</v>
      </c>
      <c r="O54" s="94">
        <v>0</v>
      </c>
      <c r="P54" s="94">
        <v>0</v>
      </c>
      <c r="Q54" s="94">
        <v>0</v>
      </c>
      <c r="R54" t="s">
        <v>33</v>
      </c>
      <c r="S54" s="94">
        <v>-9407.27</v>
      </c>
      <c r="T54" s="94">
        <v>6166.39</v>
      </c>
      <c r="U54" s="94">
        <v>15573.66</v>
      </c>
      <c r="V54" t="s">
        <v>220</v>
      </c>
      <c r="W54" s="92"/>
      <c r="X54" t="s">
        <v>2</v>
      </c>
      <c r="Y54" t="s">
        <v>3</v>
      </c>
      <c r="Z54" s="94">
        <v>0</v>
      </c>
      <c r="AA54" s="94">
        <v>0</v>
      </c>
      <c r="AB54" s="94">
        <v>0</v>
      </c>
      <c r="AC54" s="94">
        <v>0</v>
      </c>
      <c r="AD54" s="94">
        <v>0</v>
      </c>
    </row>
    <row r="55" spans="1:30" x14ac:dyDescent="0.2">
      <c r="A55" t="s">
        <v>2069</v>
      </c>
      <c r="B55" t="s">
        <v>0</v>
      </c>
      <c r="C55" t="s">
        <v>4</v>
      </c>
      <c r="D55" t="s">
        <v>60</v>
      </c>
      <c r="E55" t="s">
        <v>2070</v>
      </c>
      <c r="F55" s="84" t="str">
        <f>VLOOKUP(A55,[1]Sheet1!$A$2:$E$1721,5,FALSE)</f>
        <v>60</v>
      </c>
      <c r="G55" s="84"/>
      <c r="H55" s="92">
        <v>38718</v>
      </c>
      <c r="I55" s="93">
        <f t="shared" si="0"/>
        <v>2006</v>
      </c>
      <c r="J55" s="94">
        <v>372.23</v>
      </c>
      <c r="K55" s="94">
        <v>922.08</v>
      </c>
      <c r="L55" s="94">
        <v>-549.85</v>
      </c>
      <c r="M55" s="94">
        <v>0</v>
      </c>
      <c r="N55" s="94">
        <v>-7.13</v>
      </c>
      <c r="O55" s="94">
        <v>0</v>
      </c>
      <c r="P55" s="94">
        <v>0</v>
      </c>
      <c r="Q55" s="94">
        <v>0</v>
      </c>
      <c r="R55" t="s">
        <v>33</v>
      </c>
      <c r="S55" s="94">
        <v>-556.98</v>
      </c>
      <c r="T55" s="94">
        <v>365.1</v>
      </c>
      <c r="U55" s="94">
        <v>922.08</v>
      </c>
      <c r="V55" t="s">
        <v>220</v>
      </c>
      <c r="W55" s="92"/>
      <c r="X55" t="s">
        <v>2</v>
      </c>
      <c r="Y55" t="s">
        <v>3</v>
      </c>
      <c r="Z55" s="94">
        <v>0</v>
      </c>
      <c r="AA55" s="94">
        <v>0</v>
      </c>
      <c r="AB55" s="94">
        <v>0</v>
      </c>
      <c r="AC55" s="94">
        <v>0</v>
      </c>
      <c r="AD55" s="94">
        <v>0</v>
      </c>
    </row>
    <row r="56" spans="1:30" x14ac:dyDescent="0.2">
      <c r="A56" t="s">
        <v>955</v>
      </c>
      <c r="B56" t="s">
        <v>0</v>
      </c>
      <c r="C56" t="s">
        <v>4</v>
      </c>
      <c r="D56" t="s">
        <v>60</v>
      </c>
      <c r="E56" t="s">
        <v>956</v>
      </c>
      <c r="F56" s="84" t="str">
        <f>VLOOKUP(A56,[1]Sheet1!$A$2:$E$1721,5,FALSE)</f>
        <v>30</v>
      </c>
      <c r="G56" s="84"/>
      <c r="H56" s="92">
        <v>38718</v>
      </c>
      <c r="I56" s="93">
        <f t="shared" si="0"/>
        <v>2006</v>
      </c>
      <c r="J56" s="94">
        <v>40321.93</v>
      </c>
      <c r="K56" s="94">
        <v>118715.05</v>
      </c>
      <c r="L56" s="94">
        <v>-78393.119999999995</v>
      </c>
      <c r="M56" s="94">
        <v>0</v>
      </c>
      <c r="N56" s="94">
        <v>-2182.77</v>
      </c>
      <c r="O56" s="94">
        <v>0</v>
      </c>
      <c r="P56" s="94">
        <v>0</v>
      </c>
      <c r="Q56" s="94">
        <v>0</v>
      </c>
      <c r="R56" t="s">
        <v>33</v>
      </c>
      <c r="S56" s="94">
        <v>-80575.89</v>
      </c>
      <c r="T56" s="94">
        <v>38139.160000000003</v>
      </c>
      <c r="U56" s="94">
        <v>118715.05</v>
      </c>
      <c r="V56" t="s">
        <v>220</v>
      </c>
      <c r="W56" s="92"/>
      <c r="X56" t="s">
        <v>2</v>
      </c>
      <c r="Y56" t="s">
        <v>3</v>
      </c>
      <c r="Z56" s="94">
        <v>0</v>
      </c>
      <c r="AA56" s="94">
        <v>0</v>
      </c>
      <c r="AB56" s="94">
        <v>0</v>
      </c>
      <c r="AC56" s="94">
        <v>0</v>
      </c>
      <c r="AD56" s="94">
        <v>0</v>
      </c>
    </row>
    <row r="57" spans="1:30" x14ac:dyDescent="0.2">
      <c r="A57" t="s">
        <v>1410</v>
      </c>
      <c r="B57" t="s">
        <v>0</v>
      </c>
      <c r="C57" t="s">
        <v>4</v>
      </c>
      <c r="D57" t="s">
        <v>60</v>
      </c>
      <c r="E57" t="s">
        <v>1411</v>
      </c>
      <c r="F57" s="84" t="str">
        <f>VLOOKUP(A57,[1]Sheet1!$A$2:$E$1721,5,FALSE)</f>
        <v>30</v>
      </c>
      <c r="G57" s="84"/>
      <c r="H57" s="92">
        <v>38718</v>
      </c>
      <c r="I57" s="93">
        <f t="shared" si="0"/>
        <v>2006</v>
      </c>
      <c r="J57" s="94">
        <v>6098.8</v>
      </c>
      <c r="K57" s="94">
        <v>17955.93</v>
      </c>
      <c r="L57" s="94">
        <v>-11857.13</v>
      </c>
      <c r="M57" s="94">
        <v>0</v>
      </c>
      <c r="N57" s="94">
        <v>-330.15</v>
      </c>
      <c r="O57" s="94">
        <v>0</v>
      </c>
      <c r="P57" s="94">
        <v>0</v>
      </c>
      <c r="Q57" s="94">
        <v>0</v>
      </c>
      <c r="R57" t="s">
        <v>33</v>
      </c>
      <c r="S57" s="94">
        <v>-12187.28</v>
      </c>
      <c r="T57" s="94">
        <v>5768.65</v>
      </c>
      <c r="U57" s="94">
        <v>17955.93</v>
      </c>
      <c r="V57" t="s">
        <v>220</v>
      </c>
      <c r="W57" s="92"/>
      <c r="X57" t="s">
        <v>2</v>
      </c>
      <c r="Y57" t="s">
        <v>3</v>
      </c>
      <c r="Z57" s="94">
        <v>0</v>
      </c>
      <c r="AA57" s="94">
        <v>0</v>
      </c>
      <c r="AB57" s="94">
        <v>0</v>
      </c>
      <c r="AC57" s="94">
        <v>0</v>
      </c>
      <c r="AD57" s="94">
        <v>0</v>
      </c>
    </row>
    <row r="58" spans="1:30" x14ac:dyDescent="0.2">
      <c r="A58" t="s">
        <v>1152</v>
      </c>
      <c r="B58" t="s">
        <v>0</v>
      </c>
      <c r="C58" t="s">
        <v>4</v>
      </c>
      <c r="D58" t="s">
        <v>60</v>
      </c>
      <c r="E58" t="s">
        <v>1153</v>
      </c>
      <c r="F58" s="84" t="str">
        <f>VLOOKUP(A58,[1]Sheet1!$A$2:$E$1721,5,FALSE)</f>
        <v>30</v>
      </c>
      <c r="G58" s="84"/>
      <c r="H58" s="92">
        <v>38718</v>
      </c>
      <c r="I58" s="93">
        <f t="shared" si="0"/>
        <v>2006</v>
      </c>
      <c r="J58" s="94">
        <v>17649.93</v>
      </c>
      <c r="K58" s="94">
        <v>51964.55</v>
      </c>
      <c r="L58" s="94">
        <v>-34314.620000000003</v>
      </c>
      <c r="M58" s="94">
        <v>0</v>
      </c>
      <c r="N58" s="94">
        <v>-955.46</v>
      </c>
      <c r="O58" s="94">
        <v>0</v>
      </c>
      <c r="P58" s="94">
        <v>0</v>
      </c>
      <c r="Q58" s="94">
        <v>0</v>
      </c>
      <c r="R58" t="s">
        <v>33</v>
      </c>
      <c r="S58" s="94">
        <v>-35270.080000000002</v>
      </c>
      <c r="T58" s="94">
        <v>16694.47</v>
      </c>
      <c r="U58" s="94">
        <v>51964.55</v>
      </c>
      <c r="V58" t="s">
        <v>220</v>
      </c>
      <c r="W58" s="92"/>
      <c r="X58" t="s">
        <v>2</v>
      </c>
      <c r="Y58" t="s">
        <v>3</v>
      </c>
      <c r="Z58" s="94">
        <v>0</v>
      </c>
      <c r="AA58" s="94">
        <v>0</v>
      </c>
      <c r="AB58" s="94">
        <v>0</v>
      </c>
      <c r="AC58" s="94">
        <v>0</v>
      </c>
      <c r="AD58" s="94">
        <v>0</v>
      </c>
    </row>
    <row r="59" spans="1:30" x14ac:dyDescent="0.2">
      <c r="A59" t="s">
        <v>1016</v>
      </c>
      <c r="B59" t="s">
        <v>0</v>
      </c>
      <c r="C59" t="s">
        <v>4</v>
      </c>
      <c r="D59" t="s">
        <v>60</v>
      </c>
      <c r="E59" t="s">
        <v>1017</v>
      </c>
      <c r="F59" s="84" t="str">
        <f>VLOOKUP(A59,[1]Sheet1!$A$2:$E$1721,5,FALSE)</f>
        <v>30</v>
      </c>
      <c r="G59" s="84"/>
      <c r="H59" s="92">
        <v>38718</v>
      </c>
      <c r="I59" s="93">
        <f t="shared" si="0"/>
        <v>2006</v>
      </c>
      <c r="J59" s="94">
        <v>28198.720000000001</v>
      </c>
      <c r="K59" s="94">
        <v>83022.039999999994</v>
      </c>
      <c r="L59" s="94">
        <v>-54823.32</v>
      </c>
      <c r="M59" s="94">
        <v>0</v>
      </c>
      <c r="N59" s="94">
        <v>-1526.5</v>
      </c>
      <c r="O59" s="94">
        <v>0</v>
      </c>
      <c r="P59" s="94">
        <v>0</v>
      </c>
      <c r="Q59" s="94">
        <v>0</v>
      </c>
      <c r="R59" t="s">
        <v>33</v>
      </c>
      <c r="S59" s="94">
        <v>-56349.82</v>
      </c>
      <c r="T59" s="94">
        <v>26672.22</v>
      </c>
      <c r="U59" s="94">
        <v>83022.039999999994</v>
      </c>
      <c r="V59" t="s">
        <v>220</v>
      </c>
      <c r="W59" s="92"/>
      <c r="X59" t="s">
        <v>2</v>
      </c>
      <c r="Y59" t="s">
        <v>3</v>
      </c>
      <c r="Z59" s="94">
        <v>0</v>
      </c>
      <c r="AA59" s="94">
        <v>0</v>
      </c>
      <c r="AB59" s="94">
        <v>0</v>
      </c>
      <c r="AC59" s="94">
        <v>0</v>
      </c>
      <c r="AD59" s="94">
        <v>0</v>
      </c>
    </row>
    <row r="60" spans="1:30" x14ac:dyDescent="0.2">
      <c r="A60" t="s">
        <v>854</v>
      </c>
      <c r="B60" t="s">
        <v>0</v>
      </c>
      <c r="C60" t="s">
        <v>4</v>
      </c>
      <c r="D60" t="s">
        <v>60</v>
      </c>
      <c r="E60" t="s">
        <v>855</v>
      </c>
      <c r="F60" s="84" t="str">
        <f>VLOOKUP(A60,[1]Sheet1!$A$2:$E$1721,5,FALSE)</f>
        <v>30</v>
      </c>
      <c r="G60" s="84"/>
      <c r="H60" s="92">
        <v>38718</v>
      </c>
      <c r="I60" s="93">
        <f t="shared" si="0"/>
        <v>2006</v>
      </c>
      <c r="J60" s="94">
        <v>58847.25</v>
      </c>
      <c r="K60" s="94">
        <v>173256.89</v>
      </c>
      <c r="L60" s="94">
        <v>-114409.64</v>
      </c>
      <c r="M60" s="94">
        <v>0</v>
      </c>
      <c r="N60" s="94">
        <v>-3185.62</v>
      </c>
      <c r="O60" s="94">
        <v>0</v>
      </c>
      <c r="P60" s="94">
        <v>0</v>
      </c>
      <c r="Q60" s="94">
        <v>0</v>
      </c>
      <c r="R60" t="s">
        <v>33</v>
      </c>
      <c r="S60" s="94">
        <v>-117595.26</v>
      </c>
      <c r="T60" s="94">
        <v>55661.63</v>
      </c>
      <c r="U60" s="94">
        <v>173256.89</v>
      </c>
      <c r="V60" t="s">
        <v>220</v>
      </c>
      <c r="W60" s="92"/>
      <c r="X60" t="s">
        <v>2</v>
      </c>
      <c r="Y60" t="s">
        <v>3</v>
      </c>
      <c r="Z60" s="94">
        <v>0</v>
      </c>
      <c r="AA60" s="94">
        <v>0</v>
      </c>
      <c r="AB60" s="94">
        <v>0</v>
      </c>
      <c r="AC60" s="94">
        <v>0</v>
      </c>
      <c r="AD60" s="94">
        <v>0</v>
      </c>
    </row>
    <row r="61" spans="1:30" x14ac:dyDescent="0.2">
      <c r="A61" t="s">
        <v>1563</v>
      </c>
      <c r="B61" t="s">
        <v>0</v>
      </c>
      <c r="C61" t="s">
        <v>4</v>
      </c>
      <c r="D61" t="s">
        <v>60</v>
      </c>
      <c r="E61" t="s">
        <v>1564</v>
      </c>
      <c r="F61" s="84" t="str">
        <f>VLOOKUP(A61,[1]Sheet1!$A$2:$E$1721,5,FALSE)</f>
        <v>30</v>
      </c>
      <c r="G61" s="84"/>
      <c r="H61" s="92">
        <v>38718</v>
      </c>
      <c r="I61" s="93">
        <f t="shared" si="0"/>
        <v>2006</v>
      </c>
      <c r="J61" s="94">
        <v>3458.19</v>
      </c>
      <c r="K61" s="94">
        <v>10181.459999999999</v>
      </c>
      <c r="L61" s="94">
        <v>-6723.27</v>
      </c>
      <c r="M61" s="94">
        <v>0</v>
      </c>
      <c r="N61" s="94">
        <v>-187.21</v>
      </c>
      <c r="O61" s="94">
        <v>0</v>
      </c>
      <c r="P61" s="94">
        <v>0</v>
      </c>
      <c r="Q61" s="94">
        <v>0</v>
      </c>
      <c r="R61" t="s">
        <v>33</v>
      </c>
      <c r="S61" s="94">
        <v>-6910.48</v>
      </c>
      <c r="T61" s="94">
        <v>3270.98</v>
      </c>
      <c r="U61" s="94">
        <v>10181.459999999999</v>
      </c>
      <c r="V61" t="s">
        <v>220</v>
      </c>
      <c r="W61" s="92"/>
      <c r="X61" t="s">
        <v>2</v>
      </c>
      <c r="Y61" t="s">
        <v>3</v>
      </c>
      <c r="Z61" s="94">
        <v>0</v>
      </c>
      <c r="AA61" s="94">
        <v>0</v>
      </c>
      <c r="AB61" s="94">
        <v>0</v>
      </c>
      <c r="AC61" s="94">
        <v>0</v>
      </c>
      <c r="AD61" s="94">
        <v>0</v>
      </c>
    </row>
    <row r="62" spans="1:30" x14ac:dyDescent="0.2">
      <c r="A62" t="s">
        <v>702</v>
      </c>
      <c r="B62" t="s">
        <v>0</v>
      </c>
      <c r="C62" t="s">
        <v>4</v>
      </c>
      <c r="D62" t="s">
        <v>60</v>
      </c>
      <c r="E62" t="s">
        <v>703</v>
      </c>
      <c r="F62" s="84" t="str">
        <f>VLOOKUP(A62,[1]Sheet1!$A$2:$E$1721,5,FALSE)</f>
        <v>30</v>
      </c>
      <c r="G62" s="84"/>
      <c r="H62" s="92">
        <v>38718</v>
      </c>
      <c r="I62" s="93">
        <f t="shared" si="0"/>
        <v>2006</v>
      </c>
      <c r="J62" s="94">
        <v>101014.17</v>
      </c>
      <c r="K62" s="94">
        <v>297403.71999999997</v>
      </c>
      <c r="L62" s="94">
        <v>-196389.55</v>
      </c>
      <c r="M62" s="94">
        <v>0</v>
      </c>
      <c r="N62" s="94">
        <v>-5468.27</v>
      </c>
      <c r="O62" s="94">
        <v>0</v>
      </c>
      <c r="P62" s="94">
        <v>0</v>
      </c>
      <c r="Q62" s="94">
        <v>0</v>
      </c>
      <c r="R62" t="s">
        <v>33</v>
      </c>
      <c r="S62" s="94">
        <v>-201857.82</v>
      </c>
      <c r="T62" s="94">
        <v>95545.9</v>
      </c>
      <c r="U62" s="94">
        <v>297403.71999999997</v>
      </c>
      <c r="V62" t="s">
        <v>220</v>
      </c>
      <c r="W62" s="92"/>
      <c r="X62" t="s">
        <v>2</v>
      </c>
      <c r="Y62" t="s">
        <v>3</v>
      </c>
      <c r="Z62" s="94">
        <v>0</v>
      </c>
      <c r="AA62" s="94">
        <v>0</v>
      </c>
      <c r="AB62" s="94">
        <v>0</v>
      </c>
      <c r="AC62" s="94">
        <v>0</v>
      </c>
      <c r="AD62" s="94">
        <v>0</v>
      </c>
    </row>
    <row r="63" spans="1:30" x14ac:dyDescent="0.2">
      <c r="A63" t="s">
        <v>1198</v>
      </c>
      <c r="B63" t="s">
        <v>0</v>
      </c>
      <c r="C63" t="s">
        <v>4</v>
      </c>
      <c r="D63" t="s">
        <v>60</v>
      </c>
      <c r="E63" t="s">
        <v>1199</v>
      </c>
      <c r="F63" s="84" t="str">
        <f>VLOOKUP(A63,[1]Sheet1!$A$2:$E$1721,5,FALSE)</f>
        <v>30</v>
      </c>
      <c r="G63" s="84"/>
      <c r="H63" s="92">
        <v>38718</v>
      </c>
      <c r="I63" s="93">
        <f t="shared" si="0"/>
        <v>2006</v>
      </c>
      <c r="J63" s="94">
        <v>14291.5</v>
      </c>
      <c r="K63" s="94">
        <v>42076.76</v>
      </c>
      <c r="L63" s="94">
        <v>-27785.26</v>
      </c>
      <c r="M63" s="94">
        <v>0</v>
      </c>
      <c r="N63" s="94">
        <v>-773.65</v>
      </c>
      <c r="O63" s="94">
        <v>0</v>
      </c>
      <c r="P63" s="94">
        <v>0</v>
      </c>
      <c r="Q63" s="94">
        <v>0</v>
      </c>
      <c r="R63" t="s">
        <v>33</v>
      </c>
      <c r="S63" s="94">
        <v>-28558.91</v>
      </c>
      <c r="T63" s="94">
        <v>13517.85</v>
      </c>
      <c r="U63" s="94">
        <v>42076.76</v>
      </c>
      <c r="V63" t="s">
        <v>220</v>
      </c>
      <c r="W63" s="92"/>
      <c r="X63" t="s">
        <v>2</v>
      </c>
      <c r="Y63" t="s">
        <v>3</v>
      </c>
      <c r="Z63" s="94">
        <v>0</v>
      </c>
      <c r="AA63" s="94">
        <v>0</v>
      </c>
      <c r="AB63" s="94">
        <v>0</v>
      </c>
      <c r="AC63" s="94">
        <v>0</v>
      </c>
      <c r="AD63" s="94">
        <v>0</v>
      </c>
    </row>
    <row r="64" spans="1:30" x14ac:dyDescent="0.2">
      <c r="A64" t="s">
        <v>1028</v>
      </c>
      <c r="B64" t="s">
        <v>0</v>
      </c>
      <c r="C64" t="s">
        <v>4</v>
      </c>
      <c r="D64" t="s">
        <v>60</v>
      </c>
      <c r="E64" t="s">
        <v>1029</v>
      </c>
      <c r="F64" s="84" t="str">
        <f>VLOOKUP(A64,[1]Sheet1!$A$2:$E$1721,5,FALSE)</f>
        <v>30</v>
      </c>
      <c r="G64" s="84"/>
      <c r="H64" s="92">
        <v>38718</v>
      </c>
      <c r="I64" s="93">
        <f t="shared" si="0"/>
        <v>2006</v>
      </c>
      <c r="J64" s="94">
        <v>26406.94</v>
      </c>
      <c r="K64" s="94">
        <v>77746.77</v>
      </c>
      <c r="L64" s="94">
        <v>-51339.83</v>
      </c>
      <c r="M64" s="94">
        <v>0</v>
      </c>
      <c r="N64" s="94">
        <v>-1429.51</v>
      </c>
      <c r="O64" s="94">
        <v>0</v>
      </c>
      <c r="P64" s="94">
        <v>0</v>
      </c>
      <c r="Q64" s="94">
        <v>0</v>
      </c>
      <c r="R64" t="s">
        <v>33</v>
      </c>
      <c r="S64" s="94">
        <v>-52769.34</v>
      </c>
      <c r="T64" s="94">
        <v>24977.43</v>
      </c>
      <c r="U64" s="94">
        <v>77746.77</v>
      </c>
      <c r="V64" t="s">
        <v>220</v>
      </c>
      <c r="W64" s="92"/>
      <c r="X64" t="s">
        <v>2</v>
      </c>
      <c r="Y64" t="s">
        <v>3</v>
      </c>
      <c r="Z64" s="94">
        <v>0</v>
      </c>
      <c r="AA64" s="94">
        <v>0</v>
      </c>
      <c r="AB64" s="94">
        <v>0</v>
      </c>
      <c r="AC64" s="94">
        <v>0</v>
      </c>
      <c r="AD64" s="94">
        <v>0</v>
      </c>
    </row>
    <row r="65" spans="1:30" x14ac:dyDescent="0.2">
      <c r="A65" t="s">
        <v>603</v>
      </c>
      <c r="B65" t="s">
        <v>0</v>
      </c>
      <c r="C65" t="s">
        <v>4</v>
      </c>
      <c r="D65" t="s">
        <v>60</v>
      </c>
      <c r="E65" t="s">
        <v>604</v>
      </c>
      <c r="F65" s="84" t="str">
        <f>VLOOKUP(A65,[1]Sheet1!$A$2:$E$1721,5,FALSE)</f>
        <v>30</v>
      </c>
      <c r="G65" s="84"/>
      <c r="H65" s="92">
        <v>38718</v>
      </c>
      <c r="I65" s="93">
        <f t="shared" si="0"/>
        <v>2006</v>
      </c>
      <c r="J65" s="94">
        <v>153817.64000000001</v>
      </c>
      <c r="K65" s="94">
        <v>452866.68</v>
      </c>
      <c r="L65" s="94">
        <v>-299049.03999999998</v>
      </c>
      <c r="M65" s="94">
        <v>0</v>
      </c>
      <c r="N65" s="94">
        <v>-8326.7199999999993</v>
      </c>
      <c r="O65" s="94">
        <v>0</v>
      </c>
      <c r="P65" s="94">
        <v>0</v>
      </c>
      <c r="Q65" s="94">
        <v>0</v>
      </c>
      <c r="R65" t="s">
        <v>33</v>
      </c>
      <c r="S65" s="94">
        <v>-307375.76</v>
      </c>
      <c r="T65" s="94">
        <v>145490.92000000001</v>
      </c>
      <c r="U65" s="94">
        <v>452866.68</v>
      </c>
      <c r="V65" t="s">
        <v>220</v>
      </c>
      <c r="W65" s="92"/>
      <c r="X65" t="s">
        <v>2</v>
      </c>
      <c r="Y65" t="s">
        <v>3</v>
      </c>
      <c r="Z65" s="94">
        <v>0</v>
      </c>
      <c r="AA65" s="94">
        <v>0</v>
      </c>
      <c r="AB65" s="94">
        <v>0</v>
      </c>
      <c r="AC65" s="94">
        <v>0</v>
      </c>
      <c r="AD65" s="94">
        <v>0</v>
      </c>
    </row>
    <row r="66" spans="1:30" x14ac:dyDescent="0.2">
      <c r="A66" t="s">
        <v>427</v>
      </c>
      <c r="B66" t="s">
        <v>0</v>
      </c>
      <c r="C66" t="s">
        <v>4</v>
      </c>
      <c r="D66" t="s">
        <v>60</v>
      </c>
      <c r="E66" t="s">
        <v>428</v>
      </c>
      <c r="F66" s="84" t="str">
        <f>VLOOKUP(A66,[1]Sheet1!$A$2:$E$1721,5,FALSE)</f>
        <v>30</v>
      </c>
      <c r="G66" s="84"/>
      <c r="H66" s="92">
        <v>38718</v>
      </c>
      <c r="I66" s="93">
        <f t="shared" si="0"/>
        <v>2006</v>
      </c>
      <c r="J66" s="94">
        <v>320262.32</v>
      </c>
      <c r="K66" s="94">
        <v>942909.52</v>
      </c>
      <c r="L66" s="94">
        <v>-622647.19999999995</v>
      </c>
      <c r="M66" s="94">
        <v>0</v>
      </c>
      <c r="N66" s="94">
        <v>-17336.98</v>
      </c>
      <c r="O66" s="94">
        <v>0</v>
      </c>
      <c r="P66" s="94">
        <v>0</v>
      </c>
      <c r="Q66" s="94">
        <v>0</v>
      </c>
      <c r="R66" t="s">
        <v>33</v>
      </c>
      <c r="S66" s="94">
        <v>-639984.18000000005</v>
      </c>
      <c r="T66" s="94">
        <v>302925.34000000003</v>
      </c>
      <c r="U66" s="94">
        <v>942909.52</v>
      </c>
      <c r="V66" t="s">
        <v>220</v>
      </c>
      <c r="W66" s="92"/>
      <c r="X66" t="s">
        <v>2</v>
      </c>
      <c r="Y66" t="s">
        <v>3</v>
      </c>
      <c r="Z66" s="94">
        <v>0</v>
      </c>
      <c r="AA66" s="94">
        <v>0</v>
      </c>
      <c r="AB66" s="94">
        <v>0</v>
      </c>
      <c r="AC66" s="94">
        <v>0</v>
      </c>
      <c r="AD66" s="94">
        <v>0</v>
      </c>
    </row>
    <row r="67" spans="1:30" x14ac:dyDescent="0.2">
      <c r="A67" t="s">
        <v>487</v>
      </c>
      <c r="B67" t="s">
        <v>0</v>
      </c>
      <c r="C67" t="s">
        <v>4</v>
      </c>
      <c r="D67" t="s">
        <v>60</v>
      </c>
      <c r="E67" t="s">
        <v>488</v>
      </c>
      <c r="F67" s="84" t="str">
        <f>VLOOKUP(A67,[1]Sheet1!$A$2:$E$1721,5,FALSE)</f>
        <v>60</v>
      </c>
      <c r="G67" s="84"/>
      <c r="H67" s="92">
        <v>38718</v>
      </c>
      <c r="I67" s="93">
        <f t="shared" ref="I67:I130" si="1">YEAR(H67)</f>
        <v>2006</v>
      </c>
      <c r="J67" s="94">
        <v>301556.23</v>
      </c>
      <c r="K67" s="94">
        <v>747018.82</v>
      </c>
      <c r="L67" s="94">
        <v>-445462.59</v>
      </c>
      <c r="M67" s="94">
        <v>0</v>
      </c>
      <c r="N67" s="94">
        <v>-5774.55</v>
      </c>
      <c r="O67" s="94">
        <v>0</v>
      </c>
      <c r="P67" s="94">
        <v>0</v>
      </c>
      <c r="Q67" s="94">
        <v>0</v>
      </c>
      <c r="R67" t="s">
        <v>33</v>
      </c>
      <c r="S67" s="94">
        <v>-451237.14</v>
      </c>
      <c r="T67" s="94">
        <v>295781.68</v>
      </c>
      <c r="U67" s="94">
        <v>747018.82</v>
      </c>
      <c r="V67" t="s">
        <v>220</v>
      </c>
      <c r="W67" s="92"/>
      <c r="X67" t="s">
        <v>2</v>
      </c>
      <c r="Y67" t="s">
        <v>3</v>
      </c>
      <c r="Z67" s="94">
        <v>0</v>
      </c>
      <c r="AA67" s="94">
        <v>0</v>
      </c>
      <c r="AB67" s="94">
        <v>0</v>
      </c>
      <c r="AC67" s="94">
        <v>0</v>
      </c>
      <c r="AD67" s="94">
        <v>0</v>
      </c>
    </row>
    <row r="68" spans="1:30" x14ac:dyDescent="0.2">
      <c r="A68" t="s">
        <v>1819</v>
      </c>
      <c r="B68" t="s">
        <v>0</v>
      </c>
      <c r="C68" t="s">
        <v>4</v>
      </c>
      <c r="D68" t="s">
        <v>60</v>
      </c>
      <c r="E68" t="s">
        <v>1820</v>
      </c>
      <c r="F68" s="84" t="str">
        <f>VLOOKUP(A68,[1]Sheet1!$A$2:$E$1721,5,FALSE)</f>
        <v>30</v>
      </c>
      <c r="G68" s="84"/>
      <c r="H68" s="92">
        <v>38718</v>
      </c>
      <c r="I68" s="93">
        <f t="shared" si="1"/>
        <v>2006</v>
      </c>
      <c r="J68" s="94">
        <v>947.51</v>
      </c>
      <c r="K68" s="94">
        <v>2789.58</v>
      </c>
      <c r="L68" s="94">
        <v>-1842.07</v>
      </c>
      <c r="M68" s="94">
        <v>0</v>
      </c>
      <c r="N68" s="94">
        <v>-51.29</v>
      </c>
      <c r="O68" s="94">
        <v>0</v>
      </c>
      <c r="P68" s="94">
        <v>0</v>
      </c>
      <c r="Q68" s="94">
        <v>0</v>
      </c>
      <c r="R68" t="s">
        <v>33</v>
      </c>
      <c r="S68" s="94">
        <v>-1893.36</v>
      </c>
      <c r="T68" s="94">
        <v>896.22</v>
      </c>
      <c r="U68" s="94">
        <v>2789.58</v>
      </c>
      <c r="V68" t="s">
        <v>220</v>
      </c>
      <c r="W68" s="92"/>
      <c r="X68" t="s">
        <v>2</v>
      </c>
      <c r="Y68" t="s">
        <v>3</v>
      </c>
      <c r="Z68" s="94">
        <v>0</v>
      </c>
      <c r="AA68" s="94">
        <v>0</v>
      </c>
      <c r="AB68" s="94">
        <v>0</v>
      </c>
      <c r="AC68" s="94">
        <v>0</v>
      </c>
      <c r="AD68" s="94">
        <v>0</v>
      </c>
    </row>
    <row r="69" spans="1:30" x14ac:dyDescent="0.2">
      <c r="A69" t="s">
        <v>1162</v>
      </c>
      <c r="B69" t="s">
        <v>0</v>
      </c>
      <c r="C69" t="s">
        <v>4</v>
      </c>
      <c r="D69" t="s">
        <v>60</v>
      </c>
      <c r="E69" t="s">
        <v>1163</v>
      </c>
      <c r="F69" s="84" t="str">
        <f>VLOOKUP(A69,[1]Sheet1!$A$2:$E$1721,5,FALSE)</f>
        <v>30</v>
      </c>
      <c r="G69" s="84"/>
      <c r="H69" s="92">
        <v>38718</v>
      </c>
      <c r="I69" s="93">
        <f t="shared" si="1"/>
        <v>2006</v>
      </c>
      <c r="J69" s="94">
        <v>16932.2</v>
      </c>
      <c r="K69" s="94">
        <v>49851.360000000001</v>
      </c>
      <c r="L69" s="94">
        <v>-32919.160000000003</v>
      </c>
      <c r="M69" s="94">
        <v>0</v>
      </c>
      <c r="N69" s="94">
        <v>-916.6</v>
      </c>
      <c r="O69" s="94">
        <v>0</v>
      </c>
      <c r="P69" s="94">
        <v>0</v>
      </c>
      <c r="Q69" s="94">
        <v>0</v>
      </c>
      <c r="R69" t="s">
        <v>33</v>
      </c>
      <c r="S69" s="94">
        <v>-33835.760000000002</v>
      </c>
      <c r="T69" s="94">
        <v>16015.6</v>
      </c>
      <c r="U69" s="94">
        <v>49851.360000000001</v>
      </c>
      <c r="V69" t="s">
        <v>220</v>
      </c>
      <c r="W69" s="92"/>
      <c r="X69" t="s">
        <v>2</v>
      </c>
      <c r="Y69" t="s">
        <v>3</v>
      </c>
      <c r="Z69" s="94">
        <v>0</v>
      </c>
      <c r="AA69" s="94">
        <v>0</v>
      </c>
      <c r="AB69" s="94">
        <v>0</v>
      </c>
      <c r="AC69" s="94">
        <v>0</v>
      </c>
      <c r="AD69" s="94">
        <v>0</v>
      </c>
    </row>
    <row r="70" spans="1:30" x14ac:dyDescent="0.2">
      <c r="A70" t="s">
        <v>1776</v>
      </c>
      <c r="B70" t="s">
        <v>0</v>
      </c>
      <c r="C70" t="s">
        <v>4</v>
      </c>
      <c r="D70" t="s">
        <v>60</v>
      </c>
      <c r="E70" t="s">
        <v>1777</v>
      </c>
      <c r="F70" s="84" t="str">
        <f>VLOOKUP(A70,[1]Sheet1!$A$2:$E$1721,5,FALSE)</f>
        <v>30</v>
      </c>
      <c r="G70" s="84"/>
      <c r="H70" s="92">
        <v>38718</v>
      </c>
      <c r="I70" s="93">
        <f t="shared" si="1"/>
        <v>2006</v>
      </c>
      <c r="J70" s="94">
        <v>1174.97</v>
      </c>
      <c r="K70" s="94">
        <v>3459.38</v>
      </c>
      <c r="L70" s="94">
        <v>-2284.41</v>
      </c>
      <c r="M70" s="94">
        <v>0</v>
      </c>
      <c r="N70" s="94">
        <v>-63.61</v>
      </c>
      <c r="O70" s="94">
        <v>0</v>
      </c>
      <c r="P70" s="94">
        <v>0</v>
      </c>
      <c r="Q70" s="94">
        <v>0</v>
      </c>
      <c r="R70" t="s">
        <v>33</v>
      </c>
      <c r="S70" s="94">
        <v>-2348.02</v>
      </c>
      <c r="T70" s="94">
        <v>1111.3599999999999</v>
      </c>
      <c r="U70" s="94">
        <v>3459.38</v>
      </c>
      <c r="V70" t="s">
        <v>220</v>
      </c>
      <c r="W70" s="92"/>
      <c r="X70" t="s">
        <v>2</v>
      </c>
      <c r="Y70" t="s">
        <v>3</v>
      </c>
      <c r="Z70" s="94">
        <v>0</v>
      </c>
      <c r="AA70" s="94">
        <v>0</v>
      </c>
      <c r="AB70" s="94">
        <v>0</v>
      </c>
      <c r="AC70" s="94">
        <v>0</v>
      </c>
      <c r="AD70" s="94">
        <v>0</v>
      </c>
    </row>
    <row r="71" spans="1:30" x14ac:dyDescent="0.2">
      <c r="A71" t="s">
        <v>1817</v>
      </c>
      <c r="B71" t="s">
        <v>0</v>
      </c>
      <c r="C71" t="s">
        <v>4</v>
      </c>
      <c r="D71" t="s">
        <v>60</v>
      </c>
      <c r="E71" t="s">
        <v>1818</v>
      </c>
      <c r="F71" s="84" t="str">
        <f>VLOOKUP(A71,[1]Sheet1!$A$2:$E$1721,5,FALSE)</f>
        <v>30</v>
      </c>
      <c r="G71" s="84"/>
      <c r="H71" s="92">
        <v>38718</v>
      </c>
      <c r="I71" s="93">
        <f t="shared" si="1"/>
        <v>2006</v>
      </c>
      <c r="J71" s="94">
        <v>953.8</v>
      </c>
      <c r="K71" s="94">
        <v>2808.14</v>
      </c>
      <c r="L71" s="94">
        <v>-1854.34</v>
      </c>
      <c r="M71" s="94">
        <v>0</v>
      </c>
      <c r="N71" s="94">
        <v>-51.63</v>
      </c>
      <c r="O71" s="94">
        <v>0</v>
      </c>
      <c r="P71" s="94">
        <v>0</v>
      </c>
      <c r="Q71" s="94">
        <v>0</v>
      </c>
      <c r="R71" t="s">
        <v>33</v>
      </c>
      <c r="S71" s="94">
        <v>-1905.97</v>
      </c>
      <c r="T71" s="94">
        <v>902.17</v>
      </c>
      <c r="U71" s="94">
        <v>2808.14</v>
      </c>
      <c r="V71" t="s">
        <v>220</v>
      </c>
      <c r="W71" s="92"/>
      <c r="X71" t="s">
        <v>2</v>
      </c>
      <c r="Y71" t="s">
        <v>3</v>
      </c>
      <c r="Z71" s="94">
        <v>0</v>
      </c>
      <c r="AA71" s="94">
        <v>0</v>
      </c>
      <c r="AB71" s="94">
        <v>0</v>
      </c>
      <c r="AC71" s="94">
        <v>0</v>
      </c>
      <c r="AD71" s="94">
        <v>0</v>
      </c>
    </row>
    <row r="72" spans="1:30" x14ac:dyDescent="0.2">
      <c r="A72" t="s">
        <v>1604</v>
      </c>
      <c r="B72" t="s">
        <v>0</v>
      </c>
      <c r="C72" t="s">
        <v>4</v>
      </c>
      <c r="D72" t="s">
        <v>60</v>
      </c>
      <c r="E72" t="s">
        <v>1605</v>
      </c>
      <c r="F72" s="84" t="str">
        <f>VLOOKUP(A72,[1]Sheet1!$A$2:$E$1721,5,FALSE)</f>
        <v>30</v>
      </c>
      <c r="G72" s="84"/>
      <c r="H72" s="92">
        <v>38718</v>
      </c>
      <c r="I72" s="93">
        <f t="shared" si="1"/>
        <v>2006</v>
      </c>
      <c r="J72" s="94">
        <v>2824.11</v>
      </c>
      <c r="K72" s="94">
        <v>8314.75</v>
      </c>
      <c r="L72" s="94">
        <v>-5490.64</v>
      </c>
      <c r="M72" s="94">
        <v>0</v>
      </c>
      <c r="N72" s="94">
        <v>-152.88</v>
      </c>
      <c r="O72" s="94">
        <v>0</v>
      </c>
      <c r="P72" s="94">
        <v>0</v>
      </c>
      <c r="Q72" s="94">
        <v>0</v>
      </c>
      <c r="R72" t="s">
        <v>33</v>
      </c>
      <c r="S72" s="94">
        <v>-5643.52</v>
      </c>
      <c r="T72" s="94">
        <v>2671.23</v>
      </c>
      <c r="U72" s="94">
        <v>8314.75</v>
      </c>
      <c r="V72" t="s">
        <v>220</v>
      </c>
      <c r="W72" s="92"/>
      <c r="X72" t="s">
        <v>2</v>
      </c>
      <c r="Y72" t="s">
        <v>3</v>
      </c>
      <c r="Z72" s="94">
        <v>0</v>
      </c>
      <c r="AA72" s="94">
        <v>0</v>
      </c>
      <c r="AB72" s="94">
        <v>0</v>
      </c>
      <c r="AC72" s="94">
        <v>0</v>
      </c>
      <c r="AD72" s="94">
        <v>0</v>
      </c>
    </row>
    <row r="73" spans="1:30" x14ac:dyDescent="0.2">
      <c r="A73" t="s">
        <v>1675</v>
      </c>
      <c r="B73" t="s">
        <v>0</v>
      </c>
      <c r="C73" t="s">
        <v>4</v>
      </c>
      <c r="D73" t="s">
        <v>60</v>
      </c>
      <c r="E73" t="s">
        <v>1676</v>
      </c>
      <c r="F73" s="84" t="str">
        <f>VLOOKUP(A73,[1]Sheet1!$A$2:$E$1721,5,FALSE)</f>
        <v>30</v>
      </c>
      <c r="G73" s="84"/>
      <c r="H73" s="92">
        <v>38718</v>
      </c>
      <c r="I73" s="93">
        <f t="shared" si="1"/>
        <v>2006</v>
      </c>
      <c r="J73" s="94">
        <v>2029.29</v>
      </c>
      <c r="K73" s="94">
        <v>5974.53</v>
      </c>
      <c r="L73" s="94">
        <v>-3945.24</v>
      </c>
      <c r="M73" s="94">
        <v>0</v>
      </c>
      <c r="N73" s="94">
        <v>-109.85</v>
      </c>
      <c r="O73" s="94">
        <v>0</v>
      </c>
      <c r="P73" s="94">
        <v>0</v>
      </c>
      <c r="Q73" s="94">
        <v>0</v>
      </c>
      <c r="R73" t="s">
        <v>33</v>
      </c>
      <c r="S73" s="94">
        <v>-4055.09</v>
      </c>
      <c r="T73" s="94">
        <v>1919.44</v>
      </c>
      <c r="U73" s="94">
        <v>5974.53</v>
      </c>
      <c r="V73" t="s">
        <v>220</v>
      </c>
      <c r="W73" s="92"/>
      <c r="X73" t="s">
        <v>2</v>
      </c>
      <c r="Y73" t="s">
        <v>3</v>
      </c>
      <c r="Z73" s="94">
        <v>0</v>
      </c>
      <c r="AA73" s="94">
        <v>0</v>
      </c>
      <c r="AB73" s="94">
        <v>0</v>
      </c>
      <c r="AC73" s="94">
        <v>0</v>
      </c>
      <c r="AD73" s="94">
        <v>0</v>
      </c>
    </row>
    <row r="74" spans="1:30" x14ac:dyDescent="0.2">
      <c r="A74" t="s">
        <v>678</v>
      </c>
      <c r="B74" t="s">
        <v>0</v>
      </c>
      <c r="C74" t="s">
        <v>4</v>
      </c>
      <c r="D74" t="s">
        <v>60</v>
      </c>
      <c r="E74" t="s">
        <v>679</v>
      </c>
      <c r="F74" s="84" t="str">
        <f>VLOOKUP(A74,[1]Sheet1!$A$2:$E$1721,5,FALSE)</f>
        <v>30</v>
      </c>
      <c r="G74" s="84"/>
      <c r="H74" s="92">
        <v>38718</v>
      </c>
      <c r="I74" s="93">
        <f t="shared" si="1"/>
        <v>2006</v>
      </c>
      <c r="J74" s="94">
        <v>106562.73</v>
      </c>
      <c r="K74" s="94">
        <v>313739.71000000002</v>
      </c>
      <c r="L74" s="94">
        <v>-207176.98</v>
      </c>
      <c r="M74" s="94">
        <v>0</v>
      </c>
      <c r="N74" s="94">
        <v>-5768.63</v>
      </c>
      <c r="O74" s="94">
        <v>0</v>
      </c>
      <c r="P74" s="94">
        <v>0</v>
      </c>
      <c r="Q74" s="94">
        <v>0</v>
      </c>
      <c r="R74" t="s">
        <v>33</v>
      </c>
      <c r="S74" s="94">
        <v>-212945.61</v>
      </c>
      <c r="T74" s="94">
        <v>100794.1</v>
      </c>
      <c r="U74" s="94">
        <v>313739.71000000002</v>
      </c>
      <c r="V74" t="s">
        <v>220</v>
      </c>
      <c r="W74" s="92"/>
      <c r="X74" t="s">
        <v>2</v>
      </c>
      <c r="Y74" t="s">
        <v>3</v>
      </c>
      <c r="Z74" s="94">
        <v>0</v>
      </c>
      <c r="AA74" s="94">
        <v>0</v>
      </c>
      <c r="AB74" s="94">
        <v>0</v>
      </c>
      <c r="AC74" s="94">
        <v>0</v>
      </c>
      <c r="AD74" s="94">
        <v>0</v>
      </c>
    </row>
    <row r="75" spans="1:30" x14ac:dyDescent="0.2">
      <c r="A75" t="s">
        <v>1422</v>
      </c>
      <c r="B75" t="s">
        <v>0</v>
      </c>
      <c r="C75" t="s">
        <v>4</v>
      </c>
      <c r="D75" t="s">
        <v>60</v>
      </c>
      <c r="E75" t="s">
        <v>1423</v>
      </c>
      <c r="F75" s="84" t="str">
        <f>VLOOKUP(A75,[1]Sheet1!$A$2:$E$1721,5,FALSE)</f>
        <v>30</v>
      </c>
      <c r="G75" s="84"/>
      <c r="H75" s="92">
        <v>38718</v>
      </c>
      <c r="I75" s="93">
        <f t="shared" si="1"/>
        <v>2006</v>
      </c>
      <c r="J75" s="94">
        <v>5941.32</v>
      </c>
      <c r="K75" s="94">
        <v>17492.36</v>
      </c>
      <c r="L75" s="94">
        <v>-11551.04</v>
      </c>
      <c r="M75" s="94">
        <v>0</v>
      </c>
      <c r="N75" s="94">
        <v>-321.63</v>
      </c>
      <c r="O75" s="94">
        <v>0</v>
      </c>
      <c r="P75" s="94">
        <v>0</v>
      </c>
      <c r="Q75" s="94">
        <v>0</v>
      </c>
      <c r="R75" t="s">
        <v>33</v>
      </c>
      <c r="S75" s="94">
        <v>-11872.67</v>
      </c>
      <c r="T75" s="94">
        <v>5619.69</v>
      </c>
      <c r="U75" s="94">
        <v>17492.36</v>
      </c>
      <c r="V75" t="s">
        <v>220</v>
      </c>
      <c r="W75" s="92"/>
      <c r="X75" t="s">
        <v>2</v>
      </c>
      <c r="Y75" t="s">
        <v>3</v>
      </c>
      <c r="Z75" s="94">
        <v>0</v>
      </c>
      <c r="AA75" s="94">
        <v>0</v>
      </c>
      <c r="AB75" s="94">
        <v>0</v>
      </c>
      <c r="AC75" s="94">
        <v>0</v>
      </c>
      <c r="AD75" s="94">
        <v>0</v>
      </c>
    </row>
    <row r="76" spans="1:30" x14ac:dyDescent="0.2">
      <c r="A76" t="s">
        <v>1617</v>
      </c>
      <c r="B76" t="s">
        <v>0</v>
      </c>
      <c r="C76" t="s">
        <v>4</v>
      </c>
      <c r="D76" t="s">
        <v>60</v>
      </c>
      <c r="E76" t="s">
        <v>1618</v>
      </c>
      <c r="F76" s="84" t="str">
        <f>VLOOKUP(A76,[1]Sheet1!$A$2:$E$1721,5,FALSE)</f>
        <v>30</v>
      </c>
      <c r="G76" s="84"/>
      <c r="H76" s="92">
        <v>38718</v>
      </c>
      <c r="I76" s="93">
        <f t="shared" si="1"/>
        <v>2006</v>
      </c>
      <c r="J76" s="94">
        <v>2693.95</v>
      </c>
      <c r="K76" s="94">
        <v>7931.42</v>
      </c>
      <c r="L76" s="94">
        <v>-5237.47</v>
      </c>
      <c r="M76" s="94">
        <v>0</v>
      </c>
      <c r="N76" s="94">
        <v>-145.83000000000001</v>
      </c>
      <c r="O76" s="94">
        <v>0</v>
      </c>
      <c r="P76" s="94">
        <v>0</v>
      </c>
      <c r="Q76" s="94">
        <v>0</v>
      </c>
      <c r="R76" t="s">
        <v>33</v>
      </c>
      <c r="S76" s="94">
        <v>-5383.3</v>
      </c>
      <c r="T76" s="94">
        <v>2548.12</v>
      </c>
      <c r="U76" s="94">
        <v>7931.42</v>
      </c>
      <c r="V76" t="s">
        <v>220</v>
      </c>
      <c r="W76" s="92"/>
      <c r="X76" t="s">
        <v>2</v>
      </c>
      <c r="Y76" t="s">
        <v>3</v>
      </c>
      <c r="Z76" s="94">
        <v>0</v>
      </c>
      <c r="AA76" s="94">
        <v>0</v>
      </c>
      <c r="AB76" s="94">
        <v>0</v>
      </c>
      <c r="AC76" s="94">
        <v>0</v>
      </c>
      <c r="AD76" s="94">
        <v>0</v>
      </c>
    </row>
    <row r="77" spans="1:30" x14ac:dyDescent="0.2">
      <c r="A77" t="s">
        <v>1047</v>
      </c>
      <c r="B77" t="s">
        <v>0</v>
      </c>
      <c r="C77" t="s">
        <v>4</v>
      </c>
      <c r="D77" t="s">
        <v>60</v>
      </c>
      <c r="E77" t="s">
        <v>1048</v>
      </c>
      <c r="F77" s="84" t="str">
        <f>VLOOKUP(A77,[1]Sheet1!$A$2:$E$1721,5,FALSE)</f>
        <v>30</v>
      </c>
      <c r="G77" s="84"/>
      <c r="H77" s="92">
        <v>38718</v>
      </c>
      <c r="I77" s="93">
        <f t="shared" si="1"/>
        <v>2006</v>
      </c>
      <c r="J77" s="94">
        <v>24048.49</v>
      </c>
      <c r="K77" s="94">
        <v>70803.02</v>
      </c>
      <c r="L77" s="94">
        <v>-46754.53</v>
      </c>
      <c r="M77" s="94">
        <v>0</v>
      </c>
      <c r="N77" s="94">
        <v>-1301.83</v>
      </c>
      <c r="O77" s="94">
        <v>0</v>
      </c>
      <c r="P77" s="94">
        <v>0</v>
      </c>
      <c r="Q77" s="94">
        <v>0</v>
      </c>
      <c r="R77" t="s">
        <v>33</v>
      </c>
      <c r="S77" s="94">
        <v>-48056.36</v>
      </c>
      <c r="T77" s="94">
        <v>22746.66</v>
      </c>
      <c r="U77" s="94">
        <v>70803.02</v>
      </c>
      <c r="V77" t="s">
        <v>220</v>
      </c>
      <c r="W77" s="92"/>
      <c r="X77" t="s">
        <v>2</v>
      </c>
      <c r="Y77" t="s">
        <v>3</v>
      </c>
      <c r="Z77" s="94">
        <v>0</v>
      </c>
      <c r="AA77" s="94">
        <v>0</v>
      </c>
      <c r="AB77" s="94">
        <v>0</v>
      </c>
      <c r="AC77" s="94">
        <v>0</v>
      </c>
      <c r="AD77" s="94">
        <v>0</v>
      </c>
    </row>
    <row r="78" spans="1:30" x14ac:dyDescent="0.2">
      <c r="A78" t="s">
        <v>1003</v>
      </c>
      <c r="B78" t="s">
        <v>0</v>
      </c>
      <c r="C78" t="s">
        <v>4</v>
      </c>
      <c r="D78" t="s">
        <v>60</v>
      </c>
      <c r="E78" t="s">
        <v>1004</v>
      </c>
      <c r="F78" s="84" t="str">
        <f>VLOOKUP(A78,[1]Sheet1!$A$2:$E$1721,5,FALSE)</f>
        <v>30</v>
      </c>
      <c r="G78" s="84"/>
      <c r="H78" s="92">
        <v>38718</v>
      </c>
      <c r="I78" s="93">
        <f t="shared" si="1"/>
        <v>2006</v>
      </c>
      <c r="J78" s="94">
        <v>29102.11</v>
      </c>
      <c r="K78" s="94">
        <v>85681.81</v>
      </c>
      <c r="L78" s="94">
        <v>-56579.7</v>
      </c>
      <c r="M78" s="94">
        <v>0</v>
      </c>
      <c r="N78" s="94">
        <v>-1575.4</v>
      </c>
      <c r="O78" s="94">
        <v>0</v>
      </c>
      <c r="P78" s="94">
        <v>0</v>
      </c>
      <c r="Q78" s="94">
        <v>0</v>
      </c>
      <c r="R78" t="s">
        <v>33</v>
      </c>
      <c r="S78" s="94">
        <v>-58155.1</v>
      </c>
      <c r="T78" s="94">
        <v>27526.71</v>
      </c>
      <c r="U78" s="94">
        <v>85681.81</v>
      </c>
      <c r="V78" t="s">
        <v>220</v>
      </c>
      <c r="W78" s="92"/>
      <c r="X78" t="s">
        <v>2</v>
      </c>
      <c r="Y78" t="s">
        <v>3</v>
      </c>
      <c r="Z78" s="94">
        <v>0</v>
      </c>
      <c r="AA78" s="94">
        <v>0</v>
      </c>
      <c r="AB78" s="94">
        <v>0</v>
      </c>
      <c r="AC78" s="94">
        <v>0</v>
      </c>
      <c r="AD78" s="94">
        <v>0</v>
      </c>
    </row>
    <row r="79" spans="1:30" x14ac:dyDescent="0.2">
      <c r="A79" t="s">
        <v>1756</v>
      </c>
      <c r="B79" t="s">
        <v>0</v>
      </c>
      <c r="C79" t="s">
        <v>4</v>
      </c>
      <c r="D79" t="s">
        <v>60</v>
      </c>
      <c r="E79" t="s">
        <v>1757</v>
      </c>
      <c r="F79" s="84" t="str">
        <f>VLOOKUP(A79,[1]Sheet1!$A$2:$E$1721,5,FALSE)</f>
        <v>30</v>
      </c>
      <c r="G79" s="84"/>
      <c r="H79" s="92">
        <v>38718</v>
      </c>
      <c r="I79" s="93">
        <f t="shared" si="1"/>
        <v>2006</v>
      </c>
      <c r="J79" s="94">
        <v>1310.97</v>
      </c>
      <c r="K79" s="94">
        <v>3859.7</v>
      </c>
      <c r="L79" s="94">
        <v>-2548.73</v>
      </c>
      <c r="M79" s="94">
        <v>0</v>
      </c>
      <c r="N79" s="94">
        <v>-70.97</v>
      </c>
      <c r="O79" s="94">
        <v>0</v>
      </c>
      <c r="P79" s="94">
        <v>0</v>
      </c>
      <c r="Q79" s="94">
        <v>0</v>
      </c>
      <c r="R79" t="s">
        <v>33</v>
      </c>
      <c r="S79" s="94">
        <v>-2619.6999999999998</v>
      </c>
      <c r="T79" s="94">
        <v>1240</v>
      </c>
      <c r="U79" s="94">
        <v>3859.7</v>
      </c>
      <c r="V79" t="s">
        <v>220</v>
      </c>
      <c r="W79" s="92"/>
      <c r="X79" t="s">
        <v>2</v>
      </c>
      <c r="Y79" t="s">
        <v>3</v>
      </c>
      <c r="Z79" s="94">
        <v>0</v>
      </c>
      <c r="AA79" s="94">
        <v>0</v>
      </c>
      <c r="AB79" s="94">
        <v>0</v>
      </c>
      <c r="AC79" s="94">
        <v>0</v>
      </c>
      <c r="AD79" s="94">
        <v>0</v>
      </c>
    </row>
    <row r="80" spans="1:30" x14ac:dyDescent="0.2">
      <c r="A80" t="s">
        <v>923</v>
      </c>
      <c r="B80" t="s">
        <v>0</v>
      </c>
      <c r="C80" t="s">
        <v>4</v>
      </c>
      <c r="D80" t="s">
        <v>60</v>
      </c>
      <c r="E80" t="s">
        <v>924</v>
      </c>
      <c r="F80" s="84" t="str">
        <f>VLOOKUP(A80,[1]Sheet1!$A$2:$E$1721,5,FALSE)</f>
        <v>30</v>
      </c>
      <c r="G80" s="84"/>
      <c r="H80" s="92">
        <v>38718</v>
      </c>
      <c r="I80" s="93">
        <f t="shared" si="1"/>
        <v>2006</v>
      </c>
      <c r="J80" s="94">
        <v>57733.53</v>
      </c>
      <c r="K80" s="94">
        <v>131433.21</v>
      </c>
      <c r="L80" s="94">
        <v>-73699.679999999993</v>
      </c>
      <c r="M80" s="94">
        <v>0</v>
      </c>
      <c r="N80" s="94">
        <v>-3247.67</v>
      </c>
      <c r="O80" s="94">
        <v>0</v>
      </c>
      <c r="P80" s="94">
        <v>0</v>
      </c>
      <c r="Q80" s="94">
        <v>0</v>
      </c>
      <c r="R80" t="s">
        <v>33</v>
      </c>
      <c r="S80" s="94">
        <v>-76947.350000000006</v>
      </c>
      <c r="T80" s="94">
        <v>54485.86</v>
      </c>
      <c r="U80" s="94">
        <v>131433.21</v>
      </c>
      <c r="V80" t="s">
        <v>220</v>
      </c>
      <c r="W80" s="92"/>
      <c r="X80" t="s">
        <v>2</v>
      </c>
      <c r="Y80" t="s">
        <v>3</v>
      </c>
      <c r="Z80" s="94">
        <v>0</v>
      </c>
      <c r="AA80" s="94">
        <v>0</v>
      </c>
      <c r="AB80" s="94">
        <v>0</v>
      </c>
      <c r="AC80" s="94">
        <v>0</v>
      </c>
      <c r="AD80" s="94">
        <v>0</v>
      </c>
    </row>
    <row r="81" spans="1:30" x14ac:dyDescent="0.2">
      <c r="A81" t="s">
        <v>1476</v>
      </c>
      <c r="B81" t="s">
        <v>0</v>
      </c>
      <c r="C81" t="s">
        <v>4</v>
      </c>
      <c r="D81" t="s">
        <v>60</v>
      </c>
      <c r="E81" t="s">
        <v>1477</v>
      </c>
      <c r="F81" s="84" t="str">
        <f>VLOOKUP(A81,[1]Sheet1!$A$2:$E$1721,5,FALSE)</f>
        <v>30</v>
      </c>
      <c r="G81" s="84"/>
      <c r="H81" s="92">
        <v>38718</v>
      </c>
      <c r="I81" s="93">
        <f t="shared" si="1"/>
        <v>2006</v>
      </c>
      <c r="J81" s="94">
        <v>6509.87</v>
      </c>
      <c r="K81" s="94">
        <v>14820.02</v>
      </c>
      <c r="L81" s="94">
        <v>-8310.15</v>
      </c>
      <c r="M81" s="94">
        <v>0</v>
      </c>
      <c r="N81" s="94">
        <v>-366.2</v>
      </c>
      <c r="O81" s="94">
        <v>0</v>
      </c>
      <c r="P81" s="94">
        <v>0</v>
      </c>
      <c r="Q81" s="94">
        <v>0</v>
      </c>
      <c r="R81" t="s">
        <v>33</v>
      </c>
      <c r="S81" s="94">
        <v>-8676.35</v>
      </c>
      <c r="T81" s="94">
        <v>6143.67</v>
      </c>
      <c r="U81" s="94">
        <v>14820.02</v>
      </c>
      <c r="V81" t="s">
        <v>220</v>
      </c>
      <c r="W81" s="92"/>
      <c r="X81" t="s">
        <v>2</v>
      </c>
      <c r="Y81" t="s">
        <v>3</v>
      </c>
      <c r="Z81" s="94">
        <v>0</v>
      </c>
      <c r="AA81" s="94">
        <v>0</v>
      </c>
      <c r="AB81" s="94">
        <v>0</v>
      </c>
      <c r="AC81" s="94">
        <v>0</v>
      </c>
      <c r="AD81" s="94">
        <v>0</v>
      </c>
    </row>
    <row r="82" spans="1:30" x14ac:dyDescent="0.2">
      <c r="A82" t="s">
        <v>850</v>
      </c>
      <c r="B82" t="s">
        <v>0</v>
      </c>
      <c r="C82" t="s">
        <v>4</v>
      </c>
      <c r="D82" t="s">
        <v>60</v>
      </c>
      <c r="E82" t="s">
        <v>851</v>
      </c>
      <c r="F82" s="84" t="str">
        <f>VLOOKUP(A82,[1]Sheet1!$A$2:$E$1721,5,FALSE)</f>
        <v>60</v>
      </c>
      <c r="G82" s="84"/>
      <c r="H82" s="92">
        <v>38718</v>
      </c>
      <c r="I82" s="93">
        <f t="shared" si="1"/>
        <v>2006</v>
      </c>
      <c r="J82" s="94">
        <v>95184.89</v>
      </c>
      <c r="K82" s="94">
        <v>181249.63</v>
      </c>
      <c r="L82" s="94">
        <v>-86064.74</v>
      </c>
      <c r="M82" s="94">
        <v>0</v>
      </c>
      <c r="N82" s="94">
        <v>-1882.32</v>
      </c>
      <c r="O82" s="94">
        <v>0</v>
      </c>
      <c r="P82" s="94">
        <v>0</v>
      </c>
      <c r="Q82" s="94">
        <v>0</v>
      </c>
      <c r="R82" t="s">
        <v>33</v>
      </c>
      <c r="S82" s="94">
        <v>-87947.06</v>
      </c>
      <c r="T82" s="94">
        <v>93302.57</v>
      </c>
      <c r="U82" s="94">
        <v>181249.63</v>
      </c>
      <c r="V82" t="s">
        <v>220</v>
      </c>
      <c r="W82" s="92"/>
      <c r="X82" t="s">
        <v>2</v>
      </c>
      <c r="Y82" t="s">
        <v>3</v>
      </c>
      <c r="Z82" s="94">
        <v>0</v>
      </c>
      <c r="AA82" s="94">
        <v>0</v>
      </c>
      <c r="AB82" s="94">
        <v>0</v>
      </c>
      <c r="AC82" s="94">
        <v>0</v>
      </c>
      <c r="AD82" s="94">
        <v>0</v>
      </c>
    </row>
    <row r="83" spans="1:30" x14ac:dyDescent="0.2">
      <c r="A83" t="s">
        <v>776</v>
      </c>
      <c r="B83" t="s">
        <v>0</v>
      </c>
      <c r="C83" t="s">
        <v>4</v>
      </c>
      <c r="D83" t="s">
        <v>60</v>
      </c>
      <c r="E83" t="s">
        <v>777</v>
      </c>
      <c r="F83" s="84" t="str">
        <f>VLOOKUP(A83,[1]Sheet1!$A$2:$E$1721,5,FALSE)</f>
        <v>30</v>
      </c>
      <c r="G83" s="84"/>
      <c r="H83" s="92">
        <v>38718</v>
      </c>
      <c r="I83" s="93">
        <f t="shared" si="1"/>
        <v>2006</v>
      </c>
      <c r="J83" s="94">
        <v>101850.51</v>
      </c>
      <c r="K83" s="94">
        <v>231867.71</v>
      </c>
      <c r="L83" s="94">
        <v>-130017.2</v>
      </c>
      <c r="M83" s="94">
        <v>0</v>
      </c>
      <c r="N83" s="94">
        <v>-5729.37</v>
      </c>
      <c r="O83" s="94">
        <v>0</v>
      </c>
      <c r="P83" s="94">
        <v>0</v>
      </c>
      <c r="Q83" s="94">
        <v>0</v>
      </c>
      <c r="R83" t="s">
        <v>33</v>
      </c>
      <c r="S83" s="94">
        <v>-135746.57</v>
      </c>
      <c r="T83" s="94">
        <v>96121.14</v>
      </c>
      <c r="U83" s="94">
        <v>231867.71</v>
      </c>
      <c r="V83" t="s">
        <v>220</v>
      </c>
      <c r="W83" s="92"/>
      <c r="X83" t="s">
        <v>2</v>
      </c>
      <c r="Y83" t="s">
        <v>3</v>
      </c>
      <c r="Z83" s="94">
        <v>0</v>
      </c>
      <c r="AA83" s="94">
        <v>0</v>
      </c>
      <c r="AB83" s="94">
        <v>0</v>
      </c>
      <c r="AC83" s="94">
        <v>0</v>
      </c>
      <c r="AD83" s="94">
        <v>0</v>
      </c>
    </row>
    <row r="84" spans="1:30" x14ac:dyDescent="0.2">
      <c r="A84" t="s">
        <v>1166</v>
      </c>
      <c r="B84" t="s">
        <v>0</v>
      </c>
      <c r="C84" t="s">
        <v>4</v>
      </c>
      <c r="D84" t="s">
        <v>60</v>
      </c>
      <c r="E84" t="s">
        <v>1167</v>
      </c>
      <c r="F84" s="84" t="str">
        <f>VLOOKUP(A84,[1]Sheet1!$A$2:$E$1721,5,FALSE)</f>
        <v>30</v>
      </c>
      <c r="G84" s="84"/>
      <c r="H84" s="92">
        <v>38718</v>
      </c>
      <c r="I84" s="93">
        <f t="shared" si="1"/>
        <v>2006</v>
      </c>
      <c r="J84" s="94">
        <v>20699.96</v>
      </c>
      <c r="K84" s="94">
        <v>47124.54</v>
      </c>
      <c r="L84" s="94">
        <v>-26424.58</v>
      </c>
      <c r="M84" s="94">
        <v>0</v>
      </c>
      <c r="N84" s="94">
        <v>-1164.43</v>
      </c>
      <c r="O84" s="94">
        <v>0</v>
      </c>
      <c r="P84" s="94">
        <v>0</v>
      </c>
      <c r="Q84" s="94">
        <v>0</v>
      </c>
      <c r="R84" t="s">
        <v>33</v>
      </c>
      <c r="S84" s="94">
        <v>-27589.01</v>
      </c>
      <c r="T84" s="94">
        <v>19535.53</v>
      </c>
      <c r="U84" s="94">
        <v>47124.54</v>
      </c>
      <c r="V84" t="s">
        <v>220</v>
      </c>
      <c r="W84" s="92"/>
      <c r="X84" t="s">
        <v>2</v>
      </c>
      <c r="Y84" t="s">
        <v>3</v>
      </c>
      <c r="Z84" s="94">
        <v>0</v>
      </c>
      <c r="AA84" s="94">
        <v>0</v>
      </c>
      <c r="AB84" s="94">
        <v>0</v>
      </c>
      <c r="AC84" s="94">
        <v>0</v>
      </c>
      <c r="AD84" s="94">
        <v>0</v>
      </c>
    </row>
    <row r="85" spans="1:30" x14ac:dyDescent="0.2">
      <c r="A85" t="s">
        <v>1125</v>
      </c>
      <c r="B85" t="s">
        <v>0</v>
      </c>
      <c r="C85" t="s">
        <v>4</v>
      </c>
      <c r="D85" t="s">
        <v>60</v>
      </c>
      <c r="E85" t="s">
        <v>1126</v>
      </c>
      <c r="F85" s="84" t="str">
        <f>VLOOKUP(A85,[1]Sheet1!$A$2:$E$1721,5,FALSE)</f>
        <v>60</v>
      </c>
      <c r="G85" s="84"/>
      <c r="H85" s="92">
        <v>38718</v>
      </c>
      <c r="I85" s="93">
        <f t="shared" si="1"/>
        <v>2006</v>
      </c>
      <c r="J85" s="94">
        <v>30923.57</v>
      </c>
      <c r="K85" s="94">
        <v>58884.2</v>
      </c>
      <c r="L85" s="94">
        <v>-27960.63</v>
      </c>
      <c r="M85" s="94">
        <v>0</v>
      </c>
      <c r="N85" s="94">
        <v>-611.52</v>
      </c>
      <c r="O85" s="94">
        <v>0</v>
      </c>
      <c r="P85" s="94">
        <v>0</v>
      </c>
      <c r="Q85" s="94">
        <v>0</v>
      </c>
      <c r="R85" t="s">
        <v>33</v>
      </c>
      <c r="S85" s="94">
        <v>-28572.15</v>
      </c>
      <c r="T85" s="94">
        <v>30312.05</v>
      </c>
      <c r="U85" s="94">
        <v>58884.2</v>
      </c>
      <c r="V85" t="s">
        <v>220</v>
      </c>
      <c r="W85" s="92"/>
      <c r="X85" t="s">
        <v>2</v>
      </c>
      <c r="Y85" t="s">
        <v>3</v>
      </c>
      <c r="Z85" s="94">
        <v>0</v>
      </c>
      <c r="AA85" s="94">
        <v>0</v>
      </c>
      <c r="AB85" s="94">
        <v>0</v>
      </c>
      <c r="AC85" s="94">
        <v>0</v>
      </c>
      <c r="AD85" s="94">
        <v>0</v>
      </c>
    </row>
    <row r="86" spans="1:30" x14ac:dyDescent="0.2">
      <c r="A86" t="s">
        <v>2513</v>
      </c>
      <c r="B86" t="s">
        <v>0</v>
      </c>
      <c r="C86" t="s">
        <v>4</v>
      </c>
      <c r="D86" t="s">
        <v>60</v>
      </c>
      <c r="E86" t="s">
        <v>2514</v>
      </c>
      <c r="F86" s="84" t="str">
        <f>VLOOKUP(A86,[1]Sheet1!$A$2:$E$1721,5,FALSE)</f>
        <v>30</v>
      </c>
      <c r="G86" s="84"/>
      <c r="H86" s="92">
        <v>38718</v>
      </c>
      <c r="I86" s="93">
        <f t="shared" si="1"/>
        <v>2006</v>
      </c>
      <c r="J86" s="94">
        <v>12709.7</v>
      </c>
      <c r="K86" s="94">
        <v>28934.25</v>
      </c>
      <c r="L86" s="94">
        <v>-16224.55</v>
      </c>
      <c r="M86" s="94">
        <v>0</v>
      </c>
      <c r="N86" s="94">
        <v>-652.28</v>
      </c>
      <c r="O86" s="94">
        <v>-28934.25</v>
      </c>
      <c r="P86" s="94">
        <v>0</v>
      </c>
      <c r="Q86" s="94">
        <v>16876.830000000002</v>
      </c>
      <c r="R86" t="s">
        <v>33</v>
      </c>
      <c r="S86" s="94">
        <v>0</v>
      </c>
      <c r="T86" s="94">
        <v>0</v>
      </c>
      <c r="U86" s="94">
        <v>0</v>
      </c>
      <c r="V86" t="s">
        <v>220</v>
      </c>
      <c r="W86" s="92">
        <v>44255</v>
      </c>
      <c r="X86" t="s">
        <v>2</v>
      </c>
      <c r="Y86" t="s">
        <v>3</v>
      </c>
      <c r="Z86" s="94">
        <v>0</v>
      </c>
      <c r="AA86" s="94">
        <v>0</v>
      </c>
      <c r="AB86" s="94">
        <v>0</v>
      </c>
      <c r="AC86" s="94">
        <v>0</v>
      </c>
      <c r="AD86" s="94">
        <v>0</v>
      </c>
    </row>
    <row r="87" spans="1:30" x14ac:dyDescent="0.2">
      <c r="A87" t="s">
        <v>1692</v>
      </c>
      <c r="B87" t="s">
        <v>0</v>
      </c>
      <c r="C87" t="s">
        <v>4</v>
      </c>
      <c r="D87" t="s">
        <v>60</v>
      </c>
      <c r="E87" t="s">
        <v>1693</v>
      </c>
      <c r="F87" s="84" t="str">
        <f>VLOOKUP(A87,[1]Sheet1!$A$2:$E$1721,5,FALSE)</f>
        <v>30</v>
      </c>
      <c r="G87" s="84"/>
      <c r="H87" s="92">
        <v>38718</v>
      </c>
      <c r="I87" s="93">
        <f t="shared" si="1"/>
        <v>2006</v>
      </c>
      <c r="J87" s="94">
        <v>2470.62</v>
      </c>
      <c r="K87" s="94">
        <v>5624.45</v>
      </c>
      <c r="L87" s="94">
        <v>-3153.83</v>
      </c>
      <c r="M87" s="94">
        <v>0</v>
      </c>
      <c r="N87" s="94">
        <v>-138.97999999999999</v>
      </c>
      <c r="O87" s="94">
        <v>0</v>
      </c>
      <c r="P87" s="94">
        <v>0</v>
      </c>
      <c r="Q87" s="94">
        <v>0</v>
      </c>
      <c r="R87" t="s">
        <v>33</v>
      </c>
      <c r="S87" s="94">
        <v>-3292.81</v>
      </c>
      <c r="T87" s="94">
        <v>2331.64</v>
      </c>
      <c r="U87" s="94">
        <v>5624.45</v>
      </c>
      <c r="V87" t="s">
        <v>220</v>
      </c>
      <c r="W87" s="92"/>
      <c r="X87" t="s">
        <v>2</v>
      </c>
      <c r="Y87" t="s">
        <v>3</v>
      </c>
      <c r="Z87" s="94">
        <v>0</v>
      </c>
      <c r="AA87" s="94">
        <v>0</v>
      </c>
      <c r="AB87" s="94">
        <v>0</v>
      </c>
      <c r="AC87" s="94">
        <v>0</v>
      </c>
      <c r="AD87" s="94">
        <v>0</v>
      </c>
    </row>
    <row r="88" spans="1:30" x14ac:dyDescent="0.2">
      <c r="A88" t="s">
        <v>745</v>
      </c>
      <c r="B88" t="s">
        <v>0</v>
      </c>
      <c r="C88" t="s">
        <v>4</v>
      </c>
      <c r="D88" t="s">
        <v>60</v>
      </c>
      <c r="E88" t="s">
        <v>746</v>
      </c>
      <c r="F88" s="84" t="str">
        <f>VLOOKUP(A88,[1]Sheet1!$A$2:$E$1721,5,FALSE)</f>
        <v>30</v>
      </c>
      <c r="G88" s="84"/>
      <c r="H88" s="92">
        <v>38718</v>
      </c>
      <c r="I88" s="93">
        <f t="shared" si="1"/>
        <v>2006</v>
      </c>
      <c r="J88" s="94">
        <v>114632.83</v>
      </c>
      <c r="K88" s="94">
        <v>260967.22</v>
      </c>
      <c r="L88" s="94">
        <v>-146334.39000000001</v>
      </c>
      <c r="M88" s="94">
        <v>0</v>
      </c>
      <c r="N88" s="94">
        <v>-6448.41</v>
      </c>
      <c r="O88" s="94">
        <v>0</v>
      </c>
      <c r="P88" s="94">
        <v>0</v>
      </c>
      <c r="Q88" s="94">
        <v>0</v>
      </c>
      <c r="R88" t="s">
        <v>33</v>
      </c>
      <c r="S88" s="94">
        <v>-152782.79999999999</v>
      </c>
      <c r="T88" s="94">
        <v>108184.42</v>
      </c>
      <c r="U88" s="94">
        <v>260967.22</v>
      </c>
      <c r="V88" t="s">
        <v>220</v>
      </c>
      <c r="W88" s="92"/>
      <c r="X88" t="s">
        <v>2</v>
      </c>
      <c r="Y88" t="s">
        <v>3</v>
      </c>
      <c r="Z88" s="94">
        <v>0</v>
      </c>
      <c r="AA88" s="94">
        <v>0</v>
      </c>
      <c r="AB88" s="94">
        <v>0</v>
      </c>
      <c r="AC88" s="94">
        <v>0</v>
      </c>
      <c r="AD88" s="94">
        <v>0</v>
      </c>
    </row>
    <row r="89" spans="1:30" x14ac:dyDescent="0.2">
      <c r="A89" t="s">
        <v>2515</v>
      </c>
      <c r="B89" t="s">
        <v>0</v>
      </c>
      <c r="C89" t="s">
        <v>4</v>
      </c>
      <c r="D89" t="s">
        <v>60</v>
      </c>
      <c r="E89" t="s">
        <v>2516</v>
      </c>
      <c r="F89" s="84" t="str">
        <f>VLOOKUP(A89,[1]Sheet1!$A$2:$E$1721,5,FALSE)</f>
        <v>60</v>
      </c>
      <c r="G89" s="84"/>
      <c r="H89" s="92">
        <v>38718</v>
      </c>
      <c r="I89" s="93">
        <f t="shared" si="1"/>
        <v>2006</v>
      </c>
      <c r="J89" s="94">
        <v>12374.26</v>
      </c>
      <c r="K89" s="94">
        <v>23562.93</v>
      </c>
      <c r="L89" s="94">
        <v>-11188.67</v>
      </c>
      <c r="M89" s="94">
        <v>0</v>
      </c>
      <c r="N89" s="94">
        <v>-223.26</v>
      </c>
      <c r="O89" s="94">
        <v>-23562.93</v>
      </c>
      <c r="P89" s="94">
        <v>0</v>
      </c>
      <c r="Q89" s="94">
        <v>11411.93</v>
      </c>
      <c r="R89" t="s">
        <v>33</v>
      </c>
      <c r="S89" s="94">
        <v>0</v>
      </c>
      <c r="T89" s="94">
        <v>0</v>
      </c>
      <c r="U89" s="94">
        <v>0</v>
      </c>
      <c r="V89" t="s">
        <v>220</v>
      </c>
      <c r="W89" s="92">
        <v>44255</v>
      </c>
      <c r="X89" t="s">
        <v>2</v>
      </c>
      <c r="Y89" t="s">
        <v>3</v>
      </c>
      <c r="Z89" s="94">
        <v>0</v>
      </c>
      <c r="AA89" s="94">
        <v>0</v>
      </c>
      <c r="AB89" s="94">
        <v>0</v>
      </c>
      <c r="AC89" s="94">
        <v>0</v>
      </c>
      <c r="AD89" s="94">
        <v>0</v>
      </c>
    </row>
    <row r="90" spans="1:30" x14ac:dyDescent="0.2">
      <c r="A90" t="s">
        <v>574</v>
      </c>
      <c r="B90" t="s">
        <v>0</v>
      </c>
      <c r="C90" t="s">
        <v>4</v>
      </c>
      <c r="D90" t="s">
        <v>60</v>
      </c>
      <c r="E90" t="s">
        <v>575</v>
      </c>
      <c r="F90" s="84" t="str">
        <f>VLOOKUP(A90,[1]Sheet1!$A$2:$E$1721,5,FALSE)</f>
        <v>30</v>
      </c>
      <c r="G90" s="84"/>
      <c r="H90" s="92">
        <v>38718</v>
      </c>
      <c r="I90" s="93">
        <f t="shared" si="1"/>
        <v>2006</v>
      </c>
      <c r="J90" s="94">
        <v>222621.25</v>
      </c>
      <c r="K90" s="94">
        <v>506808.05</v>
      </c>
      <c r="L90" s="94">
        <v>-284186.8</v>
      </c>
      <c r="M90" s="94">
        <v>0</v>
      </c>
      <c r="N90" s="94">
        <v>-12523.05</v>
      </c>
      <c r="O90" s="94">
        <v>0</v>
      </c>
      <c r="P90" s="94">
        <v>0</v>
      </c>
      <c r="Q90" s="94">
        <v>0</v>
      </c>
      <c r="R90" t="s">
        <v>33</v>
      </c>
      <c r="S90" s="94">
        <v>-296709.84999999998</v>
      </c>
      <c r="T90" s="94">
        <v>210098.2</v>
      </c>
      <c r="U90" s="94">
        <v>506808.05</v>
      </c>
      <c r="V90" t="s">
        <v>220</v>
      </c>
      <c r="W90" s="92"/>
      <c r="X90" t="s">
        <v>2</v>
      </c>
      <c r="Y90" t="s">
        <v>3</v>
      </c>
      <c r="Z90" s="94">
        <v>0</v>
      </c>
      <c r="AA90" s="94">
        <v>0</v>
      </c>
      <c r="AB90" s="94">
        <v>0</v>
      </c>
      <c r="AC90" s="94">
        <v>0</v>
      </c>
      <c r="AD90" s="94">
        <v>0</v>
      </c>
    </row>
    <row r="91" spans="1:30" x14ac:dyDescent="0.2">
      <c r="A91" t="s">
        <v>1366</v>
      </c>
      <c r="B91" t="s">
        <v>0</v>
      </c>
      <c r="C91" t="s">
        <v>4</v>
      </c>
      <c r="D91" t="s">
        <v>60</v>
      </c>
      <c r="E91" t="s">
        <v>1367</v>
      </c>
      <c r="F91" s="84" t="str">
        <f>VLOOKUP(A91,[1]Sheet1!$A$2:$E$1721,5,FALSE)</f>
        <v>30</v>
      </c>
      <c r="G91" s="84"/>
      <c r="H91" s="92">
        <v>38718</v>
      </c>
      <c r="I91" s="93">
        <f t="shared" si="1"/>
        <v>2006</v>
      </c>
      <c r="J91" s="94">
        <v>9803.2000000000007</v>
      </c>
      <c r="K91" s="94">
        <v>22317.439999999999</v>
      </c>
      <c r="L91" s="94">
        <v>-12514.24</v>
      </c>
      <c r="M91" s="94">
        <v>0</v>
      </c>
      <c r="N91" s="94">
        <v>-551.46</v>
      </c>
      <c r="O91" s="94">
        <v>0</v>
      </c>
      <c r="P91" s="94">
        <v>0</v>
      </c>
      <c r="Q91" s="94">
        <v>0</v>
      </c>
      <c r="R91" t="s">
        <v>33</v>
      </c>
      <c r="S91" s="94">
        <v>-13065.7</v>
      </c>
      <c r="T91" s="94">
        <v>9251.74</v>
      </c>
      <c r="U91" s="94">
        <v>22317.439999999999</v>
      </c>
      <c r="V91" t="s">
        <v>220</v>
      </c>
      <c r="W91" s="92"/>
      <c r="X91" t="s">
        <v>2</v>
      </c>
      <c r="Y91" t="s">
        <v>3</v>
      </c>
      <c r="Z91" s="94">
        <v>0</v>
      </c>
      <c r="AA91" s="94">
        <v>0</v>
      </c>
      <c r="AB91" s="94">
        <v>0</v>
      </c>
      <c r="AC91" s="94">
        <v>0</v>
      </c>
      <c r="AD91" s="94">
        <v>0</v>
      </c>
    </row>
    <row r="92" spans="1:30" x14ac:dyDescent="0.2">
      <c r="A92" t="s">
        <v>1594</v>
      </c>
      <c r="B92" t="s">
        <v>0</v>
      </c>
      <c r="C92" t="s">
        <v>4</v>
      </c>
      <c r="D92" t="s">
        <v>60</v>
      </c>
      <c r="E92" t="s">
        <v>1595</v>
      </c>
      <c r="F92" s="84" t="str">
        <f>VLOOKUP(A92,[1]Sheet1!$A$2:$E$1721,5,FALSE)</f>
        <v>30</v>
      </c>
      <c r="G92" s="84"/>
      <c r="H92" s="92">
        <v>38718</v>
      </c>
      <c r="I92" s="93">
        <f t="shared" si="1"/>
        <v>2006</v>
      </c>
      <c r="J92" s="94">
        <v>3851.14</v>
      </c>
      <c r="K92" s="94">
        <v>8767.35</v>
      </c>
      <c r="L92" s="94">
        <v>-4916.21</v>
      </c>
      <c r="M92" s="94">
        <v>0</v>
      </c>
      <c r="N92" s="94">
        <v>-216.64</v>
      </c>
      <c r="O92" s="94">
        <v>0</v>
      </c>
      <c r="P92" s="94">
        <v>0</v>
      </c>
      <c r="Q92" s="94">
        <v>0</v>
      </c>
      <c r="R92" t="s">
        <v>33</v>
      </c>
      <c r="S92" s="94">
        <v>-5132.8500000000004</v>
      </c>
      <c r="T92" s="94">
        <v>3634.5</v>
      </c>
      <c r="U92" s="94">
        <v>8767.35</v>
      </c>
      <c r="V92" t="s">
        <v>220</v>
      </c>
      <c r="W92" s="92"/>
      <c r="X92" t="s">
        <v>2</v>
      </c>
      <c r="Y92" t="s">
        <v>3</v>
      </c>
      <c r="Z92" s="94">
        <v>0</v>
      </c>
      <c r="AA92" s="94">
        <v>0</v>
      </c>
      <c r="AB92" s="94">
        <v>0</v>
      </c>
      <c r="AC92" s="94">
        <v>0</v>
      </c>
      <c r="AD92" s="94">
        <v>0</v>
      </c>
    </row>
    <row r="93" spans="1:30" x14ac:dyDescent="0.2">
      <c r="A93" t="s">
        <v>1276</v>
      </c>
      <c r="B93" t="s">
        <v>0</v>
      </c>
      <c r="C93" t="s">
        <v>4</v>
      </c>
      <c r="D93" t="s">
        <v>60</v>
      </c>
      <c r="E93" t="s">
        <v>1277</v>
      </c>
      <c r="F93" s="84" t="str">
        <f>VLOOKUP(A93,[1]Sheet1!$A$2:$E$1721,5,FALSE)</f>
        <v>30</v>
      </c>
      <c r="G93" s="84"/>
      <c r="H93" s="92">
        <v>38718</v>
      </c>
      <c r="I93" s="93">
        <f t="shared" si="1"/>
        <v>2006</v>
      </c>
      <c r="J93" s="94">
        <v>15744.82</v>
      </c>
      <c r="K93" s="94">
        <v>31553.07</v>
      </c>
      <c r="L93" s="94">
        <v>-15808.25</v>
      </c>
      <c r="M93" s="94">
        <v>0</v>
      </c>
      <c r="N93" s="94">
        <v>-899.31</v>
      </c>
      <c r="O93" s="94">
        <v>0</v>
      </c>
      <c r="P93" s="94">
        <v>0</v>
      </c>
      <c r="Q93" s="94">
        <v>0</v>
      </c>
      <c r="R93" t="s">
        <v>33</v>
      </c>
      <c r="S93" s="94">
        <v>-16707.560000000001</v>
      </c>
      <c r="T93" s="94">
        <v>14845.51</v>
      </c>
      <c r="U93" s="94">
        <v>31553.07</v>
      </c>
      <c r="V93" t="s">
        <v>220</v>
      </c>
      <c r="W93" s="92"/>
      <c r="X93" t="s">
        <v>2</v>
      </c>
      <c r="Y93" t="s">
        <v>3</v>
      </c>
      <c r="Z93" s="94">
        <v>0</v>
      </c>
      <c r="AA93" s="94">
        <v>0</v>
      </c>
      <c r="AB93" s="94">
        <v>0</v>
      </c>
      <c r="AC93" s="94">
        <v>0</v>
      </c>
      <c r="AD93" s="94">
        <v>0</v>
      </c>
    </row>
    <row r="94" spans="1:30" x14ac:dyDescent="0.2">
      <c r="A94" t="s">
        <v>1490</v>
      </c>
      <c r="B94" t="s">
        <v>0</v>
      </c>
      <c r="C94" t="s">
        <v>4</v>
      </c>
      <c r="D94" t="s">
        <v>60</v>
      </c>
      <c r="E94" t="s">
        <v>1491</v>
      </c>
      <c r="F94" s="84" t="str">
        <f>VLOOKUP(A94,[1]Sheet1!$A$2:$E$1721,5,FALSE)</f>
        <v>30</v>
      </c>
      <c r="G94" s="84"/>
      <c r="H94" s="92">
        <v>38718</v>
      </c>
      <c r="I94" s="93">
        <f t="shared" si="1"/>
        <v>2006</v>
      </c>
      <c r="J94" s="94">
        <v>7037.84</v>
      </c>
      <c r="K94" s="94">
        <v>14104.02</v>
      </c>
      <c r="L94" s="94">
        <v>-7066.18</v>
      </c>
      <c r="M94" s="94">
        <v>0</v>
      </c>
      <c r="N94" s="94">
        <v>-401.98</v>
      </c>
      <c r="O94" s="94">
        <v>0</v>
      </c>
      <c r="P94" s="94">
        <v>0</v>
      </c>
      <c r="Q94" s="94">
        <v>0</v>
      </c>
      <c r="R94" t="s">
        <v>33</v>
      </c>
      <c r="S94" s="94">
        <v>-7468.16</v>
      </c>
      <c r="T94" s="94">
        <v>6635.86</v>
      </c>
      <c r="U94" s="94">
        <v>14104.02</v>
      </c>
      <c r="V94" t="s">
        <v>220</v>
      </c>
      <c r="W94" s="92"/>
      <c r="X94" t="s">
        <v>2</v>
      </c>
      <c r="Y94" t="s">
        <v>3</v>
      </c>
      <c r="Z94" s="94">
        <v>0</v>
      </c>
      <c r="AA94" s="94">
        <v>0</v>
      </c>
      <c r="AB94" s="94">
        <v>0</v>
      </c>
      <c r="AC94" s="94">
        <v>0</v>
      </c>
      <c r="AD94" s="94">
        <v>0</v>
      </c>
    </row>
    <row r="95" spans="1:30" x14ac:dyDescent="0.2">
      <c r="A95" t="s">
        <v>1611</v>
      </c>
      <c r="B95" t="s">
        <v>0</v>
      </c>
      <c r="C95" t="s">
        <v>4</v>
      </c>
      <c r="D95" t="s">
        <v>60</v>
      </c>
      <c r="E95" t="s">
        <v>1612</v>
      </c>
      <c r="F95" s="84" t="str">
        <f>VLOOKUP(A95,[1]Sheet1!$A$2:$E$1721,5,FALSE)</f>
        <v>30</v>
      </c>
      <c r="G95" s="84"/>
      <c r="H95" s="92">
        <v>38718</v>
      </c>
      <c r="I95" s="93">
        <f t="shared" si="1"/>
        <v>2006</v>
      </c>
      <c r="J95" s="94">
        <v>4110.91</v>
      </c>
      <c r="K95" s="94">
        <v>8238.35</v>
      </c>
      <c r="L95" s="94">
        <v>-4127.4399999999996</v>
      </c>
      <c r="M95" s="94">
        <v>0</v>
      </c>
      <c r="N95" s="94">
        <v>-234.81</v>
      </c>
      <c r="O95" s="94">
        <v>0</v>
      </c>
      <c r="P95" s="94">
        <v>0</v>
      </c>
      <c r="Q95" s="94">
        <v>0</v>
      </c>
      <c r="R95" t="s">
        <v>33</v>
      </c>
      <c r="S95" s="94">
        <v>-4362.25</v>
      </c>
      <c r="T95" s="94">
        <v>3876.1</v>
      </c>
      <c r="U95" s="94">
        <v>8238.35</v>
      </c>
      <c r="V95" t="s">
        <v>220</v>
      </c>
      <c r="W95" s="92"/>
      <c r="X95" t="s">
        <v>2</v>
      </c>
      <c r="Y95" t="s">
        <v>3</v>
      </c>
      <c r="Z95" s="94">
        <v>0</v>
      </c>
      <c r="AA95" s="94">
        <v>0</v>
      </c>
      <c r="AB95" s="94">
        <v>0</v>
      </c>
      <c r="AC95" s="94">
        <v>0</v>
      </c>
      <c r="AD95" s="94">
        <v>0</v>
      </c>
    </row>
    <row r="96" spans="1:30" x14ac:dyDescent="0.2">
      <c r="A96" t="s">
        <v>298</v>
      </c>
      <c r="B96" t="s">
        <v>0</v>
      </c>
      <c r="C96" t="s">
        <v>4</v>
      </c>
      <c r="D96" t="s">
        <v>60</v>
      </c>
      <c r="E96" t="s">
        <v>299</v>
      </c>
      <c r="F96" s="84" t="str">
        <f>VLOOKUP(A96,[1]Sheet1!$A$2:$E$1721,5,FALSE)</f>
        <v>30</v>
      </c>
      <c r="G96" s="84"/>
      <c r="H96" s="92">
        <v>38718</v>
      </c>
      <c r="I96" s="93">
        <f t="shared" si="1"/>
        <v>2006</v>
      </c>
      <c r="J96" s="94">
        <v>1471716.2</v>
      </c>
      <c r="K96" s="94">
        <v>2949363.82</v>
      </c>
      <c r="L96" s="94">
        <v>-1477647.62</v>
      </c>
      <c r="M96" s="94">
        <v>0</v>
      </c>
      <c r="N96" s="94">
        <v>-84060.96</v>
      </c>
      <c r="O96" s="94">
        <v>0</v>
      </c>
      <c r="P96" s="94">
        <v>0</v>
      </c>
      <c r="Q96" s="94">
        <v>0</v>
      </c>
      <c r="R96" t="s">
        <v>33</v>
      </c>
      <c r="S96" s="94">
        <v>-1561708.58</v>
      </c>
      <c r="T96" s="94">
        <v>1387655.24</v>
      </c>
      <c r="U96" s="94">
        <v>2949363.82</v>
      </c>
      <c r="V96" t="s">
        <v>220</v>
      </c>
      <c r="W96" s="92"/>
      <c r="X96" t="s">
        <v>2</v>
      </c>
      <c r="Y96" t="s">
        <v>3</v>
      </c>
      <c r="Z96" s="94">
        <v>0</v>
      </c>
      <c r="AA96" s="94">
        <v>0</v>
      </c>
      <c r="AB96" s="94">
        <v>0</v>
      </c>
      <c r="AC96" s="94">
        <v>0</v>
      </c>
      <c r="AD96" s="94">
        <v>0</v>
      </c>
    </row>
    <row r="97" spans="1:30" x14ac:dyDescent="0.2">
      <c r="A97" t="s">
        <v>241</v>
      </c>
      <c r="B97" t="s">
        <v>0</v>
      </c>
      <c r="C97" t="s">
        <v>4</v>
      </c>
      <c r="D97" t="s">
        <v>60</v>
      </c>
      <c r="E97" t="s">
        <v>242</v>
      </c>
      <c r="F97" s="84" t="str">
        <f>VLOOKUP(A97,[1]Sheet1!$A$2:$E$1721,5,FALSE)</f>
        <v>30</v>
      </c>
      <c r="G97" s="84"/>
      <c r="H97" s="92">
        <v>38718</v>
      </c>
      <c r="I97" s="93">
        <f t="shared" si="1"/>
        <v>2006</v>
      </c>
      <c r="J97" s="94">
        <v>3963266.22</v>
      </c>
      <c r="K97" s="94">
        <v>7942505.5499999998</v>
      </c>
      <c r="L97" s="94">
        <v>-3979239.33</v>
      </c>
      <c r="M97" s="94">
        <v>0</v>
      </c>
      <c r="N97" s="94">
        <v>-226372.42</v>
      </c>
      <c r="O97" s="94">
        <v>0</v>
      </c>
      <c r="P97" s="94">
        <v>0</v>
      </c>
      <c r="Q97" s="94">
        <v>0</v>
      </c>
      <c r="R97" t="s">
        <v>33</v>
      </c>
      <c r="S97" s="94">
        <v>-4205611.75</v>
      </c>
      <c r="T97" s="94">
        <v>3736893.8</v>
      </c>
      <c r="U97" s="94">
        <v>7942505.5499999998</v>
      </c>
      <c r="V97" t="s">
        <v>220</v>
      </c>
      <c r="W97" s="92"/>
      <c r="X97" t="s">
        <v>2</v>
      </c>
      <c r="Y97" t="s">
        <v>3</v>
      </c>
      <c r="Z97" s="94">
        <v>0</v>
      </c>
      <c r="AA97" s="94">
        <v>0</v>
      </c>
      <c r="AB97" s="94">
        <v>0</v>
      </c>
      <c r="AC97" s="94">
        <v>0</v>
      </c>
      <c r="AD97" s="94">
        <v>0</v>
      </c>
    </row>
    <row r="98" spans="1:30" x14ac:dyDescent="0.2">
      <c r="A98" t="s">
        <v>599</v>
      </c>
      <c r="B98" t="s">
        <v>0</v>
      </c>
      <c r="C98" t="s">
        <v>4</v>
      </c>
      <c r="D98" t="s">
        <v>60</v>
      </c>
      <c r="E98" t="s">
        <v>600</v>
      </c>
      <c r="F98" s="84" t="str">
        <f>VLOOKUP(A98,[1]Sheet1!$A$2:$E$1721,5,FALSE)</f>
        <v>30</v>
      </c>
      <c r="G98" s="84"/>
      <c r="H98" s="92">
        <v>38718</v>
      </c>
      <c r="I98" s="93">
        <f t="shared" si="1"/>
        <v>2006</v>
      </c>
      <c r="J98" s="94">
        <v>228463.58</v>
      </c>
      <c r="K98" s="94">
        <v>457847.85</v>
      </c>
      <c r="L98" s="94">
        <v>-229384.27</v>
      </c>
      <c r="M98" s="94">
        <v>0</v>
      </c>
      <c r="N98" s="94">
        <v>-13049.3</v>
      </c>
      <c r="O98" s="94">
        <v>0</v>
      </c>
      <c r="P98" s="94">
        <v>0</v>
      </c>
      <c r="Q98" s="94">
        <v>0</v>
      </c>
      <c r="R98" t="s">
        <v>33</v>
      </c>
      <c r="S98" s="94">
        <v>-242433.57</v>
      </c>
      <c r="T98" s="94">
        <v>215414.28</v>
      </c>
      <c r="U98" s="94">
        <v>457847.85</v>
      </c>
      <c r="V98" t="s">
        <v>220</v>
      </c>
      <c r="W98" s="92"/>
      <c r="X98" t="s">
        <v>2</v>
      </c>
      <c r="Y98" t="s">
        <v>3</v>
      </c>
      <c r="Z98" s="94">
        <v>0</v>
      </c>
      <c r="AA98" s="94">
        <v>0</v>
      </c>
      <c r="AB98" s="94">
        <v>0</v>
      </c>
      <c r="AC98" s="94">
        <v>0</v>
      </c>
      <c r="AD98" s="94">
        <v>0</v>
      </c>
    </row>
    <row r="99" spans="1:30" x14ac:dyDescent="0.2">
      <c r="A99" t="s">
        <v>1311</v>
      </c>
      <c r="B99" t="s">
        <v>0</v>
      </c>
      <c r="C99" t="s">
        <v>4</v>
      </c>
      <c r="D99" t="s">
        <v>60</v>
      </c>
      <c r="E99" t="s">
        <v>1312</v>
      </c>
      <c r="F99" s="84" t="str">
        <f>VLOOKUP(A99,[1]Sheet1!$A$2:$E$1721,5,FALSE)</f>
        <v>30</v>
      </c>
      <c r="G99" s="84"/>
      <c r="H99" s="92">
        <v>38718</v>
      </c>
      <c r="I99" s="93">
        <f t="shared" si="1"/>
        <v>2006</v>
      </c>
      <c r="J99" s="94">
        <v>12564.88</v>
      </c>
      <c r="K99" s="94">
        <v>25180.36</v>
      </c>
      <c r="L99" s="94">
        <v>-12615.48</v>
      </c>
      <c r="M99" s="94">
        <v>0</v>
      </c>
      <c r="N99" s="94">
        <v>-717.68</v>
      </c>
      <c r="O99" s="94">
        <v>0</v>
      </c>
      <c r="P99" s="94">
        <v>0</v>
      </c>
      <c r="Q99" s="94">
        <v>0</v>
      </c>
      <c r="R99" t="s">
        <v>33</v>
      </c>
      <c r="S99" s="94">
        <v>-13333.16</v>
      </c>
      <c r="T99" s="94">
        <v>11847.2</v>
      </c>
      <c r="U99" s="94">
        <v>25180.36</v>
      </c>
      <c r="V99" t="s">
        <v>220</v>
      </c>
      <c r="W99" s="92"/>
      <c r="X99" t="s">
        <v>2</v>
      </c>
      <c r="Y99" t="s">
        <v>3</v>
      </c>
      <c r="Z99" s="94">
        <v>0</v>
      </c>
      <c r="AA99" s="94">
        <v>0</v>
      </c>
      <c r="AB99" s="94">
        <v>0</v>
      </c>
      <c r="AC99" s="94">
        <v>0</v>
      </c>
      <c r="AD99" s="94">
        <v>0</v>
      </c>
    </row>
    <row r="100" spans="1:30" x14ac:dyDescent="0.2">
      <c r="A100" t="s">
        <v>522</v>
      </c>
      <c r="B100" t="s">
        <v>0</v>
      </c>
      <c r="C100" t="s">
        <v>4</v>
      </c>
      <c r="D100" t="s">
        <v>60</v>
      </c>
      <c r="E100" t="s">
        <v>523</v>
      </c>
      <c r="F100" s="84" t="str">
        <f>VLOOKUP(A100,[1]Sheet1!$A$2:$E$1721,5,FALSE)</f>
        <v>10</v>
      </c>
      <c r="G100" s="84"/>
      <c r="H100" s="92">
        <v>38718</v>
      </c>
      <c r="I100" s="93">
        <f t="shared" si="1"/>
        <v>2006</v>
      </c>
      <c r="J100" s="94">
        <v>29693.08</v>
      </c>
      <c r="K100" s="94">
        <v>593861.63</v>
      </c>
      <c r="L100" s="94">
        <v>-564168.55000000005</v>
      </c>
      <c r="M100" s="94">
        <v>0</v>
      </c>
      <c r="N100" s="94">
        <v>0</v>
      </c>
      <c r="O100" s="94">
        <v>0</v>
      </c>
      <c r="P100" s="94">
        <v>0</v>
      </c>
      <c r="Q100" s="94">
        <v>0</v>
      </c>
      <c r="R100" t="s">
        <v>33</v>
      </c>
      <c r="S100" s="94">
        <v>-564168.55000000005</v>
      </c>
      <c r="T100" s="94">
        <v>29693.08</v>
      </c>
      <c r="U100" s="94">
        <v>593861.63</v>
      </c>
      <c r="V100" t="s">
        <v>220</v>
      </c>
      <c r="W100" s="92"/>
      <c r="X100" t="s">
        <v>2</v>
      </c>
      <c r="Y100" t="s">
        <v>3</v>
      </c>
      <c r="Z100" s="94">
        <v>0</v>
      </c>
      <c r="AA100" s="94">
        <v>0</v>
      </c>
      <c r="AB100" s="94">
        <v>0</v>
      </c>
      <c r="AC100" s="94">
        <v>0</v>
      </c>
      <c r="AD100" s="94">
        <v>0</v>
      </c>
    </row>
    <row r="101" spans="1:30" x14ac:dyDescent="0.2">
      <c r="A101" t="s">
        <v>821</v>
      </c>
      <c r="B101" t="s">
        <v>0</v>
      </c>
      <c r="C101" t="s">
        <v>4</v>
      </c>
      <c r="D101" t="s">
        <v>60</v>
      </c>
      <c r="E101" t="s">
        <v>822</v>
      </c>
      <c r="F101" s="84" t="str">
        <f>VLOOKUP(A101,[1]Sheet1!$A$2:$E$1721,5,FALSE)</f>
        <v>30</v>
      </c>
      <c r="G101" s="84"/>
      <c r="H101" s="92">
        <v>38718</v>
      </c>
      <c r="I101" s="93">
        <f t="shared" si="1"/>
        <v>2006</v>
      </c>
      <c r="J101" s="94">
        <v>97241.59</v>
      </c>
      <c r="K101" s="94">
        <v>194875.06</v>
      </c>
      <c r="L101" s="94">
        <v>-97633.47</v>
      </c>
      <c r="M101" s="94">
        <v>0</v>
      </c>
      <c r="N101" s="94">
        <v>-5554.21</v>
      </c>
      <c r="O101" s="94">
        <v>0</v>
      </c>
      <c r="P101" s="94">
        <v>0</v>
      </c>
      <c r="Q101" s="94">
        <v>0</v>
      </c>
      <c r="R101" t="s">
        <v>33</v>
      </c>
      <c r="S101" s="94">
        <v>-103187.68</v>
      </c>
      <c r="T101" s="94">
        <v>91687.38</v>
      </c>
      <c r="U101" s="94">
        <v>194875.06</v>
      </c>
      <c r="V101" t="s">
        <v>220</v>
      </c>
      <c r="W101" s="92"/>
      <c r="X101" t="s">
        <v>2</v>
      </c>
      <c r="Y101" t="s">
        <v>3</v>
      </c>
      <c r="Z101" s="94">
        <v>0</v>
      </c>
      <c r="AA101" s="94">
        <v>0</v>
      </c>
      <c r="AB101" s="94">
        <v>0</v>
      </c>
      <c r="AC101" s="94">
        <v>0</v>
      </c>
      <c r="AD101" s="94">
        <v>0</v>
      </c>
    </row>
    <row r="102" spans="1:30" x14ac:dyDescent="0.2">
      <c r="A102" t="s">
        <v>1131</v>
      </c>
      <c r="B102" t="s">
        <v>0</v>
      </c>
      <c r="C102" t="s">
        <v>4</v>
      </c>
      <c r="D102" t="s">
        <v>60</v>
      </c>
      <c r="E102" t="s">
        <v>1132</v>
      </c>
      <c r="F102" s="84" t="str">
        <f>VLOOKUP(A102,[1]Sheet1!$A$2:$E$1721,5,FALSE)</f>
        <v>30</v>
      </c>
      <c r="G102" s="84"/>
      <c r="H102" s="92">
        <v>38718</v>
      </c>
      <c r="I102" s="93">
        <f t="shared" si="1"/>
        <v>2006</v>
      </c>
      <c r="J102" s="94">
        <v>28590.2</v>
      </c>
      <c r="K102" s="94">
        <v>57295.58</v>
      </c>
      <c r="L102" s="94">
        <v>-28705.38</v>
      </c>
      <c r="M102" s="94">
        <v>0</v>
      </c>
      <c r="N102" s="94">
        <v>-1633</v>
      </c>
      <c r="O102" s="94">
        <v>0</v>
      </c>
      <c r="P102" s="94">
        <v>0</v>
      </c>
      <c r="Q102" s="94">
        <v>0</v>
      </c>
      <c r="R102" t="s">
        <v>33</v>
      </c>
      <c r="S102" s="94">
        <v>-30338.38</v>
      </c>
      <c r="T102" s="94">
        <v>26957.200000000001</v>
      </c>
      <c r="U102" s="94">
        <v>57295.58</v>
      </c>
      <c r="V102" t="s">
        <v>220</v>
      </c>
      <c r="W102" s="92"/>
      <c r="X102" t="s">
        <v>2</v>
      </c>
      <c r="Y102" t="s">
        <v>3</v>
      </c>
      <c r="Z102" s="94">
        <v>0</v>
      </c>
      <c r="AA102" s="94">
        <v>0</v>
      </c>
      <c r="AB102" s="94">
        <v>0</v>
      </c>
      <c r="AC102" s="94">
        <v>0</v>
      </c>
      <c r="AD102" s="94">
        <v>0</v>
      </c>
    </row>
    <row r="103" spans="1:30" x14ac:dyDescent="0.2">
      <c r="A103" t="s">
        <v>2050</v>
      </c>
      <c r="B103" t="s">
        <v>0</v>
      </c>
      <c r="C103" t="s">
        <v>4</v>
      </c>
      <c r="D103" t="s">
        <v>60</v>
      </c>
      <c r="E103" t="s">
        <v>2051</v>
      </c>
      <c r="F103" s="84" t="str">
        <f>VLOOKUP(A103,[1]Sheet1!$A$2:$E$1721,5,FALSE)</f>
        <v>0</v>
      </c>
      <c r="G103" s="84"/>
      <c r="H103" s="92">
        <v>38718</v>
      </c>
      <c r="I103" s="93">
        <f t="shared" si="1"/>
        <v>2006</v>
      </c>
      <c r="J103" s="94">
        <v>0</v>
      </c>
      <c r="K103" s="94">
        <v>984.48</v>
      </c>
      <c r="L103" s="94">
        <v>-984.48</v>
      </c>
      <c r="M103" s="94">
        <v>0</v>
      </c>
      <c r="N103" s="94">
        <v>0</v>
      </c>
      <c r="O103" s="94">
        <v>0</v>
      </c>
      <c r="P103" s="94">
        <v>0</v>
      </c>
      <c r="Q103" s="94">
        <v>0</v>
      </c>
      <c r="R103" t="s">
        <v>33</v>
      </c>
      <c r="S103" s="94">
        <v>-984.48</v>
      </c>
      <c r="T103" s="94">
        <v>0</v>
      </c>
      <c r="U103" s="94">
        <v>984.48</v>
      </c>
      <c r="V103" t="s">
        <v>220</v>
      </c>
      <c r="W103" s="92"/>
      <c r="X103" t="s">
        <v>2</v>
      </c>
      <c r="Y103" t="s">
        <v>3</v>
      </c>
      <c r="Z103" s="94">
        <v>0</v>
      </c>
      <c r="AA103" s="94">
        <v>0</v>
      </c>
      <c r="AB103" s="94">
        <v>0</v>
      </c>
      <c r="AC103" s="94">
        <v>0</v>
      </c>
      <c r="AD103" s="94">
        <v>0</v>
      </c>
    </row>
    <row r="104" spans="1:30" x14ac:dyDescent="0.2">
      <c r="A104" t="s">
        <v>633</v>
      </c>
      <c r="B104" t="s">
        <v>0</v>
      </c>
      <c r="C104" t="s">
        <v>4</v>
      </c>
      <c r="D104" t="s">
        <v>60</v>
      </c>
      <c r="E104" t="s">
        <v>634</v>
      </c>
      <c r="F104" s="84" t="str">
        <f>VLOOKUP(A104,[1]Sheet1!$A$2:$E$1721,5,FALSE)</f>
        <v>60</v>
      </c>
      <c r="G104" s="84"/>
      <c r="H104" s="92">
        <v>38718</v>
      </c>
      <c r="I104" s="93">
        <f t="shared" si="1"/>
        <v>2006</v>
      </c>
      <c r="J104" s="94">
        <v>64214.52</v>
      </c>
      <c r="K104" s="94">
        <v>400000</v>
      </c>
      <c r="L104" s="94">
        <v>-335785.48</v>
      </c>
      <c r="M104" s="94">
        <v>0</v>
      </c>
      <c r="N104" s="94">
        <v>-966.37</v>
      </c>
      <c r="O104" s="94">
        <v>0</v>
      </c>
      <c r="P104" s="94">
        <v>0</v>
      </c>
      <c r="Q104" s="94">
        <v>0</v>
      </c>
      <c r="R104" t="s">
        <v>33</v>
      </c>
      <c r="S104" s="94">
        <v>-336751.85</v>
      </c>
      <c r="T104" s="94">
        <v>63248.15</v>
      </c>
      <c r="U104" s="94">
        <v>400000</v>
      </c>
      <c r="V104" t="s">
        <v>220</v>
      </c>
      <c r="W104" s="92"/>
      <c r="X104" t="s">
        <v>2</v>
      </c>
      <c r="Y104" t="s">
        <v>3</v>
      </c>
      <c r="Z104" s="94">
        <v>0</v>
      </c>
      <c r="AA104" s="94">
        <v>0</v>
      </c>
      <c r="AB104" s="94">
        <v>0</v>
      </c>
      <c r="AC104" s="94">
        <v>0</v>
      </c>
      <c r="AD104" s="94">
        <v>0</v>
      </c>
    </row>
    <row r="105" spans="1:30" x14ac:dyDescent="0.2">
      <c r="A105" t="s">
        <v>272</v>
      </c>
      <c r="B105" t="s">
        <v>0</v>
      </c>
      <c r="C105" t="s">
        <v>4</v>
      </c>
      <c r="D105" t="s">
        <v>60</v>
      </c>
      <c r="E105" t="s">
        <v>273</v>
      </c>
      <c r="F105" s="84" t="str">
        <f>VLOOKUP(A105,[1]Sheet1!$A$2:$E$1721,5,FALSE)</f>
        <v>30</v>
      </c>
      <c r="G105" s="84"/>
      <c r="H105" s="92">
        <v>39416</v>
      </c>
      <c r="I105" s="93">
        <f t="shared" si="1"/>
        <v>2007</v>
      </c>
      <c r="J105" s="94">
        <v>2383308.0699999998</v>
      </c>
      <c r="K105" s="94">
        <v>3964688</v>
      </c>
      <c r="L105" s="94">
        <v>-1581379.93</v>
      </c>
      <c r="M105" s="94">
        <v>0</v>
      </c>
      <c r="N105" s="94">
        <v>-123708.99</v>
      </c>
      <c r="O105" s="94">
        <v>0</v>
      </c>
      <c r="P105" s="94">
        <v>0</v>
      </c>
      <c r="Q105" s="94">
        <v>0</v>
      </c>
      <c r="R105" t="s">
        <v>33</v>
      </c>
      <c r="S105" s="94">
        <v>-1705088.92</v>
      </c>
      <c r="T105" s="94">
        <v>2259599.08</v>
      </c>
      <c r="U105" s="94">
        <v>3964688</v>
      </c>
      <c r="V105" t="s">
        <v>220</v>
      </c>
      <c r="W105" s="92"/>
      <c r="X105" t="s">
        <v>2</v>
      </c>
      <c r="Y105" t="s">
        <v>3</v>
      </c>
      <c r="Z105" s="94">
        <v>0</v>
      </c>
      <c r="AA105" s="94">
        <v>0</v>
      </c>
      <c r="AB105" s="94">
        <v>0</v>
      </c>
      <c r="AC105" s="94">
        <v>0</v>
      </c>
      <c r="AD105" s="94">
        <v>0</v>
      </c>
    </row>
    <row r="106" spans="1:30" x14ac:dyDescent="0.2">
      <c r="A106" t="s">
        <v>223</v>
      </c>
      <c r="B106" t="s">
        <v>0</v>
      </c>
      <c r="C106" t="s">
        <v>4</v>
      </c>
      <c r="D106" t="s">
        <v>60</v>
      </c>
      <c r="E106" t="s">
        <v>224</v>
      </c>
      <c r="F106" s="84" t="str">
        <f>VLOOKUP(A106,[1]Sheet1!$A$2:$E$1721,5,FALSE)</f>
        <v>30</v>
      </c>
      <c r="G106" s="84"/>
      <c r="H106" s="92">
        <v>39632</v>
      </c>
      <c r="I106" s="93">
        <f t="shared" si="1"/>
        <v>2008</v>
      </c>
      <c r="J106" s="94">
        <v>9422080.1699999999</v>
      </c>
      <c r="K106" s="94">
        <v>15132941</v>
      </c>
      <c r="L106" s="94">
        <v>-5710860.8300000001</v>
      </c>
      <c r="M106" s="94">
        <v>0</v>
      </c>
      <c r="N106" s="94">
        <v>-474693.54</v>
      </c>
      <c r="O106" s="94">
        <v>0</v>
      </c>
      <c r="P106" s="94">
        <v>0</v>
      </c>
      <c r="Q106" s="94">
        <v>0</v>
      </c>
      <c r="R106" t="s">
        <v>33</v>
      </c>
      <c r="S106" s="94">
        <v>-6185554.3700000001</v>
      </c>
      <c r="T106" s="94">
        <v>8947386.6300000008</v>
      </c>
      <c r="U106" s="94">
        <v>15132941</v>
      </c>
      <c r="V106" t="s">
        <v>220</v>
      </c>
      <c r="W106" s="92"/>
      <c r="X106" t="s">
        <v>2</v>
      </c>
      <c r="Y106" t="s">
        <v>3</v>
      </c>
      <c r="Z106" s="94">
        <v>0</v>
      </c>
      <c r="AA106" s="94">
        <v>0</v>
      </c>
      <c r="AB106" s="94">
        <v>0</v>
      </c>
      <c r="AC106" s="94">
        <v>0</v>
      </c>
      <c r="AD106" s="94">
        <v>0</v>
      </c>
    </row>
    <row r="107" spans="1:30" x14ac:dyDescent="0.2">
      <c r="A107" t="s">
        <v>520</v>
      </c>
      <c r="B107" t="s">
        <v>0</v>
      </c>
      <c r="C107" t="s">
        <v>4</v>
      </c>
      <c r="D107" t="s">
        <v>60</v>
      </c>
      <c r="E107" t="s">
        <v>521</v>
      </c>
      <c r="F107" s="84" t="str">
        <f>VLOOKUP(A107,[1]Sheet1!$A$2:$E$1721,5,FALSE)</f>
        <v>30</v>
      </c>
      <c r="G107" s="84"/>
      <c r="H107" s="92">
        <v>39614</v>
      </c>
      <c r="I107" s="93">
        <f t="shared" si="1"/>
        <v>2008</v>
      </c>
      <c r="J107" s="94">
        <v>370822</v>
      </c>
      <c r="K107" s="94">
        <v>597145</v>
      </c>
      <c r="L107" s="94">
        <v>-226323</v>
      </c>
      <c r="M107" s="94">
        <v>0</v>
      </c>
      <c r="N107" s="94">
        <v>-18728.689999999999</v>
      </c>
      <c r="O107" s="94">
        <v>0</v>
      </c>
      <c r="P107" s="94">
        <v>0</v>
      </c>
      <c r="Q107" s="94">
        <v>0</v>
      </c>
      <c r="R107" t="s">
        <v>33</v>
      </c>
      <c r="S107" s="94">
        <v>-245051.69</v>
      </c>
      <c r="T107" s="94">
        <v>352093.31</v>
      </c>
      <c r="U107" s="94">
        <v>597145</v>
      </c>
      <c r="V107" t="s">
        <v>220</v>
      </c>
      <c r="W107" s="92"/>
      <c r="X107" t="s">
        <v>2</v>
      </c>
      <c r="Y107" t="s">
        <v>3</v>
      </c>
      <c r="Z107" s="94">
        <v>0</v>
      </c>
      <c r="AA107" s="94">
        <v>0</v>
      </c>
      <c r="AB107" s="94">
        <v>0</v>
      </c>
      <c r="AC107" s="94">
        <v>0</v>
      </c>
      <c r="AD107" s="94">
        <v>0</v>
      </c>
    </row>
    <row r="108" spans="1:30" x14ac:dyDescent="0.2">
      <c r="A108" t="s">
        <v>444</v>
      </c>
      <c r="B108" t="s">
        <v>0</v>
      </c>
      <c r="C108" t="s">
        <v>4</v>
      </c>
      <c r="D108" t="s">
        <v>60</v>
      </c>
      <c r="E108" t="s">
        <v>445</v>
      </c>
      <c r="F108" s="84" t="str">
        <f>VLOOKUP(A108,[1]Sheet1!$A$2:$E$1721,5,FALSE)</f>
        <v>30</v>
      </c>
      <c r="G108" s="84"/>
      <c r="H108" s="92">
        <v>39625</v>
      </c>
      <c r="I108" s="93">
        <f t="shared" si="1"/>
        <v>2008</v>
      </c>
      <c r="J108" s="94">
        <v>538195.51</v>
      </c>
      <c r="K108" s="94">
        <v>865284</v>
      </c>
      <c r="L108" s="94">
        <v>-327088.49</v>
      </c>
      <c r="M108" s="94">
        <v>0</v>
      </c>
      <c r="N108" s="94">
        <v>-27140.91</v>
      </c>
      <c r="O108" s="94">
        <v>0</v>
      </c>
      <c r="P108" s="94">
        <v>0</v>
      </c>
      <c r="Q108" s="94">
        <v>0</v>
      </c>
      <c r="R108" t="s">
        <v>33</v>
      </c>
      <c r="S108" s="94">
        <v>-354229.4</v>
      </c>
      <c r="T108" s="94">
        <v>511054.6</v>
      </c>
      <c r="U108" s="94">
        <v>865284</v>
      </c>
      <c r="V108" t="s">
        <v>220</v>
      </c>
      <c r="W108" s="92"/>
      <c r="X108" t="s">
        <v>2</v>
      </c>
      <c r="Y108" t="s">
        <v>3</v>
      </c>
      <c r="Z108" s="94">
        <v>0</v>
      </c>
      <c r="AA108" s="94">
        <v>0</v>
      </c>
      <c r="AB108" s="94">
        <v>0</v>
      </c>
      <c r="AC108" s="94">
        <v>0</v>
      </c>
      <c r="AD108" s="94">
        <v>0</v>
      </c>
    </row>
    <row r="109" spans="1:30" x14ac:dyDescent="0.2">
      <c r="A109" t="s">
        <v>664</v>
      </c>
      <c r="B109" t="s">
        <v>0</v>
      </c>
      <c r="C109" t="s">
        <v>4</v>
      </c>
      <c r="D109" t="s">
        <v>60</v>
      </c>
      <c r="E109" t="s">
        <v>665</v>
      </c>
      <c r="F109" s="84" t="str">
        <f>VLOOKUP(A109,[1]Sheet1!$A$2:$E$1721,5,FALSE)</f>
        <v>30</v>
      </c>
      <c r="G109" s="84"/>
      <c r="H109" s="92">
        <v>39717</v>
      </c>
      <c r="I109" s="93">
        <f t="shared" si="1"/>
        <v>2008</v>
      </c>
      <c r="J109" s="94">
        <v>214917.05</v>
      </c>
      <c r="K109" s="94">
        <v>340968</v>
      </c>
      <c r="L109" s="94">
        <v>-126050.95</v>
      </c>
      <c r="M109" s="94">
        <v>0</v>
      </c>
      <c r="N109" s="94">
        <v>-10702.74</v>
      </c>
      <c r="O109" s="94">
        <v>0</v>
      </c>
      <c r="P109" s="94">
        <v>0</v>
      </c>
      <c r="Q109" s="94">
        <v>0</v>
      </c>
      <c r="R109" t="s">
        <v>33</v>
      </c>
      <c r="S109" s="94">
        <v>-136753.69</v>
      </c>
      <c r="T109" s="94">
        <v>204214.31</v>
      </c>
      <c r="U109" s="94">
        <v>340968</v>
      </c>
      <c r="V109" t="s">
        <v>220</v>
      </c>
      <c r="W109" s="92"/>
      <c r="X109" t="s">
        <v>2</v>
      </c>
      <c r="Y109" t="s">
        <v>3</v>
      </c>
      <c r="Z109" s="94">
        <v>0</v>
      </c>
      <c r="AA109" s="94">
        <v>0</v>
      </c>
      <c r="AB109" s="94">
        <v>0</v>
      </c>
      <c r="AC109" s="94">
        <v>0</v>
      </c>
      <c r="AD109" s="94">
        <v>0</v>
      </c>
    </row>
    <row r="110" spans="1:30" x14ac:dyDescent="0.2">
      <c r="A110" t="s">
        <v>310</v>
      </c>
      <c r="B110" t="s">
        <v>0</v>
      </c>
      <c r="C110" t="s">
        <v>4</v>
      </c>
      <c r="D110" t="s">
        <v>60</v>
      </c>
      <c r="E110" t="s">
        <v>311</v>
      </c>
      <c r="F110" s="84" t="str">
        <f>VLOOKUP(A110,[1]Sheet1!$A$2:$E$1721,5,FALSE)</f>
        <v>30</v>
      </c>
      <c r="G110" s="84"/>
      <c r="H110" s="92">
        <v>39785</v>
      </c>
      <c r="I110" s="93">
        <f t="shared" si="1"/>
        <v>2008</v>
      </c>
      <c r="J110" s="94">
        <v>1746576.55</v>
      </c>
      <c r="K110" s="94">
        <v>2744158</v>
      </c>
      <c r="L110" s="94">
        <v>-997581.45</v>
      </c>
      <c r="M110" s="94">
        <v>0</v>
      </c>
      <c r="N110" s="94">
        <v>-86182.45</v>
      </c>
      <c r="O110" s="94">
        <v>0</v>
      </c>
      <c r="P110" s="94">
        <v>0</v>
      </c>
      <c r="Q110" s="94">
        <v>0</v>
      </c>
      <c r="R110" t="s">
        <v>33</v>
      </c>
      <c r="S110" s="94">
        <v>-1083763.8999999999</v>
      </c>
      <c r="T110" s="94">
        <v>1660394.1</v>
      </c>
      <c r="U110" s="94">
        <v>2744158</v>
      </c>
      <c r="V110" t="s">
        <v>220</v>
      </c>
      <c r="W110" s="92"/>
      <c r="X110" t="s">
        <v>2</v>
      </c>
      <c r="Y110" t="s">
        <v>3</v>
      </c>
      <c r="Z110" s="94">
        <v>0</v>
      </c>
      <c r="AA110" s="94">
        <v>0</v>
      </c>
      <c r="AB110" s="94">
        <v>0</v>
      </c>
      <c r="AC110" s="94">
        <v>0</v>
      </c>
      <c r="AD110" s="94">
        <v>0</v>
      </c>
    </row>
    <row r="111" spans="1:30" x14ac:dyDescent="0.2">
      <c r="A111" t="s">
        <v>586</v>
      </c>
      <c r="B111" t="s">
        <v>0</v>
      </c>
      <c r="C111" t="s">
        <v>4</v>
      </c>
      <c r="D111" t="s">
        <v>60</v>
      </c>
      <c r="E111" t="s">
        <v>587</v>
      </c>
      <c r="F111" s="84" t="str">
        <f>VLOOKUP(A111,[1]Sheet1!$A$2:$E$1721,5,FALSE)</f>
        <v>30</v>
      </c>
      <c r="G111" s="84"/>
      <c r="H111" s="92">
        <v>40211</v>
      </c>
      <c r="I111" s="93">
        <f t="shared" si="1"/>
        <v>2010</v>
      </c>
      <c r="J111" s="94">
        <v>324037.2</v>
      </c>
      <c r="K111" s="94">
        <v>481665</v>
      </c>
      <c r="L111" s="94">
        <v>-157627.79999999999</v>
      </c>
      <c r="M111" s="94">
        <v>0</v>
      </c>
      <c r="N111" s="94">
        <v>-15117.81</v>
      </c>
      <c r="O111" s="94">
        <v>0</v>
      </c>
      <c r="P111" s="94">
        <v>0</v>
      </c>
      <c r="Q111" s="94">
        <v>0</v>
      </c>
      <c r="R111" t="s">
        <v>33</v>
      </c>
      <c r="S111" s="94">
        <v>-172745.61</v>
      </c>
      <c r="T111" s="94">
        <v>308919.39</v>
      </c>
      <c r="U111" s="94">
        <v>481665</v>
      </c>
      <c r="V111" t="s">
        <v>220</v>
      </c>
      <c r="W111" s="92"/>
      <c r="X111" t="s">
        <v>2</v>
      </c>
      <c r="Y111" t="s">
        <v>3</v>
      </c>
      <c r="Z111" s="94">
        <v>0</v>
      </c>
      <c r="AA111" s="94">
        <v>0</v>
      </c>
      <c r="AB111" s="94">
        <v>0</v>
      </c>
      <c r="AC111" s="94">
        <v>0</v>
      </c>
      <c r="AD111" s="94">
        <v>0</v>
      </c>
    </row>
    <row r="112" spans="1:30" x14ac:dyDescent="0.2">
      <c r="A112" t="s">
        <v>672</v>
      </c>
      <c r="B112" t="s">
        <v>0</v>
      </c>
      <c r="C112" t="s">
        <v>4</v>
      </c>
      <c r="D112" t="s">
        <v>60</v>
      </c>
      <c r="E112" t="s">
        <v>673</v>
      </c>
      <c r="F112" s="84" t="str">
        <f>VLOOKUP(A112,[1]Sheet1!$A$2:$E$1721,5,FALSE)</f>
        <v>30</v>
      </c>
      <c r="G112" s="84"/>
      <c r="H112" s="92">
        <v>40211</v>
      </c>
      <c r="I112" s="93">
        <f t="shared" si="1"/>
        <v>2010</v>
      </c>
      <c r="J112" s="94">
        <v>224075.24</v>
      </c>
      <c r="K112" s="94">
        <v>333077</v>
      </c>
      <c r="L112" s="94">
        <v>-109001.76</v>
      </c>
      <c r="M112" s="94">
        <v>0</v>
      </c>
      <c r="N112" s="94">
        <v>-10454.129999999999</v>
      </c>
      <c r="O112" s="94">
        <v>0</v>
      </c>
      <c r="P112" s="94">
        <v>0</v>
      </c>
      <c r="Q112" s="94">
        <v>0</v>
      </c>
      <c r="R112" t="s">
        <v>33</v>
      </c>
      <c r="S112" s="94">
        <v>-119455.89</v>
      </c>
      <c r="T112" s="94">
        <v>213621.11</v>
      </c>
      <c r="U112" s="94">
        <v>333077</v>
      </c>
      <c r="V112" t="s">
        <v>220</v>
      </c>
      <c r="W112" s="92"/>
      <c r="X112" t="s">
        <v>2</v>
      </c>
      <c r="Y112" t="s">
        <v>3</v>
      </c>
      <c r="Z112" s="94">
        <v>0</v>
      </c>
      <c r="AA112" s="94">
        <v>0</v>
      </c>
      <c r="AB112" s="94">
        <v>0</v>
      </c>
      <c r="AC112" s="94">
        <v>0</v>
      </c>
      <c r="AD112" s="94">
        <v>0</v>
      </c>
    </row>
    <row r="113" spans="1:30" x14ac:dyDescent="0.2">
      <c r="A113" t="s">
        <v>944</v>
      </c>
      <c r="B113" t="s">
        <v>0</v>
      </c>
      <c r="C113" t="s">
        <v>4</v>
      </c>
      <c r="D113" t="s">
        <v>60</v>
      </c>
      <c r="E113" t="s">
        <v>945</v>
      </c>
      <c r="F113" s="84" t="str">
        <f>VLOOKUP(A113,[1]Sheet1!$A$2:$E$1721,5,FALSE)</f>
        <v>30</v>
      </c>
      <c r="G113" s="84"/>
      <c r="H113" s="92">
        <v>40518</v>
      </c>
      <c r="I113" s="93">
        <f t="shared" si="1"/>
        <v>2010</v>
      </c>
      <c r="J113" s="94">
        <v>87124.08</v>
      </c>
      <c r="K113" s="94">
        <v>124393</v>
      </c>
      <c r="L113" s="94">
        <v>-37268.92</v>
      </c>
      <c r="M113" s="94">
        <v>0</v>
      </c>
      <c r="N113" s="94">
        <v>-3911.79</v>
      </c>
      <c r="O113" s="94">
        <v>0</v>
      </c>
      <c r="P113" s="94">
        <v>0</v>
      </c>
      <c r="Q113" s="94">
        <v>0</v>
      </c>
      <c r="R113" t="s">
        <v>33</v>
      </c>
      <c r="S113" s="94">
        <v>-41180.71</v>
      </c>
      <c r="T113" s="94">
        <v>83212.289999999994</v>
      </c>
      <c r="U113" s="94">
        <v>124393</v>
      </c>
      <c r="V113" t="s">
        <v>220</v>
      </c>
      <c r="W113" s="92"/>
      <c r="X113" t="s">
        <v>2</v>
      </c>
      <c r="Y113" t="s">
        <v>3</v>
      </c>
      <c r="Z113" s="94">
        <v>0</v>
      </c>
      <c r="AA113" s="94">
        <v>0</v>
      </c>
      <c r="AB113" s="94">
        <v>0</v>
      </c>
      <c r="AC113" s="94">
        <v>0</v>
      </c>
      <c r="AD113" s="94">
        <v>0</v>
      </c>
    </row>
    <row r="114" spans="1:30" x14ac:dyDescent="0.2">
      <c r="A114" t="s">
        <v>401</v>
      </c>
      <c r="B114" t="s">
        <v>0</v>
      </c>
      <c r="C114" t="s">
        <v>4</v>
      </c>
      <c r="D114" t="s">
        <v>60</v>
      </c>
      <c r="E114" t="s">
        <v>402</v>
      </c>
      <c r="F114" s="84" t="str">
        <f>VLOOKUP(A114,[1]Sheet1!$A$2:$E$1721,5,FALSE)</f>
        <v>30</v>
      </c>
      <c r="G114" s="84"/>
      <c r="H114" s="92">
        <v>40801</v>
      </c>
      <c r="I114" s="93">
        <f t="shared" si="1"/>
        <v>2011</v>
      </c>
      <c r="J114" s="94">
        <v>807645.22</v>
      </c>
      <c r="K114" s="94">
        <v>1112514</v>
      </c>
      <c r="L114" s="94">
        <v>-304868.78000000003</v>
      </c>
      <c r="M114" s="94">
        <v>0</v>
      </c>
      <c r="N114" s="94">
        <v>-35051.35</v>
      </c>
      <c r="O114" s="94">
        <v>0</v>
      </c>
      <c r="P114" s="94">
        <v>0</v>
      </c>
      <c r="Q114" s="94">
        <v>0</v>
      </c>
      <c r="R114" t="s">
        <v>33</v>
      </c>
      <c r="S114" s="94">
        <v>-339920.13</v>
      </c>
      <c r="T114" s="94">
        <v>772593.87</v>
      </c>
      <c r="U114" s="94">
        <v>1112514</v>
      </c>
      <c r="V114" t="s">
        <v>220</v>
      </c>
      <c r="W114" s="92"/>
      <c r="X114" t="s">
        <v>2</v>
      </c>
      <c r="Y114" t="s">
        <v>3</v>
      </c>
      <c r="Z114" s="94">
        <v>0</v>
      </c>
      <c r="AA114" s="94">
        <v>0</v>
      </c>
      <c r="AB114" s="94">
        <v>0</v>
      </c>
      <c r="AC114" s="94">
        <v>0</v>
      </c>
      <c r="AD114" s="94">
        <v>0</v>
      </c>
    </row>
    <row r="115" spans="1:30" x14ac:dyDescent="0.2">
      <c r="A115" t="s">
        <v>235</v>
      </c>
      <c r="B115" t="s">
        <v>0</v>
      </c>
      <c r="C115" t="s">
        <v>4</v>
      </c>
      <c r="D115" t="s">
        <v>60</v>
      </c>
      <c r="E115" t="s">
        <v>236</v>
      </c>
      <c r="F115" s="84" t="str">
        <f>VLOOKUP(A115,[1]Sheet1!$A$2:$E$1721,5,FALSE)</f>
        <v>30</v>
      </c>
      <c r="G115" s="84"/>
      <c r="H115" s="92">
        <v>40864</v>
      </c>
      <c r="I115" s="93">
        <f t="shared" si="1"/>
        <v>2011</v>
      </c>
      <c r="J115" s="94">
        <v>6770183.5</v>
      </c>
      <c r="K115" s="94">
        <v>9252952</v>
      </c>
      <c r="L115" s="94">
        <v>-2482768.5</v>
      </c>
      <c r="M115" s="94">
        <v>0</v>
      </c>
      <c r="N115" s="94">
        <v>-291645.63</v>
      </c>
      <c r="O115" s="94">
        <v>0</v>
      </c>
      <c r="P115" s="94">
        <v>0</v>
      </c>
      <c r="Q115" s="94">
        <v>0</v>
      </c>
      <c r="R115" t="s">
        <v>33</v>
      </c>
      <c r="S115" s="94">
        <v>-2774414.13</v>
      </c>
      <c r="T115" s="94">
        <v>6478537.8700000001</v>
      </c>
      <c r="U115" s="94">
        <v>9252952</v>
      </c>
      <c r="V115" t="s">
        <v>220</v>
      </c>
      <c r="W115" s="92"/>
      <c r="X115" t="s">
        <v>2</v>
      </c>
      <c r="Y115" t="s">
        <v>3</v>
      </c>
      <c r="Z115" s="94">
        <v>0</v>
      </c>
      <c r="AA115" s="94">
        <v>0</v>
      </c>
      <c r="AB115" s="94">
        <v>0</v>
      </c>
      <c r="AC115" s="94">
        <v>0</v>
      </c>
      <c r="AD115" s="94">
        <v>0</v>
      </c>
    </row>
    <row r="116" spans="1:30" x14ac:dyDescent="0.2">
      <c r="A116" t="s">
        <v>349</v>
      </c>
      <c r="B116" t="s">
        <v>0</v>
      </c>
      <c r="C116" t="s">
        <v>4</v>
      </c>
      <c r="D116" t="s">
        <v>60</v>
      </c>
      <c r="E116" t="s">
        <v>350</v>
      </c>
      <c r="F116" s="84" t="str">
        <f>VLOOKUP(A116,[1]Sheet1!$A$2:$E$1721,5,FALSE)</f>
        <v>30</v>
      </c>
      <c r="G116" s="84"/>
      <c r="H116" s="92">
        <v>42455</v>
      </c>
      <c r="I116" s="93">
        <f t="shared" si="1"/>
        <v>2016</v>
      </c>
      <c r="J116" s="94">
        <v>1546130.49</v>
      </c>
      <c r="K116" s="94">
        <v>1771418</v>
      </c>
      <c r="L116" s="94">
        <v>-225287.51</v>
      </c>
      <c r="M116" s="94">
        <v>0</v>
      </c>
      <c r="N116" s="94">
        <v>-56095.45</v>
      </c>
      <c r="O116" s="94">
        <v>0</v>
      </c>
      <c r="P116" s="94">
        <v>0</v>
      </c>
      <c r="Q116" s="94">
        <v>0</v>
      </c>
      <c r="R116" t="s">
        <v>33</v>
      </c>
      <c r="S116" s="94">
        <v>-281382.96000000002</v>
      </c>
      <c r="T116" s="94">
        <v>1490035.04</v>
      </c>
      <c r="U116" s="94">
        <v>1771418</v>
      </c>
      <c r="V116" t="s">
        <v>220</v>
      </c>
      <c r="W116" s="92"/>
      <c r="X116" t="s">
        <v>2</v>
      </c>
      <c r="Y116" t="s">
        <v>3</v>
      </c>
      <c r="Z116" s="94">
        <v>0</v>
      </c>
      <c r="AA116" s="94">
        <v>0</v>
      </c>
      <c r="AB116" s="94">
        <v>0</v>
      </c>
      <c r="AC116" s="94">
        <v>0</v>
      </c>
      <c r="AD116" s="94">
        <v>0</v>
      </c>
    </row>
    <row r="117" spans="1:30" x14ac:dyDescent="0.2">
      <c r="A117" t="s">
        <v>1537</v>
      </c>
      <c r="B117" t="s">
        <v>0</v>
      </c>
      <c r="C117" t="s">
        <v>5</v>
      </c>
      <c r="D117" t="s">
        <v>61</v>
      </c>
      <c r="E117" t="s">
        <v>6</v>
      </c>
      <c r="F117" s="84" t="str">
        <f>VLOOKUP(A117,[1]Sheet1!$A$2:$E$1721,5,FALSE)</f>
        <v>10</v>
      </c>
      <c r="G117" s="84">
        <f>VLOOKUP(A117,'[2]FA PLANT-&amp; ELECT INSLATION'!$A$6:$E$1086,5,FALSE)</f>
        <v>0</v>
      </c>
      <c r="H117" s="92">
        <v>38718</v>
      </c>
      <c r="I117" s="93">
        <f t="shared" si="1"/>
        <v>2006</v>
      </c>
      <c r="J117" s="94">
        <v>579.1</v>
      </c>
      <c r="K117" s="94">
        <v>11582</v>
      </c>
      <c r="L117" s="94">
        <v>-11002.9</v>
      </c>
      <c r="M117" s="94">
        <v>0</v>
      </c>
      <c r="N117" s="94">
        <v>0</v>
      </c>
      <c r="O117" s="94">
        <v>0</v>
      </c>
      <c r="P117" s="94">
        <v>0</v>
      </c>
      <c r="Q117" s="94">
        <v>0</v>
      </c>
      <c r="R117" t="s">
        <v>33</v>
      </c>
      <c r="S117" s="94">
        <v>-11002.9</v>
      </c>
      <c r="T117" s="94">
        <v>579.1</v>
      </c>
      <c r="U117" s="94">
        <v>11582</v>
      </c>
      <c r="V117" t="s">
        <v>220</v>
      </c>
      <c r="W117" s="92"/>
      <c r="X117" t="s">
        <v>2</v>
      </c>
      <c r="Y117" t="s">
        <v>3</v>
      </c>
      <c r="Z117" s="94">
        <v>0</v>
      </c>
      <c r="AA117" s="94">
        <v>0</v>
      </c>
      <c r="AB117" s="94">
        <v>0</v>
      </c>
      <c r="AC117" s="94">
        <v>0</v>
      </c>
      <c r="AD117" s="94">
        <v>0</v>
      </c>
    </row>
    <row r="118" spans="1:30" x14ac:dyDescent="0.2">
      <c r="A118" t="s">
        <v>1177</v>
      </c>
      <c r="B118" t="s">
        <v>0</v>
      </c>
      <c r="C118" t="s">
        <v>5</v>
      </c>
      <c r="D118" t="s">
        <v>61</v>
      </c>
      <c r="E118" t="s">
        <v>6</v>
      </c>
      <c r="F118" s="84" t="str">
        <f>VLOOKUP(A118,[1]Sheet1!$A$2:$E$1721,5,FALSE)</f>
        <v>10</v>
      </c>
      <c r="G118" s="84">
        <f>VLOOKUP(A118,'[2]FA PLANT-&amp; ELECT INSLATION'!$A$6:$E$1086,5,FALSE)</f>
        <v>0</v>
      </c>
      <c r="H118" s="92">
        <v>38718</v>
      </c>
      <c r="I118" s="93">
        <f t="shared" si="1"/>
        <v>2006</v>
      </c>
      <c r="J118" s="94">
        <v>2275</v>
      </c>
      <c r="K118" s="94">
        <v>45500</v>
      </c>
      <c r="L118" s="94">
        <v>-43225</v>
      </c>
      <c r="M118" s="94">
        <v>0</v>
      </c>
      <c r="N118" s="94">
        <v>0</v>
      </c>
      <c r="O118" s="94">
        <v>0</v>
      </c>
      <c r="P118" s="94">
        <v>0</v>
      </c>
      <c r="Q118" s="94">
        <v>0</v>
      </c>
      <c r="R118" t="s">
        <v>33</v>
      </c>
      <c r="S118" s="94">
        <v>-43225</v>
      </c>
      <c r="T118" s="94">
        <v>2275</v>
      </c>
      <c r="U118" s="94">
        <v>45500</v>
      </c>
      <c r="V118" t="s">
        <v>220</v>
      </c>
      <c r="W118" s="92"/>
      <c r="X118" t="s">
        <v>2</v>
      </c>
      <c r="Y118" t="s">
        <v>3</v>
      </c>
      <c r="Z118" s="94">
        <v>0</v>
      </c>
      <c r="AA118" s="94">
        <v>0</v>
      </c>
      <c r="AB118" s="94">
        <v>0</v>
      </c>
      <c r="AC118" s="94">
        <v>0</v>
      </c>
      <c r="AD118" s="94">
        <v>0</v>
      </c>
    </row>
    <row r="119" spans="1:30" x14ac:dyDescent="0.2">
      <c r="A119" t="s">
        <v>1093</v>
      </c>
      <c r="B119" t="s">
        <v>0</v>
      </c>
      <c r="C119" t="s">
        <v>5</v>
      </c>
      <c r="D119" t="s">
        <v>61</v>
      </c>
      <c r="E119" t="s">
        <v>1094</v>
      </c>
      <c r="F119" s="84" t="str">
        <f>VLOOKUP(A119,[1]Sheet1!$A$2:$E$1721,5,FALSE)</f>
        <v>10</v>
      </c>
      <c r="G119" s="84">
        <f>VLOOKUP(A119,'[2]FA PLANT-&amp; ELECT INSLATION'!$A$6:$E$1086,5,FALSE)</f>
        <v>0</v>
      </c>
      <c r="H119" s="92">
        <v>38718</v>
      </c>
      <c r="I119" s="93">
        <f t="shared" si="1"/>
        <v>2006</v>
      </c>
      <c r="J119" s="94">
        <v>3118.4</v>
      </c>
      <c r="K119" s="94">
        <v>62368</v>
      </c>
      <c r="L119" s="94">
        <v>-59249.599999999999</v>
      </c>
      <c r="M119" s="94">
        <v>0</v>
      </c>
      <c r="N119" s="94">
        <v>0</v>
      </c>
      <c r="O119" s="94">
        <v>0</v>
      </c>
      <c r="P119" s="94">
        <v>0</v>
      </c>
      <c r="Q119" s="94">
        <v>0</v>
      </c>
      <c r="R119" t="s">
        <v>33</v>
      </c>
      <c r="S119" s="94">
        <v>-59249.599999999999</v>
      </c>
      <c r="T119" s="94">
        <v>3118.4</v>
      </c>
      <c r="U119" s="94">
        <v>62368</v>
      </c>
      <c r="V119" t="s">
        <v>220</v>
      </c>
      <c r="W119" s="92"/>
      <c r="X119" t="s">
        <v>2</v>
      </c>
      <c r="Y119" t="s">
        <v>3</v>
      </c>
      <c r="Z119" s="94">
        <v>0</v>
      </c>
      <c r="AA119" s="94">
        <v>0</v>
      </c>
      <c r="AB119" s="94">
        <v>0</v>
      </c>
      <c r="AC119" s="94">
        <v>0</v>
      </c>
      <c r="AD119" s="94">
        <v>0</v>
      </c>
    </row>
    <row r="120" spans="1:30" x14ac:dyDescent="0.2">
      <c r="A120" t="s">
        <v>1547</v>
      </c>
      <c r="B120" t="s">
        <v>0</v>
      </c>
      <c r="C120" t="s">
        <v>5</v>
      </c>
      <c r="D120" t="s">
        <v>61</v>
      </c>
      <c r="E120" t="s">
        <v>1548</v>
      </c>
      <c r="F120" s="84" t="str">
        <f>VLOOKUP(A120,[1]Sheet1!$A$2:$E$1721,5,FALSE)</f>
        <v>8</v>
      </c>
      <c r="G120" s="84">
        <f>VLOOKUP(A120,'[2]FA PLANT-&amp; ELECT INSLATION'!$A$6:$E$1086,5,FALSE)</f>
        <v>639</v>
      </c>
      <c r="H120" s="92">
        <v>38718</v>
      </c>
      <c r="I120" s="93">
        <f t="shared" si="1"/>
        <v>2006</v>
      </c>
      <c r="J120" s="94">
        <v>569.70000000000005</v>
      </c>
      <c r="K120" s="94">
        <v>11394</v>
      </c>
      <c r="L120" s="94">
        <v>-10824.3</v>
      </c>
      <c r="M120" s="94">
        <v>0</v>
      </c>
      <c r="N120" s="94">
        <v>0</v>
      </c>
      <c r="O120" s="94">
        <v>0</v>
      </c>
      <c r="P120" s="94">
        <v>0</v>
      </c>
      <c r="Q120" s="94">
        <v>0</v>
      </c>
      <c r="R120" t="s">
        <v>33</v>
      </c>
      <c r="S120" s="94">
        <v>-10824.3</v>
      </c>
      <c r="T120" s="94">
        <v>569.70000000000005</v>
      </c>
      <c r="U120" s="94">
        <v>11394</v>
      </c>
      <c r="V120" t="s">
        <v>220</v>
      </c>
      <c r="W120" s="92"/>
      <c r="X120" t="s">
        <v>2</v>
      </c>
      <c r="Y120" t="s">
        <v>3</v>
      </c>
      <c r="Z120" s="94">
        <v>0</v>
      </c>
      <c r="AA120" s="94">
        <v>0</v>
      </c>
      <c r="AB120" s="94">
        <v>0</v>
      </c>
      <c r="AC120" s="94">
        <v>0</v>
      </c>
      <c r="AD120" s="94">
        <v>0</v>
      </c>
    </row>
    <row r="121" spans="1:30" x14ac:dyDescent="0.2">
      <c r="A121" t="s">
        <v>1750</v>
      </c>
      <c r="B121" t="s">
        <v>0</v>
      </c>
      <c r="C121" t="s">
        <v>5</v>
      </c>
      <c r="D121" t="s">
        <v>61</v>
      </c>
      <c r="E121" t="s">
        <v>1751</v>
      </c>
      <c r="F121" s="84" t="str">
        <f>VLOOKUP(A121,[1]Sheet1!$A$2:$E$1721,5,FALSE)</f>
        <v>0</v>
      </c>
      <c r="G121" s="84">
        <f>VLOOKUP(A121,'[2]FA PLANT-&amp; ELECT INSLATION'!$A$6:$E$1086,5,FALSE)</f>
        <v>626</v>
      </c>
      <c r="H121" s="92">
        <v>38718</v>
      </c>
      <c r="I121" s="93">
        <f t="shared" si="1"/>
        <v>2006</v>
      </c>
      <c r="J121" s="94">
        <v>0</v>
      </c>
      <c r="K121" s="94">
        <v>4030</v>
      </c>
      <c r="L121" s="94">
        <v>-4030</v>
      </c>
      <c r="M121" s="94">
        <v>0</v>
      </c>
      <c r="N121" s="94">
        <v>0</v>
      </c>
      <c r="O121" s="94">
        <v>0</v>
      </c>
      <c r="P121" s="94">
        <v>0</v>
      </c>
      <c r="Q121" s="94">
        <v>0</v>
      </c>
      <c r="R121" t="s">
        <v>33</v>
      </c>
      <c r="S121" s="94">
        <v>-4030</v>
      </c>
      <c r="T121" s="94">
        <v>0</v>
      </c>
      <c r="U121" s="94">
        <v>4030</v>
      </c>
      <c r="V121" t="s">
        <v>220</v>
      </c>
      <c r="W121" s="92"/>
      <c r="X121" t="s">
        <v>2</v>
      </c>
      <c r="Y121" t="s">
        <v>3</v>
      </c>
      <c r="Z121" s="94">
        <v>0</v>
      </c>
      <c r="AA121" s="94">
        <v>0</v>
      </c>
      <c r="AB121" s="94">
        <v>0</v>
      </c>
      <c r="AC121" s="94">
        <v>0</v>
      </c>
      <c r="AD121" s="94">
        <v>0</v>
      </c>
    </row>
    <row r="122" spans="1:30" x14ac:dyDescent="0.2">
      <c r="A122" t="s">
        <v>1449</v>
      </c>
      <c r="B122" t="s">
        <v>0</v>
      </c>
      <c r="C122" t="s">
        <v>5</v>
      </c>
      <c r="D122" t="s">
        <v>61</v>
      </c>
      <c r="E122" t="s">
        <v>1450</v>
      </c>
      <c r="F122" s="84" t="str">
        <f>VLOOKUP(A122,[1]Sheet1!$A$2:$E$1721,5,FALSE)</f>
        <v>8</v>
      </c>
      <c r="G122" s="84">
        <f>VLOOKUP(A122,'[2]FA PLANT-&amp; ELECT INSLATION'!$A$6:$E$1086,5,FALSE)</f>
        <v>636</v>
      </c>
      <c r="H122" s="92">
        <v>38718</v>
      </c>
      <c r="I122" s="93">
        <f t="shared" si="1"/>
        <v>2006</v>
      </c>
      <c r="J122" s="94">
        <v>797.75</v>
      </c>
      <c r="K122" s="94">
        <v>15955</v>
      </c>
      <c r="L122" s="94">
        <v>-15157.25</v>
      </c>
      <c r="M122" s="94">
        <v>0</v>
      </c>
      <c r="N122" s="94">
        <v>0</v>
      </c>
      <c r="O122" s="94">
        <v>0</v>
      </c>
      <c r="P122" s="94">
        <v>0</v>
      </c>
      <c r="Q122" s="94">
        <v>0</v>
      </c>
      <c r="R122" t="s">
        <v>33</v>
      </c>
      <c r="S122" s="94">
        <v>-15157.25</v>
      </c>
      <c r="T122" s="94">
        <v>797.75</v>
      </c>
      <c r="U122" s="94">
        <v>15955</v>
      </c>
      <c r="V122" t="s">
        <v>220</v>
      </c>
      <c r="W122" s="92"/>
      <c r="X122" t="s">
        <v>2</v>
      </c>
      <c r="Y122" t="s">
        <v>3</v>
      </c>
      <c r="Z122" s="94">
        <v>0</v>
      </c>
      <c r="AA122" s="94">
        <v>0</v>
      </c>
      <c r="AB122" s="94">
        <v>0</v>
      </c>
      <c r="AC122" s="94">
        <v>0</v>
      </c>
      <c r="AD122" s="94">
        <v>0</v>
      </c>
    </row>
    <row r="123" spans="1:30" x14ac:dyDescent="0.2">
      <c r="A123" t="s">
        <v>1389</v>
      </c>
      <c r="B123" t="s">
        <v>0</v>
      </c>
      <c r="C123" t="s">
        <v>5</v>
      </c>
      <c r="D123" t="s">
        <v>61</v>
      </c>
      <c r="E123" t="s">
        <v>1390</v>
      </c>
      <c r="F123" s="84" t="str">
        <f>VLOOKUP(A123,[1]Sheet1!$A$2:$E$1721,5,FALSE)</f>
        <v>8</v>
      </c>
      <c r="G123" s="84">
        <f>VLOOKUP(A123,'[2]FA PLANT-&amp; ELECT INSLATION'!$A$6:$E$1086,5,FALSE)</f>
        <v>635</v>
      </c>
      <c r="H123" s="92">
        <v>38718</v>
      </c>
      <c r="I123" s="93">
        <f t="shared" si="1"/>
        <v>2006</v>
      </c>
      <c r="J123" s="94">
        <v>975.4</v>
      </c>
      <c r="K123" s="94">
        <v>19508</v>
      </c>
      <c r="L123" s="94">
        <v>-18532.599999999999</v>
      </c>
      <c r="M123" s="94">
        <v>0</v>
      </c>
      <c r="N123" s="94">
        <v>0</v>
      </c>
      <c r="O123" s="94">
        <v>0</v>
      </c>
      <c r="P123" s="94">
        <v>0</v>
      </c>
      <c r="Q123" s="94">
        <v>0</v>
      </c>
      <c r="R123" t="s">
        <v>33</v>
      </c>
      <c r="S123" s="94">
        <v>-18532.599999999999</v>
      </c>
      <c r="T123" s="94">
        <v>975.4</v>
      </c>
      <c r="U123" s="94">
        <v>19508</v>
      </c>
      <c r="V123" t="s">
        <v>220</v>
      </c>
      <c r="W123" s="92"/>
      <c r="X123" t="s">
        <v>2</v>
      </c>
      <c r="Y123" t="s">
        <v>3</v>
      </c>
      <c r="Z123" s="94">
        <v>0</v>
      </c>
      <c r="AA123" s="94">
        <v>0</v>
      </c>
      <c r="AB123" s="94">
        <v>0</v>
      </c>
      <c r="AC123" s="94">
        <v>0</v>
      </c>
      <c r="AD123" s="94">
        <v>0</v>
      </c>
    </row>
    <row r="124" spans="1:30" x14ac:dyDescent="0.2">
      <c r="A124" t="s">
        <v>2352</v>
      </c>
      <c r="B124" t="s">
        <v>0</v>
      </c>
      <c r="C124" t="s">
        <v>5</v>
      </c>
      <c r="D124" t="s">
        <v>61</v>
      </c>
      <c r="E124" t="s">
        <v>2353</v>
      </c>
      <c r="F124" s="84" t="str">
        <f>VLOOKUP(A124,[1]Sheet1!$A$2:$E$1721,5,FALSE)</f>
        <v>0</v>
      </c>
      <c r="G124" s="84">
        <f>VLOOKUP(A124,'[2]FA PLANT-&amp; ELECT INSLATION'!$A$6:$E$1086,5,FALSE)</f>
        <v>0</v>
      </c>
      <c r="H124" s="92">
        <v>38718</v>
      </c>
      <c r="I124" s="93">
        <f t="shared" si="1"/>
        <v>2006</v>
      </c>
      <c r="J124" s="94">
        <v>0</v>
      </c>
      <c r="K124" s="94">
        <v>224.08</v>
      </c>
      <c r="L124" s="94">
        <v>-224.08</v>
      </c>
      <c r="M124" s="94">
        <v>0</v>
      </c>
      <c r="N124" s="94">
        <v>0</v>
      </c>
      <c r="O124" s="94">
        <v>0</v>
      </c>
      <c r="P124" s="94">
        <v>0</v>
      </c>
      <c r="Q124" s="94">
        <v>0</v>
      </c>
      <c r="R124" t="s">
        <v>33</v>
      </c>
      <c r="S124" s="94">
        <v>-224.08</v>
      </c>
      <c r="T124" s="94">
        <v>0</v>
      </c>
      <c r="U124" s="94">
        <v>224.08</v>
      </c>
      <c r="V124" t="s">
        <v>220</v>
      </c>
      <c r="W124" s="92"/>
      <c r="X124" t="s">
        <v>2</v>
      </c>
      <c r="Y124" t="s">
        <v>3</v>
      </c>
      <c r="Z124" s="94">
        <v>0</v>
      </c>
      <c r="AA124" s="94">
        <v>0</v>
      </c>
      <c r="AB124" s="94">
        <v>0</v>
      </c>
      <c r="AC124" s="94">
        <v>0</v>
      </c>
      <c r="AD124" s="94">
        <v>0</v>
      </c>
    </row>
    <row r="125" spans="1:30" x14ac:dyDescent="0.2">
      <c r="A125" t="s">
        <v>1770</v>
      </c>
      <c r="B125" t="s">
        <v>0</v>
      </c>
      <c r="C125" t="s">
        <v>5</v>
      </c>
      <c r="D125" t="s">
        <v>61</v>
      </c>
      <c r="E125" t="s">
        <v>1771</v>
      </c>
      <c r="F125" s="84" t="str">
        <f>VLOOKUP(A125,[1]Sheet1!$A$2:$E$1721,5,FALSE)</f>
        <v>0</v>
      </c>
      <c r="G125" s="84">
        <f>VLOOKUP(A125,'[2]FA PLANT-&amp; ELECT INSLATION'!$A$6:$E$1086,5,FALSE)</f>
        <v>0</v>
      </c>
      <c r="H125" s="92">
        <v>38718</v>
      </c>
      <c r="I125" s="93">
        <f t="shared" si="1"/>
        <v>2006</v>
      </c>
      <c r="J125" s="94">
        <v>0</v>
      </c>
      <c r="K125" s="94">
        <v>3540.62</v>
      </c>
      <c r="L125" s="94">
        <v>-3540.62</v>
      </c>
      <c r="M125" s="94">
        <v>0</v>
      </c>
      <c r="N125" s="94">
        <v>0</v>
      </c>
      <c r="O125" s="94">
        <v>0</v>
      </c>
      <c r="P125" s="94">
        <v>0</v>
      </c>
      <c r="Q125" s="94">
        <v>0</v>
      </c>
      <c r="R125" t="s">
        <v>33</v>
      </c>
      <c r="S125" s="94">
        <v>-3540.62</v>
      </c>
      <c r="T125" s="94">
        <v>0</v>
      </c>
      <c r="U125" s="94">
        <v>3540.62</v>
      </c>
      <c r="V125" t="s">
        <v>220</v>
      </c>
      <c r="W125" s="92"/>
      <c r="X125" t="s">
        <v>2</v>
      </c>
      <c r="Y125" t="s">
        <v>3</v>
      </c>
      <c r="Z125" s="94">
        <v>0</v>
      </c>
      <c r="AA125" s="94">
        <v>0</v>
      </c>
      <c r="AB125" s="94">
        <v>0</v>
      </c>
      <c r="AC125" s="94">
        <v>0</v>
      </c>
      <c r="AD125" s="94">
        <v>0</v>
      </c>
    </row>
    <row r="126" spans="1:30" x14ac:dyDescent="0.2">
      <c r="A126" t="s">
        <v>2262</v>
      </c>
      <c r="B126" t="s">
        <v>0</v>
      </c>
      <c r="C126" t="s">
        <v>5</v>
      </c>
      <c r="D126" t="s">
        <v>61</v>
      </c>
      <c r="E126" t="s">
        <v>2263</v>
      </c>
      <c r="F126" s="84" t="str">
        <f>VLOOKUP(A126,[1]Sheet1!$A$2:$E$1721,5,FALSE)</f>
        <v>0</v>
      </c>
      <c r="G126" s="84">
        <f>VLOOKUP(A126,'[2]FA PLANT-&amp; ELECT INSLATION'!$A$6:$E$1086,5,FALSE)</f>
        <v>0</v>
      </c>
      <c r="H126" s="92">
        <v>38718</v>
      </c>
      <c r="I126" s="93">
        <f t="shared" si="1"/>
        <v>2006</v>
      </c>
      <c r="J126" s="94">
        <v>0</v>
      </c>
      <c r="K126" s="94">
        <v>386.65</v>
      </c>
      <c r="L126" s="94">
        <v>-386.65</v>
      </c>
      <c r="M126" s="94">
        <v>0</v>
      </c>
      <c r="N126" s="94">
        <v>0</v>
      </c>
      <c r="O126" s="94">
        <v>0</v>
      </c>
      <c r="P126" s="94">
        <v>0</v>
      </c>
      <c r="Q126" s="94">
        <v>0</v>
      </c>
      <c r="R126" t="s">
        <v>33</v>
      </c>
      <c r="S126" s="94">
        <v>-386.65</v>
      </c>
      <c r="T126" s="94">
        <v>0</v>
      </c>
      <c r="U126" s="94">
        <v>386.65</v>
      </c>
      <c r="V126" t="s">
        <v>220</v>
      </c>
      <c r="W126" s="92"/>
      <c r="X126" t="s">
        <v>2</v>
      </c>
      <c r="Y126" t="s">
        <v>3</v>
      </c>
      <c r="Z126" s="94">
        <v>0</v>
      </c>
      <c r="AA126" s="94">
        <v>0</v>
      </c>
      <c r="AB126" s="94">
        <v>0</v>
      </c>
      <c r="AC126" s="94">
        <v>0</v>
      </c>
      <c r="AD126" s="94">
        <v>0</v>
      </c>
    </row>
    <row r="127" spans="1:30" x14ac:dyDescent="0.2">
      <c r="A127" t="s">
        <v>2261</v>
      </c>
      <c r="B127" t="s">
        <v>0</v>
      </c>
      <c r="C127" t="s">
        <v>5</v>
      </c>
      <c r="D127" t="s">
        <v>61</v>
      </c>
      <c r="E127" t="s">
        <v>2030</v>
      </c>
      <c r="F127" s="84" t="str">
        <f>VLOOKUP(A127,[1]Sheet1!$A$2:$E$1721,5,FALSE)</f>
        <v>0</v>
      </c>
      <c r="G127" s="84">
        <f>VLOOKUP(A127,'[2]FA PLANT-&amp; ELECT INSLATION'!$A$6:$E$1086,5,FALSE)</f>
        <v>0</v>
      </c>
      <c r="H127" s="92">
        <v>38718</v>
      </c>
      <c r="I127" s="93">
        <f t="shared" si="1"/>
        <v>2006</v>
      </c>
      <c r="J127" s="94">
        <v>0</v>
      </c>
      <c r="K127" s="94">
        <v>390.45</v>
      </c>
      <c r="L127" s="94">
        <v>-390.45</v>
      </c>
      <c r="M127" s="94">
        <v>0</v>
      </c>
      <c r="N127" s="94">
        <v>0</v>
      </c>
      <c r="O127" s="94">
        <v>0</v>
      </c>
      <c r="P127" s="94">
        <v>0</v>
      </c>
      <c r="Q127" s="94">
        <v>0</v>
      </c>
      <c r="R127" t="s">
        <v>33</v>
      </c>
      <c r="S127" s="94">
        <v>-390.45</v>
      </c>
      <c r="T127" s="94">
        <v>0</v>
      </c>
      <c r="U127" s="94">
        <v>390.45</v>
      </c>
      <c r="V127" t="s">
        <v>220</v>
      </c>
      <c r="W127" s="92"/>
      <c r="X127" t="s">
        <v>2</v>
      </c>
      <c r="Y127" t="s">
        <v>3</v>
      </c>
      <c r="Z127" s="94">
        <v>0</v>
      </c>
      <c r="AA127" s="94">
        <v>0</v>
      </c>
      <c r="AB127" s="94">
        <v>0</v>
      </c>
      <c r="AC127" s="94">
        <v>0</v>
      </c>
      <c r="AD127" s="94">
        <v>0</v>
      </c>
    </row>
    <row r="128" spans="1:30" x14ac:dyDescent="0.2">
      <c r="A128" t="s">
        <v>2029</v>
      </c>
      <c r="B128" t="s">
        <v>0</v>
      </c>
      <c r="C128" t="s">
        <v>5</v>
      </c>
      <c r="D128" t="s">
        <v>61</v>
      </c>
      <c r="E128" t="s">
        <v>2030</v>
      </c>
      <c r="F128" s="84" t="str">
        <f>VLOOKUP(A128,[1]Sheet1!$A$2:$E$1721,5,FALSE)</f>
        <v>0</v>
      </c>
      <c r="G128" s="84">
        <f>VLOOKUP(A128,'[2]FA PLANT-&amp; ELECT INSLATION'!$A$6:$E$1086,5,FALSE)</f>
        <v>0</v>
      </c>
      <c r="H128" s="92">
        <v>38718</v>
      </c>
      <c r="I128" s="93">
        <f t="shared" si="1"/>
        <v>2006</v>
      </c>
      <c r="J128" s="94">
        <v>0</v>
      </c>
      <c r="K128" s="94">
        <v>1051.8599999999999</v>
      </c>
      <c r="L128" s="94">
        <v>-1051.8599999999999</v>
      </c>
      <c r="M128" s="94">
        <v>0</v>
      </c>
      <c r="N128" s="94">
        <v>0</v>
      </c>
      <c r="O128" s="94">
        <v>0</v>
      </c>
      <c r="P128" s="94">
        <v>0</v>
      </c>
      <c r="Q128" s="94">
        <v>0</v>
      </c>
      <c r="R128" t="s">
        <v>33</v>
      </c>
      <c r="S128" s="94">
        <v>-1051.8599999999999</v>
      </c>
      <c r="T128" s="94">
        <v>0</v>
      </c>
      <c r="U128" s="94">
        <v>1051.8599999999999</v>
      </c>
      <c r="V128" t="s">
        <v>220</v>
      </c>
      <c r="W128" s="92"/>
      <c r="X128" t="s">
        <v>2</v>
      </c>
      <c r="Y128" t="s">
        <v>3</v>
      </c>
      <c r="Z128" s="94">
        <v>0</v>
      </c>
      <c r="AA128" s="94">
        <v>0</v>
      </c>
      <c r="AB128" s="94">
        <v>0</v>
      </c>
      <c r="AC128" s="94">
        <v>0</v>
      </c>
      <c r="AD128" s="94">
        <v>0</v>
      </c>
    </row>
    <row r="129" spans="1:30" x14ac:dyDescent="0.2">
      <c r="A129" t="s">
        <v>2182</v>
      </c>
      <c r="B129" t="s">
        <v>0</v>
      </c>
      <c r="C129" t="s">
        <v>5</v>
      </c>
      <c r="D129" t="s">
        <v>61</v>
      </c>
      <c r="E129" t="s">
        <v>1891</v>
      </c>
      <c r="F129" s="84" t="str">
        <f>VLOOKUP(A129,[1]Sheet1!$A$2:$E$1721,5,FALSE)</f>
        <v>0</v>
      </c>
      <c r="G129" s="84">
        <f>VLOOKUP(A129,'[2]FA PLANT-&amp; ELECT INSLATION'!$A$6:$E$1086,5,FALSE)</f>
        <v>0</v>
      </c>
      <c r="H129" s="92">
        <v>38718</v>
      </c>
      <c r="I129" s="93">
        <f t="shared" si="1"/>
        <v>2006</v>
      </c>
      <c r="J129" s="94">
        <v>0</v>
      </c>
      <c r="K129" s="94">
        <v>552.79999999999995</v>
      </c>
      <c r="L129" s="94">
        <v>-552.79999999999995</v>
      </c>
      <c r="M129" s="94">
        <v>0</v>
      </c>
      <c r="N129" s="94">
        <v>0</v>
      </c>
      <c r="O129" s="94">
        <v>0</v>
      </c>
      <c r="P129" s="94">
        <v>0</v>
      </c>
      <c r="Q129" s="94">
        <v>0</v>
      </c>
      <c r="R129" t="s">
        <v>33</v>
      </c>
      <c r="S129" s="94">
        <v>-552.79999999999995</v>
      </c>
      <c r="T129" s="94">
        <v>0</v>
      </c>
      <c r="U129" s="94">
        <v>552.79999999999995</v>
      </c>
      <c r="V129" t="s">
        <v>220</v>
      </c>
      <c r="W129" s="92"/>
      <c r="X129" t="s">
        <v>2</v>
      </c>
      <c r="Y129" t="s">
        <v>3</v>
      </c>
      <c r="Z129" s="94">
        <v>0</v>
      </c>
      <c r="AA129" s="94">
        <v>0</v>
      </c>
      <c r="AB129" s="94">
        <v>0</v>
      </c>
      <c r="AC129" s="94">
        <v>0</v>
      </c>
      <c r="AD129" s="94">
        <v>0</v>
      </c>
    </row>
    <row r="130" spans="1:30" x14ac:dyDescent="0.2">
      <c r="A130" t="s">
        <v>1934</v>
      </c>
      <c r="B130" t="s">
        <v>0</v>
      </c>
      <c r="C130" t="s">
        <v>5</v>
      </c>
      <c r="D130" t="s">
        <v>61</v>
      </c>
      <c r="E130" t="s">
        <v>1891</v>
      </c>
      <c r="F130" s="84" t="str">
        <f>VLOOKUP(A130,[1]Sheet1!$A$2:$E$1721,5,FALSE)</f>
        <v>0</v>
      </c>
      <c r="G130" s="84">
        <f>VLOOKUP(A130,'[2]FA PLANT-&amp; ELECT INSLATION'!$A$6:$E$1086,5,FALSE)</f>
        <v>0</v>
      </c>
      <c r="H130" s="92">
        <v>38718</v>
      </c>
      <c r="I130" s="93">
        <f t="shared" si="1"/>
        <v>2006</v>
      </c>
      <c r="J130" s="94">
        <v>0</v>
      </c>
      <c r="K130" s="94">
        <v>1561.43</v>
      </c>
      <c r="L130" s="94">
        <v>-1561.43</v>
      </c>
      <c r="M130" s="94">
        <v>0</v>
      </c>
      <c r="N130" s="94">
        <v>0</v>
      </c>
      <c r="O130" s="94">
        <v>0</v>
      </c>
      <c r="P130" s="94">
        <v>0</v>
      </c>
      <c r="Q130" s="94">
        <v>0</v>
      </c>
      <c r="R130" t="s">
        <v>33</v>
      </c>
      <c r="S130" s="94">
        <v>-1561.43</v>
      </c>
      <c r="T130" s="94">
        <v>0</v>
      </c>
      <c r="U130" s="94">
        <v>1561.43</v>
      </c>
      <c r="V130" t="s">
        <v>220</v>
      </c>
      <c r="W130" s="92"/>
      <c r="X130" t="s">
        <v>2</v>
      </c>
      <c r="Y130" t="s">
        <v>3</v>
      </c>
      <c r="Z130" s="94">
        <v>0</v>
      </c>
      <c r="AA130" s="94">
        <v>0</v>
      </c>
      <c r="AB130" s="94">
        <v>0</v>
      </c>
      <c r="AC130" s="94">
        <v>0</v>
      </c>
      <c r="AD130" s="94">
        <v>0</v>
      </c>
    </row>
    <row r="131" spans="1:30" x14ac:dyDescent="0.2">
      <c r="A131" t="s">
        <v>1890</v>
      </c>
      <c r="B131" t="s">
        <v>0</v>
      </c>
      <c r="C131" t="s">
        <v>5</v>
      </c>
      <c r="D131" t="s">
        <v>61</v>
      </c>
      <c r="E131" t="s">
        <v>1891</v>
      </c>
      <c r="F131" s="84" t="str">
        <f>VLOOKUP(A131,[1]Sheet1!$A$2:$E$1721,5,FALSE)</f>
        <v>0</v>
      </c>
      <c r="G131" s="84">
        <f>VLOOKUP(A131,'[2]FA PLANT-&amp; ELECT INSLATION'!$A$6:$E$1086,5,FALSE)</f>
        <v>0</v>
      </c>
      <c r="H131" s="92">
        <v>38718</v>
      </c>
      <c r="I131" s="93">
        <f t="shared" ref="I131:I194" si="2">YEAR(H131)</f>
        <v>2006</v>
      </c>
      <c r="J131" s="94">
        <v>0</v>
      </c>
      <c r="K131" s="94">
        <v>1972.66</v>
      </c>
      <c r="L131" s="94">
        <v>-1972.66</v>
      </c>
      <c r="M131" s="94">
        <v>0</v>
      </c>
      <c r="N131" s="94">
        <v>0</v>
      </c>
      <c r="O131" s="94">
        <v>0</v>
      </c>
      <c r="P131" s="94">
        <v>0</v>
      </c>
      <c r="Q131" s="94">
        <v>0</v>
      </c>
      <c r="R131" t="s">
        <v>33</v>
      </c>
      <c r="S131" s="94">
        <v>-1972.66</v>
      </c>
      <c r="T131" s="94">
        <v>0</v>
      </c>
      <c r="U131" s="94">
        <v>1972.66</v>
      </c>
      <c r="V131" t="s">
        <v>220</v>
      </c>
      <c r="W131" s="92"/>
      <c r="X131" t="s">
        <v>2</v>
      </c>
      <c r="Y131" t="s">
        <v>3</v>
      </c>
      <c r="Z131" s="94">
        <v>0</v>
      </c>
      <c r="AA131" s="94">
        <v>0</v>
      </c>
      <c r="AB131" s="94">
        <v>0</v>
      </c>
      <c r="AC131" s="94">
        <v>0</v>
      </c>
      <c r="AD131" s="94">
        <v>0</v>
      </c>
    </row>
    <row r="132" spans="1:30" x14ac:dyDescent="0.2">
      <c r="A132" t="s">
        <v>2155</v>
      </c>
      <c r="B132" t="s">
        <v>0</v>
      </c>
      <c r="C132" t="s">
        <v>5</v>
      </c>
      <c r="D132" t="s">
        <v>61</v>
      </c>
      <c r="E132" t="s">
        <v>1891</v>
      </c>
      <c r="F132" s="84" t="str">
        <f>VLOOKUP(A132,[1]Sheet1!$A$2:$E$1721,5,FALSE)</f>
        <v>0</v>
      </c>
      <c r="G132" s="84">
        <f>VLOOKUP(A132,'[2]FA PLANT-&amp; ELECT INSLATION'!$A$6:$E$1086,5,FALSE)</f>
        <v>0</v>
      </c>
      <c r="H132" s="92">
        <v>38718</v>
      </c>
      <c r="I132" s="93">
        <f t="shared" si="2"/>
        <v>2006</v>
      </c>
      <c r="J132" s="94">
        <v>0</v>
      </c>
      <c r="K132" s="94">
        <v>623.51</v>
      </c>
      <c r="L132" s="94">
        <v>-623.51</v>
      </c>
      <c r="M132" s="94">
        <v>0</v>
      </c>
      <c r="N132" s="94">
        <v>0</v>
      </c>
      <c r="O132" s="94">
        <v>0</v>
      </c>
      <c r="P132" s="94">
        <v>0</v>
      </c>
      <c r="Q132" s="94">
        <v>0</v>
      </c>
      <c r="R132" t="s">
        <v>33</v>
      </c>
      <c r="S132" s="94">
        <v>-623.51</v>
      </c>
      <c r="T132" s="94">
        <v>0</v>
      </c>
      <c r="U132" s="94">
        <v>623.51</v>
      </c>
      <c r="V132" t="s">
        <v>220</v>
      </c>
      <c r="W132" s="92"/>
      <c r="X132" t="s">
        <v>2</v>
      </c>
      <c r="Y132" t="s">
        <v>3</v>
      </c>
      <c r="Z132" s="94">
        <v>0</v>
      </c>
      <c r="AA132" s="94">
        <v>0</v>
      </c>
      <c r="AB132" s="94">
        <v>0</v>
      </c>
      <c r="AC132" s="94">
        <v>0</v>
      </c>
      <c r="AD132" s="94">
        <v>0</v>
      </c>
    </row>
    <row r="133" spans="1:30" x14ac:dyDescent="0.2">
      <c r="A133" t="s">
        <v>2366</v>
      </c>
      <c r="B133" t="s">
        <v>0</v>
      </c>
      <c r="C133" t="s">
        <v>5</v>
      </c>
      <c r="D133" t="s">
        <v>61</v>
      </c>
      <c r="E133" t="s">
        <v>1891</v>
      </c>
      <c r="F133" s="84" t="str">
        <f>VLOOKUP(A133,[1]Sheet1!$A$2:$E$1721,5,FALSE)</f>
        <v>0</v>
      </c>
      <c r="G133" s="84">
        <f>VLOOKUP(A133,'[2]FA PLANT-&amp; ELECT INSLATION'!$A$6:$E$1086,5,FALSE)</f>
        <v>0</v>
      </c>
      <c r="H133" s="92">
        <v>38718</v>
      </c>
      <c r="I133" s="93">
        <f t="shared" si="2"/>
        <v>2006</v>
      </c>
      <c r="J133" s="94">
        <v>0</v>
      </c>
      <c r="K133" s="94">
        <v>204.42</v>
      </c>
      <c r="L133" s="94">
        <v>-204.42</v>
      </c>
      <c r="M133" s="94">
        <v>0</v>
      </c>
      <c r="N133" s="94">
        <v>0</v>
      </c>
      <c r="O133" s="94">
        <v>0</v>
      </c>
      <c r="P133" s="94">
        <v>0</v>
      </c>
      <c r="Q133" s="94">
        <v>0</v>
      </c>
      <c r="R133" t="s">
        <v>33</v>
      </c>
      <c r="S133" s="94">
        <v>-204.42</v>
      </c>
      <c r="T133" s="94">
        <v>0</v>
      </c>
      <c r="U133" s="94">
        <v>204.42</v>
      </c>
      <c r="V133" t="s">
        <v>220</v>
      </c>
      <c r="W133" s="92"/>
      <c r="X133" t="s">
        <v>2</v>
      </c>
      <c r="Y133" t="s">
        <v>3</v>
      </c>
      <c r="Z133" s="94">
        <v>0</v>
      </c>
      <c r="AA133" s="94">
        <v>0</v>
      </c>
      <c r="AB133" s="94">
        <v>0</v>
      </c>
      <c r="AC133" s="94">
        <v>0</v>
      </c>
      <c r="AD133" s="94">
        <v>0</v>
      </c>
    </row>
    <row r="134" spans="1:30" x14ac:dyDescent="0.2">
      <c r="A134" t="s">
        <v>1903</v>
      </c>
      <c r="B134" t="s">
        <v>0</v>
      </c>
      <c r="C134" t="s">
        <v>5</v>
      </c>
      <c r="D134" t="s">
        <v>61</v>
      </c>
      <c r="E134" t="s">
        <v>1891</v>
      </c>
      <c r="F134" s="84" t="str">
        <f>VLOOKUP(A134,[1]Sheet1!$A$2:$E$1721,5,FALSE)</f>
        <v>0</v>
      </c>
      <c r="G134" s="84">
        <f>VLOOKUP(A134,'[2]FA PLANT-&amp; ELECT INSLATION'!$A$6:$E$1086,5,FALSE)</f>
        <v>0</v>
      </c>
      <c r="H134" s="92">
        <v>38718</v>
      </c>
      <c r="I134" s="93">
        <f t="shared" si="2"/>
        <v>2006</v>
      </c>
      <c r="J134" s="94">
        <v>0</v>
      </c>
      <c r="K134" s="94">
        <v>1838.36</v>
      </c>
      <c r="L134" s="94">
        <v>-1838.36</v>
      </c>
      <c r="M134" s="94">
        <v>0</v>
      </c>
      <c r="N134" s="94">
        <v>0</v>
      </c>
      <c r="O134" s="94">
        <v>0</v>
      </c>
      <c r="P134" s="94">
        <v>0</v>
      </c>
      <c r="Q134" s="94">
        <v>0</v>
      </c>
      <c r="R134" t="s">
        <v>33</v>
      </c>
      <c r="S134" s="94">
        <v>-1838.36</v>
      </c>
      <c r="T134" s="94">
        <v>0</v>
      </c>
      <c r="U134" s="94">
        <v>1838.36</v>
      </c>
      <c r="V134" t="s">
        <v>220</v>
      </c>
      <c r="W134" s="92"/>
      <c r="X134" t="s">
        <v>2</v>
      </c>
      <c r="Y134" t="s">
        <v>3</v>
      </c>
      <c r="Z134" s="94">
        <v>0</v>
      </c>
      <c r="AA134" s="94">
        <v>0</v>
      </c>
      <c r="AB134" s="94">
        <v>0</v>
      </c>
      <c r="AC134" s="94">
        <v>0</v>
      </c>
      <c r="AD134" s="94">
        <v>0</v>
      </c>
    </row>
    <row r="135" spans="1:30" x14ac:dyDescent="0.2">
      <c r="A135" t="s">
        <v>2235</v>
      </c>
      <c r="B135" t="s">
        <v>0</v>
      </c>
      <c r="C135" t="s">
        <v>5</v>
      </c>
      <c r="D135" t="s">
        <v>61</v>
      </c>
      <c r="E135" t="s">
        <v>2140</v>
      </c>
      <c r="F135" s="84" t="str">
        <f>VLOOKUP(A135,[1]Sheet1!$A$2:$E$1721,5,FALSE)</f>
        <v>0</v>
      </c>
      <c r="G135" s="84">
        <f>VLOOKUP(A135,'[2]FA PLANT-&amp; ELECT INSLATION'!$A$6:$E$1086,5,FALSE)</f>
        <v>0</v>
      </c>
      <c r="H135" s="92">
        <v>38718</v>
      </c>
      <c r="I135" s="93">
        <f t="shared" si="2"/>
        <v>2006</v>
      </c>
      <c r="J135" s="94">
        <v>0</v>
      </c>
      <c r="K135" s="94">
        <v>426.11</v>
      </c>
      <c r="L135" s="94">
        <v>-426.11</v>
      </c>
      <c r="M135" s="94">
        <v>0</v>
      </c>
      <c r="N135" s="94">
        <v>0</v>
      </c>
      <c r="O135" s="94">
        <v>0</v>
      </c>
      <c r="P135" s="94">
        <v>0</v>
      </c>
      <c r="Q135" s="94">
        <v>0</v>
      </c>
      <c r="R135" t="s">
        <v>33</v>
      </c>
      <c r="S135" s="94">
        <v>-426.11</v>
      </c>
      <c r="T135" s="94">
        <v>0</v>
      </c>
      <c r="U135" s="94">
        <v>426.11</v>
      </c>
      <c r="V135" t="s">
        <v>220</v>
      </c>
      <c r="W135" s="92"/>
      <c r="X135" t="s">
        <v>2</v>
      </c>
      <c r="Y135" t="s">
        <v>3</v>
      </c>
      <c r="Z135" s="94">
        <v>0</v>
      </c>
      <c r="AA135" s="94">
        <v>0</v>
      </c>
      <c r="AB135" s="94">
        <v>0</v>
      </c>
      <c r="AC135" s="94">
        <v>0</v>
      </c>
      <c r="AD135" s="94">
        <v>0</v>
      </c>
    </row>
    <row r="136" spans="1:30" x14ac:dyDescent="0.2">
      <c r="A136" t="s">
        <v>2139</v>
      </c>
      <c r="B136" t="s">
        <v>0</v>
      </c>
      <c r="C136" t="s">
        <v>5</v>
      </c>
      <c r="D136" t="s">
        <v>61</v>
      </c>
      <c r="E136" t="s">
        <v>2140</v>
      </c>
      <c r="F136" s="84" t="str">
        <f>VLOOKUP(A136,[1]Sheet1!$A$2:$E$1721,5,FALSE)</f>
        <v>0</v>
      </c>
      <c r="G136" s="84">
        <f>VLOOKUP(A136,'[2]FA PLANT-&amp; ELECT INSLATION'!$A$6:$E$1086,5,FALSE)</f>
        <v>0</v>
      </c>
      <c r="H136" s="92">
        <v>38718</v>
      </c>
      <c r="I136" s="93">
        <f t="shared" si="2"/>
        <v>2006</v>
      </c>
      <c r="J136" s="94">
        <v>0</v>
      </c>
      <c r="K136" s="94">
        <v>666.88</v>
      </c>
      <c r="L136" s="94">
        <v>-666.88</v>
      </c>
      <c r="M136" s="94">
        <v>0</v>
      </c>
      <c r="N136" s="94">
        <v>0</v>
      </c>
      <c r="O136" s="94">
        <v>0</v>
      </c>
      <c r="P136" s="94">
        <v>0</v>
      </c>
      <c r="Q136" s="94">
        <v>0</v>
      </c>
      <c r="R136" t="s">
        <v>33</v>
      </c>
      <c r="S136" s="94">
        <v>-666.88</v>
      </c>
      <c r="T136" s="94">
        <v>0</v>
      </c>
      <c r="U136" s="94">
        <v>666.88</v>
      </c>
      <c r="V136" t="s">
        <v>220</v>
      </c>
      <c r="W136" s="92"/>
      <c r="X136" t="s">
        <v>2</v>
      </c>
      <c r="Y136" t="s">
        <v>3</v>
      </c>
      <c r="Z136" s="94">
        <v>0</v>
      </c>
      <c r="AA136" s="94">
        <v>0</v>
      </c>
      <c r="AB136" s="94">
        <v>0</v>
      </c>
      <c r="AC136" s="94">
        <v>0</v>
      </c>
      <c r="AD136" s="94">
        <v>0</v>
      </c>
    </row>
    <row r="137" spans="1:30" x14ac:dyDescent="0.2">
      <c r="A137" t="s">
        <v>1807</v>
      </c>
      <c r="B137" t="s">
        <v>0</v>
      </c>
      <c r="C137" t="s">
        <v>5</v>
      </c>
      <c r="D137" t="s">
        <v>61</v>
      </c>
      <c r="E137" t="s">
        <v>1808</v>
      </c>
      <c r="F137" s="84" t="str">
        <f>VLOOKUP(A137,[1]Sheet1!$A$2:$E$1721,5,FALSE)</f>
        <v>0</v>
      </c>
      <c r="G137" s="84">
        <f>VLOOKUP(A137,'[2]FA PLANT-&amp; ELECT INSLATION'!$A$6:$E$1086,5,FALSE)</f>
        <v>0</v>
      </c>
      <c r="H137" s="92">
        <v>38718</v>
      </c>
      <c r="I137" s="93">
        <f t="shared" si="2"/>
        <v>2006</v>
      </c>
      <c r="J137" s="94">
        <v>0</v>
      </c>
      <c r="K137" s="94">
        <v>2923.46</v>
      </c>
      <c r="L137" s="94">
        <v>-2923.46</v>
      </c>
      <c r="M137" s="94">
        <v>0</v>
      </c>
      <c r="N137" s="94">
        <v>0</v>
      </c>
      <c r="O137" s="94">
        <v>0</v>
      </c>
      <c r="P137" s="94">
        <v>0</v>
      </c>
      <c r="Q137" s="94">
        <v>0</v>
      </c>
      <c r="R137" t="s">
        <v>33</v>
      </c>
      <c r="S137" s="94">
        <v>-2923.46</v>
      </c>
      <c r="T137" s="94">
        <v>0</v>
      </c>
      <c r="U137" s="94">
        <v>2923.46</v>
      </c>
      <c r="V137" t="s">
        <v>220</v>
      </c>
      <c r="W137" s="92"/>
      <c r="X137" t="s">
        <v>2</v>
      </c>
      <c r="Y137" t="s">
        <v>3</v>
      </c>
      <c r="Z137" s="94">
        <v>0</v>
      </c>
      <c r="AA137" s="94">
        <v>0</v>
      </c>
      <c r="AB137" s="94">
        <v>0</v>
      </c>
      <c r="AC137" s="94">
        <v>0</v>
      </c>
      <c r="AD137" s="94">
        <v>0</v>
      </c>
    </row>
    <row r="138" spans="1:30" x14ac:dyDescent="0.2">
      <c r="A138" t="s">
        <v>2079</v>
      </c>
      <c r="B138" t="s">
        <v>0</v>
      </c>
      <c r="C138" t="s">
        <v>5</v>
      </c>
      <c r="D138" t="s">
        <v>61</v>
      </c>
      <c r="E138" t="s">
        <v>2080</v>
      </c>
      <c r="F138" s="84" t="str">
        <f>VLOOKUP(A138,[1]Sheet1!$A$2:$E$1721,5,FALSE)</f>
        <v>0</v>
      </c>
      <c r="G138" s="84">
        <f>VLOOKUP(A138,'[2]FA PLANT-&amp; ELECT INSLATION'!$A$6:$E$1086,5,FALSE)</f>
        <v>0</v>
      </c>
      <c r="H138" s="92">
        <v>38718</v>
      </c>
      <c r="I138" s="93">
        <f t="shared" si="2"/>
        <v>2006</v>
      </c>
      <c r="J138" s="94">
        <v>0</v>
      </c>
      <c r="K138" s="94">
        <v>883.44</v>
      </c>
      <c r="L138" s="94">
        <v>-883.44</v>
      </c>
      <c r="M138" s="94">
        <v>0</v>
      </c>
      <c r="N138" s="94">
        <v>0</v>
      </c>
      <c r="O138" s="94">
        <v>0</v>
      </c>
      <c r="P138" s="94">
        <v>0</v>
      </c>
      <c r="Q138" s="94">
        <v>0</v>
      </c>
      <c r="R138" t="s">
        <v>33</v>
      </c>
      <c r="S138" s="94">
        <v>-883.44</v>
      </c>
      <c r="T138" s="94">
        <v>0</v>
      </c>
      <c r="U138" s="94">
        <v>883.44</v>
      </c>
      <c r="V138" t="s">
        <v>220</v>
      </c>
      <c r="W138" s="92"/>
      <c r="X138" t="s">
        <v>2</v>
      </c>
      <c r="Y138" t="s">
        <v>3</v>
      </c>
      <c r="Z138" s="94">
        <v>0</v>
      </c>
      <c r="AA138" s="94">
        <v>0</v>
      </c>
      <c r="AB138" s="94">
        <v>0</v>
      </c>
      <c r="AC138" s="94">
        <v>0</v>
      </c>
      <c r="AD138" s="94">
        <v>0</v>
      </c>
    </row>
    <row r="139" spans="1:30" x14ac:dyDescent="0.2">
      <c r="A139" t="s">
        <v>1701</v>
      </c>
      <c r="B139" t="s">
        <v>0</v>
      </c>
      <c r="C139" t="s">
        <v>5</v>
      </c>
      <c r="D139" t="s">
        <v>61</v>
      </c>
      <c r="E139" t="s">
        <v>1702</v>
      </c>
      <c r="F139" s="84" t="str">
        <f>VLOOKUP(A139,[1]Sheet1!$A$2:$E$1721,5,FALSE)</f>
        <v>8</v>
      </c>
      <c r="G139" s="84">
        <f>VLOOKUP(A139,'[2]FA PLANT-&amp; ELECT INSLATION'!$A$6:$E$1086,5,FALSE)</f>
        <v>0</v>
      </c>
      <c r="H139" s="92">
        <v>38718</v>
      </c>
      <c r="I139" s="93">
        <f t="shared" si="2"/>
        <v>2006</v>
      </c>
      <c r="J139" s="94">
        <v>262.24</v>
      </c>
      <c r="K139" s="94">
        <v>5244.87</v>
      </c>
      <c r="L139" s="94">
        <v>-4982.63</v>
      </c>
      <c r="M139" s="94">
        <v>0</v>
      </c>
      <c r="N139" s="94">
        <v>0</v>
      </c>
      <c r="O139" s="94">
        <v>0</v>
      </c>
      <c r="P139" s="94">
        <v>0</v>
      </c>
      <c r="Q139" s="94">
        <v>0</v>
      </c>
      <c r="R139" t="s">
        <v>33</v>
      </c>
      <c r="S139" s="94">
        <v>-4982.63</v>
      </c>
      <c r="T139" s="94">
        <v>262.24</v>
      </c>
      <c r="U139" s="94">
        <v>5244.87</v>
      </c>
      <c r="V139" t="s">
        <v>220</v>
      </c>
      <c r="W139" s="92"/>
      <c r="X139" t="s">
        <v>2</v>
      </c>
      <c r="Y139" t="s">
        <v>3</v>
      </c>
      <c r="Z139" s="94">
        <v>0</v>
      </c>
      <c r="AA139" s="94">
        <v>0</v>
      </c>
      <c r="AB139" s="94">
        <v>0</v>
      </c>
      <c r="AC139" s="94">
        <v>0</v>
      </c>
      <c r="AD139" s="94">
        <v>0</v>
      </c>
    </row>
    <row r="140" spans="1:30" x14ac:dyDescent="0.2">
      <c r="A140" t="s">
        <v>2162</v>
      </c>
      <c r="B140" t="s">
        <v>0</v>
      </c>
      <c r="C140" t="s">
        <v>5</v>
      </c>
      <c r="D140" t="s">
        <v>61</v>
      </c>
      <c r="E140" t="s">
        <v>2163</v>
      </c>
      <c r="F140" s="84" t="str">
        <f>VLOOKUP(A140,[1]Sheet1!$A$2:$E$1721,5,FALSE)</f>
        <v>0</v>
      </c>
      <c r="G140" s="84">
        <f>VLOOKUP(A140,'[2]FA PLANT-&amp; ELECT INSLATION'!$A$6:$E$1086,5,FALSE)</f>
        <v>0</v>
      </c>
      <c r="H140" s="92">
        <v>38718</v>
      </c>
      <c r="I140" s="93">
        <f t="shared" si="2"/>
        <v>2006</v>
      </c>
      <c r="J140" s="94">
        <v>0</v>
      </c>
      <c r="K140" s="94">
        <v>604.79</v>
      </c>
      <c r="L140" s="94">
        <v>-604.79</v>
      </c>
      <c r="M140" s="94">
        <v>0</v>
      </c>
      <c r="N140" s="94">
        <v>0</v>
      </c>
      <c r="O140" s="94">
        <v>0</v>
      </c>
      <c r="P140" s="94">
        <v>0</v>
      </c>
      <c r="Q140" s="94">
        <v>0</v>
      </c>
      <c r="R140" t="s">
        <v>33</v>
      </c>
      <c r="S140" s="94">
        <v>-604.79</v>
      </c>
      <c r="T140" s="94">
        <v>0</v>
      </c>
      <c r="U140" s="94">
        <v>604.79</v>
      </c>
      <c r="V140" t="s">
        <v>220</v>
      </c>
      <c r="W140" s="92"/>
      <c r="X140" t="s">
        <v>2</v>
      </c>
      <c r="Y140" t="s">
        <v>3</v>
      </c>
      <c r="Z140" s="94">
        <v>0</v>
      </c>
      <c r="AA140" s="94">
        <v>0</v>
      </c>
      <c r="AB140" s="94">
        <v>0</v>
      </c>
      <c r="AC140" s="94">
        <v>0</v>
      </c>
      <c r="AD140" s="94">
        <v>0</v>
      </c>
    </row>
    <row r="141" spans="1:30" x14ac:dyDescent="0.2">
      <c r="A141" t="s">
        <v>2300</v>
      </c>
      <c r="B141" t="s">
        <v>0</v>
      </c>
      <c r="C141" t="s">
        <v>5</v>
      </c>
      <c r="D141" t="s">
        <v>61</v>
      </c>
      <c r="E141" t="s">
        <v>2301</v>
      </c>
      <c r="F141" s="84" t="str">
        <f>VLOOKUP(A141,[1]Sheet1!$A$2:$E$1721,5,FALSE)</f>
        <v>0</v>
      </c>
      <c r="G141" s="84">
        <f>VLOOKUP(A141,'[2]FA PLANT-&amp; ELECT INSLATION'!$A$6:$E$1086,5,FALSE)</f>
        <v>0</v>
      </c>
      <c r="H141" s="92">
        <v>38718</v>
      </c>
      <c r="I141" s="93">
        <f t="shared" si="2"/>
        <v>2006</v>
      </c>
      <c r="J141" s="94">
        <v>0</v>
      </c>
      <c r="K141" s="94">
        <v>302.14</v>
      </c>
      <c r="L141" s="94">
        <v>-302.14</v>
      </c>
      <c r="M141" s="94">
        <v>0</v>
      </c>
      <c r="N141" s="94">
        <v>0</v>
      </c>
      <c r="O141" s="94">
        <v>0</v>
      </c>
      <c r="P141" s="94">
        <v>0</v>
      </c>
      <c r="Q141" s="94">
        <v>0</v>
      </c>
      <c r="R141" t="s">
        <v>33</v>
      </c>
      <c r="S141" s="94">
        <v>-302.14</v>
      </c>
      <c r="T141" s="94">
        <v>0</v>
      </c>
      <c r="U141" s="94">
        <v>302.14</v>
      </c>
      <c r="V141" t="s">
        <v>220</v>
      </c>
      <c r="W141" s="92"/>
      <c r="X141" t="s">
        <v>2</v>
      </c>
      <c r="Y141" t="s">
        <v>3</v>
      </c>
      <c r="Z141" s="94">
        <v>0</v>
      </c>
      <c r="AA141" s="94">
        <v>0</v>
      </c>
      <c r="AB141" s="94">
        <v>0</v>
      </c>
      <c r="AC141" s="94">
        <v>0</v>
      </c>
      <c r="AD141" s="94">
        <v>0</v>
      </c>
    </row>
    <row r="142" spans="1:30" x14ac:dyDescent="0.2">
      <c r="A142" t="s">
        <v>2449</v>
      </c>
      <c r="B142" t="s">
        <v>0</v>
      </c>
      <c r="C142" t="s">
        <v>5</v>
      </c>
      <c r="D142" t="s">
        <v>61</v>
      </c>
      <c r="E142" t="s">
        <v>2450</v>
      </c>
      <c r="F142" s="84" t="str">
        <f>VLOOKUP(A142,[1]Sheet1!$A$2:$E$1721,5,FALSE)</f>
        <v>0</v>
      </c>
      <c r="G142" s="84">
        <f>VLOOKUP(A142,'[2]FA PLANT-&amp; ELECT INSLATION'!$A$6:$E$1086,5,FALSE)</f>
        <v>0</v>
      </c>
      <c r="H142" s="92">
        <v>38718</v>
      </c>
      <c r="I142" s="93">
        <f t="shared" si="2"/>
        <v>2006</v>
      </c>
      <c r="J142" s="94">
        <v>0</v>
      </c>
      <c r="K142" s="94">
        <v>79.39</v>
      </c>
      <c r="L142" s="94">
        <v>-79.39</v>
      </c>
      <c r="M142" s="94">
        <v>0</v>
      </c>
      <c r="N142" s="94">
        <v>0</v>
      </c>
      <c r="O142" s="94">
        <v>0</v>
      </c>
      <c r="P142" s="94">
        <v>0</v>
      </c>
      <c r="Q142" s="94">
        <v>0</v>
      </c>
      <c r="R142" t="s">
        <v>33</v>
      </c>
      <c r="S142" s="94">
        <v>-79.39</v>
      </c>
      <c r="T142" s="94">
        <v>0</v>
      </c>
      <c r="U142" s="94">
        <v>79.39</v>
      </c>
      <c r="V142" t="s">
        <v>220</v>
      </c>
      <c r="W142" s="92"/>
      <c r="X142" t="s">
        <v>2</v>
      </c>
      <c r="Y142" t="s">
        <v>3</v>
      </c>
      <c r="Z142" s="94">
        <v>0</v>
      </c>
      <c r="AA142" s="94">
        <v>0</v>
      </c>
      <c r="AB142" s="94">
        <v>0</v>
      </c>
      <c r="AC142" s="94">
        <v>0</v>
      </c>
      <c r="AD142" s="94">
        <v>0</v>
      </c>
    </row>
    <row r="143" spans="1:30" x14ac:dyDescent="0.2">
      <c r="A143" t="s">
        <v>2294</v>
      </c>
      <c r="B143" t="s">
        <v>0</v>
      </c>
      <c r="C143" t="s">
        <v>5</v>
      </c>
      <c r="D143" t="s">
        <v>61</v>
      </c>
      <c r="E143" t="s">
        <v>2295</v>
      </c>
      <c r="F143" s="84" t="str">
        <f>VLOOKUP(A143,[1]Sheet1!$A$2:$E$1721,5,FALSE)</f>
        <v>0</v>
      </c>
      <c r="G143" s="84">
        <f>VLOOKUP(A143,'[2]FA PLANT-&amp; ELECT INSLATION'!$A$6:$E$1086,5,FALSE)</f>
        <v>0</v>
      </c>
      <c r="H143" s="92">
        <v>38718</v>
      </c>
      <c r="I143" s="93">
        <f t="shared" si="2"/>
        <v>2006</v>
      </c>
      <c r="J143" s="94">
        <v>0</v>
      </c>
      <c r="K143" s="94">
        <v>311.92</v>
      </c>
      <c r="L143" s="94">
        <v>-311.92</v>
      </c>
      <c r="M143" s="94">
        <v>0</v>
      </c>
      <c r="N143" s="94">
        <v>0</v>
      </c>
      <c r="O143" s="94">
        <v>0</v>
      </c>
      <c r="P143" s="94">
        <v>0</v>
      </c>
      <c r="Q143" s="94">
        <v>0</v>
      </c>
      <c r="R143" t="s">
        <v>33</v>
      </c>
      <c r="S143" s="94">
        <v>-311.92</v>
      </c>
      <c r="T143" s="94">
        <v>0</v>
      </c>
      <c r="U143" s="94">
        <v>311.92</v>
      </c>
      <c r="V143" t="s">
        <v>220</v>
      </c>
      <c r="W143" s="92"/>
      <c r="X143" t="s">
        <v>2</v>
      </c>
      <c r="Y143" t="s">
        <v>3</v>
      </c>
      <c r="Z143" s="94">
        <v>0</v>
      </c>
      <c r="AA143" s="94">
        <v>0</v>
      </c>
      <c r="AB143" s="94">
        <v>0</v>
      </c>
      <c r="AC143" s="94">
        <v>0</v>
      </c>
      <c r="AD143" s="94">
        <v>0</v>
      </c>
    </row>
    <row r="144" spans="1:30" x14ac:dyDescent="0.2">
      <c r="A144" t="s">
        <v>1245</v>
      </c>
      <c r="B144" t="s">
        <v>0</v>
      </c>
      <c r="C144" t="s">
        <v>5</v>
      </c>
      <c r="D144" t="s">
        <v>61</v>
      </c>
      <c r="E144" t="s">
        <v>1246</v>
      </c>
      <c r="F144" s="84" t="str">
        <f>VLOOKUP(A144,[1]Sheet1!$A$2:$E$1721,5,FALSE)</f>
        <v>8</v>
      </c>
      <c r="G144" s="84" t="str">
        <f>VLOOKUP(A144,'[2]FA PLANT-&amp; ELECT INSLATION'!$A$6:$E$1086,5,FALSE)</f>
        <v>668/669</v>
      </c>
      <c r="H144" s="92">
        <v>38718</v>
      </c>
      <c r="I144" s="93">
        <f t="shared" si="2"/>
        <v>2006</v>
      </c>
      <c r="J144" s="94">
        <v>1744.5</v>
      </c>
      <c r="K144" s="94">
        <v>34890</v>
      </c>
      <c r="L144" s="94">
        <v>-33145.5</v>
      </c>
      <c r="M144" s="94">
        <v>0</v>
      </c>
      <c r="N144" s="94">
        <v>0</v>
      </c>
      <c r="O144" s="94">
        <v>0</v>
      </c>
      <c r="P144" s="94">
        <v>0</v>
      </c>
      <c r="Q144" s="94">
        <v>0</v>
      </c>
      <c r="R144" t="s">
        <v>33</v>
      </c>
      <c r="S144" s="94">
        <v>-33145.5</v>
      </c>
      <c r="T144" s="94">
        <v>1744.5</v>
      </c>
      <c r="U144" s="94">
        <v>34890</v>
      </c>
      <c r="V144" t="s">
        <v>220</v>
      </c>
      <c r="W144" s="92"/>
      <c r="X144" t="s">
        <v>2</v>
      </c>
      <c r="Y144" t="s">
        <v>3</v>
      </c>
      <c r="Z144" s="94">
        <v>0</v>
      </c>
      <c r="AA144" s="94">
        <v>0</v>
      </c>
      <c r="AB144" s="94">
        <v>0</v>
      </c>
      <c r="AC144" s="94">
        <v>0</v>
      </c>
      <c r="AD144" s="94">
        <v>0</v>
      </c>
    </row>
    <row r="145" spans="1:30" x14ac:dyDescent="0.2">
      <c r="A145" t="s">
        <v>1893</v>
      </c>
      <c r="B145" t="s">
        <v>0</v>
      </c>
      <c r="C145" t="s">
        <v>5</v>
      </c>
      <c r="D145" t="s">
        <v>61</v>
      </c>
      <c r="E145" t="s">
        <v>1894</v>
      </c>
      <c r="F145" s="84" t="str">
        <f>VLOOKUP(A145,[1]Sheet1!$A$2:$E$1721,5,FALSE)</f>
        <v>0</v>
      </c>
      <c r="G145" s="84">
        <f>VLOOKUP(A145,'[2]FA PLANT-&amp; ELECT INSLATION'!$A$6:$E$1086,5,FALSE)</f>
        <v>621</v>
      </c>
      <c r="H145" s="92">
        <v>38718</v>
      </c>
      <c r="I145" s="93">
        <f t="shared" si="2"/>
        <v>2006</v>
      </c>
      <c r="J145" s="94">
        <v>0</v>
      </c>
      <c r="K145" s="94">
        <v>1948.95</v>
      </c>
      <c r="L145" s="94">
        <v>-1948.95</v>
      </c>
      <c r="M145" s="94">
        <v>0</v>
      </c>
      <c r="N145" s="94">
        <v>0</v>
      </c>
      <c r="O145" s="94">
        <v>0</v>
      </c>
      <c r="P145" s="94">
        <v>0</v>
      </c>
      <c r="Q145" s="94">
        <v>0</v>
      </c>
      <c r="R145" t="s">
        <v>33</v>
      </c>
      <c r="S145" s="94">
        <v>-1948.95</v>
      </c>
      <c r="T145" s="94">
        <v>0</v>
      </c>
      <c r="U145" s="94">
        <v>1948.95</v>
      </c>
      <c r="V145" t="s">
        <v>220</v>
      </c>
      <c r="W145" s="92"/>
      <c r="X145" t="s">
        <v>2</v>
      </c>
      <c r="Y145" t="s">
        <v>3</v>
      </c>
      <c r="Z145" s="94">
        <v>0</v>
      </c>
      <c r="AA145" s="94">
        <v>0</v>
      </c>
      <c r="AB145" s="94">
        <v>0</v>
      </c>
      <c r="AC145" s="94">
        <v>0</v>
      </c>
      <c r="AD145" s="94">
        <v>0</v>
      </c>
    </row>
    <row r="146" spans="1:30" x14ac:dyDescent="0.2">
      <c r="A146" t="s">
        <v>1859</v>
      </c>
      <c r="B146" t="s">
        <v>0</v>
      </c>
      <c r="C146" t="s">
        <v>5</v>
      </c>
      <c r="D146" t="s">
        <v>61</v>
      </c>
      <c r="E146" t="s">
        <v>1860</v>
      </c>
      <c r="F146" s="84" t="str">
        <f>VLOOKUP(A146,[1]Sheet1!$A$2:$E$1721,5,FALSE)</f>
        <v>0</v>
      </c>
      <c r="G146" s="84">
        <f>VLOOKUP(A146,'[2]FA PLANT-&amp; ELECT INSLATION'!$A$6:$E$1086,5,FALSE)</f>
        <v>0</v>
      </c>
      <c r="H146" s="92">
        <v>38718</v>
      </c>
      <c r="I146" s="93">
        <f t="shared" si="2"/>
        <v>2006</v>
      </c>
      <c r="J146" s="94">
        <v>0</v>
      </c>
      <c r="K146" s="94">
        <v>2424.1799999999998</v>
      </c>
      <c r="L146" s="94">
        <v>-2424.1799999999998</v>
      </c>
      <c r="M146" s="94">
        <v>0</v>
      </c>
      <c r="N146" s="94">
        <v>0</v>
      </c>
      <c r="O146" s="94">
        <v>0</v>
      </c>
      <c r="P146" s="94">
        <v>0</v>
      </c>
      <c r="Q146" s="94">
        <v>0</v>
      </c>
      <c r="R146" t="s">
        <v>33</v>
      </c>
      <c r="S146" s="94">
        <v>-2424.1799999999998</v>
      </c>
      <c r="T146" s="94">
        <v>0</v>
      </c>
      <c r="U146" s="94">
        <v>2424.1799999999998</v>
      </c>
      <c r="V146" t="s">
        <v>220</v>
      </c>
      <c r="W146" s="92"/>
      <c r="X146" t="s">
        <v>2</v>
      </c>
      <c r="Y146" t="s">
        <v>3</v>
      </c>
      <c r="Z146" s="94">
        <v>0</v>
      </c>
      <c r="AA146" s="94">
        <v>0</v>
      </c>
      <c r="AB146" s="94">
        <v>0</v>
      </c>
      <c r="AC146" s="94">
        <v>0</v>
      </c>
      <c r="AD146" s="94">
        <v>0</v>
      </c>
    </row>
    <row r="147" spans="1:30" x14ac:dyDescent="0.2">
      <c r="A147" t="s">
        <v>2153</v>
      </c>
      <c r="B147" t="s">
        <v>0</v>
      </c>
      <c r="C147" t="s">
        <v>5</v>
      </c>
      <c r="D147" t="s">
        <v>61</v>
      </c>
      <c r="E147" t="s">
        <v>2154</v>
      </c>
      <c r="F147" s="84" t="str">
        <f>VLOOKUP(A147,[1]Sheet1!$A$2:$E$1721,5,FALSE)</f>
        <v>0</v>
      </c>
      <c r="G147" s="84">
        <f>VLOOKUP(A147,'[2]FA PLANT-&amp; ELECT INSLATION'!$A$6:$E$1086,5,FALSE)</f>
        <v>0</v>
      </c>
      <c r="H147" s="92">
        <v>38718</v>
      </c>
      <c r="I147" s="93">
        <f t="shared" si="2"/>
        <v>2006</v>
      </c>
      <c r="J147" s="94">
        <v>0</v>
      </c>
      <c r="K147" s="94">
        <v>633.89</v>
      </c>
      <c r="L147" s="94">
        <v>-633.89</v>
      </c>
      <c r="M147" s="94">
        <v>0</v>
      </c>
      <c r="N147" s="94">
        <v>0</v>
      </c>
      <c r="O147" s="94">
        <v>0</v>
      </c>
      <c r="P147" s="94">
        <v>0</v>
      </c>
      <c r="Q147" s="94">
        <v>0</v>
      </c>
      <c r="R147" t="s">
        <v>33</v>
      </c>
      <c r="S147" s="94">
        <v>-633.89</v>
      </c>
      <c r="T147" s="94">
        <v>0</v>
      </c>
      <c r="U147" s="94">
        <v>633.89</v>
      </c>
      <c r="V147" t="s">
        <v>220</v>
      </c>
      <c r="W147" s="92"/>
      <c r="X147" t="s">
        <v>2</v>
      </c>
      <c r="Y147" t="s">
        <v>3</v>
      </c>
      <c r="Z147" s="94">
        <v>0</v>
      </c>
      <c r="AA147" s="94">
        <v>0</v>
      </c>
      <c r="AB147" s="94">
        <v>0</v>
      </c>
      <c r="AC147" s="94">
        <v>0</v>
      </c>
      <c r="AD147" s="94">
        <v>0</v>
      </c>
    </row>
    <row r="148" spans="1:30" x14ac:dyDescent="0.2">
      <c r="A148" t="s">
        <v>2334</v>
      </c>
      <c r="B148" t="s">
        <v>0</v>
      </c>
      <c r="C148" t="s">
        <v>5</v>
      </c>
      <c r="D148" t="s">
        <v>61</v>
      </c>
      <c r="E148" t="s">
        <v>2335</v>
      </c>
      <c r="F148" s="84" t="str">
        <f>VLOOKUP(A148,[1]Sheet1!$A$2:$E$1721,5,FALSE)</f>
        <v>0</v>
      </c>
      <c r="G148" s="84">
        <f>VLOOKUP(A148,'[2]FA PLANT-&amp; ELECT INSLATION'!$A$6:$E$1086,5,FALSE)</f>
        <v>0</v>
      </c>
      <c r="H148" s="92">
        <v>38718</v>
      </c>
      <c r="I148" s="93">
        <f t="shared" si="2"/>
        <v>2006</v>
      </c>
      <c r="J148" s="94">
        <v>0</v>
      </c>
      <c r="K148" s="94">
        <v>266.67</v>
      </c>
      <c r="L148" s="94">
        <v>-266.67</v>
      </c>
      <c r="M148" s="94">
        <v>0</v>
      </c>
      <c r="N148" s="94">
        <v>0</v>
      </c>
      <c r="O148" s="94">
        <v>0</v>
      </c>
      <c r="P148" s="94">
        <v>0</v>
      </c>
      <c r="Q148" s="94">
        <v>0</v>
      </c>
      <c r="R148" t="s">
        <v>33</v>
      </c>
      <c r="S148" s="94">
        <v>-266.67</v>
      </c>
      <c r="T148" s="94">
        <v>0</v>
      </c>
      <c r="U148" s="94">
        <v>266.67</v>
      </c>
      <c r="V148" t="s">
        <v>220</v>
      </c>
      <c r="W148" s="92"/>
      <c r="X148" t="s">
        <v>2</v>
      </c>
      <c r="Y148" t="s">
        <v>3</v>
      </c>
      <c r="Z148" s="94">
        <v>0</v>
      </c>
      <c r="AA148" s="94">
        <v>0</v>
      </c>
      <c r="AB148" s="94">
        <v>0</v>
      </c>
      <c r="AC148" s="94">
        <v>0</v>
      </c>
      <c r="AD148" s="94">
        <v>0</v>
      </c>
    </row>
    <row r="149" spans="1:30" x14ac:dyDescent="0.2">
      <c r="A149" t="s">
        <v>2067</v>
      </c>
      <c r="B149" t="s">
        <v>0</v>
      </c>
      <c r="C149" t="s">
        <v>5</v>
      </c>
      <c r="D149" t="s">
        <v>61</v>
      </c>
      <c r="E149" t="s">
        <v>2068</v>
      </c>
      <c r="F149" s="84" t="str">
        <f>VLOOKUP(A149,[1]Sheet1!$A$2:$E$1721,5,FALSE)</f>
        <v>0</v>
      </c>
      <c r="G149" s="84">
        <f>VLOOKUP(A149,'[2]FA PLANT-&amp; ELECT INSLATION'!$A$6:$E$1086,5,FALSE)</f>
        <v>0</v>
      </c>
      <c r="H149" s="92">
        <v>38718</v>
      </c>
      <c r="I149" s="93">
        <f t="shared" si="2"/>
        <v>2006</v>
      </c>
      <c r="J149" s="94">
        <v>0</v>
      </c>
      <c r="K149" s="94">
        <v>923.95</v>
      </c>
      <c r="L149" s="94">
        <v>-923.95</v>
      </c>
      <c r="M149" s="94">
        <v>0</v>
      </c>
      <c r="N149" s="94">
        <v>0</v>
      </c>
      <c r="O149" s="94">
        <v>0</v>
      </c>
      <c r="P149" s="94">
        <v>0</v>
      </c>
      <c r="Q149" s="94">
        <v>0</v>
      </c>
      <c r="R149" t="s">
        <v>33</v>
      </c>
      <c r="S149" s="94">
        <v>-923.95</v>
      </c>
      <c r="T149" s="94">
        <v>0</v>
      </c>
      <c r="U149" s="94">
        <v>923.95</v>
      </c>
      <c r="V149" t="s">
        <v>220</v>
      </c>
      <c r="W149" s="92"/>
      <c r="X149" t="s">
        <v>2</v>
      </c>
      <c r="Y149" t="s">
        <v>3</v>
      </c>
      <c r="Z149" s="94">
        <v>0</v>
      </c>
      <c r="AA149" s="94">
        <v>0</v>
      </c>
      <c r="AB149" s="94">
        <v>0</v>
      </c>
      <c r="AC149" s="94">
        <v>0</v>
      </c>
      <c r="AD149" s="94">
        <v>0</v>
      </c>
    </row>
    <row r="150" spans="1:30" x14ac:dyDescent="0.2">
      <c r="A150" t="s">
        <v>1527</v>
      </c>
      <c r="B150" t="s">
        <v>0</v>
      </c>
      <c r="C150" t="s">
        <v>5</v>
      </c>
      <c r="D150" t="s">
        <v>61</v>
      </c>
      <c r="E150" t="s">
        <v>1528</v>
      </c>
      <c r="F150" s="84" t="str">
        <f>VLOOKUP(A150,[1]Sheet1!$A$2:$E$1721,5,FALSE)</f>
        <v>8</v>
      </c>
      <c r="G150" s="84">
        <f>VLOOKUP(A150,'[2]FA PLANT-&amp; ELECT INSLATION'!$A$6:$E$1086,5,FALSE)</f>
        <v>0</v>
      </c>
      <c r="H150" s="92">
        <v>38718</v>
      </c>
      <c r="I150" s="93">
        <f t="shared" si="2"/>
        <v>2006</v>
      </c>
      <c r="J150" s="94">
        <v>612.79999999999995</v>
      </c>
      <c r="K150" s="94">
        <v>12256.06</v>
      </c>
      <c r="L150" s="94">
        <v>-11643.26</v>
      </c>
      <c r="M150" s="94">
        <v>0</v>
      </c>
      <c r="N150" s="94">
        <v>0</v>
      </c>
      <c r="O150" s="94">
        <v>0</v>
      </c>
      <c r="P150" s="94">
        <v>0</v>
      </c>
      <c r="Q150" s="94">
        <v>0</v>
      </c>
      <c r="R150" t="s">
        <v>33</v>
      </c>
      <c r="S150" s="94">
        <v>-11643.26</v>
      </c>
      <c r="T150" s="94">
        <v>612.79999999999995</v>
      </c>
      <c r="U150" s="94">
        <v>12256.06</v>
      </c>
      <c r="V150" t="s">
        <v>220</v>
      </c>
      <c r="W150" s="92"/>
      <c r="X150" t="s">
        <v>2</v>
      </c>
      <c r="Y150" t="s">
        <v>3</v>
      </c>
      <c r="Z150" s="94">
        <v>0</v>
      </c>
      <c r="AA150" s="94">
        <v>0</v>
      </c>
      <c r="AB150" s="94">
        <v>0</v>
      </c>
      <c r="AC150" s="94">
        <v>0</v>
      </c>
      <c r="AD150" s="94">
        <v>0</v>
      </c>
    </row>
    <row r="151" spans="1:30" x14ac:dyDescent="0.2">
      <c r="A151" t="s">
        <v>2027</v>
      </c>
      <c r="B151" t="s">
        <v>0</v>
      </c>
      <c r="C151" t="s">
        <v>5</v>
      </c>
      <c r="D151" t="s">
        <v>61</v>
      </c>
      <c r="E151" t="s">
        <v>2028</v>
      </c>
      <c r="F151" s="84" t="str">
        <f>VLOOKUP(A151,[1]Sheet1!$A$2:$E$1721,5,FALSE)</f>
        <v>0</v>
      </c>
      <c r="G151" s="84">
        <f>VLOOKUP(A151,'[2]FA PLANT-&amp; ELECT INSLATION'!$A$6:$E$1086,5,FALSE)</f>
        <v>0</v>
      </c>
      <c r="H151" s="92">
        <v>38718</v>
      </c>
      <c r="I151" s="93">
        <f t="shared" si="2"/>
        <v>2006</v>
      </c>
      <c r="J151" s="94">
        <v>0</v>
      </c>
      <c r="K151" s="94">
        <v>1056.6400000000001</v>
      </c>
      <c r="L151" s="94">
        <v>-1056.6400000000001</v>
      </c>
      <c r="M151" s="94">
        <v>0</v>
      </c>
      <c r="N151" s="94">
        <v>0</v>
      </c>
      <c r="O151" s="94">
        <v>0</v>
      </c>
      <c r="P151" s="94">
        <v>0</v>
      </c>
      <c r="Q151" s="94">
        <v>0</v>
      </c>
      <c r="R151" t="s">
        <v>33</v>
      </c>
      <c r="S151" s="94">
        <v>-1056.6400000000001</v>
      </c>
      <c r="T151" s="94">
        <v>0</v>
      </c>
      <c r="U151" s="94">
        <v>1056.6400000000001</v>
      </c>
      <c r="V151" t="s">
        <v>220</v>
      </c>
      <c r="W151" s="92"/>
      <c r="X151" t="s">
        <v>2</v>
      </c>
      <c r="Y151" t="s">
        <v>3</v>
      </c>
      <c r="Z151" s="94">
        <v>0</v>
      </c>
      <c r="AA151" s="94">
        <v>0</v>
      </c>
      <c r="AB151" s="94">
        <v>0</v>
      </c>
      <c r="AC151" s="94">
        <v>0</v>
      </c>
      <c r="AD151" s="94">
        <v>0</v>
      </c>
    </row>
    <row r="152" spans="1:30" x14ac:dyDescent="0.2">
      <c r="A152" t="s">
        <v>1221</v>
      </c>
      <c r="B152" t="s">
        <v>0</v>
      </c>
      <c r="C152" t="s">
        <v>5</v>
      </c>
      <c r="D152" t="s">
        <v>61</v>
      </c>
      <c r="E152" t="s">
        <v>1222</v>
      </c>
      <c r="F152" s="84" t="str">
        <f>VLOOKUP(A152,[1]Sheet1!$A$2:$E$1721,5,FALSE)</f>
        <v>8</v>
      </c>
      <c r="G152" s="84">
        <f>VLOOKUP(A152,'[2]FA PLANT-&amp; ELECT INSLATION'!$A$6:$E$1086,5,FALSE)</f>
        <v>633</v>
      </c>
      <c r="H152" s="92">
        <v>38718</v>
      </c>
      <c r="I152" s="93">
        <f t="shared" si="2"/>
        <v>2006</v>
      </c>
      <c r="J152" s="94">
        <v>1917.45</v>
      </c>
      <c r="K152" s="94">
        <v>38349</v>
      </c>
      <c r="L152" s="94">
        <v>-36431.550000000003</v>
      </c>
      <c r="M152" s="94">
        <v>0</v>
      </c>
      <c r="N152" s="94">
        <v>0</v>
      </c>
      <c r="O152" s="94">
        <v>0</v>
      </c>
      <c r="P152" s="94">
        <v>0</v>
      </c>
      <c r="Q152" s="94">
        <v>0</v>
      </c>
      <c r="R152" t="s">
        <v>33</v>
      </c>
      <c r="S152" s="94">
        <v>-36431.550000000003</v>
      </c>
      <c r="T152" s="94">
        <v>1917.45</v>
      </c>
      <c r="U152" s="94">
        <v>38349</v>
      </c>
      <c r="V152" t="s">
        <v>220</v>
      </c>
      <c r="W152" s="92"/>
      <c r="X152" t="s">
        <v>2</v>
      </c>
      <c r="Y152" t="s">
        <v>3</v>
      </c>
      <c r="Z152" s="94">
        <v>0</v>
      </c>
      <c r="AA152" s="94">
        <v>0</v>
      </c>
      <c r="AB152" s="94">
        <v>0</v>
      </c>
      <c r="AC152" s="94">
        <v>0</v>
      </c>
      <c r="AD152" s="94">
        <v>0</v>
      </c>
    </row>
    <row r="153" spans="1:30" x14ac:dyDescent="0.2">
      <c r="A153" t="s">
        <v>999</v>
      </c>
      <c r="B153" t="s">
        <v>0</v>
      </c>
      <c r="C153" t="s">
        <v>5</v>
      </c>
      <c r="D153" t="s">
        <v>61</v>
      </c>
      <c r="E153" t="s">
        <v>1000</v>
      </c>
      <c r="F153" s="84" t="str">
        <f>VLOOKUP(A153,[1]Sheet1!$A$2:$E$1721,5,FALSE)</f>
        <v>8</v>
      </c>
      <c r="G153" s="84">
        <f>VLOOKUP(A153,'[2]FA PLANT-&amp; ELECT INSLATION'!$A$6:$E$1086,5,FALSE)</f>
        <v>646</v>
      </c>
      <c r="H153" s="92">
        <v>38718</v>
      </c>
      <c r="I153" s="93">
        <f t="shared" si="2"/>
        <v>2006</v>
      </c>
      <c r="J153" s="94">
        <v>4358.45</v>
      </c>
      <c r="K153" s="94">
        <v>87169</v>
      </c>
      <c r="L153" s="94">
        <v>-82810.55</v>
      </c>
      <c r="M153" s="94">
        <v>0</v>
      </c>
      <c r="N153" s="94">
        <v>0</v>
      </c>
      <c r="O153" s="94">
        <v>0</v>
      </c>
      <c r="P153" s="94">
        <v>0</v>
      </c>
      <c r="Q153" s="94">
        <v>0</v>
      </c>
      <c r="R153" t="s">
        <v>33</v>
      </c>
      <c r="S153" s="94">
        <v>-82810.55</v>
      </c>
      <c r="T153" s="94">
        <v>4358.45</v>
      </c>
      <c r="U153" s="94">
        <v>87169</v>
      </c>
      <c r="V153" t="s">
        <v>220</v>
      </c>
      <c r="W153" s="92"/>
      <c r="X153" t="s">
        <v>2</v>
      </c>
      <c r="Y153" t="s">
        <v>3</v>
      </c>
      <c r="Z153" s="94">
        <v>0</v>
      </c>
      <c r="AA153" s="94">
        <v>0</v>
      </c>
      <c r="AB153" s="94">
        <v>0</v>
      </c>
      <c r="AC153" s="94">
        <v>0</v>
      </c>
      <c r="AD153" s="94">
        <v>0</v>
      </c>
    </row>
    <row r="154" spans="1:30" x14ac:dyDescent="0.2">
      <c r="A154" t="s">
        <v>1918</v>
      </c>
      <c r="B154" t="s">
        <v>0</v>
      </c>
      <c r="C154" t="s">
        <v>5</v>
      </c>
      <c r="D154" t="s">
        <v>61</v>
      </c>
      <c r="E154" t="s">
        <v>1695</v>
      </c>
      <c r="F154" s="84" t="str">
        <f>VLOOKUP(A154,[1]Sheet1!$A$2:$E$1721,5,FALSE)</f>
        <v>0</v>
      </c>
      <c r="G154" s="84">
        <f>VLOOKUP(A154,'[2]FA PLANT-&amp; ELECT INSLATION'!$A$6:$E$1086,5,FALSE)</f>
        <v>0</v>
      </c>
      <c r="H154" s="92">
        <v>38718</v>
      </c>
      <c r="I154" s="93">
        <f t="shared" si="2"/>
        <v>2006</v>
      </c>
      <c r="J154" s="94">
        <v>0</v>
      </c>
      <c r="K154" s="94">
        <v>1652.14</v>
      </c>
      <c r="L154" s="94">
        <v>-1652.14</v>
      </c>
      <c r="M154" s="94">
        <v>0</v>
      </c>
      <c r="N154" s="94">
        <v>0</v>
      </c>
      <c r="O154" s="94">
        <v>0</v>
      </c>
      <c r="P154" s="94">
        <v>0</v>
      </c>
      <c r="Q154" s="94">
        <v>0</v>
      </c>
      <c r="R154" t="s">
        <v>33</v>
      </c>
      <c r="S154" s="94">
        <v>-1652.14</v>
      </c>
      <c r="T154" s="94">
        <v>0</v>
      </c>
      <c r="U154" s="94">
        <v>1652.14</v>
      </c>
      <c r="V154" t="s">
        <v>220</v>
      </c>
      <c r="W154" s="92"/>
      <c r="X154" t="s">
        <v>2</v>
      </c>
      <c r="Y154" t="s">
        <v>3</v>
      </c>
      <c r="Z154" s="94">
        <v>0</v>
      </c>
      <c r="AA154" s="94">
        <v>0</v>
      </c>
      <c r="AB154" s="94">
        <v>0</v>
      </c>
      <c r="AC154" s="94">
        <v>0</v>
      </c>
      <c r="AD154" s="94">
        <v>0</v>
      </c>
    </row>
    <row r="155" spans="1:30" x14ac:dyDescent="0.2">
      <c r="A155" t="s">
        <v>1694</v>
      </c>
      <c r="B155" t="s">
        <v>0</v>
      </c>
      <c r="C155" t="s">
        <v>5</v>
      </c>
      <c r="D155" t="s">
        <v>61</v>
      </c>
      <c r="E155" t="s">
        <v>1695</v>
      </c>
      <c r="F155" s="84" t="str">
        <f>VLOOKUP(A155,[1]Sheet1!$A$2:$E$1721,5,FALSE)</f>
        <v>8</v>
      </c>
      <c r="G155" s="84">
        <f>VLOOKUP(A155,'[2]FA PLANT-&amp; ELECT INSLATION'!$A$6:$E$1086,5,FALSE)</f>
        <v>0</v>
      </c>
      <c r="H155" s="92">
        <v>38718</v>
      </c>
      <c r="I155" s="93">
        <f t="shared" si="2"/>
        <v>2006</v>
      </c>
      <c r="J155" s="94">
        <v>279.82</v>
      </c>
      <c r="K155" s="94">
        <v>5596.41</v>
      </c>
      <c r="L155" s="94">
        <v>-5316.59</v>
      </c>
      <c r="M155" s="94">
        <v>0</v>
      </c>
      <c r="N155" s="94">
        <v>0</v>
      </c>
      <c r="O155" s="94">
        <v>0</v>
      </c>
      <c r="P155" s="94">
        <v>0</v>
      </c>
      <c r="Q155" s="94">
        <v>0</v>
      </c>
      <c r="R155" t="s">
        <v>33</v>
      </c>
      <c r="S155" s="94">
        <v>-5316.59</v>
      </c>
      <c r="T155" s="94">
        <v>279.82</v>
      </c>
      <c r="U155" s="94">
        <v>5596.41</v>
      </c>
      <c r="V155" t="s">
        <v>220</v>
      </c>
      <c r="W155" s="92"/>
      <c r="X155" t="s">
        <v>2</v>
      </c>
      <c r="Y155" t="s">
        <v>3</v>
      </c>
      <c r="Z155" s="94">
        <v>0</v>
      </c>
      <c r="AA155" s="94">
        <v>0</v>
      </c>
      <c r="AB155" s="94">
        <v>0</v>
      </c>
      <c r="AC155" s="94">
        <v>0</v>
      </c>
      <c r="AD155" s="94">
        <v>0</v>
      </c>
    </row>
    <row r="156" spans="1:30" x14ac:dyDescent="0.2">
      <c r="A156" t="s">
        <v>1904</v>
      </c>
      <c r="B156" t="s">
        <v>0</v>
      </c>
      <c r="C156" t="s">
        <v>5</v>
      </c>
      <c r="D156" t="s">
        <v>61</v>
      </c>
      <c r="E156" t="s">
        <v>1695</v>
      </c>
      <c r="F156" s="84" t="str">
        <f>VLOOKUP(A156,[1]Sheet1!$A$2:$E$1721,5,FALSE)</f>
        <v>0</v>
      </c>
      <c r="G156" s="84">
        <f>VLOOKUP(A156,'[2]FA PLANT-&amp; ELECT INSLATION'!$A$6:$E$1086,5,FALSE)</f>
        <v>0</v>
      </c>
      <c r="H156" s="92">
        <v>38718</v>
      </c>
      <c r="I156" s="93">
        <f t="shared" si="2"/>
        <v>2006</v>
      </c>
      <c r="J156" s="94">
        <v>0</v>
      </c>
      <c r="K156" s="94">
        <v>1807.15</v>
      </c>
      <c r="L156" s="94">
        <v>-1807.15</v>
      </c>
      <c r="M156" s="94">
        <v>0</v>
      </c>
      <c r="N156" s="94">
        <v>0</v>
      </c>
      <c r="O156" s="94">
        <v>0</v>
      </c>
      <c r="P156" s="94">
        <v>0</v>
      </c>
      <c r="Q156" s="94">
        <v>0</v>
      </c>
      <c r="R156" t="s">
        <v>33</v>
      </c>
      <c r="S156" s="94">
        <v>-1807.15</v>
      </c>
      <c r="T156" s="94">
        <v>0</v>
      </c>
      <c r="U156" s="94">
        <v>1807.15</v>
      </c>
      <c r="V156" t="s">
        <v>220</v>
      </c>
      <c r="W156" s="92"/>
      <c r="X156" t="s">
        <v>2</v>
      </c>
      <c r="Y156" t="s">
        <v>3</v>
      </c>
      <c r="Z156" s="94">
        <v>0</v>
      </c>
      <c r="AA156" s="94">
        <v>0</v>
      </c>
      <c r="AB156" s="94">
        <v>0</v>
      </c>
      <c r="AC156" s="94">
        <v>0</v>
      </c>
      <c r="AD156" s="94">
        <v>0</v>
      </c>
    </row>
    <row r="157" spans="1:30" x14ac:dyDescent="0.2">
      <c r="A157" t="s">
        <v>1978</v>
      </c>
      <c r="B157" t="s">
        <v>0</v>
      </c>
      <c r="C157" t="s">
        <v>5</v>
      </c>
      <c r="D157" t="s">
        <v>61</v>
      </c>
      <c r="E157" t="s">
        <v>1695</v>
      </c>
      <c r="F157" s="84" t="str">
        <f>VLOOKUP(A157,[1]Sheet1!$A$2:$E$1721,5,FALSE)</f>
        <v>0</v>
      </c>
      <c r="G157" s="84">
        <f>VLOOKUP(A157,'[2]FA PLANT-&amp; ELECT INSLATION'!$A$6:$E$1086,5,FALSE)</f>
        <v>0</v>
      </c>
      <c r="H157" s="92">
        <v>38718</v>
      </c>
      <c r="I157" s="93">
        <f t="shared" si="2"/>
        <v>2006</v>
      </c>
      <c r="J157" s="94">
        <v>0</v>
      </c>
      <c r="K157" s="94">
        <v>1267.5999999999999</v>
      </c>
      <c r="L157" s="94">
        <v>-1267.5999999999999</v>
      </c>
      <c r="M157" s="94">
        <v>0</v>
      </c>
      <c r="N157" s="94">
        <v>0</v>
      </c>
      <c r="O157" s="94">
        <v>0</v>
      </c>
      <c r="P157" s="94">
        <v>0</v>
      </c>
      <c r="Q157" s="94">
        <v>0</v>
      </c>
      <c r="R157" t="s">
        <v>33</v>
      </c>
      <c r="S157" s="94">
        <v>-1267.5999999999999</v>
      </c>
      <c r="T157" s="94">
        <v>0</v>
      </c>
      <c r="U157" s="94">
        <v>1267.5999999999999</v>
      </c>
      <c r="V157" t="s">
        <v>220</v>
      </c>
      <c r="W157" s="92"/>
      <c r="X157" t="s">
        <v>2</v>
      </c>
      <c r="Y157" t="s">
        <v>3</v>
      </c>
      <c r="Z157" s="94">
        <v>0</v>
      </c>
      <c r="AA157" s="94">
        <v>0</v>
      </c>
      <c r="AB157" s="94">
        <v>0</v>
      </c>
      <c r="AC157" s="94">
        <v>0</v>
      </c>
      <c r="AD157" s="94">
        <v>0</v>
      </c>
    </row>
    <row r="158" spans="1:30" x14ac:dyDescent="0.2">
      <c r="A158" t="s">
        <v>1875</v>
      </c>
      <c r="B158" t="s">
        <v>0</v>
      </c>
      <c r="C158" t="s">
        <v>5</v>
      </c>
      <c r="D158" t="s">
        <v>61</v>
      </c>
      <c r="E158" t="s">
        <v>928</v>
      </c>
      <c r="F158" s="84" t="str">
        <f>VLOOKUP(A158,[1]Sheet1!$A$2:$E$1721,5,FALSE)</f>
        <v>0</v>
      </c>
      <c r="G158" s="84">
        <f>VLOOKUP(A158,'[2]FA PLANT-&amp; ELECT INSLATION'!$A$6:$E$1086,5,FALSE)</f>
        <v>0</v>
      </c>
      <c r="H158" s="92">
        <v>38718</v>
      </c>
      <c r="I158" s="93">
        <f t="shared" si="2"/>
        <v>2006</v>
      </c>
      <c r="J158" s="94">
        <v>0</v>
      </c>
      <c r="K158" s="94">
        <v>2183.39</v>
      </c>
      <c r="L158" s="94">
        <v>-2183.39</v>
      </c>
      <c r="M158" s="94">
        <v>0</v>
      </c>
      <c r="N158" s="94">
        <v>0</v>
      </c>
      <c r="O158" s="94">
        <v>0</v>
      </c>
      <c r="P158" s="94">
        <v>0</v>
      </c>
      <c r="Q158" s="94">
        <v>0</v>
      </c>
      <c r="R158" t="s">
        <v>33</v>
      </c>
      <c r="S158" s="94">
        <v>-2183.39</v>
      </c>
      <c r="T158" s="94">
        <v>0</v>
      </c>
      <c r="U158" s="94">
        <v>2183.39</v>
      </c>
      <c r="V158" t="s">
        <v>220</v>
      </c>
      <c r="W158" s="92"/>
      <c r="X158" t="s">
        <v>2</v>
      </c>
      <c r="Y158" t="s">
        <v>3</v>
      </c>
      <c r="Z158" s="94">
        <v>0</v>
      </c>
      <c r="AA158" s="94">
        <v>0</v>
      </c>
      <c r="AB158" s="94">
        <v>0</v>
      </c>
      <c r="AC158" s="94">
        <v>0</v>
      </c>
      <c r="AD158" s="94">
        <v>0</v>
      </c>
    </row>
    <row r="159" spans="1:30" x14ac:dyDescent="0.2">
      <c r="A159" t="s">
        <v>1843</v>
      </c>
      <c r="B159" t="s">
        <v>0</v>
      </c>
      <c r="C159" t="s">
        <v>5</v>
      </c>
      <c r="D159" t="s">
        <v>61</v>
      </c>
      <c r="E159" t="s">
        <v>928</v>
      </c>
      <c r="F159" s="84" t="str">
        <f>VLOOKUP(A159,[1]Sheet1!$A$2:$E$1721,5,FALSE)</f>
        <v>0</v>
      </c>
      <c r="G159" s="84">
        <f>VLOOKUP(A159,'[2]FA PLANT-&amp; ELECT INSLATION'!$A$6:$E$1086,5,FALSE)</f>
        <v>0</v>
      </c>
      <c r="H159" s="92">
        <v>38718</v>
      </c>
      <c r="I159" s="93">
        <f t="shared" si="2"/>
        <v>2006</v>
      </c>
      <c r="J159" s="94">
        <v>0</v>
      </c>
      <c r="K159" s="94">
        <v>2617.02</v>
      </c>
      <c r="L159" s="94">
        <v>-2617.02</v>
      </c>
      <c r="M159" s="94">
        <v>0</v>
      </c>
      <c r="N159" s="94">
        <v>0</v>
      </c>
      <c r="O159" s="94">
        <v>0</v>
      </c>
      <c r="P159" s="94">
        <v>0</v>
      </c>
      <c r="Q159" s="94">
        <v>0</v>
      </c>
      <c r="R159" t="s">
        <v>33</v>
      </c>
      <c r="S159" s="94">
        <v>-2617.02</v>
      </c>
      <c r="T159" s="94">
        <v>0</v>
      </c>
      <c r="U159" s="94">
        <v>2617.02</v>
      </c>
      <c r="V159" t="s">
        <v>220</v>
      </c>
      <c r="W159" s="92"/>
      <c r="X159" t="s">
        <v>2</v>
      </c>
      <c r="Y159" t="s">
        <v>3</v>
      </c>
      <c r="Z159" s="94">
        <v>0</v>
      </c>
      <c r="AA159" s="94">
        <v>0</v>
      </c>
      <c r="AB159" s="94">
        <v>0</v>
      </c>
      <c r="AC159" s="94">
        <v>0</v>
      </c>
      <c r="AD159" s="94">
        <v>0</v>
      </c>
    </row>
    <row r="160" spans="1:30" x14ac:dyDescent="0.2">
      <c r="A160" t="s">
        <v>1919</v>
      </c>
      <c r="B160" t="s">
        <v>0</v>
      </c>
      <c r="C160" t="s">
        <v>5</v>
      </c>
      <c r="D160" t="s">
        <v>61</v>
      </c>
      <c r="E160" t="s">
        <v>1920</v>
      </c>
      <c r="F160" s="84" t="str">
        <f>VLOOKUP(A160,[1]Sheet1!$A$2:$E$1721,5,FALSE)</f>
        <v>0</v>
      </c>
      <c r="G160" s="84">
        <f>VLOOKUP(A160,'[2]FA PLANT-&amp; ELECT INSLATION'!$A$6:$E$1086,5,FALSE)</f>
        <v>0</v>
      </c>
      <c r="H160" s="92">
        <v>38718</v>
      </c>
      <c r="I160" s="93">
        <f t="shared" si="2"/>
        <v>2006</v>
      </c>
      <c r="J160" s="94">
        <v>0</v>
      </c>
      <c r="K160" s="94">
        <v>1651.67</v>
      </c>
      <c r="L160" s="94">
        <v>-1651.67</v>
      </c>
      <c r="M160" s="94">
        <v>0</v>
      </c>
      <c r="N160" s="94">
        <v>0</v>
      </c>
      <c r="O160" s="94">
        <v>0</v>
      </c>
      <c r="P160" s="94">
        <v>0</v>
      </c>
      <c r="Q160" s="94">
        <v>0</v>
      </c>
      <c r="R160" t="s">
        <v>33</v>
      </c>
      <c r="S160" s="94">
        <v>-1651.67</v>
      </c>
      <c r="T160" s="94">
        <v>0</v>
      </c>
      <c r="U160" s="94">
        <v>1651.67</v>
      </c>
      <c r="V160" t="s">
        <v>220</v>
      </c>
      <c r="W160" s="92"/>
      <c r="X160" t="s">
        <v>2</v>
      </c>
      <c r="Y160" t="s">
        <v>3</v>
      </c>
      <c r="Z160" s="94">
        <v>0</v>
      </c>
      <c r="AA160" s="94">
        <v>0</v>
      </c>
      <c r="AB160" s="94">
        <v>0</v>
      </c>
      <c r="AC160" s="94">
        <v>0</v>
      </c>
      <c r="AD160" s="94">
        <v>0</v>
      </c>
    </row>
    <row r="161" spans="1:30" x14ac:dyDescent="0.2">
      <c r="A161" t="s">
        <v>1686</v>
      </c>
      <c r="B161" t="s">
        <v>0</v>
      </c>
      <c r="C161" t="s">
        <v>5</v>
      </c>
      <c r="D161" t="s">
        <v>61</v>
      </c>
      <c r="E161" t="s">
        <v>1687</v>
      </c>
      <c r="F161" s="84" t="str">
        <f>VLOOKUP(A161,[1]Sheet1!$A$2:$E$1721,5,FALSE)</f>
        <v>8</v>
      </c>
      <c r="G161" s="84">
        <f>VLOOKUP(A161,'[2]FA PLANT-&amp; ELECT INSLATION'!$A$6:$E$1086,5,FALSE)</f>
        <v>0</v>
      </c>
      <c r="H161" s="92">
        <v>38718</v>
      </c>
      <c r="I161" s="93">
        <f t="shared" si="2"/>
        <v>2006</v>
      </c>
      <c r="J161" s="94">
        <v>287.48</v>
      </c>
      <c r="K161" s="94">
        <v>5749.6</v>
      </c>
      <c r="L161" s="94">
        <v>-5462.12</v>
      </c>
      <c r="M161" s="94">
        <v>0</v>
      </c>
      <c r="N161" s="94">
        <v>0</v>
      </c>
      <c r="O161" s="94">
        <v>0</v>
      </c>
      <c r="P161" s="94">
        <v>0</v>
      </c>
      <c r="Q161" s="94">
        <v>0</v>
      </c>
      <c r="R161" t="s">
        <v>33</v>
      </c>
      <c r="S161" s="94">
        <v>-5462.12</v>
      </c>
      <c r="T161" s="94">
        <v>287.48</v>
      </c>
      <c r="U161" s="94">
        <v>5749.6</v>
      </c>
      <c r="V161" t="s">
        <v>220</v>
      </c>
      <c r="W161" s="92"/>
      <c r="X161" t="s">
        <v>2</v>
      </c>
      <c r="Y161" t="s">
        <v>3</v>
      </c>
      <c r="Z161" s="94">
        <v>0</v>
      </c>
      <c r="AA161" s="94">
        <v>0</v>
      </c>
      <c r="AB161" s="94">
        <v>0</v>
      </c>
      <c r="AC161" s="94">
        <v>0</v>
      </c>
      <c r="AD161" s="94">
        <v>0</v>
      </c>
    </row>
    <row r="162" spans="1:30" x14ac:dyDescent="0.2">
      <c r="A162" t="s">
        <v>1958</v>
      </c>
      <c r="B162" t="s">
        <v>0</v>
      </c>
      <c r="C162" t="s">
        <v>5</v>
      </c>
      <c r="D162" t="s">
        <v>61</v>
      </c>
      <c r="E162" t="s">
        <v>1524</v>
      </c>
      <c r="F162" s="84" t="str">
        <f>VLOOKUP(A162,[1]Sheet1!$A$2:$E$1721,5,FALSE)</f>
        <v>0</v>
      </c>
      <c r="G162" s="84">
        <f>VLOOKUP(A162,'[2]FA PLANT-&amp; ELECT INSLATION'!$A$6:$E$1086,5,FALSE)</f>
        <v>0</v>
      </c>
      <c r="H162" s="92">
        <v>38718</v>
      </c>
      <c r="I162" s="93">
        <f t="shared" si="2"/>
        <v>2006</v>
      </c>
      <c r="J162" s="94">
        <v>0</v>
      </c>
      <c r="K162" s="94">
        <v>1403.93</v>
      </c>
      <c r="L162" s="94">
        <v>-1403.93</v>
      </c>
      <c r="M162" s="94">
        <v>0</v>
      </c>
      <c r="N162" s="94">
        <v>0</v>
      </c>
      <c r="O162" s="94">
        <v>0</v>
      </c>
      <c r="P162" s="94">
        <v>0</v>
      </c>
      <c r="Q162" s="94">
        <v>0</v>
      </c>
      <c r="R162" t="s">
        <v>33</v>
      </c>
      <c r="S162" s="94">
        <v>-1403.93</v>
      </c>
      <c r="T162" s="94">
        <v>0</v>
      </c>
      <c r="U162" s="94">
        <v>1403.93</v>
      </c>
      <c r="V162" t="s">
        <v>220</v>
      </c>
      <c r="W162" s="92"/>
      <c r="X162" t="s">
        <v>2</v>
      </c>
      <c r="Y162" t="s">
        <v>3</v>
      </c>
      <c r="Z162" s="94">
        <v>0</v>
      </c>
      <c r="AA162" s="94">
        <v>0</v>
      </c>
      <c r="AB162" s="94">
        <v>0</v>
      </c>
      <c r="AC162" s="94">
        <v>0</v>
      </c>
      <c r="AD162" s="94">
        <v>0</v>
      </c>
    </row>
    <row r="163" spans="1:30" x14ac:dyDescent="0.2">
      <c r="A163" t="s">
        <v>1703</v>
      </c>
      <c r="B163" t="s">
        <v>0</v>
      </c>
      <c r="C163" t="s">
        <v>5</v>
      </c>
      <c r="D163" t="s">
        <v>61</v>
      </c>
      <c r="E163" t="s">
        <v>1704</v>
      </c>
      <c r="F163" s="84" t="str">
        <f>VLOOKUP(A163,[1]Sheet1!$A$2:$E$1721,5,FALSE)</f>
        <v>0</v>
      </c>
      <c r="G163" s="84">
        <f>VLOOKUP(A163,'[2]FA PLANT-&amp; ELECT INSLATION'!$A$6:$E$1086,5,FALSE)</f>
        <v>0</v>
      </c>
      <c r="H163" s="92">
        <v>38718</v>
      </c>
      <c r="I163" s="93">
        <f t="shared" si="2"/>
        <v>2006</v>
      </c>
      <c r="J163" s="94">
        <v>0</v>
      </c>
      <c r="K163" s="94">
        <v>4980.05</v>
      </c>
      <c r="L163" s="94">
        <v>-4980.05</v>
      </c>
      <c r="M163" s="94">
        <v>0</v>
      </c>
      <c r="N163" s="94">
        <v>0</v>
      </c>
      <c r="O163" s="94">
        <v>0</v>
      </c>
      <c r="P163" s="94">
        <v>0</v>
      </c>
      <c r="Q163" s="94">
        <v>0</v>
      </c>
      <c r="R163" t="s">
        <v>33</v>
      </c>
      <c r="S163" s="94">
        <v>-4980.05</v>
      </c>
      <c r="T163" s="94">
        <v>0</v>
      </c>
      <c r="U163" s="94">
        <v>4980.05</v>
      </c>
      <c r="V163" t="s">
        <v>220</v>
      </c>
      <c r="W163" s="92"/>
      <c r="X163" t="s">
        <v>2</v>
      </c>
      <c r="Y163" t="s">
        <v>3</v>
      </c>
      <c r="Z163" s="94">
        <v>0</v>
      </c>
      <c r="AA163" s="94">
        <v>0</v>
      </c>
      <c r="AB163" s="94">
        <v>0</v>
      </c>
      <c r="AC163" s="94">
        <v>0</v>
      </c>
      <c r="AD163" s="94">
        <v>0</v>
      </c>
    </row>
    <row r="164" spans="1:30" x14ac:dyDescent="0.2">
      <c r="A164" t="s">
        <v>1709</v>
      </c>
      <c r="B164" t="s">
        <v>0</v>
      </c>
      <c r="C164" t="s">
        <v>5</v>
      </c>
      <c r="D164" t="s">
        <v>61</v>
      </c>
      <c r="E164" t="s">
        <v>1710</v>
      </c>
      <c r="F164" s="84" t="str">
        <f>VLOOKUP(A164,[1]Sheet1!$A$2:$E$1721,5,FALSE)</f>
        <v>0</v>
      </c>
      <c r="G164" s="84">
        <f>VLOOKUP(A164,'[2]FA PLANT-&amp; ELECT INSLATION'!$A$6:$E$1086,5,FALSE)</f>
        <v>0</v>
      </c>
      <c r="H164" s="92">
        <v>38718</v>
      </c>
      <c r="I164" s="93">
        <f t="shared" si="2"/>
        <v>2006</v>
      </c>
      <c r="J164" s="94">
        <v>0</v>
      </c>
      <c r="K164" s="94">
        <v>4880.16</v>
      </c>
      <c r="L164" s="94">
        <v>-4880.16</v>
      </c>
      <c r="M164" s="94">
        <v>0</v>
      </c>
      <c r="N164" s="94">
        <v>0</v>
      </c>
      <c r="O164" s="94">
        <v>0</v>
      </c>
      <c r="P164" s="94">
        <v>0</v>
      </c>
      <c r="Q164" s="94">
        <v>0</v>
      </c>
      <c r="R164" t="s">
        <v>33</v>
      </c>
      <c r="S164" s="94">
        <v>-4880.16</v>
      </c>
      <c r="T164" s="94">
        <v>0</v>
      </c>
      <c r="U164" s="94">
        <v>4880.16</v>
      </c>
      <c r="V164" t="s">
        <v>220</v>
      </c>
      <c r="W164" s="92"/>
      <c r="X164" t="s">
        <v>2</v>
      </c>
      <c r="Y164" t="s">
        <v>3</v>
      </c>
      <c r="Z164" s="94">
        <v>0</v>
      </c>
      <c r="AA164" s="94">
        <v>0</v>
      </c>
      <c r="AB164" s="94">
        <v>0</v>
      </c>
      <c r="AC164" s="94">
        <v>0</v>
      </c>
      <c r="AD164" s="94">
        <v>0</v>
      </c>
    </row>
    <row r="165" spans="1:30" x14ac:dyDescent="0.2">
      <c r="A165" t="s">
        <v>1901</v>
      </c>
      <c r="B165" t="s">
        <v>0</v>
      </c>
      <c r="C165" t="s">
        <v>5</v>
      </c>
      <c r="D165" t="s">
        <v>61</v>
      </c>
      <c r="E165" t="s">
        <v>1902</v>
      </c>
      <c r="F165" s="84" t="str">
        <f>VLOOKUP(A165,[1]Sheet1!$A$2:$E$1721,5,FALSE)</f>
        <v>0</v>
      </c>
      <c r="G165" s="84">
        <f>VLOOKUP(A165,'[2]FA PLANT-&amp; ELECT INSLATION'!$A$6:$E$1086,5,FALSE)</f>
        <v>0</v>
      </c>
      <c r="H165" s="92">
        <v>38718</v>
      </c>
      <c r="I165" s="93">
        <f t="shared" si="2"/>
        <v>2006</v>
      </c>
      <c r="J165" s="94">
        <v>0</v>
      </c>
      <c r="K165" s="94">
        <v>1857.37</v>
      </c>
      <c r="L165" s="94">
        <v>-1857.37</v>
      </c>
      <c r="M165" s="94">
        <v>0</v>
      </c>
      <c r="N165" s="94">
        <v>0</v>
      </c>
      <c r="O165" s="94">
        <v>0</v>
      </c>
      <c r="P165" s="94">
        <v>0</v>
      </c>
      <c r="Q165" s="94">
        <v>0</v>
      </c>
      <c r="R165" t="s">
        <v>33</v>
      </c>
      <c r="S165" s="94">
        <v>-1857.37</v>
      </c>
      <c r="T165" s="94">
        <v>0</v>
      </c>
      <c r="U165" s="94">
        <v>1857.37</v>
      </c>
      <c r="V165" t="s">
        <v>220</v>
      </c>
      <c r="W165" s="92"/>
      <c r="X165" t="s">
        <v>2</v>
      </c>
      <c r="Y165" t="s">
        <v>3</v>
      </c>
      <c r="Z165" s="94">
        <v>0</v>
      </c>
      <c r="AA165" s="94">
        <v>0</v>
      </c>
      <c r="AB165" s="94">
        <v>0</v>
      </c>
      <c r="AC165" s="94">
        <v>0</v>
      </c>
      <c r="AD165" s="94">
        <v>0</v>
      </c>
    </row>
    <row r="166" spans="1:30" x14ac:dyDescent="0.2">
      <c r="A166" t="s">
        <v>1870</v>
      </c>
      <c r="B166" t="s">
        <v>0</v>
      </c>
      <c r="C166" t="s">
        <v>5</v>
      </c>
      <c r="D166" t="s">
        <v>61</v>
      </c>
      <c r="E166" t="s">
        <v>1871</v>
      </c>
      <c r="F166" s="84" t="str">
        <f>VLOOKUP(A166,[1]Sheet1!$A$2:$E$1721,5,FALSE)</f>
        <v>0</v>
      </c>
      <c r="G166" s="84">
        <f>VLOOKUP(A166,'[2]FA PLANT-&amp; ELECT INSLATION'!$A$6:$E$1086,5,FALSE)</f>
        <v>0</v>
      </c>
      <c r="H166" s="92">
        <v>38718</v>
      </c>
      <c r="I166" s="93">
        <f t="shared" si="2"/>
        <v>2006</v>
      </c>
      <c r="J166" s="94">
        <v>0</v>
      </c>
      <c r="K166" s="94">
        <v>2247.35</v>
      </c>
      <c r="L166" s="94">
        <v>-2247.35</v>
      </c>
      <c r="M166" s="94">
        <v>0</v>
      </c>
      <c r="N166" s="94">
        <v>0</v>
      </c>
      <c r="O166" s="94">
        <v>0</v>
      </c>
      <c r="P166" s="94">
        <v>0</v>
      </c>
      <c r="Q166" s="94">
        <v>0</v>
      </c>
      <c r="R166" t="s">
        <v>33</v>
      </c>
      <c r="S166" s="94">
        <v>-2247.35</v>
      </c>
      <c r="T166" s="94">
        <v>0</v>
      </c>
      <c r="U166" s="94">
        <v>2247.35</v>
      </c>
      <c r="V166" t="s">
        <v>220</v>
      </c>
      <c r="W166" s="92"/>
      <c r="X166" t="s">
        <v>2</v>
      </c>
      <c r="Y166" t="s">
        <v>3</v>
      </c>
      <c r="Z166" s="94">
        <v>0</v>
      </c>
      <c r="AA166" s="94">
        <v>0</v>
      </c>
      <c r="AB166" s="94">
        <v>0</v>
      </c>
      <c r="AC166" s="94">
        <v>0</v>
      </c>
      <c r="AD166" s="94">
        <v>0</v>
      </c>
    </row>
    <row r="167" spans="1:30" x14ac:dyDescent="0.2">
      <c r="A167" t="s">
        <v>1406</v>
      </c>
      <c r="B167" t="s">
        <v>0</v>
      </c>
      <c r="C167" t="s">
        <v>5</v>
      </c>
      <c r="D167" t="s">
        <v>61</v>
      </c>
      <c r="E167" t="s">
        <v>1407</v>
      </c>
      <c r="F167" s="84" t="str">
        <f>VLOOKUP(A167,[1]Sheet1!$A$2:$E$1721,5,FALSE)</f>
        <v>8</v>
      </c>
      <c r="G167" s="84">
        <f>VLOOKUP(A167,'[2]FA PLANT-&amp; ELECT INSLATION'!$A$6:$E$1086,5,FALSE)</f>
        <v>0</v>
      </c>
      <c r="H167" s="92">
        <v>38718</v>
      </c>
      <c r="I167" s="93">
        <f t="shared" si="2"/>
        <v>2006</v>
      </c>
      <c r="J167" s="94">
        <v>914.12</v>
      </c>
      <c r="K167" s="94">
        <v>18282.349999999999</v>
      </c>
      <c r="L167" s="94">
        <v>-17368.23</v>
      </c>
      <c r="M167" s="94">
        <v>0</v>
      </c>
      <c r="N167" s="94">
        <v>0</v>
      </c>
      <c r="O167" s="94">
        <v>0</v>
      </c>
      <c r="P167" s="94">
        <v>0</v>
      </c>
      <c r="Q167" s="94">
        <v>0</v>
      </c>
      <c r="R167" t="s">
        <v>33</v>
      </c>
      <c r="S167" s="94">
        <v>-17368.23</v>
      </c>
      <c r="T167" s="94">
        <v>914.12</v>
      </c>
      <c r="U167" s="94">
        <v>18282.349999999999</v>
      </c>
      <c r="V167" t="s">
        <v>220</v>
      </c>
      <c r="W167" s="92"/>
      <c r="X167" t="s">
        <v>2</v>
      </c>
      <c r="Y167" t="s">
        <v>3</v>
      </c>
      <c r="Z167" s="94">
        <v>0</v>
      </c>
      <c r="AA167" s="94">
        <v>0</v>
      </c>
      <c r="AB167" s="94">
        <v>0</v>
      </c>
      <c r="AC167" s="94">
        <v>0</v>
      </c>
      <c r="AD167" s="94">
        <v>0</v>
      </c>
    </row>
    <row r="168" spans="1:30" x14ac:dyDescent="0.2">
      <c r="A168" t="s">
        <v>1760</v>
      </c>
      <c r="B168" t="s">
        <v>0</v>
      </c>
      <c r="C168" t="s">
        <v>5</v>
      </c>
      <c r="D168" t="s">
        <v>61</v>
      </c>
      <c r="E168" t="s">
        <v>1761</v>
      </c>
      <c r="F168" s="84" t="str">
        <f>VLOOKUP(A168,[1]Sheet1!$A$2:$E$1721,5,FALSE)</f>
        <v>0</v>
      </c>
      <c r="G168" s="84">
        <f>VLOOKUP(A168,'[2]FA PLANT-&amp; ELECT INSLATION'!$A$6:$E$1086,5,FALSE)</f>
        <v>0</v>
      </c>
      <c r="H168" s="92">
        <v>38718</v>
      </c>
      <c r="I168" s="93">
        <f t="shared" si="2"/>
        <v>2006</v>
      </c>
      <c r="J168" s="94">
        <v>0</v>
      </c>
      <c r="K168" s="94">
        <v>3770.89</v>
      </c>
      <c r="L168" s="94">
        <v>-3770.89</v>
      </c>
      <c r="M168" s="94">
        <v>0</v>
      </c>
      <c r="N168" s="94">
        <v>0</v>
      </c>
      <c r="O168" s="94">
        <v>0</v>
      </c>
      <c r="P168" s="94">
        <v>0</v>
      </c>
      <c r="Q168" s="94">
        <v>0</v>
      </c>
      <c r="R168" t="s">
        <v>33</v>
      </c>
      <c r="S168" s="94">
        <v>-3770.89</v>
      </c>
      <c r="T168" s="94">
        <v>0</v>
      </c>
      <c r="U168" s="94">
        <v>3770.89</v>
      </c>
      <c r="V168" t="s">
        <v>220</v>
      </c>
      <c r="W168" s="92"/>
      <c r="X168" t="s">
        <v>2</v>
      </c>
      <c r="Y168" t="s">
        <v>3</v>
      </c>
      <c r="Z168" s="94">
        <v>0</v>
      </c>
      <c r="AA168" s="94">
        <v>0</v>
      </c>
      <c r="AB168" s="94">
        <v>0</v>
      </c>
      <c r="AC168" s="94">
        <v>0</v>
      </c>
      <c r="AD168" s="94">
        <v>0</v>
      </c>
    </row>
    <row r="169" spans="1:30" x14ac:dyDescent="0.2">
      <c r="A169" t="s">
        <v>1993</v>
      </c>
      <c r="B169" t="s">
        <v>0</v>
      </c>
      <c r="C169" t="s">
        <v>5</v>
      </c>
      <c r="D169" t="s">
        <v>61</v>
      </c>
      <c r="E169" t="s">
        <v>1994</v>
      </c>
      <c r="F169" s="84" t="str">
        <f>VLOOKUP(A169,[1]Sheet1!$A$2:$E$1721,5,FALSE)</f>
        <v>0</v>
      </c>
      <c r="G169" s="84">
        <f>VLOOKUP(A169,'[2]FA PLANT-&amp; ELECT INSLATION'!$A$6:$E$1086,5,FALSE)</f>
        <v>0</v>
      </c>
      <c r="H169" s="92">
        <v>38718</v>
      </c>
      <c r="I169" s="93">
        <f t="shared" si="2"/>
        <v>2006</v>
      </c>
      <c r="J169" s="94">
        <v>0</v>
      </c>
      <c r="K169" s="94">
        <v>1212.18</v>
      </c>
      <c r="L169" s="94">
        <v>-1212.18</v>
      </c>
      <c r="M169" s="94">
        <v>0</v>
      </c>
      <c r="N169" s="94">
        <v>0</v>
      </c>
      <c r="O169" s="94">
        <v>0</v>
      </c>
      <c r="P169" s="94">
        <v>0</v>
      </c>
      <c r="Q169" s="94">
        <v>0</v>
      </c>
      <c r="R169" t="s">
        <v>33</v>
      </c>
      <c r="S169" s="94">
        <v>-1212.18</v>
      </c>
      <c r="T169" s="94">
        <v>0</v>
      </c>
      <c r="U169" s="94">
        <v>1212.18</v>
      </c>
      <c r="V169" t="s">
        <v>220</v>
      </c>
      <c r="W169" s="92"/>
      <c r="X169" t="s">
        <v>2</v>
      </c>
      <c r="Y169" t="s">
        <v>3</v>
      </c>
      <c r="Z169" s="94">
        <v>0</v>
      </c>
      <c r="AA169" s="94">
        <v>0</v>
      </c>
      <c r="AB169" s="94">
        <v>0</v>
      </c>
      <c r="AC169" s="94">
        <v>0</v>
      </c>
      <c r="AD169" s="94">
        <v>0</v>
      </c>
    </row>
    <row r="170" spans="1:30" x14ac:dyDescent="0.2">
      <c r="A170" t="s">
        <v>2517</v>
      </c>
      <c r="B170" t="s">
        <v>0</v>
      </c>
      <c r="C170" t="s">
        <v>5</v>
      </c>
      <c r="D170" t="s">
        <v>61</v>
      </c>
      <c r="E170" t="s">
        <v>2518</v>
      </c>
      <c r="F170" s="84" t="str">
        <f>VLOOKUP(A170,[1]Sheet1!$A$2:$E$1721,5,FALSE)</f>
        <v>0</v>
      </c>
      <c r="G170" s="84">
        <f>VLOOKUP(A170,'[2]FA PLANT-&amp; ELECT INSLATION'!$A$6:$E$1086,5,FALSE)</f>
        <v>0</v>
      </c>
      <c r="H170" s="92">
        <v>38718</v>
      </c>
      <c r="I170" s="93">
        <f t="shared" si="2"/>
        <v>2006</v>
      </c>
      <c r="J170" s="94">
        <v>0</v>
      </c>
      <c r="K170" s="94">
        <v>873.58</v>
      </c>
      <c r="L170" s="94">
        <v>-873.58</v>
      </c>
      <c r="M170" s="94">
        <v>0</v>
      </c>
      <c r="N170" s="94">
        <v>0</v>
      </c>
      <c r="O170" s="94">
        <v>-873.58</v>
      </c>
      <c r="P170" s="94">
        <v>0</v>
      </c>
      <c r="Q170" s="94">
        <v>873.58</v>
      </c>
      <c r="R170" t="s">
        <v>33</v>
      </c>
      <c r="S170" s="94">
        <v>0</v>
      </c>
      <c r="T170" s="94">
        <v>0</v>
      </c>
      <c r="U170" s="94">
        <v>0</v>
      </c>
      <c r="V170" t="s">
        <v>220</v>
      </c>
      <c r="W170" s="92">
        <v>44286</v>
      </c>
      <c r="X170" t="s">
        <v>2</v>
      </c>
      <c r="Y170" t="s">
        <v>3</v>
      </c>
      <c r="Z170" s="94">
        <v>0</v>
      </c>
      <c r="AA170" s="94">
        <v>0</v>
      </c>
      <c r="AB170" s="94">
        <v>0</v>
      </c>
      <c r="AC170" s="94">
        <v>0</v>
      </c>
      <c r="AD170" s="94">
        <v>0</v>
      </c>
    </row>
    <row r="171" spans="1:30" x14ac:dyDescent="0.2">
      <c r="A171" t="s">
        <v>2096</v>
      </c>
      <c r="B171" t="s">
        <v>0</v>
      </c>
      <c r="C171" t="s">
        <v>5</v>
      </c>
      <c r="D171" t="s">
        <v>61</v>
      </c>
      <c r="E171" t="s">
        <v>2097</v>
      </c>
      <c r="F171" s="84" t="str">
        <f>VLOOKUP(A171,[1]Sheet1!$A$2:$E$1721,5,FALSE)</f>
        <v>0</v>
      </c>
      <c r="G171" s="84">
        <f>VLOOKUP(A171,'[2]FA PLANT-&amp; ELECT INSLATION'!$A$6:$E$1086,5,FALSE)</f>
        <v>0</v>
      </c>
      <c r="H171" s="92">
        <v>38718</v>
      </c>
      <c r="I171" s="93">
        <f t="shared" si="2"/>
        <v>2006</v>
      </c>
      <c r="J171" s="94">
        <v>0</v>
      </c>
      <c r="K171" s="94">
        <v>805.6</v>
      </c>
      <c r="L171" s="94">
        <v>-805.6</v>
      </c>
      <c r="M171" s="94">
        <v>0</v>
      </c>
      <c r="N171" s="94">
        <v>0</v>
      </c>
      <c r="O171" s="94">
        <v>0</v>
      </c>
      <c r="P171" s="94">
        <v>0</v>
      </c>
      <c r="Q171" s="94">
        <v>0</v>
      </c>
      <c r="R171" t="s">
        <v>33</v>
      </c>
      <c r="S171" s="94">
        <v>-805.6</v>
      </c>
      <c r="T171" s="94">
        <v>0</v>
      </c>
      <c r="U171" s="94">
        <v>805.6</v>
      </c>
      <c r="V171" t="s">
        <v>220</v>
      </c>
      <c r="W171" s="92"/>
      <c r="X171" t="s">
        <v>2</v>
      </c>
      <c r="Y171" t="s">
        <v>3</v>
      </c>
      <c r="Z171" s="94">
        <v>0</v>
      </c>
      <c r="AA171" s="94">
        <v>0</v>
      </c>
      <c r="AB171" s="94">
        <v>0</v>
      </c>
      <c r="AC171" s="94">
        <v>0</v>
      </c>
      <c r="AD171" s="94">
        <v>0</v>
      </c>
    </row>
    <row r="172" spans="1:30" x14ac:dyDescent="0.2">
      <c r="A172" t="s">
        <v>1376</v>
      </c>
      <c r="B172" t="s">
        <v>0</v>
      </c>
      <c r="C172" t="s">
        <v>5</v>
      </c>
      <c r="D172" t="s">
        <v>61</v>
      </c>
      <c r="E172" t="s">
        <v>1369</v>
      </c>
      <c r="F172" s="84" t="str">
        <f>VLOOKUP(A172,[1]Sheet1!$A$2:$E$1721,5,FALSE)</f>
        <v>8</v>
      </c>
      <c r="G172" s="84">
        <f>VLOOKUP(A172,'[2]FA PLANT-&amp; ELECT INSLATION'!$A$6:$E$1086,5,FALSE)</f>
        <v>0</v>
      </c>
      <c r="H172" s="92">
        <v>38718</v>
      </c>
      <c r="I172" s="93">
        <f t="shared" si="2"/>
        <v>2006</v>
      </c>
      <c r="J172" s="94">
        <v>1056.2</v>
      </c>
      <c r="K172" s="94">
        <v>21123.98</v>
      </c>
      <c r="L172" s="94">
        <v>-20067.78</v>
      </c>
      <c r="M172" s="94">
        <v>0</v>
      </c>
      <c r="N172" s="94">
        <v>0</v>
      </c>
      <c r="O172" s="94">
        <v>0</v>
      </c>
      <c r="P172" s="94">
        <v>0</v>
      </c>
      <c r="Q172" s="94">
        <v>0</v>
      </c>
      <c r="R172" t="s">
        <v>33</v>
      </c>
      <c r="S172" s="94">
        <v>-20067.78</v>
      </c>
      <c r="T172" s="94">
        <v>1056.2</v>
      </c>
      <c r="U172" s="94">
        <v>21123.98</v>
      </c>
      <c r="V172" t="s">
        <v>220</v>
      </c>
      <c r="W172" s="92"/>
      <c r="X172" t="s">
        <v>2</v>
      </c>
      <c r="Y172" t="s">
        <v>3</v>
      </c>
      <c r="Z172" s="94">
        <v>0</v>
      </c>
      <c r="AA172" s="94">
        <v>0</v>
      </c>
      <c r="AB172" s="94">
        <v>0</v>
      </c>
      <c r="AC172" s="94">
        <v>0</v>
      </c>
      <c r="AD172" s="94">
        <v>0</v>
      </c>
    </row>
    <row r="173" spans="1:30" x14ac:dyDescent="0.2">
      <c r="A173" t="s">
        <v>1368</v>
      </c>
      <c r="B173" t="s">
        <v>0</v>
      </c>
      <c r="C173" t="s">
        <v>5</v>
      </c>
      <c r="D173" t="s">
        <v>61</v>
      </c>
      <c r="E173" t="s">
        <v>1369</v>
      </c>
      <c r="F173" s="84" t="str">
        <f>VLOOKUP(A173,[1]Sheet1!$A$2:$E$1721,5,FALSE)</f>
        <v>8</v>
      </c>
      <c r="G173" s="84">
        <f>VLOOKUP(A173,'[2]FA PLANT-&amp; ELECT INSLATION'!$A$6:$E$1086,5,FALSE)</f>
        <v>0</v>
      </c>
      <c r="H173" s="92">
        <v>38718</v>
      </c>
      <c r="I173" s="93">
        <f t="shared" si="2"/>
        <v>2006</v>
      </c>
      <c r="J173" s="94">
        <v>1115.77</v>
      </c>
      <c r="K173" s="94">
        <v>22315.42</v>
      </c>
      <c r="L173" s="94">
        <v>-21199.65</v>
      </c>
      <c r="M173" s="94">
        <v>0</v>
      </c>
      <c r="N173" s="94">
        <v>0</v>
      </c>
      <c r="O173" s="94">
        <v>0</v>
      </c>
      <c r="P173" s="94">
        <v>0</v>
      </c>
      <c r="Q173" s="94">
        <v>0</v>
      </c>
      <c r="R173" t="s">
        <v>33</v>
      </c>
      <c r="S173" s="94">
        <v>-21199.65</v>
      </c>
      <c r="T173" s="94">
        <v>1115.77</v>
      </c>
      <c r="U173" s="94">
        <v>22315.42</v>
      </c>
      <c r="V173" t="s">
        <v>220</v>
      </c>
      <c r="W173" s="92"/>
      <c r="X173" t="s">
        <v>2</v>
      </c>
      <c r="Y173" t="s">
        <v>3</v>
      </c>
      <c r="Z173" s="94">
        <v>0</v>
      </c>
      <c r="AA173" s="94">
        <v>0</v>
      </c>
      <c r="AB173" s="94">
        <v>0</v>
      </c>
      <c r="AC173" s="94">
        <v>0</v>
      </c>
      <c r="AD173" s="94">
        <v>0</v>
      </c>
    </row>
    <row r="174" spans="1:30" x14ac:dyDescent="0.2">
      <c r="A174" t="s">
        <v>857</v>
      </c>
      <c r="B174" t="s">
        <v>0</v>
      </c>
      <c r="C174" t="s">
        <v>5</v>
      </c>
      <c r="D174" t="s">
        <v>61</v>
      </c>
      <c r="E174" t="s">
        <v>858</v>
      </c>
      <c r="F174" s="84" t="str">
        <f>VLOOKUP(A174,[1]Sheet1!$A$2:$E$1721,5,FALSE)</f>
        <v>8</v>
      </c>
      <c r="G174" s="84">
        <f>VLOOKUP(A174,'[2]FA PLANT-&amp; ELECT INSLATION'!$A$6:$E$1086,5,FALSE)</f>
        <v>0</v>
      </c>
      <c r="H174" s="92">
        <v>38718</v>
      </c>
      <c r="I174" s="93">
        <f t="shared" si="2"/>
        <v>2006</v>
      </c>
      <c r="J174" s="94">
        <v>8440.65</v>
      </c>
      <c r="K174" s="94">
        <v>168813</v>
      </c>
      <c r="L174" s="94">
        <v>-160372.35</v>
      </c>
      <c r="M174" s="94">
        <v>0</v>
      </c>
      <c r="N174" s="94">
        <v>0</v>
      </c>
      <c r="O174" s="94">
        <v>0</v>
      </c>
      <c r="P174" s="94">
        <v>0</v>
      </c>
      <c r="Q174" s="94">
        <v>0</v>
      </c>
      <c r="R174" t="s">
        <v>33</v>
      </c>
      <c r="S174" s="94">
        <v>-160372.35</v>
      </c>
      <c r="T174" s="94">
        <v>8440.65</v>
      </c>
      <c r="U174" s="94">
        <v>168813</v>
      </c>
      <c r="V174" t="s">
        <v>220</v>
      </c>
      <c r="W174" s="92"/>
      <c r="X174" t="s">
        <v>2</v>
      </c>
      <c r="Y174" t="s">
        <v>3</v>
      </c>
      <c r="Z174" s="94">
        <v>0</v>
      </c>
      <c r="AA174" s="94">
        <v>0</v>
      </c>
      <c r="AB174" s="94">
        <v>0</v>
      </c>
      <c r="AC174" s="94">
        <v>0</v>
      </c>
      <c r="AD174" s="94">
        <v>0</v>
      </c>
    </row>
    <row r="175" spans="1:30" x14ac:dyDescent="0.2">
      <c r="A175" t="s">
        <v>1899</v>
      </c>
      <c r="B175" t="s">
        <v>0</v>
      </c>
      <c r="C175" t="s">
        <v>5</v>
      </c>
      <c r="D175" t="s">
        <v>61</v>
      </c>
      <c r="E175" t="s">
        <v>1900</v>
      </c>
      <c r="F175" s="84" t="str">
        <f>VLOOKUP(A175,[1]Sheet1!$A$2:$E$1721,5,FALSE)</f>
        <v>0</v>
      </c>
      <c r="G175" s="84">
        <f>VLOOKUP(A175,'[2]FA PLANT-&amp; ELECT INSLATION'!$A$6:$E$1086,5,FALSE)</f>
        <v>0</v>
      </c>
      <c r="H175" s="92">
        <v>38718</v>
      </c>
      <c r="I175" s="93">
        <f t="shared" si="2"/>
        <v>2006</v>
      </c>
      <c r="J175" s="94">
        <v>0</v>
      </c>
      <c r="K175" s="94">
        <v>1864.43</v>
      </c>
      <c r="L175" s="94">
        <v>-1864.43</v>
      </c>
      <c r="M175" s="94">
        <v>0</v>
      </c>
      <c r="N175" s="94">
        <v>0</v>
      </c>
      <c r="O175" s="94">
        <v>0</v>
      </c>
      <c r="P175" s="94">
        <v>0</v>
      </c>
      <c r="Q175" s="94">
        <v>0</v>
      </c>
      <c r="R175" t="s">
        <v>33</v>
      </c>
      <c r="S175" s="94">
        <v>-1864.43</v>
      </c>
      <c r="T175" s="94">
        <v>0</v>
      </c>
      <c r="U175" s="94">
        <v>1864.43</v>
      </c>
      <c r="V175" t="s">
        <v>220</v>
      </c>
      <c r="W175" s="92"/>
      <c r="X175" t="s">
        <v>2</v>
      </c>
      <c r="Y175" t="s">
        <v>3</v>
      </c>
      <c r="Z175" s="94">
        <v>0</v>
      </c>
      <c r="AA175" s="94">
        <v>0</v>
      </c>
      <c r="AB175" s="94">
        <v>0</v>
      </c>
      <c r="AC175" s="94">
        <v>0</v>
      </c>
      <c r="AD175" s="94">
        <v>0</v>
      </c>
    </row>
    <row r="176" spans="1:30" x14ac:dyDescent="0.2">
      <c r="A176" t="s">
        <v>2266</v>
      </c>
      <c r="B176" t="s">
        <v>0</v>
      </c>
      <c r="C176" t="s">
        <v>5</v>
      </c>
      <c r="D176" t="s">
        <v>61</v>
      </c>
      <c r="E176" t="s">
        <v>2267</v>
      </c>
      <c r="F176" s="84" t="str">
        <f>VLOOKUP(A176,[1]Sheet1!$A$2:$E$1721,5,FALSE)</f>
        <v>0</v>
      </c>
      <c r="G176" s="84">
        <f>VLOOKUP(A176,'[2]FA PLANT-&amp; ELECT INSLATION'!$A$6:$E$1086,5,FALSE)</f>
        <v>0</v>
      </c>
      <c r="H176" s="92">
        <v>38718</v>
      </c>
      <c r="I176" s="93">
        <f t="shared" si="2"/>
        <v>2006</v>
      </c>
      <c r="J176" s="94">
        <v>0</v>
      </c>
      <c r="K176" s="94">
        <v>377.21</v>
      </c>
      <c r="L176" s="94">
        <v>-377.21</v>
      </c>
      <c r="M176" s="94">
        <v>0</v>
      </c>
      <c r="N176" s="94">
        <v>0</v>
      </c>
      <c r="O176" s="94">
        <v>0</v>
      </c>
      <c r="P176" s="94">
        <v>0</v>
      </c>
      <c r="Q176" s="94">
        <v>0</v>
      </c>
      <c r="R176" t="s">
        <v>33</v>
      </c>
      <c r="S176" s="94">
        <v>-377.21</v>
      </c>
      <c r="T176" s="94">
        <v>0</v>
      </c>
      <c r="U176" s="94">
        <v>377.21</v>
      </c>
      <c r="V176" t="s">
        <v>220</v>
      </c>
      <c r="W176" s="92"/>
      <c r="X176" t="s">
        <v>2</v>
      </c>
      <c r="Y176" t="s">
        <v>3</v>
      </c>
      <c r="Z176" s="94">
        <v>0</v>
      </c>
      <c r="AA176" s="94">
        <v>0</v>
      </c>
      <c r="AB176" s="94">
        <v>0</v>
      </c>
      <c r="AC176" s="94">
        <v>0</v>
      </c>
      <c r="AD176" s="94">
        <v>0</v>
      </c>
    </row>
    <row r="177" spans="1:30" x14ac:dyDescent="0.2">
      <c r="A177" t="s">
        <v>2231</v>
      </c>
      <c r="B177" t="s">
        <v>0</v>
      </c>
      <c r="C177" t="s">
        <v>5</v>
      </c>
      <c r="D177" t="s">
        <v>61</v>
      </c>
      <c r="E177" t="s">
        <v>2232</v>
      </c>
      <c r="F177" s="84" t="str">
        <f>VLOOKUP(A177,[1]Sheet1!$A$2:$E$1721,5,FALSE)</f>
        <v>0</v>
      </c>
      <c r="G177" s="84">
        <f>VLOOKUP(A177,'[2]FA PLANT-&amp; ELECT INSLATION'!$A$6:$E$1086,5,FALSE)</f>
        <v>0</v>
      </c>
      <c r="H177" s="92">
        <v>38718</v>
      </c>
      <c r="I177" s="93">
        <f t="shared" si="2"/>
        <v>2006</v>
      </c>
      <c r="J177" s="94">
        <v>0</v>
      </c>
      <c r="K177" s="94">
        <v>440.88</v>
      </c>
      <c r="L177" s="94">
        <v>-440.88</v>
      </c>
      <c r="M177" s="94">
        <v>0</v>
      </c>
      <c r="N177" s="94">
        <v>0</v>
      </c>
      <c r="O177" s="94">
        <v>0</v>
      </c>
      <c r="P177" s="94">
        <v>0</v>
      </c>
      <c r="Q177" s="94">
        <v>0</v>
      </c>
      <c r="R177" t="s">
        <v>33</v>
      </c>
      <c r="S177" s="94">
        <v>-440.88</v>
      </c>
      <c r="T177" s="94">
        <v>0</v>
      </c>
      <c r="U177" s="94">
        <v>440.88</v>
      </c>
      <c r="V177" t="s">
        <v>220</v>
      </c>
      <c r="W177" s="92"/>
      <c r="X177" t="s">
        <v>2</v>
      </c>
      <c r="Y177" t="s">
        <v>3</v>
      </c>
      <c r="Z177" s="94">
        <v>0</v>
      </c>
      <c r="AA177" s="94">
        <v>0</v>
      </c>
      <c r="AB177" s="94">
        <v>0</v>
      </c>
      <c r="AC177" s="94">
        <v>0</v>
      </c>
      <c r="AD177" s="94">
        <v>0</v>
      </c>
    </row>
    <row r="178" spans="1:30" x14ac:dyDescent="0.2">
      <c r="A178" t="s">
        <v>2100</v>
      </c>
      <c r="B178" t="s">
        <v>0</v>
      </c>
      <c r="C178" t="s">
        <v>5</v>
      </c>
      <c r="D178" t="s">
        <v>61</v>
      </c>
      <c r="E178" t="s">
        <v>2101</v>
      </c>
      <c r="F178" s="84" t="str">
        <f>VLOOKUP(A178,[1]Sheet1!$A$2:$E$1721,5,FALSE)</f>
        <v>0</v>
      </c>
      <c r="G178" s="84">
        <f>VLOOKUP(A178,'[2]FA PLANT-&amp; ELECT INSLATION'!$A$6:$E$1086,5,FALSE)</f>
        <v>0</v>
      </c>
      <c r="H178" s="92">
        <v>38718</v>
      </c>
      <c r="I178" s="93">
        <f t="shared" si="2"/>
        <v>2006</v>
      </c>
      <c r="J178" s="94">
        <v>0</v>
      </c>
      <c r="K178" s="94">
        <v>795.86</v>
      </c>
      <c r="L178" s="94">
        <v>-795.86</v>
      </c>
      <c r="M178" s="94">
        <v>0</v>
      </c>
      <c r="N178" s="94">
        <v>0</v>
      </c>
      <c r="O178" s="94">
        <v>0</v>
      </c>
      <c r="P178" s="94">
        <v>0</v>
      </c>
      <c r="Q178" s="94">
        <v>0</v>
      </c>
      <c r="R178" t="s">
        <v>33</v>
      </c>
      <c r="S178" s="94">
        <v>-795.86</v>
      </c>
      <c r="T178" s="94">
        <v>0</v>
      </c>
      <c r="U178" s="94">
        <v>795.86</v>
      </c>
      <c r="V178" t="s">
        <v>220</v>
      </c>
      <c r="W178" s="92"/>
      <c r="X178" t="s">
        <v>2</v>
      </c>
      <c r="Y178" t="s">
        <v>3</v>
      </c>
      <c r="Z178" s="94">
        <v>0</v>
      </c>
      <c r="AA178" s="94">
        <v>0</v>
      </c>
      <c r="AB178" s="94">
        <v>0</v>
      </c>
      <c r="AC178" s="94">
        <v>0</v>
      </c>
      <c r="AD178" s="94">
        <v>0</v>
      </c>
    </row>
    <row r="179" spans="1:30" x14ac:dyDescent="0.2">
      <c r="A179" t="s">
        <v>1602</v>
      </c>
      <c r="B179" t="s">
        <v>0</v>
      </c>
      <c r="C179" t="s">
        <v>5</v>
      </c>
      <c r="D179" t="s">
        <v>61</v>
      </c>
      <c r="E179" t="s">
        <v>1603</v>
      </c>
      <c r="F179" s="84" t="str">
        <f>VLOOKUP(A179,[1]Sheet1!$A$2:$E$1721,5,FALSE)</f>
        <v>8</v>
      </c>
      <c r="G179" s="84">
        <f>VLOOKUP(A179,'[2]FA PLANT-&amp; ELECT INSLATION'!$A$6:$E$1086,5,FALSE)</f>
        <v>0</v>
      </c>
      <c r="H179" s="92">
        <v>38718</v>
      </c>
      <c r="I179" s="93">
        <f t="shared" si="2"/>
        <v>2006</v>
      </c>
      <c r="J179" s="94">
        <v>419.2</v>
      </c>
      <c r="K179" s="94">
        <v>8384</v>
      </c>
      <c r="L179" s="94">
        <v>-7964.8</v>
      </c>
      <c r="M179" s="94">
        <v>0</v>
      </c>
      <c r="N179" s="94">
        <v>0</v>
      </c>
      <c r="O179" s="94">
        <v>0</v>
      </c>
      <c r="P179" s="94">
        <v>0</v>
      </c>
      <c r="Q179" s="94">
        <v>0</v>
      </c>
      <c r="R179" t="s">
        <v>33</v>
      </c>
      <c r="S179" s="94">
        <v>-7964.8</v>
      </c>
      <c r="T179" s="94">
        <v>419.2</v>
      </c>
      <c r="U179" s="94">
        <v>8384</v>
      </c>
      <c r="V179" t="s">
        <v>220</v>
      </c>
      <c r="W179" s="92"/>
      <c r="X179" t="s">
        <v>2</v>
      </c>
      <c r="Y179" t="s">
        <v>3</v>
      </c>
      <c r="Z179" s="94">
        <v>0</v>
      </c>
      <c r="AA179" s="94">
        <v>0</v>
      </c>
      <c r="AB179" s="94">
        <v>0</v>
      </c>
      <c r="AC179" s="94">
        <v>0</v>
      </c>
      <c r="AD179" s="94">
        <v>0</v>
      </c>
    </row>
    <row r="180" spans="1:30" x14ac:dyDescent="0.2">
      <c r="A180" t="s">
        <v>1852</v>
      </c>
      <c r="B180" t="s">
        <v>0</v>
      </c>
      <c r="C180" t="s">
        <v>5</v>
      </c>
      <c r="D180" t="s">
        <v>61</v>
      </c>
      <c r="E180" t="s">
        <v>1853</v>
      </c>
      <c r="F180" s="84" t="str">
        <f>VLOOKUP(A180,[1]Sheet1!$A$2:$E$1721,5,FALSE)</f>
        <v>0</v>
      </c>
      <c r="G180" s="95" t="s">
        <v>1854</v>
      </c>
      <c r="H180" s="92">
        <v>38718</v>
      </c>
      <c r="I180" s="93">
        <f t="shared" si="2"/>
        <v>2006</v>
      </c>
      <c r="J180" s="94">
        <v>0</v>
      </c>
      <c r="K180" s="94">
        <v>2454</v>
      </c>
      <c r="L180" s="94">
        <v>-2454</v>
      </c>
      <c r="M180" s="94">
        <v>0</v>
      </c>
      <c r="N180" s="94">
        <v>0</v>
      </c>
      <c r="O180" s="94">
        <v>0</v>
      </c>
      <c r="P180" s="94">
        <v>0</v>
      </c>
      <c r="Q180" s="94">
        <v>0</v>
      </c>
      <c r="R180" t="s">
        <v>33</v>
      </c>
      <c r="S180" s="94">
        <v>-2454</v>
      </c>
      <c r="T180" s="94">
        <v>0</v>
      </c>
      <c r="U180" s="94">
        <v>2454</v>
      </c>
      <c r="V180" t="s">
        <v>220</v>
      </c>
      <c r="W180" s="92"/>
      <c r="X180" t="s">
        <v>2</v>
      </c>
      <c r="Y180" t="s">
        <v>3</v>
      </c>
      <c r="Z180" s="94">
        <v>0</v>
      </c>
      <c r="AA180" s="94">
        <v>0</v>
      </c>
      <c r="AB180" s="94">
        <v>0</v>
      </c>
      <c r="AC180" s="94">
        <v>0</v>
      </c>
      <c r="AD180" s="94">
        <v>0</v>
      </c>
    </row>
    <row r="181" spans="1:30" x14ac:dyDescent="0.2">
      <c r="A181" t="s">
        <v>2376</v>
      </c>
      <c r="B181" t="s">
        <v>0</v>
      </c>
      <c r="C181" t="s">
        <v>5</v>
      </c>
      <c r="D181" t="s">
        <v>61</v>
      </c>
      <c r="E181" t="s">
        <v>2377</v>
      </c>
      <c r="F181" s="84" t="str">
        <f>VLOOKUP(A181,[1]Sheet1!$A$2:$E$1721,5,FALSE)</f>
        <v>0</v>
      </c>
      <c r="G181" s="84">
        <f>VLOOKUP(A181,'[2]FA PLANT-&amp; ELECT INSLATION'!$A$6:$E$1086,5,FALSE)</f>
        <v>0</v>
      </c>
      <c r="H181" s="92">
        <v>38718</v>
      </c>
      <c r="I181" s="93">
        <f t="shared" si="2"/>
        <v>2006</v>
      </c>
      <c r="J181" s="94">
        <v>0</v>
      </c>
      <c r="K181" s="94">
        <v>194.61</v>
      </c>
      <c r="L181" s="94">
        <v>-194.61</v>
      </c>
      <c r="M181" s="94">
        <v>0</v>
      </c>
      <c r="N181" s="94">
        <v>0</v>
      </c>
      <c r="O181" s="94">
        <v>0</v>
      </c>
      <c r="P181" s="94">
        <v>0</v>
      </c>
      <c r="Q181" s="94">
        <v>0</v>
      </c>
      <c r="R181" t="s">
        <v>33</v>
      </c>
      <c r="S181" s="94">
        <v>-194.61</v>
      </c>
      <c r="T181" s="94">
        <v>0</v>
      </c>
      <c r="U181" s="94">
        <v>194.61</v>
      </c>
      <c r="V181" t="s">
        <v>220</v>
      </c>
      <c r="W181" s="92"/>
      <c r="X181" t="s">
        <v>2</v>
      </c>
      <c r="Y181" t="s">
        <v>3</v>
      </c>
      <c r="Z181" s="94">
        <v>0</v>
      </c>
      <c r="AA181" s="94">
        <v>0</v>
      </c>
      <c r="AB181" s="94">
        <v>0</v>
      </c>
      <c r="AC181" s="94">
        <v>0</v>
      </c>
      <c r="AD181" s="94">
        <v>0</v>
      </c>
    </row>
    <row r="182" spans="1:30" x14ac:dyDescent="0.2">
      <c r="A182" t="s">
        <v>1780</v>
      </c>
      <c r="B182" t="s">
        <v>0</v>
      </c>
      <c r="C182" t="s">
        <v>5</v>
      </c>
      <c r="D182" t="s">
        <v>61</v>
      </c>
      <c r="E182" t="s">
        <v>1781</v>
      </c>
      <c r="F182" s="84" t="str">
        <f>VLOOKUP(A182,[1]Sheet1!$A$2:$E$1721,5,FALSE)</f>
        <v>0</v>
      </c>
      <c r="G182" s="84">
        <f>VLOOKUP(A182,'[2]FA PLANT-&amp; ELECT INSLATION'!$A$6:$E$1086,5,FALSE)</f>
        <v>0</v>
      </c>
      <c r="H182" s="92">
        <v>38718</v>
      </c>
      <c r="I182" s="93">
        <f t="shared" si="2"/>
        <v>2006</v>
      </c>
      <c r="J182" s="94">
        <v>0</v>
      </c>
      <c r="K182" s="94">
        <v>3455.79</v>
      </c>
      <c r="L182" s="94">
        <v>-3455.79</v>
      </c>
      <c r="M182" s="94">
        <v>0</v>
      </c>
      <c r="N182" s="94">
        <v>0</v>
      </c>
      <c r="O182" s="94">
        <v>0</v>
      </c>
      <c r="P182" s="94">
        <v>0</v>
      </c>
      <c r="Q182" s="94">
        <v>0</v>
      </c>
      <c r="R182" t="s">
        <v>33</v>
      </c>
      <c r="S182" s="94">
        <v>-3455.79</v>
      </c>
      <c r="T182" s="94">
        <v>0</v>
      </c>
      <c r="U182" s="94">
        <v>3455.79</v>
      </c>
      <c r="V182" t="s">
        <v>220</v>
      </c>
      <c r="W182" s="92"/>
      <c r="X182" t="s">
        <v>2</v>
      </c>
      <c r="Y182" t="s">
        <v>3</v>
      </c>
      <c r="Z182" s="94">
        <v>0</v>
      </c>
      <c r="AA182" s="94">
        <v>0</v>
      </c>
      <c r="AB182" s="94">
        <v>0</v>
      </c>
      <c r="AC182" s="94">
        <v>0</v>
      </c>
      <c r="AD182" s="94">
        <v>0</v>
      </c>
    </row>
    <row r="183" spans="1:30" x14ac:dyDescent="0.2">
      <c r="A183" t="s">
        <v>2188</v>
      </c>
      <c r="B183" t="s">
        <v>0</v>
      </c>
      <c r="C183" t="s">
        <v>5</v>
      </c>
      <c r="D183" t="s">
        <v>61</v>
      </c>
      <c r="E183" t="s">
        <v>2189</v>
      </c>
      <c r="F183" s="84" t="str">
        <f>VLOOKUP(A183,[1]Sheet1!$A$2:$E$1721,5,FALSE)</f>
        <v>0</v>
      </c>
      <c r="G183" s="84">
        <f>VLOOKUP(A183,'[2]FA PLANT-&amp; ELECT INSLATION'!$A$6:$E$1086,5,FALSE)</f>
        <v>0</v>
      </c>
      <c r="H183" s="92">
        <v>38718</v>
      </c>
      <c r="I183" s="93">
        <f t="shared" si="2"/>
        <v>2006</v>
      </c>
      <c r="J183" s="94">
        <v>0</v>
      </c>
      <c r="K183" s="94">
        <v>521.70000000000005</v>
      </c>
      <c r="L183" s="94">
        <v>-521.70000000000005</v>
      </c>
      <c r="M183" s="94">
        <v>0</v>
      </c>
      <c r="N183" s="94">
        <v>0</v>
      </c>
      <c r="O183" s="94">
        <v>0</v>
      </c>
      <c r="P183" s="94">
        <v>0</v>
      </c>
      <c r="Q183" s="94">
        <v>0</v>
      </c>
      <c r="R183" t="s">
        <v>33</v>
      </c>
      <c r="S183" s="94">
        <v>-521.70000000000005</v>
      </c>
      <c r="T183" s="94">
        <v>0</v>
      </c>
      <c r="U183" s="94">
        <v>521.70000000000005</v>
      </c>
      <c r="V183" t="s">
        <v>220</v>
      </c>
      <c r="W183" s="92"/>
      <c r="X183" t="s">
        <v>2</v>
      </c>
      <c r="Y183" t="s">
        <v>3</v>
      </c>
      <c r="Z183" s="94">
        <v>0</v>
      </c>
      <c r="AA183" s="94">
        <v>0</v>
      </c>
      <c r="AB183" s="94">
        <v>0</v>
      </c>
      <c r="AC183" s="94">
        <v>0</v>
      </c>
      <c r="AD183" s="94">
        <v>0</v>
      </c>
    </row>
    <row r="184" spans="1:30" x14ac:dyDescent="0.2">
      <c r="A184" t="s">
        <v>792</v>
      </c>
      <c r="B184" t="s">
        <v>0</v>
      </c>
      <c r="C184" t="s">
        <v>5</v>
      </c>
      <c r="D184" t="s">
        <v>61</v>
      </c>
      <c r="E184" t="s">
        <v>793</v>
      </c>
      <c r="F184" s="84" t="str">
        <f>VLOOKUP(A184,[1]Sheet1!$A$2:$E$1721,5,FALSE)</f>
        <v>8</v>
      </c>
      <c r="G184" s="84">
        <f>VLOOKUP(A184,'[2]FA PLANT-&amp; ELECT INSLATION'!$A$6:$E$1086,5,FALSE)</f>
        <v>1093</v>
      </c>
      <c r="H184" s="92">
        <v>38718</v>
      </c>
      <c r="I184" s="93">
        <f t="shared" si="2"/>
        <v>2006</v>
      </c>
      <c r="J184" s="94">
        <v>10913.37</v>
      </c>
      <c r="K184" s="94">
        <v>218267.39</v>
      </c>
      <c r="L184" s="94">
        <v>-207354.02</v>
      </c>
      <c r="M184" s="94">
        <v>0</v>
      </c>
      <c r="N184" s="94">
        <v>0</v>
      </c>
      <c r="O184" s="94">
        <v>0</v>
      </c>
      <c r="P184" s="94">
        <v>0</v>
      </c>
      <c r="Q184" s="94">
        <v>0</v>
      </c>
      <c r="R184" t="s">
        <v>33</v>
      </c>
      <c r="S184" s="94">
        <v>-207354.02</v>
      </c>
      <c r="T184" s="94">
        <v>10913.37</v>
      </c>
      <c r="U184" s="94">
        <v>218267.39</v>
      </c>
      <c r="V184" t="s">
        <v>220</v>
      </c>
      <c r="W184" s="92"/>
      <c r="X184" t="s">
        <v>2</v>
      </c>
      <c r="Y184" t="s">
        <v>3</v>
      </c>
      <c r="Z184" s="94">
        <v>0</v>
      </c>
      <c r="AA184" s="94">
        <v>0</v>
      </c>
      <c r="AB184" s="94">
        <v>0</v>
      </c>
      <c r="AC184" s="94">
        <v>0</v>
      </c>
      <c r="AD184" s="94">
        <v>0</v>
      </c>
    </row>
    <row r="185" spans="1:30" x14ac:dyDescent="0.2">
      <c r="A185" t="s">
        <v>2128</v>
      </c>
      <c r="B185" t="s">
        <v>0</v>
      </c>
      <c r="C185" t="s">
        <v>5</v>
      </c>
      <c r="D185" t="s">
        <v>61</v>
      </c>
      <c r="E185" t="s">
        <v>2129</v>
      </c>
      <c r="F185" s="84" t="str">
        <f>VLOOKUP(A185,[1]Sheet1!$A$2:$E$1721,5,FALSE)</f>
        <v>0</v>
      </c>
      <c r="G185" s="84">
        <f>VLOOKUP(A185,'[2]FA PLANT-&amp; ELECT INSLATION'!$A$6:$E$1086,5,FALSE)</f>
        <v>0</v>
      </c>
      <c r="H185" s="92">
        <v>38718</v>
      </c>
      <c r="I185" s="93">
        <f t="shared" si="2"/>
        <v>2006</v>
      </c>
      <c r="J185" s="94">
        <v>0</v>
      </c>
      <c r="K185" s="94">
        <v>704.05</v>
      </c>
      <c r="L185" s="94">
        <v>-704.05</v>
      </c>
      <c r="M185" s="94">
        <v>0</v>
      </c>
      <c r="N185" s="94">
        <v>0</v>
      </c>
      <c r="O185" s="94">
        <v>0</v>
      </c>
      <c r="P185" s="94">
        <v>0</v>
      </c>
      <c r="Q185" s="94">
        <v>0</v>
      </c>
      <c r="R185" t="s">
        <v>33</v>
      </c>
      <c r="S185" s="94">
        <v>-704.05</v>
      </c>
      <c r="T185" s="94">
        <v>0</v>
      </c>
      <c r="U185" s="94">
        <v>704.05</v>
      </c>
      <c r="V185" t="s">
        <v>220</v>
      </c>
      <c r="W185" s="92"/>
      <c r="X185" t="s">
        <v>2</v>
      </c>
      <c r="Y185" t="s">
        <v>3</v>
      </c>
      <c r="Z185" s="94">
        <v>0</v>
      </c>
      <c r="AA185" s="94">
        <v>0</v>
      </c>
      <c r="AB185" s="94">
        <v>0</v>
      </c>
      <c r="AC185" s="94">
        <v>0</v>
      </c>
      <c r="AD185" s="94">
        <v>0</v>
      </c>
    </row>
    <row r="186" spans="1:30" x14ac:dyDescent="0.2">
      <c r="A186" t="s">
        <v>2218</v>
      </c>
      <c r="B186" t="s">
        <v>0</v>
      </c>
      <c r="C186" t="s">
        <v>5</v>
      </c>
      <c r="D186" t="s">
        <v>61</v>
      </c>
      <c r="E186" t="s">
        <v>2219</v>
      </c>
      <c r="F186" s="84" t="str">
        <f>VLOOKUP(A186,[1]Sheet1!$A$2:$E$1721,5,FALSE)</f>
        <v>0</v>
      </c>
      <c r="G186" s="84">
        <f>VLOOKUP(A186,'[2]FA PLANT-&amp; ELECT INSLATION'!$A$6:$E$1086,5,FALSE)</f>
        <v>0</v>
      </c>
      <c r="H186" s="92">
        <v>38718</v>
      </c>
      <c r="I186" s="93">
        <f t="shared" si="2"/>
        <v>2006</v>
      </c>
      <c r="J186" s="94">
        <v>0</v>
      </c>
      <c r="K186" s="94">
        <v>454.62</v>
      </c>
      <c r="L186" s="94">
        <v>-454.62</v>
      </c>
      <c r="M186" s="94">
        <v>0</v>
      </c>
      <c r="N186" s="94">
        <v>0</v>
      </c>
      <c r="O186" s="94">
        <v>0</v>
      </c>
      <c r="P186" s="94">
        <v>0</v>
      </c>
      <c r="Q186" s="94">
        <v>0</v>
      </c>
      <c r="R186" t="s">
        <v>33</v>
      </c>
      <c r="S186" s="94">
        <v>-454.62</v>
      </c>
      <c r="T186" s="94">
        <v>0</v>
      </c>
      <c r="U186" s="94">
        <v>454.62</v>
      </c>
      <c r="V186" t="s">
        <v>220</v>
      </c>
      <c r="W186" s="92"/>
      <c r="X186" t="s">
        <v>2</v>
      </c>
      <c r="Y186" t="s">
        <v>3</v>
      </c>
      <c r="Z186" s="94">
        <v>0</v>
      </c>
      <c r="AA186" s="94">
        <v>0</v>
      </c>
      <c r="AB186" s="94">
        <v>0</v>
      </c>
      <c r="AC186" s="94">
        <v>0</v>
      </c>
      <c r="AD186" s="94">
        <v>0</v>
      </c>
    </row>
    <row r="187" spans="1:30" x14ac:dyDescent="0.2">
      <c r="A187" t="s">
        <v>1754</v>
      </c>
      <c r="B187" t="s">
        <v>0</v>
      </c>
      <c r="C187" t="s">
        <v>5</v>
      </c>
      <c r="D187" t="s">
        <v>61</v>
      </c>
      <c r="E187" t="s">
        <v>1755</v>
      </c>
      <c r="F187" s="84" t="str">
        <f>VLOOKUP(A187,[1]Sheet1!$A$2:$E$1721,5,FALSE)</f>
        <v>0</v>
      </c>
      <c r="G187" s="84">
        <f>VLOOKUP(A187,'[2]FA PLANT-&amp; ELECT INSLATION'!$A$6:$E$1086,5,FALSE)</f>
        <v>0</v>
      </c>
      <c r="H187" s="92">
        <v>38718</v>
      </c>
      <c r="I187" s="93">
        <f t="shared" si="2"/>
        <v>2006</v>
      </c>
      <c r="J187" s="94">
        <v>0</v>
      </c>
      <c r="K187" s="94">
        <v>3912.79</v>
      </c>
      <c r="L187" s="94">
        <v>-3912.79</v>
      </c>
      <c r="M187" s="94">
        <v>0</v>
      </c>
      <c r="N187" s="94">
        <v>0</v>
      </c>
      <c r="O187" s="94">
        <v>0</v>
      </c>
      <c r="P187" s="94">
        <v>0</v>
      </c>
      <c r="Q187" s="94">
        <v>0</v>
      </c>
      <c r="R187" t="s">
        <v>33</v>
      </c>
      <c r="S187" s="94">
        <v>-3912.79</v>
      </c>
      <c r="T187" s="94">
        <v>0</v>
      </c>
      <c r="U187" s="94">
        <v>3912.79</v>
      </c>
      <c r="V187" t="s">
        <v>220</v>
      </c>
      <c r="W187" s="92"/>
      <c r="X187" t="s">
        <v>2</v>
      </c>
      <c r="Y187" t="s">
        <v>3</v>
      </c>
      <c r="Z187" s="94">
        <v>0</v>
      </c>
      <c r="AA187" s="94">
        <v>0</v>
      </c>
      <c r="AB187" s="94">
        <v>0</v>
      </c>
      <c r="AC187" s="94">
        <v>0</v>
      </c>
      <c r="AD187" s="94">
        <v>0</v>
      </c>
    </row>
    <row r="188" spans="1:30" x14ac:dyDescent="0.2">
      <c r="A188" t="s">
        <v>1857</v>
      </c>
      <c r="B188" t="s">
        <v>0</v>
      </c>
      <c r="C188" t="s">
        <v>5</v>
      </c>
      <c r="D188" t="s">
        <v>61</v>
      </c>
      <c r="E188" t="s">
        <v>1858</v>
      </c>
      <c r="F188" s="84" t="str">
        <f>VLOOKUP(A188,[1]Sheet1!$A$2:$E$1721,5,FALSE)</f>
        <v>0</v>
      </c>
      <c r="G188" s="84">
        <f>VLOOKUP(A188,'[2]FA PLANT-&amp; ELECT INSLATION'!$A$6:$E$1086,5,FALSE)</f>
        <v>0</v>
      </c>
      <c r="H188" s="92">
        <v>38718</v>
      </c>
      <c r="I188" s="93">
        <f t="shared" si="2"/>
        <v>2006</v>
      </c>
      <c r="J188" s="94">
        <v>0</v>
      </c>
      <c r="K188" s="94">
        <v>2431.81</v>
      </c>
      <c r="L188" s="94">
        <v>-2431.81</v>
      </c>
      <c r="M188" s="94">
        <v>0</v>
      </c>
      <c r="N188" s="94">
        <v>0</v>
      </c>
      <c r="O188" s="94">
        <v>0</v>
      </c>
      <c r="P188" s="94">
        <v>0</v>
      </c>
      <c r="Q188" s="94">
        <v>0</v>
      </c>
      <c r="R188" t="s">
        <v>33</v>
      </c>
      <c r="S188" s="94">
        <v>-2431.81</v>
      </c>
      <c r="T188" s="94">
        <v>0</v>
      </c>
      <c r="U188" s="94">
        <v>2431.81</v>
      </c>
      <c r="V188" t="s">
        <v>220</v>
      </c>
      <c r="W188" s="92"/>
      <c r="X188" t="s">
        <v>2</v>
      </c>
      <c r="Y188" t="s">
        <v>3</v>
      </c>
      <c r="Z188" s="94">
        <v>0</v>
      </c>
      <c r="AA188" s="94">
        <v>0</v>
      </c>
      <c r="AB188" s="94">
        <v>0</v>
      </c>
      <c r="AC188" s="94">
        <v>0</v>
      </c>
      <c r="AD188" s="94">
        <v>0</v>
      </c>
    </row>
    <row r="189" spans="1:30" x14ac:dyDescent="0.2">
      <c r="A189" t="s">
        <v>1758</v>
      </c>
      <c r="B189" t="s">
        <v>0</v>
      </c>
      <c r="C189" t="s">
        <v>5</v>
      </c>
      <c r="D189" t="s">
        <v>61</v>
      </c>
      <c r="E189" t="s">
        <v>1759</v>
      </c>
      <c r="F189" s="84" t="str">
        <f>VLOOKUP(A189,[1]Sheet1!$A$2:$E$1721,5,FALSE)</f>
        <v>0</v>
      </c>
      <c r="G189" s="84">
        <f>VLOOKUP(A189,'[2]FA PLANT-&amp; ELECT INSLATION'!$A$6:$E$1086,5,FALSE)</f>
        <v>0</v>
      </c>
      <c r="H189" s="92">
        <v>38718</v>
      </c>
      <c r="I189" s="93">
        <f t="shared" si="2"/>
        <v>2006</v>
      </c>
      <c r="J189" s="94">
        <v>0</v>
      </c>
      <c r="K189" s="94">
        <v>3774</v>
      </c>
      <c r="L189" s="94">
        <v>-3774</v>
      </c>
      <c r="M189" s="94">
        <v>0</v>
      </c>
      <c r="N189" s="94">
        <v>0</v>
      </c>
      <c r="O189" s="94">
        <v>0</v>
      </c>
      <c r="P189" s="94">
        <v>0</v>
      </c>
      <c r="Q189" s="94">
        <v>0</v>
      </c>
      <c r="R189" t="s">
        <v>33</v>
      </c>
      <c r="S189" s="94">
        <v>-3774</v>
      </c>
      <c r="T189" s="94">
        <v>0</v>
      </c>
      <c r="U189" s="94">
        <v>3774</v>
      </c>
      <c r="V189" t="s">
        <v>220</v>
      </c>
      <c r="W189" s="92"/>
      <c r="X189" t="s">
        <v>2</v>
      </c>
      <c r="Y189" t="s">
        <v>3</v>
      </c>
      <c r="Z189" s="94">
        <v>0</v>
      </c>
      <c r="AA189" s="94">
        <v>0</v>
      </c>
      <c r="AB189" s="94">
        <v>0</v>
      </c>
      <c r="AC189" s="94">
        <v>0</v>
      </c>
      <c r="AD189" s="94">
        <v>0</v>
      </c>
    </row>
    <row r="190" spans="1:30" x14ac:dyDescent="0.2">
      <c r="A190" t="s">
        <v>2060</v>
      </c>
      <c r="B190" t="s">
        <v>0</v>
      </c>
      <c r="C190" t="s">
        <v>5</v>
      </c>
      <c r="D190" t="s">
        <v>61</v>
      </c>
      <c r="E190" t="s">
        <v>1896</v>
      </c>
      <c r="F190" s="84" t="str">
        <f>VLOOKUP(A190,[1]Sheet1!$A$2:$E$1721,5,FALSE)</f>
        <v>0</v>
      </c>
      <c r="G190" s="84">
        <f>VLOOKUP(A190,'[2]FA PLANT-&amp; ELECT INSLATION'!$A$6:$E$1086,5,FALSE)</f>
        <v>0</v>
      </c>
      <c r="H190" s="92">
        <v>38718</v>
      </c>
      <c r="I190" s="93">
        <f t="shared" si="2"/>
        <v>2006</v>
      </c>
      <c r="J190" s="94">
        <v>0</v>
      </c>
      <c r="K190" s="94">
        <v>954.92</v>
      </c>
      <c r="L190" s="94">
        <v>-954.92</v>
      </c>
      <c r="M190" s="94">
        <v>0</v>
      </c>
      <c r="N190" s="94">
        <v>0</v>
      </c>
      <c r="O190" s="94">
        <v>0</v>
      </c>
      <c r="P190" s="94">
        <v>0</v>
      </c>
      <c r="Q190" s="94">
        <v>0</v>
      </c>
      <c r="R190" t="s">
        <v>33</v>
      </c>
      <c r="S190" s="94">
        <v>-954.92</v>
      </c>
      <c r="T190" s="94">
        <v>0</v>
      </c>
      <c r="U190" s="94">
        <v>954.92</v>
      </c>
      <c r="V190" t="s">
        <v>220</v>
      </c>
      <c r="W190" s="92"/>
      <c r="X190" t="s">
        <v>2</v>
      </c>
      <c r="Y190" t="s">
        <v>3</v>
      </c>
      <c r="Z190" s="94">
        <v>0</v>
      </c>
      <c r="AA190" s="94">
        <v>0</v>
      </c>
      <c r="AB190" s="94">
        <v>0</v>
      </c>
      <c r="AC190" s="94">
        <v>0</v>
      </c>
      <c r="AD190" s="94">
        <v>0</v>
      </c>
    </row>
    <row r="191" spans="1:30" x14ac:dyDescent="0.2">
      <c r="A191" t="s">
        <v>2061</v>
      </c>
      <c r="B191" t="s">
        <v>0</v>
      </c>
      <c r="C191" t="s">
        <v>5</v>
      </c>
      <c r="D191" t="s">
        <v>61</v>
      </c>
      <c r="E191" t="s">
        <v>1896</v>
      </c>
      <c r="F191" s="84" t="str">
        <f>VLOOKUP(A191,[1]Sheet1!$A$2:$E$1721,5,FALSE)</f>
        <v>0</v>
      </c>
      <c r="G191" s="84">
        <f>VLOOKUP(A191,'[2]FA PLANT-&amp; ELECT INSLATION'!$A$6:$E$1086,5,FALSE)</f>
        <v>0</v>
      </c>
      <c r="H191" s="92">
        <v>38718</v>
      </c>
      <c r="I191" s="93">
        <f t="shared" si="2"/>
        <v>2006</v>
      </c>
      <c r="J191" s="94">
        <v>0</v>
      </c>
      <c r="K191" s="94">
        <v>954.92</v>
      </c>
      <c r="L191" s="94">
        <v>-954.92</v>
      </c>
      <c r="M191" s="94">
        <v>0</v>
      </c>
      <c r="N191" s="94">
        <v>0</v>
      </c>
      <c r="O191" s="94">
        <v>0</v>
      </c>
      <c r="P191" s="94">
        <v>0</v>
      </c>
      <c r="Q191" s="94">
        <v>0</v>
      </c>
      <c r="R191" t="s">
        <v>33</v>
      </c>
      <c r="S191" s="94">
        <v>-954.92</v>
      </c>
      <c r="T191" s="94">
        <v>0</v>
      </c>
      <c r="U191" s="94">
        <v>954.92</v>
      </c>
      <c r="V191" t="s">
        <v>220</v>
      </c>
      <c r="W191" s="92"/>
      <c r="X191" t="s">
        <v>2</v>
      </c>
      <c r="Y191" t="s">
        <v>3</v>
      </c>
      <c r="Z191" s="94">
        <v>0</v>
      </c>
      <c r="AA191" s="94">
        <v>0</v>
      </c>
      <c r="AB191" s="94">
        <v>0</v>
      </c>
      <c r="AC191" s="94">
        <v>0</v>
      </c>
      <c r="AD191" s="94">
        <v>0</v>
      </c>
    </row>
    <row r="192" spans="1:30" x14ac:dyDescent="0.2">
      <c r="A192" t="s">
        <v>1895</v>
      </c>
      <c r="B192" t="s">
        <v>0</v>
      </c>
      <c r="C192" t="s">
        <v>5</v>
      </c>
      <c r="D192" t="s">
        <v>61</v>
      </c>
      <c r="E192" t="s">
        <v>1896</v>
      </c>
      <c r="F192" s="84" t="str">
        <f>VLOOKUP(A192,[1]Sheet1!$A$2:$E$1721,5,FALSE)</f>
        <v>0</v>
      </c>
      <c r="G192" s="84">
        <f>VLOOKUP(A192,'[2]FA PLANT-&amp; ELECT INSLATION'!$A$6:$E$1086,5,FALSE)</f>
        <v>0</v>
      </c>
      <c r="H192" s="92">
        <v>38718</v>
      </c>
      <c r="I192" s="93">
        <f t="shared" si="2"/>
        <v>2006</v>
      </c>
      <c r="J192" s="94">
        <v>0</v>
      </c>
      <c r="K192" s="94">
        <v>1909.93</v>
      </c>
      <c r="L192" s="94">
        <v>-1909.93</v>
      </c>
      <c r="M192" s="94">
        <v>0</v>
      </c>
      <c r="N192" s="94">
        <v>0</v>
      </c>
      <c r="O192" s="94">
        <v>0</v>
      </c>
      <c r="P192" s="94">
        <v>0</v>
      </c>
      <c r="Q192" s="94">
        <v>0</v>
      </c>
      <c r="R192" t="s">
        <v>33</v>
      </c>
      <c r="S192" s="94">
        <v>-1909.93</v>
      </c>
      <c r="T192" s="94">
        <v>0</v>
      </c>
      <c r="U192" s="94">
        <v>1909.93</v>
      </c>
      <c r="V192" t="s">
        <v>220</v>
      </c>
      <c r="W192" s="92"/>
      <c r="X192" t="s">
        <v>2</v>
      </c>
      <c r="Y192" t="s">
        <v>3</v>
      </c>
      <c r="Z192" s="94">
        <v>0</v>
      </c>
      <c r="AA192" s="94">
        <v>0</v>
      </c>
      <c r="AB192" s="94">
        <v>0</v>
      </c>
      <c r="AC192" s="94">
        <v>0</v>
      </c>
      <c r="AD192" s="94">
        <v>0</v>
      </c>
    </row>
    <row r="193" spans="1:30" x14ac:dyDescent="0.2">
      <c r="A193" t="s">
        <v>2124</v>
      </c>
      <c r="B193" t="s">
        <v>0</v>
      </c>
      <c r="C193" t="s">
        <v>5</v>
      </c>
      <c r="D193" t="s">
        <v>61</v>
      </c>
      <c r="E193" t="s">
        <v>2125</v>
      </c>
      <c r="F193" s="84" t="str">
        <f>VLOOKUP(A193,[1]Sheet1!$A$2:$E$1721,5,FALSE)</f>
        <v>0</v>
      </c>
      <c r="G193" s="84">
        <f>VLOOKUP(A193,'[2]FA PLANT-&amp; ELECT INSLATION'!$A$6:$E$1086,5,FALSE)</f>
        <v>0</v>
      </c>
      <c r="H193" s="92">
        <v>38718</v>
      </c>
      <c r="I193" s="93">
        <f t="shared" si="2"/>
        <v>2006</v>
      </c>
      <c r="J193" s="94">
        <v>0</v>
      </c>
      <c r="K193" s="94">
        <v>714.13</v>
      </c>
      <c r="L193" s="94">
        <v>-714.13</v>
      </c>
      <c r="M193" s="94">
        <v>0</v>
      </c>
      <c r="N193" s="94">
        <v>0</v>
      </c>
      <c r="O193" s="94">
        <v>0</v>
      </c>
      <c r="P193" s="94">
        <v>0</v>
      </c>
      <c r="Q193" s="94">
        <v>0</v>
      </c>
      <c r="R193" t="s">
        <v>33</v>
      </c>
      <c r="S193" s="94">
        <v>-714.13</v>
      </c>
      <c r="T193" s="94">
        <v>0</v>
      </c>
      <c r="U193" s="94">
        <v>714.13</v>
      </c>
      <c r="V193" t="s">
        <v>220</v>
      </c>
      <c r="W193" s="92"/>
      <c r="X193" t="s">
        <v>2</v>
      </c>
      <c r="Y193" t="s">
        <v>3</v>
      </c>
      <c r="Z193" s="94">
        <v>0</v>
      </c>
      <c r="AA193" s="94">
        <v>0</v>
      </c>
      <c r="AB193" s="94">
        <v>0</v>
      </c>
      <c r="AC193" s="94">
        <v>0</v>
      </c>
      <c r="AD193" s="94">
        <v>0</v>
      </c>
    </row>
    <row r="194" spans="1:30" x14ac:dyDescent="0.2">
      <c r="A194" t="s">
        <v>2062</v>
      </c>
      <c r="B194" t="s">
        <v>0</v>
      </c>
      <c r="C194" t="s">
        <v>5</v>
      </c>
      <c r="D194" t="s">
        <v>61</v>
      </c>
      <c r="E194" t="s">
        <v>1898</v>
      </c>
      <c r="F194" s="84" t="str">
        <f>VLOOKUP(A194,[1]Sheet1!$A$2:$E$1721,5,FALSE)</f>
        <v>0</v>
      </c>
      <c r="G194" s="84">
        <f>VLOOKUP(A194,'[2]FA PLANT-&amp; ELECT INSLATION'!$A$6:$E$1086,5,FALSE)</f>
        <v>0</v>
      </c>
      <c r="H194" s="92">
        <v>38718</v>
      </c>
      <c r="I194" s="93">
        <f t="shared" si="2"/>
        <v>2006</v>
      </c>
      <c r="J194" s="94">
        <v>0</v>
      </c>
      <c r="K194" s="94">
        <v>954.92</v>
      </c>
      <c r="L194" s="94">
        <v>-954.92</v>
      </c>
      <c r="M194" s="94">
        <v>0</v>
      </c>
      <c r="N194" s="94">
        <v>0</v>
      </c>
      <c r="O194" s="94">
        <v>0</v>
      </c>
      <c r="P194" s="94">
        <v>0</v>
      </c>
      <c r="Q194" s="94">
        <v>0</v>
      </c>
      <c r="R194" t="s">
        <v>33</v>
      </c>
      <c r="S194" s="94">
        <v>-954.92</v>
      </c>
      <c r="T194" s="94">
        <v>0</v>
      </c>
      <c r="U194" s="94">
        <v>954.92</v>
      </c>
      <c r="V194" t="s">
        <v>220</v>
      </c>
      <c r="W194" s="92"/>
      <c r="X194" t="s">
        <v>2</v>
      </c>
      <c r="Y194" t="s">
        <v>3</v>
      </c>
      <c r="Z194" s="94">
        <v>0</v>
      </c>
      <c r="AA194" s="94">
        <v>0</v>
      </c>
      <c r="AB194" s="94">
        <v>0</v>
      </c>
      <c r="AC194" s="94">
        <v>0</v>
      </c>
      <c r="AD194" s="94">
        <v>0</v>
      </c>
    </row>
    <row r="195" spans="1:30" x14ac:dyDescent="0.2">
      <c r="A195" t="s">
        <v>1897</v>
      </c>
      <c r="B195" t="s">
        <v>0</v>
      </c>
      <c r="C195" t="s">
        <v>5</v>
      </c>
      <c r="D195" t="s">
        <v>61</v>
      </c>
      <c r="E195" t="s">
        <v>1898</v>
      </c>
      <c r="F195" s="84" t="str">
        <f>VLOOKUP(A195,[1]Sheet1!$A$2:$E$1721,5,FALSE)</f>
        <v>0</v>
      </c>
      <c r="G195" s="84">
        <f>VLOOKUP(A195,'[2]FA PLANT-&amp; ELECT INSLATION'!$A$6:$E$1086,5,FALSE)</f>
        <v>0</v>
      </c>
      <c r="H195" s="92">
        <v>38718</v>
      </c>
      <c r="I195" s="93">
        <f t="shared" ref="I195:I258" si="3">YEAR(H195)</f>
        <v>2006</v>
      </c>
      <c r="J195" s="94">
        <v>0</v>
      </c>
      <c r="K195" s="94">
        <v>1909.83</v>
      </c>
      <c r="L195" s="94">
        <v>-1909.83</v>
      </c>
      <c r="M195" s="94">
        <v>0</v>
      </c>
      <c r="N195" s="94">
        <v>0</v>
      </c>
      <c r="O195" s="94">
        <v>0</v>
      </c>
      <c r="P195" s="94">
        <v>0</v>
      </c>
      <c r="Q195" s="94">
        <v>0</v>
      </c>
      <c r="R195" t="s">
        <v>33</v>
      </c>
      <c r="S195" s="94">
        <v>-1909.83</v>
      </c>
      <c r="T195" s="94">
        <v>0</v>
      </c>
      <c r="U195" s="94">
        <v>1909.83</v>
      </c>
      <c r="V195" t="s">
        <v>220</v>
      </c>
      <c r="W195" s="92"/>
      <c r="X195" t="s">
        <v>2</v>
      </c>
      <c r="Y195" t="s">
        <v>3</v>
      </c>
      <c r="Z195" s="94">
        <v>0</v>
      </c>
      <c r="AA195" s="94">
        <v>0</v>
      </c>
      <c r="AB195" s="94">
        <v>0</v>
      </c>
      <c r="AC195" s="94">
        <v>0</v>
      </c>
      <c r="AD195" s="94">
        <v>0</v>
      </c>
    </row>
    <row r="196" spans="1:30" x14ac:dyDescent="0.2">
      <c r="A196" t="s">
        <v>1926</v>
      </c>
      <c r="B196" t="s">
        <v>0</v>
      </c>
      <c r="C196" t="s">
        <v>5</v>
      </c>
      <c r="D196" t="s">
        <v>61</v>
      </c>
      <c r="E196" t="s">
        <v>1927</v>
      </c>
      <c r="F196" s="84" t="str">
        <f>VLOOKUP(A196,[1]Sheet1!$A$2:$E$1721,5,FALSE)</f>
        <v>0</v>
      </c>
      <c r="G196" s="84">
        <f>VLOOKUP(A196,'[2]FA PLANT-&amp; ELECT INSLATION'!$A$6:$E$1086,5,FALSE)</f>
        <v>0</v>
      </c>
      <c r="H196" s="92">
        <v>38718</v>
      </c>
      <c r="I196" s="93">
        <f t="shared" si="3"/>
        <v>2006</v>
      </c>
      <c r="J196" s="94">
        <v>0</v>
      </c>
      <c r="K196" s="94">
        <v>1613.87</v>
      </c>
      <c r="L196" s="94">
        <v>-1613.87</v>
      </c>
      <c r="M196" s="94">
        <v>0</v>
      </c>
      <c r="N196" s="94">
        <v>0</v>
      </c>
      <c r="O196" s="94">
        <v>0</v>
      </c>
      <c r="P196" s="94">
        <v>0</v>
      </c>
      <c r="Q196" s="94">
        <v>0</v>
      </c>
      <c r="R196" t="s">
        <v>33</v>
      </c>
      <c r="S196" s="94">
        <v>-1613.87</v>
      </c>
      <c r="T196" s="94">
        <v>0</v>
      </c>
      <c r="U196" s="94">
        <v>1613.87</v>
      </c>
      <c r="V196" t="s">
        <v>220</v>
      </c>
      <c r="W196" s="92"/>
      <c r="X196" t="s">
        <v>2</v>
      </c>
      <c r="Y196" t="s">
        <v>3</v>
      </c>
      <c r="Z196" s="94">
        <v>0</v>
      </c>
      <c r="AA196" s="94">
        <v>0</v>
      </c>
      <c r="AB196" s="94">
        <v>0</v>
      </c>
      <c r="AC196" s="94">
        <v>0</v>
      </c>
      <c r="AD196" s="94">
        <v>0</v>
      </c>
    </row>
    <row r="197" spans="1:30" x14ac:dyDescent="0.2">
      <c r="A197" t="s">
        <v>2248</v>
      </c>
      <c r="B197" t="s">
        <v>0</v>
      </c>
      <c r="C197" t="s">
        <v>5</v>
      </c>
      <c r="D197" t="s">
        <v>61</v>
      </c>
      <c r="E197" t="s">
        <v>2249</v>
      </c>
      <c r="F197" s="84" t="str">
        <f>VLOOKUP(A197,[1]Sheet1!$A$2:$E$1721,5,FALSE)</f>
        <v>0</v>
      </c>
      <c r="G197" s="84">
        <f>VLOOKUP(A197,'[2]FA PLANT-&amp; ELECT INSLATION'!$A$6:$E$1086,5,FALSE)</f>
        <v>0</v>
      </c>
      <c r="H197" s="92">
        <v>38718</v>
      </c>
      <c r="I197" s="93">
        <f t="shared" si="3"/>
        <v>2006</v>
      </c>
      <c r="J197" s="94">
        <v>0</v>
      </c>
      <c r="K197" s="94">
        <v>405.13</v>
      </c>
      <c r="L197" s="94">
        <v>-405.13</v>
      </c>
      <c r="M197" s="94">
        <v>0</v>
      </c>
      <c r="N197" s="94">
        <v>0</v>
      </c>
      <c r="O197" s="94">
        <v>0</v>
      </c>
      <c r="P197" s="94">
        <v>0</v>
      </c>
      <c r="Q197" s="94">
        <v>0</v>
      </c>
      <c r="R197" t="s">
        <v>33</v>
      </c>
      <c r="S197" s="94">
        <v>-405.13</v>
      </c>
      <c r="T197" s="94">
        <v>0</v>
      </c>
      <c r="U197" s="94">
        <v>405.13</v>
      </c>
      <c r="V197" t="s">
        <v>220</v>
      </c>
      <c r="W197" s="92"/>
      <c r="X197" t="s">
        <v>2</v>
      </c>
      <c r="Y197" t="s">
        <v>3</v>
      </c>
      <c r="Z197" s="94">
        <v>0</v>
      </c>
      <c r="AA197" s="94">
        <v>0</v>
      </c>
      <c r="AB197" s="94">
        <v>0</v>
      </c>
      <c r="AC197" s="94">
        <v>0</v>
      </c>
      <c r="AD197" s="94">
        <v>0</v>
      </c>
    </row>
    <row r="198" spans="1:30" x14ac:dyDescent="0.2">
      <c r="A198" t="s">
        <v>1790</v>
      </c>
      <c r="B198" t="s">
        <v>0</v>
      </c>
      <c r="C198" t="s">
        <v>5</v>
      </c>
      <c r="D198" t="s">
        <v>61</v>
      </c>
      <c r="E198" t="s">
        <v>1791</v>
      </c>
      <c r="F198" s="84" t="str">
        <f>VLOOKUP(A198,[1]Sheet1!$A$2:$E$1721,5,FALSE)</f>
        <v>0</v>
      </c>
      <c r="G198" s="84">
        <f>VLOOKUP(A198,'[2]FA PLANT-&amp; ELECT INSLATION'!$A$6:$E$1086,5,FALSE)</f>
        <v>619</v>
      </c>
      <c r="H198" s="92">
        <v>38718</v>
      </c>
      <c r="I198" s="93">
        <f t="shared" si="3"/>
        <v>2006</v>
      </c>
      <c r="J198" s="94">
        <v>0</v>
      </c>
      <c r="K198" s="94">
        <v>3328</v>
      </c>
      <c r="L198" s="94">
        <v>-3328</v>
      </c>
      <c r="M198" s="94">
        <v>0</v>
      </c>
      <c r="N198" s="94">
        <v>0</v>
      </c>
      <c r="O198" s="94">
        <v>0</v>
      </c>
      <c r="P198" s="94">
        <v>0</v>
      </c>
      <c r="Q198" s="94">
        <v>0</v>
      </c>
      <c r="R198" t="s">
        <v>33</v>
      </c>
      <c r="S198" s="94">
        <v>-3328</v>
      </c>
      <c r="T198" s="94">
        <v>0</v>
      </c>
      <c r="U198" s="94">
        <v>3328</v>
      </c>
      <c r="V198" t="s">
        <v>220</v>
      </c>
      <c r="W198" s="92"/>
      <c r="X198" t="s">
        <v>2</v>
      </c>
      <c r="Y198" t="s">
        <v>3</v>
      </c>
      <c r="Z198" s="94">
        <v>0</v>
      </c>
      <c r="AA198" s="94">
        <v>0</v>
      </c>
      <c r="AB198" s="94">
        <v>0</v>
      </c>
      <c r="AC198" s="94">
        <v>0</v>
      </c>
      <c r="AD198" s="94">
        <v>0</v>
      </c>
    </row>
    <row r="199" spans="1:30" x14ac:dyDescent="0.2">
      <c r="A199" t="s">
        <v>1135</v>
      </c>
      <c r="B199" t="s">
        <v>0</v>
      </c>
      <c r="C199" t="s">
        <v>5</v>
      </c>
      <c r="D199" t="s">
        <v>61</v>
      </c>
      <c r="E199" t="s">
        <v>1136</v>
      </c>
      <c r="F199" s="84" t="str">
        <f>VLOOKUP(A199,[1]Sheet1!$A$2:$E$1721,5,FALSE)</f>
        <v>8</v>
      </c>
      <c r="G199" s="84">
        <f>VLOOKUP(A199,'[2]FA PLANT-&amp; ELECT INSLATION'!$A$6:$E$1086,5,FALSE)</f>
        <v>632</v>
      </c>
      <c r="H199" s="92">
        <v>38718</v>
      </c>
      <c r="I199" s="93">
        <f t="shared" si="3"/>
        <v>2006</v>
      </c>
      <c r="J199" s="94">
        <v>2840.3</v>
      </c>
      <c r="K199" s="94">
        <v>56806</v>
      </c>
      <c r="L199" s="94">
        <v>-53965.7</v>
      </c>
      <c r="M199" s="94">
        <v>0</v>
      </c>
      <c r="N199" s="94">
        <v>0</v>
      </c>
      <c r="O199" s="94">
        <v>0</v>
      </c>
      <c r="P199" s="94">
        <v>0</v>
      </c>
      <c r="Q199" s="94">
        <v>0</v>
      </c>
      <c r="R199" t="s">
        <v>33</v>
      </c>
      <c r="S199" s="94">
        <v>-53965.7</v>
      </c>
      <c r="T199" s="94">
        <v>2840.3</v>
      </c>
      <c r="U199" s="94">
        <v>56806</v>
      </c>
      <c r="V199" t="s">
        <v>220</v>
      </c>
      <c r="W199" s="92"/>
      <c r="X199" t="s">
        <v>2</v>
      </c>
      <c r="Y199" t="s">
        <v>3</v>
      </c>
      <c r="Z199" s="94">
        <v>0</v>
      </c>
      <c r="AA199" s="94">
        <v>0</v>
      </c>
      <c r="AB199" s="94">
        <v>0</v>
      </c>
      <c r="AC199" s="94">
        <v>0</v>
      </c>
      <c r="AD199" s="94">
        <v>0</v>
      </c>
    </row>
    <row r="200" spans="1:30" x14ac:dyDescent="0.2">
      <c r="A200" t="s">
        <v>1033</v>
      </c>
      <c r="B200" t="s">
        <v>0</v>
      </c>
      <c r="C200" t="s">
        <v>5</v>
      </c>
      <c r="D200" t="s">
        <v>61</v>
      </c>
      <c r="E200" t="s">
        <v>1034</v>
      </c>
      <c r="F200" s="84" t="str">
        <f>VLOOKUP(A200,[1]Sheet1!$A$2:$E$1721,5,FALSE)</f>
        <v>8</v>
      </c>
      <c r="G200" s="84" t="str">
        <f>VLOOKUP(A200,'[2]FA PLANT-&amp; ELECT INSLATION'!$A$6:$E$1086,5,FALSE)</f>
        <v>641/642</v>
      </c>
      <c r="H200" s="92">
        <v>38718</v>
      </c>
      <c r="I200" s="93">
        <f t="shared" si="3"/>
        <v>2006</v>
      </c>
      <c r="J200" s="94">
        <v>3802.2</v>
      </c>
      <c r="K200" s="94">
        <v>76044</v>
      </c>
      <c r="L200" s="94">
        <v>-72241.8</v>
      </c>
      <c r="M200" s="94">
        <v>0</v>
      </c>
      <c r="N200" s="94">
        <v>0</v>
      </c>
      <c r="O200" s="94">
        <v>0</v>
      </c>
      <c r="P200" s="94">
        <v>0</v>
      </c>
      <c r="Q200" s="94">
        <v>0</v>
      </c>
      <c r="R200" t="s">
        <v>33</v>
      </c>
      <c r="S200" s="94">
        <v>-72241.8</v>
      </c>
      <c r="T200" s="94">
        <v>3802.2</v>
      </c>
      <c r="U200" s="94">
        <v>76044</v>
      </c>
      <c r="V200" t="s">
        <v>220</v>
      </c>
      <c r="W200" s="92"/>
      <c r="X200" t="s">
        <v>2</v>
      </c>
      <c r="Y200" t="s">
        <v>3</v>
      </c>
      <c r="Z200" s="94">
        <v>0</v>
      </c>
      <c r="AA200" s="94">
        <v>0</v>
      </c>
      <c r="AB200" s="94">
        <v>0</v>
      </c>
      <c r="AC200" s="94">
        <v>0</v>
      </c>
      <c r="AD200" s="94">
        <v>0</v>
      </c>
    </row>
    <row r="201" spans="1:30" x14ac:dyDescent="0.2">
      <c r="A201" t="s">
        <v>2344</v>
      </c>
      <c r="B201" t="s">
        <v>0</v>
      </c>
      <c r="C201" t="s">
        <v>5</v>
      </c>
      <c r="D201" t="s">
        <v>61</v>
      </c>
      <c r="E201" t="s">
        <v>2345</v>
      </c>
      <c r="F201" s="84" t="str">
        <f>VLOOKUP(A201,[1]Sheet1!$A$2:$E$1721,5,FALSE)</f>
        <v>0</v>
      </c>
      <c r="G201" s="84">
        <f>VLOOKUP(A201,'[2]FA PLANT-&amp; ELECT INSLATION'!$A$6:$E$1086,5,FALSE)</f>
        <v>0</v>
      </c>
      <c r="H201" s="92">
        <v>38718</v>
      </c>
      <c r="I201" s="93">
        <f t="shared" si="3"/>
        <v>2006</v>
      </c>
      <c r="J201" s="94">
        <v>0</v>
      </c>
      <c r="K201" s="94">
        <v>244.88</v>
      </c>
      <c r="L201" s="94">
        <v>-244.88</v>
      </c>
      <c r="M201" s="94">
        <v>0</v>
      </c>
      <c r="N201" s="94">
        <v>0</v>
      </c>
      <c r="O201" s="94">
        <v>0</v>
      </c>
      <c r="P201" s="94">
        <v>0</v>
      </c>
      <c r="Q201" s="94">
        <v>0</v>
      </c>
      <c r="R201" t="s">
        <v>33</v>
      </c>
      <c r="S201" s="94">
        <v>-244.88</v>
      </c>
      <c r="T201" s="94">
        <v>0</v>
      </c>
      <c r="U201" s="94">
        <v>244.88</v>
      </c>
      <c r="V201" t="s">
        <v>220</v>
      </c>
      <c r="W201" s="92"/>
      <c r="X201" t="s">
        <v>2</v>
      </c>
      <c r="Y201" t="s">
        <v>3</v>
      </c>
      <c r="Z201" s="94">
        <v>0</v>
      </c>
      <c r="AA201" s="94">
        <v>0</v>
      </c>
      <c r="AB201" s="94">
        <v>0</v>
      </c>
      <c r="AC201" s="94">
        <v>0</v>
      </c>
      <c r="AD201" s="94">
        <v>0</v>
      </c>
    </row>
    <row r="202" spans="1:30" x14ac:dyDescent="0.2">
      <c r="A202" t="s">
        <v>2180</v>
      </c>
      <c r="B202" t="s">
        <v>0</v>
      </c>
      <c r="C202" t="s">
        <v>5</v>
      </c>
      <c r="D202" t="s">
        <v>61</v>
      </c>
      <c r="E202" t="s">
        <v>2181</v>
      </c>
      <c r="F202" s="84" t="str">
        <f>VLOOKUP(A202,[1]Sheet1!$A$2:$E$1721,5,FALSE)</f>
        <v>0</v>
      </c>
      <c r="G202" s="84">
        <f>VLOOKUP(A202,'[2]FA PLANT-&amp; ELECT INSLATION'!$A$6:$E$1086,5,FALSE)</f>
        <v>0</v>
      </c>
      <c r="H202" s="92">
        <v>38718</v>
      </c>
      <c r="I202" s="93">
        <f t="shared" si="3"/>
        <v>2006</v>
      </c>
      <c r="J202" s="94">
        <v>0</v>
      </c>
      <c r="K202" s="94">
        <v>556.20000000000005</v>
      </c>
      <c r="L202" s="94">
        <v>-556.20000000000005</v>
      </c>
      <c r="M202" s="94">
        <v>0</v>
      </c>
      <c r="N202" s="94">
        <v>0</v>
      </c>
      <c r="O202" s="94">
        <v>0</v>
      </c>
      <c r="P202" s="94">
        <v>0</v>
      </c>
      <c r="Q202" s="94">
        <v>0</v>
      </c>
      <c r="R202" t="s">
        <v>33</v>
      </c>
      <c r="S202" s="94">
        <v>-556.20000000000005</v>
      </c>
      <c r="T202" s="94">
        <v>0</v>
      </c>
      <c r="U202" s="94">
        <v>556.20000000000005</v>
      </c>
      <c r="V202" t="s">
        <v>220</v>
      </c>
      <c r="W202" s="92"/>
      <c r="X202" t="s">
        <v>2</v>
      </c>
      <c r="Y202" t="s">
        <v>3</v>
      </c>
      <c r="Z202" s="94">
        <v>0</v>
      </c>
      <c r="AA202" s="94">
        <v>0</v>
      </c>
      <c r="AB202" s="94">
        <v>0</v>
      </c>
      <c r="AC202" s="94">
        <v>0</v>
      </c>
      <c r="AD202" s="94">
        <v>0</v>
      </c>
    </row>
    <row r="203" spans="1:30" x14ac:dyDescent="0.2">
      <c r="A203" t="s">
        <v>1961</v>
      </c>
      <c r="B203" t="s">
        <v>0</v>
      </c>
      <c r="C203" t="s">
        <v>5</v>
      </c>
      <c r="D203" t="s">
        <v>61</v>
      </c>
      <c r="E203" t="s">
        <v>1962</v>
      </c>
      <c r="F203" s="84" t="str">
        <f>VLOOKUP(A203,[1]Sheet1!$A$2:$E$1721,5,FALSE)</f>
        <v>0</v>
      </c>
      <c r="G203" s="84">
        <f>VLOOKUP(A203,'[2]FA PLANT-&amp; ELECT INSLATION'!$A$6:$E$1086,5,FALSE)</f>
        <v>0</v>
      </c>
      <c r="H203" s="92">
        <v>38718</v>
      </c>
      <c r="I203" s="93">
        <f t="shared" si="3"/>
        <v>2006</v>
      </c>
      <c r="J203" s="94">
        <v>0</v>
      </c>
      <c r="K203" s="94">
        <v>1345.13</v>
      </c>
      <c r="L203" s="94">
        <v>-1345.13</v>
      </c>
      <c r="M203" s="94">
        <v>0</v>
      </c>
      <c r="N203" s="94">
        <v>0</v>
      </c>
      <c r="O203" s="94">
        <v>0</v>
      </c>
      <c r="P203" s="94">
        <v>0</v>
      </c>
      <c r="Q203" s="94">
        <v>0</v>
      </c>
      <c r="R203" t="s">
        <v>33</v>
      </c>
      <c r="S203" s="94">
        <v>-1345.13</v>
      </c>
      <c r="T203" s="94">
        <v>0</v>
      </c>
      <c r="U203" s="94">
        <v>1345.13</v>
      </c>
      <c r="V203" t="s">
        <v>220</v>
      </c>
      <c r="W203" s="92"/>
      <c r="X203" t="s">
        <v>2</v>
      </c>
      <c r="Y203" t="s">
        <v>3</v>
      </c>
      <c r="Z203" s="94">
        <v>0</v>
      </c>
      <c r="AA203" s="94">
        <v>0</v>
      </c>
      <c r="AB203" s="94">
        <v>0</v>
      </c>
      <c r="AC203" s="94">
        <v>0</v>
      </c>
      <c r="AD203" s="94">
        <v>0</v>
      </c>
    </row>
    <row r="204" spans="1:30" x14ac:dyDescent="0.2">
      <c r="A204" t="s">
        <v>2116</v>
      </c>
      <c r="B204" t="s">
        <v>0</v>
      </c>
      <c r="C204" t="s">
        <v>5</v>
      </c>
      <c r="D204" t="s">
        <v>61</v>
      </c>
      <c r="E204" t="s">
        <v>2117</v>
      </c>
      <c r="F204" s="84" t="str">
        <f>VLOOKUP(A204,[1]Sheet1!$A$2:$E$1721,5,FALSE)</f>
        <v>0</v>
      </c>
      <c r="G204" s="84">
        <f>VLOOKUP(A204,'[2]FA PLANT-&amp; ELECT INSLATION'!$A$6:$E$1086,5,FALSE)</f>
        <v>0</v>
      </c>
      <c r="H204" s="92">
        <v>38718</v>
      </c>
      <c r="I204" s="93">
        <f t="shared" si="3"/>
        <v>2006</v>
      </c>
      <c r="J204" s="94">
        <v>0</v>
      </c>
      <c r="K204" s="94">
        <v>733.57</v>
      </c>
      <c r="L204" s="94">
        <v>-733.57</v>
      </c>
      <c r="M204" s="94">
        <v>0</v>
      </c>
      <c r="N204" s="94">
        <v>0</v>
      </c>
      <c r="O204" s="94">
        <v>0</v>
      </c>
      <c r="P204" s="94">
        <v>0</v>
      </c>
      <c r="Q204" s="94">
        <v>0</v>
      </c>
      <c r="R204" t="s">
        <v>33</v>
      </c>
      <c r="S204" s="94">
        <v>-733.57</v>
      </c>
      <c r="T204" s="94">
        <v>0</v>
      </c>
      <c r="U204" s="94">
        <v>733.57</v>
      </c>
      <c r="V204" t="s">
        <v>220</v>
      </c>
      <c r="W204" s="92"/>
      <c r="X204" t="s">
        <v>2</v>
      </c>
      <c r="Y204" t="s">
        <v>3</v>
      </c>
      <c r="Z204" s="94">
        <v>0</v>
      </c>
      <c r="AA204" s="94">
        <v>0</v>
      </c>
      <c r="AB204" s="94">
        <v>0</v>
      </c>
      <c r="AC204" s="94">
        <v>0</v>
      </c>
      <c r="AD204" s="94">
        <v>0</v>
      </c>
    </row>
    <row r="205" spans="1:30" x14ac:dyDescent="0.2">
      <c r="A205" t="s">
        <v>2312</v>
      </c>
      <c r="B205" t="s">
        <v>0</v>
      </c>
      <c r="C205" t="s">
        <v>5</v>
      </c>
      <c r="D205" t="s">
        <v>61</v>
      </c>
      <c r="E205" t="s">
        <v>2117</v>
      </c>
      <c r="F205" s="84" t="str">
        <f>VLOOKUP(A205,[1]Sheet1!$A$2:$E$1721,5,FALSE)</f>
        <v>0</v>
      </c>
      <c r="G205" s="84">
        <f>VLOOKUP(A205,'[2]FA PLANT-&amp; ELECT INSLATION'!$A$6:$E$1086,5,FALSE)</f>
        <v>0</v>
      </c>
      <c r="H205" s="92">
        <v>38718</v>
      </c>
      <c r="I205" s="93">
        <f t="shared" si="3"/>
        <v>2006</v>
      </c>
      <c r="J205" s="94">
        <v>0</v>
      </c>
      <c r="K205" s="94">
        <v>283.75</v>
      </c>
      <c r="L205" s="94">
        <v>-283.75</v>
      </c>
      <c r="M205" s="94">
        <v>0</v>
      </c>
      <c r="N205" s="94">
        <v>0</v>
      </c>
      <c r="O205" s="94">
        <v>0</v>
      </c>
      <c r="P205" s="94">
        <v>0</v>
      </c>
      <c r="Q205" s="94">
        <v>0</v>
      </c>
      <c r="R205" t="s">
        <v>33</v>
      </c>
      <c r="S205" s="94">
        <v>-283.75</v>
      </c>
      <c r="T205" s="94">
        <v>0</v>
      </c>
      <c r="U205" s="94">
        <v>283.75</v>
      </c>
      <c r="V205" t="s">
        <v>220</v>
      </c>
      <c r="W205" s="92"/>
      <c r="X205" t="s">
        <v>2</v>
      </c>
      <c r="Y205" t="s">
        <v>3</v>
      </c>
      <c r="Z205" s="94">
        <v>0</v>
      </c>
      <c r="AA205" s="94">
        <v>0</v>
      </c>
      <c r="AB205" s="94">
        <v>0</v>
      </c>
      <c r="AC205" s="94">
        <v>0</v>
      </c>
      <c r="AD205" s="94">
        <v>0</v>
      </c>
    </row>
    <row r="206" spans="1:30" x14ac:dyDescent="0.2">
      <c r="A206" t="s">
        <v>2170</v>
      </c>
      <c r="B206" t="s">
        <v>0</v>
      </c>
      <c r="C206" t="s">
        <v>5</v>
      </c>
      <c r="D206" t="s">
        <v>61</v>
      </c>
      <c r="E206" t="s">
        <v>2171</v>
      </c>
      <c r="F206" s="84" t="str">
        <f>VLOOKUP(A206,[1]Sheet1!$A$2:$E$1721,5,FALSE)</f>
        <v>0</v>
      </c>
      <c r="G206" s="84">
        <f>VLOOKUP(A206,'[2]FA PLANT-&amp; ELECT INSLATION'!$A$6:$E$1086,5,FALSE)</f>
        <v>0</v>
      </c>
      <c r="H206" s="92">
        <v>38718</v>
      </c>
      <c r="I206" s="93">
        <f t="shared" si="3"/>
        <v>2006</v>
      </c>
      <c r="J206" s="94">
        <v>0</v>
      </c>
      <c r="K206" s="94">
        <v>567.49</v>
      </c>
      <c r="L206" s="94">
        <v>-567.49</v>
      </c>
      <c r="M206" s="94">
        <v>0</v>
      </c>
      <c r="N206" s="94">
        <v>0</v>
      </c>
      <c r="O206" s="94">
        <v>0</v>
      </c>
      <c r="P206" s="94">
        <v>0</v>
      </c>
      <c r="Q206" s="94">
        <v>0</v>
      </c>
      <c r="R206" t="s">
        <v>33</v>
      </c>
      <c r="S206" s="94">
        <v>-567.49</v>
      </c>
      <c r="T206" s="94">
        <v>0</v>
      </c>
      <c r="U206" s="94">
        <v>567.49</v>
      </c>
      <c r="V206" t="s">
        <v>220</v>
      </c>
      <c r="W206" s="92"/>
      <c r="X206" t="s">
        <v>2</v>
      </c>
      <c r="Y206" t="s">
        <v>3</v>
      </c>
      <c r="Z206" s="94">
        <v>0</v>
      </c>
      <c r="AA206" s="94">
        <v>0</v>
      </c>
      <c r="AB206" s="94">
        <v>0</v>
      </c>
      <c r="AC206" s="94">
        <v>0</v>
      </c>
      <c r="AD206" s="94">
        <v>0</v>
      </c>
    </row>
    <row r="207" spans="1:30" x14ac:dyDescent="0.2">
      <c r="A207" t="s">
        <v>2172</v>
      </c>
      <c r="B207" t="s">
        <v>0</v>
      </c>
      <c r="C207" t="s">
        <v>5</v>
      </c>
      <c r="D207" t="s">
        <v>61</v>
      </c>
      <c r="E207" t="s">
        <v>2173</v>
      </c>
      <c r="F207" s="84" t="str">
        <f>VLOOKUP(A207,[1]Sheet1!$A$2:$E$1721,5,FALSE)</f>
        <v>0</v>
      </c>
      <c r="G207" s="84">
        <f>VLOOKUP(A207,'[2]FA PLANT-&amp; ELECT INSLATION'!$A$6:$E$1086,5,FALSE)</f>
        <v>0</v>
      </c>
      <c r="H207" s="92">
        <v>38718</v>
      </c>
      <c r="I207" s="93">
        <f t="shared" si="3"/>
        <v>2006</v>
      </c>
      <c r="J207" s="94">
        <v>0</v>
      </c>
      <c r="K207" s="94">
        <v>567.49</v>
      </c>
      <c r="L207" s="94">
        <v>-567.49</v>
      </c>
      <c r="M207" s="94">
        <v>0</v>
      </c>
      <c r="N207" s="94">
        <v>0</v>
      </c>
      <c r="O207" s="94">
        <v>0</v>
      </c>
      <c r="P207" s="94">
        <v>0</v>
      </c>
      <c r="Q207" s="94">
        <v>0</v>
      </c>
      <c r="R207" t="s">
        <v>33</v>
      </c>
      <c r="S207" s="94">
        <v>-567.49</v>
      </c>
      <c r="T207" s="94">
        <v>0</v>
      </c>
      <c r="U207" s="94">
        <v>567.49</v>
      </c>
      <c r="V207" t="s">
        <v>220</v>
      </c>
      <c r="W207" s="92"/>
      <c r="X207" t="s">
        <v>2</v>
      </c>
      <c r="Y207" t="s">
        <v>3</v>
      </c>
      <c r="Z207" s="94">
        <v>0</v>
      </c>
      <c r="AA207" s="94">
        <v>0</v>
      </c>
      <c r="AB207" s="94">
        <v>0</v>
      </c>
      <c r="AC207" s="94">
        <v>0</v>
      </c>
      <c r="AD207" s="94">
        <v>0</v>
      </c>
    </row>
    <row r="208" spans="1:30" x14ac:dyDescent="0.2">
      <c r="A208" t="s">
        <v>1966</v>
      </c>
      <c r="B208" t="s">
        <v>0</v>
      </c>
      <c r="C208" t="s">
        <v>5</v>
      </c>
      <c r="D208" t="s">
        <v>61</v>
      </c>
      <c r="E208" t="s">
        <v>1967</v>
      </c>
      <c r="F208" s="84" t="str">
        <f>VLOOKUP(A208,[1]Sheet1!$A$2:$E$1721,5,FALSE)</f>
        <v>0</v>
      </c>
      <c r="G208" s="84">
        <f>VLOOKUP(A208,'[2]FA PLANT-&amp; ELECT INSLATION'!$A$6:$E$1086,5,FALSE)</f>
        <v>0</v>
      </c>
      <c r="H208" s="92">
        <v>38718</v>
      </c>
      <c r="I208" s="93">
        <f t="shared" si="3"/>
        <v>2006</v>
      </c>
      <c r="J208" s="94">
        <v>0</v>
      </c>
      <c r="K208" s="94">
        <v>1316.65</v>
      </c>
      <c r="L208" s="94">
        <v>-1316.65</v>
      </c>
      <c r="M208" s="94">
        <v>0</v>
      </c>
      <c r="N208" s="94">
        <v>0</v>
      </c>
      <c r="O208" s="94">
        <v>0</v>
      </c>
      <c r="P208" s="94">
        <v>0</v>
      </c>
      <c r="Q208" s="94">
        <v>0</v>
      </c>
      <c r="R208" t="s">
        <v>33</v>
      </c>
      <c r="S208" s="94">
        <v>-1316.65</v>
      </c>
      <c r="T208" s="94">
        <v>0</v>
      </c>
      <c r="U208" s="94">
        <v>1316.65</v>
      </c>
      <c r="V208" t="s">
        <v>220</v>
      </c>
      <c r="W208" s="92"/>
      <c r="X208" t="s">
        <v>2</v>
      </c>
      <c r="Y208" t="s">
        <v>3</v>
      </c>
      <c r="Z208" s="94">
        <v>0</v>
      </c>
      <c r="AA208" s="94">
        <v>0</v>
      </c>
      <c r="AB208" s="94">
        <v>0</v>
      </c>
      <c r="AC208" s="94">
        <v>0</v>
      </c>
      <c r="AD208" s="94">
        <v>0</v>
      </c>
    </row>
    <row r="209" spans="1:30" x14ac:dyDescent="0.2">
      <c r="A209" t="s">
        <v>2094</v>
      </c>
      <c r="B209" t="s">
        <v>0</v>
      </c>
      <c r="C209" t="s">
        <v>5</v>
      </c>
      <c r="D209" t="s">
        <v>61</v>
      </c>
      <c r="E209" t="s">
        <v>2095</v>
      </c>
      <c r="F209" s="84" t="str">
        <f>VLOOKUP(A209,[1]Sheet1!$A$2:$E$1721,5,FALSE)</f>
        <v>0</v>
      </c>
      <c r="G209" s="84">
        <f>VLOOKUP(A209,'[2]FA PLANT-&amp; ELECT INSLATION'!$A$6:$E$1086,5,FALSE)</f>
        <v>0</v>
      </c>
      <c r="H209" s="92">
        <v>38718</v>
      </c>
      <c r="I209" s="93">
        <f t="shared" si="3"/>
        <v>2006</v>
      </c>
      <c r="J209" s="94">
        <v>0</v>
      </c>
      <c r="K209" s="94">
        <v>813.26</v>
      </c>
      <c r="L209" s="94">
        <v>-813.26</v>
      </c>
      <c r="M209" s="94">
        <v>0</v>
      </c>
      <c r="N209" s="94">
        <v>0</v>
      </c>
      <c r="O209" s="94">
        <v>0</v>
      </c>
      <c r="P209" s="94">
        <v>0</v>
      </c>
      <c r="Q209" s="94">
        <v>0</v>
      </c>
      <c r="R209" t="s">
        <v>33</v>
      </c>
      <c r="S209" s="94">
        <v>-813.26</v>
      </c>
      <c r="T209" s="94">
        <v>0</v>
      </c>
      <c r="U209" s="94">
        <v>813.26</v>
      </c>
      <c r="V209" t="s">
        <v>220</v>
      </c>
      <c r="W209" s="92"/>
      <c r="X209" t="s">
        <v>2</v>
      </c>
      <c r="Y209" t="s">
        <v>3</v>
      </c>
      <c r="Z209" s="94">
        <v>0</v>
      </c>
      <c r="AA209" s="94">
        <v>0</v>
      </c>
      <c r="AB209" s="94">
        <v>0</v>
      </c>
      <c r="AC209" s="94">
        <v>0</v>
      </c>
      <c r="AD209" s="94">
        <v>0</v>
      </c>
    </row>
    <row r="210" spans="1:30" x14ac:dyDescent="0.2">
      <c r="A210" t="s">
        <v>1721</v>
      </c>
      <c r="B210" t="s">
        <v>0</v>
      </c>
      <c r="C210" t="s">
        <v>5</v>
      </c>
      <c r="D210" t="s">
        <v>61</v>
      </c>
      <c r="E210" t="s">
        <v>1722</v>
      </c>
      <c r="F210" s="84" t="str">
        <f>VLOOKUP(A210,[1]Sheet1!$A$2:$E$1721,5,FALSE)</f>
        <v>0</v>
      </c>
      <c r="G210" s="84">
        <f>VLOOKUP(A210,'[2]FA PLANT-&amp; ELECT INSLATION'!$A$6:$E$1086,5,FALSE)</f>
        <v>0</v>
      </c>
      <c r="H210" s="92">
        <v>38718</v>
      </c>
      <c r="I210" s="93">
        <f t="shared" si="3"/>
        <v>2006</v>
      </c>
      <c r="J210" s="94">
        <v>0</v>
      </c>
      <c r="K210" s="94">
        <v>4634.2700000000004</v>
      </c>
      <c r="L210" s="94">
        <v>-4634.2700000000004</v>
      </c>
      <c r="M210" s="94">
        <v>0</v>
      </c>
      <c r="N210" s="94">
        <v>0</v>
      </c>
      <c r="O210" s="94">
        <v>0</v>
      </c>
      <c r="P210" s="94">
        <v>0</v>
      </c>
      <c r="Q210" s="94">
        <v>0</v>
      </c>
      <c r="R210" t="s">
        <v>33</v>
      </c>
      <c r="S210" s="94">
        <v>-4634.2700000000004</v>
      </c>
      <c r="T210" s="94">
        <v>0</v>
      </c>
      <c r="U210" s="94">
        <v>4634.2700000000004</v>
      </c>
      <c r="V210" t="s">
        <v>220</v>
      </c>
      <c r="W210" s="92"/>
      <c r="X210" t="s">
        <v>2</v>
      </c>
      <c r="Y210" t="s">
        <v>3</v>
      </c>
      <c r="Z210" s="94">
        <v>0</v>
      </c>
      <c r="AA210" s="94">
        <v>0</v>
      </c>
      <c r="AB210" s="94">
        <v>0</v>
      </c>
      <c r="AC210" s="94">
        <v>0</v>
      </c>
      <c r="AD210" s="94">
        <v>0</v>
      </c>
    </row>
    <row r="211" spans="1:30" x14ac:dyDescent="0.2">
      <c r="A211" t="s">
        <v>1965</v>
      </c>
      <c r="B211" t="s">
        <v>0</v>
      </c>
      <c r="C211" t="s">
        <v>5</v>
      </c>
      <c r="D211" t="s">
        <v>61</v>
      </c>
      <c r="E211" t="s">
        <v>7</v>
      </c>
      <c r="F211" s="84" t="str">
        <f>VLOOKUP(A211,[1]Sheet1!$A$2:$E$1721,5,FALSE)</f>
        <v>0</v>
      </c>
      <c r="G211" s="84">
        <f>VLOOKUP(A211,'[2]FA PLANT-&amp; ELECT INSLATION'!$A$6:$E$1086,5,FALSE)</f>
        <v>0</v>
      </c>
      <c r="H211" s="92">
        <v>38718</v>
      </c>
      <c r="I211" s="93">
        <f t="shared" si="3"/>
        <v>2006</v>
      </c>
      <c r="J211" s="94">
        <v>0</v>
      </c>
      <c r="K211" s="94">
        <v>1318.38</v>
      </c>
      <c r="L211" s="94">
        <v>-1318.38</v>
      </c>
      <c r="M211" s="94">
        <v>0</v>
      </c>
      <c r="N211" s="94">
        <v>0</v>
      </c>
      <c r="O211" s="94">
        <v>0</v>
      </c>
      <c r="P211" s="94">
        <v>0</v>
      </c>
      <c r="Q211" s="94">
        <v>0</v>
      </c>
      <c r="R211" t="s">
        <v>33</v>
      </c>
      <c r="S211" s="94">
        <v>-1318.38</v>
      </c>
      <c r="T211" s="94">
        <v>0</v>
      </c>
      <c r="U211" s="94">
        <v>1318.38</v>
      </c>
      <c r="V211" t="s">
        <v>220</v>
      </c>
      <c r="W211" s="92"/>
      <c r="X211" t="s">
        <v>2</v>
      </c>
      <c r="Y211" t="s">
        <v>3</v>
      </c>
      <c r="Z211" s="94">
        <v>0</v>
      </c>
      <c r="AA211" s="94">
        <v>0</v>
      </c>
      <c r="AB211" s="94">
        <v>0</v>
      </c>
      <c r="AC211" s="94">
        <v>0</v>
      </c>
      <c r="AD211" s="94">
        <v>0</v>
      </c>
    </row>
    <row r="212" spans="1:30" x14ac:dyDescent="0.2">
      <c r="A212" t="s">
        <v>1766</v>
      </c>
      <c r="B212" t="s">
        <v>0</v>
      </c>
      <c r="C212" t="s">
        <v>5</v>
      </c>
      <c r="D212" t="s">
        <v>61</v>
      </c>
      <c r="E212" t="s">
        <v>7</v>
      </c>
      <c r="F212" s="84" t="str">
        <f>VLOOKUP(A212,[1]Sheet1!$A$2:$E$1721,5,FALSE)</f>
        <v>0</v>
      </c>
      <c r="G212" s="84">
        <f>VLOOKUP(A212,'[2]FA PLANT-&amp; ELECT INSLATION'!$A$6:$E$1086,5,FALSE)</f>
        <v>0</v>
      </c>
      <c r="H212" s="92">
        <v>38718</v>
      </c>
      <c r="I212" s="93">
        <f t="shared" si="3"/>
        <v>2006</v>
      </c>
      <c r="J212" s="94">
        <v>0</v>
      </c>
      <c r="K212" s="94">
        <v>3612.02</v>
      </c>
      <c r="L212" s="94">
        <v>-3612.02</v>
      </c>
      <c r="M212" s="94">
        <v>0</v>
      </c>
      <c r="N212" s="94">
        <v>0</v>
      </c>
      <c r="O212" s="94">
        <v>0</v>
      </c>
      <c r="P212" s="94">
        <v>0</v>
      </c>
      <c r="Q212" s="94">
        <v>0</v>
      </c>
      <c r="R212" t="s">
        <v>33</v>
      </c>
      <c r="S212" s="94">
        <v>-3612.02</v>
      </c>
      <c r="T212" s="94">
        <v>0</v>
      </c>
      <c r="U212" s="94">
        <v>3612.02</v>
      </c>
      <c r="V212" t="s">
        <v>220</v>
      </c>
      <c r="W212" s="92"/>
      <c r="X212" t="s">
        <v>2</v>
      </c>
      <c r="Y212" t="s">
        <v>3</v>
      </c>
      <c r="Z212" s="94">
        <v>0</v>
      </c>
      <c r="AA212" s="94">
        <v>0</v>
      </c>
      <c r="AB212" s="94">
        <v>0</v>
      </c>
      <c r="AC212" s="94">
        <v>0</v>
      </c>
      <c r="AD212" s="94">
        <v>0</v>
      </c>
    </row>
    <row r="213" spans="1:30" x14ac:dyDescent="0.2">
      <c r="A213" t="s">
        <v>1867</v>
      </c>
      <c r="B213" t="s">
        <v>0</v>
      </c>
      <c r="C213" t="s">
        <v>5</v>
      </c>
      <c r="D213" t="s">
        <v>61</v>
      </c>
      <c r="E213" t="s">
        <v>7</v>
      </c>
      <c r="F213" s="84" t="str">
        <f>VLOOKUP(A213,[1]Sheet1!$A$2:$E$1721,5,FALSE)</f>
        <v>0</v>
      </c>
      <c r="G213" s="84">
        <f>VLOOKUP(A213,'[2]FA PLANT-&amp; ELECT INSLATION'!$A$6:$E$1086,5,FALSE)</f>
        <v>0</v>
      </c>
      <c r="H213" s="92">
        <v>38718</v>
      </c>
      <c r="I213" s="93">
        <f t="shared" si="3"/>
        <v>2006</v>
      </c>
      <c r="J213" s="94">
        <v>0</v>
      </c>
      <c r="K213" s="94">
        <v>2264.8200000000002</v>
      </c>
      <c r="L213" s="94">
        <v>-2264.8200000000002</v>
      </c>
      <c r="M213" s="94">
        <v>0</v>
      </c>
      <c r="N213" s="94">
        <v>0</v>
      </c>
      <c r="O213" s="94">
        <v>0</v>
      </c>
      <c r="P213" s="94">
        <v>0</v>
      </c>
      <c r="Q213" s="94">
        <v>0</v>
      </c>
      <c r="R213" t="s">
        <v>33</v>
      </c>
      <c r="S213" s="94">
        <v>-2264.8200000000002</v>
      </c>
      <c r="T213" s="94">
        <v>0</v>
      </c>
      <c r="U213" s="94">
        <v>2264.8200000000002</v>
      </c>
      <c r="V213" t="s">
        <v>220</v>
      </c>
      <c r="W213" s="92"/>
      <c r="X213" t="s">
        <v>2</v>
      </c>
      <c r="Y213" t="s">
        <v>3</v>
      </c>
      <c r="Z213" s="94">
        <v>0</v>
      </c>
      <c r="AA213" s="94">
        <v>0</v>
      </c>
      <c r="AB213" s="94">
        <v>0</v>
      </c>
      <c r="AC213" s="94">
        <v>0</v>
      </c>
      <c r="AD213" s="94">
        <v>0</v>
      </c>
    </row>
    <row r="214" spans="1:30" x14ac:dyDescent="0.2">
      <c r="A214" t="s">
        <v>2017</v>
      </c>
      <c r="B214" t="s">
        <v>0</v>
      </c>
      <c r="C214" t="s">
        <v>5</v>
      </c>
      <c r="D214" t="s">
        <v>61</v>
      </c>
      <c r="E214" t="s">
        <v>2018</v>
      </c>
      <c r="F214" s="84" t="str">
        <f>VLOOKUP(A214,[1]Sheet1!$A$2:$E$1721,5,FALSE)</f>
        <v>0</v>
      </c>
      <c r="G214" s="84">
        <f>VLOOKUP(A214,'[2]FA PLANT-&amp; ELECT INSLATION'!$A$6:$E$1086,5,FALSE)</f>
        <v>0</v>
      </c>
      <c r="H214" s="92">
        <v>38718</v>
      </c>
      <c r="I214" s="93">
        <f t="shared" si="3"/>
        <v>2006</v>
      </c>
      <c r="J214" s="94">
        <v>0</v>
      </c>
      <c r="K214" s="94">
        <v>1104.47</v>
      </c>
      <c r="L214" s="94">
        <v>-1104.47</v>
      </c>
      <c r="M214" s="94">
        <v>0</v>
      </c>
      <c r="N214" s="94">
        <v>0</v>
      </c>
      <c r="O214" s="94">
        <v>0</v>
      </c>
      <c r="P214" s="94">
        <v>0</v>
      </c>
      <c r="Q214" s="94">
        <v>0</v>
      </c>
      <c r="R214" t="s">
        <v>33</v>
      </c>
      <c r="S214" s="94">
        <v>-1104.47</v>
      </c>
      <c r="T214" s="94">
        <v>0</v>
      </c>
      <c r="U214" s="94">
        <v>1104.47</v>
      </c>
      <c r="V214" t="s">
        <v>220</v>
      </c>
      <c r="W214" s="92"/>
      <c r="X214" t="s">
        <v>2</v>
      </c>
      <c r="Y214" t="s">
        <v>3</v>
      </c>
      <c r="Z214" s="94">
        <v>0</v>
      </c>
      <c r="AA214" s="94">
        <v>0</v>
      </c>
      <c r="AB214" s="94">
        <v>0</v>
      </c>
      <c r="AC214" s="94">
        <v>0</v>
      </c>
      <c r="AD214" s="94">
        <v>0</v>
      </c>
    </row>
    <row r="215" spans="1:30" x14ac:dyDescent="0.2">
      <c r="A215" t="s">
        <v>1981</v>
      </c>
      <c r="B215" t="s">
        <v>0</v>
      </c>
      <c r="C215" t="s">
        <v>5</v>
      </c>
      <c r="D215" t="s">
        <v>61</v>
      </c>
      <c r="E215" t="s">
        <v>1982</v>
      </c>
      <c r="F215" s="84" t="str">
        <f>VLOOKUP(A215,[1]Sheet1!$A$2:$E$1721,5,FALSE)</f>
        <v>0</v>
      </c>
      <c r="G215" s="84">
        <f>VLOOKUP(A215,'[2]FA PLANT-&amp; ELECT INSLATION'!$A$6:$E$1086,5,FALSE)</f>
        <v>0</v>
      </c>
      <c r="H215" s="92">
        <v>38718</v>
      </c>
      <c r="I215" s="93">
        <f t="shared" si="3"/>
        <v>2006</v>
      </c>
      <c r="J215" s="94">
        <v>0</v>
      </c>
      <c r="K215" s="94">
        <v>1260.05</v>
      </c>
      <c r="L215" s="94">
        <v>-1260.05</v>
      </c>
      <c r="M215" s="94">
        <v>0</v>
      </c>
      <c r="N215" s="94">
        <v>0</v>
      </c>
      <c r="O215" s="94">
        <v>0</v>
      </c>
      <c r="P215" s="94">
        <v>0</v>
      </c>
      <c r="Q215" s="94">
        <v>0</v>
      </c>
      <c r="R215" t="s">
        <v>33</v>
      </c>
      <c r="S215" s="94">
        <v>-1260.05</v>
      </c>
      <c r="T215" s="94">
        <v>0</v>
      </c>
      <c r="U215" s="94">
        <v>1260.05</v>
      </c>
      <c r="V215" t="s">
        <v>220</v>
      </c>
      <c r="W215" s="92"/>
      <c r="X215" t="s">
        <v>2</v>
      </c>
      <c r="Y215" t="s">
        <v>3</v>
      </c>
      <c r="Z215" s="94">
        <v>0</v>
      </c>
      <c r="AA215" s="94">
        <v>0</v>
      </c>
      <c r="AB215" s="94">
        <v>0</v>
      </c>
      <c r="AC215" s="94">
        <v>0</v>
      </c>
      <c r="AD215" s="94">
        <v>0</v>
      </c>
    </row>
    <row r="216" spans="1:30" x14ac:dyDescent="0.2">
      <c r="A216" t="s">
        <v>1916</v>
      </c>
      <c r="B216" t="s">
        <v>0</v>
      </c>
      <c r="C216" t="s">
        <v>5</v>
      </c>
      <c r="D216" t="s">
        <v>61</v>
      </c>
      <c r="E216" t="s">
        <v>1917</v>
      </c>
      <c r="F216" s="84" t="str">
        <f>VLOOKUP(A216,[1]Sheet1!$A$2:$E$1721,5,FALSE)</f>
        <v>0</v>
      </c>
      <c r="G216" s="84">
        <f>VLOOKUP(A216,'[2]FA PLANT-&amp; ELECT INSLATION'!$A$6:$E$1086,5,FALSE)</f>
        <v>0</v>
      </c>
      <c r="H216" s="92">
        <v>38718</v>
      </c>
      <c r="I216" s="93">
        <f t="shared" si="3"/>
        <v>2006</v>
      </c>
      <c r="J216" s="94">
        <v>0</v>
      </c>
      <c r="K216" s="94">
        <v>1665.63</v>
      </c>
      <c r="L216" s="94">
        <v>-1665.63</v>
      </c>
      <c r="M216" s="94">
        <v>0</v>
      </c>
      <c r="N216" s="94">
        <v>0</v>
      </c>
      <c r="O216" s="94">
        <v>0</v>
      </c>
      <c r="P216" s="94">
        <v>0</v>
      </c>
      <c r="Q216" s="94">
        <v>0</v>
      </c>
      <c r="R216" t="s">
        <v>33</v>
      </c>
      <c r="S216" s="94">
        <v>-1665.63</v>
      </c>
      <c r="T216" s="94">
        <v>0</v>
      </c>
      <c r="U216" s="94">
        <v>1665.63</v>
      </c>
      <c r="V216" t="s">
        <v>220</v>
      </c>
      <c r="W216" s="92"/>
      <c r="X216" t="s">
        <v>2</v>
      </c>
      <c r="Y216" t="s">
        <v>3</v>
      </c>
      <c r="Z216" s="94">
        <v>0</v>
      </c>
      <c r="AA216" s="94">
        <v>0</v>
      </c>
      <c r="AB216" s="94">
        <v>0</v>
      </c>
      <c r="AC216" s="94">
        <v>0</v>
      </c>
      <c r="AD216" s="94">
        <v>0</v>
      </c>
    </row>
    <row r="217" spans="1:30" x14ac:dyDescent="0.2">
      <c r="A217" t="s">
        <v>2122</v>
      </c>
      <c r="B217" t="s">
        <v>0</v>
      </c>
      <c r="C217" t="s">
        <v>5</v>
      </c>
      <c r="D217" t="s">
        <v>61</v>
      </c>
      <c r="E217" t="s">
        <v>2123</v>
      </c>
      <c r="F217" s="84" t="str">
        <f>VLOOKUP(A217,[1]Sheet1!$A$2:$E$1721,5,FALSE)</f>
        <v>0</v>
      </c>
      <c r="G217" s="84">
        <f>VLOOKUP(A217,'[2]FA PLANT-&amp; ELECT INSLATION'!$A$6:$E$1086,5,FALSE)</f>
        <v>0</v>
      </c>
      <c r="H217" s="92">
        <v>38718</v>
      </c>
      <c r="I217" s="93">
        <f t="shared" si="3"/>
        <v>2006</v>
      </c>
      <c r="J217" s="94">
        <v>0</v>
      </c>
      <c r="K217" s="94">
        <v>714.74</v>
      </c>
      <c r="L217" s="94">
        <v>-714.74</v>
      </c>
      <c r="M217" s="94">
        <v>0</v>
      </c>
      <c r="N217" s="94">
        <v>0</v>
      </c>
      <c r="O217" s="94">
        <v>0</v>
      </c>
      <c r="P217" s="94">
        <v>0</v>
      </c>
      <c r="Q217" s="94">
        <v>0</v>
      </c>
      <c r="R217" t="s">
        <v>33</v>
      </c>
      <c r="S217" s="94">
        <v>-714.74</v>
      </c>
      <c r="T217" s="94">
        <v>0</v>
      </c>
      <c r="U217" s="94">
        <v>714.74</v>
      </c>
      <c r="V217" t="s">
        <v>220</v>
      </c>
      <c r="W217" s="92"/>
      <c r="X217" t="s">
        <v>2</v>
      </c>
      <c r="Y217" t="s">
        <v>3</v>
      </c>
      <c r="Z217" s="94">
        <v>0</v>
      </c>
      <c r="AA217" s="94">
        <v>0</v>
      </c>
      <c r="AB217" s="94">
        <v>0</v>
      </c>
      <c r="AC217" s="94">
        <v>0</v>
      </c>
      <c r="AD217" s="94">
        <v>0</v>
      </c>
    </row>
    <row r="218" spans="1:30" x14ac:dyDescent="0.2">
      <c r="A218" t="s">
        <v>2519</v>
      </c>
      <c r="B218" t="s">
        <v>0</v>
      </c>
      <c r="C218" t="s">
        <v>5</v>
      </c>
      <c r="D218" t="s">
        <v>61</v>
      </c>
      <c r="E218" t="s">
        <v>2520</v>
      </c>
      <c r="F218" s="84" t="str">
        <f>VLOOKUP(A218,[1]Sheet1!$A$2:$E$1721,5,FALSE)</f>
        <v>0</v>
      </c>
      <c r="G218" s="84">
        <f>VLOOKUP(A218,'[2]FA PLANT-&amp; ELECT INSLATION'!$A$6:$E$1086,5,FALSE)</f>
        <v>0</v>
      </c>
      <c r="H218" s="92">
        <v>38718</v>
      </c>
      <c r="I218" s="93">
        <f t="shared" si="3"/>
        <v>2006</v>
      </c>
      <c r="J218" s="94">
        <v>0</v>
      </c>
      <c r="K218" s="94">
        <v>440.88</v>
      </c>
      <c r="L218" s="94">
        <v>-440.88</v>
      </c>
      <c r="M218" s="94">
        <v>0</v>
      </c>
      <c r="N218" s="94">
        <v>0</v>
      </c>
      <c r="O218" s="94">
        <v>-440.88</v>
      </c>
      <c r="P218" s="94">
        <v>0</v>
      </c>
      <c r="Q218" s="94">
        <v>440.88</v>
      </c>
      <c r="R218" t="s">
        <v>33</v>
      </c>
      <c r="S218" s="94">
        <v>0</v>
      </c>
      <c r="T218" s="94">
        <v>0</v>
      </c>
      <c r="U218" s="94">
        <v>0</v>
      </c>
      <c r="V218" t="s">
        <v>220</v>
      </c>
      <c r="W218" s="92">
        <v>44286</v>
      </c>
      <c r="X218" t="s">
        <v>2</v>
      </c>
      <c r="Y218" t="s">
        <v>3</v>
      </c>
      <c r="Z218" s="94">
        <v>0</v>
      </c>
      <c r="AA218" s="94">
        <v>0</v>
      </c>
      <c r="AB218" s="94">
        <v>0</v>
      </c>
      <c r="AC218" s="94">
        <v>0</v>
      </c>
      <c r="AD218" s="94">
        <v>0</v>
      </c>
    </row>
    <row r="219" spans="1:30" x14ac:dyDescent="0.2">
      <c r="A219" t="s">
        <v>774</v>
      </c>
      <c r="B219" t="s">
        <v>0</v>
      </c>
      <c r="C219" t="s">
        <v>5</v>
      </c>
      <c r="D219" t="s">
        <v>61</v>
      </c>
      <c r="E219" t="s">
        <v>775</v>
      </c>
      <c r="F219" s="84" t="str">
        <f>VLOOKUP(A219,[1]Sheet1!$A$2:$E$1721,5,FALSE)</f>
        <v>8</v>
      </c>
      <c r="G219" s="84">
        <f>VLOOKUP(A219,'[2]FA PLANT-&amp; ELECT INSLATION'!$A$6:$E$1086,5,FALSE)</f>
        <v>0</v>
      </c>
      <c r="H219" s="92">
        <v>38718</v>
      </c>
      <c r="I219" s="93">
        <f t="shared" si="3"/>
        <v>2006</v>
      </c>
      <c r="J219" s="94">
        <v>11950.22</v>
      </c>
      <c r="K219" s="94">
        <v>239004.48</v>
      </c>
      <c r="L219" s="94">
        <v>-227054.26</v>
      </c>
      <c r="M219" s="94">
        <v>0</v>
      </c>
      <c r="N219" s="94">
        <v>0</v>
      </c>
      <c r="O219" s="94">
        <v>0</v>
      </c>
      <c r="P219" s="94">
        <v>0</v>
      </c>
      <c r="Q219" s="94">
        <v>0</v>
      </c>
      <c r="R219" t="s">
        <v>33</v>
      </c>
      <c r="S219" s="94">
        <v>-227054.26</v>
      </c>
      <c r="T219" s="94">
        <v>11950.22</v>
      </c>
      <c r="U219" s="94">
        <v>239004.48</v>
      </c>
      <c r="V219" t="s">
        <v>220</v>
      </c>
      <c r="W219" s="92"/>
      <c r="X219" t="s">
        <v>2</v>
      </c>
      <c r="Y219" t="s">
        <v>3</v>
      </c>
      <c r="Z219" s="94">
        <v>0</v>
      </c>
      <c r="AA219" s="94">
        <v>0</v>
      </c>
      <c r="AB219" s="94">
        <v>0</v>
      </c>
      <c r="AC219" s="94">
        <v>0</v>
      </c>
      <c r="AD219" s="94">
        <v>0</v>
      </c>
    </row>
    <row r="220" spans="1:30" x14ac:dyDescent="0.2">
      <c r="A220" t="s">
        <v>1089</v>
      </c>
      <c r="B220" t="s">
        <v>0</v>
      </c>
      <c r="C220" t="s">
        <v>5</v>
      </c>
      <c r="D220" t="s">
        <v>61</v>
      </c>
      <c r="E220" t="s">
        <v>1090</v>
      </c>
      <c r="F220" s="84" t="str">
        <f>VLOOKUP(A220,[1]Sheet1!$A$2:$E$1721,5,FALSE)</f>
        <v>8</v>
      </c>
      <c r="G220" s="84">
        <f>VLOOKUP(A220,'[2]FA PLANT-&amp; ELECT INSLATION'!$A$6:$E$1086,5,FALSE)</f>
        <v>0</v>
      </c>
      <c r="H220" s="92">
        <v>38718</v>
      </c>
      <c r="I220" s="93">
        <f t="shared" si="3"/>
        <v>2006</v>
      </c>
      <c r="J220" s="94">
        <v>3204.31</v>
      </c>
      <c r="K220" s="94">
        <v>64086.28</v>
      </c>
      <c r="L220" s="94">
        <v>-60881.97</v>
      </c>
      <c r="M220" s="94">
        <v>0</v>
      </c>
      <c r="N220" s="94">
        <v>0</v>
      </c>
      <c r="O220" s="94">
        <v>0</v>
      </c>
      <c r="P220" s="94">
        <v>0</v>
      </c>
      <c r="Q220" s="94">
        <v>0</v>
      </c>
      <c r="R220" t="s">
        <v>33</v>
      </c>
      <c r="S220" s="94">
        <v>-60881.97</v>
      </c>
      <c r="T220" s="94">
        <v>3204.31</v>
      </c>
      <c r="U220" s="94">
        <v>64086.28</v>
      </c>
      <c r="V220" t="s">
        <v>220</v>
      </c>
      <c r="W220" s="92"/>
      <c r="X220" t="s">
        <v>2</v>
      </c>
      <c r="Y220" t="s">
        <v>3</v>
      </c>
      <c r="Z220" s="94">
        <v>0</v>
      </c>
      <c r="AA220" s="94">
        <v>0</v>
      </c>
      <c r="AB220" s="94">
        <v>0</v>
      </c>
      <c r="AC220" s="94">
        <v>0</v>
      </c>
      <c r="AD220" s="94">
        <v>0</v>
      </c>
    </row>
    <row r="221" spans="1:30" x14ac:dyDescent="0.2">
      <c r="A221" t="s">
        <v>1372</v>
      </c>
      <c r="B221" t="s">
        <v>0</v>
      </c>
      <c r="C221" t="s">
        <v>5</v>
      </c>
      <c r="D221" t="s">
        <v>61</v>
      </c>
      <c r="E221" t="s">
        <v>1373</v>
      </c>
      <c r="F221" s="84" t="str">
        <f>VLOOKUP(A221,[1]Sheet1!$A$2:$E$1721,5,FALSE)</f>
        <v>8</v>
      </c>
      <c r="G221" s="84">
        <f>VLOOKUP(A221,'[2]FA PLANT-&amp; ELECT INSLATION'!$A$6:$E$1086,5,FALSE)</f>
        <v>631</v>
      </c>
      <c r="H221" s="92">
        <v>38718</v>
      </c>
      <c r="I221" s="93">
        <f t="shared" si="3"/>
        <v>2006</v>
      </c>
      <c r="J221" s="94">
        <v>1093.5</v>
      </c>
      <c r="K221" s="94">
        <v>21870</v>
      </c>
      <c r="L221" s="94">
        <v>-20776.5</v>
      </c>
      <c r="M221" s="94">
        <v>0</v>
      </c>
      <c r="N221" s="94">
        <v>0</v>
      </c>
      <c r="O221" s="94">
        <v>0</v>
      </c>
      <c r="P221" s="94">
        <v>0</v>
      </c>
      <c r="Q221" s="94">
        <v>0</v>
      </c>
      <c r="R221" t="s">
        <v>33</v>
      </c>
      <c r="S221" s="94">
        <v>-20776.5</v>
      </c>
      <c r="T221" s="94">
        <v>1093.5</v>
      </c>
      <c r="U221" s="94">
        <v>21870</v>
      </c>
      <c r="V221" t="s">
        <v>220</v>
      </c>
      <c r="W221" s="92"/>
      <c r="X221" t="s">
        <v>2</v>
      </c>
      <c r="Y221" t="s">
        <v>3</v>
      </c>
      <c r="Z221" s="94">
        <v>0</v>
      </c>
      <c r="AA221" s="94">
        <v>0</v>
      </c>
      <c r="AB221" s="94">
        <v>0</v>
      </c>
      <c r="AC221" s="94">
        <v>0</v>
      </c>
      <c r="AD221" s="94">
        <v>0</v>
      </c>
    </row>
    <row r="222" spans="1:30" x14ac:dyDescent="0.2">
      <c r="A222" t="s">
        <v>2204</v>
      </c>
      <c r="B222" t="s">
        <v>0</v>
      </c>
      <c r="C222" t="s">
        <v>5</v>
      </c>
      <c r="D222" t="s">
        <v>61</v>
      </c>
      <c r="E222" t="s">
        <v>2205</v>
      </c>
      <c r="F222" s="84" t="str">
        <f>VLOOKUP(A222,[1]Sheet1!$A$2:$E$1721,5,FALSE)</f>
        <v>0</v>
      </c>
      <c r="G222" s="84">
        <f>VLOOKUP(A222,'[2]FA PLANT-&amp; ELECT INSLATION'!$A$6:$E$1086,5,FALSE)</f>
        <v>618</v>
      </c>
      <c r="H222" s="92">
        <v>38718</v>
      </c>
      <c r="I222" s="93">
        <f t="shared" si="3"/>
        <v>2006</v>
      </c>
      <c r="J222" s="94">
        <v>0</v>
      </c>
      <c r="K222" s="94">
        <v>482</v>
      </c>
      <c r="L222" s="94">
        <v>-482</v>
      </c>
      <c r="M222" s="94">
        <v>0</v>
      </c>
      <c r="N222" s="94">
        <v>0</v>
      </c>
      <c r="O222" s="94">
        <v>0</v>
      </c>
      <c r="P222" s="94">
        <v>0</v>
      </c>
      <c r="Q222" s="94">
        <v>0</v>
      </c>
      <c r="R222" t="s">
        <v>33</v>
      </c>
      <c r="S222" s="94">
        <v>-482</v>
      </c>
      <c r="T222" s="94">
        <v>0</v>
      </c>
      <c r="U222" s="94">
        <v>482</v>
      </c>
      <c r="V222" t="s">
        <v>220</v>
      </c>
      <c r="W222" s="92"/>
      <c r="X222" t="s">
        <v>2</v>
      </c>
      <c r="Y222" t="s">
        <v>3</v>
      </c>
      <c r="Z222" s="94">
        <v>0</v>
      </c>
      <c r="AA222" s="94">
        <v>0</v>
      </c>
      <c r="AB222" s="94">
        <v>0</v>
      </c>
      <c r="AC222" s="94">
        <v>0</v>
      </c>
      <c r="AD222" s="94">
        <v>0</v>
      </c>
    </row>
    <row r="223" spans="1:30" x14ac:dyDescent="0.2">
      <c r="A223" t="s">
        <v>1841</v>
      </c>
      <c r="B223" t="s">
        <v>0</v>
      </c>
      <c r="C223" t="s">
        <v>5</v>
      </c>
      <c r="D223" t="s">
        <v>61</v>
      </c>
      <c r="E223" t="s">
        <v>1842</v>
      </c>
      <c r="F223" s="84" t="str">
        <f>VLOOKUP(A223,[1]Sheet1!$A$2:$E$1721,5,FALSE)</f>
        <v>0</v>
      </c>
      <c r="G223" s="84">
        <f>VLOOKUP(A223,'[2]FA PLANT-&amp; ELECT INSLATION'!$A$6:$E$1086,5,FALSE)</f>
        <v>622</v>
      </c>
      <c r="H223" s="92">
        <v>38718</v>
      </c>
      <c r="I223" s="93">
        <f t="shared" si="3"/>
        <v>2006</v>
      </c>
      <c r="J223" s="94">
        <v>0</v>
      </c>
      <c r="K223" s="94">
        <v>2627</v>
      </c>
      <c r="L223" s="94">
        <v>-2627</v>
      </c>
      <c r="M223" s="94">
        <v>0</v>
      </c>
      <c r="N223" s="94">
        <v>0</v>
      </c>
      <c r="O223" s="94">
        <v>0</v>
      </c>
      <c r="P223" s="94">
        <v>0</v>
      </c>
      <c r="Q223" s="94">
        <v>0</v>
      </c>
      <c r="R223" t="s">
        <v>33</v>
      </c>
      <c r="S223" s="94">
        <v>-2627</v>
      </c>
      <c r="T223" s="94">
        <v>0</v>
      </c>
      <c r="U223" s="94">
        <v>2627</v>
      </c>
      <c r="V223" t="s">
        <v>220</v>
      </c>
      <c r="W223" s="92"/>
      <c r="X223" t="s">
        <v>2</v>
      </c>
      <c r="Y223" t="s">
        <v>3</v>
      </c>
      <c r="Z223" s="94">
        <v>0</v>
      </c>
      <c r="AA223" s="94">
        <v>0</v>
      </c>
      <c r="AB223" s="94">
        <v>0</v>
      </c>
      <c r="AC223" s="94">
        <v>0</v>
      </c>
      <c r="AD223" s="94">
        <v>0</v>
      </c>
    </row>
    <row r="224" spans="1:30" x14ac:dyDescent="0.2">
      <c r="A224" t="s">
        <v>1728</v>
      </c>
      <c r="B224" t="s">
        <v>0</v>
      </c>
      <c r="C224" t="s">
        <v>5</v>
      </c>
      <c r="D224" t="s">
        <v>61</v>
      </c>
      <c r="E224" t="s">
        <v>1729</v>
      </c>
      <c r="F224" s="84" t="str">
        <f>VLOOKUP(A224,[1]Sheet1!$A$2:$E$1721,5,FALSE)</f>
        <v>0</v>
      </c>
      <c r="G224" s="84">
        <f>VLOOKUP(A224,'[2]FA PLANT-&amp; ELECT INSLATION'!$A$6:$E$1086,5,FALSE)</f>
        <v>624</v>
      </c>
      <c r="H224" s="92">
        <v>38718</v>
      </c>
      <c r="I224" s="93">
        <f t="shared" si="3"/>
        <v>2006</v>
      </c>
      <c r="J224" s="94">
        <v>0</v>
      </c>
      <c r="K224" s="94">
        <v>4493</v>
      </c>
      <c r="L224" s="94">
        <v>-4493</v>
      </c>
      <c r="M224" s="94">
        <v>0</v>
      </c>
      <c r="N224" s="94">
        <v>0</v>
      </c>
      <c r="O224" s="94">
        <v>0</v>
      </c>
      <c r="P224" s="94">
        <v>0</v>
      </c>
      <c r="Q224" s="94">
        <v>0</v>
      </c>
      <c r="R224" t="s">
        <v>33</v>
      </c>
      <c r="S224" s="94">
        <v>-4493</v>
      </c>
      <c r="T224" s="94">
        <v>0</v>
      </c>
      <c r="U224" s="94">
        <v>4493</v>
      </c>
      <c r="V224" t="s">
        <v>220</v>
      </c>
      <c r="W224" s="92"/>
      <c r="X224" t="s">
        <v>2</v>
      </c>
      <c r="Y224" t="s">
        <v>3</v>
      </c>
      <c r="Z224" s="94">
        <v>0</v>
      </c>
      <c r="AA224" s="94">
        <v>0</v>
      </c>
      <c r="AB224" s="94">
        <v>0</v>
      </c>
      <c r="AC224" s="94">
        <v>0</v>
      </c>
      <c r="AD224" s="94">
        <v>0</v>
      </c>
    </row>
    <row r="225" spans="1:30" x14ac:dyDescent="0.2">
      <c r="A225" t="s">
        <v>2242</v>
      </c>
      <c r="B225" t="s">
        <v>0</v>
      </c>
      <c r="C225" t="s">
        <v>5</v>
      </c>
      <c r="D225" t="s">
        <v>61</v>
      </c>
      <c r="E225" t="s">
        <v>2243</v>
      </c>
      <c r="F225" s="84" t="str">
        <f>VLOOKUP(A225,[1]Sheet1!$A$2:$E$1721,5,FALSE)</f>
        <v>0</v>
      </c>
      <c r="G225" s="84">
        <f>VLOOKUP(A225,'[2]FA PLANT-&amp; ELECT INSLATION'!$A$6:$E$1086,5,FALSE)</f>
        <v>625</v>
      </c>
      <c r="H225" s="92">
        <v>38718</v>
      </c>
      <c r="I225" s="93">
        <f t="shared" si="3"/>
        <v>2006</v>
      </c>
      <c r="J225" s="94">
        <v>0</v>
      </c>
      <c r="K225" s="94">
        <v>418.66</v>
      </c>
      <c r="L225" s="94">
        <v>-418.66</v>
      </c>
      <c r="M225" s="94">
        <v>0</v>
      </c>
      <c r="N225" s="94">
        <v>0</v>
      </c>
      <c r="O225" s="94">
        <v>0</v>
      </c>
      <c r="P225" s="94">
        <v>0</v>
      </c>
      <c r="Q225" s="94">
        <v>0</v>
      </c>
      <c r="R225" t="s">
        <v>33</v>
      </c>
      <c r="S225" s="94">
        <v>-418.66</v>
      </c>
      <c r="T225" s="94">
        <v>0</v>
      </c>
      <c r="U225" s="94">
        <v>418.66</v>
      </c>
      <c r="V225" t="s">
        <v>220</v>
      </c>
      <c r="W225" s="92"/>
      <c r="X225" t="s">
        <v>2</v>
      </c>
      <c r="Y225" t="s">
        <v>3</v>
      </c>
      <c r="Z225" s="94">
        <v>0</v>
      </c>
      <c r="AA225" s="94">
        <v>0</v>
      </c>
      <c r="AB225" s="94">
        <v>0</v>
      </c>
      <c r="AC225" s="94">
        <v>0</v>
      </c>
      <c r="AD225" s="94">
        <v>0</v>
      </c>
    </row>
    <row r="226" spans="1:30" x14ac:dyDescent="0.2">
      <c r="A226" t="s">
        <v>1724</v>
      </c>
      <c r="B226" t="s">
        <v>0</v>
      </c>
      <c r="C226" t="s">
        <v>5</v>
      </c>
      <c r="D226" t="s">
        <v>61</v>
      </c>
      <c r="E226" t="s">
        <v>1725</v>
      </c>
      <c r="F226" s="84" t="str">
        <f>VLOOKUP(A226,[1]Sheet1!$A$2:$E$1721,5,FALSE)</f>
        <v>0</v>
      </c>
      <c r="G226" s="84">
        <f>VLOOKUP(A226,'[2]FA PLANT-&amp; ELECT INSLATION'!$A$6:$E$1086,5,FALSE)</f>
        <v>627</v>
      </c>
      <c r="H226" s="92">
        <v>38718</v>
      </c>
      <c r="I226" s="93">
        <f t="shared" si="3"/>
        <v>2006</v>
      </c>
      <c r="J226" s="94">
        <v>0</v>
      </c>
      <c r="K226" s="94">
        <v>4556</v>
      </c>
      <c r="L226" s="94">
        <v>-4556</v>
      </c>
      <c r="M226" s="94">
        <v>0</v>
      </c>
      <c r="N226" s="94">
        <v>0</v>
      </c>
      <c r="O226" s="94">
        <v>0</v>
      </c>
      <c r="P226" s="94">
        <v>0</v>
      </c>
      <c r="Q226" s="94">
        <v>0</v>
      </c>
      <c r="R226" t="s">
        <v>33</v>
      </c>
      <c r="S226" s="94">
        <v>-4556</v>
      </c>
      <c r="T226" s="94">
        <v>0</v>
      </c>
      <c r="U226" s="94">
        <v>4556</v>
      </c>
      <c r="V226" t="s">
        <v>220</v>
      </c>
      <c r="W226" s="92"/>
      <c r="X226" t="s">
        <v>2</v>
      </c>
      <c r="Y226" t="s">
        <v>3</v>
      </c>
      <c r="Z226" s="94">
        <v>0</v>
      </c>
      <c r="AA226" s="94">
        <v>0</v>
      </c>
      <c r="AB226" s="94">
        <v>0</v>
      </c>
      <c r="AC226" s="94">
        <v>0</v>
      </c>
      <c r="AD226" s="94">
        <v>0</v>
      </c>
    </row>
    <row r="227" spans="1:30" x14ac:dyDescent="0.2">
      <c r="A227" t="s">
        <v>1623</v>
      </c>
      <c r="B227" t="s">
        <v>0</v>
      </c>
      <c r="C227" t="s">
        <v>5</v>
      </c>
      <c r="D227" t="s">
        <v>61</v>
      </c>
      <c r="E227" t="s">
        <v>1624</v>
      </c>
      <c r="F227" s="84" t="str">
        <f>VLOOKUP(A227,[1]Sheet1!$A$2:$E$1721,5,FALSE)</f>
        <v>8</v>
      </c>
      <c r="G227" s="84">
        <f>VLOOKUP(A227,'[2]FA PLANT-&amp; ELECT INSLATION'!$A$6:$E$1086,5,FALSE)</f>
        <v>628</v>
      </c>
      <c r="H227" s="92">
        <v>38718</v>
      </c>
      <c r="I227" s="93">
        <f t="shared" si="3"/>
        <v>2006</v>
      </c>
      <c r="J227" s="94">
        <v>391.05</v>
      </c>
      <c r="K227" s="94">
        <v>7821</v>
      </c>
      <c r="L227" s="94">
        <v>-7429.95</v>
      </c>
      <c r="M227" s="94">
        <v>0</v>
      </c>
      <c r="N227" s="94">
        <v>0</v>
      </c>
      <c r="O227" s="94">
        <v>0</v>
      </c>
      <c r="P227" s="94">
        <v>0</v>
      </c>
      <c r="Q227" s="94">
        <v>0</v>
      </c>
      <c r="R227" t="s">
        <v>33</v>
      </c>
      <c r="S227" s="94">
        <v>-7429.95</v>
      </c>
      <c r="T227" s="94">
        <v>391.05</v>
      </c>
      <c r="U227" s="94">
        <v>7821</v>
      </c>
      <c r="V227" t="s">
        <v>220</v>
      </c>
      <c r="W227" s="92"/>
      <c r="X227" t="s">
        <v>2</v>
      </c>
      <c r="Y227" t="s">
        <v>3</v>
      </c>
      <c r="Z227" s="94">
        <v>0</v>
      </c>
      <c r="AA227" s="94">
        <v>0</v>
      </c>
      <c r="AB227" s="94">
        <v>0</v>
      </c>
      <c r="AC227" s="94">
        <v>0</v>
      </c>
      <c r="AD227" s="94">
        <v>0</v>
      </c>
    </row>
    <row r="228" spans="1:30" x14ac:dyDescent="0.2">
      <c r="A228" t="s">
        <v>1426</v>
      </c>
      <c r="B228" t="s">
        <v>0</v>
      </c>
      <c r="C228" t="s">
        <v>5</v>
      </c>
      <c r="D228" t="s">
        <v>61</v>
      </c>
      <c r="E228" t="s">
        <v>1427</v>
      </c>
      <c r="F228" s="84" t="str">
        <f>VLOOKUP(A228,[1]Sheet1!$A$2:$E$1721,5,FALSE)</f>
        <v>8</v>
      </c>
      <c r="G228" s="84">
        <f>VLOOKUP(A228,'[2]FA PLANT-&amp; ELECT INSLATION'!$A$6:$E$1086,5,FALSE)</f>
        <v>623</v>
      </c>
      <c r="H228" s="92">
        <v>38718</v>
      </c>
      <c r="I228" s="93">
        <f t="shared" si="3"/>
        <v>2006</v>
      </c>
      <c r="J228" s="94">
        <v>845.55</v>
      </c>
      <c r="K228" s="94">
        <v>16911</v>
      </c>
      <c r="L228" s="94">
        <v>-16065.45</v>
      </c>
      <c r="M228" s="94">
        <v>0</v>
      </c>
      <c r="N228" s="94">
        <v>0</v>
      </c>
      <c r="O228" s="94">
        <v>0</v>
      </c>
      <c r="P228" s="94">
        <v>0</v>
      </c>
      <c r="Q228" s="94">
        <v>0</v>
      </c>
      <c r="R228" t="s">
        <v>33</v>
      </c>
      <c r="S228" s="94">
        <v>-16065.45</v>
      </c>
      <c r="T228" s="94">
        <v>845.55</v>
      </c>
      <c r="U228" s="94">
        <v>16911</v>
      </c>
      <c r="V228" t="s">
        <v>220</v>
      </c>
      <c r="W228" s="92"/>
      <c r="X228" t="s">
        <v>2</v>
      </c>
      <c r="Y228" t="s">
        <v>3</v>
      </c>
      <c r="Z228" s="94">
        <v>0</v>
      </c>
      <c r="AA228" s="94">
        <v>0</v>
      </c>
      <c r="AB228" s="94">
        <v>0</v>
      </c>
      <c r="AC228" s="94">
        <v>0</v>
      </c>
      <c r="AD228" s="94">
        <v>0</v>
      </c>
    </row>
    <row r="229" spans="1:30" x14ac:dyDescent="0.2">
      <c r="A229" t="s">
        <v>1782</v>
      </c>
      <c r="B229" t="s">
        <v>0</v>
      </c>
      <c r="C229" t="s">
        <v>5</v>
      </c>
      <c r="D229" t="s">
        <v>61</v>
      </c>
      <c r="E229" t="s">
        <v>1783</v>
      </c>
      <c r="F229" s="84" t="str">
        <f>VLOOKUP(A229,[1]Sheet1!$A$2:$E$1721,5,FALSE)</f>
        <v>0</v>
      </c>
      <c r="G229" s="84">
        <f>VLOOKUP(A229,'[2]FA PLANT-&amp; ELECT INSLATION'!$A$6:$E$1086,5,FALSE)</f>
        <v>620</v>
      </c>
      <c r="H229" s="92">
        <v>38718</v>
      </c>
      <c r="I229" s="93">
        <f t="shared" si="3"/>
        <v>2006</v>
      </c>
      <c r="J229" s="94">
        <v>0</v>
      </c>
      <c r="K229" s="94">
        <v>3410</v>
      </c>
      <c r="L229" s="94">
        <v>-3410</v>
      </c>
      <c r="M229" s="94">
        <v>0</v>
      </c>
      <c r="N229" s="94">
        <v>0</v>
      </c>
      <c r="O229" s="94">
        <v>0</v>
      </c>
      <c r="P229" s="94">
        <v>0</v>
      </c>
      <c r="Q229" s="94">
        <v>0</v>
      </c>
      <c r="R229" t="s">
        <v>33</v>
      </c>
      <c r="S229" s="94">
        <v>-3410</v>
      </c>
      <c r="T229" s="94">
        <v>0</v>
      </c>
      <c r="U229" s="94">
        <v>3410</v>
      </c>
      <c r="V229" t="s">
        <v>220</v>
      </c>
      <c r="W229" s="92"/>
      <c r="X229" t="s">
        <v>2</v>
      </c>
      <c r="Y229" t="s">
        <v>3</v>
      </c>
      <c r="Z229" s="94">
        <v>0</v>
      </c>
      <c r="AA229" s="94">
        <v>0</v>
      </c>
      <c r="AB229" s="94">
        <v>0</v>
      </c>
      <c r="AC229" s="94">
        <v>0</v>
      </c>
      <c r="AD229" s="94">
        <v>0</v>
      </c>
    </row>
    <row r="230" spans="1:30" x14ac:dyDescent="0.2">
      <c r="A230" t="s">
        <v>1788</v>
      </c>
      <c r="B230" t="s">
        <v>0</v>
      </c>
      <c r="C230" t="s">
        <v>5</v>
      </c>
      <c r="D230" t="s">
        <v>61</v>
      </c>
      <c r="E230" t="s">
        <v>1789</v>
      </c>
      <c r="F230" s="84" t="str">
        <f>VLOOKUP(A230,[1]Sheet1!$A$2:$E$1721,5,FALSE)</f>
        <v>0</v>
      </c>
      <c r="G230" s="84">
        <f>VLOOKUP(A230,'[2]FA PLANT-&amp; ELECT INSLATION'!$A$6:$E$1086,5,FALSE)</f>
        <v>615</v>
      </c>
      <c r="H230" s="92">
        <v>38718</v>
      </c>
      <c r="I230" s="93">
        <f t="shared" si="3"/>
        <v>2006</v>
      </c>
      <c r="J230" s="94">
        <v>0</v>
      </c>
      <c r="K230" s="94">
        <v>3373</v>
      </c>
      <c r="L230" s="94">
        <v>-3373</v>
      </c>
      <c r="M230" s="94">
        <v>0</v>
      </c>
      <c r="N230" s="94">
        <v>0</v>
      </c>
      <c r="O230" s="94">
        <v>0</v>
      </c>
      <c r="P230" s="94">
        <v>0</v>
      </c>
      <c r="Q230" s="94">
        <v>0</v>
      </c>
      <c r="R230" t="s">
        <v>33</v>
      </c>
      <c r="S230" s="94">
        <v>-3373</v>
      </c>
      <c r="T230" s="94">
        <v>0</v>
      </c>
      <c r="U230" s="94">
        <v>3373</v>
      </c>
      <c r="V230" t="s">
        <v>220</v>
      </c>
      <c r="W230" s="92"/>
      <c r="X230" t="s">
        <v>2</v>
      </c>
      <c r="Y230" t="s">
        <v>3</v>
      </c>
      <c r="Z230" s="94">
        <v>0</v>
      </c>
      <c r="AA230" s="94">
        <v>0</v>
      </c>
      <c r="AB230" s="94">
        <v>0</v>
      </c>
      <c r="AC230" s="94">
        <v>0</v>
      </c>
      <c r="AD230" s="94">
        <v>0</v>
      </c>
    </row>
    <row r="231" spans="1:30" x14ac:dyDescent="0.2">
      <c r="A231" t="s">
        <v>1801</v>
      </c>
      <c r="B231" t="s">
        <v>0</v>
      </c>
      <c r="C231" t="s">
        <v>5</v>
      </c>
      <c r="D231" t="s">
        <v>61</v>
      </c>
      <c r="E231" t="s">
        <v>1802</v>
      </c>
      <c r="F231" s="84" t="str">
        <f>VLOOKUP(A231,[1]Sheet1!$A$2:$E$1721,5,FALSE)</f>
        <v>0</v>
      </c>
      <c r="G231" s="84">
        <f>VLOOKUP(A231,'[2]FA PLANT-&amp; ELECT INSLATION'!$A$6:$E$1086,5,FALSE)</f>
        <v>629</v>
      </c>
      <c r="H231" s="92">
        <v>38718</v>
      </c>
      <c r="I231" s="93">
        <f t="shared" si="3"/>
        <v>2006</v>
      </c>
      <c r="J231" s="94">
        <v>0</v>
      </c>
      <c r="K231" s="94">
        <v>3025</v>
      </c>
      <c r="L231" s="94">
        <v>-3025</v>
      </c>
      <c r="M231" s="94">
        <v>0</v>
      </c>
      <c r="N231" s="94">
        <v>0</v>
      </c>
      <c r="O231" s="94">
        <v>0</v>
      </c>
      <c r="P231" s="94">
        <v>0</v>
      </c>
      <c r="Q231" s="94">
        <v>0</v>
      </c>
      <c r="R231" t="s">
        <v>33</v>
      </c>
      <c r="S231" s="94">
        <v>-3025</v>
      </c>
      <c r="T231" s="94">
        <v>0</v>
      </c>
      <c r="U231" s="94">
        <v>3025</v>
      </c>
      <c r="V231" t="s">
        <v>220</v>
      </c>
      <c r="W231" s="92"/>
      <c r="X231" t="s">
        <v>2</v>
      </c>
      <c r="Y231" t="s">
        <v>3</v>
      </c>
      <c r="Z231" s="94">
        <v>0</v>
      </c>
      <c r="AA231" s="94">
        <v>0</v>
      </c>
      <c r="AB231" s="94">
        <v>0</v>
      </c>
      <c r="AC231" s="94">
        <v>0</v>
      </c>
      <c r="AD231" s="94">
        <v>0</v>
      </c>
    </row>
    <row r="232" spans="1:30" x14ac:dyDescent="0.2">
      <c r="A232" t="s">
        <v>1144</v>
      </c>
      <c r="B232" t="s">
        <v>0</v>
      </c>
      <c r="C232" t="s">
        <v>5</v>
      </c>
      <c r="D232" t="s">
        <v>61</v>
      </c>
      <c r="E232" t="s">
        <v>1145</v>
      </c>
      <c r="F232" s="84" t="str">
        <f>VLOOKUP(A232,[1]Sheet1!$A$2:$E$1721,5,FALSE)</f>
        <v>8</v>
      </c>
      <c r="G232" s="84">
        <f>VLOOKUP(A232,'[2]FA PLANT-&amp; ELECT INSLATION'!$A$6:$E$1086,5,FALSE)</f>
        <v>634</v>
      </c>
      <c r="H232" s="92">
        <v>38718</v>
      </c>
      <c r="I232" s="93">
        <f t="shared" si="3"/>
        <v>2006</v>
      </c>
      <c r="J232" s="94">
        <v>2706.15</v>
      </c>
      <c r="K232" s="94">
        <v>54123</v>
      </c>
      <c r="L232" s="94">
        <v>-51416.85</v>
      </c>
      <c r="M232" s="94">
        <v>0</v>
      </c>
      <c r="N232" s="94">
        <v>0</v>
      </c>
      <c r="O232" s="94">
        <v>0</v>
      </c>
      <c r="P232" s="94">
        <v>0</v>
      </c>
      <c r="Q232" s="94">
        <v>0</v>
      </c>
      <c r="R232" t="s">
        <v>33</v>
      </c>
      <c r="S232" s="94">
        <v>-51416.85</v>
      </c>
      <c r="T232" s="94">
        <v>2706.15</v>
      </c>
      <c r="U232" s="94">
        <v>54123</v>
      </c>
      <c r="V232" t="s">
        <v>220</v>
      </c>
      <c r="W232" s="92"/>
      <c r="X232" t="s">
        <v>2</v>
      </c>
      <c r="Y232" t="s">
        <v>3</v>
      </c>
      <c r="Z232" s="94">
        <v>0</v>
      </c>
      <c r="AA232" s="94">
        <v>0</v>
      </c>
      <c r="AB232" s="94">
        <v>0</v>
      </c>
      <c r="AC232" s="94">
        <v>0</v>
      </c>
      <c r="AD232" s="94">
        <v>0</v>
      </c>
    </row>
    <row r="233" spans="1:30" x14ac:dyDescent="0.2">
      <c r="A233" t="s">
        <v>1627</v>
      </c>
      <c r="B233" t="s">
        <v>0</v>
      </c>
      <c r="C233" t="s">
        <v>5</v>
      </c>
      <c r="D233" t="s">
        <v>61</v>
      </c>
      <c r="E233" t="s">
        <v>1628</v>
      </c>
      <c r="F233" s="84" t="str">
        <f>VLOOKUP(A233,[1]Sheet1!$A$2:$E$1721,5,FALSE)</f>
        <v>8</v>
      </c>
      <c r="G233" s="84">
        <f>VLOOKUP(A233,'[2]FA PLANT-&amp; ELECT INSLATION'!$A$6:$E$1086,5,FALSE)</f>
        <v>0</v>
      </c>
      <c r="H233" s="92">
        <v>38718</v>
      </c>
      <c r="I233" s="93">
        <f t="shared" si="3"/>
        <v>2006</v>
      </c>
      <c r="J233" s="94">
        <v>380.76</v>
      </c>
      <c r="K233" s="94">
        <v>7615.07</v>
      </c>
      <c r="L233" s="94">
        <v>-7234.31</v>
      </c>
      <c r="M233" s="94">
        <v>0</v>
      </c>
      <c r="N233" s="94">
        <v>0</v>
      </c>
      <c r="O233" s="94">
        <v>0</v>
      </c>
      <c r="P233" s="94">
        <v>0</v>
      </c>
      <c r="Q233" s="94">
        <v>0</v>
      </c>
      <c r="R233" t="s">
        <v>33</v>
      </c>
      <c r="S233" s="94">
        <v>-7234.31</v>
      </c>
      <c r="T233" s="94">
        <v>380.76</v>
      </c>
      <c r="U233" s="94">
        <v>7615.07</v>
      </c>
      <c r="V233" t="s">
        <v>220</v>
      </c>
      <c r="W233" s="92"/>
      <c r="X233" t="s">
        <v>2</v>
      </c>
      <c r="Y233" t="s">
        <v>3</v>
      </c>
      <c r="Z233" s="94">
        <v>0</v>
      </c>
      <c r="AA233" s="94">
        <v>0</v>
      </c>
      <c r="AB233" s="94">
        <v>0</v>
      </c>
      <c r="AC233" s="94">
        <v>0</v>
      </c>
      <c r="AD233" s="94">
        <v>0</v>
      </c>
    </row>
    <row r="234" spans="1:30" x14ac:dyDescent="0.2">
      <c r="A234" t="s">
        <v>1619</v>
      </c>
      <c r="B234" t="s">
        <v>0</v>
      </c>
      <c r="C234" t="s">
        <v>5</v>
      </c>
      <c r="D234" t="s">
        <v>61</v>
      </c>
      <c r="E234" t="s">
        <v>1620</v>
      </c>
      <c r="F234" s="84" t="str">
        <f>VLOOKUP(A234,[1]Sheet1!$A$2:$E$1721,5,FALSE)</f>
        <v>8</v>
      </c>
      <c r="G234" s="84" t="str">
        <f>VLOOKUP(A234,'[2]FA PLANT-&amp; ELECT INSLATION'!$A$6:$E$1086,5,FALSE)</f>
        <v>644-46</v>
      </c>
      <c r="H234" s="92">
        <v>38718</v>
      </c>
      <c r="I234" s="93">
        <f t="shared" si="3"/>
        <v>2006</v>
      </c>
      <c r="J234" s="94">
        <v>396</v>
      </c>
      <c r="K234" s="94">
        <v>7919.96</v>
      </c>
      <c r="L234" s="94">
        <v>-7523.96</v>
      </c>
      <c r="M234" s="94">
        <v>0</v>
      </c>
      <c r="N234" s="94">
        <v>0</v>
      </c>
      <c r="O234" s="94">
        <v>0</v>
      </c>
      <c r="P234" s="94">
        <v>0</v>
      </c>
      <c r="Q234" s="94">
        <v>0</v>
      </c>
      <c r="R234" t="s">
        <v>33</v>
      </c>
      <c r="S234" s="94">
        <v>-7523.96</v>
      </c>
      <c r="T234" s="94">
        <v>396</v>
      </c>
      <c r="U234" s="94">
        <v>7919.96</v>
      </c>
      <c r="V234" t="s">
        <v>220</v>
      </c>
      <c r="W234" s="92"/>
      <c r="X234" t="s">
        <v>2</v>
      </c>
      <c r="Y234" t="s">
        <v>3</v>
      </c>
      <c r="Z234" s="94">
        <v>0</v>
      </c>
      <c r="AA234" s="94">
        <v>0</v>
      </c>
      <c r="AB234" s="94">
        <v>0</v>
      </c>
      <c r="AC234" s="94">
        <v>0</v>
      </c>
      <c r="AD234" s="94">
        <v>0</v>
      </c>
    </row>
    <row r="235" spans="1:30" x14ac:dyDescent="0.2">
      <c r="A235" t="s">
        <v>2364</v>
      </c>
      <c r="B235" t="s">
        <v>0</v>
      </c>
      <c r="C235" t="s">
        <v>5</v>
      </c>
      <c r="D235" t="s">
        <v>61</v>
      </c>
      <c r="E235" t="s">
        <v>2365</v>
      </c>
      <c r="F235" s="84" t="str">
        <f>VLOOKUP(A235,[1]Sheet1!$A$2:$E$1721,5,FALSE)</f>
        <v>0</v>
      </c>
      <c r="G235" s="84">
        <f>VLOOKUP(A235,'[2]FA PLANT-&amp; ELECT INSLATION'!$A$6:$E$1086,5,FALSE)</f>
        <v>0</v>
      </c>
      <c r="H235" s="92">
        <v>38718</v>
      </c>
      <c r="I235" s="93">
        <f t="shared" si="3"/>
        <v>2006</v>
      </c>
      <c r="J235" s="94">
        <v>0</v>
      </c>
      <c r="K235" s="94">
        <v>205.67</v>
      </c>
      <c r="L235" s="94">
        <v>-205.67</v>
      </c>
      <c r="M235" s="94">
        <v>0</v>
      </c>
      <c r="N235" s="94">
        <v>0</v>
      </c>
      <c r="O235" s="94">
        <v>0</v>
      </c>
      <c r="P235" s="94">
        <v>0</v>
      </c>
      <c r="Q235" s="94">
        <v>0</v>
      </c>
      <c r="R235" t="s">
        <v>33</v>
      </c>
      <c r="S235" s="94">
        <v>-205.67</v>
      </c>
      <c r="T235" s="94">
        <v>0</v>
      </c>
      <c r="U235" s="94">
        <v>205.67</v>
      </c>
      <c r="V235" t="s">
        <v>220</v>
      </c>
      <c r="W235" s="92"/>
      <c r="X235" t="s">
        <v>2</v>
      </c>
      <c r="Y235" t="s">
        <v>3</v>
      </c>
      <c r="Z235" s="94">
        <v>0</v>
      </c>
      <c r="AA235" s="94">
        <v>0</v>
      </c>
      <c r="AB235" s="94">
        <v>0</v>
      </c>
      <c r="AC235" s="94">
        <v>0</v>
      </c>
      <c r="AD235" s="94">
        <v>0</v>
      </c>
    </row>
    <row r="236" spans="1:30" x14ac:dyDescent="0.2">
      <c r="A236" t="s">
        <v>1652</v>
      </c>
      <c r="B236" t="s">
        <v>0</v>
      </c>
      <c r="C236" t="s">
        <v>5</v>
      </c>
      <c r="D236" t="s">
        <v>61</v>
      </c>
      <c r="E236" t="s">
        <v>1653</v>
      </c>
      <c r="F236" s="84" t="str">
        <f>VLOOKUP(A236,[1]Sheet1!$A$2:$E$1721,5,FALSE)</f>
        <v>8</v>
      </c>
      <c r="G236" s="84">
        <f>VLOOKUP(A236,'[2]FA PLANT-&amp; ELECT INSLATION'!$A$6:$E$1086,5,FALSE)</f>
        <v>671</v>
      </c>
      <c r="H236" s="92">
        <v>38718</v>
      </c>
      <c r="I236" s="93">
        <f t="shared" si="3"/>
        <v>2006</v>
      </c>
      <c r="J236" s="94">
        <v>330.9</v>
      </c>
      <c r="K236" s="94">
        <v>6618</v>
      </c>
      <c r="L236" s="94">
        <v>-6287.1</v>
      </c>
      <c r="M236" s="94">
        <v>0</v>
      </c>
      <c r="N236" s="94">
        <v>0</v>
      </c>
      <c r="O236" s="94">
        <v>0</v>
      </c>
      <c r="P236" s="94">
        <v>0</v>
      </c>
      <c r="Q236" s="94">
        <v>0</v>
      </c>
      <c r="R236" t="s">
        <v>33</v>
      </c>
      <c r="S236" s="94">
        <v>-6287.1</v>
      </c>
      <c r="T236" s="94">
        <v>330.9</v>
      </c>
      <c r="U236" s="94">
        <v>6618</v>
      </c>
      <c r="V236" t="s">
        <v>220</v>
      </c>
      <c r="W236" s="92"/>
      <c r="X236" t="s">
        <v>2</v>
      </c>
      <c r="Y236" t="s">
        <v>3</v>
      </c>
      <c r="Z236" s="94">
        <v>0</v>
      </c>
      <c r="AA236" s="94">
        <v>0</v>
      </c>
      <c r="AB236" s="94">
        <v>0</v>
      </c>
      <c r="AC236" s="94">
        <v>0</v>
      </c>
      <c r="AD236" s="94">
        <v>0</v>
      </c>
    </row>
    <row r="237" spans="1:30" x14ac:dyDescent="0.2">
      <c r="A237" t="s">
        <v>1872</v>
      </c>
      <c r="B237" t="s">
        <v>0</v>
      </c>
      <c r="C237" t="s">
        <v>5</v>
      </c>
      <c r="D237" t="s">
        <v>61</v>
      </c>
      <c r="E237" t="s">
        <v>1873</v>
      </c>
      <c r="F237" s="84" t="str">
        <f>VLOOKUP(A237,[1]Sheet1!$A$2:$E$1721,5,FALSE)</f>
        <v>0</v>
      </c>
      <c r="G237" s="84">
        <f>VLOOKUP(A237,'[2]FA PLANT-&amp; ELECT INSLATION'!$A$6:$E$1086,5,FALSE)</f>
        <v>0</v>
      </c>
      <c r="H237" s="92">
        <v>38718</v>
      </c>
      <c r="I237" s="93">
        <f t="shared" si="3"/>
        <v>2006</v>
      </c>
      <c r="J237" s="94">
        <v>0</v>
      </c>
      <c r="K237" s="94">
        <v>2247.35</v>
      </c>
      <c r="L237" s="94">
        <v>-2247.35</v>
      </c>
      <c r="M237" s="94">
        <v>0</v>
      </c>
      <c r="N237" s="94">
        <v>0</v>
      </c>
      <c r="O237" s="94">
        <v>0</v>
      </c>
      <c r="P237" s="94">
        <v>0</v>
      </c>
      <c r="Q237" s="94">
        <v>0</v>
      </c>
      <c r="R237" t="s">
        <v>33</v>
      </c>
      <c r="S237" s="94">
        <v>-2247.35</v>
      </c>
      <c r="T237" s="94">
        <v>0</v>
      </c>
      <c r="U237" s="94">
        <v>2247.35</v>
      </c>
      <c r="V237" t="s">
        <v>220</v>
      </c>
      <c r="W237" s="92"/>
      <c r="X237" t="s">
        <v>2</v>
      </c>
      <c r="Y237" t="s">
        <v>3</v>
      </c>
      <c r="Z237" s="94">
        <v>0</v>
      </c>
      <c r="AA237" s="94">
        <v>0</v>
      </c>
      <c r="AB237" s="94">
        <v>0</v>
      </c>
      <c r="AC237" s="94">
        <v>0</v>
      </c>
      <c r="AD237" s="94">
        <v>0</v>
      </c>
    </row>
    <row r="238" spans="1:30" x14ac:dyDescent="0.2">
      <c r="A238" t="s">
        <v>2404</v>
      </c>
      <c r="B238" t="s">
        <v>0</v>
      </c>
      <c r="C238" t="s">
        <v>5</v>
      </c>
      <c r="D238" t="s">
        <v>61</v>
      </c>
      <c r="E238" t="s">
        <v>2405</v>
      </c>
      <c r="F238" s="84" t="str">
        <f>VLOOKUP(A238,[1]Sheet1!$A$2:$E$1721,5,FALSE)</f>
        <v>0</v>
      </c>
      <c r="G238" s="84">
        <f>VLOOKUP(A238,'[2]FA PLANT-&amp; ELECT INSLATION'!$A$6:$E$1086,5,FALSE)</f>
        <v>0</v>
      </c>
      <c r="H238" s="92">
        <v>38718</v>
      </c>
      <c r="I238" s="93">
        <f t="shared" si="3"/>
        <v>2006</v>
      </c>
      <c r="J238" s="94">
        <v>0</v>
      </c>
      <c r="K238" s="94">
        <v>161.47999999999999</v>
      </c>
      <c r="L238" s="94">
        <v>-161.47999999999999</v>
      </c>
      <c r="M238" s="94">
        <v>0</v>
      </c>
      <c r="N238" s="94">
        <v>0</v>
      </c>
      <c r="O238" s="94">
        <v>0</v>
      </c>
      <c r="P238" s="94">
        <v>0</v>
      </c>
      <c r="Q238" s="94">
        <v>0</v>
      </c>
      <c r="R238" t="s">
        <v>33</v>
      </c>
      <c r="S238" s="94">
        <v>-161.47999999999999</v>
      </c>
      <c r="T238" s="94">
        <v>0</v>
      </c>
      <c r="U238" s="94">
        <v>161.47999999999999</v>
      </c>
      <c r="V238" t="s">
        <v>220</v>
      </c>
      <c r="W238" s="92"/>
      <c r="X238" t="s">
        <v>2</v>
      </c>
      <c r="Y238" t="s">
        <v>3</v>
      </c>
      <c r="Z238" s="94">
        <v>0</v>
      </c>
      <c r="AA238" s="94">
        <v>0</v>
      </c>
      <c r="AB238" s="94">
        <v>0</v>
      </c>
      <c r="AC238" s="94">
        <v>0</v>
      </c>
      <c r="AD238" s="94">
        <v>0</v>
      </c>
    </row>
    <row r="239" spans="1:30" x14ac:dyDescent="0.2">
      <c r="A239" t="s">
        <v>1573</v>
      </c>
      <c r="B239" t="s">
        <v>0</v>
      </c>
      <c r="C239" t="s">
        <v>5</v>
      </c>
      <c r="D239" t="s">
        <v>61</v>
      </c>
      <c r="E239" t="s">
        <v>1574</v>
      </c>
      <c r="F239" s="84" t="str">
        <f>VLOOKUP(A239,[1]Sheet1!$A$2:$E$1721,5,FALSE)</f>
        <v>8</v>
      </c>
      <c r="G239" s="84">
        <f>VLOOKUP(A239,'[2]FA PLANT-&amp; ELECT INSLATION'!$A$6:$E$1086,5,FALSE)</f>
        <v>638</v>
      </c>
      <c r="H239" s="92">
        <v>38718</v>
      </c>
      <c r="I239" s="93">
        <f t="shared" si="3"/>
        <v>2006</v>
      </c>
      <c r="J239" s="94">
        <v>480.4</v>
      </c>
      <c r="K239" s="94">
        <v>9608</v>
      </c>
      <c r="L239" s="94">
        <v>-9127.6</v>
      </c>
      <c r="M239" s="94">
        <v>0</v>
      </c>
      <c r="N239" s="94">
        <v>0</v>
      </c>
      <c r="O239" s="94">
        <v>0</v>
      </c>
      <c r="P239" s="94">
        <v>0</v>
      </c>
      <c r="Q239" s="94">
        <v>0</v>
      </c>
      <c r="R239" t="s">
        <v>33</v>
      </c>
      <c r="S239" s="94">
        <v>-9127.6</v>
      </c>
      <c r="T239" s="94">
        <v>480.4</v>
      </c>
      <c r="U239" s="94">
        <v>9608</v>
      </c>
      <c r="V239" t="s">
        <v>220</v>
      </c>
      <c r="W239" s="92"/>
      <c r="X239" t="s">
        <v>2</v>
      </c>
      <c r="Y239" t="s">
        <v>3</v>
      </c>
      <c r="Z239" s="94">
        <v>0</v>
      </c>
      <c r="AA239" s="94">
        <v>0</v>
      </c>
      <c r="AB239" s="94">
        <v>0</v>
      </c>
      <c r="AC239" s="94">
        <v>0</v>
      </c>
      <c r="AD239" s="94">
        <v>0</v>
      </c>
    </row>
    <row r="240" spans="1:30" x14ac:dyDescent="0.2">
      <c r="A240" t="s">
        <v>1829</v>
      </c>
      <c r="B240" t="s">
        <v>0</v>
      </c>
      <c r="C240" t="s">
        <v>5</v>
      </c>
      <c r="D240" t="s">
        <v>61</v>
      </c>
      <c r="E240" t="s">
        <v>1830</v>
      </c>
      <c r="F240" s="84" t="str">
        <f>VLOOKUP(A240,[1]Sheet1!$A$2:$E$1721,5,FALSE)</f>
        <v>0</v>
      </c>
      <c r="G240" s="84">
        <f>VLOOKUP(A240,'[2]FA PLANT-&amp; ELECT INSLATION'!$A$6:$E$1086,5,FALSE)</f>
        <v>0</v>
      </c>
      <c r="H240" s="92">
        <v>38718</v>
      </c>
      <c r="I240" s="93">
        <f t="shared" si="3"/>
        <v>2006</v>
      </c>
      <c r="J240" s="94">
        <v>0</v>
      </c>
      <c r="K240" s="94">
        <v>2761.94</v>
      </c>
      <c r="L240" s="94">
        <v>-2761.94</v>
      </c>
      <c r="M240" s="94">
        <v>0</v>
      </c>
      <c r="N240" s="94">
        <v>0</v>
      </c>
      <c r="O240" s="94">
        <v>0</v>
      </c>
      <c r="P240" s="94">
        <v>0</v>
      </c>
      <c r="Q240" s="94">
        <v>0</v>
      </c>
      <c r="R240" t="s">
        <v>33</v>
      </c>
      <c r="S240" s="94">
        <v>-2761.94</v>
      </c>
      <c r="T240" s="94">
        <v>0</v>
      </c>
      <c r="U240" s="94">
        <v>2761.94</v>
      </c>
      <c r="V240" t="s">
        <v>220</v>
      </c>
      <c r="W240" s="92"/>
      <c r="X240" t="s">
        <v>2</v>
      </c>
      <c r="Y240" t="s">
        <v>3</v>
      </c>
      <c r="Z240" s="94">
        <v>0</v>
      </c>
      <c r="AA240" s="94">
        <v>0</v>
      </c>
      <c r="AB240" s="94">
        <v>0</v>
      </c>
      <c r="AC240" s="94">
        <v>0</v>
      </c>
      <c r="AD240" s="94">
        <v>0</v>
      </c>
    </row>
    <row r="241" spans="1:30" x14ac:dyDescent="0.2">
      <c r="A241" t="s">
        <v>556</v>
      </c>
      <c r="B241" t="s">
        <v>0</v>
      </c>
      <c r="C241" t="s">
        <v>5</v>
      </c>
      <c r="D241" t="s">
        <v>61</v>
      </c>
      <c r="E241" t="s">
        <v>557</v>
      </c>
      <c r="F241" s="84" t="str">
        <f>VLOOKUP(A241,[1]Sheet1!$A$2:$E$1721,5,FALSE)</f>
        <v>8</v>
      </c>
      <c r="G241" s="84">
        <f>VLOOKUP(A241,'[2]FA PLANT-&amp; ELECT INSLATION'!$A$6:$E$1086,5,FALSE)</f>
        <v>1022</v>
      </c>
      <c r="H241" s="92">
        <v>38718</v>
      </c>
      <c r="I241" s="93">
        <f t="shared" si="3"/>
        <v>2006</v>
      </c>
      <c r="J241" s="94">
        <v>26816.55</v>
      </c>
      <c r="K241" s="94">
        <v>536331</v>
      </c>
      <c r="L241" s="94">
        <v>-509514.45</v>
      </c>
      <c r="M241" s="94">
        <v>0</v>
      </c>
      <c r="N241" s="94">
        <v>0</v>
      </c>
      <c r="O241" s="94">
        <v>0</v>
      </c>
      <c r="P241" s="94">
        <v>0</v>
      </c>
      <c r="Q241" s="94">
        <v>0</v>
      </c>
      <c r="R241" t="s">
        <v>33</v>
      </c>
      <c r="S241" s="94">
        <v>-509514.45</v>
      </c>
      <c r="T241" s="94">
        <v>26816.55</v>
      </c>
      <c r="U241" s="94">
        <v>536331</v>
      </c>
      <c r="V241" t="s">
        <v>220</v>
      </c>
      <c r="W241" s="92"/>
      <c r="X241" t="s">
        <v>2</v>
      </c>
      <c r="Y241" t="s">
        <v>3</v>
      </c>
      <c r="Z241" s="94">
        <v>0</v>
      </c>
      <c r="AA241" s="94">
        <v>0</v>
      </c>
      <c r="AB241" s="94">
        <v>0</v>
      </c>
      <c r="AC241" s="94">
        <v>0</v>
      </c>
      <c r="AD241" s="94">
        <v>0</v>
      </c>
    </row>
    <row r="242" spans="1:30" x14ac:dyDescent="0.2">
      <c r="A242" t="s">
        <v>507</v>
      </c>
      <c r="B242" t="s">
        <v>0</v>
      </c>
      <c r="C242" t="s">
        <v>5</v>
      </c>
      <c r="D242" t="s">
        <v>61</v>
      </c>
      <c r="E242" t="s">
        <v>508</v>
      </c>
      <c r="F242" s="84" t="str">
        <f>VLOOKUP(A242,[1]Sheet1!$A$2:$E$1721,5,FALSE)</f>
        <v>8</v>
      </c>
      <c r="G242" s="84">
        <f>VLOOKUP(A242,'[2]FA PLANT-&amp; ELECT INSLATION'!$A$6:$E$1086,5,FALSE)</f>
        <v>1021</v>
      </c>
      <c r="H242" s="92">
        <v>38718</v>
      </c>
      <c r="I242" s="93">
        <f t="shared" si="3"/>
        <v>2006</v>
      </c>
      <c r="J242" s="94">
        <v>33204.949999999997</v>
      </c>
      <c r="K242" s="94">
        <v>664099</v>
      </c>
      <c r="L242" s="94">
        <v>-630894.05000000005</v>
      </c>
      <c r="M242" s="94">
        <v>0</v>
      </c>
      <c r="N242" s="94">
        <v>0</v>
      </c>
      <c r="O242" s="94">
        <v>0</v>
      </c>
      <c r="P242" s="94">
        <v>0</v>
      </c>
      <c r="Q242" s="94">
        <v>0</v>
      </c>
      <c r="R242" t="s">
        <v>33</v>
      </c>
      <c r="S242" s="94">
        <v>-630894.05000000005</v>
      </c>
      <c r="T242" s="94">
        <v>33204.949999999997</v>
      </c>
      <c r="U242" s="94">
        <v>664099</v>
      </c>
      <c r="V242" t="s">
        <v>220</v>
      </c>
      <c r="W242" s="92"/>
      <c r="X242" t="s">
        <v>2</v>
      </c>
      <c r="Y242" t="s">
        <v>3</v>
      </c>
      <c r="Z242" s="94">
        <v>0</v>
      </c>
      <c r="AA242" s="94">
        <v>0</v>
      </c>
      <c r="AB242" s="94">
        <v>0</v>
      </c>
      <c r="AC242" s="94">
        <v>0</v>
      </c>
      <c r="AD242" s="94">
        <v>0</v>
      </c>
    </row>
    <row r="243" spans="1:30" x14ac:dyDescent="0.2">
      <c r="A243" t="s">
        <v>2284</v>
      </c>
      <c r="B243" t="s">
        <v>0</v>
      </c>
      <c r="C243" t="s">
        <v>5</v>
      </c>
      <c r="D243" t="s">
        <v>61</v>
      </c>
      <c r="E243" t="s">
        <v>2285</v>
      </c>
      <c r="F243" s="84" t="str">
        <f>VLOOKUP(A243,[1]Sheet1!$A$2:$E$1721,5,FALSE)</f>
        <v>0</v>
      </c>
      <c r="G243" s="84">
        <f>VLOOKUP(A243,'[2]FA PLANT-&amp; ELECT INSLATION'!$A$6:$E$1086,5,FALSE)</f>
        <v>0</v>
      </c>
      <c r="H243" s="92">
        <v>38718</v>
      </c>
      <c r="I243" s="93">
        <f t="shared" si="3"/>
        <v>2006</v>
      </c>
      <c r="J243" s="94">
        <v>0</v>
      </c>
      <c r="K243" s="94">
        <v>326.24</v>
      </c>
      <c r="L243" s="94">
        <v>-326.24</v>
      </c>
      <c r="M243" s="94">
        <v>0</v>
      </c>
      <c r="N243" s="94">
        <v>0</v>
      </c>
      <c r="O243" s="94">
        <v>0</v>
      </c>
      <c r="P243" s="94">
        <v>0</v>
      </c>
      <c r="Q243" s="94">
        <v>0</v>
      </c>
      <c r="R243" t="s">
        <v>33</v>
      </c>
      <c r="S243" s="94">
        <v>-326.24</v>
      </c>
      <c r="T243" s="94">
        <v>0</v>
      </c>
      <c r="U243" s="94">
        <v>326.24</v>
      </c>
      <c r="V243" t="s">
        <v>220</v>
      </c>
      <c r="W243" s="92"/>
      <c r="X243" t="s">
        <v>2</v>
      </c>
      <c r="Y243" t="s">
        <v>3</v>
      </c>
      <c r="Z243" s="94">
        <v>0</v>
      </c>
      <c r="AA243" s="94">
        <v>0</v>
      </c>
      <c r="AB243" s="94">
        <v>0</v>
      </c>
      <c r="AC243" s="94">
        <v>0</v>
      </c>
      <c r="AD243" s="94">
        <v>0</v>
      </c>
    </row>
    <row r="244" spans="1:30" x14ac:dyDescent="0.2">
      <c r="A244" t="s">
        <v>1020</v>
      </c>
      <c r="B244" t="s">
        <v>0</v>
      </c>
      <c r="C244" t="s">
        <v>5</v>
      </c>
      <c r="D244" t="s">
        <v>61</v>
      </c>
      <c r="E244" t="s">
        <v>1021</v>
      </c>
      <c r="F244" s="84" t="str">
        <f>VLOOKUP(A244,[1]Sheet1!$A$2:$E$1721,5,FALSE)</f>
        <v>8</v>
      </c>
      <c r="G244" s="84" t="str">
        <f>VLOOKUP(A244,'[2]FA PLANT-&amp; ELECT INSLATION'!$A$6:$E$1086,5,FALSE)</f>
        <v>664/667</v>
      </c>
      <c r="H244" s="92">
        <v>38718</v>
      </c>
      <c r="I244" s="93">
        <f t="shared" si="3"/>
        <v>2006</v>
      </c>
      <c r="J244" s="94">
        <v>4041.2</v>
      </c>
      <c r="K244" s="94">
        <v>80824</v>
      </c>
      <c r="L244" s="94">
        <v>-76782.8</v>
      </c>
      <c r="M244" s="94">
        <v>0</v>
      </c>
      <c r="N244" s="94">
        <v>0</v>
      </c>
      <c r="O244" s="94">
        <v>0</v>
      </c>
      <c r="P244" s="94">
        <v>0</v>
      </c>
      <c r="Q244" s="94">
        <v>0</v>
      </c>
      <c r="R244" t="s">
        <v>33</v>
      </c>
      <c r="S244" s="94">
        <v>-76782.8</v>
      </c>
      <c r="T244" s="94">
        <v>4041.2</v>
      </c>
      <c r="U244" s="94">
        <v>80824</v>
      </c>
      <c r="V244" t="s">
        <v>220</v>
      </c>
      <c r="W244" s="92"/>
      <c r="X244" t="s">
        <v>2</v>
      </c>
      <c r="Y244" t="s">
        <v>3</v>
      </c>
      <c r="Z244" s="94">
        <v>0</v>
      </c>
      <c r="AA244" s="94">
        <v>0</v>
      </c>
      <c r="AB244" s="94">
        <v>0</v>
      </c>
      <c r="AC244" s="94">
        <v>0</v>
      </c>
      <c r="AD244" s="94">
        <v>0</v>
      </c>
    </row>
    <row r="245" spans="1:30" x14ac:dyDescent="0.2">
      <c r="A245" t="s">
        <v>1031</v>
      </c>
      <c r="B245" t="s">
        <v>0</v>
      </c>
      <c r="C245" t="s">
        <v>5</v>
      </c>
      <c r="D245" t="s">
        <v>61</v>
      </c>
      <c r="E245" t="s">
        <v>1032</v>
      </c>
      <c r="F245" s="84" t="str">
        <f>VLOOKUP(A245,[1]Sheet1!$A$2:$E$1721,5,FALSE)</f>
        <v>8</v>
      </c>
      <c r="G245" s="84" t="str">
        <f>VLOOKUP(A245,'[2]FA PLANT-&amp; ELECT INSLATION'!$A$6:$E$1086,5,FALSE)</f>
        <v>656/661</v>
      </c>
      <c r="H245" s="92">
        <v>38718</v>
      </c>
      <c r="I245" s="93">
        <f t="shared" si="3"/>
        <v>2006</v>
      </c>
      <c r="J245" s="94">
        <v>3833.4</v>
      </c>
      <c r="K245" s="94">
        <v>76668</v>
      </c>
      <c r="L245" s="94">
        <v>-72834.600000000006</v>
      </c>
      <c r="M245" s="94">
        <v>0</v>
      </c>
      <c r="N245" s="94">
        <v>0</v>
      </c>
      <c r="O245" s="94">
        <v>0</v>
      </c>
      <c r="P245" s="94">
        <v>0</v>
      </c>
      <c r="Q245" s="94">
        <v>0</v>
      </c>
      <c r="R245" t="s">
        <v>33</v>
      </c>
      <c r="S245" s="94">
        <v>-72834.600000000006</v>
      </c>
      <c r="T245" s="94">
        <v>3833.4</v>
      </c>
      <c r="U245" s="94">
        <v>76668</v>
      </c>
      <c r="V245" t="s">
        <v>220</v>
      </c>
      <c r="W245" s="92"/>
      <c r="X245" t="s">
        <v>2</v>
      </c>
      <c r="Y245" t="s">
        <v>3</v>
      </c>
      <c r="Z245" s="94">
        <v>0</v>
      </c>
      <c r="AA245" s="94">
        <v>0</v>
      </c>
      <c r="AB245" s="94">
        <v>0</v>
      </c>
      <c r="AC245" s="94">
        <v>0</v>
      </c>
      <c r="AD245" s="94">
        <v>0</v>
      </c>
    </row>
    <row r="246" spans="1:30" x14ac:dyDescent="0.2">
      <c r="A246" t="s">
        <v>1428</v>
      </c>
      <c r="B246" t="s">
        <v>0</v>
      </c>
      <c r="C246" t="s">
        <v>5</v>
      </c>
      <c r="D246" t="s">
        <v>61</v>
      </c>
      <c r="E246" t="s">
        <v>1429</v>
      </c>
      <c r="F246" s="84" t="str">
        <f>VLOOKUP(A246,[1]Sheet1!$A$2:$E$1721,5,FALSE)</f>
        <v>8</v>
      </c>
      <c r="G246" s="84">
        <f>VLOOKUP(A246,'[2]FA PLANT-&amp; ELECT INSLATION'!$A$6:$E$1086,5,FALSE)</f>
        <v>651</v>
      </c>
      <c r="H246" s="92">
        <v>38718</v>
      </c>
      <c r="I246" s="93">
        <f t="shared" si="3"/>
        <v>2006</v>
      </c>
      <c r="J246" s="94">
        <v>833.1</v>
      </c>
      <c r="K246" s="94">
        <v>16662</v>
      </c>
      <c r="L246" s="94">
        <v>-15828.9</v>
      </c>
      <c r="M246" s="94">
        <v>0</v>
      </c>
      <c r="N246" s="94">
        <v>0</v>
      </c>
      <c r="O246" s="94">
        <v>0</v>
      </c>
      <c r="P246" s="94">
        <v>0</v>
      </c>
      <c r="Q246" s="94">
        <v>0</v>
      </c>
      <c r="R246" t="s">
        <v>33</v>
      </c>
      <c r="S246" s="94">
        <v>-15828.9</v>
      </c>
      <c r="T246" s="94">
        <v>833.1</v>
      </c>
      <c r="U246" s="94">
        <v>16662</v>
      </c>
      <c r="V246" t="s">
        <v>220</v>
      </c>
      <c r="W246" s="92"/>
      <c r="X246" t="s">
        <v>2</v>
      </c>
      <c r="Y246" t="s">
        <v>3</v>
      </c>
      <c r="Z246" s="94">
        <v>0</v>
      </c>
      <c r="AA246" s="94">
        <v>0</v>
      </c>
      <c r="AB246" s="94">
        <v>0</v>
      </c>
      <c r="AC246" s="94">
        <v>0</v>
      </c>
      <c r="AD246" s="94">
        <v>0</v>
      </c>
    </row>
    <row r="247" spans="1:30" x14ac:dyDescent="0.2">
      <c r="A247" t="s">
        <v>1430</v>
      </c>
      <c r="B247" t="s">
        <v>0</v>
      </c>
      <c r="C247" t="s">
        <v>5</v>
      </c>
      <c r="D247" t="s">
        <v>61</v>
      </c>
      <c r="E247" t="s">
        <v>1431</v>
      </c>
      <c r="F247" s="84" t="str">
        <f>VLOOKUP(A247,[1]Sheet1!$A$2:$E$1721,5,FALSE)</f>
        <v>8</v>
      </c>
      <c r="G247" s="84">
        <f>VLOOKUP(A247,'[2]FA PLANT-&amp; ELECT INSLATION'!$A$6:$E$1086,5,FALSE)</f>
        <v>652</v>
      </c>
      <c r="H247" s="92">
        <v>38718</v>
      </c>
      <c r="I247" s="93">
        <f t="shared" si="3"/>
        <v>2006</v>
      </c>
      <c r="J247" s="94">
        <v>833.1</v>
      </c>
      <c r="K247" s="94">
        <v>16662</v>
      </c>
      <c r="L247" s="94">
        <v>-15828.9</v>
      </c>
      <c r="M247" s="94">
        <v>0</v>
      </c>
      <c r="N247" s="94">
        <v>0</v>
      </c>
      <c r="O247" s="94">
        <v>0</v>
      </c>
      <c r="P247" s="94">
        <v>0</v>
      </c>
      <c r="Q247" s="94">
        <v>0</v>
      </c>
      <c r="R247" t="s">
        <v>33</v>
      </c>
      <c r="S247" s="94">
        <v>-15828.9</v>
      </c>
      <c r="T247" s="94">
        <v>833.1</v>
      </c>
      <c r="U247" s="94">
        <v>16662</v>
      </c>
      <c r="V247" t="s">
        <v>220</v>
      </c>
      <c r="W247" s="92"/>
      <c r="X247" t="s">
        <v>2</v>
      </c>
      <c r="Y247" t="s">
        <v>3</v>
      </c>
      <c r="Z247" s="94">
        <v>0</v>
      </c>
      <c r="AA247" s="94">
        <v>0</v>
      </c>
      <c r="AB247" s="94">
        <v>0</v>
      </c>
      <c r="AC247" s="94">
        <v>0</v>
      </c>
      <c r="AD247" s="94">
        <v>0</v>
      </c>
    </row>
    <row r="248" spans="1:30" x14ac:dyDescent="0.2">
      <c r="A248" t="s">
        <v>1484</v>
      </c>
      <c r="B248" t="s">
        <v>0</v>
      </c>
      <c r="C248" t="s">
        <v>5</v>
      </c>
      <c r="D248" t="s">
        <v>61</v>
      </c>
      <c r="E248" t="s">
        <v>1485</v>
      </c>
      <c r="F248" s="84" t="str">
        <f>VLOOKUP(A248,[1]Sheet1!$A$2:$E$1721,5,FALSE)</f>
        <v>8</v>
      </c>
      <c r="G248" s="84">
        <f>VLOOKUP(A248,'[2]FA PLANT-&amp; ELECT INSLATION'!$A$6:$E$1086,5,FALSE)</f>
        <v>653</v>
      </c>
      <c r="H248" s="92">
        <v>38718</v>
      </c>
      <c r="I248" s="93">
        <f t="shared" si="3"/>
        <v>2006</v>
      </c>
      <c r="J248" s="94">
        <v>730.45</v>
      </c>
      <c r="K248" s="94">
        <v>14609</v>
      </c>
      <c r="L248" s="94">
        <v>-13878.55</v>
      </c>
      <c r="M248" s="94">
        <v>0</v>
      </c>
      <c r="N248" s="94">
        <v>0</v>
      </c>
      <c r="O248" s="94">
        <v>0</v>
      </c>
      <c r="P248" s="94">
        <v>0</v>
      </c>
      <c r="Q248" s="94">
        <v>0</v>
      </c>
      <c r="R248" t="s">
        <v>33</v>
      </c>
      <c r="S248" s="94">
        <v>-13878.55</v>
      </c>
      <c r="T248" s="94">
        <v>730.45</v>
      </c>
      <c r="U248" s="94">
        <v>14609</v>
      </c>
      <c r="V248" t="s">
        <v>220</v>
      </c>
      <c r="W248" s="92"/>
      <c r="X248" t="s">
        <v>2</v>
      </c>
      <c r="Y248" t="s">
        <v>3</v>
      </c>
      <c r="Z248" s="94">
        <v>0</v>
      </c>
      <c r="AA248" s="94">
        <v>0</v>
      </c>
      <c r="AB248" s="94">
        <v>0</v>
      </c>
      <c r="AC248" s="94">
        <v>0</v>
      </c>
      <c r="AD248" s="94">
        <v>0</v>
      </c>
    </row>
    <row r="249" spans="1:30" x14ac:dyDescent="0.2">
      <c r="A249" t="s">
        <v>1393</v>
      </c>
      <c r="B249" t="s">
        <v>0</v>
      </c>
      <c r="C249" t="s">
        <v>5</v>
      </c>
      <c r="D249" t="s">
        <v>61</v>
      </c>
      <c r="E249" t="s">
        <v>1394</v>
      </c>
      <c r="F249" s="84" t="str">
        <f>VLOOKUP(A249,[1]Sheet1!$A$2:$E$1721,5,FALSE)</f>
        <v>8</v>
      </c>
      <c r="G249" s="84">
        <f>VLOOKUP(A249,'[2]FA PLANT-&amp; ELECT INSLATION'!$A$6:$E$1086,5,FALSE)</f>
        <v>654</v>
      </c>
      <c r="H249" s="92">
        <v>38718</v>
      </c>
      <c r="I249" s="93">
        <f t="shared" si="3"/>
        <v>2006</v>
      </c>
      <c r="J249" s="94">
        <v>954</v>
      </c>
      <c r="K249" s="94">
        <v>19080</v>
      </c>
      <c r="L249" s="94">
        <v>-18126</v>
      </c>
      <c r="M249" s="94">
        <v>0</v>
      </c>
      <c r="N249" s="94">
        <v>0</v>
      </c>
      <c r="O249" s="94">
        <v>0</v>
      </c>
      <c r="P249" s="94">
        <v>0</v>
      </c>
      <c r="Q249" s="94">
        <v>0</v>
      </c>
      <c r="R249" t="s">
        <v>33</v>
      </c>
      <c r="S249" s="94">
        <v>-18126</v>
      </c>
      <c r="T249" s="94">
        <v>954</v>
      </c>
      <c r="U249" s="94">
        <v>19080</v>
      </c>
      <c r="V249" t="s">
        <v>220</v>
      </c>
      <c r="W249" s="92"/>
      <c r="X249" t="s">
        <v>2</v>
      </c>
      <c r="Y249" t="s">
        <v>3</v>
      </c>
      <c r="Z249" s="94">
        <v>0</v>
      </c>
      <c r="AA249" s="94">
        <v>0</v>
      </c>
      <c r="AB249" s="94">
        <v>0</v>
      </c>
      <c r="AC249" s="94">
        <v>0</v>
      </c>
      <c r="AD249" s="94">
        <v>0</v>
      </c>
    </row>
    <row r="250" spans="1:30" x14ac:dyDescent="0.2">
      <c r="A250" t="s">
        <v>1381</v>
      </c>
      <c r="B250" t="s">
        <v>0</v>
      </c>
      <c r="C250" t="s">
        <v>5</v>
      </c>
      <c r="D250" t="s">
        <v>61</v>
      </c>
      <c r="E250" t="s">
        <v>1382</v>
      </c>
      <c r="F250" s="84" t="str">
        <f>VLOOKUP(A250,[1]Sheet1!$A$2:$E$1721,5,FALSE)</f>
        <v>8</v>
      </c>
      <c r="G250" s="84">
        <f>VLOOKUP(A250,'[2]FA PLANT-&amp; ELECT INSLATION'!$A$6:$E$1086,5,FALSE)</f>
        <v>1076</v>
      </c>
      <c r="H250" s="92">
        <v>38718</v>
      </c>
      <c r="I250" s="93">
        <f t="shared" si="3"/>
        <v>2006</v>
      </c>
      <c r="J250" s="94">
        <v>1004.85</v>
      </c>
      <c r="K250" s="94">
        <v>20097</v>
      </c>
      <c r="L250" s="94">
        <v>-19092.150000000001</v>
      </c>
      <c r="M250" s="94">
        <v>0</v>
      </c>
      <c r="N250" s="94">
        <v>0</v>
      </c>
      <c r="O250" s="94">
        <v>0</v>
      </c>
      <c r="P250" s="94">
        <v>0</v>
      </c>
      <c r="Q250" s="94">
        <v>0</v>
      </c>
      <c r="R250" t="s">
        <v>33</v>
      </c>
      <c r="S250" s="94">
        <v>-19092.150000000001</v>
      </c>
      <c r="T250" s="94">
        <v>1004.85</v>
      </c>
      <c r="U250" s="94">
        <v>20097</v>
      </c>
      <c r="V250" t="s">
        <v>220</v>
      </c>
      <c r="W250" s="92"/>
      <c r="X250" t="s">
        <v>2</v>
      </c>
      <c r="Y250" t="s">
        <v>3</v>
      </c>
      <c r="Z250" s="94">
        <v>0</v>
      </c>
      <c r="AA250" s="94">
        <v>0</v>
      </c>
      <c r="AB250" s="94">
        <v>0</v>
      </c>
      <c r="AC250" s="94">
        <v>0</v>
      </c>
      <c r="AD250" s="94">
        <v>0</v>
      </c>
    </row>
    <row r="251" spans="1:30" x14ac:dyDescent="0.2">
      <c r="A251" t="s">
        <v>1559</v>
      </c>
      <c r="B251" t="s">
        <v>0</v>
      </c>
      <c r="C251" t="s">
        <v>5</v>
      </c>
      <c r="D251" t="s">
        <v>61</v>
      </c>
      <c r="E251" t="s">
        <v>1560</v>
      </c>
      <c r="F251" s="84" t="str">
        <f>VLOOKUP(A251,[1]Sheet1!$A$2:$E$1721,5,FALSE)</f>
        <v>8</v>
      </c>
      <c r="G251" s="84">
        <f>VLOOKUP(A251,'[2]FA PLANT-&amp; ELECT INSLATION'!$A$6:$E$1086,5,FALSE)</f>
        <v>662</v>
      </c>
      <c r="H251" s="92">
        <v>38718</v>
      </c>
      <c r="I251" s="93">
        <f t="shared" si="3"/>
        <v>2006</v>
      </c>
      <c r="J251" s="94">
        <v>531.85</v>
      </c>
      <c r="K251" s="94">
        <v>10637</v>
      </c>
      <c r="L251" s="94">
        <v>-10105.15</v>
      </c>
      <c r="M251" s="94">
        <v>0</v>
      </c>
      <c r="N251" s="94">
        <v>0</v>
      </c>
      <c r="O251" s="94">
        <v>0</v>
      </c>
      <c r="P251" s="94">
        <v>0</v>
      </c>
      <c r="Q251" s="94">
        <v>0</v>
      </c>
      <c r="R251" t="s">
        <v>33</v>
      </c>
      <c r="S251" s="94">
        <v>-10105.15</v>
      </c>
      <c r="T251" s="94">
        <v>531.85</v>
      </c>
      <c r="U251" s="94">
        <v>10637</v>
      </c>
      <c r="V251" t="s">
        <v>220</v>
      </c>
      <c r="W251" s="92"/>
      <c r="X251" t="s">
        <v>2</v>
      </c>
      <c r="Y251" t="s">
        <v>3</v>
      </c>
      <c r="Z251" s="94">
        <v>0</v>
      </c>
      <c r="AA251" s="94">
        <v>0</v>
      </c>
      <c r="AB251" s="94">
        <v>0</v>
      </c>
      <c r="AC251" s="94">
        <v>0</v>
      </c>
      <c r="AD251" s="94">
        <v>0</v>
      </c>
    </row>
    <row r="252" spans="1:30" x14ac:dyDescent="0.2">
      <c r="A252" t="s">
        <v>1223</v>
      </c>
      <c r="B252" t="s">
        <v>0</v>
      </c>
      <c r="C252" t="s">
        <v>5</v>
      </c>
      <c r="D252" t="s">
        <v>61</v>
      </c>
      <c r="E252" t="s">
        <v>1224</v>
      </c>
      <c r="F252" s="84" t="str">
        <f>VLOOKUP(A252,[1]Sheet1!$A$2:$E$1721,5,FALSE)</f>
        <v>8</v>
      </c>
      <c r="G252" s="84">
        <f>VLOOKUP(A252,'[2]FA PLANT-&amp; ELECT INSLATION'!$A$6:$E$1086,5,FALSE)</f>
        <v>672</v>
      </c>
      <c r="H252" s="92">
        <v>38718</v>
      </c>
      <c r="I252" s="93">
        <f t="shared" si="3"/>
        <v>2006</v>
      </c>
      <c r="J252" s="94">
        <v>1893</v>
      </c>
      <c r="K252" s="94">
        <v>37860</v>
      </c>
      <c r="L252" s="94">
        <v>-35967</v>
      </c>
      <c r="M252" s="94">
        <v>0</v>
      </c>
      <c r="N252" s="94">
        <v>0</v>
      </c>
      <c r="O252" s="94">
        <v>0</v>
      </c>
      <c r="P252" s="94">
        <v>0</v>
      </c>
      <c r="Q252" s="94">
        <v>0</v>
      </c>
      <c r="R252" t="s">
        <v>33</v>
      </c>
      <c r="S252" s="94">
        <v>-35967</v>
      </c>
      <c r="T252" s="94">
        <v>1893</v>
      </c>
      <c r="U252" s="94">
        <v>37860</v>
      </c>
      <c r="V252" t="s">
        <v>220</v>
      </c>
      <c r="W252" s="92"/>
      <c r="X252" t="s">
        <v>2</v>
      </c>
      <c r="Y252" t="s">
        <v>3</v>
      </c>
      <c r="Z252" s="94">
        <v>0</v>
      </c>
      <c r="AA252" s="94">
        <v>0</v>
      </c>
      <c r="AB252" s="94">
        <v>0</v>
      </c>
      <c r="AC252" s="94">
        <v>0</v>
      </c>
      <c r="AD252" s="94">
        <v>0</v>
      </c>
    </row>
    <row r="253" spans="1:30" x14ac:dyDescent="0.2">
      <c r="A253" t="s">
        <v>889</v>
      </c>
      <c r="B253" t="s">
        <v>0</v>
      </c>
      <c r="C253" t="s">
        <v>5</v>
      </c>
      <c r="D253" t="s">
        <v>61</v>
      </c>
      <c r="E253" t="s">
        <v>890</v>
      </c>
      <c r="F253" s="84" t="str">
        <f>VLOOKUP(A253,[1]Sheet1!$A$2:$E$1721,5,FALSE)</f>
        <v>8</v>
      </c>
      <c r="G253" s="84">
        <f>VLOOKUP(A253,'[2]FA PLANT-&amp; ELECT INSLATION'!$A$6:$E$1086,5,FALSE)</f>
        <v>1052</v>
      </c>
      <c r="H253" s="92">
        <v>38718</v>
      </c>
      <c r="I253" s="93">
        <f t="shared" si="3"/>
        <v>2006</v>
      </c>
      <c r="J253" s="94">
        <v>7472.3</v>
      </c>
      <c r="K253" s="94">
        <v>149446</v>
      </c>
      <c r="L253" s="94">
        <v>-141973.70000000001</v>
      </c>
      <c r="M253" s="94">
        <v>0</v>
      </c>
      <c r="N253" s="94">
        <v>0</v>
      </c>
      <c r="O253" s="94">
        <v>0</v>
      </c>
      <c r="P253" s="94">
        <v>0</v>
      </c>
      <c r="Q253" s="94">
        <v>0</v>
      </c>
      <c r="R253" t="s">
        <v>33</v>
      </c>
      <c r="S253" s="94">
        <v>-141973.70000000001</v>
      </c>
      <c r="T253" s="94">
        <v>7472.3</v>
      </c>
      <c r="U253" s="94">
        <v>149446</v>
      </c>
      <c r="V253" t="s">
        <v>220</v>
      </c>
      <c r="W253" s="92"/>
      <c r="X253" t="s">
        <v>2</v>
      </c>
      <c r="Y253" t="s">
        <v>3</v>
      </c>
      <c r="Z253" s="94">
        <v>0</v>
      </c>
      <c r="AA253" s="94">
        <v>0</v>
      </c>
      <c r="AB253" s="94">
        <v>0</v>
      </c>
      <c r="AC253" s="94">
        <v>0</v>
      </c>
      <c r="AD253" s="94">
        <v>0</v>
      </c>
    </row>
    <row r="254" spans="1:30" x14ac:dyDescent="0.2">
      <c r="A254" t="s">
        <v>704</v>
      </c>
      <c r="B254" t="s">
        <v>0</v>
      </c>
      <c r="C254" t="s">
        <v>5</v>
      </c>
      <c r="D254" t="s">
        <v>61</v>
      </c>
      <c r="E254" t="s">
        <v>705</v>
      </c>
      <c r="F254" s="84" t="str">
        <f>VLOOKUP(A254,[1]Sheet1!$A$2:$E$1721,5,FALSE)</f>
        <v>8</v>
      </c>
      <c r="G254" s="84">
        <f>VLOOKUP(A254,'[2]FA PLANT-&amp; ELECT INSLATION'!$A$6:$E$1086,5,FALSE)</f>
        <v>1051</v>
      </c>
      <c r="H254" s="92">
        <v>38718</v>
      </c>
      <c r="I254" s="93">
        <f t="shared" si="3"/>
        <v>2006</v>
      </c>
      <c r="J254" s="94">
        <v>14520.6</v>
      </c>
      <c r="K254" s="94">
        <v>290412</v>
      </c>
      <c r="L254" s="94">
        <v>-275891.40000000002</v>
      </c>
      <c r="M254" s="94">
        <v>0</v>
      </c>
      <c r="N254" s="94">
        <v>0</v>
      </c>
      <c r="O254" s="94">
        <v>0</v>
      </c>
      <c r="P254" s="94">
        <v>0</v>
      </c>
      <c r="Q254" s="94">
        <v>0</v>
      </c>
      <c r="R254" t="s">
        <v>33</v>
      </c>
      <c r="S254" s="94">
        <v>-275891.40000000002</v>
      </c>
      <c r="T254" s="94">
        <v>14520.6</v>
      </c>
      <c r="U254" s="94">
        <v>290412</v>
      </c>
      <c r="V254" t="s">
        <v>220</v>
      </c>
      <c r="W254" s="92"/>
      <c r="X254" t="s">
        <v>2</v>
      </c>
      <c r="Y254" t="s">
        <v>3</v>
      </c>
      <c r="Z254" s="94">
        <v>0</v>
      </c>
      <c r="AA254" s="94">
        <v>0</v>
      </c>
      <c r="AB254" s="94">
        <v>0</v>
      </c>
      <c r="AC254" s="94">
        <v>0</v>
      </c>
      <c r="AD254" s="94">
        <v>0</v>
      </c>
    </row>
    <row r="255" spans="1:30" x14ac:dyDescent="0.2">
      <c r="A255" t="s">
        <v>2411</v>
      </c>
      <c r="B255" t="s">
        <v>0</v>
      </c>
      <c r="C255" t="s">
        <v>5</v>
      </c>
      <c r="D255" t="s">
        <v>61</v>
      </c>
      <c r="E255" t="s">
        <v>2412</v>
      </c>
      <c r="F255" s="84" t="str">
        <f>VLOOKUP(A255,[1]Sheet1!$A$2:$E$1721,5,FALSE)</f>
        <v>0</v>
      </c>
      <c r="G255" s="84">
        <f>VLOOKUP(A255,'[2]FA PLANT-&amp; ELECT INSLATION'!$A$6:$E$1086,5,FALSE)</f>
        <v>0</v>
      </c>
      <c r="H255" s="92">
        <v>38718</v>
      </c>
      <c r="I255" s="93">
        <f t="shared" si="3"/>
        <v>2006</v>
      </c>
      <c r="J255" s="94">
        <v>0</v>
      </c>
      <c r="K255" s="94">
        <v>151.16</v>
      </c>
      <c r="L255" s="94">
        <v>-151.16</v>
      </c>
      <c r="M255" s="94">
        <v>0</v>
      </c>
      <c r="N255" s="94">
        <v>0</v>
      </c>
      <c r="O255" s="94">
        <v>0</v>
      </c>
      <c r="P255" s="94">
        <v>0</v>
      </c>
      <c r="Q255" s="94">
        <v>0</v>
      </c>
      <c r="R255" t="s">
        <v>33</v>
      </c>
      <c r="S255" s="94">
        <v>-151.16</v>
      </c>
      <c r="T255" s="94">
        <v>0</v>
      </c>
      <c r="U255" s="94">
        <v>151.16</v>
      </c>
      <c r="V255" t="s">
        <v>220</v>
      </c>
      <c r="W255" s="92"/>
      <c r="X255" t="s">
        <v>2</v>
      </c>
      <c r="Y255" t="s">
        <v>3</v>
      </c>
      <c r="Z255" s="94">
        <v>0</v>
      </c>
      <c r="AA255" s="94">
        <v>0</v>
      </c>
      <c r="AB255" s="94">
        <v>0</v>
      </c>
      <c r="AC255" s="94">
        <v>0</v>
      </c>
      <c r="AD255" s="94">
        <v>0</v>
      </c>
    </row>
    <row r="256" spans="1:30" x14ac:dyDescent="0.2">
      <c r="A256" t="s">
        <v>1644</v>
      </c>
      <c r="B256" t="s">
        <v>0</v>
      </c>
      <c r="C256" t="s">
        <v>5</v>
      </c>
      <c r="D256" t="s">
        <v>61</v>
      </c>
      <c r="E256" t="s">
        <v>1645</v>
      </c>
      <c r="F256" s="84" t="str">
        <f>VLOOKUP(A256,[1]Sheet1!$A$2:$E$1721,5,FALSE)</f>
        <v>8</v>
      </c>
      <c r="G256" s="84">
        <f>VLOOKUP(A256,'[2]FA PLANT-&amp; ELECT INSLATION'!$A$6:$E$1086,5,FALSE)</f>
        <v>0</v>
      </c>
      <c r="H256" s="92">
        <v>38718</v>
      </c>
      <c r="I256" s="93">
        <f t="shared" si="3"/>
        <v>2006</v>
      </c>
      <c r="J256" s="94">
        <v>350.05</v>
      </c>
      <c r="K256" s="94">
        <v>7001.06</v>
      </c>
      <c r="L256" s="94">
        <v>-6651.01</v>
      </c>
      <c r="M256" s="94">
        <v>0</v>
      </c>
      <c r="N256" s="94">
        <v>0</v>
      </c>
      <c r="O256" s="94">
        <v>0</v>
      </c>
      <c r="P256" s="94">
        <v>0</v>
      </c>
      <c r="Q256" s="94">
        <v>0</v>
      </c>
      <c r="R256" t="s">
        <v>33</v>
      </c>
      <c r="S256" s="94">
        <v>-6651.01</v>
      </c>
      <c r="T256" s="94">
        <v>350.05</v>
      </c>
      <c r="U256" s="94">
        <v>7001.06</v>
      </c>
      <c r="V256" t="s">
        <v>220</v>
      </c>
      <c r="W256" s="92"/>
      <c r="X256" t="s">
        <v>2</v>
      </c>
      <c r="Y256" t="s">
        <v>3</v>
      </c>
      <c r="Z256" s="94">
        <v>0</v>
      </c>
      <c r="AA256" s="94">
        <v>0</v>
      </c>
      <c r="AB256" s="94">
        <v>0</v>
      </c>
      <c r="AC256" s="94">
        <v>0</v>
      </c>
      <c r="AD256" s="94">
        <v>0</v>
      </c>
    </row>
    <row r="257" spans="1:30" x14ac:dyDescent="0.2">
      <c r="A257" t="s">
        <v>1786</v>
      </c>
      <c r="B257" t="s">
        <v>0</v>
      </c>
      <c r="C257" t="s">
        <v>5</v>
      </c>
      <c r="D257" t="s">
        <v>61</v>
      </c>
      <c r="E257" t="s">
        <v>1787</v>
      </c>
      <c r="F257" s="84" t="str">
        <f>VLOOKUP(A257,[1]Sheet1!$A$2:$E$1721,5,FALSE)</f>
        <v>0</v>
      </c>
      <c r="G257" s="84">
        <f>VLOOKUP(A257,'[2]FA PLANT-&amp; ELECT INSLATION'!$A$6:$E$1086,5,FALSE)</f>
        <v>0</v>
      </c>
      <c r="H257" s="92">
        <v>38718</v>
      </c>
      <c r="I257" s="93">
        <f t="shared" si="3"/>
        <v>2006</v>
      </c>
      <c r="J257" s="94">
        <v>0</v>
      </c>
      <c r="K257" s="94">
        <v>3388.2</v>
      </c>
      <c r="L257" s="94">
        <v>-3388.2</v>
      </c>
      <c r="M257" s="94">
        <v>0</v>
      </c>
      <c r="N257" s="94">
        <v>0</v>
      </c>
      <c r="O257" s="94">
        <v>0</v>
      </c>
      <c r="P257" s="94">
        <v>0</v>
      </c>
      <c r="Q257" s="94">
        <v>0</v>
      </c>
      <c r="R257" t="s">
        <v>33</v>
      </c>
      <c r="S257" s="94">
        <v>-3388.2</v>
      </c>
      <c r="T257" s="94">
        <v>0</v>
      </c>
      <c r="U257" s="94">
        <v>3388.2</v>
      </c>
      <c r="V257" t="s">
        <v>220</v>
      </c>
      <c r="W257" s="92"/>
      <c r="X257" t="s">
        <v>2</v>
      </c>
      <c r="Y257" t="s">
        <v>3</v>
      </c>
      <c r="Z257" s="94">
        <v>0</v>
      </c>
      <c r="AA257" s="94">
        <v>0</v>
      </c>
      <c r="AB257" s="94">
        <v>0</v>
      </c>
      <c r="AC257" s="94">
        <v>0</v>
      </c>
      <c r="AD257" s="94">
        <v>0</v>
      </c>
    </row>
    <row r="258" spans="1:30" x14ac:dyDescent="0.2">
      <c r="A258" t="s">
        <v>1949</v>
      </c>
      <c r="B258" t="s">
        <v>0</v>
      </c>
      <c r="C258" t="s">
        <v>5</v>
      </c>
      <c r="D258" t="s">
        <v>61</v>
      </c>
      <c r="E258" t="s">
        <v>1950</v>
      </c>
      <c r="F258" s="84" t="str">
        <f>VLOOKUP(A258,[1]Sheet1!$A$2:$E$1721,5,FALSE)</f>
        <v>0</v>
      </c>
      <c r="G258" s="84">
        <f>VLOOKUP(A258,'[2]FA PLANT-&amp; ELECT INSLATION'!$A$6:$E$1086,5,FALSE)</f>
        <v>0</v>
      </c>
      <c r="H258" s="92">
        <v>38718</v>
      </c>
      <c r="I258" s="93">
        <f t="shared" si="3"/>
        <v>2006</v>
      </c>
      <c r="J258" s="94">
        <v>0</v>
      </c>
      <c r="K258" s="94">
        <v>1428.3</v>
      </c>
      <c r="L258" s="94">
        <v>-1428.3</v>
      </c>
      <c r="M258" s="94">
        <v>0</v>
      </c>
      <c r="N258" s="94">
        <v>0</v>
      </c>
      <c r="O258" s="94">
        <v>0</v>
      </c>
      <c r="P258" s="94">
        <v>0</v>
      </c>
      <c r="Q258" s="94">
        <v>0</v>
      </c>
      <c r="R258" t="s">
        <v>33</v>
      </c>
      <c r="S258" s="94">
        <v>-1428.3</v>
      </c>
      <c r="T258" s="94">
        <v>0</v>
      </c>
      <c r="U258" s="94">
        <v>1428.3</v>
      </c>
      <c r="V258" t="s">
        <v>220</v>
      </c>
      <c r="W258" s="92"/>
      <c r="X258" t="s">
        <v>2</v>
      </c>
      <c r="Y258" t="s">
        <v>3</v>
      </c>
      <c r="Z258" s="94">
        <v>0</v>
      </c>
      <c r="AA258" s="94">
        <v>0</v>
      </c>
      <c r="AB258" s="94">
        <v>0</v>
      </c>
      <c r="AC258" s="94">
        <v>0</v>
      </c>
      <c r="AD258" s="94">
        <v>0</v>
      </c>
    </row>
    <row r="259" spans="1:30" x14ac:dyDescent="0.2">
      <c r="A259" t="s">
        <v>2210</v>
      </c>
      <c r="B259" t="s">
        <v>0</v>
      </c>
      <c r="C259" t="s">
        <v>5</v>
      </c>
      <c r="D259" t="s">
        <v>61</v>
      </c>
      <c r="E259" t="s">
        <v>2211</v>
      </c>
      <c r="F259" s="84" t="str">
        <f>VLOOKUP(A259,[1]Sheet1!$A$2:$E$1721,5,FALSE)</f>
        <v>0</v>
      </c>
      <c r="G259" s="84">
        <f>VLOOKUP(A259,'[2]FA PLANT-&amp; ELECT INSLATION'!$A$6:$E$1086,5,FALSE)</f>
        <v>0</v>
      </c>
      <c r="H259" s="92">
        <v>38718</v>
      </c>
      <c r="I259" s="93">
        <f t="shared" ref="I259:I322" si="4">YEAR(H259)</f>
        <v>2006</v>
      </c>
      <c r="J259" s="94">
        <v>0</v>
      </c>
      <c r="K259" s="94">
        <v>472.07</v>
      </c>
      <c r="L259" s="94">
        <v>-472.07</v>
      </c>
      <c r="M259" s="94">
        <v>0</v>
      </c>
      <c r="N259" s="94">
        <v>0</v>
      </c>
      <c r="O259" s="94">
        <v>0</v>
      </c>
      <c r="P259" s="94">
        <v>0</v>
      </c>
      <c r="Q259" s="94">
        <v>0</v>
      </c>
      <c r="R259" t="s">
        <v>33</v>
      </c>
      <c r="S259" s="94">
        <v>-472.07</v>
      </c>
      <c r="T259" s="94">
        <v>0</v>
      </c>
      <c r="U259" s="94">
        <v>472.07</v>
      </c>
      <c r="V259" t="s">
        <v>220</v>
      </c>
      <c r="W259" s="92"/>
      <c r="X259" t="s">
        <v>2</v>
      </c>
      <c r="Y259" t="s">
        <v>3</v>
      </c>
      <c r="Z259" s="94">
        <v>0</v>
      </c>
      <c r="AA259" s="94">
        <v>0</v>
      </c>
      <c r="AB259" s="94">
        <v>0</v>
      </c>
      <c r="AC259" s="94">
        <v>0</v>
      </c>
      <c r="AD259" s="94">
        <v>0</v>
      </c>
    </row>
    <row r="260" spans="1:30" x14ac:dyDescent="0.2">
      <c r="A260" t="s">
        <v>2114</v>
      </c>
      <c r="B260" t="s">
        <v>0</v>
      </c>
      <c r="C260" t="s">
        <v>5</v>
      </c>
      <c r="D260" t="s">
        <v>61</v>
      </c>
      <c r="E260" t="s">
        <v>2115</v>
      </c>
      <c r="F260" s="84" t="str">
        <f>VLOOKUP(A260,[1]Sheet1!$A$2:$E$1721,5,FALSE)</f>
        <v>0</v>
      </c>
      <c r="G260" s="84">
        <f>VLOOKUP(A260,'[2]FA PLANT-&amp; ELECT INSLATION'!$A$6:$E$1086,5,FALSE)</f>
        <v>0</v>
      </c>
      <c r="H260" s="92">
        <v>38718</v>
      </c>
      <c r="I260" s="93">
        <f t="shared" si="4"/>
        <v>2006</v>
      </c>
      <c r="J260" s="94">
        <v>0</v>
      </c>
      <c r="K260" s="94">
        <v>736.94</v>
      </c>
      <c r="L260" s="94">
        <v>-736.94</v>
      </c>
      <c r="M260" s="94">
        <v>0</v>
      </c>
      <c r="N260" s="94">
        <v>0</v>
      </c>
      <c r="O260" s="94">
        <v>0</v>
      </c>
      <c r="P260" s="94">
        <v>0</v>
      </c>
      <c r="Q260" s="94">
        <v>0</v>
      </c>
      <c r="R260" t="s">
        <v>33</v>
      </c>
      <c r="S260" s="94">
        <v>-736.94</v>
      </c>
      <c r="T260" s="94">
        <v>0</v>
      </c>
      <c r="U260" s="94">
        <v>736.94</v>
      </c>
      <c r="V260" t="s">
        <v>220</v>
      </c>
      <c r="W260" s="92"/>
      <c r="X260" t="s">
        <v>2</v>
      </c>
      <c r="Y260" t="s">
        <v>3</v>
      </c>
      <c r="Z260" s="94">
        <v>0</v>
      </c>
      <c r="AA260" s="94">
        <v>0</v>
      </c>
      <c r="AB260" s="94">
        <v>0</v>
      </c>
      <c r="AC260" s="94">
        <v>0</v>
      </c>
      <c r="AD260" s="94">
        <v>0</v>
      </c>
    </row>
    <row r="261" spans="1:30" x14ac:dyDescent="0.2">
      <c r="A261" t="s">
        <v>2145</v>
      </c>
      <c r="B261" t="s">
        <v>0</v>
      </c>
      <c r="C261" t="s">
        <v>5</v>
      </c>
      <c r="D261" t="s">
        <v>61</v>
      </c>
      <c r="E261" t="s">
        <v>2146</v>
      </c>
      <c r="F261" s="84" t="str">
        <f>VLOOKUP(A261,[1]Sheet1!$A$2:$E$1721,5,FALSE)</f>
        <v>0</v>
      </c>
      <c r="G261" s="84">
        <f>VLOOKUP(A261,'[2]FA PLANT-&amp; ELECT INSLATION'!$A$6:$E$1086,5,FALSE)</f>
        <v>0</v>
      </c>
      <c r="H261" s="92">
        <v>38718</v>
      </c>
      <c r="I261" s="93">
        <f t="shared" si="4"/>
        <v>2006</v>
      </c>
      <c r="J261" s="94">
        <v>0</v>
      </c>
      <c r="K261" s="94">
        <v>655.87</v>
      </c>
      <c r="L261" s="94">
        <v>-655.87</v>
      </c>
      <c r="M261" s="94">
        <v>0</v>
      </c>
      <c r="N261" s="94">
        <v>0</v>
      </c>
      <c r="O261" s="94">
        <v>0</v>
      </c>
      <c r="P261" s="94">
        <v>0</v>
      </c>
      <c r="Q261" s="94">
        <v>0</v>
      </c>
      <c r="R261" t="s">
        <v>33</v>
      </c>
      <c r="S261" s="94">
        <v>-655.87</v>
      </c>
      <c r="T261" s="94">
        <v>0</v>
      </c>
      <c r="U261" s="94">
        <v>655.87</v>
      </c>
      <c r="V261" t="s">
        <v>220</v>
      </c>
      <c r="W261" s="92"/>
      <c r="X261" t="s">
        <v>2</v>
      </c>
      <c r="Y261" t="s">
        <v>3</v>
      </c>
      <c r="Z261" s="94">
        <v>0</v>
      </c>
      <c r="AA261" s="94">
        <v>0</v>
      </c>
      <c r="AB261" s="94">
        <v>0</v>
      </c>
      <c r="AC261" s="94">
        <v>0</v>
      </c>
      <c r="AD261" s="94">
        <v>0</v>
      </c>
    </row>
    <row r="262" spans="1:30" x14ac:dyDescent="0.2">
      <c r="A262" t="s">
        <v>2025</v>
      </c>
      <c r="B262" t="s">
        <v>0</v>
      </c>
      <c r="C262" t="s">
        <v>5</v>
      </c>
      <c r="D262" t="s">
        <v>61</v>
      </c>
      <c r="E262" t="s">
        <v>2026</v>
      </c>
      <c r="F262" s="84" t="str">
        <f>VLOOKUP(A262,[1]Sheet1!$A$2:$E$1721,5,FALSE)</f>
        <v>0</v>
      </c>
      <c r="G262" s="84">
        <f>VLOOKUP(A262,'[2]FA PLANT-&amp; ELECT INSLATION'!$A$6:$E$1086,5,FALSE)</f>
        <v>0</v>
      </c>
      <c r="H262" s="92">
        <v>38718</v>
      </c>
      <c r="I262" s="93">
        <f t="shared" si="4"/>
        <v>2006</v>
      </c>
      <c r="J262" s="94">
        <v>0</v>
      </c>
      <c r="K262" s="94">
        <v>1061.3499999999999</v>
      </c>
      <c r="L262" s="94">
        <v>-1061.3499999999999</v>
      </c>
      <c r="M262" s="94">
        <v>0</v>
      </c>
      <c r="N262" s="94">
        <v>0</v>
      </c>
      <c r="O262" s="94">
        <v>0</v>
      </c>
      <c r="P262" s="94">
        <v>0</v>
      </c>
      <c r="Q262" s="94">
        <v>0</v>
      </c>
      <c r="R262" t="s">
        <v>33</v>
      </c>
      <c r="S262" s="94">
        <v>-1061.3499999999999</v>
      </c>
      <c r="T262" s="94">
        <v>0</v>
      </c>
      <c r="U262" s="94">
        <v>1061.3499999999999</v>
      </c>
      <c r="V262" t="s">
        <v>220</v>
      </c>
      <c r="W262" s="92"/>
      <c r="X262" t="s">
        <v>2</v>
      </c>
      <c r="Y262" t="s">
        <v>3</v>
      </c>
      <c r="Z262" s="94">
        <v>0</v>
      </c>
      <c r="AA262" s="94">
        <v>0</v>
      </c>
      <c r="AB262" s="94">
        <v>0</v>
      </c>
      <c r="AC262" s="94">
        <v>0</v>
      </c>
      <c r="AD262" s="94">
        <v>0</v>
      </c>
    </row>
    <row r="263" spans="1:30" x14ac:dyDescent="0.2">
      <c r="A263" t="s">
        <v>1815</v>
      </c>
      <c r="B263" t="s">
        <v>0</v>
      </c>
      <c r="C263" t="s">
        <v>5</v>
      </c>
      <c r="D263" t="s">
        <v>61</v>
      </c>
      <c r="E263" t="s">
        <v>1816</v>
      </c>
      <c r="F263" s="84" t="str">
        <f>VLOOKUP(A263,[1]Sheet1!$A$2:$E$1721,5,FALSE)</f>
        <v>0</v>
      </c>
      <c r="G263" s="84">
        <f>VLOOKUP(A263,'[2]FA PLANT-&amp; ELECT INSLATION'!$A$6:$E$1086,5,FALSE)</f>
        <v>0</v>
      </c>
      <c r="H263" s="92">
        <v>38718</v>
      </c>
      <c r="I263" s="93">
        <f t="shared" si="4"/>
        <v>2006</v>
      </c>
      <c r="J263" s="94">
        <v>0</v>
      </c>
      <c r="K263" s="94">
        <v>2816.22</v>
      </c>
      <c r="L263" s="94">
        <v>-2816.22</v>
      </c>
      <c r="M263" s="94">
        <v>0</v>
      </c>
      <c r="N263" s="94">
        <v>0</v>
      </c>
      <c r="O263" s="94">
        <v>0</v>
      </c>
      <c r="P263" s="94">
        <v>0</v>
      </c>
      <c r="Q263" s="94">
        <v>0</v>
      </c>
      <c r="R263" t="s">
        <v>33</v>
      </c>
      <c r="S263" s="94">
        <v>-2816.22</v>
      </c>
      <c r="T263" s="94">
        <v>0</v>
      </c>
      <c r="U263" s="94">
        <v>2816.22</v>
      </c>
      <c r="V263" t="s">
        <v>220</v>
      </c>
      <c r="W263" s="92"/>
      <c r="X263" t="s">
        <v>2</v>
      </c>
      <c r="Y263" t="s">
        <v>3</v>
      </c>
      <c r="Z263" s="94">
        <v>0</v>
      </c>
      <c r="AA263" s="94">
        <v>0</v>
      </c>
      <c r="AB263" s="94">
        <v>0</v>
      </c>
      <c r="AC263" s="94">
        <v>0</v>
      </c>
      <c r="AD263" s="94">
        <v>0</v>
      </c>
    </row>
    <row r="264" spans="1:30" x14ac:dyDescent="0.2">
      <c r="A264" t="s">
        <v>946</v>
      </c>
      <c r="B264" t="s">
        <v>0</v>
      </c>
      <c r="C264" t="s">
        <v>5</v>
      </c>
      <c r="D264" t="s">
        <v>61</v>
      </c>
      <c r="E264" t="s">
        <v>947</v>
      </c>
      <c r="F264" s="84" t="str">
        <f>VLOOKUP(A264,[1]Sheet1!$A$2:$E$1721,5,FALSE)</f>
        <v>8</v>
      </c>
      <c r="G264" s="84">
        <f>VLOOKUP(A264,'[2]FA PLANT-&amp; ELECT INSLATION'!$A$6:$E$1086,5,FALSE)</f>
        <v>0</v>
      </c>
      <c r="H264" s="92">
        <v>38718</v>
      </c>
      <c r="I264" s="93">
        <f t="shared" si="4"/>
        <v>2006</v>
      </c>
      <c r="J264" s="94">
        <v>6137.7</v>
      </c>
      <c r="K264" s="94">
        <v>122754.1</v>
      </c>
      <c r="L264" s="94">
        <v>-116616.4</v>
      </c>
      <c r="M264" s="94">
        <v>0</v>
      </c>
      <c r="N264" s="94">
        <v>0</v>
      </c>
      <c r="O264" s="94">
        <v>0</v>
      </c>
      <c r="P264" s="94">
        <v>0</v>
      </c>
      <c r="Q264" s="94">
        <v>0</v>
      </c>
      <c r="R264" t="s">
        <v>33</v>
      </c>
      <c r="S264" s="94">
        <v>-116616.4</v>
      </c>
      <c r="T264" s="94">
        <v>6137.7</v>
      </c>
      <c r="U264" s="94">
        <v>122754.1</v>
      </c>
      <c r="V264" t="s">
        <v>220</v>
      </c>
      <c r="W264" s="92"/>
      <c r="X264" t="s">
        <v>2</v>
      </c>
      <c r="Y264" t="s">
        <v>3</v>
      </c>
      <c r="Z264" s="94">
        <v>0</v>
      </c>
      <c r="AA264" s="94">
        <v>0</v>
      </c>
      <c r="AB264" s="94">
        <v>0</v>
      </c>
      <c r="AC264" s="94">
        <v>0</v>
      </c>
      <c r="AD264" s="94">
        <v>0</v>
      </c>
    </row>
    <row r="265" spans="1:30" x14ac:dyDescent="0.2">
      <c r="A265" t="s">
        <v>1726</v>
      </c>
      <c r="B265" t="s">
        <v>0</v>
      </c>
      <c r="C265" t="s">
        <v>5</v>
      </c>
      <c r="D265" t="s">
        <v>61</v>
      </c>
      <c r="E265" t="s">
        <v>1727</v>
      </c>
      <c r="F265" s="84" t="str">
        <f>VLOOKUP(A265,[1]Sheet1!$A$2:$E$1721,5,FALSE)</f>
        <v>0</v>
      </c>
      <c r="G265" s="84">
        <f>VLOOKUP(A265,'[2]FA PLANT-&amp; ELECT INSLATION'!$A$6:$E$1086,5,FALSE)</f>
        <v>0</v>
      </c>
      <c r="H265" s="92">
        <v>38718</v>
      </c>
      <c r="I265" s="93">
        <f t="shared" si="4"/>
        <v>2006</v>
      </c>
      <c r="J265" s="94">
        <v>0</v>
      </c>
      <c r="K265" s="94">
        <v>4505.33</v>
      </c>
      <c r="L265" s="94">
        <v>-4505.33</v>
      </c>
      <c r="M265" s="94">
        <v>0</v>
      </c>
      <c r="N265" s="94">
        <v>0</v>
      </c>
      <c r="O265" s="94">
        <v>0</v>
      </c>
      <c r="P265" s="94">
        <v>0</v>
      </c>
      <c r="Q265" s="94">
        <v>0</v>
      </c>
      <c r="R265" t="s">
        <v>33</v>
      </c>
      <c r="S265" s="94">
        <v>-4505.33</v>
      </c>
      <c r="T265" s="94">
        <v>0</v>
      </c>
      <c r="U265" s="94">
        <v>4505.33</v>
      </c>
      <c r="V265" t="s">
        <v>220</v>
      </c>
      <c r="W265" s="92"/>
      <c r="X265" t="s">
        <v>2</v>
      </c>
      <c r="Y265" t="s">
        <v>3</v>
      </c>
      <c r="Z265" s="94">
        <v>0</v>
      </c>
      <c r="AA265" s="94">
        <v>0</v>
      </c>
      <c r="AB265" s="94">
        <v>0</v>
      </c>
      <c r="AC265" s="94">
        <v>0</v>
      </c>
      <c r="AD265" s="94">
        <v>0</v>
      </c>
    </row>
    <row r="266" spans="1:30" x14ac:dyDescent="0.2">
      <c r="A266" t="s">
        <v>1800</v>
      </c>
      <c r="B266" t="s">
        <v>0</v>
      </c>
      <c r="C266" t="s">
        <v>5</v>
      </c>
      <c r="D266" t="s">
        <v>61</v>
      </c>
      <c r="E266" t="s">
        <v>1727</v>
      </c>
      <c r="F266" s="84" t="str">
        <f>VLOOKUP(A266,[1]Sheet1!$A$2:$E$1721,5,FALSE)</f>
        <v>0</v>
      </c>
      <c r="G266" s="84">
        <f>VLOOKUP(A266,'[2]FA PLANT-&amp; ELECT INSLATION'!$A$6:$E$1086,5,FALSE)</f>
        <v>0</v>
      </c>
      <c r="H266" s="92">
        <v>38718</v>
      </c>
      <c r="I266" s="93">
        <f t="shared" si="4"/>
        <v>2006</v>
      </c>
      <c r="J266" s="94">
        <v>0</v>
      </c>
      <c r="K266" s="94">
        <v>3026</v>
      </c>
      <c r="L266" s="94">
        <v>-3026</v>
      </c>
      <c r="M266" s="94">
        <v>0</v>
      </c>
      <c r="N266" s="94">
        <v>0</v>
      </c>
      <c r="O266" s="94">
        <v>0</v>
      </c>
      <c r="P266" s="94">
        <v>0</v>
      </c>
      <c r="Q266" s="94">
        <v>0</v>
      </c>
      <c r="R266" t="s">
        <v>33</v>
      </c>
      <c r="S266" s="94">
        <v>-3026</v>
      </c>
      <c r="T266" s="94">
        <v>0</v>
      </c>
      <c r="U266" s="94">
        <v>3026</v>
      </c>
      <c r="V266" t="s">
        <v>220</v>
      </c>
      <c r="W266" s="92"/>
      <c r="X266" t="s">
        <v>2</v>
      </c>
      <c r="Y266" t="s">
        <v>3</v>
      </c>
      <c r="Z266" s="94">
        <v>0</v>
      </c>
      <c r="AA266" s="94">
        <v>0</v>
      </c>
      <c r="AB266" s="94">
        <v>0</v>
      </c>
      <c r="AC266" s="94">
        <v>0</v>
      </c>
      <c r="AD266" s="94">
        <v>0</v>
      </c>
    </row>
    <row r="267" spans="1:30" x14ac:dyDescent="0.2">
      <c r="A267" t="s">
        <v>2044</v>
      </c>
      <c r="B267" t="s">
        <v>0</v>
      </c>
      <c r="C267" t="s">
        <v>5</v>
      </c>
      <c r="D267" t="s">
        <v>61</v>
      </c>
      <c r="E267" t="s">
        <v>2045</v>
      </c>
      <c r="F267" s="84" t="str">
        <f>VLOOKUP(A267,[1]Sheet1!$A$2:$E$1721,5,FALSE)</f>
        <v>0</v>
      </c>
      <c r="G267" s="84">
        <f>VLOOKUP(A267,'[2]FA PLANT-&amp; ELECT INSLATION'!$A$6:$E$1086,5,FALSE)</f>
        <v>0</v>
      </c>
      <c r="H267" s="92">
        <v>38718</v>
      </c>
      <c r="I267" s="93">
        <f t="shared" si="4"/>
        <v>2006</v>
      </c>
      <c r="J267" s="94">
        <v>0</v>
      </c>
      <c r="K267" s="94">
        <v>997.37</v>
      </c>
      <c r="L267" s="94">
        <v>-997.37</v>
      </c>
      <c r="M267" s="94">
        <v>0</v>
      </c>
      <c r="N267" s="94">
        <v>0</v>
      </c>
      <c r="O267" s="94">
        <v>0</v>
      </c>
      <c r="P267" s="94">
        <v>0</v>
      </c>
      <c r="Q267" s="94">
        <v>0</v>
      </c>
      <c r="R267" t="s">
        <v>33</v>
      </c>
      <c r="S267" s="94">
        <v>-997.37</v>
      </c>
      <c r="T267" s="94">
        <v>0</v>
      </c>
      <c r="U267" s="94">
        <v>997.37</v>
      </c>
      <c r="V267" t="s">
        <v>220</v>
      </c>
      <c r="W267" s="92"/>
      <c r="X267" t="s">
        <v>2</v>
      </c>
      <c r="Y267" t="s">
        <v>3</v>
      </c>
      <c r="Z267" s="94">
        <v>0</v>
      </c>
      <c r="AA267" s="94">
        <v>0</v>
      </c>
      <c r="AB267" s="94">
        <v>0</v>
      </c>
      <c r="AC267" s="94">
        <v>0</v>
      </c>
      <c r="AD267" s="94">
        <v>0</v>
      </c>
    </row>
    <row r="268" spans="1:30" x14ac:dyDescent="0.2">
      <c r="A268" t="s">
        <v>1488</v>
      </c>
      <c r="B268" t="s">
        <v>0</v>
      </c>
      <c r="C268" t="s">
        <v>5</v>
      </c>
      <c r="D268" t="s">
        <v>61</v>
      </c>
      <c r="E268" t="s">
        <v>1489</v>
      </c>
      <c r="F268" s="84" t="str">
        <f>VLOOKUP(A268,[1]Sheet1!$A$2:$E$1721,5,FALSE)</f>
        <v>6</v>
      </c>
      <c r="G268" s="84">
        <f>VLOOKUP(A268,'[2]FA PLANT-&amp; ELECT INSLATION'!$A$6:$E$1086,5,FALSE)</f>
        <v>0</v>
      </c>
      <c r="H268" s="92">
        <v>38718</v>
      </c>
      <c r="I268" s="93">
        <f t="shared" si="4"/>
        <v>2006</v>
      </c>
      <c r="J268" s="94">
        <v>0</v>
      </c>
      <c r="K268" s="94">
        <v>14451.41</v>
      </c>
      <c r="L268" s="94">
        <v>-14451.41</v>
      </c>
      <c r="M268" s="94">
        <v>0</v>
      </c>
      <c r="N268" s="94">
        <v>0</v>
      </c>
      <c r="O268" s="94">
        <v>0</v>
      </c>
      <c r="P268" s="94">
        <v>0</v>
      </c>
      <c r="Q268" s="94">
        <v>0</v>
      </c>
      <c r="R268" t="s">
        <v>33</v>
      </c>
      <c r="S268" s="94">
        <v>-14451.41</v>
      </c>
      <c r="T268" s="94">
        <v>0</v>
      </c>
      <c r="U268" s="94">
        <v>14451.41</v>
      </c>
      <c r="V268" t="s">
        <v>220</v>
      </c>
      <c r="W268" s="92"/>
      <c r="X268" t="s">
        <v>2</v>
      </c>
      <c r="Y268" t="s">
        <v>3</v>
      </c>
      <c r="Z268" s="94">
        <v>0</v>
      </c>
      <c r="AA268" s="94">
        <v>0</v>
      </c>
      <c r="AB268" s="94">
        <v>0</v>
      </c>
      <c r="AC268" s="94">
        <v>0</v>
      </c>
      <c r="AD268" s="94">
        <v>0</v>
      </c>
    </row>
    <row r="269" spans="1:30" x14ac:dyDescent="0.2">
      <c r="A269" t="s">
        <v>1585</v>
      </c>
      <c r="B269" t="s">
        <v>0</v>
      </c>
      <c r="C269" t="s">
        <v>5</v>
      </c>
      <c r="D269" t="s">
        <v>61</v>
      </c>
      <c r="E269" t="s">
        <v>1586</v>
      </c>
      <c r="F269" s="84" t="str">
        <f>VLOOKUP(A269,[1]Sheet1!$A$2:$E$1721,5,FALSE)</f>
        <v>8</v>
      </c>
      <c r="G269" s="84">
        <f>VLOOKUP(A269,'[2]FA PLANT-&amp; ELECT INSLATION'!$A$6:$E$1086,5,FALSE)</f>
        <v>0</v>
      </c>
      <c r="H269" s="92">
        <v>38718</v>
      </c>
      <c r="I269" s="93">
        <f t="shared" si="4"/>
        <v>2006</v>
      </c>
      <c r="J269" s="94">
        <v>464.52</v>
      </c>
      <c r="K269" s="94">
        <v>9290.39</v>
      </c>
      <c r="L269" s="94">
        <v>-8825.8700000000008</v>
      </c>
      <c r="M269" s="94">
        <v>0</v>
      </c>
      <c r="N269" s="94">
        <v>0</v>
      </c>
      <c r="O269" s="94">
        <v>0</v>
      </c>
      <c r="P269" s="94">
        <v>0</v>
      </c>
      <c r="Q269" s="94">
        <v>0</v>
      </c>
      <c r="R269" t="s">
        <v>33</v>
      </c>
      <c r="S269" s="94">
        <v>-8825.8700000000008</v>
      </c>
      <c r="T269" s="94">
        <v>464.52</v>
      </c>
      <c r="U269" s="94">
        <v>9290.39</v>
      </c>
      <c r="V269" t="s">
        <v>220</v>
      </c>
      <c r="W269" s="92"/>
      <c r="X269" t="s">
        <v>2</v>
      </c>
      <c r="Y269" t="s">
        <v>3</v>
      </c>
      <c r="Z269" s="94">
        <v>0</v>
      </c>
      <c r="AA269" s="94">
        <v>0</v>
      </c>
      <c r="AB269" s="94">
        <v>0</v>
      </c>
      <c r="AC269" s="94">
        <v>0</v>
      </c>
      <c r="AD269" s="94">
        <v>0</v>
      </c>
    </row>
    <row r="270" spans="1:30" x14ac:dyDescent="0.2">
      <c r="A270" t="s">
        <v>2324</v>
      </c>
      <c r="B270" t="s">
        <v>0</v>
      </c>
      <c r="C270" t="s">
        <v>5</v>
      </c>
      <c r="D270" t="s">
        <v>61</v>
      </c>
      <c r="E270" t="s">
        <v>2325</v>
      </c>
      <c r="F270" s="84" t="str">
        <f>VLOOKUP(A270,[1]Sheet1!$A$2:$E$1721,5,FALSE)</f>
        <v>0</v>
      </c>
      <c r="G270" s="84">
        <f>VLOOKUP(A270,'[2]FA PLANT-&amp; ELECT INSLATION'!$A$6:$E$1086,5,FALSE)</f>
        <v>0</v>
      </c>
      <c r="H270" s="92">
        <v>38718</v>
      </c>
      <c r="I270" s="93">
        <f t="shared" si="4"/>
        <v>2006</v>
      </c>
      <c r="J270" s="94">
        <v>0</v>
      </c>
      <c r="K270" s="94">
        <v>271.05</v>
      </c>
      <c r="L270" s="94">
        <v>-271.05</v>
      </c>
      <c r="M270" s="94">
        <v>0</v>
      </c>
      <c r="N270" s="94">
        <v>0</v>
      </c>
      <c r="O270" s="94">
        <v>0</v>
      </c>
      <c r="P270" s="94">
        <v>0</v>
      </c>
      <c r="Q270" s="94">
        <v>0</v>
      </c>
      <c r="R270" t="s">
        <v>33</v>
      </c>
      <c r="S270" s="94">
        <v>-271.05</v>
      </c>
      <c r="T270" s="94">
        <v>0</v>
      </c>
      <c r="U270" s="94">
        <v>271.05</v>
      </c>
      <c r="V270" t="s">
        <v>220</v>
      </c>
      <c r="W270" s="92"/>
      <c r="X270" t="s">
        <v>2</v>
      </c>
      <c r="Y270" t="s">
        <v>3</v>
      </c>
      <c r="Z270" s="94">
        <v>0</v>
      </c>
      <c r="AA270" s="94">
        <v>0</v>
      </c>
      <c r="AB270" s="94">
        <v>0</v>
      </c>
      <c r="AC270" s="94">
        <v>0</v>
      </c>
      <c r="AD270" s="94">
        <v>0</v>
      </c>
    </row>
    <row r="271" spans="1:30" x14ac:dyDescent="0.2">
      <c r="A271" t="s">
        <v>1798</v>
      </c>
      <c r="B271" t="s">
        <v>0</v>
      </c>
      <c r="C271" t="s">
        <v>5</v>
      </c>
      <c r="D271" t="s">
        <v>61</v>
      </c>
      <c r="E271" t="s">
        <v>1799</v>
      </c>
      <c r="F271" s="84" t="str">
        <f>VLOOKUP(A271,[1]Sheet1!$A$2:$E$1721,5,FALSE)</f>
        <v>0</v>
      </c>
      <c r="G271" s="84">
        <f>VLOOKUP(A271,'[2]FA PLANT-&amp; ELECT INSLATION'!$A$6:$E$1086,5,FALSE)</f>
        <v>0</v>
      </c>
      <c r="H271" s="92">
        <v>38718</v>
      </c>
      <c r="I271" s="93">
        <f t="shared" si="4"/>
        <v>2006</v>
      </c>
      <c r="J271" s="94">
        <v>0</v>
      </c>
      <c r="K271" s="94">
        <v>3035.96</v>
      </c>
      <c r="L271" s="94">
        <v>-3035.96</v>
      </c>
      <c r="M271" s="94">
        <v>0</v>
      </c>
      <c r="N271" s="94">
        <v>0</v>
      </c>
      <c r="O271" s="94">
        <v>0</v>
      </c>
      <c r="P271" s="94">
        <v>0</v>
      </c>
      <c r="Q271" s="94">
        <v>0</v>
      </c>
      <c r="R271" t="s">
        <v>33</v>
      </c>
      <c r="S271" s="94">
        <v>-3035.96</v>
      </c>
      <c r="T271" s="94">
        <v>0</v>
      </c>
      <c r="U271" s="94">
        <v>3035.96</v>
      </c>
      <c r="V271" t="s">
        <v>220</v>
      </c>
      <c r="W271" s="92"/>
      <c r="X271" t="s">
        <v>2</v>
      </c>
      <c r="Y271" t="s">
        <v>3</v>
      </c>
      <c r="Z271" s="94">
        <v>0</v>
      </c>
      <c r="AA271" s="94">
        <v>0</v>
      </c>
      <c r="AB271" s="94">
        <v>0</v>
      </c>
      <c r="AC271" s="94">
        <v>0</v>
      </c>
      <c r="AD271" s="94">
        <v>0</v>
      </c>
    </row>
    <row r="272" spans="1:30" x14ac:dyDescent="0.2">
      <c r="A272" t="s">
        <v>2233</v>
      </c>
      <c r="B272" t="s">
        <v>0</v>
      </c>
      <c r="C272" t="s">
        <v>5</v>
      </c>
      <c r="D272" t="s">
        <v>61</v>
      </c>
      <c r="E272" t="s">
        <v>2234</v>
      </c>
      <c r="F272" s="84" t="str">
        <f>VLOOKUP(A272,[1]Sheet1!$A$2:$E$1721,5,FALSE)</f>
        <v>0</v>
      </c>
      <c r="G272" s="84">
        <f>VLOOKUP(A272,'[2]FA PLANT-&amp; ELECT INSLATION'!$A$6:$E$1086,5,FALSE)</f>
        <v>0</v>
      </c>
      <c r="H272" s="92">
        <v>38718</v>
      </c>
      <c r="I272" s="93">
        <f t="shared" si="4"/>
        <v>2006</v>
      </c>
      <c r="J272" s="94">
        <v>0</v>
      </c>
      <c r="K272" s="94">
        <v>431.58</v>
      </c>
      <c r="L272" s="94">
        <v>-431.58</v>
      </c>
      <c r="M272" s="94">
        <v>0</v>
      </c>
      <c r="N272" s="94">
        <v>0</v>
      </c>
      <c r="O272" s="94">
        <v>0</v>
      </c>
      <c r="P272" s="94">
        <v>0</v>
      </c>
      <c r="Q272" s="94">
        <v>0</v>
      </c>
      <c r="R272" t="s">
        <v>33</v>
      </c>
      <c r="S272" s="94">
        <v>-431.58</v>
      </c>
      <c r="T272" s="94">
        <v>0</v>
      </c>
      <c r="U272" s="94">
        <v>431.58</v>
      </c>
      <c r="V272" t="s">
        <v>220</v>
      </c>
      <c r="W272" s="92"/>
      <c r="X272" t="s">
        <v>2</v>
      </c>
      <c r="Y272" t="s">
        <v>3</v>
      </c>
      <c r="Z272" s="94">
        <v>0</v>
      </c>
      <c r="AA272" s="94">
        <v>0</v>
      </c>
      <c r="AB272" s="94">
        <v>0</v>
      </c>
      <c r="AC272" s="94">
        <v>0</v>
      </c>
      <c r="AD272" s="94">
        <v>0</v>
      </c>
    </row>
    <row r="273" spans="1:30" x14ac:dyDescent="0.2">
      <c r="A273" t="s">
        <v>1910</v>
      </c>
      <c r="B273" t="s">
        <v>0</v>
      </c>
      <c r="C273" t="s">
        <v>5</v>
      </c>
      <c r="D273" t="s">
        <v>61</v>
      </c>
      <c r="E273" t="s">
        <v>1911</v>
      </c>
      <c r="F273" s="84" t="str">
        <f>VLOOKUP(A273,[1]Sheet1!$A$2:$E$1721,5,FALSE)</f>
        <v>0</v>
      </c>
      <c r="G273" s="84">
        <f>VLOOKUP(A273,'[2]FA PLANT-&amp; ELECT INSLATION'!$A$6:$E$1086,5,FALSE)</f>
        <v>0</v>
      </c>
      <c r="H273" s="92">
        <v>38718</v>
      </c>
      <c r="I273" s="93">
        <f t="shared" si="4"/>
        <v>2006</v>
      </c>
      <c r="J273" s="94">
        <v>0</v>
      </c>
      <c r="K273" s="94">
        <v>1756.04</v>
      </c>
      <c r="L273" s="94">
        <v>-1756.04</v>
      </c>
      <c r="M273" s="94">
        <v>0</v>
      </c>
      <c r="N273" s="94">
        <v>0</v>
      </c>
      <c r="O273" s="94">
        <v>0</v>
      </c>
      <c r="P273" s="94">
        <v>0</v>
      </c>
      <c r="Q273" s="94">
        <v>0</v>
      </c>
      <c r="R273" t="s">
        <v>33</v>
      </c>
      <c r="S273" s="94">
        <v>-1756.04</v>
      </c>
      <c r="T273" s="94">
        <v>0</v>
      </c>
      <c r="U273" s="94">
        <v>1756.04</v>
      </c>
      <c r="V273" t="s">
        <v>220</v>
      </c>
      <c r="W273" s="92"/>
      <c r="X273" t="s">
        <v>2</v>
      </c>
      <c r="Y273" t="s">
        <v>3</v>
      </c>
      <c r="Z273" s="94">
        <v>0</v>
      </c>
      <c r="AA273" s="94">
        <v>0</v>
      </c>
      <c r="AB273" s="94">
        <v>0</v>
      </c>
      <c r="AC273" s="94">
        <v>0</v>
      </c>
      <c r="AD273" s="94">
        <v>0</v>
      </c>
    </row>
    <row r="274" spans="1:30" x14ac:dyDescent="0.2">
      <c r="A274" t="s">
        <v>2229</v>
      </c>
      <c r="B274" t="s">
        <v>0</v>
      </c>
      <c r="C274" t="s">
        <v>5</v>
      </c>
      <c r="D274" t="s">
        <v>61</v>
      </c>
      <c r="E274" t="s">
        <v>2230</v>
      </c>
      <c r="F274" s="84" t="str">
        <f>VLOOKUP(A274,[1]Sheet1!$A$2:$E$1721,5,FALSE)</f>
        <v>0</v>
      </c>
      <c r="G274" s="84">
        <f>VLOOKUP(A274,'[2]FA PLANT-&amp; ELECT INSLATION'!$A$6:$E$1086,5,FALSE)</f>
        <v>0</v>
      </c>
      <c r="H274" s="92">
        <v>38718</v>
      </c>
      <c r="I274" s="93">
        <f t="shared" si="4"/>
        <v>2006</v>
      </c>
      <c r="J274" s="94">
        <v>0</v>
      </c>
      <c r="K274" s="94">
        <v>441.52</v>
      </c>
      <c r="L274" s="94">
        <v>-441.52</v>
      </c>
      <c r="M274" s="94">
        <v>0</v>
      </c>
      <c r="N274" s="94">
        <v>0</v>
      </c>
      <c r="O274" s="94">
        <v>0</v>
      </c>
      <c r="P274" s="94">
        <v>0</v>
      </c>
      <c r="Q274" s="94">
        <v>0</v>
      </c>
      <c r="R274" t="s">
        <v>33</v>
      </c>
      <c r="S274" s="94">
        <v>-441.52</v>
      </c>
      <c r="T274" s="94">
        <v>0</v>
      </c>
      <c r="U274" s="94">
        <v>441.52</v>
      </c>
      <c r="V274" t="s">
        <v>220</v>
      </c>
      <c r="W274" s="92"/>
      <c r="X274" t="s">
        <v>2</v>
      </c>
      <c r="Y274" t="s">
        <v>3</v>
      </c>
      <c r="Z274" s="94">
        <v>0</v>
      </c>
      <c r="AA274" s="94">
        <v>0</v>
      </c>
      <c r="AB274" s="94">
        <v>0</v>
      </c>
      <c r="AC274" s="94">
        <v>0</v>
      </c>
      <c r="AD274" s="94">
        <v>0</v>
      </c>
    </row>
    <row r="275" spans="1:30" x14ac:dyDescent="0.2">
      <c r="A275" t="s">
        <v>2132</v>
      </c>
      <c r="B275" t="s">
        <v>0</v>
      </c>
      <c r="C275" t="s">
        <v>5</v>
      </c>
      <c r="D275" t="s">
        <v>61</v>
      </c>
      <c r="E275" t="s">
        <v>2133</v>
      </c>
      <c r="F275" s="84" t="str">
        <f>VLOOKUP(A275,[1]Sheet1!$A$2:$E$1721,5,FALSE)</f>
        <v>0</v>
      </c>
      <c r="G275" s="84">
        <f>VLOOKUP(A275,'[2]FA PLANT-&amp; ELECT INSLATION'!$A$6:$E$1086,5,FALSE)</f>
        <v>0</v>
      </c>
      <c r="H275" s="92">
        <v>38718</v>
      </c>
      <c r="I275" s="93">
        <f t="shared" si="4"/>
        <v>2006</v>
      </c>
      <c r="J275" s="94">
        <v>0</v>
      </c>
      <c r="K275" s="94">
        <v>678.65</v>
      </c>
      <c r="L275" s="94">
        <v>-678.65</v>
      </c>
      <c r="M275" s="94">
        <v>0</v>
      </c>
      <c r="N275" s="94">
        <v>0</v>
      </c>
      <c r="O275" s="94">
        <v>0</v>
      </c>
      <c r="P275" s="94">
        <v>0</v>
      </c>
      <c r="Q275" s="94">
        <v>0</v>
      </c>
      <c r="R275" t="s">
        <v>33</v>
      </c>
      <c r="S275" s="94">
        <v>-678.65</v>
      </c>
      <c r="T275" s="94">
        <v>0</v>
      </c>
      <c r="U275" s="94">
        <v>678.65</v>
      </c>
      <c r="V275" t="s">
        <v>220</v>
      </c>
      <c r="W275" s="92"/>
      <c r="X275" t="s">
        <v>2</v>
      </c>
      <c r="Y275" t="s">
        <v>3</v>
      </c>
      <c r="Z275" s="94">
        <v>0</v>
      </c>
      <c r="AA275" s="94">
        <v>0</v>
      </c>
      <c r="AB275" s="94">
        <v>0</v>
      </c>
      <c r="AC275" s="94">
        <v>0</v>
      </c>
      <c r="AD275" s="94">
        <v>0</v>
      </c>
    </row>
    <row r="276" spans="1:30" x14ac:dyDescent="0.2">
      <c r="A276" t="s">
        <v>2037</v>
      </c>
      <c r="B276" t="s">
        <v>0</v>
      </c>
      <c r="C276" t="s">
        <v>5</v>
      </c>
      <c r="D276" t="s">
        <v>61</v>
      </c>
      <c r="E276" t="s">
        <v>2038</v>
      </c>
      <c r="F276" s="84" t="str">
        <f>VLOOKUP(A276,[1]Sheet1!$A$2:$E$1721,5,FALSE)</f>
        <v>0</v>
      </c>
      <c r="G276" s="84" t="s">
        <v>2039</v>
      </c>
      <c r="H276" s="92">
        <v>38718</v>
      </c>
      <c r="I276" s="93">
        <f t="shared" si="4"/>
        <v>2006</v>
      </c>
      <c r="J276" s="94">
        <v>0</v>
      </c>
      <c r="K276" s="94">
        <v>1016.93</v>
      </c>
      <c r="L276" s="94">
        <v>-1016.93</v>
      </c>
      <c r="M276" s="94">
        <v>0</v>
      </c>
      <c r="N276" s="94">
        <v>0</v>
      </c>
      <c r="O276" s="94">
        <v>0</v>
      </c>
      <c r="P276" s="94">
        <v>0</v>
      </c>
      <c r="Q276" s="94">
        <v>0</v>
      </c>
      <c r="R276" t="s">
        <v>33</v>
      </c>
      <c r="S276" s="94">
        <v>-1016.93</v>
      </c>
      <c r="T276" s="94">
        <v>0</v>
      </c>
      <c r="U276" s="94">
        <v>1016.93</v>
      </c>
      <c r="V276" t="s">
        <v>220</v>
      </c>
      <c r="W276" s="92"/>
      <c r="X276" t="s">
        <v>2</v>
      </c>
      <c r="Y276" t="s">
        <v>3</v>
      </c>
      <c r="Z276" s="94">
        <v>0</v>
      </c>
      <c r="AA276" s="94">
        <v>0</v>
      </c>
      <c r="AB276" s="94">
        <v>0</v>
      </c>
      <c r="AC276" s="94">
        <v>0</v>
      </c>
      <c r="AD276" s="94">
        <v>0</v>
      </c>
    </row>
    <row r="277" spans="1:30" x14ac:dyDescent="0.2">
      <c r="A277" t="s">
        <v>2098</v>
      </c>
      <c r="B277" t="s">
        <v>0</v>
      </c>
      <c r="C277" t="s">
        <v>5</v>
      </c>
      <c r="D277" t="s">
        <v>61</v>
      </c>
      <c r="E277" t="s">
        <v>2099</v>
      </c>
      <c r="F277" s="84" t="str">
        <f>VLOOKUP(A277,[1]Sheet1!$A$2:$E$1721,5,FALSE)</f>
        <v>0</v>
      </c>
      <c r="G277" s="84">
        <f>VLOOKUP(A277,'[2]FA PLANT-&amp; ELECT INSLATION'!$A$6:$E$1086,5,FALSE)</f>
        <v>0</v>
      </c>
      <c r="H277" s="92">
        <v>38718</v>
      </c>
      <c r="I277" s="93">
        <f t="shared" si="4"/>
        <v>2006</v>
      </c>
      <c r="J277" s="94">
        <v>0</v>
      </c>
      <c r="K277" s="94">
        <v>803.55</v>
      </c>
      <c r="L277" s="94">
        <v>-803.55</v>
      </c>
      <c r="M277" s="94">
        <v>0</v>
      </c>
      <c r="N277" s="94">
        <v>0</v>
      </c>
      <c r="O277" s="94">
        <v>0</v>
      </c>
      <c r="P277" s="94">
        <v>0</v>
      </c>
      <c r="Q277" s="94">
        <v>0</v>
      </c>
      <c r="R277" t="s">
        <v>33</v>
      </c>
      <c r="S277" s="94">
        <v>-803.55</v>
      </c>
      <c r="T277" s="94">
        <v>0</v>
      </c>
      <c r="U277" s="94">
        <v>803.55</v>
      </c>
      <c r="V277" t="s">
        <v>220</v>
      </c>
      <c r="W277" s="92"/>
      <c r="X277" t="s">
        <v>2</v>
      </c>
      <c r="Y277" t="s">
        <v>3</v>
      </c>
      <c r="Z277" s="94">
        <v>0</v>
      </c>
      <c r="AA277" s="94">
        <v>0</v>
      </c>
      <c r="AB277" s="94">
        <v>0</v>
      </c>
      <c r="AC277" s="94">
        <v>0</v>
      </c>
      <c r="AD277" s="94">
        <v>0</v>
      </c>
    </row>
    <row r="278" spans="1:30" x14ac:dyDescent="0.2">
      <c r="A278" t="s">
        <v>1928</v>
      </c>
      <c r="B278" t="s">
        <v>0</v>
      </c>
      <c r="C278" t="s">
        <v>5</v>
      </c>
      <c r="D278" t="s">
        <v>61</v>
      </c>
      <c r="E278" t="s">
        <v>1929</v>
      </c>
      <c r="F278" s="84" t="str">
        <f>VLOOKUP(A278,[1]Sheet1!$A$2:$E$1721,5,FALSE)</f>
        <v>0</v>
      </c>
      <c r="G278" s="84">
        <f>VLOOKUP(A278,'[2]FA PLANT-&amp; ELECT INSLATION'!$A$6:$E$1086,5,FALSE)</f>
        <v>0</v>
      </c>
      <c r="H278" s="92">
        <v>38718</v>
      </c>
      <c r="I278" s="93">
        <f t="shared" si="4"/>
        <v>2006</v>
      </c>
      <c r="J278" s="94">
        <v>0</v>
      </c>
      <c r="K278" s="94">
        <v>1598.48</v>
      </c>
      <c r="L278" s="94">
        <v>-1598.48</v>
      </c>
      <c r="M278" s="94">
        <v>0</v>
      </c>
      <c r="N278" s="94">
        <v>0</v>
      </c>
      <c r="O278" s="94">
        <v>0</v>
      </c>
      <c r="P278" s="94">
        <v>0</v>
      </c>
      <c r="Q278" s="94">
        <v>0</v>
      </c>
      <c r="R278" t="s">
        <v>33</v>
      </c>
      <c r="S278" s="94">
        <v>-1598.48</v>
      </c>
      <c r="T278" s="94">
        <v>0</v>
      </c>
      <c r="U278" s="94">
        <v>1598.48</v>
      </c>
      <c r="V278" t="s">
        <v>220</v>
      </c>
      <c r="W278" s="92"/>
      <c r="X278" t="s">
        <v>2</v>
      </c>
      <c r="Y278" t="s">
        <v>3</v>
      </c>
      <c r="Z278" s="94">
        <v>0</v>
      </c>
      <c r="AA278" s="94">
        <v>0</v>
      </c>
      <c r="AB278" s="94">
        <v>0</v>
      </c>
      <c r="AC278" s="94">
        <v>0</v>
      </c>
      <c r="AD278" s="94">
        <v>0</v>
      </c>
    </row>
    <row r="279" spans="1:30" x14ac:dyDescent="0.2">
      <c r="A279" t="s">
        <v>1833</v>
      </c>
      <c r="B279" t="s">
        <v>0</v>
      </c>
      <c r="C279" t="s">
        <v>5</v>
      </c>
      <c r="D279" t="s">
        <v>61</v>
      </c>
      <c r="E279" t="s">
        <v>1834</v>
      </c>
      <c r="F279" s="84" t="str">
        <f>VLOOKUP(A279,[1]Sheet1!$A$2:$E$1721,5,FALSE)</f>
        <v>0</v>
      </c>
      <c r="G279" s="84">
        <f>VLOOKUP(A279,'[2]FA PLANT-&amp; ELECT INSLATION'!$A$6:$E$1086,5,FALSE)</f>
        <v>0</v>
      </c>
      <c r="H279" s="92">
        <v>38718</v>
      </c>
      <c r="I279" s="93">
        <f t="shared" si="4"/>
        <v>2006</v>
      </c>
      <c r="J279" s="94">
        <v>0</v>
      </c>
      <c r="K279" s="94">
        <v>2724.24</v>
      </c>
      <c r="L279" s="94">
        <v>-2724.24</v>
      </c>
      <c r="M279" s="94">
        <v>0</v>
      </c>
      <c r="N279" s="94">
        <v>0</v>
      </c>
      <c r="O279" s="94">
        <v>0</v>
      </c>
      <c r="P279" s="94">
        <v>0</v>
      </c>
      <c r="Q279" s="94">
        <v>0</v>
      </c>
      <c r="R279" t="s">
        <v>33</v>
      </c>
      <c r="S279" s="94">
        <v>-2724.24</v>
      </c>
      <c r="T279" s="94">
        <v>0</v>
      </c>
      <c r="U279" s="94">
        <v>2724.24</v>
      </c>
      <c r="V279" t="s">
        <v>220</v>
      </c>
      <c r="W279" s="92"/>
      <c r="X279" t="s">
        <v>2</v>
      </c>
      <c r="Y279" t="s">
        <v>3</v>
      </c>
      <c r="Z279" s="94">
        <v>0</v>
      </c>
      <c r="AA279" s="94">
        <v>0</v>
      </c>
      <c r="AB279" s="94">
        <v>0</v>
      </c>
      <c r="AC279" s="94">
        <v>0</v>
      </c>
      <c r="AD279" s="94">
        <v>0</v>
      </c>
    </row>
    <row r="280" spans="1:30" x14ac:dyDescent="0.2">
      <c r="A280" t="s">
        <v>1022</v>
      </c>
      <c r="B280" t="s">
        <v>0</v>
      </c>
      <c r="C280" t="s">
        <v>5</v>
      </c>
      <c r="D280" t="s">
        <v>61</v>
      </c>
      <c r="E280" t="s">
        <v>1023</v>
      </c>
      <c r="F280" s="84" t="str">
        <f>VLOOKUP(A280,[1]Sheet1!$A$2:$E$1721,5,FALSE)</f>
        <v>8</v>
      </c>
      <c r="G280" s="84">
        <f>VLOOKUP(A280,'[2]FA PLANT-&amp; ELECT INSLATION'!$A$6:$E$1086,5,FALSE)</f>
        <v>0</v>
      </c>
      <c r="H280" s="92">
        <v>38718</v>
      </c>
      <c r="I280" s="93">
        <f t="shared" si="4"/>
        <v>2006</v>
      </c>
      <c r="J280" s="94">
        <v>4009.77</v>
      </c>
      <c r="K280" s="94">
        <v>80195.45</v>
      </c>
      <c r="L280" s="94">
        <v>-76185.679999999993</v>
      </c>
      <c r="M280" s="94">
        <v>0</v>
      </c>
      <c r="N280" s="94">
        <v>0</v>
      </c>
      <c r="O280" s="94">
        <v>0</v>
      </c>
      <c r="P280" s="94">
        <v>0</v>
      </c>
      <c r="Q280" s="94">
        <v>0</v>
      </c>
      <c r="R280" t="s">
        <v>33</v>
      </c>
      <c r="S280" s="94">
        <v>-76185.679999999993</v>
      </c>
      <c r="T280" s="94">
        <v>4009.77</v>
      </c>
      <c r="U280" s="94">
        <v>80195.45</v>
      </c>
      <c r="V280" t="s">
        <v>220</v>
      </c>
      <c r="W280" s="92"/>
      <c r="X280" t="s">
        <v>2</v>
      </c>
      <c r="Y280" t="s">
        <v>3</v>
      </c>
      <c r="Z280" s="94">
        <v>0</v>
      </c>
      <c r="AA280" s="94">
        <v>0</v>
      </c>
      <c r="AB280" s="94">
        <v>0</v>
      </c>
      <c r="AC280" s="94">
        <v>0</v>
      </c>
      <c r="AD280" s="94">
        <v>0</v>
      </c>
    </row>
    <row r="281" spans="1:30" x14ac:dyDescent="0.2">
      <c r="A281" t="s">
        <v>1939</v>
      </c>
      <c r="B281" t="s">
        <v>0</v>
      </c>
      <c r="C281" t="s">
        <v>5</v>
      </c>
      <c r="D281" t="s">
        <v>61</v>
      </c>
      <c r="E281" t="s">
        <v>1940</v>
      </c>
      <c r="F281" s="84" t="str">
        <f>VLOOKUP(A281,[1]Sheet1!$A$2:$E$1721,5,FALSE)</f>
        <v>0</v>
      </c>
      <c r="G281" s="84">
        <f>VLOOKUP(A281,'[2]FA PLANT-&amp; ELECT INSLATION'!$A$6:$E$1086,5,FALSE)</f>
        <v>0</v>
      </c>
      <c r="H281" s="92">
        <v>38718</v>
      </c>
      <c r="I281" s="93">
        <f t="shared" si="4"/>
        <v>2006</v>
      </c>
      <c r="J281" s="94">
        <v>0</v>
      </c>
      <c r="K281" s="94">
        <v>1481.32</v>
      </c>
      <c r="L281" s="94">
        <v>-1481.32</v>
      </c>
      <c r="M281" s="94">
        <v>0</v>
      </c>
      <c r="N281" s="94">
        <v>0</v>
      </c>
      <c r="O281" s="94">
        <v>0</v>
      </c>
      <c r="P281" s="94">
        <v>0</v>
      </c>
      <c r="Q281" s="94">
        <v>0</v>
      </c>
      <c r="R281" t="s">
        <v>33</v>
      </c>
      <c r="S281" s="94">
        <v>-1481.32</v>
      </c>
      <c r="T281" s="94">
        <v>0</v>
      </c>
      <c r="U281" s="94">
        <v>1481.32</v>
      </c>
      <c r="V281" t="s">
        <v>220</v>
      </c>
      <c r="W281" s="92"/>
      <c r="X281" t="s">
        <v>2</v>
      </c>
      <c r="Y281" t="s">
        <v>3</v>
      </c>
      <c r="Z281" s="94">
        <v>0</v>
      </c>
      <c r="AA281" s="94">
        <v>0</v>
      </c>
      <c r="AB281" s="94">
        <v>0</v>
      </c>
      <c r="AC281" s="94">
        <v>0</v>
      </c>
      <c r="AD281" s="94">
        <v>0</v>
      </c>
    </row>
    <row r="282" spans="1:30" x14ac:dyDescent="0.2">
      <c r="A282" t="s">
        <v>2202</v>
      </c>
      <c r="B282" t="s">
        <v>0</v>
      </c>
      <c r="C282" t="s">
        <v>5</v>
      </c>
      <c r="D282" t="s">
        <v>61</v>
      </c>
      <c r="E282" t="s">
        <v>2203</v>
      </c>
      <c r="F282" s="84" t="str">
        <f>VLOOKUP(A282,[1]Sheet1!$A$2:$E$1721,5,FALSE)</f>
        <v>0</v>
      </c>
      <c r="G282" s="84">
        <f>VLOOKUP(A282,'[2]FA PLANT-&amp; ELECT INSLATION'!$A$6:$E$1086,5,FALSE)</f>
        <v>0</v>
      </c>
      <c r="H282" s="92">
        <v>38718</v>
      </c>
      <c r="I282" s="93">
        <f t="shared" si="4"/>
        <v>2006</v>
      </c>
      <c r="J282" s="94">
        <v>0</v>
      </c>
      <c r="K282" s="94">
        <v>487.79</v>
      </c>
      <c r="L282" s="94">
        <v>-487.79</v>
      </c>
      <c r="M282" s="94">
        <v>0</v>
      </c>
      <c r="N282" s="94">
        <v>0</v>
      </c>
      <c r="O282" s="94">
        <v>0</v>
      </c>
      <c r="P282" s="94">
        <v>0</v>
      </c>
      <c r="Q282" s="94">
        <v>0</v>
      </c>
      <c r="R282" t="s">
        <v>33</v>
      </c>
      <c r="S282" s="94">
        <v>-487.79</v>
      </c>
      <c r="T282" s="94">
        <v>0</v>
      </c>
      <c r="U282" s="94">
        <v>487.79</v>
      </c>
      <c r="V282" t="s">
        <v>220</v>
      </c>
      <c r="W282" s="92"/>
      <c r="X282" t="s">
        <v>2</v>
      </c>
      <c r="Y282" t="s">
        <v>3</v>
      </c>
      <c r="Z282" s="94">
        <v>0</v>
      </c>
      <c r="AA282" s="94">
        <v>0</v>
      </c>
      <c r="AB282" s="94">
        <v>0</v>
      </c>
      <c r="AC282" s="94">
        <v>0</v>
      </c>
      <c r="AD282" s="94">
        <v>0</v>
      </c>
    </row>
    <row r="283" spans="1:30" x14ac:dyDescent="0.2">
      <c r="A283" t="s">
        <v>1846</v>
      </c>
      <c r="B283" t="s">
        <v>0</v>
      </c>
      <c r="C283" t="s">
        <v>5</v>
      </c>
      <c r="D283" t="s">
        <v>61</v>
      </c>
      <c r="E283" t="s">
        <v>1847</v>
      </c>
      <c r="F283" s="84" t="str">
        <f>VLOOKUP(A283,[1]Sheet1!$A$2:$E$1721,5,FALSE)</f>
        <v>0</v>
      </c>
      <c r="G283" s="84">
        <f>VLOOKUP(A283,'[2]FA PLANT-&amp; ELECT INSLATION'!$A$6:$E$1086,5,FALSE)</f>
        <v>0</v>
      </c>
      <c r="H283" s="92">
        <v>38718</v>
      </c>
      <c r="I283" s="93">
        <f t="shared" si="4"/>
        <v>2006</v>
      </c>
      <c r="J283" s="94">
        <v>0</v>
      </c>
      <c r="K283" s="94">
        <v>2610.39</v>
      </c>
      <c r="L283" s="94">
        <v>-2610.39</v>
      </c>
      <c r="M283" s="94">
        <v>0</v>
      </c>
      <c r="N283" s="94">
        <v>0</v>
      </c>
      <c r="O283" s="94">
        <v>0</v>
      </c>
      <c r="P283" s="94">
        <v>0</v>
      </c>
      <c r="Q283" s="94">
        <v>0</v>
      </c>
      <c r="R283" t="s">
        <v>33</v>
      </c>
      <c r="S283" s="94">
        <v>-2610.39</v>
      </c>
      <c r="T283" s="94">
        <v>0</v>
      </c>
      <c r="U283" s="94">
        <v>2610.39</v>
      </c>
      <c r="V283" t="s">
        <v>220</v>
      </c>
      <c r="W283" s="92"/>
      <c r="X283" t="s">
        <v>2</v>
      </c>
      <c r="Y283" t="s">
        <v>3</v>
      </c>
      <c r="Z283" s="94">
        <v>0</v>
      </c>
      <c r="AA283" s="94">
        <v>0</v>
      </c>
      <c r="AB283" s="94">
        <v>0</v>
      </c>
      <c r="AC283" s="94">
        <v>0</v>
      </c>
      <c r="AD283" s="94">
        <v>0</v>
      </c>
    </row>
    <row r="284" spans="1:30" x14ac:dyDescent="0.2">
      <c r="A284" t="s">
        <v>2332</v>
      </c>
      <c r="B284" t="s">
        <v>0</v>
      </c>
      <c r="C284" t="s">
        <v>5</v>
      </c>
      <c r="D284" t="s">
        <v>61</v>
      </c>
      <c r="E284" t="s">
        <v>2131</v>
      </c>
      <c r="F284" s="84" t="str">
        <f>VLOOKUP(A284,[1]Sheet1!$A$2:$E$1721,5,FALSE)</f>
        <v>0</v>
      </c>
      <c r="G284" s="84">
        <f>VLOOKUP(A284,'[2]FA PLANT-&amp; ELECT INSLATION'!$A$6:$E$1086,5,FALSE)</f>
        <v>0</v>
      </c>
      <c r="H284" s="92">
        <v>38718</v>
      </c>
      <c r="I284" s="93">
        <f t="shared" si="4"/>
        <v>2006</v>
      </c>
      <c r="J284" s="94">
        <v>0</v>
      </c>
      <c r="K284" s="94">
        <v>269.41000000000003</v>
      </c>
      <c r="L284" s="94">
        <v>-269.41000000000003</v>
      </c>
      <c r="M284" s="94">
        <v>0</v>
      </c>
      <c r="N284" s="94">
        <v>0</v>
      </c>
      <c r="O284" s="94">
        <v>0</v>
      </c>
      <c r="P284" s="94">
        <v>0</v>
      </c>
      <c r="Q284" s="94">
        <v>0</v>
      </c>
      <c r="R284" t="s">
        <v>33</v>
      </c>
      <c r="S284" s="94">
        <v>-269.41000000000003</v>
      </c>
      <c r="T284" s="94">
        <v>0</v>
      </c>
      <c r="U284" s="94">
        <v>269.41000000000003</v>
      </c>
      <c r="V284" t="s">
        <v>220</v>
      </c>
      <c r="W284" s="92"/>
      <c r="X284" t="s">
        <v>2</v>
      </c>
      <c r="Y284" t="s">
        <v>3</v>
      </c>
      <c r="Z284" s="94">
        <v>0</v>
      </c>
      <c r="AA284" s="94">
        <v>0</v>
      </c>
      <c r="AB284" s="94">
        <v>0</v>
      </c>
      <c r="AC284" s="94">
        <v>0</v>
      </c>
      <c r="AD284" s="94">
        <v>0</v>
      </c>
    </row>
    <row r="285" spans="1:30" x14ac:dyDescent="0.2">
      <c r="A285" t="s">
        <v>2130</v>
      </c>
      <c r="B285" t="s">
        <v>0</v>
      </c>
      <c r="C285" t="s">
        <v>5</v>
      </c>
      <c r="D285" t="s">
        <v>61</v>
      </c>
      <c r="E285" t="s">
        <v>2131</v>
      </c>
      <c r="F285" s="84" t="str">
        <f>VLOOKUP(A285,[1]Sheet1!$A$2:$E$1721,5,FALSE)</f>
        <v>0</v>
      </c>
      <c r="G285" s="84">
        <f>VLOOKUP(A285,'[2]FA PLANT-&amp; ELECT INSLATION'!$A$6:$E$1086,5,FALSE)</f>
        <v>0</v>
      </c>
      <c r="H285" s="92">
        <v>38718</v>
      </c>
      <c r="I285" s="93">
        <f t="shared" si="4"/>
        <v>2006</v>
      </c>
      <c r="J285" s="94">
        <v>0</v>
      </c>
      <c r="K285" s="94">
        <v>692.62</v>
      </c>
      <c r="L285" s="94">
        <v>-692.62</v>
      </c>
      <c r="M285" s="94">
        <v>0</v>
      </c>
      <c r="N285" s="94">
        <v>0</v>
      </c>
      <c r="O285" s="94">
        <v>0</v>
      </c>
      <c r="P285" s="94">
        <v>0</v>
      </c>
      <c r="Q285" s="94">
        <v>0</v>
      </c>
      <c r="R285" t="s">
        <v>33</v>
      </c>
      <c r="S285" s="94">
        <v>-692.62</v>
      </c>
      <c r="T285" s="94">
        <v>0</v>
      </c>
      <c r="U285" s="94">
        <v>692.62</v>
      </c>
      <c r="V285" t="s">
        <v>220</v>
      </c>
      <c r="W285" s="92"/>
      <c r="X285" t="s">
        <v>2</v>
      </c>
      <c r="Y285" t="s">
        <v>3</v>
      </c>
      <c r="Z285" s="94">
        <v>0</v>
      </c>
      <c r="AA285" s="94">
        <v>0</v>
      </c>
      <c r="AB285" s="94">
        <v>0</v>
      </c>
      <c r="AC285" s="94">
        <v>0</v>
      </c>
      <c r="AD285" s="94">
        <v>0</v>
      </c>
    </row>
    <row r="286" spans="1:30" x14ac:dyDescent="0.2">
      <c r="A286" t="s">
        <v>2402</v>
      </c>
      <c r="B286" t="s">
        <v>0</v>
      </c>
      <c r="C286" t="s">
        <v>5</v>
      </c>
      <c r="D286" t="s">
        <v>61</v>
      </c>
      <c r="E286" t="s">
        <v>2403</v>
      </c>
      <c r="F286" s="84" t="str">
        <f>VLOOKUP(A286,[1]Sheet1!$A$2:$E$1721,5,FALSE)</f>
        <v>0</v>
      </c>
      <c r="G286" s="84">
        <f>VLOOKUP(A286,'[2]FA PLANT-&amp; ELECT INSLATION'!$A$6:$E$1086,5,FALSE)</f>
        <v>0</v>
      </c>
      <c r="H286" s="92">
        <v>38718</v>
      </c>
      <c r="I286" s="93">
        <f t="shared" si="4"/>
        <v>2006</v>
      </c>
      <c r="J286" s="94">
        <v>0</v>
      </c>
      <c r="K286" s="94">
        <v>165.32</v>
      </c>
      <c r="L286" s="94">
        <v>-165.32</v>
      </c>
      <c r="M286" s="94">
        <v>0</v>
      </c>
      <c r="N286" s="94">
        <v>0</v>
      </c>
      <c r="O286" s="94">
        <v>0</v>
      </c>
      <c r="P286" s="94">
        <v>0</v>
      </c>
      <c r="Q286" s="94">
        <v>0</v>
      </c>
      <c r="R286" t="s">
        <v>33</v>
      </c>
      <c r="S286" s="94">
        <v>-165.32</v>
      </c>
      <c r="T286" s="94">
        <v>0</v>
      </c>
      <c r="U286" s="94">
        <v>165.32</v>
      </c>
      <c r="V286" t="s">
        <v>220</v>
      </c>
      <c r="W286" s="92"/>
      <c r="X286" t="s">
        <v>2</v>
      </c>
      <c r="Y286" t="s">
        <v>3</v>
      </c>
      <c r="Z286" s="94">
        <v>0</v>
      </c>
      <c r="AA286" s="94">
        <v>0</v>
      </c>
      <c r="AB286" s="94">
        <v>0</v>
      </c>
      <c r="AC286" s="94">
        <v>0</v>
      </c>
      <c r="AD286" s="94">
        <v>0</v>
      </c>
    </row>
    <row r="287" spans="1:30" x14ac:dyDescent="0.2">
      <c r="A287" t="s">
        <v>2190</v>
      </c>
      <c r="B287" t="s">
        <v>0</v>
      </c>
      <c r="C287" t="s">
        <v>5</v>
      </c>
      <c r="D287" t="s">
        <v>61</v>
      </c>
      <c r="E287" t="s">
        <v>2191</v>
      </c>
      <c r="F287" s="84" t="str">
        <f>VLOOKUP(A287,[1]Sheet1!$A$2:$E$1721,5,FALSE)</f>
        <v>0</v>
      </c>
      <c r="G287" s="84">
        <f>VLOOKUP(A287,'[2]FA PLANT-&amp; ELECT INSLATION'!$A$6:$E$1086,5,FALSE)</f>
        <v>0</v>
      </c>
      <c r="H287" s="92">
        <v>38718</v>
      </c>
      <c r="I287" s="93">
        <f t="shared" si="4"/>
        <v>2006</v>
      </c>
      <c r="J287" s="94">
        <v>0</v>
      </c>
      <c r="K287" s="94">
        <v>514.80999999999995</v>
      </c>
      <c r="L287" s="94">
        <v>-514.80999999999995</v>
      </c>
      <c r="M287" s="94">
        <v>0</v>
      </c>
      <c r="N287" s="94">
        <v>0</v>
      </c>
      <c r="O287" s="94">
        <v>0</v>
      </c>
      <c r="P287" s="94">
        <v>0</v>
      </c>
      <c r="Q287" s="94">
        <v>0</v>
      </c>
      <c r="R287" t="s">
        <v>33</v>
      </c>
      <c r="S287" s="94">
        <v>-514.80999999999995</v>
      </c>
      <c r="T287" s="94">
        <v>0</v>
      </c>
      <c r="U287" s="94">
        <v>514.80999999999995</v>
      </c>
      <c r="V287" t="s">
        <v>220</v>
      </c>
      <c r="W287" s="92"/>
      <c r="X287" t="s">
        <v>2</v>
      </c>
      <c r="Y287" t="s">
        <v>3</v>
      </c>
      <c r="Z287" s="94">
        <v>0</v>
      </c>
      <c r="AA287" s="94">
        <v>0</v>
      </c>
      <c r="AB287" s="94">
        <v>0</v>
      </c>
      <c r="AC287" s="94">
        <v>0</v>
      </c>
      <c r="AD287" s="94">
        <v>0</v>
      </c>
    </row>
    <row r="288" spans="1:30" x14ac:dyDescent="0.2">
      <c r="A288" t="s">
        <v>785</v>
      </c>
      <c r="B288" t="s">
        <v>0</v>
      </c>
      <c r="C288" t="s">
        <v>5</v>
      </c>
      <c r="D288" t="s">
        <v>61</v>
      </c>
      <c r="E288" t="s">
        <v>786</v>
      </c>
      <c r="F288" s="84" t="str">
        <f>VLOOKUP(A288,[1]Sheet1!$A$2:$E$1721,5,FALSE)</f>
        <v>8</v>
      </c>
      <c r="G288" s="84" t="s">
        <v>787</v>
      </c>
      <c r="H288" s="92">
        <v>38718</v>
      </c>
      <c r="I288" s="93">
        <f t="shared" si="4"/>
        <v>2006</v>
      </c>
      <c r="J288" s="94">
        <v>11053.95</v>
      </c>
      <c r="K288" s="94">
        <v>221078.94</v>
      </c>
      <c r="L288" s="94">
        <v>-210024.99</v>
      </c>
      <c r="M288" s="94">
        <v>0</v>
      </c>
      <c r="N288" s="94">
        <v>0</v>
      </c>
      <c r="O288" s="94">
        <v>0</v>
      </c>
      <c r="P288" s="94">
        <v>0</v>
      </c>
      <c r="Q288" s="94">
        <v>0</v>
      </c>
      <c r="R288" t="s">
        <v>33</v>
      </c>
      <c r="S288" s="94">
        <v>-210024.99</v>
      </c>
      <c r="T288" s="94">
        <v>11053.95</v>
      </c>
      <c r="U288" s="94">
        <v>221078.94</v>
      </c>
      <c r="V288" t="s">
        <v>220</v>
      </c>
      <c r="W288" s="92"/>
      <c r="X288" t="s">
        <v>2</v>
      </c>
      <c r="Y288" t="s">
        <v>3</v>
      </c>
      <c r="Z288" s="94">
        <v>0</v>
      </c>
      <c r="AA288" s="94">
        <v>0</v>
      </c>
      <c r="AB288" s="94">
        <v>0</v>
      </c>
      <c r="AC288" s="94">
        <v>0</v>
      </c>
      <c r="AD288" s="94">
        <v>0</v>
      </c>
    </row>
    <row r="289" spans="1:30" x14ac:dyDescent="0.2">
      <c r="A289" t="s">
        <v>1809</v>
      </c>
      <c r="B289" t="s">
        <v>0</v>
      </c>
      <c r="C289" t="s">
        <v>5</v>
      </c>
      <c r="D289" t="s">
        <v>61</v>
      </c>
      <c r="E289" t="s">
        <v>1810</v>
      </c>
      <c r="F289" s="84" t="str">
        <f>VLOOKUP(A289,[1]Sheet1!$A$2:$E$1721,5,FALSE)</f>
        <v>0</v>
      </c>
      <c r="G289" s="84">
        <f>VLOOKUP(A289,'[2]FA PLANT-&amp; ELECT INSLATION'!$A$6:$E$1086,5,FALSE)</f>
        <v>0</v>
      </c>
      <c r="H289" s="92">
        <v>38718</v>
      </c>
      <c r="I289" s="93">
        <f t="shared" si="4"/>
        <v>2006</v>
      </c>
      <c r="J289" s="94">
        <v>0</v>
      </c>
      <c r="K289" s="94">
        <v>2908.9</v>
      </c>
      <c r="L289" s="94">
        <v>-2908.9</v>
      </c>
      <c r="M289" s="94">
        <v>0</v>
      </c>
      <c r="N289" s="94">
        <v>0</v>
      </c>
      <c r="O289" s="94">
        <v>0</v>
      </c>
      <c r="P289" s="94">
        <v>0</v>
      </c>
      <c r="Q289" s="94">
        <v>0</v>
      </c>
      <c r="R289" t="s">
        <v>33</v>
      </c>
      <c r="S289" s="94">
        <v>-2908.9</v>
      </c>
      <c r="T289" s="94">
        <v>0</v>
      </c>
      <c r="U289" s="94">
        <v>2908.9</v>
      </c>
      <c r="V289" t="s">
        <v>220</v>
      </c>
      <c r="W289" s="92"/>
      <c r="X289" t="s">
        <v>2</v>
      </c>
      <c r="Y289" t="s">
        <v>3</v>
      </c>
      <c r="Z289" s="94">
        <v>0</v>
      </c>
      <c r="AA289" s="94">
        <v>0</v>
      </c>
      <c r="AB289" s="94">
        <v>0</v>
      </c>
      <c r="AC289" s="94">
        <v>0</v>
      </c>
      <c r="AD289" s="94">
        <v>0</v>
      </c>
    </row>
    <row r="290" spans="1:30" x14ac:dyDescent="0.2">
      <c r="A290" t="s">
        <v>1907</v>
      </c>
      <c r="B290" t="s">
        <v>0</v>
      </c>
      <c r="C290" t="s">
        <v>5</v>
      </c>
      <c r="D290" t="s">
        <v>61</v>
      </c>
      <c r="E290" t="s">
        <v>1810</v>
      </c>
      <c r="F290" s="84" t="str">
        <f>VLOOKUP(A290,[1]Sheet1!$A$2:$E$1721,5,FALSE)</f>
        <v>0</v>
      </c>
      <c r="G290" s="84">
        <f>VLOOKUP(A290,'[2]FA PLANT-&amp; ELECT INSLATION'!$A$6:$E$1086,5,FALSE)</f>
        <v>0</v>
      </c>
      <c r="H290" s="92">
        <v>38718</v>
      </c>
      <c r="I290" s="93">
        <f t="shared" si="4"/>
        <v>2006</v>
      </c>
      <c r="J290" s="94">
        <v>0</v>
      </c>
      <c r="K290" s="94">
        <v>1771.15</v>
      </c>
      <c r="L290" s="94">
        <v>-1771.15</v>
      </c>
      <c r="M290" s="94">
        <v>0</v>
      </c>
      <c r="N290" s="94">
        <v>0</v>
      </c>
      <c r="O290" s="94">
        <v>0</v>
      </c>
      <c r="P290" s="94">
        <v>0</v>
      </c>
      <c r="Q290" s="94">
        <v>0</v>
      </c>
      <c r="R290" t="s">
        <v>33</v>
      </c>
      <c r="S290" s="94">
        <v>-1771.15</v>
      </c>
      <c r="T290" s="94">
        <v>0</v>
      </c>
      <c r="U290" s="94">
        <v>1771.15</v>
      </c>
      <c r="V290" t="s">
        <v>220</v>
      </c>
      <c r="W290" s="92"/>
      <c r="X290" t="s">
        <v>2</v>
      </c>
      <c r="Y290" t="s">
        <v>3</v>
      </c>
      <c r="Z290" s="94">
        <v>0</v>
      </c>
      <c r="AA290" s="94">
        <v>0</v>
      </c>
      <c r="AB290" s="94">
        <v>0</v>
      </c>
      <c r="AC290" s="94">
        <v>0</v>
      </c>
      <c r="AD290" s="94">
        <v>0</v>
      </c>
    </row>
    <row r="291" spans="1:30" x14ac:dyDescent="0.2">
      <c r="A291" t="s">
        <v>903</v>
      </c>
      <c r="B291" t="s">
        <v>0</v>
      </c>
      <c r="C291" t="s">
        <v>5</v>
      </c>
      <c r="D291" t="s">
        <v>61</v>
      </c>
      <c r="E291" t="s">
        <v>904</v>
      </c>
      <c r="F291" s="84" t="str">
        <f>VLOOKUP(A291,[1]Sheet1!$A$2:$E$1721,5,FALSE)</f>
        <v>8</v>
      </c>
      <c r="G291" s="84">
        <f>VLOOKUP(A291,'[2]FA PLANT-&amp; ELECT INSLATION'!$A$6:$E$1086,5,FALSE)</f>
        <v>0</v>
      </c>
      <c r="H291" s="92">
        <v>38718</v>
      </c>
      <c r="I291" s="93">
        <f t="shared" si="4"/>
        <v>2006</v>
      </c>
      <c r="J291" s="94">
        <v>7033.52</v>
      </c>
      <c r="K291" s="94">
        <v>140670.39000000001</v>
      </c>
      <c r="L291" s="94">
        <v>-133636.87</v>
      </c>
      <c r="M291" s="94">
        <v>0</v>
      </c>
      <c r="N291" s="94">
        <v>0</v>
      </c>
      <c r="O291" s="94">
        <v>0</v>
      </c>
      <c r="P291" s="94">
        <v>0</v>
      </c>
      <c r="Q291" s="94">
        <v>0</v>
      </c>
      <c r="R291" t="s">
        <v>33</v>
      </c>
      <c r="S291" s="94">
        <v>-133636.87</v>
      </c>
      <c r="T291" s="94">
        <v>7033.52</v>
      </c>
      <c r="U291" s="94">
        <v>140670.39000000001</v>
      </c>
      <c r="V291" t="s">
        <v>220</v>
      </c>
      <c r="W291" s="92"/>
      <c r="X291" t="s">
        <v>2</v>
      </c>
      <c r="Y291" t="s">
        <v>3</v>
      </c>
      <c r="Z291" s="94">
        <v>0</v>
      </c>
      <c r="AA291" s="94">
        <v>0</v>
      </c>
      <c r="AB291" s="94">
        <v>0</v>
      </c>
      <c r="AC291" s="94">
        <v>0</v>
      </c>
      <c r="AD291" s="94">
        <v>0</v>
      </c>
    </row>
    <row r="292" spans="1:30" x14ac:dyDescent="0.2">
      <c r="A292" t="s">
        <v>1146</v>
      </c>
      <c r="B292" t="s">
        <v>0</v>
      </c>
      <c r="C292" t="s">
        <v>5</v>
      </c>
      <c r="D292" t="s">
        <v>61</v>
      </c>
      <c r="E292" t="s">
        <v>1147</v>
      </c>
      <c r="F292" s="84" t="str">
        <f>VLOOKUP(A292,[1]Sheet1!$A$2:$E$1721,5,FALSE)</f>
        <v>8</v>
      </c>
      <c r="G292" s="84">
        <f>VLOOKUP(A292,'[2]FA PLANT-&amp; ELECT INSLATION'!$A$6:$E$1086,5,FALSE)</f>
        <v>0</v>
      </c>
      <c r="H292" s="92">
        <v>38718</v>
      </c>
      <c r="I292" s="93">
        <f t="shared" si="4"/>
        <v>2006</v>
      </c>
      <c r="J292" s="94">
        <v>2632.03</v>
      </c>
      <c r="K292" s="94">
        <v>52640.66</v>
      </c>
      <c r="L292" s="94">
        <v>-50008.63</v>
      </c>
      <c r="M292" s="94">
        <v>0</v>
      </c>
      <c r="N292" s="94">
        <v>0</v>
      </c>
      <c r="O292" s="94">
        <v>0</v>
      </c>
      <c r="P292" s="94">
        <v>0</v>
      </c>
      <c r="Q292" s="94">
        <v>0</v>
      </c>
      <c r="R292" t="s">
        <v>33</v>
      </c>
      <c r="S292" s="94">
        <v>-50008.63</v>
      </c>
      <c r="T292" s="94">
        <v>2632.03</v>
      </c>
      <c r="U292" s="94">
        <v>52640.66</v>
      </c>
      <c r="V292" t="s">
        <v>220</v>
      </c>
      <c r="W292" s="92"/>
      <c r="X292" t="s">
        <v>2</v>
      </c>
      <c r="Y292" t="s">
        <v>3</v>
      </c>
      <c r="Z292" s="94">
        <v>0</v>
      </c>
      <c r="AA292" s="94">
        <v>0</v>
      </c>
      <c r="AB292" s="94">
        <v>0</v>
      </c>
      <c r="AC292" s="94">
        <v>0</v>
      </c>
      <c r="AD292" s="94">
        <v>0</v>
      </c>
    </row>
    <row r="293" spans="1:30" x14ac:dyDescent="0.2">
      <c r="A293" t="s">
        <v>1395</v>
      </c>
      <c r="B293" t="s">
        <v>0</v>
      </c>
      <c r="C293" t="s">
        <v>5</v>
      </c>
      <c r="D293" t="s">
        <v>61</v>
      </c>
      <c r="E293" t="s">
        <v>1396</v>
      </c>
      <c r="F293" s="84" t="str">
        <f>VLOOKUP(A293,[1]Sheet1!$A$2:$E$1721,5,FALSE)</f>
        <v>8</v>
      </c>
      <c r="G293" s="84">
        <f>VLOOKUP(A293,'[2]FA PLANT-&amp; ELECT INSLATION'!$A$6:$E$1086,5,FALSE)</f>
        <v>0</v>
      </c>
      <c r="H293" s="92">
        <v>38718</v>
      </c>
      <c r="I293" s="93">
        <f t="shared" si="4"/>
        <v>2006</v>
      </c>
      <c r="J293" s="94">
        <v>944.05</v>
      </c>
      <c r="K293" s="94">
        <v>18881.080000000002</v>
      </c>
      <c r="L293" s="94">
        <v>-17937.03</v>
      </c>
      <c r="M293" s="94">
        <v>0</v>
      </c>
      <c r="N293" s="94">
        <v>0</v>
      </c>
      <c r="O293" s="94">
        <v>0</v>
      </c>
      <c r="P293" s="94">
        <v>0</v>
      </c>
      <c r="Q293" s="94">
        <v>0</v>
      </c>
      <c r="R293" t="s">
        <v>33</v>
      </c>
      <c r="S293" s="94">
        <v>-17937.03</v>
      </c>
      <c r="T293" s="94">
        <v>944.05</v>
      </c>
      <c r="U293" s="94">
        <v>18881.080000000002</v>
      </c>
      <c r="V293" t="s">
        <v>220</v>
      </c>
      <c r="W293" s="92"/>
      <c r="X293" t="s">
        <v>2</v>
      </c>
      <c r="Y293" t="s">
        <v>3</v>
      </c>
      <c r="Z293" s="94">
        <v>0</v>
      </c>
      <c r="AA293" s="94">
        <v>0</v>
      </c>
      <c r="AB293" s="94">
        <v>0</v>
      </c>
      <c r="AC293" s="94">
        <v>0</v>
      </c>
      <c r="AD293" s="94">
        <v>0</v>
      </c>
    </row>
    <row r="294" spans="1:30" x14ac:dyDescent="0.2">
      <c r="A294" t="s">
        <v>911</v>
      </c>
      <c r="B294" t="s">
        <v>0</v>
      </c>
      <c r="C294" t="s">
        <v>5</v>
      </c>
      <c r="D294" t="s">
        <v>61</v>
      </c>
      <c r="E294" t="s">
        <v>912</v>
      </c>
      <c r="F294" s="84" t="str">
        <f>VLOOKUP(A294,[1]Sheet1!$A$2:$E$1721,5,FALSE)</f>
        <v>8</v>
      </c>
      <c r="G294" s="84">
        <f>VLOOKUP(A294,'[2]FA PLANT-&amp; ELECT INSLATION'!$A$6:$E$1086,5,FALSE)</f>
        <v>0</v>
      </c>
      <c r="H294" s="92">
        <v>38718</v>
      </c>
      <c r="I294" s="93">
        <f t="shared" si="4"/>
        <v>2006</v>
      </c>
      <c r="J294" s="94">
        <v>6888.81</v>
      </c>
      <c r="K294" s="94">
        <v>137776.10999999999</v>
      </c>
      <c r="L294" s="94">
        <v>-130887.3</v>
      </c>
      <c r="M294" s="94">
        <v>0</v>
      </c>
      <c r="N294" s="94">
        <v>0</v>
      </c>
      <c r="O294" s="94">
        <v>0</v>
      </c>
      <c r="P294" s="94">
        <v>0</v>
      </c>
      <c r="Q294" s="94">
        <v>0</v>
      </c>
      <c r="R294" t="s">
        <v>33</v>
      </c>
      <c r="S294" s="94">
        <v>-130887.3</v>
      </c>
      <c r="T294" s="94">
        <v>6888.81</v>
      </c>
      <c r="U294" s="94">
        <v>137776.10999999999</v>
      </c>
      <c r="V294" t="s">
        <v>220</v>
      </c>
      <c r="W294" s="92"/>
      <c r="X294" t="s">
        <v>2</v>
      </c>
      <c r="Y294" t="s">
        <v>3</v>
      </c>
      <c r="Z294" s="94">
        <v>0</v>
      </c>
      <c r="AA294" s="94">
        <v>0</v>
      </c>
      <c r="AB294" s="94">
        <v>0</v>
      </c>
      <c r="AC294" s="94">
        <v>0</v>
      </c>
      <c r="AD294" s="94">
        <v>0</v>
      </c>
    </row>
    <row r="295" spans="1:30" x14ac:dyDescent="0.2">
      <c r="A295" t="s">
        <v>2521</v>
      </c>
      <c r="B295" t="s">
        <v>0</v>
      </c>
      <c r="C295" t="s">
        <v>5</v>
      </c>
      <c r="D295" t="s">
        <v>61</v>
      </c>
      <c r="E295" t="s">
        <v>2522</v>
      </c>
      <c r="F295" s="84" t="str">
        <f>VLOOKUP(A295,[1]Sheet1!$A$2:$E$1721,5,FALSE)</f>
        <v>8</v>
      </c>
      <c r="G295" s="84">
        <f>VLOOKUP(A295,'[2]FA PLANT-&amp; ELECT INSLATION'!$A$6:$E$1086,5,FALSE)</f>
        <v>0</v>
      </c>
      <c r="H295" s="92">
        <v>38718</v>
      </c>
      <c r="I295" s="93">
        <f t="shared" si="4"/>
        <v>2006</v>
      </c>
      <c r="J295" s="94">
        <v>478.59</v>
      </c>
      <c r="K295" s="94">
        <v>9571.84</v>
      </c>
      <c r="L295" s="94">
        <v>-9093.25</v>
      </c>
      <c r="M295" s="94">
        <v>0</v>
      </c>
      <c r="N295" s="94">
        <v>0</v>
      </c>
      <c r="O295" s="94">
        <v>-9571.84</v>
      </c>
      <c r="P295" s="94">
        <v>0</v>
      </c>
      <c r="Q295" s="94">
        <v>9093.25</v>
      </c>
      <c r="R295" t="s">
        <v>33</v>
      </c>
      <c r="S295" s="94">
        <v>0</v>
      </c>
      <c r="T295" s="94">
        <v>0</v>
      </c>
      <c r="U295" s="94">
        <v>0</v>
      </c>
      <c r="V295" t="s">
        <v>220</v>
      </c>
      <c r="W295" s="92">
        <v>44286</v>
      </c>
      <c r="X295" t="s">
        <v>2</v>
      </c>
      <c r="Y295" t="s">
        <v>3</v>
      </c>
      <c r="Z295" s="94">
        <v>0</v>
      </c>
      <c r="AA295" s="94">
        <v>0</v>
      </c>
      <c r="AB295" s="94">
        <v>0</v>
      </c>
      <c r="AC295" s="94">
        <v>0</v>
      </c>
      <c r="AD295" s="94">
        <v>0</v>
      </c>
    </row>
    <row r="296" spans="1:30" x14ac:dyDescent="0.2">
      <c r="A296" t="s">
        <v>1811</v>
      </c>
      <c r="B296" t="s">
        <v>0</v>
      </c>
      <c r="C296" t="s">
        <v>5</v>
      </c>
      <c r="D296" t="s">
        <v>61</v>
      </c>
      <c r="E296" t="s">
        <v>1812</v>
      </c>
      <c r="F296" s="84" t="str">
        <f>VLOOKUP(A296,[1]Sheet1!$A$2:$E$1721,5,FALSE)</f>
        <v>0</v>
      </c>
      <c r="G296" s="84">
        <f>VLOOKUP(A296,'[2]FA PLANT-&amp; ELECT INSLATION'!$A$6:$E$1086,5,FALSE)</f>
        <v>0</v>
      </c>
      <c r="H296" s="92">
        <v>38718</v>
      </c>
      <c r="I296" s="93">
        <f t="shared" si="4"/>
        <v>2006</v>
      </c>
      <c r="J296" s="94">
        <v>0</v>
      </c>
      <c r="K296" s="94">
        <v>2889.71</v>
      </c>
      <c r="L296" s="94">
        <v>-2889.71</v>
      </c>
      <c r="M296" s="94">
        <v>0</v>
      </c>
      <c r="N296" s="94">
        <v>0</v>
      </c>
      <c r="O296" s="94">
        <v>0</v>
      </c>
      <c r="P296" s="94">
        <v>0</v>
      </c>
      <c r="Q296" s="94">
        <v>0</v>
      </c>
      <c r="R296" t="s">
        <v>33</v>
      </c>
      <c r="S296" s="94">
        <v>-2889.71</v>
      </c>
      <c r="T296" s="94">
        <v>0</v>
      </c>
      <c r="U296" s="94">
        <v>2889.71</v>
      </c>
      <c r="V296" t="s">
        <v>220</v>
      </c>
      <c r="W296" s="92"/>
      <c r="X296" t="s">
        <v>2</v>
      </c>
      <c r="Y296" t="s">
        <v>3</v>
      </c>
      <c r="Z296" s="94">
        <v>0</v>
      </c>
      <c r="AA296" s="94">
        <v>0</v>
      </c>
      <c r="AB296" s="94">
        <v>0</v>
      </c>
      <c r="AC296" s="94">
        <v>0</v>
      </c>
      <c r="AD296" s="94">
        <v>0</v>
      </c>
    </row>
    <row r="297" spans="1:30" x14ac:dyDescent="0.2">
      <c r="A297" t="s">
        <v>1204</v>
      </c>
      <c r="B297" t="s">
        <v>0</v>
      </c>
      <c r="C297" t="s">
        <v>5</v>
      </c>
      <c r="D297" t="s">
        <v>61</v>
      </c>
      <c r="E297" t="s">
        <v>1205</v>
      </c>
      <c r="F297" s="84" t="str">
        <f>VLOOKUP(A297,[1]Sheet1!$A$2:$E$1721,5,FALSE)</f>
        <v>8</v>
      </c>
      <c r="G297" s="84">
        <f>VLOOKUP(A297,'[2]FA PLANT-&amp; ELECT INSLATION'!$A$6:$E$1086,5,FALSE)</f>
        <v>0</v>
      </c>
      <c r="H297" s="92">
        <v>38718</v>
      </c>
      <c r="I297" s="93">
        <f t="shared" si="4"/>
        <v>2006</v>
      </c>
      <c r="J297" s="94">
        <v>2038.98</v>
      </c>
      <c r="K297" s="94">
        <v>40779.5</v>
      </c>
      <c r="L297" s="94">
        <v>-38740.519999999997</v>
      </c>
      <c r="M297" s="94">
        <v>0</v>
      </c>
      <c r="N297" s="94">
        <v>0</v>
      </c>
      <c r="O297" s="94">
        <v>0</v>
      </c>
      <c r="P297" s="94">
        <v>0</v>
      </c>
      <c r="Q297" s="94">
        <v>0</v>
      </c>
      <c r="R297" t="s">
        <v>33</v>
      </c>
      <c r="S297" s="94">
        <v>-38740.519999999997</v>
      </c>
      <c r="T297" s="94">
        <v>2038.98</v>
      </c>
      <c r="U297" s="94">
        <v>40779.5</v>
      </c>
      <c r="V297" t="s">
        <v>220</v>
      </c>
      <c r="W297" s="92"/>
      <c r="X297" t="s">
        <v>2</v>
      </c>
      <c r="Y297" t="s">
        <v>3</v>
      </c>
      <c r="Z297" s="94">
        <v>0</v>
      </c>
      <c r="AA297" s="94">
        <v>0</v>
      </c>
      <c r="AB297" s="94">
        <v>0</v>
      </c>
      <c r="AC297" s="94">
        <v>0</v>
      </c>
      <c r="AD297" s="94">
        <v>0</v>
      </c>
    </row>
    <row r="298" spans="1:30" x14ac:dyDescent="0.2">
      <c r="A298" t="s">
        <v>934</v>
      </c>
      <c r="B298" t="s">
        <v>0</v>
      </c>
      <c r="C298" t="s">
        <v>5</v>
      </c>
      <c r="D298" t="s">
        <v>61</v>
      </c>
      <c r="E298" t="s">
        <v>935</v>
      </c>
      <c r="F298" s="84" t="str">
        <f>VLOOKUP(A298,[1]Sheet1!$A$2:$E$1721,5,FALSE)</f>
        <v>8</v>
      </c>
      <c r="G298" s="84">
        <f>VLOOKUP(A298,'[2]FA PLANT-&amp; ELECT INSLATION'!$A$6:$E$1086,5,FALSE)</f>
        <v>0</v>
      </c>
      <c r="H298" s="92">
        <v>38718</v>
      </c>
      <c r="I298" s="93">
        <f t="shared" si="4"/>
        <v>2006</v>
      </c>
      <c r="J298" s="94">
        <v>6483.37</v>
      </c>
      <c r="K298" s="94">
        <v>129667.47</v>
      </c>
      <c r="L298" s="94">
        <v>-123184.1</v>
      </c>
      <c r="M298" s="94">
        <v>0</v>
      </c>
      <c r="N298" s="94">
        <v>0</v>
      </c>
      <c r="O298" s="94">
        <v>0</v>
      </c>
      <c r="P298" s="94">
        <v>0</v>
      </c>
      <c r="Q298" s="94">
        <v>0</v>
      </c>
      <c r="R298" t="s">
        <v>33</v>
      </c>
      <c r="S298" s="94">
        <v>-123184.1</v>
      </c>
      <c r="T298" s="94">
        <v>6483.37</v>
      </c>
      <c r="U298" s="94">
        <v>129667.47</v>
      </c>
      <c r="V298" t="s">
        <v>220</v>
      </c>
      <c r="W298" s="92"/>
      <c r="X298" t="s">
        <v>2</v>
      </c>
      <c r="Y298" t="s">
        <v>3</v>
      </c>
      <c r="Z298" s="94">
        <v>0</v>
      </c>
      <c r="AA298" s="94">
        <v>0</v>
      </c>
      <c r="AB298" s="94">
        <v>0</v>
      </c>
      <c r="AC298" s="94">
        <v>0</v>
      </c>
      <c r="AD298" s="94">
        <v>0</v>
      </c>
    </row>
    <row r="299" spans="1:30" x14ac:dyDescent="0.2">
      <c r="A299" t="s">
        <v>1844</v>
      </c>
      <c r="B299" t="s">
        <v>0</v>
      </c>
      <c r="C299" t="s">
        <v>5</v>
      </c>
      <c r="D299" t="s">
        <v>61</v>
      </c>
      <c r="E299" t="s">
        <v>1845</v>
      </c>
      <c r="F299" s="84" t="str">
        <f>VLOOKUP(A299,[1]Sheet1!$A$2:$E$1721,5,FALSE)</f>
        <v>0</v>
      </c>
      <c r="G299" s="84">
        <f>VLOOKUP(A299,'[2]FA PLANT-&amp; ELECT INSLATION'!$A$6:$E$1086,5,FALSE)</f>
        <v>0</v>
      </c>
      <c r="H299" s="92">
        <v>38718</v>
      </c>
      <c r="I299" s="93">
        <f t="shared" si="4"/>
        <v>2006</v>
      </c>
      <c r="J299" s="94">
        <v>0</v>
      </c>
      <c r="K299" s="94">
        <v>2616.23</v>
      </c>
      <c r="L299" s="94">
        <v>-2616.23</v>
      </c>
      <c r="M299" s="94">
        <v>0</v>
      </c>
      <c r="N299" s="94">
        <v>0</v>
      </c>
      <c r="O299" s="94">
        <v>0</v>
      </c>
      <c r="P299" s="94">
        <v>0</v>
      </c>
      <c r="Q299" s="94">
        <v>0</v>
      </c>
      <c r="R299" t="s">
        <v>33</v>
      </c>
      <c r="S299" s="94">
        <v>-2616.23</v>
      </c>
      <c r="T299" s="94">
        <v>0</v>
      </c>
      <c r="U299" s="94">
        <v>2616.23</v>
      </c>
      <c r="V299" t="s">
        <v>220</v>
      </c>
      <c r="W299" s="92"/>
      <c r="X299" t="s">
        <v>2</v>
      </c>
      <c r="Y299" t="s">
        <v>3</v>
      </c>
      <c r="Z299" s="94">
        <v>0</v>
      </c>
      <c r="AA299" s="94">
        <v>0</v>
      </c>
      <c r="AB299" s="94">
        <v>0</v>
      </c>
      <c r="AC299" s="94">
        <v>0</v>
      </c>
      <c r="AD299" s="94">
        <v>0</v>
      </c>
    </row>
    <row r="300" spans="1:30" x14ac:dyDescent="0.2">
      <c r="A300" t="s">
        <v>1514</v>
      </c>
      <c r="B300" t="s">
        <v>0</v>
      </c>
      <c r="C300" t="s">
        <v>5</v>
      </c>
      <c r="D300" t="s">
        <v>61</v>
      </c>
      <c r="E300" t="s">
        <v>1515</v>
      </c>
      <c r="F300" s="84" t="str">
        <f>VLOOKUP(A300,[1]Sheet1!$A$2:$E$1721,5,FALSE)</f>
        <v>8</v>
      </c>
      <c r="G300" s="84">
        <f>VLOOKUP(A300,'[2]FA PLANT-&amp; ELECT INSLATION'!$A$6:$E$1086,5,FALSE)</f>
        <v>0</v>
      </c>
      <c r="H300" s="92">
        <v>38718</v>
      </c>
      <c r="I300" s="93">
        <f t="shared" si="4"/>
        <v>2006</v>
      </c>
      <c r="J300" s="94">
        <v>645.21</v>
      </c>
      <c r="K300" s="94">
        <v>12904.18</v>
      </c>
      <c r="L300" s="94">
        <v>-12258.97</v>
      </c>
      <c r="M300" s="94">
        <v>0</v>
      </c>
      <c r="N300" s="94">
        <v>0</v>
      </c>
      <c r="O300" s="94">
        <v>0</v>
      </c>
      <c r="P300" s="94">
        <v>0</v>
      </c>
      <c r="Q300" s="94">
        <v>0</v>
      </c>
      <c r="R300" t="s">
        <v>33</v>
      </c>
      <c r="S300" s="94">
        <v>-12258.97</v>
      </c>
      <c r="T300" s="94">
        <v>645.21</v>
      </c>
      <c r="U300" s="94">
        <v>12904.18</v>
      </c>
      <c r="V300" t="s">
        <v>220</v>
      </c>
      <c r="W300" s="92"/>
      <c r="X300" t="s">
        <v>2</v>
      </c>
      <c r="Y300" t="s">
        <v>3</v>
      </c>
      <c r="Z300" s="94">
        <v>0</v>
      </c>
      <c r="AA300" s="94">
        <v>0</v>
      </c>
      <c r="AB300" s="94">
        <v>0</v>
      </c>
      <c r="AC300" s="94">
        <v>0</v>
      </c>
      <c r="AD300" s="94">
        <v>0</v>
      </c>
    </row>
    <row r="301" spans="1:30" x14ac:dyDescent="0.2">
      <c r="A301" t="s">
        <v>1012</v>
      </c>
      <c r="B301" t="s">
        <v>0</v>
      </c>
      <c r="C301" t="s">
        <v>5</v>
      </c>
      <c r="D301" t="s">
        <v>61</v>
      </c>
      <c r="E301" t="s">
        <v>1013</v>
      </c>
      <c r="F301" s="84" t="str">
        <f>VLOOKUP(A301,[1]Sheet1!$A$2:$E$1721,5,FALSE)</f>
        <v>8</v>
      </c>
      <c r="G301" s="84">
        <f>VLOOKUP(A301,'[2]FA PLANT-&amp; ELECT INSLATION'!$A$6:$E$1086,5,FALSE)</f>
        <v>0</v>
      </c>
      <c r="H301" s="92">
        <v>38718</v>
      </c>
      <c r="I301" s="93">
        <f t="shared" si="4"/>
        <v>2006</v>
      </c>
      <c r="J301" s="94">
        <v>4163.18</v>
      </c>
      <c r="K301" s="94">
        <v>83263.539999999994</v>
      </c>
      <c r="L301" s="94">
        <v>-79100.36</v>
      </c>
      <c r="M301" s="94">
        <v>0</v>
      </c>
      <c r="N301" s="94">
        <v>0</v>
      </c>
      <c r="O301" s="94">
        <v>0</v>
      </c>
      <c r="P301" s="94">
        <v>0</v>
      </c>
      <c r="Q301" s="94">
        <v>0</v>
      </c>
      <c r="R301" t="s">
        <v>33</v>
      </c>
      <c r="S301" s="94">
        <v>-79100.36</v>
      </c>
      <c r="T301" s="94">
        <v>4163.18</v>
      </c>
      <c r="U301" s="94">
        <v>83263.539999999994</v>
      </c>
      <c r="V301" t="s">
        <v>220</v>
      </c>
      <c r="W301" s="92"/>
      <c r="X301" t="s">
        <v>2</v>
      </c>
      <c r="Y301" t="s">
        <v>3</v>
      </c>
      <c r="Z301" s="94">
        <v>0</v>
      </c>
      <c r="AA301" s="94">
        <v>0</v>
      </c>
      <c r="AB301" s="94">
        <v>0</v>
      </c>
      <c r="AC301" s="94">
        <v>0</v>
      </c>
      <c r="AD301" s="94">
        <v>0</v>
      </c>
    </row>
    <row r="302" spans="1:30" x14ac:dyDescent="0.2">
      <c r="A302" t="s">
        <v>1278</v>
      </c>
      <c r="B302" t="s">
        <v>0</v>
      </c>
      <c r="C302" t="s">
        <v>5</v>
      </c>
      <c r="D302" t="s">
        <v>61</v>
      </c>
      <c r="E302" t="s">
        <v>1279</v>
      </c>
      <c r="F302" s="84" t="str">
        <f>VLOOKUP(A302,[1]Sheet1!$A$2:$E$1721,5,FALSE)</f>
        <v>0</v>
      </c>
      <c r="G302" s="84">
        <f>VLOOKUP(A302,'[2]FA PLANT-&amp; ELECT INSLATION'!$A$6:$E$1086,5,FALSE)</f>
        <v>710</v>
      </c>
      <c r="H302" s="92">
        <v>38718</v>
      </c>
      <c r="I302" s="93">
        <f t="shared" si="4"/>
        <v>2006</v>
      </c>
      <c r="J302" s="94">
        <v>0</v>
      </c>
      <c r="K302" s="94">
        <v>31209.14</v>
      </c>
      <c r="L302" s="94">
        <v>-31209.14</v>
      </c>
      <c r="M302" s="94">
        <v>0</v>
      </c>
      <c r="N302" s="94">
        <v>0</v>
      </c>
      <c r="O302" s="94">
        <v>0</v>
      </c>
      <c r="P302" s="94">
        <v>0</v>
      </c>
      <c r="Q302" s="94">
        <v>0</v>
      </c>
      <c r="R302" t="s">
        <v>33</v>
      </c>
      <c r="S302" s="94">
        <v>-31209.14</v>
      </c>
      <c r="T302" s="94">
        <v>0</v>
      </c>
      <c r="U302" s="94">
        <v>31209.14</v>
      </c>
      <c r="V302" t="s">
        <v>220</v>
      </c>
      <c r="W302" s="92"/>
      <c r="X302" t="s">
        <v>2</v>
      </c>
      <c r="Y302" t="s">
        <v>3</v>
      </c>
      <c r="Z302" s="94">
        <v>0</v>
      </c>
      <c r="AA302" s="94">
        <v>0</v>
      </c>
      <c r="AB302" s="94">
        <v>0</v>
      </c>
      <c r="AC302" s="94">
        <v>0</v>
      </c>
      <c r="AD302" s="94">
        <v>0</v>
      </c>
    </row>
    <row r="303" spans="1:30" x14ac:dyDescent="0.2">
      <c r="A303" t="s">
        <v>780</v>
      </c>
      <c r="B303" t="s">
        <v>0</v>
      </c>
      <c r="C303" t="s">
        <v>5</v>
      </c>
      <c r="D303" t="s">
        <v>61</v>
      </c>
      <c r="E303" t="s">
        <v>781</v>
      </c>
      <c r="F303" s="84" t="str">
        <f>VLOOKUP(A303,[1]Sheet1!$A$2:$E$1721,5,FALSE)</f>
        <v>8</v>
      </c>
      <c r="G303" s="84">
        <f>VLOOKUP(A303,'[2]FA PLANT-&amp; ELECT INSLATION'!$A$6:$E$1086,5,FALSE)</f>
        <v>1151</v>
      </c>
      <c r="H303" s="92">
        <v>38718</v>
      </c>
      <c r="I303" s="93">
        <f t="shared" si="4"/>
        <v>2006</v>
      </c>
      <c r="J303" s="94">
        <v>11266.46</v>
      </c>
      <c r="K303" s="94">
        <v>225329.14</v>
      </c>
      <c r="L303" s="94">
        <v>-214062.68</v>
      </c>
      <c r="M303" s="94">
        <v>0</v>
      </c>
      <c r="N303" s="94">
        <v>0</v>
      </c>
      <c r="O303" s="94">
        <v>0</v>
      </c>
      <c r="P303" s="94">
        <v>0</v>
      </c>
      <c r="Q303" s="94">
        <v>0</v>
      </c>
      <c r="R303" t="s">
        <v>33</v>
      </c>
      <c r="S303" s="94">
        <v>-214062.68</v>
      </c>
      <c r="T303" s="94">
        <v>11266.46</v>
      </c>
      <c r="U303" s="94">
        <v>225329.14</v>
      </c>
      <c r="V303" t="s">
        <v>220</v>
      </c>
      <c r="W303" s="92"/>
      <c r="X303" t="s">
        <v>2</v>
      </c>
      <c r="Y303" t="s">
        <v>3</v>
      </c>
      <c r="Z303" s="94">
        <v>0</v>
      </c>
      <c r="AA303" s="94">
        <v>0</v>
      </c>
      <c r="AB303" s="94">
        <v>0</v>
      </c>
      <c r="AC303" s="94">
        <v>0</v>
      </c>
      <c r="AD303" s="94">
        <v>0</v>
      </c>
    </row>
    <row r="304" spans="1:30" x14ac:dyDescent="0.2">
      <c r="A304" t="s">
        <v>569</v>
      </c>
      <c r="B304" t="s">
        <v>0</v>
      </c>
      <c r="C304" t="s">
        <v>5</v>
      </c>
      <c r="D304" t="s">
        <v>61</v>
      </c>
      <c r="E304" t="s">
        <v>570</v>
      </c>
      <c r="F304" s="84" t="str">
        <f>VLOOKUP(A304,[1]Sheet1!$A$2:$E$1721,5,FALSE)</f>
        <v>8</v>
      </c>
      <c r="G304" s="84">
        <f>VLOOKUP(A304,'[2]FA PLANT-&amp; ELECT INSLATION'!$A$6:$E$1086,5,FALSE)</f>
        <v>1153</v>
      </c>
      <c r="H304" s="92">
        <v>38718</v>
      </c>
      <c r="I304" s="93">
        <f t="shared" si="4"/>
        <v>2006</v>
      </c>
      <c r="J304" s="94">
        <v>25613.8</v>
      </c>
      <c r="K304" s="94">
        <v>512275.97</v>
      </c>
      <c r="L304" s="94">
        <v>-486662.17</v>
      </c>
      <c r="M304" s="94">
        <v>0</v>
      </c>
      <c r="N304" s="94">
        <v>0</v>
      </c>
      <c r="O304" s="94">
        <v>0</v>
      </c>
      <c r="P304" s="94">
        <v>0</v>
      </c>
      <c r="Q304" s="94">
        <v>0</v>
      </c>
      <c r="R304" t="s">
        <v>33</v>
      </c>
      <c r="S304" s="94">
        <v>-486662.17</v>
      </c>
      <c r="T304" s="94">
        <v>25613.8</v>
      </c>
      <c r="U304" s="94">
        <v>512275.97</v>
      </c>
      <c r="V304" t="s">
        <v>220</v>
      </c>
      <c r="W304" s="92"/>
      <c r="X304" t="s">
        <v>2</v>
      </c>
      <c r="Y304" t="s">
        <v>3</v>
      </c>
      <c r="Z304" s="94">
        <v>0</v>
      </c>
      <c r="AA304" s="94">
        <v>0</v>
      </c>
      <c r="AB304" s="94">
        <v>0</v>
      </c>
      <c r="AC304" s="94">
        <v>0</v>
      </c>
      <c r="AD304" s="94">
        <v>0</v>
      </c>
    </row>
    <row r="305" spans="1:30" x14ac:dyDescent="0.2">
      <c r="A305" t="s">
        <v>1451</v>
      </c>
      <c r="B305" t="s">
        <v>0</v>
      </c>
      <c r="C305" t="s">
        <v>5</v>
      </c>
      <c r="D305" t="s">
        <v>61</v>
      </c>
      <c r="E305" t="s">
        <v>1452</v>
      </c>
      <c r="F305" s="84" t="str">
        <f>VLOOKUP(A305,[1]Sheet1!$A$2:$E$1721,5,FALSE)</f>
        <v>8</v>
      </c>
      <c r="G305" s="84">
        <f>VLOOKUP(A305,'[2]FA PLANT-&amp; ELECT INSLATION'!$A$6:$E$1086,5,FALSE)</f>
        <v>0</v>
      </c>
      <c r="H305" s="92">
        <v>38718</v>
      </c>
      <c r="I305" s="93">
        <f t="shared" si="4"/>
        <v>2006</v>
      </c>
      <c r="J305" s="94">
        <v>794.31</v>
      </c>
      <c r="K305" s="94">
        <v>15886.29</v>
      </c>
      <c r="L305" s="94">
        <v>-15091.98</v>
      </c>
      <c r="M305" s="94">
        <v>0</v>
      </c>
      <c r="N305" s="94">
        <v>0</v>
      </c>
      <c r="O305" s="94">
        <v>0</v>
      </c>
      <c r="P305" s="94">
        <v>0</v>
      </c>
      <c r="Q305" s="94">
        <v>0</v>
      </c>
      <c r="R305" t="s">
        <v>33</v>
      </c>
      <c r="S305" s="94">
        <v>-15091.98</v>
      </c>
      <c r="T305" s="94">
        <v>794.31</v>
      </c>
      <c r="U305" s="94">
        <v>15886.29</v>
      </c>
      <c r="V305" t="s">
        <v>220</v>
      </c>
      <c r="W305" s="92"/>
      <c r="X305" t="s">
        <v>2</v>
      </c>
      <c r="Y305" t="s">
        <v>3</v>
      </c>
      <c r="Z305" s="94">
        <v>0</v>
      </c>
      <c r="AA305" s="94">
        <v>0</v>
      </c>
      <c r="AB305" s="94">
        <v>0</v>
      </c>
      <c r="AC305" s="94">
        <v>0</v>
      </c>
      <c r="AD305" s="94">
        <v>0</v>
      </c>
    </row>
    <row r="306" spans="1:30" x14ac:dyDescent="0.2">
      <c r="A306" t="s">
        <v>948</v>
      </c>
      <c r="B306" t="s">
        <v>0</v>
      </c>
      <c r="C306" t="s">
        <v>5</v>
      </c>
      <c r="D306" t="s">
        <v>61</v>
      </c>
      <c r="E306" t="s">
        <v>949</v>
      </c>
      <c r="F306" s="84" t="str">
        <f>VLOOKUP(A306,[1]Sheet1!$A$2:$E$1721,5,FALSE)</f>
        <v>8</v>
      </c>
      <c r="G306" s="84">
        <f>VLOOKUP(A306,'[2]FA PLANT-&amp; ELECT INSLATION'!$A$6:$E$1086,5,FALSE)</f>
        <v>0</v>
      </c>
      <c r="H306" s="92">
        <v>38718</v>
      </c>
      <c r="I306" s="93">
        <f t="shared" si="4"/>
        <v>2006</v>
      </c>
      <c r="J306" s="94">
        <v>6122.77</v>
      </c>
      <c r="K306" s="94">
        <v>122455.13</v>
      </c>
      <c r="L306" s="94">
        <v>-116332.36</v>
      </c>
      <c r="M306" s="94">
        <v>0</v>
      </c>
      <c r="N306" s="94">
        <v>0</v>
      </c>
      <c r="O306" s="94">
        <v>0</v>
      </c>
      <c r="P306" s="94">
        <v>0</v>
      </c>
      <c r="Q306" s="94">
        <v>0</v>
      </c>
      <c r="R306" t="s">
        <v>33</v>
      </c>
      <c r="S306" s="94">
        <v>-116332.36</v>
      </c>
      <c r="T306" s="94">
        <v>6122.77</v>
      </c>
      <c r="U306" s="94">
        <v>122455.13</v>
      </c>
      <c r="V306" t="s">
        <v>220</v>
      </c>
      <c r="W306" s="92"/>
      <c r="X306" t="s">
        <v>2</v>
      </c>
      <c r="Y306" t="s">
        <v>3</v>
      </c>
      <c r="Z306" s="94">
        <v>0</v>
      </c>
      <c r="AA306" s="94">
        <v>0</v>
      </c>
      <c r="AB306" s="94">
        <v>0</v>
      </c>
      <c r="AC306" s="94">
        <v>0</v>
      </c>
      <c r="AD306" s="94">
        <v>0</v>
      </c>
    </row>
    <row r="307" spans="1:30" x14ac:dyDescent="0.2">
      <c r="A307" t="s">
        <v>1018</v>
      </c>
      <c r="B307" t="s">
        <v>0</v>
      </c>
      <c r="C307" t="s">
        <v>5</v>
      </c>
      <c r="D307" t="s">
        <v>61</v>
      </c>
      <c r="E307" t="s">
        <v>1019</v>
      </c>
      <c r="F307" s="84" t="str">
        <f>VLOOKUP(A307,[1]Sheet1!$A$2:$E$1721,5,FALSE)</f>
        <v>8</v>
      </c>
      <c r="G307" s="84">
        <f>VLOOKUP(A307,'[2]FA PLANT-&amp; ELECT INSLATION'!$A$6:$E$1086,5,FALSE)</f>
        <v>0</v>
      </c>
      <c r="H307" s="92">
        <v>38718</v>
      </c>
      <c r="I307" s="93">
        <f t="shared" si="4"/>
        <v>2006</v>
      </c>
      <c r="J307" s="94">
        <v>4044.96</v>
      </c>
      <c r="K307" s="94">
        <v>80899.27</v>
      </c>
      <c r="L307" s="94">
        <v>-76854.31</v>
      </c>
      <c r="M307" s="94">
        <v>0</v>
      </c>
      <c r="N307" s="94">
        <v>0</v>
      </c>
      <c r="O307" s="94">
        <v>0</v>
      </c>
      <c r="P307" s="94">
        <v>0</v>
      </c>
      <c r="Q307" s="94">
        <v>0</v>
      </c>
      <c r="R307" t="s">
        <v>33</v>
      </c>
      <c r="S307" s="94">
        <v>-76854.31</v>
      </c>
      <c r="T307" s="94">
        <v>4044.96</v>
      </c>
      <c r="U307" s="94">
        <v>80899.27</v>
      </c>
      <c r="V307" t="s">
        <v>220</v>
      </c>
      <c r="W307" s="92"/>
      <c r="X307" t="s">
        <v>2</v>
      </c>
      <c r="Y307" t="s">
        <v>3</v>
      </c>
      <c r="Z307" s="94">
        <v>0</v>
      </c>
      <c r="AA307" s="94">
        <v>0</v>
      </c>
      <c r="AB307" s="94">
        <v>0</v>
      </c>
      <c r="AC307" s="94">
        <v>0</v>
      </c>
      <c r="AD307" s="94">
        <v>0</v>
      </c>
    </row>
    <row r="308" spans="1:30" x14ac:dyDescent="0.2">
      <c r="A308" t="s">
        <v>929</v>
      </c>
      <c r="B308" t="s">
        <v>0</v>
      </c>
      <c r="C308" t="s">
        <v>5</v>
      </c>
      <c r="D308" t="s">
        <v>61</v>
      </c>
      <c r="E308" t="s">
        <v>930</v>
      </c>
      <c r="F308" s="84" t="str">
        <f>VLOOKUP(A308,[1]Sheet1!$A$2:$E$1721,5,FALSE)</f>
        <v>8</v>
      </c>
      <c r="G308" s="84">
        <f>VLOOKUP(A308,'[2]FA PLANT-&amp; ELECT INSLATION'!$A$6:$E$1086,5,FALSE)</f>
        <v>0</v>
      </c>
      <c r="H308" s="92">
        <v>38718</v>
      </c>
      <c r="I308" s="93">
        <f t="shared" si="4"/>
        <v>2006</v>
      </c>
      <c r="J308" s="94">
        <v>6518.08</v>
      </c>
      <c r="K308" s="94">
        <v>130361.66</v>
      </c>
      <c r="L308" s="94">
        <v>-123843.58</v>
      </c>
      <c r="M308" s="94">
        <v>0</v>
      </c>
      <c r="N308" s="94">
        <v>0</v>
      </c>
      <c r="O308" s="94">
        <v>0</v>
      </c>
      <c r="P308" s="94">
        <v>0</v>
      </c>
      <c r="Q308" s="94">
        <v>0</v>
      </c>
      <c r="R308" t="s">
        <v>33</v>
      </c>
      <c r="S308" s="94">
        <v>-123843.58</v>
      </c>
      <c r="T308" s="94">
        <v>6518.08</v>
      </c>
      <c r="U308" s="94">
        <v>130361.66</v>
      </c>
      <c r="V308" t="s">
        <v>220</v>
      </c>
      <c r="W308" s="92"/>
      <c r="X308" t="s">
        <v>2</v>
      </c>
      <c r="Y308" t="s">
        <v>3</v>
      </c>
      <c r="Z308" s="94">
        <v>0</v>
      </c>
      <c r="AA308" s="94">
        <v>0</v>
      </c>
      <c r="AB308" s="94">
        <v>0</v>
      </c>
      <c r="AC308" s="94">
        <v>0</v>
      </c>
      <c r="AD308" s="94">
        <v>0</v>
      </c>
    </row>
    <row r="309" spans="1:30" x14ac:dyDescent="0.2">
      <c r="A309" t="s">
        <v>1521</v>
      </c>
      <c r="B309" t="s">
        <v>0</v>
      </c>
      <c r="C309" t="s">
        <v>5</v>
      </c>
      <c r="D309" t="s">
        <v>61</v>
      </c>
      <c r="E309" t="s">
        <v>1522</v>
      </c>
      <c r="F309" s="84" t="str">
        <f>VLOOKUP(A309,[1]Sheet1!$A$2:$E$1721,5,FALSE)</f>
        <v>8</v>
      </c>
      <c r="G309" s="84">
        <f>VLOOKUP(A309,'[2]FA PLANT-&amp; ELECT INSLATION'!$A$6:$E$1086,5,FALSE)</f>
        <v>0</v>
      </c>
      <c r="H309" s="92">
        <v>38718</v>
      </c>
      <c r="I309" s="93">
        <f t="shared" si="4"/>
        <v>2006</v>
      </c>
      <c r="J309" s="94">
        <v>640.39</v>
      </c>
      <c r="K309" s="94">
        <v>12807.73</v>
      </c>
      <c r="L309" s="94">
        <v>-12167.34</v>
      </c>
      <c r="M309" s="94">
        <v>0</v>
      </c>
      <c r="N309" s="94">
        <v>0</v>
      </c>
      <c r="O309" s="94">
        <v>0</v>
      </c>
      <c r="P309" s="94">
        <v>0</v>
      </c>
      <c r="Q309" s="94">
        <v>0</v>
      </c>
      <c r="R309" t="s">
        <v>33</v>
      </c>
      <c r="S309" s="94">
        <v>-12167.34</v>
      </c>
      <c r="T309" s="94">
        <v>640.39</v>
      </c>
      <c r="U309" s="94">
        <v>12807.73</v>
      </c>
      <c r="V309" t="s">
        <v>220</v>
      </c>
      <c r="W309" s="92"/>
      <c r="X309" t="s">
        <v>2</v>
      </c>
      <c r="Y309" t="s">
        <v>3</v>
      </c>
      <c r="Z309" s="94">
        <v>0</v>
      </c>
      <c r="AA309" s="94">
        <v>0</v>
      </c>
      <c r="AB309" s="94">
        <v>0</v>
      </c>
      <c r="AC309" s="94">
        <v>0</v>
      </c>
      <c r="AD309" s="94">
        <v>0</v>
      </c>
    </row>
    <row r="310" spans="1:30" x14ac:dyDescent="0.2">
      <c r="A310" t="s">
        <v>1569</v>
      </c>
      <c r="B310" t="s">
        <v>0</v>
      </c>
      <c r="C310" t="s">
        <v>5</v>
      </c>
      <c r="D310" t="s">
        <v>61</v>
      </c>
      <c r="E310" t="s">
        <v>1570</v>
      </c>
      <c r="F310" s="84" t="str">
        <f>VLOOKUP(A310,[1]Sheet1!$A$2:$E$1721,5,FALSE)</f>
        <v>8</v>
      </c>
      <c r="G310" s="84">
        <f>VLOOKUP(A310,'[2]FA PLANT-&amp; ELECT INSLATION'!$A$6:$E$1086,5,FALSE)</f>
        <v>0</v>
      </c>
      <c r="H310" s="92">
        <v>38718</v>
      </c>
      <c r="I310" s="93">
        <f t="shared" si="4"/>
        <v>2006</v>
      </c>
      <c r="J310" s="94">
        <v>485.41</v>
      </c>
      <c r="K310" s="94">
        <v>9708.2099999999991</v>
      </c>
      <c r="L310" s="94">
        <v>-9222.7999999999993</v>
      </c>
      <c r="M310" s="94">
        <v>0</v>
      </c>
      <c r="N310" s="94">
        <v>0</v>
      </c>
      <c r="O310" s="94">
        <v>0</v>
      </c>
      <c r="P310" s="94">
        <v>0</v>
      </c>
      <c r="Q310" s="94">
        <v>0</v>
      </c>
      <c r="R310" t="s">
        <v>33</v>
      </c>
      <c r="S310" s="94">
        <v>-9222.7999999999993</v>
      </c>
      <c r="T310" s="94">
        <v>485.41</v>
      </c>
      <c r="U310" s="94">
        <v>9708.2099999999991</v>
      </c>
      <c r="V310" t="s">
        <v>220</v>
      </c>
      <c r="W310" s="92"/>
      <c r="X310" t="s">
        <v>2</v>
      </c>
      <c r="Y310" t="s">
        <v>3</v>
      </c>
      <c r="Z310" s="94">
        <v>0</v>
      </c>
      <c r="AA310" s="94">
        <v>0</v>
      </c>
      <c r="AB310" s="94">
        <v>0</v>
      </c>
      <c r="AC310" s="94">
        <v>0</v>
      </c>
      <c r="AD310" s="94">
        <v>0</v>
      </c>
    </row>
    <row r="311" spans="1:30" x14ac:dyDescent="0.2">
      <c r="A311" t="s">
        <v>688</v>
      </c>
      <c r="B311" t="s">
        <v>0</v>
      </c>
      <c r="C311" t="s">
        <v>5</v>
      </c>
      <c r="D311" t="s">
        <v>61</v>
      </c>
      <c r="E311" t="s">
        <v>689</v>
      </c>
      <c r="F311" s="84" t="str">
        <f>VLOOKUP(A311,[1]Sheet1!$A$2:$E$1721,5,FALSE)</f>
        <v>8</v>
      </c>
      <c r="G311" s="84">
        <f>VLOOKUP(A311,'[2]FA PLANT-&amp; ELECT INSLATION'!$A$6:$E$1086,5,FALSE)</f>
        <v>1109</v>
      </c>
      <c r="H311" s="92">
        <v>38718</v>
      </c>
      <c r="I311" s="93">
        <f t="shared" si="4"/>
        <v>2006</v>
      </c>
      <c r="J311" s="94">
        <v>15431.24</v>
      </c>
      <c r="K311" s="94">
        <v>308624.78999999998</v>
      </c>
      <c r="L311" s="94">
        <v>-293193.55</v>
      </c>
      <c r="M311" s="94">
        <v>0</v>
      </c>
      <c r="N311" s="94">
        <v>0</v>
      </c>
      <c r="O311" s="94">
        <v>0</v>
      </c>
      <c r="P311" s="94">
        <v>0</v>
      </c>
      <c r="Q311" s="94">
        <v>0</v>
      </c>
      <c r="R311" t="s">
        <v>33</v>
      </c>
      <c r="S311" s="94">
        <v>-293193.55</v>
      </c>
      <c r="T311" s="94">
        <v>15431.24</v>
      </c>
      <c r="U311" s="94">
        <v>308624.78999999998</v>
      </c>
      <c r="V311" t="s">
        <v>220</v>
      </c>
      <c r="W311" s="92"/>
      <c r="X311" t="s">
        <v>2</v>
      </c>
      <c r="Y311" t="s">
        <v>3</v>
      </c>
      <c r="Z311" s="94">
        <v>0</v>
      </c>
      <c r="AA311" s="94">
        <v>0</v>
      </c>
      <c r="AB311" s="94">
        <v>0</v>
      </c>
      <c r="AC311" s="94">
        <v>0</v>
      </c>
      <c r="AD311" s="94">
        <v>0</v>
      </c>
    </row>
    <row r="312" spans="1:30" x14ac:dyDescent="0.2">
      <c r="A312" t="s">
        <v>722</v>
      </c>
      <c r="B312" t="s">
        <v>0</v>
      </c>
      <c r="C312" t="s">
        <v>5</v>
      </c>
      <c r="D312" t="s">
        <v>61</v>
      </c>
      <c r="E312" t="s">
        <v>723</v>
      </c>
      <c r="F312" s="84" t="str">
        <f>VLOOKUP(A312,[1]Sheet1!$A$2:$E$1721,5,FALSE)</f>
        <v>8</v>
      </c>
      <c r="G312" s="84">
        <f>VLOOKUP(A312,'[2]FA PLANT-&amp; ELECT INSLATION'!$A$6:$E$1086,5,FALSE)</f>
        <v>1105</v>
      </c>
      <c r="H312" s="92">
        <v>38718</v>
      </c>
      <c r="I312" s="93">
        <f t="shared" si="4"/>
        <v>2006</v>
      </c>
      <c r="J312" s="94">
        <v>13989.56</v>
      </c>
      <c r="K312" s="94">
        <v>279791.28000000003</v>
      </c>
      <c r="L312" s="94">
        <v>-265801.71999999997</v>
      </c>
      <c r="M312" s="94">
        <v>0</v>
      </c>
      <c r="N312" s="94">
        <v>0</v>
      </c>
      <c r="O312" s="94">
        <v>0</v>
      </c>
      <c r="P312" s="94">
        <v>0</v>
      </c>
      <c r="Q312" s="94">
        <v>0</v>
      </c>
      <c r="R312" t="s">
        <v>33</v>
      </c>
      <c r="S312" s="94">
        <v>-265801.71999999997</v>
      </c>
      <c r="T312" s="94">
        <v>13989.56</v>
      </c>
      <c r="U312" s="94">
        <v>279791.28000000003</v>
      </c>
      <c r="V312" t="s">
        <v>220</v>
      </c>
      <c r="W312" s="92"/>
      <c r="X312" t="s">
        <v>2</v>
      </c>
      <c r="Y312" t="s">
        <v>3</v>
      </c>
      <c r="Z312" s="94">
        <v>0</v>
      </c>
      <c r="AA312" s="94">
        <v>0</v>
      </c>
      <c r="AB312" s="94">
        <v>0</v>
      </c>
      <c r="AC312" s="94">
        <v>0</v>
      </c>
      <c r="AD312" s="94">
        <v>0</v>
      </c>
    </row>
    <row r="313" spans="1:30" x14ac:dyDescent="0.2">
      <c r="A313" t="s">
        <v>841</v>
      </c>
      <c r="B313" t="s">
        <v>0</v>
      </c>
      <c r="C313" t="s">
        <v>5</v>
      </c>
      <c r="D313" t="s">
        <v>61</v>
      </c>
      <c r="E313" t="s">
        <v>842</v>
      </c>
      <c r="F313" s="84" t="str">
        <f>VLOOKUP(A313,[1]Sheet1!$A$2:$E$1721,5,FALSE)</f>
        <v>8</v>
      </c>
      <c r="G313" s="84">
        <f>VLOOKUP(A313,'[2]FA PLANT-&amp; ELECT INSLATION'!$A$6:$E$1086,5,FALSE)</f>
        <v>0</v>
      </c>
      <c r="H313" s="92">
        <v>38718</v>
      </c>
      <c r="I313" s="93">
        <f t="shared" si="4"/>
        <v>2006</v>
      </c>
      <c r="J313" s="94">
        <v>9241.32</v>
      </c>
      <c r="K313" s="94">
        <v>184826.48</v>
      </c>
      <c r="L313" s="94">
        <v>-175585.16</v>
      </c>
      <c r="M313" s="94">
        <v>0</v>
      </c>
      <c r="N313" s="94">
        <v>0</v>
      </c>
      <c r="O313" s="94">
        <v>0</v>
      </c>
      <c r="P313" s="94">
        <v>0</v>
      </c>
      <c r="Q313" s="94">
        <v>0</v>
      </c>
      <c r="R313" t="s">
        <v>33</v>
      </c>
      <c r="S313" s="94">
        <v>-175585.16</v>
      </c>
      <c r="T313" s="94">
        <v>9241.32</v>
      </c>
      <c r="U313" s="94">
        <v>184826.48</v>
      </c>
      <c r="V313" t="s">
        <v>220</v>
      </c>
      <c r="W313" s="92"/>
      <c r="X313" t="s">
        <v>2</v>
      </c>
      <c r="Y313" t="s">
        <v>3</v>
      </c>
      <c r="Z313" s="94">
        <v>0</v>
      </c>
      <c r="AA313" s="94">
        <v>0</v>
      </c>
      <c r="AB313" s="94">
        <v>0</v>
      </c>
      <c r="AC313" s="94">
        <v>0</v>
      </c>
      <c r="AD313" s="94">
        <v>0</v>
      </c>
    </row>
    <row r="314" spans="1:30" x14ac:dyDescent="0.2">
      <c r="A314" t="s">
        <v>639</v>
      </c>
      <c r="B314" t="s">
        <v>0</v>
      </c>
      <c r="C314" t="s">
        <v>5</v>
      </c>
      <c r="D314" t="s">
        <v>61</v>
      </c>
      <c r="E314" t="s">
        <v>640</v>
      </c>
      <c r="F314" s="84" t="str">
        <f>VLOOKUP(A314,[1]Sheet1!$A$2:$E$1721,5,FALSE)</f>
        <v>8</v>
      </c>
      <c r="G314" s="84">
        <f>VLOOKUP(A314,'[2]FA PLANT-&amp; ELECT INSLATION'!$A$6:$E$1086,5,FALSE)</f>
        <v>1101</v>
      </c>
      <c r="H314" s="92">
        <v>38718</v>
      </c>
      <c r="I314" s="93">
        <f t="shared" si="4"/>
        <v>2006</v>
      </c>
      <c r="J314" s="94">
        <v>19494.48</v>
      </c>
      <c r="K314" s="94">
        <v>389889.62</v>
      </c>
      <c r="L314" s="94">
        <v>-370395.14</v>
      </c>
      <c r="M314" s="94">
        <v>0</v>
      </c>
      <c r="N314" s="94">
        <v>0</v>
      </c>
      <c r="O314" s="94">
        <v>0</v>
      </c>
      <c r="P314" s="94">
        <v>0</v>
      </c>
      <c r="Q314" s="94">
        <v>0</v>
      </c>
      <c r="R314" t="s">
        <v>33</v>
      </c>
      <c r="S314" s="94">
        <v>-370395.14</v>
      </c>
      <c r="T314" s="94">
        <v>19494.48</v>
      </c>
      <c r="U314" s="94">
        <v>389889.62</v>
      </c>
      <c r="V314" t="s">
        <v>220</v>
      </c>
      <c r="W314" s="92"/>
      <c r="X314" t="s">
        <v>2</v>
      </c>
      <c r="Y314" t="s">
        <v>3</v>
      </c>
      <c r="Z314" s="94">
        <v>0</v>
      </c>
      <c r="AA314" s="94">
        <v>0</v>
      </c>
      <c r="AB314" s="94">
        <v>0</v>
      </c>
      <c r="AC314" s="94">
        <v>0</v>
      </c>
      <c r="AD314" s="94">
        <v>0</v>
      </c>
    </row>
    <row r="315" spans="1:30" x14ac:dyDescent="0.2">
      <c r="A315" t="s">
        <v>666</v>
      </c>
      <c r="B315" t="s">
        <v>0</v>
      </c>
      <c r="C315" t="s">
        <v>5</v>
      </c>
      <c r="D315" t="s">
        <v>61</v>
      </c>
      <c r="E315" t="s">
        <v>667</v>
      </c>
      <c r="F315" s="84" t="str">
        <f>VLOOKUP(A315,[1]Sheet1!$A$2:$E$1721,5,FALSE)</f>
        <v>8</v>
      </c>
      <c r="G315" s="84">
        <f>VLOOKUP(A315,'[2]FA PLANT-&amp; ELECT INSLATION'!$A$6:$E$1086,5,FALSE)</f>
        <v>1126</v>
      </c>
      <c r="H315" s="92">
        <v>38718</v>
      </c>
      <c r="I315" s="93">
        <f t="shared" si="4"/>
        <v>2006</v>
      </c>
      <c r="J315" s="94">
        <v>17018.349999999999</v>
      </c>
      <c r="K315" s="94">
        <v>340366.94</v>
      </c>
      <c r="L315" s="94">
        <v>-323348.59000000003</v>
      </c>
      <c r="M315" s="94">
        <v>0</v>
      </c>
      <c r="N315" s="94">
        <v>0</v>
      </c>
      <c r="O315" s="94">
        <v>0</v>
      </c>
      <c r="P315" s="94">
        <v>0</v>
      </c>
      <c r="Q315" s="94">
        <v>0</v>
      </c>
      <c r="R315" t="s">
        <v>33</v>
      </c>
      <c r="S315" s="94">
        <v>-323348.59000000003</v>
      </c>
      <c r="T315" s="94">
        <v>17018.349999999999</v>
      </c>
      <c r="U315" s="94">
        <v>340366.94</v>
      </c>
      <c r="V315" t="s">
        <v>220</v>
      </c>
      <c r="W315" s="92"/>
      <c r="X315" t="s">
        <v>2</v>
      </c>
      <c r="Y315" t="s">
        <v>3</v>
      </c>
      <c r="Z315" s="94">
        <v>0</v>
      </c>
      <c r="AA315" s="94">
        <v>0</v>
      </c>
      <c r="AB315" s="94">
        <v>0</v>
      </c>
      <c r="AC315" s="94">
        <v>0</v>
      </c>
      <c r="AD315" s="94">
        <v>0</v>
      </c>
    </row>
    <row r="316" spans="1:30" x14ac:dyDescent="0.2">
      <c r="A316" t="s">
        <v>593</v>
      </c>
      <c r="B316" t="s">
        <v>0</v>
      </c>
      <c r="C316" t="s">
        <v>5</v>
      </c>
      <c r="D316" t="s">
        <v>61</v>
      </c>
      <c r="E316" t="s">
        <v>594</v>
      </c>
      <c r="F316" s="84" t="str">
        <f>VLOOKUP(A316,[1]Sheet1!$A$2:$E$1721,5,FALSE)</f>
        <v>8</v>
      </c>
      <c r="G316" s="84">
        <f>VLOOKUP(A316,'[2]FA PLANT-&amp; ELECT INSLATION'!$A$6:$E$1086,5,FALSE)</f>
        <v>1127</v>
      </c>
      <c r="H316" s="92">
        <v>38718</v>
      </c>
      <c r="I316" s="93">
        <f t="shared" si="4"/>
        <v>2006</v>
      </c>
      <c r="J316" s="94">
        <v>23219</v>
      </c>
      <c r="K316" s="94">
        <v>464380.04</v>
      </c>
      <c r="L316" s="94">
        <v>-441161.04</v>
      </c>
      <c r="M316" s="94">
        <v>0</v>
      </c>
      <c r="N316" s="94">
        <v>0</v>
      </c>
      <c r="O316" s="94">
        <v>0</v>
      </c>
      <c r="P316" s="94">
        <v>0</v>
      </c>
      <c r="Q316" s="94">
        <v>0</v>
      </c>
      <c r="R316" t="s">
        <v>33</v>
      </c>
      <c r="S316" s="94">
        <v>-441161.04</v>
      </c>
      <c r="T316" s="94">
        <v>23219</v>
      </c>
      <c r="U316" s="94">
        <v>464380.04</v>
      </c>
      <c r="V316" t="s">
        <v>220</v>
      </c>
      <c r="W316" s="92"/>
      <c r="X316" t="s">
        <v>2</v>
      </c>
      <c r="Y316" t="s">
        <v>3</v>
      </c>
      <c r="Z316" s="94">
        <v>0</v>
      </c>
      <c r="AA316" s="94">
        <v>0</v>
      </c>
      <c r="AB316" s="94">
        <v>0</v>
      </c>
      <c r="AC316" s="94">
        <v>0</v>
      </c>
      <c r="AD316" s="94">
        <v>0</v>
      </c>
    </row>
    <row r="317" spans="1:30" x14ac:dyDescent="0.2">
      <c r="A317" t="s">
        <v>2104</v>
      </c>
      <c r="B317" t="s">
        <v>0</v>
      </c>
      <c r="C317" t="s">
        <v>5</v>
      </c>
      <c r="D317" t="s">
        <v>61</v>
      </c>
      <c r="E317" t="s">
        <v>2105</v>
      </c>
      <c r="F317" s="84" t="str">
        <f>VLOOKUP(A317,[1]Sheet1!$A$2:$E$1721,5,FALSE)</f>
        <v>0</v>
      </c>
      <c r="G317" s="84">
        <f>VLOOKUP(A317,'[2]FA PLANT-&amp; ELECT INSLATION'!$A$6:$E$1086,5,FALSE)</f>
        <v>0</v>
      </c>
      <c r="H317" s="92">
        <v>38718</v>
      </c>
      <c r="I317" s="93">
        <f t="shared" si="4"/>
        <v>2006</v>
      </c>
      <c r="J317" s="94">
        <v>0</v>
      </c>
      <c r="K317" s="94">
        <v>771.72</v>
      </c>
      <c r="L317" s="94">
        <v>-771.72</v>
      </c>
      <c r="M317" s="94">
        <v>0</v>
      </c>
      <c r="N317" s="94">
        <v>0</v>
      </c>
      <c r="O317" s="94">
        <v>0</v>
      </c>
      <c r="P317" s="94">
        <v>0</v>
      </c>
      <c r="Q317" s="94">
        <v>0</v>
      </c>
      <c r="R317" t="s">
        <v>33</v>
      </c>
      <c r="S317" s="94">
        <v>-771.72</v>
      </c>
      <c r="T317" s="94">
        <v>0</v>
      </c>
      <c r="U317" s="94">
        <v>771.72</v>
      </c>
      <c r="V317" t="s">
        <v>220</v>
      </c>
      <c r="W317" s="92"/>
      <c r="X317" t="s">
        <v>2</v>
      </c>
      <c r="Y317" t="s">
        <v>3</v>
      </c>
      <c r="Z317" s="94">
        <v>0</v>
      </c>
      <c r="AA317" s="94">
        <v>0</v>
      </c>
      <c r="AB317" s="94">
        <v>0</v>
      </c>
      <c r="AC317" s="94">
        <v>0</v>
      </c>
      <c r="AD317" s="94">
        <v>0</v>
      </c>
    </row>
    <row r="318" spans="1:30" x14ac:dyDescent="0.2">
      <c r="A318" t="s">
        <v>2499</v>
      </c>
      <c r="B318" t="s">
        <v>0</v>
      </c>
      <c r="C318" t="s">
        <v>5</v>
      </c>
      <c r="D318" t="s">
        <v>61</v>
      </c>
      <c r="E318" t="s">
        <v>2500</v>
      </c>
      <c r="F318" s="84" t="str">
        <f>VLOOKUP(A318,[1]Sheet1!$A$2:$E$1721,5,FALSE)</f>
        <v>0</v>
      </c>
      <c r="G318" s="84">
        <f>VLOOKUP(A318,'[2]FA PLANT-&amp; ELECT INSLATION'!$A$6:$E$1086,5,FALSE)</f>
        <v>0</v>
      </c>
      <c r="H318" s="92">
        <v>38718</v>
      </c>
      <c r="I318" s="93">
        <f t="shared" si="4"/>
        <v>2006</v>
      </c>
      <c r="J318" s="94">
        <v>0</v>
      </c>
      <c r="K318" s="94">
        <v>24.76</v>
      </c>
      <c r="L318" s="94">
        <v>-24.76</v>
      </c>
      <c r="M318" s="94">
        <v>0</v>
      </c>
      <c r="N318" s="94">
        <v>0</v>
      </c>
      <c r="O318" s="94">
        <v>0</v>
      </c>
      <c r="P318" s="94">
        <v>0</v>
      </c>
      <c r="Q318" s="94">
        <v>0</v>
      </c>
      <c r="R318" t="s">
        <v>33</v>
      </c>
      <c r="S318" s="94">
        <v>-24.76</v>
      </c>
      <c r="T318" s="94">
        <v>0</v>
      </c>
      <c r="U318" s="94">
        <v>24.76</v>
      </c>
      <c r="V318" t="s">
        <v>220</v>
      </c>
      <c r="W318" s="92"/>
      <c r="X318" t="s">
        <v>2</v>
      </c>
      <c r="Y318" t="s">
        <v>3</v>
      </c>
      <c r="Z318" s="94">
        <v>0</v>
      </c>
      <c r="AA318" s="94">
        <v>0</v>
      </c>
      <c r="AB318" s="94">
        <v>0</v>
      </c>
      <c r="AC318" s="94">
        <v>0</v>
      </c>
      <c r="AD318" s="94">
        <v>0</v>
      </c>
    </row>
    <row r="319" spans="1:30" x14ac:dyDescent="0.2">
      <c r="A319" t="s">
        <v>2358</v>
      </c>
      <c r="B319" t="s">
        <v>0</v>
      </c>
      <c r="C319" t="s">
        <v>5</v>
      </c>
      <c r="D319" t="s">
        <v>61</v>
      </c>
      <c r="E319" t="s">
        <v>2359</v>
      </c>
      <c r="F319" s="84" t="str">
        <f>VLOOKUP(A319,[1]Sheet1!$A$2:$E$1721,5,FALSE)</f>
        <v>0</v>
      </c>
      <c r="G319" s="84">
        <f>VLOOKUP(A319,'[2]FA PLANT-&amp; ELECT INSLATION'!$A$6:$E$1086,5,FALSE)</f>
        <v>0</v>
      </c>
      <c r="H319" s="92">
        <v>38718</v>
      </c>
      <c r="I319" s="93">
        <f t="shared" si="4"/>
        <v>2006</v>
      </c>
      <c r="J319" s="94">
        <v>0</v>
      </c>
      <c r="K319" s="94">
        <v>210.58</v>
      </c>
      <c r="L319" s="94">
        <v>-210.58</v>
      </c>
      <c r="M319" s="94">
        <v>0</v>
      </c>
      <c r="N319" s="94">
        <v>0</v>
      </c>
      <c r="O319" s="94">
        <v>0</v>
      </c>
      <c r="P319" s="94">
        <v>0</v>
      </c>
      <c r="Q319" s="94">
        <v>0</v>
      </c>
      <c r="R319" t="s">
        <v>33</v>
      </c>
      <c r="S319" s="94">
        <v>-210.58</v>
      </c>
      <c r="T319" s="94">
        <v>0</v>
      </c>
      <c r="U319" s="94">
        <v>210.58</v>
      </c>
      <c r="V319" t="s">
        <v>220</v>
      </c>
      <c r="W319" s="92"/>
      <c r="X319" t="s">
        <v>2</v>
      </c>
      <c r="Y319" t="s">
        <v>3</v>
      </c>
      <c r="Z319" s="94">
        <v>0</v>
      </c>
      <c r="AA319" s="94">
        <v>0</v>
      </c>
      <c r="AB319" s="94">
        <v>0</v>
      </c>
      <c r="AC319" s="94">
        <v>0</v>
      </c>
      <c r="AD319" s="94">
        <v>0</v>
      </c>
    </row>
    <row r="320" spans="1:30" x14ac:dyDescent="0.2">
      <c r="A320" t="s">
        <v>1309</v>
      </c>
      <c r="B320" t="s">
        <v>0</v>
      </c>
      <c r="C320" t="s">
        <v>5</v>
      </c>
      <c r="D320" t="s">
        <v>61</v>
      </c>
      <c r="E320" t="s">
        <v>1310</v>
      </c>
      <c r="F320" s="84" t="str">
        <f>VLOOKUP(A320,[1]Sheet1!$A$2:$E$1721,5,FALSE)</f>
        <v>8</v>
      </c>
      <c r="G320" s="84">
        <f>VLOOKUP(A320,'[2]FA PLANT-&amp; ELECT INSLATION'!$A$6:$E$1086,5,FALSE)</f>
        <v>0</v>
      </c>
      <c r="H320" s="92">
        <v>38718</v>
      </c>
      <c r="I320" s="93">
        <f t="shared" si="4"/>
        <v>2006</v>
      </c>
      <c r="J320" s="94">
        <v>1269.77</v>
      </c>
      <c r="K320" s="94">
        <v>25395.360000000001</v>
      </c>
      <c r="L320" s="94">
        <v>-24125.59</v>
      </c>
      <c r="M320" s="94">
        <v>0</v>
      </c>
      <c r="N320" s="94">
        <v>0</v>
      </c>
      <c r="O320" s="94">
        <v>0</v>
      </c>
      <c r="P320" s="94">
        <v>0</v>
      </c>
      <c r="Q320" s="94">
        <v>0</v>
      </c>
      <c r="R320" t="s">
        <v>33</v>
      </c>
      <c r="S320" s="94">
        <v>-24125.59</v>
      </c>
      <c r="T320" s="94">
        <v>1269.77</v>
      </c>
      <c r="U320" s="94">
        <v>25395.360000000001</v>
      </c>
      <c r="V320" t="s">
        <v>220</v>
      </c>
      <c r="W320" s="92"/>
      <c r="X320" t="s">
        <v>2</v>
      </c>
      <c r="Y320" t="s">
        <v>3</v>
      </c>
      <c r="Z320" s="94">
        <v>0</v>
      </c>
      <c r="AA320" s="94">
        <v>0</v>
      </c>
      <c r="AB320" s="94">
        <v>0</v>
      </c>
      <c r="AC320" s="94">
        <v>0</v>
      </c>
      <c r="AD320" s="94">
        <v>0</v>
      </c>
    </row>
    <row r="321" spans="1:30" x14ac:dyDescent="0.2">
      <c r="A321" t="s">
        <v>2118</v>
      </c>
      <c r="B321" t="s">
        <v>0</v>
      </c>
      <c r="C321" t="s">
        <v>5</v>
      </c>
      <c r="D321" t="s">
        <v>61</v>
      </c>
      <c r="E321" t="s">
        <v>2119</v>
      </c>
      <c r="F321" s="84" t="str">
        <f>VLOOKUP(A321,[1]Sheet1!$A$2:$E$1721,5,FALSE)</f>
        <v>0</v>
      </c>
      <c r="G321" s="84">
        <f>VLOOKUP(A321,'[2]FA PLANT-&amp; ELECT INSLATION'!$A$6:$E$1086,5,FALSE)</f>
        <v>0</v>
      </c>
      <c r="H321" s="92">
        <v>38718</v>
      </c>
      <c r="I321" s="93">
        <f t="shared" si="4"/>
        <v>2006</v>
      </c>
      <c r="J321" s="94">
        <v>0</v>
      </c>
      <c r="K321" s="94">
        <v>728.35</v>
      </c>
      <c r="L321" s="94">
        <v>-728.35</v>
      </c>
      <c r="M321" s="94">
        <v>0</v>
      </c>
      <c r="N321" s="94">
        <v>0</v>
      </c>
      <c r="O321" s="94">
        <v>0</v>
      </c>
      <c r="P321" s="94">
        <v>0</v>
      </c>
      <c r="Q321" s="94">
        <v>0</v>
      </c>
      <c r="R321" t="s">
        <v>33</v>
      </c>
      <c r="S321" s="94">
        <v>-728.35</v>
      </c>
      <c r="T321" s="94">
        <v>0</v>
      </c>
      <c r="U321" s="94">
        <v>728.35</v>
      </c>
      <c r="V321" t="s">
        <v>220</v>
      </c>
      <c r="W321" s="92"/>
      <c r="X321" t="s">
        <v>2</v>
      </c>
      <c r="Y321" t="s">
        <v>3</v>
      </c>
      <c r="Z321" s="94">
        <v>0</v>
      </c>
      <c r="AA321" s="94">
        <v>0</v>
      </c>
      <c r="AB321" s="94">
        <v>0</v>
      </c>
      <c r="AC321" s="94">
        <v>0</v>
      </c>
      <c r="AD321" s="94">
        <v>0</v>
      </c>
    </row>
    <row r="322" spans="1:30" x14ac:dyDescent="0.2">
      <c r="A322" t="s">
        <v>2147</v>
      </c>
      <c r="B322" t="s">
        <v>0</v>
      </c>
      <c r="C322" t="s">
        <v>5</v>
      </c>
      <c r="D322" t="s">
        <v>61</v>
      </c>
      <c r="E322" t="s">
        <v>2148</v>
      </c>
      <c r="F322" s="84" t="str">
        <f>VLOOKUP(A322,[1]Sheet1!$A$2:$E$1721,5,FALSE)</f>
        <v>0</v>
      </c>
      <c r="G322" s="84">
        <f>VLOOKUP(A322,'[2]FA PLANT-&amp; ELECT INSLATION'!$A$6:$E$1086,5,FALSE)</f>
        <v>0</v>
      </c>
      <c r="H322" s="92">
        <v>38718</v>
      </c>
      <c r="I322" s="93">
        <f t="shared" si="4"/>
        <v>2006</v>
      </c>
      <c r="J322" s="94">
        <v>0</v>
      </c>
      <c r="K322" s="94">
        <v>654.74</v>
      </c>
      <c r="L322" s="94">
        <v>-654.74</v>
      </c>
      <c r="M322" s="94">
        <v>0</v>
      </c>
      <c r="N322" s="94">
        <v>0</v>
      </c>
      <c r="O322" s="94">
        <v>0</v>
      </c>
      <c r="P322" s="94">
        <v>0</v>
      </c>
      <c r="Q322" s="94">
        <v>0</v>
      </c>
      <c r="R322" t="s">
        <v>33</v>
      </c>
      <c r="S322" s="94">
        <v>-654.74</v>
      </c>
      <c r="T322" s="94">
        <v>0</v>
      </c>
      <c r="U322" s="94">
        <v>654.74</v>
      </c>
      <c r="V322" t="s">
        <v>220</v>
      </c>
      <c r="W322" s="92"/>
      <c r="X322" t="s">
        <v>2</v>
      </c>
      <c r="Y322" t="s">
        <v>3</v>
      </c>
      <c r="Z322" s="94">
        <v>0</v>
      </c>
      <c r="AA322" s="94">
        <v>0</v>
      </c>
      <c r="AB322" s="94">
        <v>0</v>
      </c>
      <c r="AC322" s="94">
        <v>0</v>
      </c>
      <c r="AD322" s="94">
        <v>0</v>
      </c>
    </row>
    <row r="323" spans="1:30" x14ac:dyDescent="0.2">
      <c r="A323" t="s">
        <v>2466</v>
      </c>
      <c r="B323" t="s">
        <v>0</v>
      </c>
      <c r="C323" t="s">
        <v>5</v>
      </c>
      <c r="D323" t="s">
        <v>61</v>
      </c>
      <c r="E323" t="s">
        <v>2467</v>
      </c>
      <c r="F323" s="84" t="str">
        <f>VLOOKUP(A323,[1]Sheet1!$A$2:$E$1721,5,FALSE)</f>
        <v>0</v>
      </c>
      <c r="G323" s="84">
        <f>VLOOKUP(A323,'[2]FA PLANT-&amp; ELECT INSLATION'!$A$6:$E$1086,5,FALSE)</f>
        <v>0</v>
      </c>
      <c r="H323" s="92">
        <v>38718</v>
      </c>
      <c r="I323" s="93">
        <f t="shared" ref="I323:I386" si="5">YEAR(H323)</f>
        <v>2006</v>
      </c>
      <c r="J323" s="94">
        <v>0</v>
      </c>
      <c r="K323" s="94">
        <v>60.93</v>
      </c>
      <c r="L323" s="94">
        <v>-60.93</v>
      </c>
      <c r="M323" s="94">
        <v>0</v>
      </c>
      <c r="N323" s="94">
        <v>0</v>
      </c>
      <c r="O323" s="94">
        <v>0</v>
      </c>
      <c r="P323" s="94">
        <v>0</v>
      </c>
      <c r="Q323" s="94">
        <v>0</v>
      </c>
      <c r="R323" t="s">
        <v>33</v>
      </c>
      <c r="S323" s="94">
        <v>-60.93</v>
      </c>
      <c r="T323" s="94">
        <v>0</v>
      </c>
      <c r="U323" s="94">
        <v>60.93</v>
      </c>
      <c r="V323" t="s">
        <v>220</v>
      </c>
      <c r="W323" s="92"/>
      <c r="X323" t="s">
        <v>2</v>
      </c>
      <c r="Y323" t="s">
        <v>3</v>
      </c>
      <c r="Z323" s="94">
        <v>0</v>
      </c>
      <c r="AA323" s="94">
        <v>0</v>
      </c>
      <c r="AB323" s="94">
        <v>0</v>
      </c>
      <c r="AC323" s="94">
        <v>0</v>
      </c>
      <c r="AD323" s="94">
        <v>0</v>
      </c>
    </row>
    <row r="324" spans="1:30" x14ac:dyDescent="0.2">
      <c r="A324" t="s">
        <v>2453</v>
      </c>
      <c r="B324" t="s">
        <v>0</v>
      </c>
      <c r="C324" t="s">
        <v>5</v>
      </c>
      <c r="D324" t="s">
        <v>61</v>
      </c>
      <c r="E324" t="s">
        <v>2454</v>
      </c>
      <c r="F324" s="84" t="str">
        <f>VLOOKUP(A324,[1]Sheet1!$A$2:$E$1721,5,FALSE)</f>
        <v>0</v>
      </c>
      <c r="G324" s="84">
        <f>VLOOKUP(A324,'[2]FA PLANT-&amp; ELECT INSLATION'!$A$6:$E$1086,5,FALSE)</f>
        <v>0</v>
      </c>
      <c r="H324" s="92">
        <v>38718</v>
      </c>
      <c r="I324" s="93">
        <f t="shared" si="5"/>
        <v>2006</v>
      </c>
      <c r="J324" s="94">
        <v>0</v>
      </c>
      <c r="K324" s="94">
        <v>76.22</v>
      </c>
      <c r="L324" s="94">
        <v>-76.22</v>
      </c>
      <c r="M324" s="94">
        <v>0</v>
      </c>
      <c r="N324" s="94">
        <v>0</v>
      </c>
      <c r="O324" s="94">
        <v>0</v>
      </c>
      <c r="P324" s="94">
        <v>0</v>
      </c>
      <c r="Q324" s="94">
        <v>0</v>
      </c>
      <c r="R324" t="s">
        <v>33</v>
      </c>
      <c r="S324" s="94">
        <v>-76.22</v>
      </c>
      <c r="T324" s="94">
        <v>0</v>
      </c>
      <c r="U324" s="94">
        <v>76.22</v>
      </c>
      <c r="V324" t="s">
        <v>220</v>
      </c>
      <c r="W324" s="92"/>
      <c r="X324" t="s">
        <v>2</v>
      </c>
      <c r="Y324" t="s">
        <v>3</v>
      </c>
      <c r="Z324" s="94">
        <v>0</v>
      </c>
      <c r="AA324" s="94">
        <v>0</v>
      </c>
      <c r="AB324" s="94">
        <v>0</v>
      </c>
      <c r="AC324" s="94">
        <v>0</v>
      </c>
      <c r="AD324" s="94">
        <v>0</v>
      </c>
    </row>
    <row r="325" spans="1:30" x14ac:dyDescent="0.2">
      <c r="A325" t="s">
        <v>1972</v>
      </c>
      <c r="B325" t="s">
        <v>0</v>
      </c>
      <c r="C325" t="s">
        <v>5</v>
      </c>
      <c r="D325" t="s">
        <v>61</v>
      </c>
      <c r="E325" t="s">
        <v>1973</v>
      </c>
      <c r="F325" s="84" t="str">
        <f>VLOOKUP(A325,[1]Sheet1!$A$2:$E$1721,5,FALSE)</f>
        <v>0</v>
      </c>
      <c r="G325" s="84">
        <f>VLOOKUP(A325,'[2]FA PLANT-&amp; ELECT INSLATION'!$A$6:$E$1086,5,FALSE)</f>
        <v>0</v>
      </c>
      <c r="H325" s="92">
        <v>38718</v>
      </c>
      <c r="I325" s="93">
        <f t="shared" si="5"/>
        <v>2006</v>
      </c>
      <c r="J325" s="94">
        <v>0</v>
      </c>
      <c r="K325" s="94">
        <v>1278.67</v>
      </c>
      <c r="L325" s="94">
        <v>-1278.67</v>
      </c>
      <c r="M325" s="94">
        <v>0</v>
      </c>
      <c r="N325" s="94">
        <v>0</v>
      </c>
      <c r="O325" s="94">
        <v>0</v>
      </c>
      <c r="P325" s="94">
        <v>0</v>
      </c>
      <c r="Q325" s="94">
        <v>0</v>
      </c>
      <c r="R325" t="s">
        <v>33</v>
      </c>
      <c r="S325" s="94">
        <v>-1278.67</v>
      </c>
      <c r="T325" s="94">
        <v>0</v>
      </c>
      <c r="U325" s="94">
        <v>1278.67</v>
      </c>
      <c r="V325" t="s">
        <v>220</v>
      </c>
      <c r="W325" s="92"/>
      <c r="X325" t="s">
        <v>2</v>
      </c>
      <c r="Y325" t="s">
        <v>3</v>
      </c>
      <c r="Z325" s="94">
        <v>0</v>
      </c>
      <c r="AA325" s="94">
        <v>0</v>
      </c>
      <c r="AB325" s="94">
        <v>0</v>
      </c>
      <c r="AC325" s="94">
        <v>0</v>
      </c>
      <c r="AD325" s="94">
        <v>0</v>
      </c>
    </row>
    <row r="326" spans="1:30" x14ac:dyDescent="0.2">
      <c r="A326" t="s">
        <v>2015</v>
      </c>
      <c r="B326" t="s">
        <v>0</v>
      </c>
      <c r="C326" t="s">
        <v>5</v>
      </c>
      <c r="D326" t="s">
        <v>61</v>
      </c>
      <c r="E326" t="s">
        <v>2016</v>
      </c>
      <c r="F326" s="84" t="str">
        <f>VLOOKUP(A326,[1]Sheet1!$A$2:$E$1721,5,FALSE)</f>
        <v>0</v>
      </c>
      <c r="G326" s="84">
        <f>VLOOKUP(A326,'[2]FA PLANT-&amp; ELECT INSLATION'!$A$6:$E$1086,5,FALSE)</f>
        <v>0</v>
      </c>
      <c r="H326" s="92">
        <v>38718</v>
      </c>
      <c r="I326" s="93">
        <f t="shared" si="5"/>
        <v>2006</v>
      </c>
      <c r="J326" s="94">
        <v>0</v>
      </c>
      <c r="K326" s="94">
        <v>1105.4100000000001</v>
      </c>
      <c r="L326" s="94">
        <v>-1105.4100000000001</v>
      </c>
      <c r="M326" s="94">
        <v>0</v>
      </c>
      <c r="N326" s="94">
        <v>0</v>
      </c>
      <c r="O326" s="94">
        <v>0</v>
      </c>
      <c r="P326" s="94">
        <v>0</v>
      </c>
      <c r="Q326" s="94">
        <v>0</v>
      </c>
      <c r="R326" t="s">
        <v>33</v>
      </c>
      <c r="S326" s="94">
        <v>-1105.4100000000001</v>
      </c>
      <c r="T326" s="94">
        <v>0</v>
      </c>
      <c r="U326" s="94">
        <v>1105.4100000000001</v>
      </c>
      <c r="V326" t="s">
        <v>220</v>
      </c>
      <c r="W326" s="92"/>
      <c r="X326" t="s">
        <v>2</v>
      </c>
      <c r="Y326" t="s">
        <v>3</v>
      </c>
      <c r="Z326" s="94">
        <v>0</v>
      </c>
      <c r="AA326" s="94">
        <v>0</v>
      </c>
      <c r="AB326" s="94">
        <v>0</v>
      </c>
      <c r="AC326" s="94">
        <v>0</v>
      </c>
      <c r="AD326" s="94">
        <v>0</v>
      </c>
    </row>
    <row r="327" spans="1:30" x14ac:dyDescent="0.2">
      <c r="A327" t="s">
        <v>1762</v>
      </c>
      <c r="B327" t="s">
        <v>0</v>
      </c>
      <c r="C327" t="s">
        <v>5</v>
      </c>
      <c r="D327" t="s">
        <v>61</v>
      </c>
      <c r="E327" t="s">
        <v>1763</v>
      </c>
      <c r="F327" s="84" t="str">
        <f>VLOOKUP(A327,[1]Sheet1!$A$2:$E$1721,5,FALSE)</f>
        <v>0</v>
      </c>
      <c r="G327" s="84">
        <f>VLOOKUP(A327,'[2]FA PLANT-&amp; ELECT INSLATION'!$A$6:$E$1086,5,FALSE)</f>
        <v>0</v>
      </c>
      <c r="H327" s="92">
        <v>38718</v>
      </c>
      <c r="I327" s="93">
        <f t="shared" si="5"/>
        <v>2006</v>
      </c>
      <c r="J327" s="94">
        <v>0</v>
      </c>
      <c r="K327" s="94">
        <v>3754.81</v>
      </c>
      <c r="L327" s="94">
        <v>-3754.81</v>
      </c>
      <c r="M327" s="94">
        <v>0</v>
      </c>
      <c r="N327" s="94">
        <v>0</v>
      </c>
      <c r="O327" s="94">
        <v>0</v>
      </c>
      <c r="P327" s="94">
        <v>0</v>
      </c>
      <c r="Q327" s="94">
        <v>0</v>
      </c>
      <c r="R327" t="s">
        <v>33</v>
      </c>
      <c r="S327" s="94">
        <v>-3754.81</v>
      </c>
      <c r="T327" s="94">
        <v>0</v>
      </c>
      <c r="U327" s="94">
        <v>3754.81</v>
      </c>
      <c r="V327" t="s">
        <v>220</v>
      </c>
      <c r="W327" s="92"/>
      <c r="X327" t="s">
        <v>2</v>
      </c>
      <c r="Y327" t="s">
        <v>3</v>
      </c>
      <c r="Z327" s="94">
        <v>0</v>
      </c>
      <c r="AA327" s="94">
        <v>0</v>
      </c>
      <c r="AB327" s="94">
        <v>0</v>
      </c>
      <c r="AC327" s="94">
        <v>0</v>
      </c>
      <c r="AD327" s="94">
        <v>0</v>
      </c>
    </row>
    <row r="328" spans="1:30" x14ac:dyDescent="0.2">
      <c r="A328" t="s">
        <v>1629</v>
      </c>
      <c r="B328" t="s">
        <v>0</v>
      </c>
      <c r="C328" t="s">
        <v>5</v>
      </c>
      <c r="D328" t="s">
        <v>61</v>
      </c>
      <c r="E328" t="s">
        <v>1630</v>
      </c>
      <c r="F328" s="84" t="str">
        <f>VLOOKUP(A328,[1]Sheet1!$A$2:$E$1721,5,FALSE)</f>
        <v>8</v>
      </c>
      <c r="G328" s="84">
        <f>VLOOKUP(A328,'[2]FA PLANT-&amp; ELECT INSLATION'!$A$6:$E$1086,5,FALSE)</f>
        <v>0</v>
      </c>
      <c r="H328" s="92">
        <v>38718</v>
      </c>
      <c r="I328" s="93">
        <f t="shared" si="5"/>
        <v>2006</v>
      </c>
      <c r="J328" s="94">
        <v>376.02</v>
      </c>
      <c r="K328" s="94">
        <v>7520.27</v>
      </c>
      <c r="L328" s="94">
        <v>-7144.25</v>
      </c>
      <c r="M328" s="94">
        <v>0</v>
      </c>
      <c r="N328" s="94">
        <v>0</v>
      </c>
      <c r="O328" s="94">
        <v>0</v>
      </c>
      <c r="P328" s="94">
        <v>0</v>
      </c>
      <c r="Q328" s="94">
        <v>0</v>
      </c>
      <c r="R328" t="s">
        <v>33</v>
      </c>
      <c r="S328" s="94">
        <v>-7144.25</v>
      </c>
      <c r="T328" s="94">
        <v>376.02</v>
      </c>
      <c r="U328" s="94">
        <v>7520.27</v>
      </c>
      <c r="V328" t="s">
        <v>220</v>
      </c>
      <c r="W328" s="92"/>
      <c r="X328" t="s">
        <v>2</v>
      </c>
      <c r="Y328" t="s">
        <v>3</v>
      </c>
      <c r="Z328" s="94">
        <v>0</v>
      </c>
      <c r="AA328" s="94">
        <v>0</v>
      </c>
      <c r="AB328" s="94">
        <v>0</v>
      </c>
      <c r="AC328" s="94">
        <v>0</v>
      </c>
      <c r="AD328" s="94">
        <v>0</v>
      </c>
    </row>
    <row r="329" spans="1:30" x14ac:dyDescent="0.2">
      <c r="A329" t="s">
        <v>2460</v>
      </c>
      <c r="B329" t="s">
        <v>0</v>
      </c>
      <c r="C329" t="s">
        <v>5</v>
      </c>
      <c r="D329" t="s">
        <v>61</v>
      </c>
      <c r="E329" t="s">
        <v>2461</v>
      </c>
      <c r="F329" s="84" t="str">
        <f>VLOOKUP(A329,[1]Sheet1!$A$2:$E$1721,5,FALSE)</f>
        <v>0</v>
      </c>
      <c r="G329" s="84">
        <f>VLOOKUP(A329,'[2]FA PLANT-&amp; ELECT INSLATION'!$A$6:$E$1086,5,FALSE)</f>
        <v>0</v>
      </c>
      <c r="H329" s="92">
        <v>38718</v>
      </c>
      <c r="I329" s="93">
        <f t="shared" si="5"/>
        <v>2006</v>
      </c>
      <c r="J329" s="94">
        <v>0</v>
      </c>
      <c r="K329" s="94">
        <v>68.87</v>
      </c>
      <c r="L329" s="94">
        <v>-68.87</v>
      </c>
      <c r="M329" s="94">
        <v>0</v>
      </c>
      <c r="N329" s="94">
        <v>0</v>
      </c>
      <c r="O329" s="94">
        <v>0</v>
      </c>
      <c r="P329" s="94">
        <v>0</v>
      </c>
      <c r="Q329" s="94">
        <v>0</v>
      </c>
      <c r="R329" t="s">
        <v>33</v>
      </c>
      <c r="S329" s="94">
        <v>-68.87</v>
      </c>
      <c r="T329" s="94">
        <v>0</v>
      </c>
      <c r="U329" s="94">
        <v>68.87</v>
      </c>
      <c r="V329" t="s">
        <v>220</v>
      </c>
      <c r="W329" s="92"/>
      <c r="X329" t="s">
        <v>2</v>
      </c>
      <c r="Y329" t="s">
        <v>3</v>
      </c>
      <c r="Z329" s="94">
        <v>0</v>
      </c>
      <c r="AA329" s="94">
        <v>0</v>
      </c>
      <c r="AB329" s="94">
        <v>0</v>
      </c>
      <c r="AC329" s="94">
        <v>0</v>
      </c>
      <c r="AD329" s="94">
        <v>0</v>
      </c>
    </row>
    <row r="330" spans="1:30" x14ac:dyDescent="0.2">
      <c r="A330" t="s">
        <v>2338</v>
      </c>
      <c r="B330" t="s">
        <v>0</v>
      </c>
      <c r="C330" t="s">
        <v>5</v>
      </c>
      <c r="D330" t="s">
        <v>61</v>
      </c>
      <c r="E330" t="s">
        <v>2339</v>
      </c>
      <c r="F330" s="84" t="str">
        <f>VLOOKUP(A330,[1]Sheet1!$A$2:$E$1721,5,FALSE)</f>
        <v>0</v>
      </c>
      <c r="G330" s="84">
        <f>VLOOKUP(A330,'[2]FA PLANT-&amp; ELECT INSLATION'!$A$6:$E$1086,5,FALSE)</f>
        <v>0</v>
      </c>
      <c r="H330" s="92">
        <v>38718</v>
      </c>
      <c r="I330" s="93">
        <f t="shared" si="5"/>
        <v>2006</v>
      </c>
      <c r="J330" s="94">
        <v>0</v>
      </c>
      <c r="K330" s="94">
        <v>257</v>
      </c>
      <c r="L330" s="94">
        <v>-257</v>
      </c>
      <c r="M330" s="94">
        <v>0</v>
      </c>
      <c r="N330" s="94">
        <v>0</v>
      </c>
      <c r="O330" s="94">
        <v>0</v>
      </c>
      <c r="P330" s="94">
        <v>0</v>
      </c>
      <c r="Q330" s="94">
        <v>0</v>
      </c>
      <c r="R330" t="s">
        <v>33</v>
      </c>
      <c r="S330" s="94">
        <v>-257</v>
      </c>
      <c r="T330" s="94">
        <v>0</v>
      </c>
      <c r="U330" s="94">
        <v>257</v>
      </c>
      <c r="V330" t="s">
        <v>220</v>
      </c>
      <c r="W330" s="92"/>
      <c r="X330" t="s">
        <v>2</v>
      </c>
      <c r="Y330" t="s">
        <v>3</v>
      </c>
      <c r="Z330" s="94">
        <v>0</v>
      </c>
      <c r="AA330" s="94">
        <v>0</v>
      </c>
      <c r="AB330" s="94">
        <v>0</v>
      </c>
      <c r="AC330" s="94">
        <v>0</v>
      </c>
      <c r="AD330" s="94">
        <v>0</v>
      </c>
    </row>
    <row r="331" spans="1:30" x14ac:dyDescent="0.2">
      <c r="A331" t="s">
        <v>1989</v>
      </c>
      <c r="B331" t="s">
        <v>0</v>
      </c>
      <c r="C331" t="s">
        <v>5</v>
      </c>
      <c r="D331" t="s">
        <v>61</v>
      </c>
      <c r="E331" t="s">
        <v>1990</v>
      </c>
      <c r="F331" s="84" t="str">
        <f>VLOOKUP(A331,[1]Sheet1!$A$2:$E$1721,5,FALSE)</f>
        <v>0</v>
      </c>
      <c r="G331" s="84">
        <f>VLOOKUP(A331,'[2]FA PLANT-&amp; ELECT INSLATION'!$A$6:$E$1086,5,FALSE)</f>
        <v>0</v>
      </c>
      <c r="H331" s="92">
        <v>38718</v>
      </c>
      <c r="I331" s="93">
        <f t="shared" si="5"/>
        <v>2006</v>
      </c>
      <c r="J331" s="94">
        <v>0</v>
      </c>
      <c r="K331" s="94">
        <v>1219.01</v>
      </c>
      <c r="L331" s="94">
        <v>-1219.01</v>
      </c>
      <c r="M331" s="94">
        <v>0</v>
      </c>
      <c r="N331" s="94">
        <v>0</v>
      </c>
      <c r="O331" s="94">
        <v>0</v>
      </c>
      <c r="P331" s="94">
        <v>0</v>
      </c>
      <c r="Q331" s="94">
        <v>0</v>
      </c>
      <c r="R331" t="s">
        <v>33</v>
      </c>
      <c r="S331" s="94">
        <v>-1219.01</v>
      </c>
      <c r="T331" s="94">
        <v>0</v>
      </c>
      <c r="U331" s="94">
        <v>1219.01</v>
      </c>
      <c r="V331" t="s">
        <v>220</v>
      </c>
      <c r="W331" s="92"/>
      <c r="X331" t="s">
        <v>2</v>
      </c>
      <c r="Y331" t="s">
        <v>3</v>
      </c>
      <c r="Z331" s="94">
        <v>0</v>
      </c>
      <c r="AA331" s="94">
        <v>0</v>
      </c>
      <c r="AB331" s="94">
        <v>0</v>
      </c>
      <c r="AC331" s="94">
        <v>0</v>
      </c>
      <c r="AD331" s="94">
        <v>0</v>
      </c>
    </row>
    <row r="332" spans="1:30" x14ac:dyDescent="0.2">
      <c r="A332" t="s">
        <v>2298</v>
      </c>
      <c r="B332" t="s">
        <v>0</v>
      </c>
      <c r="C332" t="s">
        <v>5</v>
      </c>
      <c r="D332" t="s">
        <v>61</v>
      </c>
      <c r="E332" t="s">
        <v>2299</v>
      </c>
      <c r="F332" s="84" t="str">
        <f>VLOOKUP(A332,[1]Sheet1!$A$2:$E$1721,5,FALSE)</f>
        <v>0</v>
      </c>
      <c r="G332" s="84">
        <f>VLOOKUP(A332,'[2]FA PLANT-&amp; ELECT INSLATION'!$A$6:$E$1086,5,FALSE)</f>
        <v>0</v>
      </c>
      <c r="H332" s="92">
        <v>38718</v>
      </c>
      <c r="I332" s="93">
        <f t="shared" si="5"/>
        <v>2006</v>
      </c>
      <c r="J332" s="94">
        <v>0</v>
      </c>
      <c r="K332" s="94">
        <v>302.86</v>
      </c>
      <c r="L332" s="94">
        <v>-302.86</v>
      </c>
      <c r="M332" s="94">
        <v>0</v>
      </c>
      <c r="N332" s="94">
        <v>0</v>
      </c>
      <c r="O332" s="94">
        <v>0</v>
      </c>
      <c r="P332" s="94">
        <v>0</v>
      </c>
      <c r="Q332" s="94">
        <v>0</v>
      </c>
      <c r="R332" t="s">
        <v>33</v>
      </c>
      <c r="S332" s="94">
        <v>-302.86</v>
      </c>
      <c r="T332" s="94">
        <v>0</v>
      </c>
      <c r="U332" s="94">
        <v>302.86</v>
      </c>
      <c r="V332" t="s">
        <v>220</v>
      </c>
      <c r="W332" s="92"/>
      <c r="X332" t="s">
        <v>2</v>
      </c>
      <c r="Y332" t="s">
        <v>3</v>
      </c>
      <c r="Z332" s="94">
        <v>0</v>
      </c>
      <c r="AA332" s="94">
        <v>0</v>
      </c>
      <c r="AB332" s="94">
        <v>0</v>
      </c>
      <c r="AC332" s="94">
        <v>0</v>
      </c>
      <c r="AD332" s="94">
        <v>0</v>
      </c>
    </row>
    <row r="333" spans="1:30" x14ac:dyDescent="0.2">
      <c r="A333" t="s">
        <v>2206</v>
      </c>
      <c r="B333" t="s">
        <v>0</v>
      </c>
      <c r="C333" t="s">
        <v>5</v>
      </c>
      <c r="D333" t="s">
        <v>61</v>
      </c>
      <c r="E333" t="s">
        <v>2207</v>
      </c>
      <c r="F333" s="84" t="str">
        <f>VLOOKUP(A333,[1]Sheet1!$A$2:$E$1721,5,FALSE)</f>
        <v>0</v>
      </c>
      <c r="G333" s="84">
        <f>VLOOKUP(A333,'[2]FA PLANT-&amp; ELECT INSLATION'!$A$6:$E$1086,5,FALSE)</f>
        <v>0</v>
      </c>
      <c r="H333" s="92">
        <v>38718</v>
      </c>
      <c r="I333" s="93">
        <f t="shared" si="5"/>
        <v>2006</v>
      </c>
      <c r="J333" s="94">
        <v>0</v>
      </c>
      <c r="K333" s="94">
        <v>479.78</v>
      </c>
      <c r="L333" s="94">
        <v>-479.78</v>
      </c>
      <c r="M333" s="94">
        <v>0</v>
      </c>
      <c r="N333" s="94">
        <v>0</v>
      </c>
      <c r="O333" s="94">
        <v>0</v>
      </c>
      <c r="P333" s="94">
        <v>0</v>
      </c>
      <c r="Q333" s="94">
        <v>0</v>
      </c>
      <c r="R333" t="s">
        <v>33</v>
      </c>
      <c r="S333" s="94">
        <v>-479.78</v>
      </c>
      <c r="T333" s="94">
        <v>0</v>
      </c>
      <c r="U333" s="94">
        <v>479.78</v>
      </c>
      <c r="V333" t="s">
        <v>220</v>
      </c>
      <c r="W333" s="92"/>
      <c r="X333" t="s">
        <v>2</v>
      </c>
      <c r="Y333" t="s">
        <v>3</v>
      </c>
      <c r="Z333" s="94">
        <v>0</v>
      </c>
      <c r="AA333" s="94">
        <v>0</v>
      </c>
      <c r="AB333" s="94">
        <v>0</v>
      </c>
      <c r="AC333" s="94">
        <v>0</v>
      </c>
      <c r="AD333" s="94">
        <v>0</v>
      </c>
    </row>
    <row r="334" spans="1:30" x14ac:dyDescent="0.2">
      <c r="A334" t="s">
        <v>2369</v>
      </c>
      <c r="B334" t="s">
        <v>0</v>
      </c>
      <c r="C334" t="s">
        <v>5</v>
      </c>
      <c r="D334" t="s">
        <v>61</v>
      </c>
      <c r="E334" t="s">
        <v>2320</v>
      </c>
      <c r="F334" s="84" t="str">
        <f>VLOOKUP(A334,[1]Sheet1!$A$2:$E$1721,5,FALSE)</f>
        <v>0</v>
      </c>
      <c r="G334" s="84">
        <f>VLOOKUP(A334,'[2]FA PLANT-&amp; ELECT INSLATION'!$A$6:$E$1086,5,FALSE)</f>
        <v>0</v>
      </c>
      <c r="H334" s="92">
        <v>38718</v>
      </c>
      <c r="I334" s="93">
        <f t="shared" si="5"/>
        <v>2006</v>
      </c>
      <c r="J334" s="94">
        <v>0</v>
      </c>
      <c r="K334" s="94">
        <v>203.2</v>
      </c>
      <c r="L334" s="94">
        <v>-203.2</v>
      </c>
      <c r="M334" s="94">
        <v>0</v>
      </c>
      <c r="N334" s="94">
        <v>0</v>
      </c>
      <c r="O334" s="94">
        <v>0</v>
      </c>
      <c r="P334" s="94">
        <v>0</v>
      </c>
      <c r="Q334" s="94">
        <v>0</v>
      </c>
      <c r="R334" t="s">
        <v>33</v>
      </c>
      <c r="S334" s="94">
        <v>-203.2</v>
      </c>
      <c r="T334" s="94">
        <v>0</v>
      </c>
      <c r="U334" s="94">
        <v>203.2</v>
      </c>
      <c r="V334" t="s">
        <v>220</v>
      </c>
      <c r="W334" s="92"/>
      <c r="X334" t="s">
        <v>2</v>
      </c>
      <c r="Y334" t="s">
        <v>3</v>
      </c>
      <c r="Z334" s="94">
        <v>0</v>
      </c>
      <c r="AA334" s="94">
        <v>0</v>
      </c>
      <c r="AB334" s="94">
        <v>0</v>
      </c>
      <c r="AC334" s="94">
        <v>0</v>
      </c>
      <c r="AD334" s="94">
        <v>0</v>
      </c>
    </row>
    <row r="335" spans="1:30" x14ac:dyDescent="0.2">
      <c r="A335" t="s">
        <v>2319</v>
      </c>
      <c r="B335" t="s">
        <v>0</v>
      </c>
      <c r="C335" t="s">
        <v>5</v>
      </c>
      <c r="D335" t="s">
        <v>61</v>
      </c>
      <c r="E335" t="s">
        <v>2320</v>
      </c>
      <c r="F335" s="84" t="str">
        <f>VLOOKUP(A335,[1]Sheet1!$A$2:$E$1721,5,FALSE)</f>
        <v>0</v>
      </c>
      <c r="G335" s="84">
        <f>VLOOKUP(A335,'[2]FA PLANT-&amp; ELECT INSLATION'!$A$6:$E$1086,5,FALSE)</f>
        <v>0</v>
      </c>
      <c r="H335" s="92">
        <v>38718</v>
      </c>
      <c r="I335" s="93">
        <f t="shared" si="5"/>
        <v>2006</v>
      </c>
      <c r="J335" s="94">
        <v>0</v>
      </c>
      <c r="K335" s="94">
        <v>273.8</v>
      </c>
      <c r="L335" s="94">
        <v>-273.8</v>
      </c>
      <c r="M335" s="94">
        <v>0</v>
      </c>
      <c r="N335" s="94">
        <v>0</v>
      </c>
      <c r="O335" s="94">
        <v>0</v>
      </c>
      <c r="P335" s="94">
        <v>0</v>
      </c>
      <c r="Q335" s="94">
        <v>0</v>
      </c>
      <c r="R335" t="s">
        <v>33</v>
      </c>
      <c r="S335" s="94">
        <v>-273.8</v>
      </c>
      <c r="T335" s="94">
        <v>0</v>
      </c>
      <c r="U335" s="94">
        <v>273.8</v>
      </c>
      <c r="V335" t="s">
        <v>220</v>
      </c>
      <c r="W335" s="92"/>
      <c r="X335" t="s">
        <v>2</v>
      </c>
      <c r="Y335" t="s">
        <v>3</v>
      </c>
      <c r="Z335" s="94">
        <v>0</v>
      </c>
      <c r="AA335" s="94">
        <v>0</v>
      </c>
      <c r="AB335" s="94">
        <v>0</v>
      </c>
      <c r="AC335" s="94">
        <v>0</v>
      </c>
      <c r="AD335" s="94">
        <v>0</v>
      </c>
    </row>
    <row r="336" spans="1:30" x14ac:dyDescent="0.2">
      <c r="A336" t="s">
        <v>2120</v>
      </c>
      <c r="B336" t="s">
        <v>0</v>
      </c>
      <c r="C336" t="s">
        <v>5</v>
      </c>
      <c r="D336" t="s">
        <v>61</v>
      </c>
      <c r="E336" t="s">
        <v>2121</v>
      </c>
      <c r="F336" s="84" t="str">
        <f>VLOOKUP(A336,[1]Sheet1!$A$2:$E$1721,5,FALSE)</f>
        <v>0</v>
      </c>
      <c r="G336" s="84">
        <f>VLOOKUP(A336,'[2]FA PLANT-&amp; ELECT INSLATION'!$A$6:$E$1086,5,FALSE)</f>
        <v>0</v>
      </c>
      <c r="H336" s="92">
        <v>38718</v>
      </c>
      <c r="I336" s="93">
        <f t="shared" si="5"/>
        <v>2006</v>
      </c>
      <c r="J336" s="94">
        <v>0</v>
      </c>
      <c r="K336" s="94">
        <v>724.37</v>
      </c>
      <c r="L336" s="94">
        <v>-724.37</v>
      </c>
      <c r="M336" s="94">
        <v>0</v>
      </c>
      <c r="N336" s="94">
        <v>0</v>
      </c>
      <c r="O336" s="94">
        <v>0</v>
      </c>
      <c r="P336" s="94">
        <v>0</v>
      </c>
      <c r="Q336" s="94">
        <v>0</v>
      </c>
      <c r="R336" t="s">
        <v>33</v>
      </c>
      <c r="S336" s="94">
        <v>-724.37</v>
      </c>
      <c r="T336" s="94">
        <v>0</v>
      </c>
      <c r="U336" s="94">
        <v>724.37</v>
      </c>
      <c r="V336" t="s">
        <v>220</v>
      </c>
      <c r="W336" s="92"/>
      <c r="X336" t="s">
        <v>2</v>
      </c>
      <c r="Y336" t="s">
        <v>3</v>
      </c>
      <c r="Z336" s="94">
        <v>0</v>
      </c>
      <c r="AA336" s="94">
        <v>0</v>
      </c>
      <c r="AB336" s="94">
        <v>0</v>
      </c>
      <c r="AC336" s="94">
        <v>0</v>
      </c>
      <c r="AD336" s="94">
        <v>0</v>
      </c>
    </row>
    <row r="337" spans="1:30" x14ac:dyDescent="0.2">
      <c r="A337" t="s">
        <v>2419</v>
      </c>
      <c r="B337" t="s">
        <v>0</v>
      </c>
      <c r="C337" t="s">
        <v>5</v>
      </c>
      <c r="D337" t="s">
        <v>61</v>
      </c>
      <c r="E337" t="s">
        <v>2420</v>
      </c>
      <c r="F337" s="84" t="str">
        <f>VLOOKUP(A337,[1]Sheet1!$A$2:$E$1721,5,FALSE)</f>
        <v>0</v>
      </c>
      <c r="G337" s="84">
        <f>VLOOKUP(A337,'[2]FA PLANT-&amp; ELECT INSLATION'!$A$6:$E$1086,5,FALSE)</f>
        <v>0</v>
      </c>
      <c r="H337" s="92">
        <v>38718</v>
      </c>
      <c r="I337" s="93">
        <f t="shared" si="5"/>
        <v>2006</v>
      </c>
      <c r="J337" s="94">
        <v>0</v>
      </c>
      <c r="K337" s="94">
        <v>132.47</v>
      </c>
      <c r="L337" s="94">
        <v>-132.47</v>
      </c>
      <c r="M337" s="94">
        <v>0</v>
      </c>
      <c r="N337" s="94">
        <v>0</v>
      </c>
      <c r="O337" s="94">
        <v>0</v>
      </c>
      <c r="P337" s="94">
        <v>0</v>
      </c>
      <c r="Q337" s="94">
        <v>0</v>
      </c>
      <c r="R337" t="s">
        <v>33</v>
      </c>
      <c r="S337" s="94">
        <v>-132.47</v>
      </c>
      <c r="T337" s="94">
        <v>0</v>
      </c>
      <c r="U337" s="94">
        <v>132.47</v>
      </c>
      <c r="V337" t="s">
        <v>220</v>
      </c>
      <c r="W337" s="92"/>
      <c r="X337" t="s">
        <v>2</v>
      </c>
      <c r="Y337" t="s">
        <v>3</v>
      </c>
      <c r="Z337" s="94">
        <v>0</v>
      </c>
      <c r="AA337" s="94">
        <v>0</v>
      </c>
      <c r="AB337" s="94">
        <v>0</v>
      </c>
      <c r="AC337" s="94">
        <v>0</v>
      </c>
      <c r="AD337" s="94">
        <v>0</v>
      </c>
    </row>
    <row r="338" spans="1:30" x14ac:dyDescent="0.2">
      <c r="A338" t="s">
        <v>2081</v>
      </c>
      <c r="B338" t="s">
        <v>0</v>
      </c>
      <c r="C338" t="s">
        <v>5</v>
      </c>
      <c r="D338" t="s">
        <v>61</v>
      </c>
      <c r="E338" t="s">
        <v>2082</v>
      </c>
      <c r="F338" s="84" t="str">
        <f>VLOOKUP(A338,[1]Sheet1!$A$2:$E$1721,5,FALSE)</f>
        <v>0</v>
      </c>
      <c r="G338" s="84">
        <f>VLOOKUP(A338,'[2]FA PLANT-&amp; ELECT INSLATION'!$A$6:$E$1086,5,FALSE)</f>
        <v>0</v>
      </c>
      <c r="H338" s="92">
        <v>38718</v>
      </c>
      <c r="I338" s="93">
        <f t="shared" si="5"/>
        <v>2006</v>
      </c>
      <c r="J338" s="94">
        <v>0</v>
      </c>
      <c r="K338" s="94">
        <v>882.28</v>
      </c>
      <c r="L338" s="94">
        <v>-882.28</v>
      </c>
      <c r="M338" s="94">
        <v>0</v>
      </c>
      <c r="N338" s="94">
        <v>0</v>
      </c>
      <c r="O338" s="94">
        <v>0</v>
      </c>
      <c r="P338" s="94">
        <v>0</v>
      </c>
      <c r="Q338" s="94">
        <v>0</v>
      </c>
      <c r="R338" t="s">
        <v>33</v>
      </c>
      <c r="S338" s="94">
        <v>-882.28</v>
      </c>
      <c r="T338" s="94">
        <v>0</v>
      </c>
      <c r="U338" s="94">
        <v>882.28</v>
      </c>
      <c r="V338" t="s">
        <v>220</v>
      </c>
      <c r="W338" s="92"/>
      <c r="X338" t="s">
        <v>2</v>
      </c>
      <c r="Y338" t="s">
        <v>3</v>
      </c>
      <c r="Z338" s="94">
        <v>0</v>
      </c>
      <c r="AA338" s="94">
        <v>0</v>
      </c>
      <c r="AB338" s="94">
        <v>0</v>
      </c>
      <c r="AC338" s="94">
        <v>0</v>
      </c>
      <c r="AD338" s="94">
        <v>0</v>
      </c>
    </row>
    <row r="339" spans="1:30" x14ac:dyDescent="0.2">
      <c r="A339" t="s">
        <v>1924</v>
      </c>
      <c r="B339" t="s">
        <v>0</v>
      </c>
      <c r="C339" t="s">
        <v>5</v>
      </c>
      <c r="D339" t="s">
        <v>61</v>
      </c>
      <c r="E339" t="s">
        <v>1925</v>
      </c>
      <c r="F339" s="84" t="str">
        <f>VLOOKUP(A339,[1]Sheet1!$A$2:$E$1721,5,FALSE)</f>
        <v>0</v>
      </c>
      <c r="G339" s="84">
        <f>VLOOKUP(A339,'[2]FA PLANT-&amp; ELECT INSLATION'!$A$6:$E$1086,5,FALSE)</f>
        <v>0</v>
      </c>
      <c r="H339" s="92">
        <v>38718</v>
      </c>
      <c r="I339" s="93">
        <f t="shared" si="5"/>
        <v>2006</v>
      </c>
      <c r="J339" s="94">
        <v>0</v>
      </c>
      <c r="K339" s="94">
        <v>1635.84</v>
      </c>
      <c r="L339" s="94">
        <v>-1635.84</v>
      </c>
      <c r="M339" s="94">
        <v>0</v>
      </c>
      <c r="N339" s="94">
        <v>0</v>
      </c>
      <c r="O339" s="94">
        <v>0</v>
      </c>
      <c r="P339" s="94">
        <v>0</v>
      </c>
      <c r="Q339" s="94">
        <v>0</v>
      </c>
      <c r="R339" t="s">
        <v>33</v>
      </c>
      <c r="S339" s="94">
        <v>-1635.84</v>
      </c>
      <c r="T339" s="94">
        <v>0</v>
      </c>
      <c r="U339" s="94">
        <v>1635.84</v>
      </c>
      <c r="V339" t="s">
        <v>220</v>
      </c>
      <c r="W339" s="92"/>
      <c r="X339" t="s">
        <v>2</v>
      </c>
      <c r="Y339" t="s">
        <v>3</v>
      </c>
      <c r="Z339" s="94">
        <v>0</v>
      </c>
      <c r="AA339" s="94">
        <v>0</v>
      </c>
      <c r="AB339" s="94">
        <v>0</v>
      </c>
      <c r="AC339" s="94">
        <v>0</v>
      </c>
      <c r="AD339" s="94">
        <v>0</v>
      </c>
    </row>
    <row r="340" spans="1:30" x14ac:dyDescent="0.2">
      <c r="A340" t="s">
        <v>1947</v>
      </c>
      <c r="B340" t="s">
        <v>0</v>
      </c>
      <c r="C340" t="s">
        <v>5</v>
      </c>
      <c r="D340" t="s">
        <v>61</v>
      </c>
      <c r="E340" t="s">
        <v>1948</v>
      </c>
      <c r="F340" s="84" t="str">
        <f>VLOOKUP(A340,[1]Sheet1!$A$2:$E$1721,5,FALSE)</f>
        <v>0</v>
      </c>
      <c r="G340" s="84">
        <f>VLOOKUP(A340,'[2]FA PLANT-&amp; ELECT INSLATION'!$A$6:$E$1086,5,FALSE)</f>
        <v>0</v>
      </c>
      <c r="H340" s="92">
        <v>38718</v>
      </c>
      <c r="I340" s="93">
        <f t="shared" si="5"/>
        <v>2006</v>
      </c>
      <c r="J340" s="94">
        <v>0</v>
      </c>
      <c r="K340" s="94">
        <v>1449.11</v>
      </c>
      <c r="L340" s="94">
        <v>-1449.11</v>
      </c>
      <c r="M340" s="94">
        <v>0</v>
      </c>
      <c r="N340" s="94">
        <v>0</v>
      </c>
      <c r="O340" s="94">
        <v>0</v>
      </c>
      <c r="P340" s="94">
        <v>0</v>
      </c>
      <c r="Q340" s="94">
        <v>0</v>
      </c>
      <c r="R340" t="s">
        <v>33</v>
      </c>
      <c r="S340" s="94">
        <v>-1449.11</v>
      </c>
      <c r="T340" s="94">
        <v>0</v>
      </c>
      <c r="U340" s="94">
        <v>1449.11</v>
      </c>
      <c r="V340" t="s">
        <v>220</v>
      </c>
      <c r="W340" s="92"/>
      <c r="X340" t="s">
        <v>2</v>
      </c>
      <c r="Y340" t="s">
        <v>3</v>
      </c>
      <c r="Z340" s="94">
        <v>0</v>
      </c>
      <c r="AA340" s="94">
        <v>0</v>
      </c>
      <c r="AB340" s="94">
        <v>0</v>
      </c>
      <c r="AC340" s="94">
        <v>0</v>
      </c>
      <c r="AD340" s="94">
        <v>0</v>
      </c>
    </row>
    <row r="341" spans="1:30" x14ac:dyDescent="0.2">
      <c r="A341" t="s">
        <v>2035</v>
      </c>
      <c r="B341" t="s">
        <v>0</v>
      </c>
      <c r="C341" t="s">
        <v>5</v>
      </c>
      <c r="D341" t="s">
        <v>61</v>
      </c>
      <c r="E341" t="s">
        <v>2036</v>
      </c>
      <c r="F341" s="84" t="str">
        <f>VLOOKUP(A341,[1]Sheet1!$A$2:$E$1721,5,FALSE)</f>
        <v>0</v>
      </c>
      <c r="G341" s="84">
        <f>VLOOKUP(A341,'[2]FA PLANT-&amp; ELECT INSLATION'!$A$6:$E$1086,5,FALSE)</f>
        <v>0</v>
      </c>
      <c r="H341" s="92">
        <v>38718</v>
      </c>
      <c r="I341" s="93">
        <f t="shared" si="5"/>
        <v>2006</v>
      </c>
      <c r="J341" s="94">
        <v>0</v>
      </c>
      <c r="K341" s="94">
        <v>1036.0999999999999</v>
      </c>
      <c r="L341" s="94">
        <v>-1036.0999999999999</v>
      </c>
      <c r="M341" s="94">
        <v>0</v>
      </c>
      <c r="N341" s="94">
        <v>0</v>
      </c>
      <c r="O341" s="94">
        <v>0</v>
      </c>
      <c r="P341" s="94">
        <v>0</v>
      </c>
      <c r="Q341" s="94">
        <v>0</v>
      </c>
      <c r="R341" t="s">
        <v>33</v>
      </c>
      <c r="S341" s="94">
        <v>-1036.0999999999999</v>
      </c>
      <c r="T341" s="94">
        <v>0</v>
      </c>
      <c r="U341" s="94">
        <v>1036.0999999999999</v>
      </c>
      <c r="V341" t="s">
        <v>220</v>
      </c>
      <c r="W341" s="92"/>
      <c r="X341" t="s">
        <v>2</v>
      </c>
      <c r="Y341" t="s">
        <v>3</v>
      </c>
      <c r="Z341" s="94">
        <v>0</v>
      </c>
      <c r="AA341" s="94">
        <v>0</v>
      </c>
      <c r="AB341" s="94">
        <v>0</v>
      </c>
      <c r="AC341" s="94">
        <v>0</v>
      </c>
      <c r="AD341" s="94">
        <v>0</v>
      </c>
    </row>
    <row r="342" spans="1:30" x14ac:dyDescent="0.2">
      <c r="A342" t="s">
        <v>1671</v>
      </c>
      <c r="B342" t="s">
        <v>0</v>
      </c>
      <c r="C342" t="s">
        <v>5</v>
      </c>
      <c r="D342" t="s">
        <v>61</v>
      </c>
      <c r="E342" t="s">
        <v>1672</v>
      </c>
      <c r="F342" s="84" t="str">
        <f>VLOOKUP(A342,[1]Sheet1!$A$2:$E$1721,5,FALSE)</f>
        <v>8</v>
      </c>
      <c r="G342" s="84">
        <f>VLOOKUP(A342,'[2]FA PLANT-&amp; ELECT INSLATION'!$A$6:$E$1086,5,FALSE)</f>
        <v>0</v>
      </c>
      <c r="H342" s="92">
        <v>38718</v>
      </c>
      <c r="I342" s="93">
        <f t="shared" si="5"/>
        <v>2006</v>
      </c>
      <c r="J342" s="94">
        <v>311.83</v>
      </c>
      <c r="K342" s="94">
        <v>6236.64</v>
      </c>
      <c r="L342" s="94">
        <v>-5924.81</v>
      </c>
      <c r="M342" s="94">
        <v>0</v>
      </c>
      <c r="N342" s="94">
        <v>0</v>
      </c>
      <c r="O342" s="94">
        <v>0</v>
      </c>
      <c r="P342" s="94">
        <v>0</v>
      </c>
      <c r="Q342" s="94">
        <v>0</v>
      </c>
      <c r="R342" t="s">
        <v>33</v>
      </c>
      <c r="S342" s="94">
        <v>-5924.81</v>
      </c>
      <c r="T342" s="94">
        <v>311.83</v>
      </c>
      <c r="U342" s="94">
        <v>6236.64</v>
      </c>
      <c r="V342" t="s">
        <v>220</v>
      </c>
      <c r="W342" s="92"/>
      <c r="X342" t="s">
        <v>2</v>
      </c>
      <c r="Y342" t="s">
        <v>3</v>
      </c>
      <c r="Z342" s="94">
        <v>0</v>
      </c>
      <c r="AA342" s="94">
        <v>0</v>
      </c>
      <c r="AB342" s="94">
        <v>0</v>
      </c>
      <c r="AC342" s="94">
        <v>0</v>
      </c>
      <c r="AD342" s="94">
        <v>0</v>
      </c>
    </row>
    <row r="343" spans="1:30" x14ac:dyDescent="0.2">
      <c r="A343" t="s">
        <v>2276</v>
      </c>
      <c r="B343" t="s">
        <v>0</v>
      </c>
      <c r="C343" t="s">
        <v>5</v>
      </c>
      <c r="D343" t="s">
        <v>61</v>
      </c>
      <c r="E343" t="s">
        <v>2277</v>
      </c>
      <c r="F343" s="84" t="str">
        <f>VLOOKUP(A343,[1]Sheet1!$A$2:$E$1721,5,FALSE)</f>
        <v>0</v>
      </c>
      <c r="G343" s="84">
        <f>VLOOKUP(A343,'[2]FA PLANT-&amp; ELECT INSLATION'!$A$6:$E$1086,5,FALSE)</f>
        <v>0</v>
      </c>
      <c r="H343" s="92">
        <v>38718</v>
      </c>
      <c r="I343" s="93">
        <f t="shared" si="5"/>
        <v>2006</v>
      </c>
      <c r="J343" s="94">
        <v>0</v>
      </c>
      <c r="K343" s="94">
        <v>352.27</v>
      </c>
      <c r="L343" s="94">
        <v>-352.27</v>
      </c>
      <c r="M343" s="94">
        <v>0</v>
      </c>
      <c r="N343" s="94">
        <v>0</v>
      </c>
      <c r="O343" s="94">
        <v>0</v>
      </c>
      <c r="P343" s="94">
        <v>0</v>
      </c>
      <c r="Q343" s="94">
        <v>0</v>
      </c>
      <c r="R343" t="s">
        <v>33</v>
      </c>
      <c r="S343" s="94">
        <v>-352.27</v>
      </c>
      <c r="T343" s="94">
        <v>0</v>
      </c>
      <c r="U343" s="94">
        <v>352.27</v>
      </c>
      <c r="V343" t="s">
        <v>220</v>
      </c>
      <c r="W343" s="92"/>
      <c r="X343" t="s">
        <v>2</v>
      </c>
      <c r="Y343" t="s">
        <v>3</v>
      </c>
      <c r="Z343" s="94">
        <v>0</v>
      </c>
      <c r="AA343" s="94">
        <v>0</v>
      </c>
      <c r="AB343" s="94">
        <v>0</v>
      </c>
      <c r="AC343" s="94">
        <v>0</v>
      </c>
      <c r="AD343" s="94">
        <v>0</v>
      </c>
    </row>
    <row r="344" spans="1:30" x14ac:dyDescent="0.2">
      <c r="A344" t="s">
        <v>1661</v>
      </c>
      <c r="B344" t="s">
        <v>0</v>
      </c>
      <c r="C344" t="s">
        <v>5</v>
      </c>
      <c r="D344" t="s">
        <v>61</v>
      </c>
      <c r="E344" t="s">
        <v>1662</v>
      </c>
      <c r="F344" s="84" t="str">
        <f>VLOOKUP(A344,[1]Sheet1!$A$2:$E$1721,5,FALSE)</f>
        <v>0</v>
      </c>
      <c r="G344" s="84">
        <f>VLOOKUP(A344,'[2]FA PLANT-&amp; ELECT INSLATION'!$A$6:$E$1086,5,FALSE)</f>
        <v>0</v>
      </c>
      <c r="H344" s="92">
        <v>38718</v>
      </c>
      <c r="I344" s="93">
        <f t="shared" si="5"/>
        <v>2006</v>
      </c>
      <c r="J344" s="94">
        <v>0</v>
      </c>
      <c r="K344" s="94">
        <v>6424.73</v>
      </c>
      <c r="L344" s="94">
        <v>-6424.73</v>
      </c>
      <c r="M344" s="94">
        <v>0</v>
      </c>
      <c r="N344" s="94">
        <v>0</v>
      </c>
      <c r="O344" s="94">
        <v>0</v>
      </c>
      <c r="P344" s="94">
        <v>0</v>
      </c>
      <c r="Q344" s="94">
        <v>0</v>
      </c>
      <c r="R344" t="s">
        <v>33</v>
      </c>
      <c r="S344" s="94">
        <v>-6424.73</v>
      </c>
      <c r="T344" s="94">
        <v>0</v>
      </c>
      <c r="U344" s="94">
        <v>6424.73</v>
      </c>
      <c r="V344" t="s">
        <v>220</v>
      </c>
      <c r="W344" s="92"/>
      <c r="X344" t="s">
        <v>2</v>
      </c>
      <c r="Y344" t="s">
        <v>3</v>
      </c>
      <c r="Z344" s="94">
        <v>0</v>
      </c>
      <c r="AA344" s="94">
        <v>0</v>
      </c>
      <c r="AB344" s="94">
        <v>0</v>
      </c>
      <c r="AC344" s="94">
        <v>0</v>
      </c>
      <c r="AD344" s="94">
        <v>0</v>
      </c>
    </row>
    <row r="345" spans="1:30" x14ac:dyDescent="0.2">
      <c r="A345" t="s">
        <v>2236</v>
      </c>
      <c r="B345" t="s">
        <v>0</v>
      </c>
      <c r="C345" t="s">
        <v>5</v>
      </c>
      <c r="D345" t="s">
        <v>61</v>
      </c>
      <c r="E345" t="s">
        <v>2237</v>
      </c>
      <c r="F345" s="84" t="str">
        <f>VLOOKUP(A345,[1]Sheet1!$A$2:$E$1721,5,FALSE)</f>
        <v>0</v>
      </c>
      <c r="G345" s="84">
        <f>VLOOKUP(A345,'[2]FA PLANT-&amp; ELECT INSLATION'!$A$6:$E$1086,5,FALSE)</f>
        <v>0</v>
      </c>
      <c r="H345" s="92">
        <v>38718</v>
      </c>
      <c r="I345" s="93">
        <f t="shared" si="5"/>
        <v>2006</v>
      </c>
      <c r="J345" s="94">
        <v>0</v>
      </c>
      <c r="K345" s="94">
        <v>425.51</v>
      </c>
      <c r="L345" s="94">
        <v>-425.51</v>
      </c>
      <c r="M345" s="94">
        <v>0</v>
      </c>
      <c r="N345" s="94">
        <v>0</v>
      </c>
      <c r="O345" s="94">
        <v>0</v>
      </c>
      <c r="P345" s="94">
        <v>0</v>
      </c>
      <c r="Q345" s="94">
        <v>0</v>
      </c>
      <c r="R345" t="s">
        <v>33</v>
      </c>
      <c r="S345" s="94">
        <v>-425.51</v>
      </c>
      <c r="T345" s="94">
        <v>0</v>
      </c>
      <c r="U345" s="94">
        <v>425.51</v>
      </c>
      <c r="V345" t="s">
        <v>220</v>
      </c>
      <c r="W345" s="92"/>
      <c r="X345" t="s">
        <v>2</v>
      </c>
      <c r="Y345" t="s">
        <v>3</v>
      </c>
      <c r="Z345" s="94">
        <v>0</v>
      </c>
      <c r="AA345" s="94">
        <v>0</v>
      </c>
      <c r="AB345" s="94">
        <v>0</v>
      </c>
      <c r="AC345" s="94">
        <v>0</v>
      </c>
      <c r="AD345" s="94">
        <v>0</v>
      </c>
    </row>
    <row r="346" spans="1:30" x14ac:dyDescent="0.2">
      <c r="A346" t="s">
        <v>2002</v>
      </c>
      <c r="B346" t="s">
        <v>0</v>
      </c>
      <c r="C346" t="s">
        <v>5</v>
      </c>
      <c r="D346" t="s">
        <v>61</v>
      </c>
      <c r="E346" t="s">
        <v>1986</v>
      </c>
      <c r="F346" s="84" t="str">
        <f>VLOOKUP(A346,[1]Sheet1!$A$2:$E$1721,5,FALSE)</f>
        <v>0</v>
      </c>
      <c r="G346" s="84">
        <f>VLOOKUP(A346,'[2]FA PLANT-&amp; ELECT INSLATION'!$A$6:$E$1086,5,FALSE)</f>
        <v>0</v>
      </c>
      <c r="H346" s="92">
        <v>38718</v>
      </c>
      <c r="I346" s="93">
        <f t="shared" si="5"/>
        <v>2006</v>
      </c>
      <c r="J346" s="94">
        <v>0</v>
      </c>
      <c r="K346" s="94">
        <v>1151.8800000000001</v>
      </c>
      <c r="L346" s="94">
        <v>-1151.8800000000001</v>
      </c>
      <c r="M346" s="94">
        <v>0</v>
      </c>
      <c r="N346" s="94">
        <v>0</v>
      </c>
      <c r="O346" s="94">
        <v>0</v>
      </c>
      <c r="P346" s="94">
        <v>0</v>
      </c>
      <c r="Q346" s="94">
        <v>0</v>
      </c>
      <c r="R346" t="s">
        <v>33</v>
      </c>
      <c r="S346" s="94">
        <v>-1151.8800000000001</v>
      </c>
      <c r="T346" s="94">
        <v>0</v>
      </c>
      <c r="U346" s="94">
        <v>1151.8800000000001</v>
      </c>
      <c r="V346" t="s">
        <v>220</v>
      </c>
      <c r="W346" s="92"/>
      <c r="X346" t="s">
        <v>2</v>
      </c>
      <c r="Y346" t="s">
        <v>3</v>
      </c>
      <c r="Z346" s="94">
        <v>0</v>
      </c>
      <c r="AA346" s="94">
        <v>0</v>
      </c>
      <c r="AB346" s="94">
        <v>0</v>
      </c>
      <c r="AC346" s="94">
        <v>0</v>
      </c>
      <c r="AD346" s="94">
        <v>0</v>
      </c>
    </row>
    <row r="347" spans="1:30" x14ac:dyDescent="0.2">
      <c r="A347" t="s">
        <v>1985</v>
      </c>
      <c r="B347" t="s">
        <v>0</v>
      </c>
      <c r="C347" t="s">
        <v>5</v>
      </c>
      <c r="D347" t="s">
        <v>61</v>
      </c>
      <c r="E347" t="s">
        <v>1986</v>
      </c>
      <c r="F347" s="84" t="str">
        <f>VLOOKUP(A347,[1]Sheet1!$A$2:$E$1721,5,FALSE)</f>
        <v>0</v>
      </c>
      <c r="G347" s="84">
        <f>VLOOKUP(A347,'[2]FA PLANT-&amp; ELECT INSLATION'!$A$6:$E$1086,5,FALSE)</f>
        <v>0</v>
      </c>
      <c r="H347" s="92">
        <v>38718</v>
      </c>
      <c r="I347" s="93">
        <f t="shared" si="5"/>
        <v>2006</v>
      </c>
      <c r="J347" s="94">
        <v>0</v>
      </c>
      <c r="K347" s="94">
        <v>1228.0999999999999</v>
      </c>
      <c r="L347" s="94">
        <v>-1228.0999999999999</v>
      </c>
      <c r="M347" s="94">
        <v>0</v>
      </c>
      <c r="N347" s="94">
        <v>0</v>
      </c>
      <c r="O347" s="94">
        <v>0</v>
      </c>
      <c r="P347" s="94">
        <v>0</v>
      </c>
      <c r="Q347" s="94">
        <v>0</v>
      </c>
      <c r="R347" t="s">
        <v>33</v>
      </c>
      <c r="S347" s="94">
        <v>-1228.0999999999999</v>
      </c>
      <c r="T347" s="94">
        <v>0</v>
      </c>
      <c r="U347" s="94">
        <v>1228.0999999999999</v>
      </c>
      <c r="V347" t="s">
        <v>220</v>
      </c>
      <c r="W347" s="92"/>
      <c r="X347" t="s">
        <v>2</v>
      </c>
      <c r="Y347" t="s">
        <v>3</v>
      </c>
      <c r="Z347" s="94">
        <v>0</v>
      </c>
      <c r="AA347" s="94">
        <v>0</v>
      </c>
      <c r="AB347" s="94">
        <v>0</v>
      </c>
      <c r="AC347" s="94">
        <v>0</v>
      </c>
      <c r="AD347" s="94">
        <v>0</v>
      </c>
    </row>
    <row r="348" spans="1:30" x14ac:dyDescent="0.2">
      <c r="A348" t="s">
        <v>2280</v>
      </c>
      <c r="B348" t="s">
        <v>0</v>
      </c>
      <c r="C348" t="s">
        <v>5</v>
      </c>
      <c r="D348" t="s">
        <v>61</v>
      </c>
      <c r="E348" t="s">
        <v>2281</v>
      </c>
      <c r="F348" s="84" t="str">
        <f>VLOOKUP(A348,[1]Sheet1!$A$2:$E$1721,5,FALSE)</f>
        <v>0</v>
      </c>
      <c r="G348" s="84">
        <f>VLOOKUP(A348,'[2]FA PLANT-&amp; ELECT INSLATION'!$A$6:$E$1086,5,FALSE)</f>
        <v>0</v>
      </c>
      <c r="H348" s="92">
        <v>38718</v>
      </c>
      <c r="I348" s="93">
        <f t="shared" si="5"/>
        <v>2006</v>
      </c>
      <c r="J348" s="94">
        <v>0</v>
      </c>
      <c r="K348" s="94">
        <v>329.71</v>
      </c>
      <c r="L348" s="94">
        <v>-329.71</v>
      </c>
      <c r="M348" s="94">
        <v>0</v>
      </c>
      <c r="N348" s="94">
        <v>0</v>
      </c>
      <c r="O348" s="94">
        <v>0</v>
      </c>
      <c r="P348" s="94">
        <v>0</v>
      </c>
      <c r="Q348" s="94">
        <v>0</v>
      </c>
      <c r="R348" t="s">
        <v>33</v>
      </c>
      <c r="S348" s="94">
        <v>-329.71</v>
      </c>
      <c r="T348" s="94">
        <v>0</v>
      </c>
      <c r="U348" s="94">
        <v>329.71</v>
      </c>
      <c r="V348" t="s">
        <v>220</v>
      </c>
      <c r="W348" s="92"/>
      <c r="X348" t="s">
        <v>2</v>
      </c>
      <c r="Y348" t="s">
        <v>3</v>
      </c>
      <c r="Z348" s="94">
        <v>0</v>
      </c>
      <c r="AA348" s="94">
        <v>0</v>
      </c>
      <c r="AB348" s="94">
        <v>0</v>
      </c>
      <c r="AC348" s="94">
        <v>0</v>
      </c>
      <c r="AD348" s="94">
        <v>0</v>
      </c>
    </row>
    <row r="349" spans="1:30" x14ac:dyDescent="0.2">
      <c r="A349" t="s">
        <v>1239</v>
      </c>
      <c r="B349" t="s">
        <v>0</v>
      </c>
      <c r="C349" t="s">
        <v>5</v>
      </c>
      <c r="D349" t="s">
        <v>61</v>
      </c>
      <c r="E349" t="s">
        <v>1240</v>
      </c>
      <c r="F349" s="84" t="str">
        <f>VLOOKUP(A349,[1]Sheet1!$A$2:$E$1721,5,FALSE)</f>
        <v>8</v>
      </c>
      <c r="G349" s="84">
        <f>VLOOKUP(A349,'[2]FA PLANT-&amp; ELECT INSLATION'!$A$6:$E$1086,5,FALSE)</f>
        <v>0</v>
      </c>
      <c r="H349" s="92">
        <v>38718</v>
      </c>
      <c r="I349" s="93">
        <f t="shared" si="5"/>
        <v>2006</v>
      </c>
      <c r="J349" s="94">
        <v>1778.84</v>
      </c>
      <c r="K349" s="94">
        <v>35576.76</v>
      </c>
      <c r="L349" s="94">
        <v>-33797.919999999998</v>
      </c>
      <c r="M349" s="94">
        <v>0</v>
      </c>
      <c r="N349" s="94">
        <v>0</v>
      </c>
      <c r="O349" s="94">
        <v>0</v>
      </c>
      <c r="P349" s="94">
        <v>0</v>
      </c>
      <c r="Q349" s="94">
        <v>0</v>
      </c>
      <c r="R349" t="s">
        <v>33</v>
      </c>
      <c r="S349" s="94">
        <v>-33797.919999999998</v>
      </c>
      <c r="T349" s="94">
        <v>1778.84</v>
      </c>
      <c r="U349" s="94">
        <v>35576.76</v>
      </c>
      <c r="V349" t="s">
        <v>220</v>
      </c>
      <c r="W349" s="92"/>
      <c r="X349" t="s">
        <v>2</v>
      </c>
      <c r="Y349" t="s">
        <v>3</v>
      </c>
      <c r="Z349" s="94">
        <v>0</v>
      </c>
      <c r="AA349" s="94">
        <v>0</v>
      </c>
      <c r="AB349" s="94">
        <v>0</v>
      </c>
      <c r="AC349" s="94">
        <v>0</v>
      </c>
      <c r="AD349" s="94">
        <v>0</v>
      </c>
    </row>
    <row r="350" spans="1:30" x14ac:dyDescent="0.2">
      <c r="A350" t="s">
        <v>2489</v>
      </c>
      <c r="B350" t="s">
        <v>0</v>
      </c>
      <c r="C350" t="s">
        <v>5</v>
      </c>
      <c r="D350" t="s">
        <v>61</v>
      </c>
      <c r="E350" t="s">
        <v>2490</v>
      </c>
      <c r="F350" s="84" t="str">
        <f>VLOOKUP(A350,[1]Sheet1!$A$2:$E$1721,5,FALSE)</f>
        <v>0</v>
      </c>
      <c r="G350" s="84">
        <f>VLOOKUP(A350,'[2]FA PLANT-&amp; ELECT INSLATION'!$A$6:$E$1086,5,FALSE)</f>
        <v>0</v>
      </c>
      <c r="H350" s="92">
        <v>38718</v>
      </c>
      <c r="I350" s="93">
        <f t="shared" si="5"/>
        <v>2006</v>
      </c>
      <c r="J350" s="94">
        <v>0</v>
      </c>
      <c r="K350" s="94">
        <v>32.89</v>
      </c>
      <c r="L350" s="94">
        <v>-32.89</v>
      </c>
      <c r="M350" s="94">
        <v>0</v>
      </c>
      <c r="N350" s="94">
        <v>0</v>
      </c>
      <c r="O350" s="94">
        <v>0</v>
      </c>
      <c r="P350" s="94">
        <v>0</v>
      </c>
      <c r="Q350" s="94">
        <v>0</v>
      </c>
      <c r="R350" t="s">
        <v>33</v>
      </c>
      <c r="S350" s="94">
        <v>-32.89</v>
      </c>
      <c r="T350" s="94">
        <v>0</v>
      </c>
      <c r="U350" s="94">
        <v>32.89</v>
      </c>
      <c r="V350" t="s">
        <v>220</v>
      </c>
      <c r="W350" s="92"/>
      <c r="X350" t="s">
        <v>2</v>
      </c>
      <c r="Y350" t="s">
        <v>3</v>
      </c>
      <c r="Z350" s="94">
        <v>0</v>
      </c>
      <c r="AA350" s="94">
        <v>0</v>
      </c>
      <c r="AB350" s="94">
        <v>0</v>
      </c>
      <c r="AC350" s="94">
        <v>0</v>
      </c>
      <c r="AD350" s="94">
        <v>0</v>
      </c>
    </row>
    <row r="351" spans="1:30" x14ac:dyDescent="0.2">
      <c r="A351" t="s">
        <v>2185</v>
      </c>
      <c r="B351" t="s">
        <v>0</v>
      </c>
      <c r="C351" t="s">
        <v>5</v>
      </c>
      <c r="D351" t="s">
        <v>61</v>
      </c>
      <c r="E351" t="s">
        <v>2186</v>
      </c>
      <c r="F351" s="84" t="str">
        <f>VLOOKUP(A351,[1]Sheet1!$A$2:$E$1721,5,FALSE)</f>
        <v>0</v>
      </c>
      <c r="G351" s="84">
        <f>VLOOKUP(A351,'[2]FA PLANT-&amp; ELECT INSLATION'!$A$6:$E$1086,5,FALSE)</f>
        <v>0</v>
      </c>
      <c r="H351" s="92">
        <v>38718</v>
      </c>
      <c r="I351" s="93">
        <f t="shared" si="5"/>
        <v>2006</v>
      </c>
      <c r="J351" s="94">
        <v>0</v>
      </c>
      <c r="K351" s="94">
        <v>545.37</v>
      </c>
      <c r="L351" s="94">
        <v>-545.37</v>
      </c>
      <c r="M351" s="94">
        <v>0</v>
      </c>
      <c r="N351" s="94">
        <v>0</v>
      </c>
      <c r="O351" s="94">
        <v>0</v>
      </c>
      <c r="P351" s="94">
        <v>0</v>
      </c>
      <c r="Q351" s="94">
        <v>0</v>
      </c>
      <c r="R351" t="s">
        <v>33</v>
      </c>
      <c r="S351" s="94">
        <v>-545.37</v>
      </c>
      <c r="T351" s="94">
        <v>0</v>
      </c>
      <c r="U351" s="94">
        <v>545.37</v>
      </c>
      <c r="V351" t="s">
        <v>220</v>
      </c>
      <c r="W351" s="92"/>
      <c r="X351" t="s">
        <v>2</v>
      </c>
      <c r="Y351" t="s">
        <v>3</v>
      </c>
      <c r="Z351" s="94">
        <v>0</v>
      </c>
      <c r="AA351" s="94">
        <v>0</v>
      </c>
      <c r="AB351" s="94">
        <v>0</v>
      </c>
      <c r="AC351" s="94">
        <v>0</v>
      </c>
      <c r="AD351" s="94">
        <v>0</v>
      </c>
    </row>
    <row r="352" spans="1:30" x14ac:dyDescent="0.2">
      <c r="A352" t="s">
        <v>2227</v>
      </c>
      <c r="B352" t="s">
        <v>0</v>
      </c>
      <c r="C352" t="s">
        <v>5</v>
      </c>
      <c r="D352" t="s">
        <v>61</v>
      </c>
      <c r="E352" t="s">
        <v>2228</v>
      </c>
      <c r="F352" s="84" t="str">
        <f>VLOOKUP(A352,[1]Sheet1!$A$2:$E$1721,5,FALSE)</f>
        <v>0</v>
      </c>
      <c r="G352" s="84">
        <f>VLOOKUP(A352,'[2]FA PLANT-&amp; ELECT INSLATION'!$A$6:$E$1086,5,FALSE)</f>
        <v>0</v>
      </c>
      <c r="H352" s="92">
        <v>38718</v>
      </c>
      <c r="I352" s="93">
        <f t="shared" si="5"/>
        <v>2006</v>
      </c>
      <c r="J352" s="94">
        <v>0</v>
      </c>
      <c r="K352" s="94">
        <v>442.09</v>
      </c>
      <c r="L352" s="94">
        <v>-442.09</v>
      </c>
      <c r="M352" s="94">
        <v>0</v>
      </c>
      <c r="N352" s="94">
        <v>0</v>
      </c>
      <c r="O352" s="94">
        <v>0</v>
      </c>
      <c r="P352" s="94">
        <v>0</v>
      </c>
      <c r="Q352" s="94">
        <v>0</v>
      </c>
      <c r="R352" t="s">
        <v>33</v>
      </c>
      <c r="S352" s="94">
        <v>-442.09</v>
      </c>
      <c r="T352" s="94">
        <v>0</v>
      </c>
      <c r="U352" s="94">
        <v>442.09</v>
      </c>
      <c r="V352" t="s">
        <v>220</v>
      </c>
      <c r="W352" s="92"/>
      <c r="X352" t="s">
        <v>2</v>
      </c>
      <c r="Y352" t="s">
        <v>3</v>
      </c>
      <c r="Z352" s="94">
        <v>0</v>
      </c>
      <c r="AA352" s="94">
        <v>0</v>
      </c>
      <c r="AB352" s="94">
        <v>0</v>
      </c>
      <c r="AC352" s="94">
        <v>0</v>
      </c>
      <c r="AD352" s="94">
        <v>0</v>
      </c>
    </row>
    <row r="353" spans="1:30" x14ac:dyDescent="0.2">
      <c r="A353" t="s">
        <v>2264</v>
      </c>
      <c r="B353" t="s">
        <v>0</v>
      </c>
      <c r="C353" t="s">
        <v>5</v>
      </c>
      <c r="D353" t="s">
        <v>61</v>
      </c>
      <c r="E353" t="s">
        <v>2265</v>
      </c>
      <c r="F353" s="84" t="str">
        <f>VLOOKUP(A353,[1]Sheet1!$A$2:$E$1721,5,FALSE)</f>
        <v>0</v>
      </c>
      <c r="G353" s="84">
        <f>VLOOKUP(A353,'[2]FA PLANT-&amp; ELECT INSLATION'!$A$6:$E$1086,5,FALSE)</f>
        <v>0</v>
      </c>
      <c r="H353" s="92">
        <v>38718</v>
      </c>
      <c r="I353" s="93">
        <f t="shared" si="5"/>
        <v>2006</v>
      </c>
      <c r="J353" s="94">
        <v>0</v>
      </c>
      <c r="K353" s="94">
        <v>378.99</v>
      </c>
      <c r="L353" s="94">
        <v>-378.99</v>
      </c>
      <c r="M353" s="94">
        <v>0</v>
      </c>
      <c r="N353" s="94">
        <v>0</v>
      </c>
      <c r="O353" s="94">
        <v>0</v>
      </c>
      <c r="P353" s="94">
        <v>0</v>
      </c>
      <c r="Q353" s="94">
        <v>0</v>
      </c>
      <c r="R353" t="s">
        <v>33</v>
      </c>
      <c r="S353" s="94">
        <v>-378.99</v>
      </c>
      <c r="T353" s="94">
        <v>0</v>
      </c>
      <c r="U353" s="94">
        <v>378.99</v>
      </c>
      <c r="V353" t="s">
        <v>220</v>
      </c>
      <c r="W353" s="92"/>
      <c r="X353" t="s">
        <v>2</v>
      </c>
      <c r="Y353" t="s">
        <v>3</v>
      </c>
      <c r="Z353" s="94">
        <v>0</v>
      </c>
      <c r="AA353" s="94">
        <v>0</v>
      </c>
      <c r="AB353" s="94">
        <v>0</v>
      </c>
      <c r="AC353" s="94">
        <v>0</v>
      </c>
      <c r="AD353" s="94">
        <v>0</v>
      </c>
    </row>
    <row r="354" spans="1:30" x14ac:dyDescent="0.2">
      <c r="A354" t="s">
        <v>1609</v>
      </c>
      <c r="B354" t="s">
        <v>0</v>
      </c>
      <c r="C354" t="s">
        <v>5</v>
      </c>
      <c r="D354" t="s">
        <v>61</v>
      </c>
      <c r="E354" t="s">
        <v>1610</v>
      </c>
      <c r="F354" s="84" t="str">
        <f>VLOOKUP(A354,[1]Sheet1!$A$2:$E$1721,5,FALSE)</f>
        <v>0</v>
      </c>
      <c r="G354" s="84">
        <f>VLOOKUP(A354,'[2]FA PLANT-&amp; ELECT INSLATION'!$A$6:$E$1086,5,FALSE)</f>
        <v>0</v>
      </c>
      <c r="H354" s="92">
        <v>38718</v>
      </c>
      <c r="I354" s="93">
        <f t="shared" si="5"/>
        <v>2006</v>
      </c>
      <c r="J354" s="94">
        <v>0</v>
      </c>
      <c r="K354" s="94">
        <v>8249.68</v>
      </c>
      <c r="L354" s="94">
        <v>-8249.68</v>
      </c>
      <c r="M354" s="94">
        <v>0</v>
      </c>
      <c r="N354" s="94">
        <v>0</v>
      </c>
      <c r="O354" s="94">
        <v>0</v>
      </c>
      <c r="P354" s="94">
        <v>0</v>
      </c>
      <c r="Q354" s="94">
        <v>0</v>
      </c>
      <c r="R354" t="s">
        <v>33</v>
      </c>
      <c r="S354" s="94">
        <v>-8249.68</v>
      </c>
      <c r="T354" s="94">
        <v>0</v>
      </c>
      <c r="U354" s="94">
        <v>8249.68</v>
      </c>
      <c r="V354" t="s">
        <v>220</v>
      </c>
      <c r="W354" s="92"/>
      <c r="X354" t="s">
        <v>2</v>
      </c>
      <c r="Y354" t="s">
        <v>3</v>
      </c>
      <c r="Z354" s="94">
        <v>0</v>
      </c>
      <c r="AA354" s="94">
        <v>0</v>
      </c>
      <c r="AB354" s="94">
        <v>0</v>
      </c>
      <c r="AC354" s="94">
        <v>0</v>
      </c>
      <c r="AD354" s="94">
        <v>0</v>
      </c>
    </row>
    <row r="355" spans="1:30" x14ac:dyDescent="0.2">
      <c r="A355" t="s">
        <v>1519</v>
      </c>
      <c r="B355" t="s">
        <v>0</v>
      </c>
      <c r="C355" t="s">
        <v>5</v>
      </c>
      <c r="D355" t="s">
        <v>61</v>
      </c>
      <c r="E355" t="s">
        <v>1520</v>
      </c>
      <c r="F355" s="84" t="str">
        <f>VLOOKUP(A355,[1]Sheet1!$A$2:$E$1721,5,FALSE)</f>
        <v>8</v>
      </c>
      <c r="G355" s="84">
        <f>VLOOKUP(A355,'[2]FA PLANT-&amp; ELECT INSLATION'!$A$6:$E$1086,5,FALSE)</f>
        <v>0</v>
      </c>
      <c r="H355" s="92">
        <v>38718</v>
      </c>
      <c r="I355" s="93">
        <f t="shared" si="5"/>
        <v>2006</v>
      </c>
      <c r="J355" s="94">
        <v>641.99</v>
      </c>
      <c r="K355" s="94">
        <v>12839.82</v>
      </c>
      <c r="L355" s="94">
        <v>-12197.83</v>
      </c>
      <c r="M355" s="94">
        <v>0</v>
      </c>
      <c r="N355" s="94">
        <v>0</v>
      </c>
      <c r="O355" s="94">
        <v>0</v>
      </c>
      <c r="P355" s="94">
        <v>0</v>
      </c>
      <c r="Q355" s="94">
        <v>0</v>
      </c>
      <c r="R355" t="s">
        <v>33</v>
      </c>
      <c r="S355" s="94">
        <v>-12197.83</v>
      </c>
      <c r="T355" s="94">
        <v>641.99</v>
      </c>
      <c r="U355" s="94">
        <v>12839.82</v>
      </c>
      <c r="V355" t="s">
        <v>220</v>
      </c>
      <c r="W355" s="92"/>
      <c r="X355" t="s">
        <v>2</v>
      </c>
      <c r="Y355" t="s">
        <v>3</v>
      </c>
      <c r="Z355" s="94">
        <v>0</v>
      </c>
      <c r="AA355" s="94">
        <v>0</v>
      </c>
      <c r="AB355" s="94">
        <v>0</v>
      </c>
      <c r="AC355" s="94">
        <v>0</v>
      </c>
      <c r="AD355" s="94">
        <v>0</v>
      </c>
    </row>
    <row r="356" spans="1:30" x14ac:dyDescent="0.2">
      <c r="A356" t="s">
        <v>2214</v>
      </c>
      <c r="B356" t="s">
        <v>0</v>
      </c>
      <c r="C356" t="s">
        <v>5</v>
      </c>
      <c r="D356" t="s">
        <v>61</v>
      </c>
      <c r="E356" t="s">
        <v>2215</v>
      </c>
      <c r="F356" s="84" t="str">
        <f>VLOOKUP(A356,[1]Sheet1!$A$2:$E$1721,5,FALSE)</f>
        <v>0</v>
      </c>
      <c r="G356" s="84">
        <f>VLOOKUP(A356,'[2]FA PLANT-&amp; ELECT INSLATION'!$A$6:$E$1086,5,FALSE)</f>
        <v>0</v>
      </c>
      <c r="H356" s="92">
        <v>38718</v>
      </c>
      <c r="I356" s="93">
        <f t="shared" si="5"/>
        <v>2006</v>
      </c>
      <c r="J356" s="94">
        <v>0</v>
      </c>
      <c r="K356" s="94">
        <v>468.92</v>
      </c>
      <c r="L356" s="94">
        <v>-468.92</v>
      </c>
      <c r="M356" s="94">
        <v>0</v>
      </c>
      <c r="N356" s="94">
        <v>0</v>
      </c>
      <c r="O356" s="94">
        <v>0</v>
      </c>
      <c r="P356" s="94">
        <v>0</v>
      </c>
      <c r="Q356" s="94">
        <v>0</v>
      </c>
      <c r="R356" t="s">
        <v>33</v>
      </c>
      <c r="S356" s="94">
        <v>-468.92</v>
      </c>
      <c r="T356" s="94">
        <v>0</v>
      </c>
      <c r="U356" s="94">
        <v>468.92</v>
      </c>
      <c r="V356" t="s">
        <v>220</v>
      </c>
      <c r="W356" s="92"/>
      <c r="X356" t="s">
        <v>2</v>
      </c>
      <c r="Y356" t="s">
        <v>3</v>
      </c>
      <c r="Z356" s="94">
        <v>0</v>
      </c>
      <c r="AA356" s="94">
        <v>0</v>
      </c>
      <c r="AB356" s="94">
        <v>0</v>
      </c>
      <c r="AC356" s="94">
        <v>0</v>
      </c>
      <c r="AD356" s="94">
        <v>0</v>
      </c>
    </row>
    <row r="357" spans="1:30" x14ac:dyDescent="0.2">
      <c r="A357" t="s">
        <v>2065</v>
      </c>
      <c r="B357" t="s">
        <v>0</v>
      </c>
      <c r="C357" t="s">
        <v>5</v>
      </c>
      <c r="D357" t="s">
        <v>61</v>
      </c>
      <c r="E357" t="s">
        <v>2066</v>
      </c>
      <c r="F357" s="84" t="str">
        <f>VLOOKUP(A357,[1]Sheet1!$A$2:$E$1721,5,FALSE)</f>
        <v>0</v>
      </c>
      <c r="G357" s="84">
        <f>VLOOKUP(A357,'[2]FA PLANT-&amp; ELECT INSLATION'!$A$6:$E$1086,5,FALSE)</f>
        <v>0</v>
      </c>
      <c r="H357" s="92">
        <v>38718</v>
      </c>
      <c r="I357" s="93">
        <f t="shared" si="5"/>
        <v>2006</v>
      </c>
      <c r="J357" s="94">
        <v>0</v>
      </c>
      <c r="K357" s="94">
        <v>932.24</v>
      </c>
      <c r="L357" s="94">
        <v>-932.24</v>
      </c>
      <c r="M357" s="94">
        <v>0</v>
      </c>
      <c r="N357" s="94">
        <v>0</v>
      </c>
      <c r="O357" s="94">
        <v>0</v>
      </c>
      <c r="P357" s="94">
        <v>0</v>
      </c>
      <c r="Q357" s="94">
        <v>0</v>
      </c>
      <c r="R357" t="s">
        <v>33</v>
      </c>
      <c r="S357" s="94">
        <v>-932.24</v>
      </c>
      <c r="T357" s="94">
        <v>0</v>
      </c>
      <c r="U357" s="94">
        <v>932.24</v>
      </c>
      <c r="V357" t="s">
        <v>220</v>
      </c>
      <c r="W357" s="92"/>
      <c r="X357" t="s">
        <v>2</v>
      </c>
      <c r="Y357" t="s">
        <v>3</v>
      </c>
      <c r="Z357" s="94">
        <v>0</v>
      </c>
      <c r="AA357" s="94">
        <v>0</v>
      </c>
      <c r="AB357" s="94">
        <v>0</v>
      </c>
      <c r="AC357" s="94">
        <v>0</v>
      </c>
      <c r="AD357" s="94">
        <v>0</v>
      </c>
    </row>
    <row r="358" spans="1:30" x14ac:dyDescent="0.2">
      <c r="A358" t="s">
        <v>1908</v>
      </c>
      <c r="B358" t="s">
        <v>0</v>
      </c>
      <c r="C358" t="s">
        <v>5</v>
      </c>
      <c r="D358" t="s">
        <v>61</v>
      </c>
      <c r="E358" t="s">
        <v>1909</v>
      </c>
      <c r="F358" s="84" t="str">
        <f>VLOOKUP(A358,[1]Sheet1!$A$2:$E$1721,5,FALSE)</f>
        <v>0</v>
      </c>
      <c r="G358" s="84">
        <f>VLOOKUP(A358,'[2]FA PLANT-&amp; ELECT INSLATION'!$A$6:$E$1086,5,FALSE)</f>
        <v>0</v>
      </c>
      <c r="H358" s="92">
        <v>38718</v>
      </c>
      <c r="I358" s="93">
        <f t="shared" si="5"/>
        <v>2006</v>
      </c>
      <c r="J358" s="94">
        <v>0</v>
      </c>
      <c r="K358" s="94">
        <v>1770.99</v>
      </c>
      <c r="L358" s="94">
        <v>-1770.99</v>
      </c>
      <c r="M358" s="94">
        <v>0</v>
      </c>
      <c r="N358" s="94">
        <v>0</v>
      </c>
      <c r="O358" s="94">
        <v>0</v>
      </c>
      <c r="P358" s="94">
        <v>0</v>
      </c>
      <c r="Q358" s="94">
        <v>0</v>
      </c>
      <c r="R358" t="s">
        <v>33</v>
      </c>
      <c r="S358" s="94">
        <v>-1770.99</v>
      </c>
      <c r="T358" s="94">
        <v>0</v>
      </c>
      <c r="U358" s="94">
        <v>1770.99</v>
      </c>
      <c r="V358" t="s">
        <v>220</v>
      </c>
      <c r="W358" s="92"/>
      <c r="X358" t="s">
        <v>2</v>
      </c>
      <c r="Y358" t="s">
        <v>3</v>
      </c>
      <c r="Z358" s="94">
        <v>0</v>
      </c>
      <c r="AA358" s="94">
        <v>0</v>
      </c>
      <c r="AB358" s="94">
        <v>0</v>
      </c>
      <c r="AC358" s="94">
        <v>0</v>
      </c>
      <c r="AD358" s="94">
        <v>0</v>
      </c>
    </row>
    <row r="359" spans="1:30" x14ac:dyDescent="0.2">
      <c r="A359" t="s">
        <v>2313</v>
      </c>
      <c r="B359" t="s">
        <v>0</v>
      </c>
      <c r="C359" t="s">
        <v>5</v>
      </c>
      <c r="D359" t="s">
        <v>61</v>
      </c>
      <c r="E359" t="s">
        <v>2314</v>
      </c>
      <c r="F359" s="84" t="str">
        <f>VLOOKUP(A359,[1]Sheet1!$A$2:$E$1721,5,FALSE)</f>
        <v>0</v>
      </c>
      <c r="G359" s="84">
        <f>VLOOKUP(A359,'[2]FA PLANT-&amp; ELECT INSLATION'!$A$6:$E$1086,5,FALSE)</f>
        <v>0</v>
      </c>
      <c r="H359" s="92">
        <v>38718</v>
      </c>
      <c r="I359" s="93">
        <f t="shared" si="5"/>
        <v>2006</v>
      </c>
      <c r="J359" s="94">
        <v>0</v>
      </c>
      <c r="K359" s="94">
        <v>274.45999999999998</v>
      </c>
      <c r="L359" s="94">
        <v>-274.45999999999998</v>
      </c>
      <c r="M359" s="94">
        <v>0</v>
      </c>
      <c r="N359" s="94">
        <v>0</v>
      </c>
      <c r="O359" s="94">
        <v>0</v>
      </c>
      <c r="P359" s="94">
        <v>0</v>
      </c>
      <c r="Q359" s="94">
        <v>0</v>
      </c>
      <c r="R359" t="s">
        <v>33</v>
      </c>
      <c r="S359" s="94">
        <v>-274.45999999999998</v>
      </c>
      <c r="T359" s="94">
        <v>0</v>
      </c>
      <c r="U359" s="94">
        <v>274.45999999999998</v>
      </c>
      <c r="V359" t="s">
        <v>220</v>
      </c>
      <c r="W359" s="92"/>
      <c r="X359" t="s">
        <v>2</v>
      </c>
      <c r="Y359" t="s">
        <v>3</v>
      </c>
      <c r="Z359" s="94">
        <v>0</v>
      </c>
      <c r="AA359" s="94">
        <v>0</v>
      </c>
      <c r="AB359" s="94">
        <v>0</v>
      </c>
      <c r="AC359" s="94">
        <v>0</v>
      </c>
      <c r="AD359" s="94">
        <v>0</v>
      </c>
    </row>
    <row r="360" spans="1:30" x14ac:dyDescent="0.2">
      <c r="A360" t="s">
        <v>1523</v>
      </c>
      <c r="B360" t="s">
        <v>0</v>
      </c>
      <c r="C360" t="s">
        <v>5</v>
      </c>
      <c r="D360" t="s">
        <v>61</v>
      </c>
      <c r="E360" t="s">
        <v>1524</v>
      </c>
      <c r="F360" s="84" t="str">
        <f>VLOOKUP(A360,[1]Sheet1!$A$2:$E$1721,5,FALSE)</f>
        <v>8</v>
      </c>
      <c r="G360" s="84">
        <f>VLOOKUP(A360,'[2]FA PLANT-&amp; ELECT INSLATION'!$A$6:$E$1086,5,FALSE)</f>
        <v>0</v>
      </c>
      <c r="H360" s="92">
        <v>38718</v>
      </c>
      <c r="I360" s="93">
        <f t="shared" si="5"/>
        <v>2006</v>
      </c>
      <c r="J360" s="94">
        <v>639.73</v>
      </c>
      <c r="K360" s="94">
        <v>12794.32</v>
      </c>
      <c r="L360" s="94">
        <v>-12154.59</v>
      </c>
      <c r="M360" s="94">
        <v>0</v>
      </c>
      <c r="N360" s="94">
        <v>0</v>
      </c>
      <c r="O360" s="94">
        <v>0</v>
      </c>
      <c r="P360" s="94">
        <v>0</v>
      </c>
      <c r="Q360" s="94">
        <v>0</v>
      </c>
      <c r="R360" t="s">
        <v>33</v>
      </c>
      <c r="S360" s="94">
        <v>-12154.59</v>
      </c>
      <c r="T360" s="94">
        <v>639.73</v>
      </c>
      <c r="U360" s="94">
        <v>12794.32</v>
      </c>
      <c r="V360" t="s">
        <v>220</v>
      </c>
      <c r="W360" s="92"/>
      <c r="X360" t="s">
        <v>2</v>
      </c>
      <c r="Y360" t="s">
        <v>3</v>
      </c>
      <c r="Z360" s="94">
        <v>0</v>
      </c>
      <c r="AA360" s="94">
        <v>0</v>
      </c>
      <c r="AB360" s="94">
        <v>0</v>
      </c>
      <c r="AC360" s="94">
        <v>0</v>
      </c>
      <c r="AD360" s="94">
        <v>0</v>
      </c>
    </row>
    <row r="361" spans="1:30" x14ac:dyDescent="0.2">
      <c r="A361" t="s">
        <v>1669</v>
      </c>
      <c r="B361" t="s">
        <v>0</v>
      </c>
      <c r="C361" t="s">
        <v>5</v>
      </c>
      <c r="D361" t="s">
        <v>61</v>
      </c>
      <c r="E361" t="s">
        <v>1670</v>
      </c>
      <c r="F361" s="84" t="str">
        <f>VLOOKUP(A361,[1]Sheet1!$A$2:$E$1721,5,FALSE)</f>
        <v>8</v>
      </c>
      <c r="G361" s="84">
        <f>VLOOKUP(A361,'[2]FA PLANT-&amp; ELECT INSLATION'!$A$6:$E$1086,5,FALSE)</f>
        <v>0</v>
      </c>
      <c r="H361" s="92">
        <v>38718</v>
      </c>
      <c r="I361" s="93">
        <f t="shared" si="5"/>
        <v>2006</v>
      </c>
      <c r="J361" s="94">
        <v>312.95</v>
      </c>
      <c r="K361" s="94">
        <v>6258.98</v>
      </c>
      <c r="L361" s="94">
        <v>-5946.03</v>
      </c>
      <c r="M361" s="94">
        <v>0</v>
      </c>
      <c r="N361" s="94">
        <v>0</v>
      </c>
      <c r="O361" s="94">
        <v>0</v>
      </c>
      <c r="P361" s="94">
        <v>0</v>
      </c>
      <c r="Q361" s="94">
        <v>0</v>
      </c>
      <c r="R361" t="s">
        <v>33</v>
      </c>
      <c r="S361" s="94">
        <v>-5946.03</v>
      </c>
      <c r="T361" s="94">
        <v>312.95</v>
      </c>
      <c r="U361" s="94">
        <v>6258.98</v>
      </c>
      <c r="V361" t="s">
        <v>220</v>
      </c>
      <c r="W361" s="92"/>
      <c r="X361" t="s">
        <v>2</v>
      </c>
      <c r="Y361" t="s">
        <v>3</v>
      </c>
      <c r="Z361" s="94">
        <v>0</v>
      </c>
      <c r="AA361" s="94">
        <v>0</v>
      </c>
      <c r="AB361" s="94">
        <v>0</v>
      </c>
      <c r="AC361" s="94">
        <v>0</v>
      </c>
      <c r="AD361" s="94">
        <v>0</v>
      </c>
    </row>
    <row r="362" spans="1:30" x14ac:dyDescent="0.2">
      <c r="A362" t="s">
        <v>1743</v>
      </c>
      <c r="B362" t="s">
        <v>0</v>
      </c>
      <c r="C362" t="s">
        <v>5</v>
      </c>
      <c r="D362" t="s">
        <v>61</v>
      </c>
      <c r="E362" t="s">
        <v>1744</v>
      </c>
      <c r="F362" s="84" t="str">
        <f>VLOOKUP(A362,[1]Sheet1!$A$2:$E$1721,5,FALSE)</f>
        <v>0</v>
      </c>
      <c r="G362" s="84">
        <f>VLOOKUP(A362,'[2]FA PLANT-&amp; ELECT INSLATION'!$A$6:$E$1086,5,FALSE)</f>
        <v>0</v>
      </c>
      <c r="H362" s="92">
        <v>38718</v>
      </c>
      <c r="I362" s="93">
        <f t="shared" si="5"/>
        <v>2006</v>
      </c>
      <c r="J362" s="94">
        <v>0</v>
      </c>
      <c r="K362" s="94">
        <v>4157.34</v>
      </c>
      <c r="L362" s="94">
        <v>-4157.34</v>
      </c>
      <c r="M362" s="94">
        <v>0</v>
      </c>
      <c r="N362" s="94">
        <v>0</v>
      </c>
      <c r="O362" s="94">
        <v>0</v>
      </c>
      <c r="P362" s="94">
        <v>0</v>
      </c>
      <c r="Q362" s="94">
        <v>0</v>
      </c>
      <c r="R362" t="s">
        <v>33</v>
      </c>
      <c r="S362" s="94">
        <v>-4157.34</v>
      </c>
      <c r="T362" s="94">
        <v>0</v>
      </c>
      <c r="U362" s="94">
        <v>4157.34</v>
      </c>
      <c r="V362" t="s">
        <v>220</v>
      </c>
      <c r="W362" s="92"/>
      <c r="X362" t="s">
        <v>2</v>
      </c>
      <c r="Y362" t="s">
        <v>3</v>
      </c>
      <c r="Z362" s="94">
        <v>0</v>
      </c>
      <c r="AA362" s="94">
        <v>0</v>
      </c>
      <c r="AB362" s="94">
        <v>0</v>
      </c>
      <c r="AC362" s="94">
        <v>0</v>
      </c>
      <c r="AD362" s="94">
        <v>0</v>
      </c>
    </row>
    <row r="363" spans="1:30" x14ac:dyDescent="0.2">
      <c r="A363" t="s">
        <v>1956</v>
      </c>
      <c r="B363" t="s">
        <v>0</v>
      </c>
      <c r="C363" t="s">
        <v>5</v>
      </c>
      <c r="D363" t="s">
        <v>61</v>
      </c>
      <c r="E363" t="s">
        <v>1957</v>
      </c>
      <c r="F363" s="84" t="str">
        <f>VLOOKUP(A363,[1]Sheet1!$A$2:$E$1721,5,FALSE)</f>
        <v>0</v>
      </c>
      <c r="G363" s="84">
        <f>VLOOKUP(A363,'[2]FA PLANT-&amp; ELECT INSLATION'!$A$6:$E$1086,5,FALSE)</f>
        <v>0</v>
      </c>
      <c r="H363" s="92">
        <v>38718</v>
      </c>
      <c r="I363" s="93">
        <f t="shared" si="5"/>
        <v>2006</v>
      </c>
      <c r="J363" s="94">
        <v>0</v>
      </c>
      <c r="K363" s="94">
        <v>1417.27</v>
      </c>
      <c r="L363" s="94">
        <v>-1417.27</v>
      </c>
      <c r="M363" s="94">
        <v>0</v>
      </c>
      <c r="N363" s="94">
        <v>0</v>
      </c>
      <c r="O363" s="94">
        <v>0</v>
      </c>
      <c r="P363" s="94">
        <v>0</v>
      </c>
      <c r="Q363" s="94">
        <v>0</v>
      </c>
      <c r="R363" t="s">
        <v>33</v>
      </c>
      <c r="S363" s="94">
        <v>-1417.27</v>
      </c>
      <c r="T363" s="94">
        <v>0</v>
      </c>
      <c r="U363" s="94">
        <v>1417.27</v>
      </c>
      <c r="V363" t="s">
        <v>220</v>
      </c>
      <c r="W363" s="92"/>
      <c r="X363" t="s">
        <v>2</v>
      </c>
      <c r="Y363" t="s">
        <v>3</v>
      </c>
      <c r="Z363" s="94">
        <v>0</v>
      </c>
      <c r="AA363" s="94">
        <v>0</v>
      </c>
      <c r="AB363" s="94">
        <v>0</v>
      </c>
      <c r="AC363" s="94">
        <v>0</v>
      </c>
      <c r="AD363" s="94">
        <v>0</v>
      </c>
    </row>
    <row r="364" spans="1:30" x14ac:dyDescent="0.2">
      <c r="A364" t="s">
        <v>1486</v>
      </c>
      <c r="B364" t="s">
        <v>0</v>
      </c>
      <c r="C364" t="s">
        <v>5</v>
      </c>
      <c r="D364" t="s">
        <v>61</v>
      </c>
      <c r="E364" t="s">
        <v>1487</v>
      </c>
      <c r="F364" s="84" t="str">
        <f>VLOOKUP(A364,[1]Sheet1!$A$2:$E$1721,5,FALSE)</f>
        <v>8</v>
      </c>
      <c r="G364" s="84">
        <f>VLOOKUP(A364,'[2]FA PLANT-&amp; ELECT INSLATION'!$A$6:$E$1086,5,FALSE)</f>
        <v>0</v>
      </c>
      <c r="H364" s="92">
        <v>38718</v>
      </c>
      <c r="I364" s="93">
        <f t="shared" si="5"/>
        <v>2006</v>
      </c>
      <c r="J364" s="94">
        <v>724</v>
      </c>
      <c r="K364" s="94">
        <v>14480.1</v>
      </c>
      <c r="L364" s="94">
        <v>-13756.1</v>
      </c>
      <c r="M364" s="94">
        <v>0</v>
      </c>
      <c r="N364" s="94">
        <v>0</v>
      </c>
      <c r="O364" s="94">
        <v>0</v>
      </c>
      <c r="P364" s="94">
        <v>0</v>
      </c>
      <c r="Q364" s="94">
        <v>0</v>
      </c>
      <c r="R364" t="s">
        <v>33</v>
      </c>
      <c r="S364" s="94">
        <v>-13756.1</v>
      </c>
      <c r="T364" s="94">
        <v>724</v>
      </c>
      <c r="U364" s="94">
        <v>14480.1</v>
      </c>
      <c r="V364" t="s">
        <v>220</v>
      </c>
      <c r="W364" s="92"/>
      <c r="X364" t="s">
        <v>2</v>
      </c>
      <c r="Y364" t="s">
        <v>3</v>
      </c>
      <c r="Z364" s="94">
        <v>0</v>
      </c>
      <c r="AA364" s="94">
        <v>0</v>
      </c>
      <c r="AB364" s="94">
        <v>0</v>
      </c>
      <c r="AC364" s="94">
        <v>0</v>
      </c>
      <c r="AD364" s="94">
        <v>0</v>
      </c>
    </row>
    <row r="365" spans="1:30" x14ac:dyDescent="0.2">
      <c r="A365" t="s">
        <v>1561</v>
      </c>
      <c r="B365" t="s">
        <v>0</v>
      </c>
      <c r="C365" t="s">
        <v>5</v>
      </c>
      <c r="D365" t="s">
        <v>61</v>
      </c>
      <c r="E365" t="s">
        <v>1562</v>
      </c>
      <c r="F365" s="84" t="str">
        <f>VLOOKUP(A365,[1]Sheet1!$A$2:$E$1721,5,FALSE)</f>
        <v>8</v>
      </c>
      <c r="G365" s="84">
        <f>VLOOKUP(A365,'[2]FA PLANT-&amp; ELECT INSLATION'!$A$6:$E$1086,5,FALSE)</f>
        <v>0</v>
      </c>
      <c r="H365" s="92">
        <v>38718</v>
      </c>
      <c r="I365" s="93">
        <f t="shared" si="5"/>
        <v>2006</v>
      </c>
      <c r="J365" s="94">
        <v>519.76</v>
      </c>
      <c r="K365" s="94">
        <v>10395.200000000001</v>
      </c>
      <c r="L365" s="94">
        <v>-9875.44</v>
      </c>
      <c r="M365" s="94">
        <v>0</v>
      </c>
      <c r="N365" s="94">
        <v>0</v>
      </c>
      <c r="O365" s="94">
        <v>0</v>
      </c>
      <c r="P365" s="94">
        <v>0</v>
      </c>
      <c r="Q365" s="94">
        <v>0</v>
      </c>
      <c r="R365" t="s">
        <v>33</v>
      </c>
      <c r="S365" s="94">
        <v>-9875.44</v>
      </c>
      <c r="T365" s="94">
        <v>519.76</v>
      </c>
      <c r="U365" s="94">
        <v>10395.200000000001</v>
      </c>
      <c r="V365" t="s">
        <v>220</v>
      </c>
      <c r="W365" s="92"/>
      <c r="X365" t="s">
        <v>2</v>
      </c>
      <c r="Y365" t="s">
        <v>3</v>
      </c>
      <c r="Z365" s="94">
        <v>0</v>
      </c>
      <c r="AA365" s="94">
        <v>0</v>
      </c>
      <c r="AB365" s="94">
        <v>0</v>
      </c>
      <c r="AC365" s="94">
        <v>0</v>
      </c>
      <c r="AD365" s="94">
        <v>0</v>
      </c>
    </row>
    <row r="366" spans="1:30" x14ac:dyDescent="0.2">
      <c r="A366" t="s">
        <v>1937</v>
      </c>
      <c r="B366" t="s">
        <v>0</v>
      </c>
      <c r="C366" t="s">
        <v>5</v>
      </c>
      <c r="D366" t="s">
        <v>61</v>
      </c>
      <c r="E366" t="s">
        <v>1938</v>
      </c>
      <c r="F366" s="84" t="str">
        <f>VLOOKUP(A366,[1]Sheet1!$A$2:$E$1721,5,FALSE)</f>
        <v>0</v>
      </c>
      <c r="G366" s="84">
        <f>VLOOKUP(A366,'[2]FA PLANT-&amp; ELECT INSLATION'!$A$6:$E$1086,5,FALSE)</f>
        <v>0</v>
      </c>
      <c r="H366" s="92">
        <v>38718</v>
      </c>
      <c r="I366" s="93">
        <f t="shared" si="5"/>
        <v>2006</v>
      </c>
      <c r="J366" s="94">
        <v>0</v>
      </c>
      <c r="K366" s="94">
        <v>1483.28</v>
      </c>
      <c r="L366" s="94">
        <v>-1483.28</v>
      </c>
      <c r="M366" s="94">
        <v>0</v>
      </c>
      <c r="N366" s="94">
        <v>0</v>
      </c>
      <c r="O366" s="94">
        <v>0</v>
      </c>
      <c r="P366" s="94">
        <v>0</v>
      </c>
      <c r="Q366" s="94">
        <v>0</v>
      </c>
      <c r="R366" t="s">
        <v>33</v>
      </c>
      <c r="S366" s="94">
        <v>-1483.28</v>
      </c>
      <c r="T366" s="94">
        <v>0</v>
      </c>
      <c r="U366" s="94">
        <v>1483.28</v>
      </c>
      <c r="V366" t="s">
        <v>220</v>
      </c>
      <c r="W366" s="92"/>
      <c r="X366" t="s">
        <v>2</v>
      </c>
      <c r="Y366" t="s">
        <v>3</v>
      </c>
      <c r="Z366" s="94">
        <v>0</v>
      </c>
      <c r="AA366" s="94">
        <v>0</v>
      </c>
      <c r="AB366" s="94">
        <v>0</v>
      </c>
      <c r="AC366" s="94">
        <v>0</v>
      </c>
      <c r="AD366" s="94">
        <v>0</v>
      </c>
    </row>
    <row r="367" spans="1:30" x14ac:dyDescent="0.2">
      <c r="A367" t="s">
        <v>1839</v>
      </c>
      <c r="B367" t="s">
        <v>0</v>
      </c>
      <c r="C367" t="s">
        <v>5</v>
      </c>
      <c r="D367" t="s">
        <v>61</v>
      </c>
      <c r="E367" t="s">
        <v>1840</v>
      </c>
      <c r="F367" s="84" t="str">
        <f>VLOOKUP(A367,[1]Sheet1!$A$2:$E$1721,5,FALSE)</f>
        <v>0</v>
      </c>
      <c r="G367" s="84">
        <f>VLOOKUP(A367,'[2]FA PLANT-&amp; ELECT INSLATION'!$A$6:$E$1086,5,FALSE)</f>
        <v>0</v>
      </c>
      <c r="H367" s="92">
        <v>38718</v>
      </c>
      <c r="I367" s="93">
        <f t="shared" si="5"/>
        <v>2006</v>
      </c>
      <c r="J367" s="94">
        <v>0</v>
      </c>
      <c r="K367" s="94">
        <v>2689.89</v>
      </c>
      <c r="L367" s="94">
        <v>-2689.89</v>
      </c>
      <c r="M367" s="94">
        <v>0</v>
      </c>
      <c r="N367" s="94">
        <v>0</v>
      </c>
      <c r="O367" s="94">
        <v>0</v>
      </c>
      <c r="P367" s="94">
        <v>0</v>
      </c>
      <c r="Q367" s="94">
        <v>0</v>
      </c>
      <c r="R367" t="s">
        <v>33</v>
      </c>
      <c r="S367" s="94">
        <v>-2689.89</v>
      </c>
      <c r="T367" s="94">
        <v>0</v>
      </c>
      <c r="U367" s="94">
        <v>2689.89</v>
      </c>
      <c r="V367" t="s">
        <v>220</v>
      </c>
      <c r="W367" s="92"/>
      <c r="X367" t="s">
        <v>2</v>
      </c>
      <c r="Y367" t="s">
        <v>3</v>
      </c>
      <c r="Z367" s="94">
        <v>0</v>
      </c>
      <c r="AA367" s="94">
        <v>0</v>
      </c>
      <c r="AB367" s="94">
        <v>0</v>
      </c>
      <c r="AC367" s="94">
        <v>0</v>
      </c>
      <c r="AD367" s="94">
        <v>0</v>
      </c>
    </row>
    <row r="368" spans="1:30" x14ac:dyDescent="0.2">
      <c r="A368" t="s">
        <v>1581</v>
      </c>
      <c r="B368" t="s">
        <v>0</v>
      </c>
      <c r="C368" t="s">
        <v>5</v>
      </c>
      <c r="D368" t="s">
        <v>61</v>
      </c>
      <c r="E368" t="s">
        <v>1582</v>
      </c>
      <c r="F368" s="84" t="str">
        <f>VLOOKUP(A368,[1]Sheet1!$A$2:$E$1721,5,FALSE)</f>
        <v>8</v>
      </c>
      <c r="G368" s="84">
        <f>VLOOKUP(A368,'[2]FA PLANT-&amp; ELECT INSLATION'!$A$6:$E$1086,5,FALSE)</f>
        <v>0</v>
      </c>
      <c r="H368" s="92">
        <v>38718</v>
      </c>
      <c r="I368" s="93">
        <f t="shared" si="5"/>
        <v>2006</v>
      </c>
      <c r="J368" s="94">
        <v>469.74</v>
      </c>
      <c r="K368" s="94">
        <v>9394.86</v>
      </c>
      <c r="L368" s="94">
        <v>-8925.1200000000008</v>
      </c>
      <c r="M368" s="94">
        <v>0</v>
      </c>
      <c r="N368" s="94">
        <v>0</v>
      </c>
      <c r="O368" s="94">
        <v>0</v>
      </c>
      <c r="P368" s="94">
        <v>0</v>
      </c>
      <c r="Q368" s="94">
        <v>0</v>
      </c>
      <c r="R368" t="s">
        <v>33</v>
      </c>
      <c r="S368" s="94">
        <v>-8925.1200000000008</v>
      </c>
      <c r="T368" s="94">
        <v>469.74</v>
      </c>
      <c r="U368" s="94">
        <v>9394.86</v>
      </c>
      <c r="V368" t="s">
        <v>220</v>
      </c>
      <c r="W368" s="92"/>
      <c r="X368" t="s">
        <v>2</v>
      </c>
      <c r="Y368" t="s">
        <v>3</v>
      </c>
      <c r="Z368" s="94">
        <v>0</v>
      </c>
      <c r="AA368" s="94">
        <v>0</v>
      </c>
      <c r="AB368" s="94">
        <v>0</v>
      </c>
      <c r="AC368" s="94">
        <v>0</v>
      </c>
      <c r="AD368" s="94">
        <v>0</v>
      </c>
    </row>
    <row r="369" spans="1:30" x14ac:dyDescent="0.2">
      <c r="A369" t="s">
        <v>1730</v>
      </c>
      <c r="B369" t="s">
        <v>0</v>
      </c>
      <c r="C369" t="s">
        <v>5</v>
      </c>
      <c r="D369" t="s">
        <v>61</v>
      </c>
      <c r="E369" t="s">
        <v>1731</v>
      </c>
      <c r="F369" s="84" t="str">
        <f>VLOOKUP(A369,[1]Sheet1!$A$2:$E$1721,5,FALSE)</f>
        <v>0</v>
      </c>
      <c r="G369" s="84">
        <f>VLOOKUP(A369,'[2]FA PLANT-&amp; ELECT INSLATION'!$A$6:$E$1086,5,FALSE)</f>
        <v>0</v>
      </c>
      <c r="H369" s="92">
        <v>38718</v>
      </c>
      <c r="I369" s="93">
        <f t="shared" si="5"/>
        <v>2006</v>
      </c>
      <c r="J369" s="94">
        <v>0</v>
      </c>
      <c r="K369" s="94">
        <v>4483.8900000000003</v>
      </c>
      <c r="L369" s="94">
        <v>-4483.8900000000003</v>
      </c>
      <c r="M369" s="94">
        <v>0</v>
      </c>
      <c r="N369" s="94">
        <v>0</v>
      </c>
      <c r="O369" s="94">
        <v>0</v>
      </c>
      <c r="P369" s="94">
        <v>0</v>
      </c>
      <c r="Q369" s="94">
        <v>0</v>
      </c>
      <c r="R369" t="s">
        <v>33</v>
      </c>
      <c r="S369" s="94">
        <v>-4483.8900000000003</v>
      </c>
      <c r="T369" s="94">
        <v>0</v>
      </c>
      <c r="U369" s="94">
        <v>4483.8900000000003</v>
      </c>
      <c r="V369" t="s">
        <v>220</v>
      </c>
      <c r="W369" s="92"/>
      <c r="X369" t="s">
        <v>2</v>
      </c>
      <c r="Y369" t="s">
        <v>3</v>
      </c>
      <c r="Z369" s="94">
        <v>0</v>
      </c>
      <c r="AA369" s="94">
        <v>0</v>
      </c>
      <c r="AB369" s="94">
        <v>0</v>
      </c>
      <c r="AC369" s="94">
        <v>0</v>
      </c>
      <c r="AD369" s="94">
        <v>0</v>
      </c>
    </row>
    <row r="370" spans="1:30" x14ac:dyDescent="0.2">
      <c r="A370" t="s">
        <v>1577</v>
      </c>
      <c r="B370" t="s">
        <v>0</v>
      </c>
      <c r="C370" t="s">
        <v>5</v>
      </c>
      <c r="D370" t="s">
        <v>61</v>
      </c>
      <c r="E370" t="s">
        <v>1578</v>
      </c>
      <c r="F370" s="84" t="str">
        <f>VLOOKUP(A370,[1]Sheet1!$A$2:$E$1721,5,FALSE)</f>
        <v>8</v>
      </c>
      <c r="G370" s="84">
        <f>VLOOKUP(A370,'[2]FA PLANT-&amp; ELECT INSLATION'!$A$6:$E$1086,5,FALSE)</f>
        <v>0</v>
      </c>
      <c r="H370" s="92">
        <v>38718</v>
      </c>
      <c r="I370" s="93">
        <f t="shared" si="5"/>
        <v>2006</v>
      </c>
      <c r="J370" s="94">
        <v>479.23</v>
      </c>
      <c r="K370" s="94">
        <v>9584.68</v>
      </c>
      <c r="L370" s="94">
        <v>-9105.4500000000007</v>
      </c>
      <c r="M370" s="94">
        <v>0</v>
      </c>
      <c r="N370" s="94">
        <v>0</v>
      </c>
      <c r="O370" s="94">
        <v>0</v>
      </c>
      <c r="P370" s="94">
        <v>0</v>
      </c>
      <c r="Q370" s="94">
        <v>0</v>
      </c>
      <c r="R370" t="s">
        <v>33</v>
      </c>
      <c r="S370" s="94">
        <v>-9105.4500000000007</v>
      </c>
      <c r="T370" s="94">
        <v>479.23</v>
      </c>
      <c r="U370" s="94">
        <v>9584.68</v>
      </c>
      <c r="V370" t="s">
        <v>220</v>
      </c>
      <c r="W370" s="92"/>
      <c r="X370" t="s">
        <v>2</v>
      </c>
      <c r="Y370" t="s">
        <v>3</v>
      </c>
      <c r="Z370" s="94">
        <v>0</v>
      </c>
      <c r="AA370" s="94">
        <v>0</v>
      </c>
      <c r="AB370" s="94">
        <v>0</v>
      </c>
      <c r="AC370" s="94">
        <v>0</v>
      </c>
      <c r="AD370" s="94">
        <v>0</v>
      </c>
    </row>
    <row r="371" spans="1:30" x14ac:dyDescent="0.2">
      <c r="A371" t="s">
        <v>1792</v>
      </c>
      <c r="B371" t="s">
        <v>0</v>
      </c>
      <c r="C371" t="s">
        <v>5</v>
      </c>
      <c r="D371" t="s">
        <v>61</v>
      </c>
      <c r="E371" t="s">
        <v>1793</v>
      </c>
      <c r="F371" s="84" t="str">
        <f>VLOOKUP(A371,[1]Sheet1!$A$2:$E$1721,5,FALSE)</f>
        <v>0</v>
      </c>
      <c r="G371" s="84">
        <f>VLOOKUP(A371,'[2]FA PLANT-&amp; ELECT INSLATION'!$A$6:$E$1086,5,FALSE)</f>
        <v>0</v>
      </c>
      <c r="H371" s="92">
        <v>38718</v>
      </c>
      <c r="I371" s="93">
        <f t="shared" si="5"/>
        <v>2006</v>
      </c>
      <c r="J371" s="94">
        <v>0</v>
      </c>
      <c r="K371" s="94">
        <v>3057.25</v>
      </c>
      <c r="L371" s="94">
        <v>-3057.25</v>
      </c>
      <c r="M371" s="94">
        <v>0</v>
      </c>
      <c r="N371" s="94">
        <v>0</v>
      </c>
      <c r="O371" s="94">
        <v>0</v>
      </c>
      <c r="P371" s="94">
        <v>0</v>
      </c>
      <c r="Q371" s="94">
        <v>0</v>
      </c>
      <c r="R371" t="s">
        <v>33</v>
      </c>
      <c r="S371" s="94">
        <v>-3057.25</v>
      </c>
      <c r="T371" s="94">
        <v>0</v>
      </c>
      <c r="U371" s="94">
        <v>3057.25</v>
      </c>
      <c r="V371" t="s">
        <v>220</v>
      </c>
      <c r="W371" s="92"/>
      <c r="X371" t="s">
        <v>2</v>
      </c>
      <c r="Y371" t="s">
        <v>3</v>
      </c>
      <c r="Z371" s="94">
        <v>0</v>
      </c>
      <c r="AA371" s="94">
        <v>0</v>
      </c>
      <c r="AB371" s="94">
        <v>0</v>
      </c>
      <c r="AC371" s="94">
        <v>0</v>
      </c>
      <c r="AD371" s="94">
        <v>0</v>
      </c>
    </row>
    <row r="372" spans="1:30" x14ac:dyDescent="0.2">
      <c r="A372" t="s">
        <v>1827</v>
      </c>
      <c r="B372" t="s">
        <v>0</v>
      </c>
      <c r="C372" t="s">
        <v>5</v>
      </c>
      <c r="D372" t="s">
        <v>61</v>
      </c>
      <c r="E372" t="s">
        <v>1828</v>
      </c>
      <c r="F372" s="84" t="str">
        <f>VLOOKUP(A372,[1]Sheet1!$A$2:$E$1721,5,FALSE)</f>
        <v>0</v>
      </c>
      <c r="G372" s="84">
        <f>VLOOKUP(A372,'[2]FA PLANT-&amp; ELECT INSLATION'!$A$6:$E$1086,5,FALSE)</f>
        <v>0</v>
      </c>
      <c r="H372" s="92">
        <v>38718</v>
      </c>
      <c r="I372" s="93">
        <f t="shared" si="5"/>
        <v>2006</v>
      </c>
      <c r="J372" s="94">
        <v>0</v>
      </c>
      <c r="K372" s="94">
        <v>2772.18</v>
      </c>
      <c r="L372" s="94">
        <v>-2772.18</v>
      </c>
      <c r="M372" s="94">
        <v>0</v>
      </c>
      <c r="N372" s="94">
        <v>0</v>
      </c>
      <c r="O372" s="94">
        <v>0</v>
      </c>
      <c r="P372" s="94">
        <v>0</v>
      </c>
      <c r="Q372" s="94">
        <v>0</v>
      </c>
      <c r="R372" t="s">
        <v>33</v>
      </c>
      <c r="S372" s="94">
        <v>-2772.18</v>
      </c>
      <c r="T372" s="94">
        <v>0</v>
      </c>
      <c r="U372" s="94">
        <v>2772.18</v>
      </c>
      <c r="V372" t="s">
        <v>220</v>
      </c>
      <c r="W372" s="92"/>
      <c r="X372" t="s">
        <v>2</v>
      </c>
      <c r="Y372" t="s">
        <v>3</v>
      </c>
      <c r="Z372" s="94">
        <v>0</v>
      </c>
      <c r="AA372" s="94">
        <v>0</v>
      </c>
      <c r="AB372" s="94">
        <v>0</v>
      </c>
      <c r="AC372" s="94">
        <v>0</v>
      </c>
      <c r="AD372" s="94">
        <v>0</v>
      </c>
    </row>
    <row r="373" spans="1:30" x14ac:dyDescent="0.2">
      <c r="A373" t="s">
        <v>1803</v>
      </c>
      <c r="B373" t="s">
        <v>0</v>
      </c>
      <c r="C373" t="s">
        <v>5</v>
      </c>
      <c r="D373" t="s">
        <v>61</v>
      </c>
      <c r="E373" t="s">
        <v>1804</v>
      </c>
      <c r="F373" s="84" t="str">
        <f>VLOOKUP(A373,[1]Sheet1!$A$2:$E$1721,5,FALSE)</f>
        <v>0</v>
      </c>
      <c r="G373" s="84">
        <f>VLOOKUP(A373,'[2]FA PLANT-&amp; ELECT INSLATION'!$A$6:$E$1086,5,FALSE)</f>
        <v>0</v>
      </c>
      <c r="H373" s="92">
        <v>38718</v>
      </c>
      <c r="I373" s="93">
        <f t="shared" si="5"/>
        <v>2006</v>
      </c>
      <c r="J373" s="94">
        <v>0</v>
      </c>
      <c r="K373" s="94">
        <v>3022.09</v>
      </c>
      <c r="L373" s="94">
        <v>-3022.09</v>
      </c>
      <c r="M373" s="94">
        <v>0</v>
      </c>
      <c r="N373" s="94">
        <v>0</v>
      </c>
      <c r="O373" s="94">
        <v>0</v>
      </c>
      <c r="P373" s="94">
        <v>0</v>
      </c>
      <c r="Q373" s="94">
        <v>0</v>
      </c>
      <c r="R373" t="s">
        <v>33</v>
      </c>
      <c r="S373" s="94">
        <v>-3022.09</v>
      </c>
      <c r="T373" s="94">
        <v>0</v>
      </c>
      <c r="U373" s="94">
        <v>3022.09</v>
      </c>
      <c r="V373" t="s">
        <v>220</v>
      </c>
      <c r="W373" s="92"/>
      <c r="X373" t="s">
        <v>2</v>
      </c>
      <c r="Y373" t="s">
        <v>3</v>
      </c>
      <c r="Z373" s="94">
        <v>0</v>
      </c>
      <c r="AA373" s="94">
        <v>0</v>
      </c>
      <c r="AB373" s="94">
        <v>0</v>
      </c>
      <c r="AC373" s="94">
        <v>0</v>
      </c>
      <c r="AD373" s="94">
        <v>0</v>
      </c>
    </row>
    <row r="374" spans="1:30" x14ac:dyDescent="0.2">
      <c r="A374" t="s">
        <v>1533</v>
      </c>
      <c r="B374" t="s">
        <v>0</v>
      </c>
      <c r="C374" t="s">
        <v>5</v>
      </c>
      <c r="D374" t="s">
        <v>61</v>
      </c>
      <c r="E374" t="s">
        <v>1534</v>
      </c>
      <c r="F374" s="84" t="str">
        <f>VLOOKUP(A374,[1]Sheet1!$A$2:$E$1721,5,FALSE)</f>
        <v>8</v>
      </c>
      <c r="G374" s="84">
        <f>VLOOKUP(A374,'[2]FA PLANT-&amp; ELECT INSLATION'!$A$6:$E$1086,5,FALSE)</f>
        <v>0</v>
      </c>
      <c r="H374" s="92">
        <v>38718</v>
      </c>
      <c r="I374" s="93">
        <f t="shared" si="5"/>
        <v>2006</v>
      </c>
      <c r="J374" s="94">
        <v>589.35</v>
      </c>
      <c r="K374" s="94">
        <v>11786.92</v>
      </c>
      <c r="L374" s="94">
        <v>-11197.57</v>
      </c>
      <c r="M374" s="94">
        <v>0</v>
      </c>
      <c r="N374" s="94">
        <v>0</v>
      </c>
      <c r="O374" s="94">
        <v>0</v>
      </c>
      <c r="P374" s="94">
        <v>0</v>
      </c>
      <c r="Q374" s="94">
        <v>0</v>
      </c>
      <c r="R374" t="s">
        <v>33</v>
      </c>
      <c r="S374" s="94">
        <v>-11197.57</v>
      </c>
      <c r="T374" s="94">
        <v>589.35</v>
      </c>
      <c r="U374" s="94">
        <v>11786.92</v>
      </c>
      <c r="V374" t="s">
        <v>220</v>
      </c>
      <c r="W374" s="92"/>
      <c r="X374" t="s">
        <v>2</v>
      </c>
      <c r="Y374" t="s">
        <v>3</v>
      </c>
      <c r="Z374" s="94">
        <v>0</v>
      </c>
      <c r="AA374" s="94">
        <v>0</v>
      </c>
      <c r="AB374" s="94">
        <v>0</v>
      </c>
      <c r="AC374" s="94">
        <v>0</v>
      </c>
      <c r="AD374" s="94">
        <v>0</v>
      </c>
    </row>
    <row r="375" spans="1:30" x14ac:dyDescent="0.2">
      <c r="A375" t="s">
        <v>2102</v>
      </c>
      <c r="B375" t="s">
        <v>0</v>
      </c>
      <c r="C375" t="s">
        <v>5</v>
      </c>
      <c r="D375" t="s">
        <v>61</v>
      </c>
      <c r="E375" t="s">
        <v>2103</v>
      </c>
      <c r="F375" s="84" t="str">
        <f>VLOOKUP(A375,[1]Sheet1!$A$2:$E$1721,5,FALSE)</f>
        <v>0</v>
      </c>
      <c r="G375" s="84">
        <f>VLOOKUP(A375,'[2]FA PLANT-&amp; ELECT INSLATION'!$A$6:$E$1086,5,FALSE)</f>
        <v>0</v>
      </c>
      <c r="H375" s="92">
        <v>38718</v>
      </c>
      <c r="I375" s="93">
        <f t="shared" si="5"/>
        <v>2006</v>
      </c>
      <c r="J375" s="94">
        <v>0</v>
      </c>
      <c r="K375" s="94">
        <v>780.11</v>
      </c>
      <c r="L375" s="94">
        <v>-780.11</v>
      </c>
      <c r="M375" s="94">
        <v>0</v>
      </c>
      <c r="N375" s="94">
        <v>0</v>
      </c>
      <c r="O375" s="94">
        <v>0</v>
      </c>
      <c r="P375" s="94">
        <v>0</v>
      </c>
      <c r="Q375" s="94">
        <v>0</v>
      </c>
      <c r="R375" t="s">
        <v>33</v>
      </c>
      <c r="S375" s="94">
        <v>-780.11</v>
      </c>
      <c r="T375" s="94">
        <v>0</v>
      </c>
      <c r="U375" s="94">
        <v>780.11</v>
      </c>
      <c r="V375" t="s">
        <v>220</v>
      </c>
      <c r="W375" s="92"/>
      <c r="X375" t="s">
        <v>2</v>
      </c>
      <c r="Y375" t="s">
        <v>3</v>
      </c>
      <c r="Z375" s="94">
        <v>0</v>
      </c>
      <c r="AA375" s="94">
        <v>0</v>
      </c>
      <c r="AB375" s="94">
        <v>0</v>
      </c>
      <c r="AC375" s="94">
        <v>0</v>
      </c>
      <c r="AD375" s="94">
        <v>0</v>
      </c>
    </row>
    <row r="376" spans="1:30" x14ac:dyDescent="0.2">
      <c r="A376" t="s">
        <v>1638</v>
      </c>
      <c r="B376" t="s">
        <v>0</v>
      </c>
      <c r="C376" t="s">
        <v>5</v>
      </c>
      <c r="D376" t="s">
        <v>61</v>
      </c>
      <c r="E376" t="s">
        <v>1639</v>
      </c>
      <c r="F376" s="84" t="str">
        <f>VLOOKUP(A376,[1]Sheet1!$A$2:$E$1721,5,FALSE)</f>
        <v>8</v>
      </c>
      <c r="G376" s="84">
        <f>VLOOKUP(A376,'[2]FA PLANT-&amp; ELECT INSLATION'!$A$6:$E$1086,5,FALSE)</f>
        <v>0</v>
      </c>
      <c r="H376" s="92">
        <v>38718</v>
      </c>
      <c r="I376" s="93">
        <f t="shared" si="5"/>
        <v>2006</v>
      </c>
      <c r="J376" s="94">
        <v>357.82</v>
      </c>
      <c r="K376" s="94">
        <v>7156.42</v>
      </c>
      <c r="L376" s="94">
        <v>-6798.6</v>
      </c>
      <c r="M376" s="94">
        <v>0</v>
      </c>
      <c r="N376" s="94">
        <v>0</v>
      </c>
      <c r="O376" s="94">
        <v>0</v>
      </c>
      <c r="P376" s="94">
        <v>0</v>
      </c>
      <c r="Q376" s="94">
        <v>0</v>
      </c>
      <c r="R376" t="s">
        <v>33</v>
      </c>
      <c r="S376" s="94">
        <v>-6798.6</v>
      </c>
      <c r="T376" s="94">
        <v>357.82</v>
      </c>
      <c r="U376" s="94">
        <v>7156.42</v>
      </c>
      <c r="V376" t="s">
        <v>220</v>
      </c>
      <c r="W376" s="92"/>
      <c r="X376" t="s">
        <v>2</v>
      </c>
      <c r="Y376" t="s">
        <v>3</v>
      </c>
      <c r="Z376" s="94">
        <v>0</v>
      </c>
      <c r="AA376" s="94">
        <v>0</v>
      </c>
      <c r="AB376" s="94">
        <v>0</v>
      </c>
      <c r="AC376" s="94">
        <v>0</v>
      </c>
      <c r="AD376" s="94">
        <v>0</v>
      </c>
    </row>
    <row r="377" spans="1:30" x14ac:dyDescent="0.2">
      <c r="A377" t="s">
        <v>2438</v>
      </c>
      <c r="B377" t="s">
        <v>0</v>
      </c>
      <c r="C377" t="s">
        <v>5</v>
      </c>
      <c r="D377" t="s">
        <v>61</v>
      </c>
      <c r="E377" t="s">
        <v>2439</v>
      </c>
      <c r="F377" s="84" t="str">
        <f>VLOOKUP(A377,[1]Sheet1!$A$2:$E$1721,5,FALSE)</f>
        <v>0</v>
      </c>
      <c r="G377" s="84">
        <f>VLOOKUP(A377,'[2]FA PLANT-&amp; ELECT INSLATION'!$A$6:$E$1086,5,FALSE)</f>
        <v>0</v>
      </c>
      <c r="H377" s="92">
        <v>38718</v>
      </c>
      <c r="I377" s="93">
        <f t="shared" si="5"/>
        <v>2006</v>
      </c>
      <c r="J377" s="94">
        <v>0</v>
      </c>
      <c r="K377" s="94">
        <v>102.65</v>
      </c>
      <c r="L377" s="94">
        <v>-102.65</v>
      </c>
      <c r="M377" s="94">
        <v>0</v>
      </c>
      <c r="N377" s="94">
        <v>0</v>
      </c>
      <c r="O377" s="94">
        <v>0</v>
      </c>
      <c r="P377" s="94">
        <v>0</v>
      </c>
      <c r="Q377" s="94">
        <v>0</v>
      </c>
      <c r="R377" t="s">
        <v>33</v>
      </c>
      <c r="S377" s="94">
        <v>-102.65</v>
      </c>
      <c r="T377" s="94">
        <v>0</v>
      </c>
      <c r="U377" s="94">
        <v>102.65</v>
      </c>
      <c r="V377" t="s">
        <v>220</v>
      </c>
      <c r="W377" s="92"/>
      <c r="X377" t="s">
        <v>2</v>
      </c>
      <c r="Y377" t="s">
        <v>3</v>
      </c>
      <c r="Z377" s="94">
        <v>0</v>
      </c>
      <c r="AA377" s="94">
        <v>0</v>
      </c>
      <c r="AB377" s="94">
        <v>0</v>
      </c>
      <c r="AC377" s="94">
        <v>0</v>
      </c>
      <c r="AD377" s="94">
        <v>0</v>
      </c>
    </row>
    <row r="378" spans="1:30" x14ac:dyDescent="0.2">
      <c r="A378" t="s">
        <v>1316</v>
      </c>
      <c r="B378" t="s">
        <v>0</v>
      </c>
      <c r="C378" t="s">
        <v>5</v>
      </c>
      <c r="D378" t="s">
        <v>61</v>
      </c>
      <c r="E378" t="s">
        <v>1317</v>
      </c>
      <c r="F378" s="84" t="str">
        <f>VLOOKUP(A378,[1]Sheet1!$A$2:$E$1721,5,FALSE)</f>
        <v>8</v>
      </c>
      <c r="G378" s="84">
        <f>VLOOKUP(A378,'[2]FA PLANT-&amp; ELECT INSLATION'!$A$6:$E$1086,5,FALSE)</f>
        <v>0</v>
      </c>
      <c r="H378" s="92">
        <v>38718</v>
      </c>
      <c r="I378" s="93">
        <f t="shared" si="5"/>
        <v>2006</v>
      </c>
      <c r="J378" s="94">
        <v>1246</v>
      </c>
      <c r="K378" s="94">
        <v>24919.98</v>
      </c>
      <c r="L378" s="94">
        <v>-23673.98</v>
      </c>
      <c r="M378" s="94">
        <v>0</v>
      </c>
      <c r="N378" s="94">
        <v>0</v>
      </c>
      <c r="O378" s="94">
        <v>0</v>
      </c>
      <c r="P378" s="94">
        <v>0</v>
      </c>
      <c r="Q378" s="94">
        <v>0</v>
      </c>
      <c r="R378" t="s">
        <v>33</v>
      </c>
      <c r="S378" s="94">
        <v>-23673.98</v>
      </c>
      <c r="T378" s="94">
        <v>1246</v>
      </c>
      <c r="U378" s="94">
        <v>24919.98</v>
      </c>
      <c r="V378" t="s">
        <v>220</v>
      </c>
      <c r="W378" s="92"/>
      <c r="X378" t="s">
        <v>2</v>
      </c>
      <c r="Y378" t="s">
        <v>3</v>
      </c>
      <c r="Z378" s="94">
        <v>0</v>
      </c>
      <c r="AA378" s="94">
        <v>0</v>
      </c>
      <c r="AB378" s="94">
        <v>0</v>
      </c>
      <c r="AC378" s="94">
        <v>0</v>
      </c>
      <c r="AD378" s="94">
        <v>0</v>
      </c>
    </row>
    <row r="379" spans="1:30" x14ac:dyDescent="0.2">
      <c r="A379" t="s">
        <v>1733</v>
      </c>
      <c r="B379" t="s">
        <v>0</v>
      </c>
      <c r="C379" t="s">
        <v>5</v>
      </c>
      <c r="D379" t="s">
        <v>61</v>
      </c>
      <c r="E379" t="s">
        <v>1734</v>
      </c>
      <c r="F379" s="84" t="str">
        <f>VLOOKUP(A379,[1]Sheet1!$A$2:$E$1721,5,FALSE)</f>
        <v>0</v>
      </c>
      <c r="G379" s="84">
        <f>VLOOKUP(A379,'[2]FA PLANT-&amp; ELECT INSLATION'!$A$6:$E$1086,5,FALSE)</f>
        <v>0</v>
      </c>
      <c r="H379" s="92">
        <v>38718</v>
      </c>
      <c r="I379" s="93">
        <f t="shared" si="5"/>
        <v>2006</v>
      </c>
      <c r="J379" s="94">
        <v>0</v>
      </c>
      <c r="K379" s="94">
        <v>4446.59</v>
      </c>
      <c r="L379" s="94">
        <v>-4446.59</v>
      </c>
      <c r="M379" s="94">
        <v>0</v>
      </c>
      <c r="N379" s="94">
        <v>0</v>
      </c>
      <c r="O379" s="94">
        <v>0</v>
      </c>
      <c r="P379" s="94">
        <v>0</v>
      </c>
      <c r="Q379" s="94">
        <v>0</v>
      </c>
      <c r="R379" t="s">
        <v>33</v>
      </c>
      <c r="S379" s="94">
        <v>-4446.59</v>
      </c>
      <c r="T379" s="94">
        <v>0</v>
      </c>
      <c r="U379" s="94">
        <v>4446.59</v>
      </c>
      <c r="V379" t="s">
        <v>220</v>
      </c>
      <c r="W379" s="92"/>
      <c r="X379" t="s">
        <v>2</v>
      </c>
      <c r="Y379" t="s">
        <v>3</v>
      </c>
      <c r="Z379" s="94">
        <v>0</v>
      </c>
      <c r="AA379" s="94">
        <v>0</v>
      </c>
      <c r="AB379" s="94">
        <v>0</v>
      </c>
      <c r="AC379" s="94">
        <v>0</v>
      </c>
      <c r="AD379" s="94">
        <v>0</v>
      </c>
    </row>
    <row r="380" spans="1:30" x14ac:dyDescent="0.2">
      <c r="A380" t="s">
        <v>2304</v>
      </c>
      <c r="B380" t="s">
        <v>0</v>
      </c>
      <c r="C380" t="s">
        <v>5</v>
      </c>
      <c r="D380" t="s">
        <v>61</v>
      </c>
      <c r="E380" t="s">
        <v>2305</v>
      </c>
      <c r="F380" s="84" t="str">
        <f>VLOOKUP(A380,[1]Sheet1!$A$2:$E$1721,5,FALSE)</f>
        <v>0</v>
      </c>
      <c r="G380" s="84">
        <f>VLOOKUP(A380,'[2]FA PLANT-&amp; ELECT INSLATION'!$A$6:$E$1086,5,FALSE)</f>
        <v>0</v>
      </c>
      <c r="H380" s="92">
        <v>38718</v>
      </c>
      <c r="I380" s="93">
        <f t="shared" si="5"/>
        <v>2006</v>
      </c>
      <c r="J380" s="94">
        <v>0</v>
      </c>
      <c r="K380" s="94">
        <v>298.72000000000003</v>
      </c>
      <c r="L380" s="94">
        <v>-298.72000000000003</v>
      </c>
      <c r="M380" s="94">
        <v>0</v>
      </c>
      <c r="N380" s="94">
        <v>0</v>
      </c>
      <c r="O380" s="94">
        <v>0</v>
      </c>
      <c r="P380" s="94">
        <v>0</v>
      </c>
      <c r="Q380" s="94">
        <v>0</v>
      </c>
      <c r="R380" t="s">
        <v>33</v>
      </c>
      <c r="S380" s="94">
        <v>-298.72000000000003</v>
      </c>
      <c r="T380" s="94">
        <v>0</v>
      </c>
      <c r="U380" s="94">
        <v>298.72000000000003</v>
      </c>
      <c r="V380" t="s">
        <v>220</v>
      </c>
      <c r="W380" s="92"/>
      <c r="X380" t="s">
        <v>2</v>
      </c>
      <c r="Y380" t="s">
        <v>3</v>
      </c>
      <c r="Z380" s="94">
        <v>0</v>
      </c>
      <c r="AA380" s="94">
        <v>0</v>
      </c>
      <c r="AB380" s="94">
        <v>0</v>
      </c>
      <c r="AC380" s="94">
        <v>0</v>
      </c>
      <c r="AD380" s="94">
        <v>0</v>
      </c>
    </row>
    <row r="381" spans="1:30" x14ac:dyDescent="0.2">
      <c r="A381" t="s">
        <v>1711</v>
      </c>
      <c r="B381" t="s">
        <v>0</v>
      </c>
      <c r="C381" t="s">
        <v>5</v>
      </c>
      <c r="D381" t="s">
        <v>61</v>
      </c>
      <c r="E381" t="s">
        <v>1712</v>
      </c>
      <c r="F381" s="84" t="str">
        <f>VLOOKUP(A381,[1]Sheet1!$A$2:$E$1721,5,FALSE)</f>
        <v>0</v>
      </c>
      <c r="G381" s="84">
        <f>VLOOKUP(A381,'[2]FA PLANT-&amp; ELECT INSLATION'!$A$6:$E$1086,5,FALSE)</f>
        <v>0</v>
      </c>
      <c r="H381" s="92">
        <v>38718</v>
      </c>
      <c r="I381" s="93">
        <f t="shared" si="5"/>
        <v>2006</v>
      </c>
      <c r="J381" s="94">
        <v>0</v>
      </c>
      <c r="K381" s="94">
        <v>4816.24</v>
      </c>
      <c r="L381" s="94">
        <v>-4816.24</v>
      </c>
      <c r="M381" s="94">
        <v>0</v>
      </c>
      <c r="N381" s="94">
        <v>0</v>
      </c>
      <c r="O381" s="94">
        <v>0</v>
      </c>
      <c r="P381" s="94">
        <v>0</v>
      </c>
      <c r="Q381" s="94">
        <v>0</v>
      </c>
      <c r="R381" t="s">
        <v>33</v>
      </c>
      <c r="S381" s="94">
        <v>-4816.24</v>
      </c>
      <c r="T381" s="94">
        <v>0</v>
      </c>
      <c r="U381" s="94">
        <v>4816.24</v>
      </c>
      <c r="V381" t="s">
        <v>220</v>
      </c>
      <c r="W381" s="92"/>
      <c r="X381" t="s">
        <v>2</v>
      </c>
      <c r="Y381" t="s">
        <v>3</v>
      </c>
      <c r="Z381" s="94">
        <v>0</v>
      </c>
      <c r="AA381" s="94">
        <v>0</v>
      </c>
      <c r="AB381" s="94">
        <v>0</v>
      </c>
      <c r="AC381" s="94">
        <v>0</v>
      </c>
      <c r="AD381" s="94">
        <v>0</v>
      </c>
    </row>
    <row r="382" spans="1:30" x14ac:dyDescent="0.2">
      <c r="A382" t="s">
        <v>2075</v>
      </c>
      <c r="B382" t="s">
        <v>0</v>
      </c>
      <c r="C382" t="s">
        <v>5</v>
      </c>
      <c r="D382" t="s">
        <v>61</v>
      </c>
      <c r="E382" t="s">
        <v>2076</v>
      </c>
      <c r="F382" s="84" t="str">
        <f>VLOOKUP(A382,[1]Sheet1!$A$2:$E$1721,5,FALSE)</f>
        <v>0</v>
      </c>
      <c r="G382" s="84">
        <f>VLOOKUP(A382,'[2]FA PLANT-&amp; ELECT INSLATION'!$A$6:$E$1086,5,FALSE)</f>
        <v>0</v>
      </c>
      <c r="H382" s="92">
        <v>38718</v>
      </c>
      <c r="I382" s="93">
        <f t="shared" si="5"/>
        <v>2006</v>
      </c>
      <c r="J382" s="94">
        <v>0</v>
      </c>
      <c r="K382" s="94">
        <v>896.45</v>
      </c>
      <c r="L382" s="94">
        <v>-896.45</v>
      </c>
      <c r="M382" s="94">
        <v>0</v>
      </c>
      <c r="N382" s="94">
        <v>0</v>
      </c>
      <c r="O382" s="94">
        <v>0</v>
      </c>
      <c r="P382" s="94">
        <v>0</v>
      </c>
      <c r="Q382" s="94">
        <v>0</v>
      </c>
      <c r="R382" t="s">
        <v>33</v>
      </c>
      <c r="S382" s="94">
        <v>-896.45</v>
      </c>
      <c r="T382" s="94">
        <v>0</v>
      </c>
      <c r="U382" s="94">
        <v>896.45</v>
      </c>
      <c r="V382" t="s">
        <v>220</v>
      </c>
      <c r="W382" s="92"/>
      <c r="X382" t="s">
        <v>2</v>
      </c>
      <c r="Y382" t="s">
        <v>3</v>
      </c>
      <c r="Z382" s="94">
        <v>0</v>
      </c>
      <c r="AA382" s="94">
        <v>0</v>
      </c>
      <c r="AB382" s="94">
        <v>0</v>
      </c>
      <c r="AC382" s="94">
        <v>0</v>
      </c>
      <c r="AD382" s="94">
        <v>0</v>
      </c>
    </row>
    <row r="383" spans="1:30" x14ac:dyDescent="0.2">
      <c r="A383" t="s">
        <v>1525</v>
      </c>
      <c r="B383" t="s">
        <v>0</v>
      </c>
      <c r="C383" t="s">
        <v>5</v>
      </c>
      <c r="D383" t="s">
        <v>61</v>
      </c>
      <c r="E383" t="s">
        <v>1526</v>
      </c>
      <c r="F383" s="84" t="str">
        <f>VLOOKUP(A383,[1]Sheet1!$A$2:$E$1721,5,FALSE)</f>
        <v>8</v>
      </c>
      <c r="G383" s="84">
        <f>VLOOKUP(A383,'[2]FA PLANT-&amp; ELECT INSLATION'!$A$6:$E$1086,5,FALSE)</f>
        <v>0</v>
      </c>
      <c r="H383" s="92">
        <v>38718</v>
      </c>
      <c r="I383" s="93">
        <f t="shared" si="5"/>
        <v>2006</v>
      </c>
      <c r="J383" s="94">
        <v>631.5</v>
      </c>
      <c r="K383" s="94">
        <v>12629.98</v>
      </c>
      <c r="L383" s="94">
        <v>-11998.48</v>
      </c>
      <c r="M383" s="94">
        <v>0</v>
      </c>
      <c r="N383" s="94">
        <v>0</v>
      </c>
      <c r="O383" s="94">
        <v>0</v>
      </c>
      <c r="P383" s="94">
        <v>0</v>
      </c>
      <c r="Q383" s="94">
        <v>0</v>
      </c>
      <c r="R383" t="s">
        <v>33</v>
      </c>
      <c r="S383" s="94">
        <v>-11998.48</v>
      </c>
      <c r="T383" s="94">
        <v>631.5</v>
      </c>
      <c r="U383" s="94">
        <v>12629.98</v>
      </c>
      <c r="V383" t="s">
        <v>220</v>
      </c>
      <c r="W383" s="92"/>
      <c r="X383" t="s">
        <v>2</v>
      </c>
      <c r="Y383" t="s">
        <v>3</v>
      </c>
      <c r="Z383" s="94">
        <v>0</v>
      </c>
      <c r="AA383" s="94">
        <v>0</v>
      </c>
      <c r="AB383" s="94">
        <v>0</v>
      </c>
      <c r="AC383" s="94">
        <v>0</v>
      </c>
      <c r="AD383" s="94">
        <v>0</v>
      </c>
    </row>
    <row r="384" spans="1:30" x14ac:dyDescent="0.2">
      <c r="A384" t="s">
        <v>1979</v>
      </c>
      <c r="B384" t="s">
        <v>0</v>
      </c>
      <c r="C384" t="s">
        <v>5</v>
      </c>
      <c r="D384" t="s">
        <v>61</v>
      </c>
      <c r="E384" t="s">
        <v>1980</v>
      </c>
      <c r="F384" s="84" t="str">
        <f>VLOOKUP(A384,[1]Sheet1!$A$2:$E$1721,5,FALSE)</f>
        <v>0</v>
      </c>
      <c r="G384" s="84">
        <f>VLOOKUP(A384,'[2]FA PLANT-&amp; ELECT INSLATION'!$A$6:$E$1086,5,FALSE)</f>
        <v>0</v>
      </c>
      <c r="H384" s="92">
        <v>38718</v>
      </c>
      <c r="I384" s="93">
        <f t="shared" si="5"/>
        <v>2006</v>
      </c>
      <c r="J384" s="94">
        <v>0</v>
      </c>
      <c r="K384" s="94">
        <v>1260.68</v>
      </c>
      <c r="L384" s="94">
        <v>-1260.68</v>
      </c>
      <c r="M384" s="94">
        <v>0</v>
      </c>
      <c r="N384" s="94">
        <v>0</v>
      </c>
      <c r="O384" s="94">
        <v>0</v>
      </c>
      <c r="P384" s="94">
        <v>0</v>
      </c>
      <c r="Q384" s="94">
        <v>0</v>
      </c>
      <c r="R384" t="s">
        <v>33</v>
      </c>
      <c r="S384" s="94">
        <v>-1260.68</v>
      </c>
      <c r="T384" s="94">
        <v>0</v>
      </c>
      <c r="U384" s="94">
        <v>1260.68</v>
      </c>
      <c r="V384" t="s">
        <v>220</v>
      </c>
      <c r="W384" s="92"/>
      <c r="X384" t="s">
        <v>2</v>
      </c>
      <c r="Y384" t="s">
        <v>3</v>
      </c>
      <c r="Z384" s="94">
        <v>0</v>
      </c>
      <c r="AA384" s="94">
        <v>0</v>
      </c>
      <c r="AB384" s="94">
        <v>0</v>
      </c>
      <c r="AC384" s="94">
        <v>0</v>
      </c>
      <c r="AD384" s="94">
        <v>0</v>
      </c>
    </row>
    <row r="385" spans="1:30" x14ac:dyDescent="0.2">
      <c r="A385" t="s">
        <v>2196</v>
      </c>
      <c r="B385" t="s">
        <v>0</v>
      </c>
      <c r="C385" t="s">
        <v>5</v>
      </c>
      <c r="D385" t="s">
        <v>61</v>
      </c>
      <c r="E385" t="s">
        <v>2197</v>
      </c>
      <c r="F385" s="84" t="str">
        <f>VLOOKUP(A385,[1]Sheet1!$A$2:$E$1721,5,FALSE)</f>
        <v>0</v>
      </c>
      <c r="G385" s="84">
        <f>VLOOKUP(A385,'[2]FA PLANT-&amp; ELECT INSLATION'!$A$6:$E$1086,5,FALSE)</f>
        <v>0</v>
      </c>
      <c r="H385" s="92">
        <v>38718</v>
      </c>
      <c r="I385" s="93">
        <f t="shared" si="5"/>
        <v>2006</v>
      </c>
      <c r="J385" s="94">
        <v>0</v>
      </c>
      <c r="K385" s="94">
        <v>498.95</v>
      </c>
      <c r="L385" s="94">
        <v>-498.95</v>
      </c>
      <c r="M385" s="94">
        <v>0</v>
      </c>
      <c r="N385" s="94">
        <v>0</v>
      </c>
      <c r="O385" s="94">
        <v>0</v>
      </c>
      <c r="P385" s="94">
        <v>0</v>
      </c>
      <c r="Q385" s="94">
        <v>0</v>
      </c>
      <c r="R385" t="s">
        <v>33</v>
      </c>
      <c r="S385" s="94">
        <v>-498.95</v>
      </c>
      <c r="T385" s="94">
        <v>0</v>
      </c>
      <c r="U385" s="94">
        <v>498.95</v>
      </c>
      <c r="V385" t="s">
        <v>220</v>
      </c>
      <c r="W385" s="92"/>
      <c r="X385" t="s">
        <v>2</v>
      </c>
      <c r="Y385" t="s">
        <v>3</v>
      </c>
      <c r="Z385" s="94">
        <v>0</v>
      </c>
      <c r="AA385" s="94">
        <v>0</v>
      </c>
      <c r="AB385" s="94">
        <v>0</v>
      </c>
      <c r="AC385" s="94">
        <v>0</v>
      </c>
      <c r="AD385" s="94">
        <v>0</v>
      </c>
    </row>
    <row r="386" spans="1:30" x14ac:dyDescent="0.2">
      <c r="A386" t="s">
        <v>2370</v>
      </c>
      <c r="B386" t="s">
        <v>0</v>
      </c>
      <c r="C386" t="s">
        <v>5</v>
      </c>
      <c r="D386" t="s">
        <v>61</v>
      </c>
      <c r="E386" t="s">
        <v>2371</v>
      </c>
      <c r="F386" s="84" t="str">
        <f>VLOOKUP(A386,[1]Sheet1!$A$2:$E$1721,5,FALSE)</f>
        <v>0</v>
      </c>
      <c r="G386" s="84">
        <f>VLOOKUP(A386,'[2]FA PLANT-&amp; ELECT INSLATION'!$A$6:$E$1086,5,FALSE)</f>
        <v>0</v>
      </c>
      <c r="H386" s="92">
        <v>38718</v>
      </c>
      <c r="I386" s="93">
        <f t="shared" si="5"/>
        <v>2006</v>
      </c>
      <c r="J386" s="94">
        <v>0</v>
      </c>
      <c r="K386" s="94">
        <v>201.12</v>
      </c>
      <c r="L386" s="94">
        <v>-201.12</v>
      </c>
      <c r="M386" s="94">
        <v>0</v>
      </c>
      <c r="N386" s="94">
        <v>0</v>
      </c>
      <c r="O386" s="94">
        <v>0</v>
      </c>
      <c r="P386" s="94">
        <v>0</v>
      </c>
      <c r="Q386" s="94">
        <v>0</v>
      </c>
      <c r="R386" t="s">
        <v>33</v>
      </c>
      <c r="S386" s="94">
        <v>-201.12</v>
      </c>
      <c r="T386" s="94">
        <v>0</v>
      </c>
      <c r="U386" s="94">
        <v>201.12</v>
      </c>
      <c r="V386" t="s">
        <v>220</v>
      </c>
      <c r="W386" s="92"/>
      <c r="X386" t="s">
        <v>2</v>
      </c>
      <c r="Y386" t="s">
        <v>3</v>
      </c>
      <c r="Z386" s="94">
        <v>0</v>
      </c>
      <c r="AA386" s="94">
        <v>0</v>
      </c>
      <c r="AB386" s="94">
        <v>0</v>
      </c>
      <c r="AC386" s="94">
        <v>0</v>
      </c>
      <c r="AD386" s="94">
        <v>0</v>
      </c>
    </row>
    <row r="387" spans="1:30" x14ac:dyDescent="0.2">
      <c r="A387" t="s">
        <v>2367</v>
      </c>
      <c r="B387" t="s">
        <v>0</v>
      </c>
      <c r="C387" t="s">
        <v>5</v>
      </c>
      <c r="D387" t="s">
        <v>61</v>
      </c>
      <c r="E387" t="s">
        <v>2368</v>
      </c>
      <c r="F387" s="84" t="str">
        <f>VLOOKUP(A387,[1]Sheet1!$A$2:$E$1721,5,FALSE)</f>
        <v>0</v>
      </c>
      <c r="G387" s="84">
        <f>VLOOKUP(A387,'[2]FA PLANT-&amp; ELECT INSLATION'!$A$6:$E$1086,5,FALSE)</f>
        <v>0</v>
      </c>
      <c r="H387" s="92">
        <v>38718</v>
      </c>
      <c r="I387" s="93">
        <f t="shared" ref="I387:I450" si="6">YEAR(H387)</f>
        <v>2006</v>
      </c>
      <c r="J387" s="94">
        <v>0</v>
      </c>
      <c r="K387" s="94">
        <v>203.74</v>
      </c>
      <c r="L387" s="94">
        <v>-203.74</v>
      </c>
      <c r="M387" s="94">
        <v>0</v>
      </c>
      <c r="N387" s="94">
        <v>0</v>
      </c>
      <c r="O387" s="94">
        <v>0</v>
      </c>
      <c r="P387" s="94">
        <v>0</v>
      </c>
      <c r="Q387" s="94">
        <v>0</v>
      </c>
      <c r="R387" t="s">
        <v>33</v>
      </c>
      <c r="S387" s="94">
        <v>-203.74</v>
      </c>
      <c r="T387" s="94">
        <v>0</v>
      </c>
      <c r="U387" s="94">
        <v>203.74</v>
      </c>
      <c r="V387" t="s">
        <v>220</v>
      </c>
      <c r="W387" s="92"/>
      <c r="X387" t="s">
        <v>2</v>
      </c>
      <c r="Y387" t="s">
        <v>3</v>
      </c>
      <c r="Z387" s="94">
        <v>0</v>
      </c>
      <c r="AA387" s="94">
        <v>0</v>
      </c>
      <c r="AB387" s="94">
        <v>0</v>
      </c>
      <c r="AC387" s="94">
        <v>0</v>
      </c>
      <c r="AD387" s="94">
        <v>0</v>
      </c>
    </row>
    <row r="388" spans="1:30" x14ac:dyDescent="0.2">
      <c r="A388" t="s">
        <v>2268</v>
      </c>
      <c r="B388" t="s">
        <v>0</v>
      </c>
      <c r="C388" t="s">
        <v>5</v>
      </c>
      <c r="D388" t="s">
        <v>61</v>
      </c>
      <c r="E388" t="s">
        <v>2269</v>
      </c>
      <c r="F388" s="84" t="str">
        <f>VLOOKUP(A388,[1]Sheet1!$A$2:$E$1721,5,FALSE)</f>
        <v>0</v>
      </c>
      <c r="G388" s="84">
        <f>VLOOKUP(A388,'[2]FA PLANT-&amp; ELECT INSLATION'!$A$6:$E$1086,5,FALSE)</f>
        <v>0</v>
      </c>
      <c r="H388" s="92">
        <v>38718</v>
      </c>
      <c r="I388" s="93">
        <f t="shared" si="6"/>
        <v>2006</v>
      </c>
      <c r="J388" s="94">
        <v>0</v>
      </c>
      <c r="K388" s="94">
        <v>367.42</v>
      </c>
      <c r="L388" s="94">
        <v>-367.42</v>
      </c>
      <c r="M388" s="94">
        <v>0</v>
      </c>
      <c r="N388" s="94">
        <v>0</v>
      </c>
      <c r="O388" s="94">
        <v>0</v>
      </c>
      <c r="P388" s="94">
        <v>0</v>
      </c>
      <c r="Q388" s="94">
        <v>0</v>
      </c>
      <c r="R388" t="s">
        <v>33</v>
      </c>
      <c r="S388" s="94">
        <v>-367.42</v>
      </c>
      <c r="T388" s="94">
        <v>0</v>
      </c>
      <c r="U388" s="94">
        <v>367.42</v>
      </c>
      <c r="V388" t="s">
        <v>220</v>
      </c>
      <c r="W388" s="92"/>
      <c r="X388" t="s">
        <v>2</v>
      </c>
      <c r="Y388" t="s">
        <v>3</v>
      </c>
      <c r="Z388" s="94">
        <v>0</v>
      </c>
      <c r="AA388" s="94">
        <v>0</v>
      </c>
      <c r="AB388" s="94">
        <v>0</v>
      </c>
      <c r="AC388" s="94">
        <v>0</v>
      </c>
      <c r="AD388" s="94">
        <v>0</v>
      </c>
    </row>
    <row r="389" spans="1:30" x14ac:dyDescent="0.2">
      <c r="A389" t="s">
        <v>2309</v>
      </c>
      <c r="B389" t="s">
        <v>0</v>
      </c>
      <c r="C389" t="s">
        <v>5</v>
      </c>
      <c r="D389" t="s">
        <v>61</v>
      </c>
      <c r="E389" t="s">
        <v>2310</v>
      </c>
      <c r="F389" s="84" t="str">
        <f>VLOOKUP(A389,[1]Sheet1!$A$2:$E$1721,5,FALSE)</f>
        <v>0</v>
      </c>
      <c r="G389" s="84">
        <f>VLOOKUP(A389,'[2]FA PLANT-&amp; ELECT INSLATION'!$A$6:$E$1086,5,FALSE)</f>
        <v>0</v>
      </c>
      <c r="H389" s="92">
        <v>38718</v>
      </c>
      <c r="I389" s="93">
        <f t="shared" si="6"/>
        <v>2006</v>
      </c>
      <c r="J389" s="94">
        <v>0</v>
      </c>
      <c r="K389" s="94">
        <v>289</v>
      </c>
      <c r="L389" s="94">
        <v>-289</v>
      </c>
      <c r="M389" s="94">
        <v>0</v>
      </c>
      <c r="N389" s="94">
        <v>0</v>
      </c>
      <c r="O389" s="94">
        <v>0</v>
      </c>
      <c r="P389" s="94">
        <v>0</v>
      </c>
      <c r="Q389" s="94">
        <v>0</v>
      </c>
      <c r="R389" t="s">
        <v>33</v>
      </c>
      <c r="S389" s="94">
        <v>-289</v>
      </c>
      <c r="T389" s="94">
        <v>0</v>
      </c>
      <c r="U389" s="94">
        <v>289</v>
      </c>
      <c r="V389" t="s">
        <v>220</v>
      </c>
      <c r="W389" s="92"/>
      <c r="X389" t="s">
        <v>2</v>
      </c>
      <c r="Y389" t="s">
        <v>3</v>
      </c>
      <c r="Z389" s="94">
        <v>0</v>
      </c>
      <c r="AA389" s="94">
        <v>0</v>
      </c>
      <c r="AB389" s="94">
        <v>0</v>
      </c>
      <c r="AC389" s="94">
        <v>0</v>
      </c>
      <c r="AD389" s="94">
        <v>0</v>
      </c>
    </row>
    <row r="390" spans="1:30" x14ac:dyDescent="0.2">
      <c r="A390" t="s">
        <v>1968</v>
      </c>
      <c r="B390" t="s">
        <v>0</v>
      </c>
      <c r="C390" t="s">
        <v>5</v>
      </c>
      <c r="D390" t="s">
        <v>61</v>
      </c>
      <c r="E390" t="s">
        <v>1969</v>
      </c>
      <c r="F390" s="84" t="str">
        <f>VLOOKUP(A390,[1]Sheet1!$A$2:$E$1721,5,FALSE)</f>
        <v>0</v>
      </c>
      <c r="G390" s="84">
        <f>VLOOKUP(A390,'[2]FA PLANT-&amp; ELECT INSLATION'!$A$6:$E$1086,5,FALSE)</f>
        <v>0</v>
      </c>
      <c r="H390" s="92">
        <v>38718</v>
      </c>
      <c r="I390" s="93">
        <f t="shared" si="6"/>
        <v>2006</v>
      </c>
      <c r="J390" s="94">
        <v>0</v>
      </c>
      <c r="K390" s="94">
        <v>1304.0999999999999</v>
      </c>
      <c r="L390" s="94">
        <v>-1304.0999999999999</v>
      </c>
      <c r="M390" s="94">
        <v>0</v>
      </c>
      <c r="N390" s="94">
        <v>0</v>
      </c>
      <c r="O390" s="94">
        <v>0</v>
      </c>
      <c r="P390" s="94">
        <v>0</v>
      </c>
      <c r="Q390" s="94">
        <v>0</v>
      </c>
      <c r="R390" t="s">
        <v>33</v>
      </c>
      <c r="S390" s="94">
        <v>-1304.0999999999999</v>
      </c>
      <c r="T390" s="94">
        <v>0</v>
      </c>
      <c r="U390" s="94">
        <v>1304.0999999999999</v>
      </c>
      <c r="V390" t="s">
        <v>220</v>
      </c>
      <c r="W390" s="92"/>
      <c r="X390" t="s">
        <v>2</v>
      </c>
      <c r="Y390" t="s">
        <v>3</v>
      </c>
      <c r="Z390" s="94">
        <v>0</v>
      </c>
      <c r="AA390" s="94">
        <v>0</v>
      </c>
      <c r="AB390" s="94">
        <v>0</v>
      </c>
      <c r="AC390" s="94">
        <v>0</v>
      </c>
      <c r="AD390" s="94">
        <v>0</v>
      </c>
    </row>
    <row r="391" spans="1:30" x14ac:dyDescent="0.2">
      <c r="A391" t="s">
        <v>1884</v>
      </c>
      <c r="B391" t="s">
        <v>0</v>
      </c>
      <c r="C391" t="s">
        <v>5</v>
      </c>
      <c r="D391" t="s">
        <v>61</v>
      </c>
      <c r="E391" t="s">
        <v>1885</v>
      </c>
      <c r="F391" s="84" t="str">
        <f>VLOOKUP(A391,[1]Sheet1!$A$2:$E$1721,5,FALSE)</f>
        <v>0</v>
      </c>
      <c r="G391" s="84">
        <f>VLOOKUP(A391,'[2]FA PLANT-&amp; ELECT INSLATION'!$A$6:$E$1086,5,FALSE)</f>
        <v>0</v>
      </c>
      <c r="H391" s="92">
        <v>38718</v>
      </c>
      <c r="I391" s="93">
        <f t="shared" si="6"/>
        <v>2006</v>
      </c>
      <c r="J391" s="94">
        <v>0</v>
      </c>
      <c r="K391" s="94">
        <v>2074.16</v>
      </c>
      <c r="L391" s="94">
        <v>-2074.16</v>
      </c>
      <c r="M391" s="94">
        <v>0</v>
      </c>
      <c r="N391" s="94">
        <v>0</v>
      </c>
      <c r="O391" s="94">
        <v>0</v>
      </c>
      <c r="P391" s="94">
        <v>0</v>
      </c>
      <c r="Q391" s="94">
        <v>0</v>
      </c>
      <c r="R391" t="s">
        <v>33</v>
      </c>
      <c r="S391" s="94">
        <v>-2074.16</v>
      </c>
      <c r="T391" s="94">
        <v>0</v>
      </c>
      <c r="U391" s="94">
        <v>2074.16</v>
      </c>
      <c r="V391" t="s">
        <v>220</v>
      </c>
      <c r="W391" s="92"/>
      <c r="X391" t="s">
        <v>2</v>
      </c>
      <c r="Y391" t="s">
        <v>3</v>
      </c>
      <c r="Z391" s="94">
        <v>0</v>
      </c>
      <c r="AA391" s="94">
        <v>0</v>
      </c>
      <c r="AB391" s="94">
        <v>0</v>
      </c>
      <c r="AC391" s="94">
        <v>0</v>
      </c>
      <c r="AD391" s="94">
        <v>0</v>
      </c>
    </row>
    <row r="392" spans="1:30" x14ac:dyDescent="0.2">
      <c r="A392" t="s">
        <v>2088</v>
      </c>
      <c r="B392" t="s">
        <v>0</v>
      </c>
      <c r="C392" t="s">
        <v>5</v>
      </c>
      <c r="D392" t="s">
        <v>61</v>
      </c>
      <c r="E392" t="s">
        <v>2089</v>
      </c>
      <c r="F392" s="84" t="str">
        <f>VLOOKUP(A392,[1]Sheet1!$A$2:$E$1721,5,FALSE)</f>
        <v>0</v>
      </c>
      <c r="G392" s="84">
        <f>VLOOKUP(A392,'[2]FA PLANT-&amp; ELECT INSLATION'!$A$6:$E$1086,5,FALSE)</f>
        <v>0</v>
      </c>
      <c r="H392" s="92">
        <v>38718</v>
      </c>
      <c r="I392" s="93">
        <f t="shared" si="6"/>
        <v>2006</v>
      </c>
      <c r="J392" s="94">
        <v>0</v>
      </c>
      <c r="K392" s="94">
        <v>848.79</v>
      </c>
      <c r="L392" s="94">
        <v>-848.79</v>
      </c>
      <c r="M392" s="94">
        <v>0</v>
      </c>
      <c r="N392" s="94">
        <v>0</v>
      </c>
      <c r="O392" s="94">
        <v>0</v>
      </c>
      <c r="P392" s="94">
        <v>0</v>
      </c>
      <c r="Q392" s="94">
        <v>0</v>
      </c>
      <c r="R392" t="s">
        <v>33</v>
      </c>
      <c r="S392" s="94">
        <v>-848.79</v>
      </c>
      <c r="T392" s="94">
        <v>0</v>
      </c>
      <c r="U392" s="94">
        <v>848.79</v>
      </c>
      <c r="V392" t="s">
        <v>220</v>
      </c>
      <c r="W392" s="92"/>
      <c r="X392" t="s">
        <v>2</v>
      </c>
      <c r="Y392" t="s">
        <v>3</v>
      </c>
      <c r="Z392" s="94">
        <v>0</v>
      </c>
      <c r="AA392" s="94">
        <v>0</v>
      </c>
      <c r="AB392" s="94">
        <v>0</v>
      </c>
      <c r="AC392" s="94">
        <v>0</v>
      </c>
      <c r="AD392" s="94">
        <v>0</v>
      </c>
    </row>
    <row r="393" spans="1:30" x14ac:dyDescent="0.2">
      <c r="A393" t="s">
        <v>1880</v>
      </c>
      <c r="B393" t="s">
        <v>0</v>
      </c>
      <c r="C393" t="s">
        <v>5</v>
      </c>
      <c r="D393" t="s">
        <v>61</v>
      </c>
      <c r="E393" t="s">
        <v>1881</v>
      </c>
      <c r="F393" s="84" t="str">
        <f>VLOOKUP(A393,[1]Sheet1!$A$2:$E$1721,5,FALSE)</f>
        <v>0</v>
      </c>
      <c r="G393" s="84">
        <f>VLOOKUP(A393,'[2]FA PLANT-&amp; ELECT INSLATION'!$A$6:$E$1086,5,FALSE)</f>
        <v>0</v>
      </c>
      <c r="H393" s="92">
        <v>38718</v>
      </c>
      <c r="I393" s="93">
        <f t="shared" si="6"/>
        <v>2006</v>
      </c>
      <c r="J393" s="94">
        <v>0</v>
      </c>
      <c r="K393" s="94">
        <v>2119.4299999999998</v>
      </c>
      <c r="L393" s="94">
        <v>-2119.4299999999998</v>
      </c>
      <c r="M393" s="94">
        <v>0</v>
      </c>
      <c r="N393" s="94">
        <v>0</v>
      </c>
      <c r="O393" s="94">
        <v>0</v>
      </c>
      <c r="P393" s="94">
        <v>0</v>
      </c>
      <c r="Q393" s="94">
        <v>0</v>
      </c>
      <c r="R393" t="s">
        <v>33</v>
      </c>
      <c r="S393" s="94">
        <v>-2119.4299999999998</v>
      </c>
      <c r="T393" s="94">
        <v>0</v>
      </c>
      <c r="U393" s="94">
        <v>2119.4299999999998</v>
      </c>
      <c r="V393" t="s">
        <v>220</v>
      </c>
      <c r="W393" s="92"/>
      <c r="X393" t="s">
        <v>2</v>
      </c>
      <c r="Y393" t="s">
        <v>3</v>
      </c>
      <c r="Z393" s="94">
        <v>0</v>
      </c>
      <c r="AA393" s="94">
        <v>0</v>
      </c>
      <c r="AB393" s="94">
        <v>0</v>
      </c>
      <c r="AC393" s="94">
        <v>0</v>
      </c>
      <c r="AD393" s="94">
        <v>0</v>
      </c>
    </row>
    <row r="394" spans="1:30" x14ac:dyDescent="0.2">
      <c r="A394" t="s">
        <v>2523</v>
      </c>
      <c r="B394" t="s">
        <v>0</v>
      </c>
      <c r="C394" t="s">
        <v>5</v>
      </c>
      <c r="D394" t="s">
        <v>61</v>
      </c>
      <c r="E394" t="s">
        <v>2524</v>
      </c>
      <c r="F394" s="84" t="str">
        <f>VLOOKUP(A394,[1]Sheet1!$A$2:$E$1721,5,FALSE)</f>
        <v>0</v>
      </c>
      <c r="G394" s="84">
        <f>VLOOKUP(A394,'[2]FA PLANT-&amp; ELECT INSLATION'!$A$6:$E$1086,5,FALSE)</f>
        <v>0</v>
      </c>
      <c r="H394" s="92">
        <v>38718</v>
      </c>
      <c r="I394" s="93">
        <f t="shared" si="6"/>
        <v>2006</v>
      </c>
      <c r="J394" s="94">
        <v>0</v>
      </c>
      <c r="K394" s="94">
        <v>1416.97</v>
      </c>
      <c r="L394" s="94">
        <v>-1416.97</v>
      </c>
      <c r="M394" s="94">
        <v>0</v>
      </c>
      <c r="N394" s="94">
        <v>0</v>
      </c>
      <c r="O394" s="94">
        <v>-1416.97</v>
      </c>
      <c r="P394" s="94">
        <v>0</v>
      </c>
      <c r="Q394" s="94">
        <v>1416.97</v>
      </c>
      <c r="R394" t="s">
        <v>33</v>
      </c>
      <c r="S394" s="94">
        <v>0</v>
      </c>
      <c r="T394" s="94">
        <v>0</v>
      </c>
      <c r="U394" s="94">
        <v>0</v>
      </c>
      <c r="V394" t="s">
        <v>220</v>
      </c>
      <c r="W394" s="92">
        <v>44286</v>
      </c>
      <c r="X394" t="s">
        <v>2</v>
      </c>
      <c r="Y394" t="s">
        <v>3</v>
      </c>
      <c r="Z394" s="94">
        <v>0</v>
      </c>
      <c r="AA394" s="94">
        <v>0</v>
      </c>
      <c r="AB394" s="94">
        <v>0</v>
      </c>
      <c r="AC394" s="94">
        <v>0</v>
      </c>
      <c r="AD394" s="94">
        <v>0</v>
      </c>
    </row>
    <row r="395" spans="1:30" x14ac:dyDescent="0.2">
      <c r="A395" t="s">
        <v>1633</v>
      </c>
      <c r="B395" t="s">
        <v>0</v>
      </c>
      <c r="C395" t="s">
        <v>5</v>
      </c>
      <c r="D395" t="s">
        <v>61</v>
      </c>
      <c r="E395" t="s">
        <v>1634</v>
      </c>
      <c r="F395" s="84" t="str">
        <f>VLOOKUP(A395,[1]Sheet1!$A$2:$E$1721,5,FALSE)</f>
        <v>8</v>
      </c>
      <c r="G395" s="84">
        <f>VLOOKUP(A395,'[2]FA PLANT-&amp; ELECT INSLATION'!$A$6:$E$1086,5,FALSE)</f>
        <v>0</v>
      </c>
      <c r="H395" s="92">
        <v>38718</v>
      </c>
      <c r="I395" s="93">
        <f t="shared" si="6"/>
        <v>2006</v>
      </c>
      <c r="J395" s="94">
        <v>370.3</v>
      </c>
      <c r="K395" s="94">
        <v>7405.96</v>
      </c>
      <c r="L395" s="94">
        <v>-7035.66</v>
      </c>
      <c r="M395" s="94">
        <v>0</v>
      </c>
      <c r="N395" s="94">
        <v>0</v>
      </c>
      <c r="O395" s="94">
        <v>0</v>
      </c>
      <c r="P395" s="94">
        <v>0</v>
      </c>
      <c r="Q395" s="94">
        <v>0</v>
      </c>
      <c r="R395" t="s">
        <v>33</v>
      </c>
      <c r="S395" s="94">
        <v>-7035.66</v>
      </c>
      <c r="T395" s="94">
        <v>370.3</v>
      </c>
      <c r="U395" s="94">
        <v>7405.96</v>
      </c>
      <c r="V395" t="s">
        <v>220</v>
      </c>
      <c r="W395" s="92"/>
      <c r="X395" t="s">
        <v>2</v>
      </c>
      <c r="Y395" t="s">
        <v>3</v>
      </c>
      <c r="Z395" s="94">
        <v>0</v>
      </c>
      <c r="AA395" s="94">
        <v>0</v>
      </c>
      <c r="AB395" s="94">
        <v>0</v>
      </c>
      <c r="AC395" s="94">
        <v>0</v>
      </c>
      <c r="AD395" s="94">
        <v>0</v>
      </c>
    </row>
    <row r="396" spans="1:30" x14ac:dyDescent="0.2">
      <c r="A396" t="s">
        <v>1976</v>
      </c>
      <c r="B396" t="s">
        <v>0</v>
      </c>
      <c r="C396" t="s">
        <v>5</v>
      </c>
      <c r="D396" t="s">
        <v>61</v>
      </c>
      <c r="E396" t="s">
        <v>1977</v>
      </c>
      <c r="F396" s="84" t="str">
        <f>VLOOKUP(A396,[1]Sheet1!$A$2:$E$1721,5,FALSE)</f>
        <v>0</v>
      </c>
      <c r="G396" s="84">
        <f>VLOOKUP(A396,'[2]FA PLANT-&amp; ELECT INSLATION'!$A$6:$E$1086,5,FALSE)</f>
        <v>0</v>
      </c>
      <c r="H396" s="92">
        <v>38718</v>
      </c>
      <c r="I396" s="93">
        <f t="shared" si="6"/>
        <v>2006</v>
      </c>
      <c r="J396" s="94">
        <v>0</v>
      </c>
      <c r="K396" s="94">
        <v>1275.06</v>
      </c>
      <c r="L396" s="94">
        <v>-1275.06</v>
      </c>
      <c r="M396" s="94">
        <v>0</v>
      </c>
      <c r="N396" s="94">
        <v>0</v>
      </c>
      <c r="O396" s="94">
        <v>0</v>
      </c>
      <c r="P396" s="94">
        <v>0</v>
      </c>
      <c r="Q396" s="94">
        <v>0</v>
      </c>
      <c r="R396" t="s">
        <v>33</v>
      </c>
      <c r="S396" s="94">
        <v>-1275.06</v>
      </c>
      <c r="T396" s="94">
        <v>0</v>
      </c>
      <c r="U396" s="94">
        <v>1275.06</v>
      </c>
      <c r="V396" t="s">
        <v>220</v>
      </c>
      <c r="W396" s="92"/>
      <c r="X396" t="s">
        <v>2</v>
      </c>
      <c r="Y396" t="s">
        <v>3</v>
      </c>
      <c r="Z396" s="94">
        <v>0</v>
      </c>
      <c r="AA396" s="94">
        <v>0</v>
      </c>
      <c r="AB396" s="94">
        <v>0</v>
      </c>
      <c r="AC396" s="94">
        <v>0</v>
      </c>
      <c r="AD396" s="94">
        <v>0</v>
      </c>
    </row>
    <row r="397" spans="1:30" x14ac:dyDescent="0.2">
      <c r="A397" t="s">
        <v>2270</v>
      </c>
      <c r="B397" t="s">
        <v>0</v>
      </c>
      <c r="C397" t="s">
        <v>5</v>
      </c>
      <c r="D397" t="s">
        <v>61</v>
      </c>
      <c r="E397" t="s">
        <v>2271</v>
      </c>
      <c r="F397" s="84" t="str">
        <f>VLOOKUP(A397,[1]Sheet1!$A$2:$E$1721,5,FALSE)</f>
        <v>0</v>
      </c>
      <c r="G397" s="84">
        <f>VLOOKUP(A397,'[2]FA PLANT-&amp; ELECT INSLATION'!$A$6:$E$1086,5,FALSE)</f>
        <v>0</v>
      </c>
      <c r="H397" s="92">
        <v>38718</v>
      </c>
      <c r="I397" s="93">
        <f t="shared" si="6"/>
        <v>2006</v>
      </c>
      <c r="J397" s="94">
        <v>0</v>
      </c>
      <c r="K397" s="94">
        <v>365.19</v>
      </c>
      <c r="L397" s="94">
        <v>-365.19</v>
      </c>
      <c r="M397" s="94">
        <v>0</v>
      </c>
      <c r="N397" s="94">
        <v>0</v>
      </c>
      <c r="O397" s="94">
        <v>0</v>
      </c>
      <c r="P397" s="94">
        <v>0</v>
      </c>
      <c r="Q397" s="94">
        <v>0</v>
      </c>
      <c r="R397" t="s">
        <v>33</v>
      </c>
      <c r="S397" s="94">
        <v>-365.19</v>
      </c>
      <c r="T397" s="94">
        <v>0</v>
      </c>
      <c r="U397" s="94">
        <v>365.19</v>
      </c>
      <c r="V397" t="s">
        <v>220</v>
      </c>
      <c r="W397" s="92"/>
      <c r="X397" t="s">
        <v>2</v>
      </c>
      <c r="Y397" t="s">
        <v>3</v>
      </c>
      <c r="Z397" s="94">
        <v>0</v>
      </c>
      <c r="AA397" s="94">
        <v>0</v>
      </c>
      <c r="AB397" s="94">
        <v>0</v>
      </c>
      <c r="AC397" s="94">
        <v>0</v>
      </c>
      <c r="AD397" s="94">
        <v>0</v>
      </c>
    </row>
    <row r="398" spans="1:30" x14ac:dyDescent="0.2">
      <c r="A398" t="s">
        <v>2343</v>
      </c>
      <c r="B398" t="s">
        <v>0</v>
      </c>
      <c r="C398" t="s">
        <v>5</v>
      </c>
      <c r="D398" t="s">
        <v>61</v>
      </c>
      <c r="E398" t="s">
        <v>2201</v>
      </c>
      <c r="F398" s="84" t="str">
        <f>VLOOKUP(A398,[1]Sheet1!$A$2:$E$1721,5,FALSE)</f>
        <v>0</v>
      </c>
      <c r="G398" s="84">
        <f>VLOOKUP(A398,'[2]FA PLANT-&amp; ELECT INSLATION'!$A$6:$E$1086,5,FALSE)</f>
        <v>0</v>
      </c>
      <c r="H398" s="92">
        <v>38718</v>
      </c>
      <c r="I398" s="93">
        <f t="shared" si="6"/>
        <v>2006</v>
      </c>
      <c r="J398" s="94">
        <v>0</v>
      </c>
      <c r="K398" s="94">
        <v>246.93</v>
      </c>
      <c r="L398" s="94">
        <v>-246.93</v>
      </c>
      <c r="M398" s="94">
        <v>0</v>
      </c>
      <c r="N398" s="94">
        <v>0</v>
      </c>
      <c r="O398" s="94">
        <v>0</v>
      </c>
      <c r="P398" s="94">
        <v>0</v>
      </c>
      <c r="Q398" s="94">
        <v>0</v>
      </c>
      <c r="R398" t="s">
        <v>33</v>
      </c>
      <c r="S398" s="94">
        <v>-246.93</v>
      </c>
      <c r="T398" s="94">
        <v>0</v>
      </c>
      <c r="U398" s="94">
        <v>246.93</v>
      </c>
      <c r="V398" t="s">
        <v>220</v>
      </c>
      <c r="W398" s="92"/>
      <c r="X398" t="s">
        <v>2</v>
      </c>
      <c r="Y398" t="s">
        <v>3</v>
      </c>
      <c r="Z398" s="94">
        <v>0</v>
      </c>
      <c r="AA398" s="94">
        <v>0</v>
      </c>
      <c r="AB398" s="94">
        <v>0</v>
      </c>
      <c r="AC398" s="94">
        <v>0</v>
      </c>
      <c r="AD398" s="94">
        <v>0</v>
      </c>
    </row>
    <row r="399" spans="1:30" x14ac:dyDescent="0.2">
      <c r="A399" t="s">
        <v>2200</v>
      </c>
      <c r="B399" t="s">
        <v>0</v>
      </c>
      <c r="C399" t="s">
        <v>5</v>
      </c>
      <c r="D399" t="s">
        <v>61</v>
      </c>
      <c r="E399" t="s">
        <v>2201</v>
      </c>
      <c r="F399" s="84" t="str">
        <f>VLOOKUP(A399,[1]Sheet1!$A$2:$E$1721,5,FALSE)</f>
        <v>0</v>
      </c>
      <c r="G399" s="84">
        <f>VLOOKUP(A399,'[2]FA PLANT-&amp; ELECT INSLATION'!$A$6:$E$1086,5,FALSE)</f>
        <v>0</v>
      </c>
      <c r="H399" s="92">
        <v>38718</v>
      </c>
      <c r="I399" s="93">
        <f t="shared" si="6"/>
        <v>2006</v>
      </c>
      <c r="J399" s="94">
        <v>0</v>
      </c>
      <c r="K399" s="94">
        <v>493.42</v>
      </c>
      <c r="L399" s="94">
        <v>-493.42</v>
      </c>
      <c r="M399" s="94">
        <v>0</v>
      </c>
      <c r="N399" s="94">
        <v>0</v>
      </c>
      <c r="O399" s="94">
        <v>0</v>
      </c>
      <c r="P399" s="94">
        <v>0</v>
      </c>
      <c r="Q399" s="94">
        <v>0</v>
      </c>
      <c r="R399" t="s">
        <v>33</v>
      </c>
      <c r="S399" s="94">
        <v>-493.42</v>
      </c>
      <c r="T399" s="94">
        <v>0</v>
      </c>
      <c r="U399" s="94">
        <v>493.42</v>
      </c>
      <c r="V399" t="s">
        <v>220</v>
      </c>
      <c r="W399" s="92"/>
      <c r="X399" t="s">
        <v>2</v>
      </c>
      <c r="Y399" t="s">
        <v>3</v>
      </c>
      <c r="Z399" s="94">
        <v>0</v>
      </c>
      <c r="AA399" s="94">
        <v>0</v>
      </c>
      <c r="AB399" s="94">
        <v>0</v>
      </c>
      <c r="AC399" s="94">
        <v>0</v>
      </c>
      <c r="AD399" s="94">
        <v>0</v>
      </c>
    </row>
    <row r="400" spans="1:30" x14ac:dyDescent="0.2">
      <c r="A400" t="s">
        <v>2225</v>
      </c>
      <c r="B400" t="s">
        <v>0</v>
      </c>
      <c r="C400" t="s">
        <v>5</v>
      </c>
      <c r="D400" t="s">
        <v>61</v>
      </c>
      <c r="E400" t="s">
        <v>2226</v>
      </c>
      <c r="F400" s="84" t="str">
        <f>VLOOKUP(A400,[1]Sheet1!$A$2:$E$1721,5,FALSE)</f>
        <v>0</v>
      </c>
      <c r="G400" s="84">
        <f>VLOOKUP(A400,'[2]FA PLANT-&amp; ELECT INSLATION'!$A$6:$E$1086,5,FALSE)</f>
        <v>0</v>
      </c>
      <c r="H400" s="92">
        <v>38718</v>
      </c>
      <c r="I400" s="93">
        <f t="shared" si="6"/>
        <v>2006</v>
      </c>
      <c r="J400" s="94">
        <v>0</v>
      </c>
      <c r="K400" s="94">
        <v>442.56</v>
      </c>
      <c r="L400" s="94">
        <v>-442.56</v>
      </c>
      <c r="M400" s="94">
        <v>0</v>
      </c>
      <c r="N400" s="94">
        <v>0</v>
      </c>
      <c r="O400" s="94">
        <v>0</v>
      </c>
      <c r="P400" s="94">
        <v>0</v>
      </c>
      <c r="Q400" s="94">
        <v>0</v>
      </c>
      <c r="R400" t="s">
        <v>33</v>
      </c>
      <c r="S400" s="94">
        <v>-442.56</v>
      </c>
      <c r="T400" s="94">
        <v>0</v>
      </c>
      <c r="U400" s="94">
        <v>442.56</v>
      </c>
      <c r="V400" t="s">
        <v>220</v>
      </c>
      <c r="W400" s="92"/>
      <c r="X400" t="s">
        <v>2</v>
      </c>
      <c r="Y400" t="s">
        <v>3</v>
      </c>
      <c r="Z400" s="94">
        <v>0</v>
      </c>
      <c r="AA400" s="94">
        <v>0</v>
      </c>
      <c r="AB400" s="94">
        <v>0</v>
      </c>
      <c r="AC400" s="94">
        <v>0</v>
      </c>
      <c r="AD400" s="94">
        <v>0</v>
      </c>
    </row>
    <row r="401" spans="1:30" x14ac:dyDescent="0.2">
      <c r="A401" t="s">
        <v>1805</v>
      </c>
      <c r="B401" t="s">
        <v>0</v>
      </c>
      <c r="C401" t="s">
        <v>5</v>
      </c>
      <c r="D401" t="s">
        <v>61</v>
      </c>
      <c r="E401" t="s">
        <v>1806</v>
      </c>
      <c r="F401" s="84" t="str">
        <f>VLOOKUP(A401,[1]Sheet1!$A$2:$E$1721,5,FALSE)</f>
        <v>0</v>
      </c>
      <c r="G401" s="84">
        <f>VLOOKUP(A401,'[2]FA PLANT-&amp; ELECT INSLATION'!$A$6:$E$1086,5,FALSE)</f>
        <v>0</v>
      </c>
      <c r="H401" s="92">
        <v>38718</v>
      </c>
      <c r="I401" s="93">
        <f t="shared" si="6"/>
        <v>2006</v>
      </c>
      <c r="J401" s="94">
        <v>0</v>
      </c>
      <c r="K401" s="94">
        <v>3013.43</v>
      </c>
      <c r="L401" s="94">
        <v>-3013.43</v>
      </c>
      <c r="M401" s="94">
        <v>0</v>
      </c>
      <c r="N401" s="94">
        <v>0</v>
      </c>
      <c r="O401" s="94">
        <v>0</v>
      </c>
      <c r="P401" s="94">
        <v>0</v>
      </c>
      <c r="Q401" s="94">
        <v>0</v>
      </c>
      <c r="R401" t="s">
        <v>33</v>
      </c>
      <c r="S401" s="94">
        <v>-3013.43</v>
      </c>
      <c r="T401" s="94">
        <v>0</v>
      </c>
      <c r="U401" s="94">
        <v>3013.43</v>
      </c>
      <c r="V401" t="s">
        <v>220</v>
      </c>
      <c r="W401" s="92"/>
      <c r="X401" t="s">
        <v>2</v>
      </c>
      <c r="Y401" t="s">
        <v>3</v>
      </c>
      <c r="Z401" s="94">
        <v>0</v>
      </c>
      <c r="AA401" s="94">
        <v>0</v>
      </c>
      <c r="AB401" s="94">
        <v>0</v>
      </c>
      <c r="AC401" s="94">
        <v>0</v>
      </c>
      <c r="AD401" s="94">
        <v>0</v>
      </c>
    </row>
    <row r="402" spans="1:30" x14ac:dyDescent="0.2">
      <c r="A402" t="s">
        <v>1850</v>
      </c>
      <c r="B402" t="s">
        <v>0</v>
      </c>
      <c r="C402" t="s">
        <v>5</v>
      </c>
      <c r="D402" t="s">
        <v>61</v>
      </c>
      <c r="E402" t="s">
        <v>1851</v>
      </c>
      <c r="F402" s="84" t="str">
        <f>VLOOKUP(A402,[1]Sheet1!$A$2:$E$1721,5,FALSE)</f>
        <v>0</v>
      </c>
      <c r="G402" s="84">
        <f>VLOOKUP(A402,'[2]FA PLANT-&amp; ELECT INSLATION'!$A$6:$E$1086,5,FALSE)</f>
        <v>0</v>
      </c>
      <c r="H402" s="92">
        <v>38718</v>
      </c>
      <c r="I402" s="93">
        <f t="shared" si="6"/>
        <v>2006</v>
      </c>
      <c r="J402" s="94">
        <v>0</v>
      </c>
      <c r="K402" s="94">
        <v>2455.65</v>
      </c>
      <c r="L402" s="94">
        <v>-2455.65</v>
      </c>
      <c r="M402" s="94">
        <v>0</v>
      </c>
      <c r="N402" s="94">
        <v>0</v>
      </c>
      <c r="O402" s="94">
        <v>0</v>
      </c>
      <c r="P402" s="94">
        <v>0</v>
      </c>
      <c r="Q402" s="94">
        <v>0</v>
      </c>
      <c r="R402" t="s">
        <v>33</v>
      </c>
      <c r="S402" s="94">
        <v>-2455.65</v>
      </c>
      <c r="T402" s="94">
        <v>0</v>
      </c>
      <c r="U402" s="94">
        <v>2455.65</v>
      </c>
      <c r="V402" t="s">
        <v>220</v>
      </c>
      <c r="W402" s="92"/>
      <c r="X402" t="s">
        <v>2</v>
      </c>
      <c r="Y402" t="s">
        <v>3</v>
      </c>
      <c r="Z402" s="94">
        <v>0</v>
      </c>
      <c r="AA402" s="94">
        <v>0</v>
      </c>
      <c r="AB402" s="94">
        <v>0</v>
      </c>
      <c r="AC402" s="94">
        <v>0</v>
      </c>
      <c r="AD402" s="94">
        <v>0</v>
      </c>
    </row>
    <row r="403" spans="1:30" x14ac:dyDescent="0.2">
      <c r="A403" t="s">
        <v>1682</v>
      </c>
      <c r="B403" t="s">
        <v>0</v>
      </c>
      <c r="C403" t="s">
        <v>5</v>
      </c>
      <c r="D403" t="s">
        <v>61</v>
      </c>
      <c r="E403" t="s">
        <v>1683</v>
      </c>
      <c r="F403" s="84" t="str">
        <f>VLOOKUP(A403,[1]Sheet1!$A$2:$E$1721,5,FALSE)</f>
        <v>8</v>
      </c>
      <c r="G403" s="84">
        <f>VLOOKUP(A403,'[2]FA PLANT-&amp; ELECT INSLATION'!$A$6:$E$1086,5,FALSE)</f>
        <v>0</v>
      </c>
      <c r="H403" s="92">
        <v>38718</v>
      </c>
      <c r="I403" s="93">
        <f t="shared" si="6"/>
        <v>2006</v>
      </c>
      <c r="J403" s="94">
        <v>292.41000000000003</v>
      </c>
      <c r="K403" s="94">
        <v>5848.26</v>
      </c>
      <c r="L403" s="94">
        <v>-5555.85</v>
      </c>
      <c r="M403" s="94">
        <v>0</v>
      </c>
      <c r="N403" s="94">
        <v>0</v>
      </c>
      <c r="O403" s="94">
        <v>0</v>
      </c>
      <c r="P403" s="94">
        <v>0</v>
      </c>
      <c r="Q403" s="94">
        <v>0</v>
      </c>
      <c r="R403" t="s">
        <v>33</v>
      </c>
      <c r="S403" s="94">
        <v>-5555.85</v>
      </c>
      <c r="T403" s="94">
        <v>292.41000000000003</v>
      </c>
      <c r="U403" s="94">
        <v>5848.26</v>
      </c>
      <c r="V403" t="s">
        <v>220</v>
      </c>
      <c r="W403" s="92"/>
      <c r="X403" t="s">
        <v>2</v>
      </c>
      <c r="Y403" t="s">
        <v>3</v>
      </c>
      <c r="Z403" s="94">
        <v>0</v>
      </c>
      <c r="AA403" s="94">
        <v>0</v>
      </c>
      <c r="AB403" s="94">
        <v>0</v>
      </c>
      <c r="AC403" s="94">
        <v>0</v>
      </c>
      <c r="AD403" s="94">
        <v>0</v>
      </c>
    </row>
    <row r="404" spans="1:30" x14ac:dyDescent="0.2">
      <c r="A404" t="s">
        <v>2350</v>
      </c>
      <c r="B404" t="s">
        <v>0</v>
      </c>
      <c r="C404" t="s">
        <v>5</v>
      </c>
      <c r="D404" t="s">
        <v>61</v>
      </c>
      <c r="E404" t="s">
        <v>2351</v>
      </c>
      <c r="F404" s="84" t="str">
        <f>VLOOKUP(A404,[1]Sheet1!$A$2:$E$1721,5,FALSE)</f>
        <v>0</v>
      </c>
      <c r="G404" s="84">
        <f>VLOOKUP(A404,'[2]FA PLANT-&amp; ELECT INSLATION'!$A$6:$E$1086,5,FALSE)</f>
        <v>0</v>
      </c>
      <c r="H404" s="92">
        <v>38718</v>
      </c>
      <c r="I404" s="93">
        <f t="shared" si="6"/>
        <v>2006</v>
      </c>
      <c r="J404" s="94">
        <v>0</v>
      </c>
      <c r="K404" s="94">
        <v>228.46</v>
      </c>
      <c r="L404" s="94">
        <v>-228.46</v>
      </c>
      <c r="M404" s="94">
        <v>0</v>
      </c>
      <c r="N404" s="94">
        <v>0</v>
      </c>
      <c r="O404" s="94">
        <v>0</v>
      </c>
      <c r="P404" s="94">
        <v>0</v>
      </c>
      <c r="Q404" s="94">
        <v>0</v>
      </c>
      <c r="R404" t="s">
        <v>33</v>
      </c>
      <c r="S404" s="94">
        <v>-228.46</v>
      </c>
      <c r="T404" s="94">
        <v>0</v>
      </c>
      <c r="U404" s="94">
        <v>228.46</v>
      </c>
      <c r="V404" t="s">
        <v>220</v>
      </c>
      <c r="W404" s="92"/>
      <c r="X404" t="s">
        <v>2</v>
      </c>
      <c r="Y404" t="s">
        <v>3</v>
      </c>
      <c r="Z404" s="94">
        <v>0</v>
      </c>
      <c r="AA404" s="94">
        <v>0</v>
      </c>
      <c r="AB404" s="94">
        <v>0</v>
      </c>
      <c r="AC404" s="94">
        <v>0</v>
      </c>
      <c r="AD404" s="94">
        <v>0</v>
      </c>
    </row>
    <row r="405" spans="1:30" x14ac:dyDescent="0.2">
      <c r="A405" t="s">
        <v>2525</v>
      </c>
      <c r="B405" t="s">
        <v>0</v>
      </c>
      <c r="C405" t="s">
        <v>5</v>
      </c>
      <c r="D405" t="s">
        <v>61</v>
      </c>
      <c r="E405" t="s">
        <v>2526</v>
      </c>
      <c r="F405" s="84" t="str">
        <f>VLOOKUP(A405,[1]Sheet1!$A$2:$E$1721,5,FALSE)</f>
        <v>0</v>
      </c>
      <c r="G405" s="84">
        <f>VLOOKUP(A405,'[2]FA PLANT-&amp; ELECT INSLATION'!$A$6:$E$1086,5,FALSE)</f>
        <v>0</v>
      </c>
      <c r="H405" s="92">
        <v>38718</v>
      </c>
      <c r="I405" s="93">
        <f t="shared" si="6"/>
        <v>2006</v>
      </c>
      <c r="J405" s="94">
        <v>0</v>
      </c>
      <c r="K405" s="94">
        <v>122.43</v>
      </c>
      <c r="L405" s="94">
        <v>-122.43</v>
      </c>
      <c r="M405" s="94">
        <v>0</v>
      </c>
      <c r="N405" s="94">
        <v>0</v>
      </c>
      <c r="O405" s="94">
        <v>-122.43</v>
      </c>
      <c r="P405" s="94">
        <v>0</v>
      </c>
      <c r="Q405" s="94">
        <v>122.43</v>
      </c>
      <c r="R405" t="s">
        <v>33</v>
      </c>
      <c r="S405" s="94">
        <v>0</v>
      </c>
      <c r="T405" s="94">
        <v>0</v>
      </c>
      <c r="U405" s="94">
        <v>0</v>
      </c>
      <c r="V405" t="s">
        <v>220</v>
      </c>
      <c r="W405" s="92">
        <v>44286</v>
      </c>
      <c r="X405" t="s">
        <v>2</v>
      </c>
      <c r="Y405" t="s">
        <v>3</v>
      </c>
      <c r="Z405" s="94">
        <v>0</v>
      </c>
      <c r="AA405" s="94">
        <v>0</v>
      </c>
      <c r="AB405" s="94">
        <v>0</v>
      </c>
      <c r="AC405" s="94">
        <v>0</v>
      </c>
      <c r="AD405" s="94">
        <v>0</v>
      </c>
    </row>
    <row r="406" spans="1:30" x14ac:dyDescent="0.2">
      <c r="A406" t="s">
        <v>2527</v>
      </c>
      <c r="B406" t="s">
        <v>0</v>
      </c>
      <c r="C406" t="s">
        <v>5</v>
      </c>
      <c r="D406" t="s">
        <v>61</v>
      </c>
      <c r="E406" t="s">
        <v>2528</v>
      </c>
      <c r="F406" s="84" t="str">
        <f>VLOOKUP(A406,[1]Sheet1!$A$2:$E$1721,5,FALSE)</f>
        <v>0</v>
      </c>
      <c r="G406" s="84">
        <f>VLOOKUP(A406,'[2]FA PLANT-&amp; ELECT INSLATION'!$A$6:$E$1086,5,FALSE)</f>
        <v>0</v>
      </c>
      <c r="H406" s="92">
        <v>38718</v>
      </c>
      <c r="I406" s="93">
        <f t="shared" si="6"/>
        <v>2006</v>
      </c>
      <c r="J406" s="94">
        <v>0</v>
      </c>
      <c r="K406" s="94">
        <v>790.52</v>
      </c>
      <c r="L406" s="94">
        <v>-790.52</v>
      </c>
      <c r="M406" s="94">
        <v>0</v>
      </c>
      <c r="N406" s="94">
        <v>0</v>
      </c>
      <c r="O406" s="94">
        <v>-790.52</v>
      </c>
      <c r="P406" s="94">
        <v>0</v>
      </c>
      <c r="Q406" s="94">
        <v>790.52</v>
      </c>
      <c r="R406" t="s">
        <v>33</v>
      </c>
      <c r="S406" s="94">
        <v>0</v>
      </c>
      <c r="T406" s="94">
        <v>0</v>
      </c>
      <c r="U406" s="94">
        <v>0</v>
      </c>
      <c r="V406" t="s">
        <v>220</v>
      </c>
      <c r="W406" s="92">
        <v>44286</v>
      </c>
      <c r="X406" t="s">
        <v>2</v>
      </c>
      <c r="Y406" t="s">
        <v>3</v>
      </c>
      <c r="Z406" s="94">
        <v>0</v>
      </c>
      <c r="AA406" s="94">
        <v>0</v>
      </c>
      <c r="AB406" s="94">
        <v>0</v>
      </c>
      <c r="AC406" s="94">
        <v>0</v>
      </c>
      <c r="AD406" s="94">
        <v>0</v>
      </c>
    </row>
    <row r="407" spans="1:30" x14ac:dyDescent="0.2">
      <c r="A407" t="s">
        <v>2474</v>
      </c>
      <c r="B407" t="s">
        <v>0</v>
      </c>
      <c r="C407" t="s">
        <v>5</v>
      </c>
      <c r="D407" t="s">
        <v>61</v>
      </c>
      <c r="E407" t="s">
        <v>2475</v>
      </c>
      <c r="F407" s="84" t="str">
        <f>VLOOKUP(A407,[1]Sheet1!$A$2:$E$1721,5,FALSE)</f>
        <v>0</v>
      </c>
      <c r="G407" s="84">
        <f>VLOOKUP(A407,'[2]FA PLANT-&amp; ELECT INSLATION'!$A$6:$E$1086,5,FALSE)</f>
        <v>0</v>
      </c>
      <c r="H407" s="92">
        <v>38718</v>
      </c>
      <c r="I407" s="93">
        <f t="shared" si="6"/>
        <v>2006</v>
      </c>
      <c r="J407" s="94">
        <v>0</v>
      </c>
      <c r="K407" s="94">
        <v>49.24</v>
      </c>
      <c r="L407" s="94">
        <v>-49.24</v>
      </c>
      <c r="M407" s="94">
        <v>0</v>
      </c>
      <c r="N407" s="94">
        <v>0</v>
      </c>
      <c r="O407" s="94">
        <v>0</v>
      </c>
      <c r="P407" s="94">
        <v>0</v>
      </c>
      <c r="Q407" s="94">
        <v>0</v>
      </c>
      <c r="R407" t="s">
        <v>33</v>
      </c>
      <c r="S407" s="94">
        <v>-49.24</v>
      </c>
      <c r="T407" s="94">
        <v>0</v>
      </c>
      <c r="U407" s="94">
        <v>49.24</v>
      </c>
      <c r="V407" t="s">
        <v>220</v>
      </c>
      <c r="W407" s="92"/>
      <c r="X407" t="s">
        <v>2</v>
      </c>
      <c r="Y407" t="s">
        <v>3</v>
      </c>
      <c r="Z407" s="94">
        <v>0</v>
      </c>
      <c r="AA407" s="94">
        <v>0</v>
      </c>
      <c r="AB407" s="94">
        <v>0</v>
      </c>
      <c r="AC407" s="94">
        <v>0</v>
      </c>
      <c r="AD407" s="94">
        <v>0</v>
      </c>
    </row>
    <row r="408" spans="1:30" x14ac:dyDescent="0.2">
      <c r="A408" t="s">
        <v>1673</v>
      </c>
      <c r="B408" t="s">
        <v>0</v>
      </c>
      <c r="C408" t="s">
        <v>5</v>
      </c>
      <c r="D408" t="s">
        <v>61</v>
      </c>
      <c r="E408" t="s">
        <v>1674</v>
      </c>
      <c r="F408" s="84" t="str">
        <f>VLOOKUP(A408,[1]Sheet1!$A$2:$E$1721,5,FALSE)</f>
        <v>0</v>
      </c>
      <c r="G408" s="84">
        <f>VLOOKUP(A408,'[2]FA PLANT-&amp; ELECT INSLATION'!$A$6:$E$1086,5,FALSE)</f>
        <v>0</v>
      </c>
      <c r="H408" s="92">
        <v>38718</v>
      </c>
      <c r="I408" s="93">
        <f t="shared" si="6"/>
        <v>2006</v>
      </c>
      <c r="J408" s="94">
        <v>0</v>
      </c>
      <c r="K408" s="94">
        <v>6000</v>
      </c>
      <c r="L408" s="94">
        <v>-6000</v>
      </c>
      <c r="M408" s="94">
        <v>0</v>
      </c>
      <c r="N408" s="94">
        <v>0</v>
      </c>
      <c r="O408" s="94">
        <v>0</v>
      </c>
      <c r="P408" s="94">
        <v>0</v>
      </c>
      <c r="Q408" s="94">
        <v>0</v>
      </c>
      <c r="R408" t="s">
        <v>33</v>
      </c>
      <c r="S408" s="94">
        <v>-6000</v>
      </c>
      <c r="T408" s="94">
        <v>0</v>
      </c>
      <c r="U408" s="94">
        <v>6000</v>
      </c>
      <c r="V408" t="s">
        <v>220</v>
      </c>
      <c r="W408" s="92"/>
      <c r="X408" t="s">
        <v>2</v>
      </c>
      <c r="Y408" t="s">
        <v>3</v>
      </c>
      <c r="Z408" s="94">
        <v>0</v>
      </c>
      <c r="AA408" s="94">
        <v>0</v>
      </c>
      <c r="AB408" s="94">
        <v>0</v>
      </c>
      <c r="AC408" s="94">
        <v>0</v>
      </c>
      <c r="AD408" s="94">
        <v>0</v>
      </c>
    </row>
    <row r="409" spans="1:30" x14ac:dyDescent="0.2">
      <c r="A409" t="s">
        <v>1888</v>
      </c>
      <c r="B409" t="s">
        <v>0</v>
      </c>
      <c r="C409" t="s">
        <v>5</v>
      </c>
      <c r="D409" t="s">
        <v>61</v>
      </c>
      <c r="E409" t="s">
        <v>1889</v>
      </c>
      <c r="F409" s="84" t="str">
        <f>VLOOKUP(A409,[1]Sheet1!$A$2:$E$1721,5,FALSE)</f>
        <v>0</v>
      </c>
      <c r="G409" s="84">
        <f>VLOOKUP(A409,'[2]FA PLANT-&amp; ELECT INSLATION'!$A$6:$E$1086,5,FALSE)</f>
        <v>0</v>
      </c>
      <c r="H409" s="92">
        <v>38718</v>
      </c>
      <c r="I409" s="93">
        <f t="shared" si="6"/>
        <v>2006</v>
      </c>
      <c r="J409" s="94">
        <v>0</v>
      </c>
      <c r="K409" s="94">
        <v>2027.06</v>
      </c>
      <c r="L409" s="94">
        <v>-2027.06</v>
      </c>
      <c r="M409" s="94">
        <v>0</v>
      </c>
      <c r="N409" s="94">
        <v>0</v>
      </c>
      <c r="O409" s="94">
        <v>0</v>
      </c>
      <c r="P409" s="94">
        <v>0</v>
      </c>
      <c r="Q409" s="94">
        <v>0</v>
      </c>
      <c r="R409" t="s">
        <v>33</v>
      </c>
      <c r="S409" s="94">
        <v>-2027.06</v>
      </c>
      <c r="T409" s="94">
        <v>0</v>
      </c>
      <c r="U409" s="94">
        <v>2027.06</v>
      </c>
      <c r="V409" t="s">
        <v>220</v>
      </c>
      <c r="W409" s="92"/>
      <c r="X409" t="s">
        <v>2</v>
      </c>
      <c r="Y409" t="s">
        <v>3</v>
      </c>
      <c r="Z409" s="94">
        <v>0</v>
      </c>
      <c r="AA409" s="94">
        <v>0</v>
      </c>
      <c r="AB409" s="94">
        <v>0</v>
      </c>
      <c r="AC409" s="94">
        <v>0</v>
      </c>
      <c r="AD409" s="94">
        <v>0</v>
      </c>
    </row>
    <row r="410" spans="1:30" x14ac:dyDescent="0.2">
      <c r="A410" t="s">
        <v>2529</v>
      </c>
      <c r="B410" t="s">
        <v>0</v>
      </c>
      <c r="C410" t="s">
        <v>5</v>
      </c>
      <c r="D410" t="s">
        <v>61</v>
      </c>
      <c r="E410" t="s">
        <v>2530</v>
      </c>
      <c r="F410" s="84" t="str">
        <f>VLOOKUP(A410,[1]Sheet1!$A$2:$E$1721,5,FALSE)</f>
        <v>0</v>
      </c>
      <c r="G410" s="84">
        <f>VLOOKUP(A410,'[2]FA PLANT-&amp; ELECT INSLATION'!$A$6:$E$1086,5,FALSE)</f>
        <v>0</v>
      </c>
      <c r="H410" s="92">
        <v>38718</v>
      </c>
      <c r="I410" s="93">
        <f t="shared" si="6"/>
        <v>2006</v>
      </c>
      <c r="J410" s="94">
        <v>0</v>
      </c>
      <c r="K410" s="94">
        <v>4198.45</v>
      </c>
      <c r="L410" s="94">
        <v>-4198.45</v>
      </c>
      <c r="M410" s="94">
        <v>0</v>
      </c>
      <c r="N410" s="94">
        <v>0</v>
      </c>
      <c r="O410" s="94">
        <v>-4198.45</v>
      </c>
      <c r="P410" s="94">
        <v>0</v>
      </c>
      <c r="Q410" s="94">
        <v>4198.45</v>
      </c>
      <c r="R410" t="s">
        <v>33</v>
      </c>
      <c r="S410" s="94">
        <v>0</v>
      </c>
      <c r="T410" s="94">
        <v>0</v>
      </c>
      <c r="U410" s="94">
        <v>0</v>
      </c>
      <c r="V410" t="s">
        <v>220</v>
      </c>
      <c r="W410" s="92">
        <v>44286</v>
      </c>
      <c r="X410" t="s">
        <v>2</v>
      </c>
      <c r="Y410" t="s">
        <v>3</v>
      </c>
      <c r="Z410" s="94">
        <v>0</v>
      </c>
      <c r="AA410" s="94">
        <v>0</v>
      </c>
      <c r="AB410" s="94">
        <v>0</v>
      </c>
      <c r="AC410" s="94">
        <v>0</v>
      </c>
      <c r="AD410" s="94">
        <v>0</v>
      </c>
    </row>
    <row r="411" spans="1:30" x14ac:dyDescent="0.2">
      <c r="A411" t="s">
        <v>2531</v>
      </c>
      <c r="B411" t="s">
        <v>0</v>
      </c>
      <c r="C411" t="s">
        <v>5</v>
      </c>
      <c r="D411" t="s">
        <v>61</v>
      </c>
      <c r="E411" t="s">
        <v>2532</v>
      </c>
      <c r="F411" s="84" t="str">
        <f>VLOOKUP(A411,[1]Sheet1!$A$2:$E$1721,5,FALSE)</f>
        <v>0</v>
      </c>
      <c r="G411" s="84">
        <f>VLOOKUP(A411,'[2]FA PLANT-&amp; ELECT INSLATION'!$A$6:$E$1086,5,FALSE)</f>
        <v>0</v>
      </c>
      <c r="H411" s="92">
        <v>38718</v>
      </c>
      <c r="I411" s="93">
        <f t="shared" si="6"/>
        <v>2006</v>
      </c>
      <c r="J411" s="94">
        <v>0</v>
      </c>
      <c r="K411" s="94">
        <v>1225.49</v>
      </c>
      <c r="L411" s="94">
        <v>-1225.49</v>
      </c>
      <c r="M411" s="94">
        <v>0</v>
      </c>
      <c r="N411" s="94">
        <v>0</v>
      </c>
      <c r="O411" s="94">
        <v>-1225.49</v>
      </c>
      <c r="P411" s="94">
        <v>0</v>
      </c>
      <c r="Q411" s="94">
        <v>1225.49</v>
      </c>
      <c r="R411" t="s">
        <v>33</v>
      </c>
      <c r="S411" s="94">
        <v>0</v>
      </c>
      <c r="T411" s="94">
        <v>0</v>
      </c>
      <c r="U411" s="94">
        <v>0</v>
      </c>
      <c r="V411" t="s">
        <v>220</v>
      </c>
      <c r="W411" s="92">
        <v>44286</v>
      </c>
      <c r="X411" t="s">
        <v>2</v>
      </c>
      <c r="Y411" t="s">
        <v>3</v>
      </c>
      <c r="Z411" s="94">
        <v>0</v>
      </c>
      <c r="AA411" s="94">
        <v>0</v>
      </c>
      <c r="AB411" s="94">
        <v>0</v>
      </c>
      <c r="AC411" s="94">
        <v>0</v>
      </c>
      <c r="AD411" s="94">
        <v>0</v>
      </c>
    </row>
    <row r="412" spans="1:30" x14ac:dyDescent="0.2">
      <c r="A412" t="s">
        <v>1587</v>
      </c>
      <c r="B412" t="s">
        <v>0</v>
      </c>
      <c r="C412" t="s">
        <v>5</v>
      </c>
      <c r="D412" t="s">
        <v>61</v>
      </c>
      <c r="E412" t="s">
        <v>1588</v>
      </c>
      <c r="F412" s="84" t="str">
        <f>VLOOKUP(A412,[1]Sheet1!$A$2:$E$1721,5,FALSE)</f>
        <v>8</v>
      </c>
      <c r="G412" s="84">
        <f>VLOOKUP(A412,'[2]FA PLANT-&amp; ELECT INSLATION'!$A$6:$E$1086,5,FALSE)</f>
        <v>0</v>
      </c>
      <c r="H412" s="92">
        <v>38718</v>
      </c>
      <c r="I412" s="93">
        <f t="shared" si="6"/>
        <v>2006</v>
      </c>
      <c r="J412" s="94">
        <v>450.36</v>
      </c>
      <c r="K412" s="94">
        <v>9007.2900000000009</v>
      </c>
      <c r="L412" s="94">
        <v>-8556.93</v>
      </c>
      <c r="M412" s="94">
        <v>0</v>
      </c>
      <c r="N412" s="94">
        <v>0</v>
      </c>
      <c r="O412" s="94">
        <v>0</v>
      </c>
      <c r="P412" s="94">
        <v>0</v>
      </c>
      <c r="Q412" s="94">
        <v>0</v>
      </c>
      <c r="R412" t="s">
        <v>33</v>
      </c>
      <c r="S412" s="94">
        <v>-8556.93</v>
      </c>
      <c r="T412" s="94">
        <v>450.36</v>
      </c>
      <c r="U412" s="94">
        <v>9007.2900000000009</v>
      </c>
      <c r="V412" t="s">
        <v>220</v>
      </c>
      <c r="W412" s="92"/>
      <c r="X412" t="s">
        <v>2</v>
      </c>
      <c r="Y412" t="s">
        <v>3</v>
      </c>
      <c r="Z412" s="94">
        <v>0</v>
      </c>
      <c r="AA412" s="94">
        <v>0</v>
      </c>
      <c r="AB412" s="94">
        <v>0</v>
      </c>
      <c r="AC412" s="94">
        <v>0</v>
      </c>
      <c r="AD412" s="94">
        <v>0</v>
      </c>
    </row>
    <row r="413" spans="1:30" x14ac:dyDescent="0.2">
      <c r="A413" t="s">
        <v>2048</v>
      </c>
      <c r="B413" t="s">
        <v>0</v>
      </c>
      <c r="C413" t="s">
        <v>5</v>
      </c>
      <c r="D413" t="s">
        <v>61</v>
      </c>
      <c r="E413" t="s">
        <v>2049</v>
      </c>
      <c r="F413" s="84" t="str">
        <f>VLOOKUP(A413,[1]Sheet1!$A$2:$E$1721,5,FALSE)</f>
        <v>0</v>
      </c>
      <c r="G413" s="84">
        <f>VLOOKUP(A413,'[2]FA PLANT-&amp; ELECT INSLATION'!$A$6:$E$1086,5,FALSE)</f>
        <v>0</v>
      </c>
      <c r="H413" s="92">
        <v>38718</v>
      </c>
      <c r="I413" s="93">
        <f t="shared" si="6"/>
        <v>2006</v>
      </c>
      <c r="J413" s="94">
        <v>0</v>
      </c>
      <c r="K413" s="94">
        <v>985.93</v>
      </c>
      <c r="L413" s="94">
        <v>-985.93</v>
      </c>
      <c r="M413" s="94">
        <v>0</v>
      </c>
      <c r="N413" s="94">
        <v>0</v>
      </c>
      <c r="O413" s="94">
        <v>0</v>
      </c>
      <c r="P413" s="94">
        <v>0</v>
      </c>
      <c r="Q413" s="94">
        <v>0</v>
      </c>
      <c r="R413" t="s">
        <v>33</v>
      </c>
      <c r="S413" s="94">
        <v>-985.93</v>
      </c>
      <c r="T413" s="94">
        <v>0</v>
      </c>
      <c r="U413" s="94">
        <v>985.93</v>
      </c>
      <c r="V413" t="s">
        <v>220</v>
      </c>
      <c r="W413" s="92"/>
      <c r="X413" t="s">
        <v>2</v>
      </c>
      <c r="Y413" t="s">
        <v>3</v>
      </c>
      <c r="Z413" s="94">
        <v>0</v>
      </c>
      <c r="AA413" s="94">
        <v>0</v>
      </c>
      <c r="AB413" s="94">
        <v>0</v>
      </c>
      <c r="AC413" s="94">
        <v>0</v>
      </c>
      <c r="AD413" s="94">
        <v>0</v>
      </c>
    </row>
    <row r="414" spans="1:30" x14ac:dyDescent="0.2">
      <c r="A414" t="s">
        <v>2315</v>
      </c>
      <c r="B414" t="s">
        <v>0</v>
      </c>
      <c r="C414" t="s">
        <v>5</v>
      </c>
      <c r="D414" t="s">
        <v>61</v>
      </c>
      <c r="E414" t="s">
        <v>2316</v>
      </c>
      <c r="F414" s="84" t="str">
        <f>VLOOKUP(A414,[1]Sheet1!$A$2:$E$1721,5,FALSE)</f>
        <v>0</v>
      </c>
      <c r="G414" s="84">
        <f>VLOOKUP(A414,'[2]FA PLANT-&amp; ELECT INSLATION'!$A$6:$E$1086,5,FALSE)</f>
        <v>0</v>
      </c>
      <c r="H414" s="92">
        <v>38718</v>
      </c>
      <c r="I414" s="93">
        <f t="shared" si="6"/>
        <v>2006</v>
      </c>
      <c r="J414" s="94">
        <v>0</v>
      </c>
      <c r="K414" s="94">
        <v>274.17</v>
      </c>
      <c r="L414" s="94">
        <v>-274.17</v>
      </c>
      <c r="M414" s="94">
        <v>0</v>
      </c>
      <c r="N414" s="94">
        <v>0</v>
      </c>
      <c r="O414" s="94">
        <v>0</v>
      </c>
      <c r="P414" s="94">
        <v>0</v>
      </c>
      <c r="Q414" s="94">
        <v>0</v>
      </c>
      <c r="R414" t="s">
        <v>33</v>
      </c>
      <c r="S414" s="94">
        <v>-274.17</v>
      </c>
      <c r="T414" s="94">
        <v>0</v>
      </c>
      <c r="U414" s="94">
        <v>274.17</v>
      </c>
      <c r="V414" t="s">
        <v>220</v>
      </c>
      <c r="W414" s="92"/>
      <c r="X414" t="s">
        <v>2</v>
      </c>
      <c r="Y414" t="s">
        <v>3</v>
      </c>
      <c r="Z414" s="94">
        <v>0</v>
      </c>
      <c r="AA414" s="94">
        <v>0</v>
      </c>
      <c r="AB414" s="94">
        <v>0</v>
      </c>
      <c r="AC414" s="94">
        <v>0</v>
      </c>
      <c r="AD414" s="94">
        <v>0</v>
      </c>
    </row>
    <row r="415" spans="1:30" x14ac:dyDescent="0.2">
      <c r="A415" t="s">
        <v>2046</v>
      </c>
      <c r="B415" t="s">
        <v>0</v>
      </c>
      <c r="C415" t="s">
        <v>5</v>
      </c>
      <c r="D415" t="s">
        <v>61</v>
      </c>
      <c r="E415" t="s">
        <v>2047</v>
      </c>
      <c r="F415" s="84" t="str">
        <f>VLOOKUP(A415,[1]Sheet1!$A$2:$E$1721,5,FALSE)</f>
        <v>0</v>
      </c>
      <c r="G415" s="84">
        <f>VLOOKUP(A415,'[2]FA PLANT-&amp; ELECT INSLATION'!$A$6:$E$1086,5,FALSE)</f>
        <v>0</v>
      </c>
      <c r="H415" s="92">
        <v>38718</v>
      </c>
      <c r="I415" s="93">
        <f t="shared" si="6"/>
        <v>2006</v>
      </c>
      <c r="J415" s="94">
        <v>0</v>
      </c>
      <c r="K415" s="94">
        <v>990.26</v>
      </c>
      <c r="L415" s="94">
        <v>-990.26</v>
      </c>
      <c r="M415" s="94">
        <v>0</v>
      </c>
      <c r="N415" s="94">
        <v>0</v>
      </c>
      <c r="O415" s="94">
        <v>0</v>
      </c>
      <c r="P415" s="94">
        <v>0</v>
      </c>
      <c r="Q415" s="94">
        <v>0</v>
      </c>
      <c r="R415" t="s">
        <v>33</v>
      </c>
      <c r="S415" s="94">
        <v>-990.26</v>
      </c>
      <c r="T415" s="94">
        <v>0</v>
      </c>
      <c r="U415" s="94">
        <v>990.26</v>
      </c>
      <c r="V415" t="s">
        <v>220</v>
      </c>
      <c r="W415" s="92"/>
      <c r="X415" t="s">
        <v>2</v>
      </c>
      <c r="Y415" t="s">
        <v>3</v>
      </c>
      <c r="Z415" s="94">
        <v>0</v>
      </c>
      <c r="AA415" s="94">
        <v>0</v>
      </c>
      <c r="AB415" s="94">
        <v>0</v>
      </c>
      <c r="AC415" s="94">
        <v>0</v>
      </c>
      <c r="AD415" s="94">
        <v>0</v>
      </c>
    </row>
    <row r="416" spans="1:30" x14ac:dyDescent="0.2">
      <c r="A416" t="s">
        <v>1831</v>
      </c>
      <c r="B416" t="s">
        <v>0</v>
      </c>
      <c r="C416" t="s">
        <v>5</v>
      </c>
      <c r="D416" t="s">
        <v>61</v>
      </c>
      <c r="E416" t="s">
        <v>1832</v>
      </c>
      <c r="F416" s="84" t="str">
        <f>VLOOKUP(A416,[1]Sheet1!$A$2:$E$1721,5,FALSE)</f>
        <v>0</v>
      </c>
      <c r="G416" s="84">
        <f>VLOOKUP(A416,'[2]FA PLANT-&amp; ELECT INSLATION'!$A$6:$E$1086,5,FALSE)</f>
        <v>0</v>
      </c>
      <c r="H416" s="92">
        <v>38718</v>
      </c>
      <c r="I416" s="93">
        <f t="shared" si="6"/>
        <v>2006</v>
      </c>
      <c r="J416" s="94">
        <v>0</v>
      </c>
      <c r="K416" s="94">
        <v>2733.18</v>
      </c>
      <c r="L416" s="94">
        <v>-2733.18</v>
      </c>
      <c r="M416" s="94">
        <v>0</v>
      </c>
      <c r="N416" s="94">
        <v>0</v>
      </c>
      <c r="O416" s="94">
        <v>0</v>
      </c>
      <c r="P416" s="94">
        <v>0</v>
      </c>
      <c r="Q416" s="94">
        <v>0</v>
      </c>
      <c r="R416" t="s">
        <v>33</v>
      </c>
      <c r="S416" s="94">
        <v>-2733.18</v>
      </c>
      <c r="T416" s="94">
        <v>0</v>
      </c>
      <c r="U416" s="94">
        <v>2733.18</v>
      </c>
      <c r="V416" t="s">
        <v>220</v>
      </c>
      <c r="W416" s="92"/>
      <c r="X416" t="s">
        <v>2</v>
      </c>
      <c r="Y416" t="s">
        <v>3</v>
      </c>
      <c r="Z416" s="94">
        <v>0</v>
      </c>
      <c r="AA416" s="94">
        <v>0</v>
      </c>
      <c r="AB416" s="94">
        <v>0</v>
      </c>
      <c r="AC416" s="94">
        <v>0</v>
      </c>
      <c r="AD416" s="94">
        <v>0</v>
      </c>
    </row>
    <row r="417" spans="1:30" x14ac:dyDescent="0.2">
      <c r="A417" t="s">
        <v>1995</v>
      </c>
      <c r="B417" t="s">
        <v>0</v>
      </c>
      <c r="C417" t="s">
        <v>5</v>
      </c>
      <c r="D417" t="s">
        <v>61</v>
      </c>
      <c r="E417" t="s">
        <v>1996</v>
      </c>
      <c r="F417" s="84" t="str">
        <f>VLOOKUP(A417,[1]Sheet1!$A$2:$E$1721,5,FALSE)</f>
        <v>0</v>
      </c>
      <c r="G417" s="84">
        <f>VLOOKUP(A417,'[2]FA PLANT-&amp; ELECT INSLATION'!$A$6:$E$1086,5,FALSE)</f>
        <v>0</v>
      </c>
      <c r="H417" s="92">
        <v>38718</v>
      </c>
      <c r="I417" s="93">
        <f t="shared" si="6"/>
        <v>2006</v>
      </c>
      <c r="J417" s="94">
        <v>0</v>
      </c>
      <c r="K417" s="94">
        <v>1205.68</v>
      </c>
      <c r="L417" s="94">
        <v>-1205.68</v>
      </c>
      <c r="M417" s="94">
        <v>0</v>
      </c>
      <c r="N417" s="94">
        <v>0</v>
      </c>
      <c r="O417" s="94">
        <v>0</v>
      </c>
      <c r="P417" s="94">
        <v>0</v>
      </c>
      <c r="Q417" s="94">
        <v>0</v>
      </c>
      <c r="R417" t="s">
        <v>33</v>
      </c>
      <c r="S417" s="94">
        <v>-1205.68</v>
      </c>
      <c r="T417" s="94">
        <v>0</v>
      </c>
      <c r="U417" s="94">
        <v>1205.68</v>
      </c>
      <c r="V417" t="s">
        <v>220</v>
      </c>
      <c r="W417" s="92"/>
      <c r="X417" t="s">
        <v>2</v>
      </c>
      <c r="Y417" t="s">
        <v>3</v>
      </c>
      <c r="Z417" s="94">
        <v>0</v>
      </c>
      <c r="AA417" s="94">
        <v>0</v>
      </c>
      <c r="AB417" s="94">
        <v>0</v>
      </c>
      <c r="AC417" s="94">
        <v>0</v>
      </c>
      <c r="AD417" s="94">
        <v>0</v>
      </c>
    </row>
    <row r="418" spans="1:30" x14ac:dyDescent="0.2">
      <c r="A418" t="s">
        <v>2042</v>
      </c>
      <c r="B418" t="s">
        <v>0</v>
      </c>
      <c r="C418" t="s">
        <v>5</v>
      </c>
      <c r="D418" t="s">
        <v>61</v>
      </c>
      <c r="E418" t="s">
        <v>2043</v>
      </c>
      <c r="F418" s="84" t="str">
        <f>VLOOKUP(A418,[1]Sheet1!$A$2:$E$1721,5,FALSE)</f>
        <v>0</v>
      </c>
      <c r="G418" s="84">
        <f>VLOOKUP(A418,'[2]FA PLANT-&amp; ELECT INSLATION'!$A$6:$E$1086,5,FALSE)</f>
        <v>0</v>
      </c>
      <c r="H418" s="92">
        <v>38718</v>
      </c>
      <c r="I418" s="93">
        <f t="shared" si="6"/>
        <v>2006</v>
      </c>
      <c r="J418" s="94">
        <v>0</v>
      </c>
      <c r="K418" s="94">
        <v>998.59</v>
      </c>
      <c r="L418" s="94">
        <v>-998.59</v>
      </c>
      <c r="M418" s="94">
        <v>0</v>
      </c>
      <c r="N418" s="94">
        <v>0</v>
      </c>
      <c r="O418" s="94">
        <v>0</v>
      </c>
      <c r="P418" s="94">
        <v>0</v>
      </c>
      <c r="Q418" s="94">
        <v>0</v>
      </c>
      <c r="R418" t="s">
        <v>33</v>
      </c>
      <c r="S418" s="94">
        <v>-998.59</v>
      </c>
      <c r="T418" s="94">
        <v>0</v>
      </c>
      <c r="U418" s="94">
        <v>998.59</v>
      </c>
      <c r="V418" t="s">
        <v>220</v>
      </c>
      <c r="W418" s="92"/>
      <c r="X418" t="s">
        <v>2</v>
      </c>
      <c r="Y418" t="s">
        <v>3</v>
      </c>
      <c r="Z418" s="94">
        <v>0</v>
      </c>
      <c r="AA418" s="94">
        <v>0</v>
      </c>
      <c r="AB418" s="94">
        <v>0</v>
      </c>
      <c r="AC418" s="94">
        <v>0</v>
      </c>
      <c r="AD418" s="94">
        <v>0</v>
      </c>
    </row>
    <row r="419" spans="1:30" x14ac:dyDescent="0.2">
      <c r="A419" t="s">
        <v>2019</v>
      </c>
      <c r="B419" t="s">
        <v>0</v>
      </c>
      <c r="C419" t="s">
        <v>5</v>
      </c>
      <c r="D419" t="s">
        <v>61</v>
      </c>
      <c r="E419" t="s">
        <v>2020</v>
      </c>
      <c r="F419" s="84" t="str">
        <f>VLOOKUP(A419,[1]Sheet1!$A$2:$E$1721,5,FALSE)</f>
        <v>0</v>
      </c>
      <c r="G419" s="84">
        <f>VLOOKUP(A419,'[2]FA PLANT-&amp; ELECT INSLATION'!$A$6:$E$1086,5,FALSE)</f>
        <v>0</v>
      </c>
      <c r="H419" s="92">
        <v>38718</v>
      </c>
      <c r="I419" s="93">
        <f t="shared" si="6"/>
        <v>2006</v>
      </c>
      <c r="J419" s="94">
        <v>0</v>
      </c>
      <c r="K419" s="94">
        <v>1103.96</v>
      </c>
      <c r="L419" s="94">
        <v>-1103.96</v>
      </c>
      <c r="M419" s="94">
        <v>0</v>
      </c>
      <c r="N419" s="94">
        <v>0</v>
      </c>
      <c r="O419" s="94">
        <v>0</v>
      </c>
      <c r="P419" s="94">
        <v>0</v>
      </c>
      <c r="Q419" s="94">
        <v>0</v>
      </c>
      <c r="R419" t="s">
        <v>33</v>
      </c>
      <c r="S419" s="94">
        <v>-1103.96</v>
      </c>
      <c r="T419" s="94">
        <v>0</v>
      </c>
      <c r="U419" s="94">
        <v>1103.96</v>
      </c>
      <c r="V419" t="s">
        <v>220</v>
      </c>
      <c r="W419" s="92"/>
      <c r="X419" t="s">
        <v>2</v>
      </c>
      <c r="Y419" t="s">
        <v>3</v>
      </c>
      <c r="Z419" s="94">
        <v>0</v>
      </c>
      <c r="AA419" s="94">
        <v>0</v>
      </c>
      <c r="AB419" s="94">
        <v>0</v>
      </c>
      <c r="AC419" s="94">
        <v>0</v>
      </c>
      <c r="AD419" s="94">
        <v>0</v>
      </c>
    </row>
    <row r="420" spans="1:30" x14ac:dyDescent="0.2">
      <c r="A420" t="s">
        <v>1087</v>
      </c>
      <c r="B420" t="s">
        <v>0</v>
      </c>
      <c r="C420" t="s">
        <v>5</v>
      </c>
      <c r="D420" t="s">
        <v>61</v>
      </c>
      <c r="E420" t="s">
        <v>1088</v>
      </c>
      <c r="F420" s="84" t="str">
        <f>VLOOKUP(A420,[1]Sheet1!$A$2:$E$1721,5,FALSE)</f>
        <v>8</v>
      </c>
      <c r="G420" s="84">
        <f>VLOOKUP(A420,'[2]FA PLANT-&amp; ELECT INSLATION'!$A$6:$E$1086,5,FALSE)</f>
        <v>0</v>
      </c>
      <c r="H420" s="92">
        <v>38718</v>
      </c>
      <c r="I420" s="93">
        <f t="shared" si="6"/>
        <v>2006</v>
      </c>
      <c r="J420" s="94">
        <v>3241.35</v>
      </c>
      <c r="K420" s="94">
        <v>64827.07</v>
      </c>
      <c r="L420" s="94">
        <v>-61585.72</v>
      </c>
      <c r="M420" s="94">
        <v>0</v>
      </c>
      <c r="N420" s="94">
        <v>0</v>
      </c>
      <c r="O420" s="94">
        <v>0</v>
      </c>
      <c r="P420" s="94">
        <v>0</v>
      </c>
      <c r="Q420" s="94">
        <v>0</v>
      </c>
      <c r="R420" t="s">
        <v>33</v>
      </c>
      <c r="S420" s="94">
        <v>-61585.72</v>
      </c>
      <c r="T420" s="94">
        <v>3241.35</v>
      </c>
      <c r="U420" s="94">
        <v>64827.07</v>
      </c>
      <c r="V420" t="s">
        <v>220</v>
      </c>
      <c r="W420" s="92"/>
      <c r="X420" t="s">
        <v>2</v>
      </c>
      <c r="Y420" t="s">
        <v>3</v>
      </c>
      <c r="Z420" s="94">
        <v>0</v>
      </c>
      <c r="AA420" s="94">
        <v>0</v>
      </c>
      <c r="AB420" s="94">
        <v>0</v>
      </c>
      <c r="AC420" s="94">
        <v>0</v>
      </c>
      <c r="AD420" s="94">
        <v>0</v>
      </c>
    </row>
    <row r="421" spans="1:30" x14ac:dyDescent="0.2">
      <c r="A421" t="s">
        <v>1051</v>
      </c>
      <c r="B421" t="s">
        <v>0</v>
      </c>
      <c r="C421" t="s">
        <v>5</v>
      </c>
      <c r="D421" t="s">
        <v>61</v>
      </c>
      <c r="E421" t="s">
        <v>1052</v>
      </c>
      <c r="F421" s="84" t="str">
        <f>VLOOKUP(A421,[1]Sheet1!$A$2:$E$1721,5,FALSE)</f>
        <v>8</v>
      </c>
      <c r="G421" s="84">
        <f>VLOOKUP(A421,'[2]FA PLANT-&amp; ELECT INSLATION'!$A$6:$E$1086,5,FALSE)</f>
        <v>0</v>
      </c>
      <c r="H421" s="92">
        <v>38718</v>
      </c>
      <c r="I421" s="93">
        <f t="shared" si="6"/>
        <v>2006</v>
      </c>
      <c r="J421" s="94">
        <v>3501.3</v>
      </c>
      <c r="K421" s="94">
        <v>70026.009999999995</v>
      </c>
      <c r="L421" s="94">
        <v>-66524.710000000006</v>
      </c>
      <c r="M421" s="94">
        <v>0</v>
      </c>
      <c r="N421" s="94">
        <v>0</v>
      </c>
      <c r="O421" s="94">
        <v>0</v>
      </c>
      <c r="P421" s="94">
        <v>0</v>
      </c>
      <c r="Q421" s="94">
        <v>0</v>
      </c>
      <c r="R421" t="s">
        <v>33</v>
      </c>
      <c r="S421" s="94">
        <v>-66524.710000000006</v>
      </c>
      <c r="T421" s="94">
        <v>3501.3</v>
      </c>
      <c r="U421" s="94">
        <v>70026.009999999995</v>
      </c>
      <c r="V421" t="s">
        <v>220</v>
      </c>
      <c r="W421" s="92"/>
      <c r="X421" t="s">
        <v>2</v>
      </c>
      <c r="Y421" t="s">
        <v>3</v>
      </c>
      <c r="Z421" s="94">
        <v>0</v>
      </c>
      <c r="AA421" s="94">
        <v>0</v>
      </c>
      <c r="AB421" s="94">
        <v>0</v>
      </c>
      <c r="AC421" s="94">
        <v>0</v>
      </c>
      <c r="AD421" s="94">
        <v>0</v>
      </c>
    </row>
    <row r="422" spans="1:30" x14ac:dyDescent="0.2">
      <c r="A422" t="s">
        <v>1707</v>
      </c>
      <c r="B422" t="s">
        <v>0</v>
      </c>
      <c r="C422" t="s">
        <v>5</v>
      </c>
      <c r="D422" t="s">
        <v>61</v>
      </c>
      <c r="E422" t="s">
        <v>1708</v>
      </c>
      <c r="F422" s="84" t="str">
        <f>VLOOKUP(A422,[1]Sheet1!$A$2:$E$1721,5,FALSE)</f>
        <v>0</v>
      </c>
      <c r="G422" s="84">
        <f>VLOOKUP(A422,'[2]FA PLANT-&amp; ELECT INSLATION'!$A$6:$E$1086,5,FALSE)</f>
        <v>0</v>
      </c>
      <c r="H422" s="92">
        <v>38718</v>
      </c>
      <c r="I422" s="93">
        <f t="shared" si="6"/>
        <v>2006</v>
      </c>
      <c r="J422" s="94">
        <v>0</v>
      </c>
      <c r="K422" s="94">
        <v>4902.59</v>
      </c>
      <c r="L422" s="94">
        <v>-4902.59</v>
      </c>
      <c r="M422" s="94">
        <v>0</v>
      </c>
      <c r="N422" s="94">
        <v>0</v>
      </c>
      <c r="O422" s="94">
        <v>0</v>
      </c>
      <c r="P422" s="94">
        <v>0</v>
      </c>
      <c r="Q422" s="94">
        <v>0</v>
      </c>
      <c r="R422" t="s">
        <v>33</v>
      </c>
      <c r="S422" s="94">
        <v>-4902.59</v>
      </c>
      <c r="T422" s="94">
        <v>0</v>
      </c>
      <c r="U422" s="94">
        <v>4902.59</v>
      </c>
      <c r="V422" t="s">
        <v>220</v>
      </c>
      <c r="W422" s="92"/>
      <c r="X422" t="s">
        <v>2</v>
      </c>
      <c r="Y422" t="s">
        <v>3</v>
      </c>
      <c r="Z422" s="94">
        <v>0</v>
      </c>
      <c r="AA422" s="94">
        <v>0</v>
      </c>
      <c r="AB422" s="94">
        <v>0</v>
      </c>
      <c r="AC422" s="94">
        <v>0</v>
      </c>
      <c r="AD422" s="94">
        <v>0</v>
      </c>
    </row>
    <row r="423" spans="1:30" x14ac:dyDescent="0.2">
      <c r="A423" t="s">
        <v>2112</v>
      </c>
      <c r="B423" t="s">
        <v>0</v>
      </c>
      <c r="C423" t="s">
        <v>5</v>
      </c>
      <c r="D423" t="s">
        <v>61</v>
      </c>
      <c r="E423" t="s">
        <v>2113</v>
      </c>
      <c r="F423" s="84" t="str">
        <f>VLOOKUP(A423,[1]Sheet1!$A$2:$E$1721,5,FALSE)</f>
        <v>0</v>
      </c>
      <c r="G423" s="84">
        <f>VLOOKUP(A423,'[2]FA PLANT-&amp; ELECT INSLATION'!$A$6:$E$1086,5,FALSE)</f>
        <v>0</v>
      </c>
      <c r="H423" s="92">
        <v>38718</v>
      </c>
      <c r="I423" s="93">
        <f t="shared" si="6"/>
        <v>2006</v>
      </c>
      <c r="J423" s="94">
        <v>0</v>
      </c>
      <c r="K423" s="94">
        <v>750.19</v>
      </c>
      <c r="L423" s="94">
        <v>-750.19</v>
      </c>
      <c r="M423" s="94">
        <v>0</v>
      </c>
      <c r="N423" s="94">
        <v>0</v>
      </c>
      <c r="O423" s="94">
        <v>0</v>
      </c>
      <c r="P423" s="94">
        <v>0</v>
      </c>
      <c r="Q423" s="94">
        <v>0</v>
      </c>
      <c r="R423" t="s">
        <v>33</v>
      </c>
      <c r="S423" s="94">
        <v>-750.19</v>
      </c>
      <c r="T423" s="94">
        <v>0</v>
      </c>
      <c r="U423" s="94">
        <v>750.19</v>
      </c>
      <c r="V423" t="s">
        <v>220</v>
      </c>
      <c r="W423" s="92"/>
      <c r="X423" t="s">
        <v>2</v>
      </c>
      <c r="Y423" t="s">
        <v>3</v>
      </c>
      <c r="Z423" s="94">
        <v>0</v>
      </c>
      <c r="AA423" s="94">
        <v>0</v>
      </c>
      <c r="AB423" s="94">
        <v>0</v>
      </c>
      <c r="AC423" s="94">
        <v>0</v>
      </c>
      <c r="AD423" s="94">
        <v>0</v>
      </c>
    </row>
    <row r="424" spans="1:30" x14ac:dyDescent="0.2">
      <c r="A424" t="s">
        <v>2470</v>
      </c>
      <c r="B424" t="s">
        <v>0</v>
      </c>
      <c r="C424" t="s">
        <v>5</v>
      </c>
      <c r="D424" t="s">
        <v>61</v>
      </c>
      <c r="E424" t="s">
        <v>2471</v>
      </c>
      <c r="F424" s="84" t="str">
        <f>VLOOKUP(A424,[1]Sheet1!$A$2:$E$1721,5,FALSE)</f>
        <v>0</v>
      </c>
      <c r="G424" s="84">
        <f>VLOOKUP(A424,'[2]FA PLANT-&amp; ELECT INSLATION'!$A$6:$E$1086,5,FALSE)</f>
        <v>0</v>
      </c>
      <c r="H424" s="92">
        <v>38718</v>
      </c>
      <c r="I424" s="93">
        <f t="shared" si="6"/>
        <v>2006</v>
      </c>
      <c r="J424" s="94">
        <v>0</v>
      </c>
      <c r="K424" s="94">
        <v>54.44</v>
      </c>
      <c r="L424" s="94">
        <v>-54.44</v>
      </c>
      <c r="M424" s="94">
        <v>0</v>
      </c>
      <c r="N424" s="94">
        <v>0</v>
      </c>
      <c r="O424" s="94">
        <v>0</v>
      </c>
      <c r="P424" s="94">
        <v>0</v>
      </c>
      <c r="Q424" s="94">
        <v>0</v>
      </c>
      <c r="R424" t="s">
        <v>33</v>
      </c>
      <c r="S424" s="94">
        <v>-54.44</v>
      </c>
      <c r="T424" s="94">
        <v>0</v>
      </c>
      <c r="U424" s="94">
        <v>54.44</v>
      </c>
      <c r="V424" t="s">
        <v>220</v>
      </c>
      <c r="W424" s="92"/>
      <c r="X424" t="s">
        <v>2</v>
      </c>
      <c r="Y424" t="s">
        <v>3</v>
      </c>
      <c r="Z424" s="94">
        <v>0</v>
      </c>
      <c r="AA424" s="94">
        <v>0</v>
      </c>
      <c r="AB424" s="94">
        <v>0</v>
      </c>
      <c r="AC424" s="94">
        <v>0</v>
      </c>
      <c r="AD424" s="94">
        <v>0</v>
      </c>
    </row>
    <row r="425" spans="1:30" x14ac:dyDescent="0.2">
      <c r="A425" t="s">
        <v>2501</v>
      </c>
      <c r="B425" t="s">
        <v>0</v>
      </c>
      <c r="C425" t="s">
        <v>5</v>
      </c>
      <c r="D425" t="s">
        <v>61</v>
      </c>
      <c r="E425" t="s">
        <v>2502</v>
      </c>
      <c r="F425" s="84" t="str">
        <f>VLOOKUP(A425,[1]Sheet1!$A$2:$E$1721,5,FALSE)</f>
        <v>0</v>
      </c>
      <c r="G425" s="84">
        <f>VLOOKUP(A425,'[2]FA PLANT-&amp; ELECT INSLATION'!$A$6:$E$1086,5,FALSE)</f>
        <v>0</v>
      </c>
      <c r="H425" s="92">
        <v>38718</v>
      </c>
      <c r="I425" s="93">
        <f t="shared" si="6"/>
        <v>2006</v>
      </c>
      <c r="J425" s="94">
        <v>0</v>
      </c>
      <c r="K425" s="94">
        <v>24.49</v>
      </c>
      <c r="L425" s="94">
        <v>-24.49</v>
      </c>
      <c r="M425" s="94">
        <v>0</v>
      </c>
      <c r="N425" s="94">
        <v>0</v>
      </c>
      <c r="O425" s="94">
        <v>0</v>
      </c>
      <c r="P425" s="94">
        <v>0</v>
      </c>
      <c r="Q425" s="94">
        <v>0</v>
      </c>
      <c r="R425" t="s">
        <v>33</v>
      </c>
      <c r="S425" s="94">
        <v>-24.49</v>
      </c>
      <c r="T425" s="94">
        <v>0</v>
      </c>
      <c r="U425" s="94">
        <v>24.49</v>
      </c>
      <c r="V425" t="s">
        <v>220</v>
      </c>
      <c r="W425" s="92"/>
      <c r="X425" t="s">
        <v>2</v>
      </c>
      <c r="Y425" t="s">
        <v>3</v>
      </c>
      <c r="Z425" s="94">
        <v>0</v>
      </c>
      <c r="AA425" s="94">
        <v>0</v>
      </c>
      <c r="AB425" s="94">
        <v>0</v>
      </c>
      <c r="AC425" s="94">
        <v>0</v>
      </c>
      <c r="AD425" s="94">
        <v>0</v>
      </c>
    </row>
    <row r="426" spans="1:30" x14ac:dyDescent="0.2">
      <c r="A426" t="s">
        <v>2432</v>
      </c>
      <c r="B426" t="s">
        <v>0</v>
      </c>
      <c r="C426" t="s">
        <v>5</v>
      </c>
      <c r="D426" t="s">
        <v>61</v>
      </c>
      <c r="E426" t="s">
        <v>2433</v>
      </c>
      <c r="F426" s="84" t="str">
        <f>VLOOKUP(A426,[1]Sheet1!$A$2:$E$1721,5,FALSE)</f>
        <v>0</v>
      </c>
      <c r="G426" s="84">
        <f>VLOOKUP(A426,'[2]FA PLANT-&amp; ELECT INSLATION'!$A$6:$E$1086,5,FALSE)</f>
        <v>0</v>
      </c>
      <c r="H426" s="92">
        <v>38718</v>
      </c>
      <c r="I426" s="93">
        <f t="shared" si="6"/>
        <v>2006</v>
      </c>
      <c r="J426" s="94">
        <v>0</v>
      </c>
      <c r="K426" s="94">
        <v>110.36</v>
      </c>
      <c r="L426" s="94">
        <v>-110.36</v>
      </c>
      <c r="M426" s="94">
        <v>0</v>
      </c>
      <c r="N426" s="94">
        <v>0</v>
      </c>
      <c r="O426" s="94">
        <v>0</v>
      </c>
      <c r="P426" s="94">
        <v>0</v>
      </c>
      <c r="Q426" s="94">
        <v>0</v>
      </c>
      <c r="R426" t="s">
        <v>33</v>
      </c>
      <c r="S426" s="94">
        <v>-110.36</v>
      </c>
      <c r="T426" s="94">
        <v>0</v>
      </c>
      <c r="U426" s="94">
        <v>110.36</v>
      </c>
      <c r="V426" t="s">
        <v>220</v>
      </c>
      <c r="W426" s="92"/>
      <c r="X426" t="s">
        <v>2</v>
      </c>
      <c r="Y426" t="s">
        <v>3</v>
      </c>
      <c r="Z426" s="94">
        <v>0</v>
      </c>
      <c r="AA426" s="94">
        <v>0</v>
      </c>
      <c r="AB426" s="94">
        <v>0</v>
      </c>
      <c r="AC426" s="94">
        <v>0</v>
      </c>
      <c r="AD426" s="94">
        <v>0</v>
      </c>
    </row>
    <row r="427" spans="1:30" x14ac:dyDescent="0.2">
      <c r="A427" t="s">
        <v>2134</v>
      </c>
      <c r="B427" t="s">
        <v>0</v>
      </c>
      <c r="C427" t="s">
        <v>5</v>
      </c>
      <c r="D427" t="s">
        <v>61</v>
      </c>
      <c r="E427" t="s">
        <v>2135</v>
      </c>
      <c r="F427" s="84" t="str">
        <f>VLOOKUP(A427,[1]Sheet1!$A$2:$E$1721,5,FALSE)</f>
        <v>0</v>
      </c>
      <c r="G427" s="84">
        <f>VLOOKUP(A427,'[2]FA PLANT-&amp; ELECT INSLATION'!$A$6:$E$1086,5,FALSE)</f>
        <v>0</v>
      </c>
      <c r="H427" s="92">
        <v>38718</v>
      </c>
      <c r="I427" s="93">
        <f t="shared" si="6"/>
        <v>2006</v>
      </c>
      <c r="J427" s="94">
        <v>0</v>
      </c>
      <c r="K427" s="94">
        <v>677.63</v>
      </c>
      <c r="L427" s="94">
        <v>-677.63</v>
      </c>
      <c r="M427" s="94">
        <v>0</v>
      </c>
      <c r="N427" s="94">
        <v>0</v>
      </c>
      <c r="O427" s="94">
        <v>0</v>
      </c>
      <c r="P427" s="94">
        <v>0</v>
      </c>
      <c r="Q427" s="94">
        <v>0</v>
      </c>
      <c r="R427" t="s">
        <v>33</v>
      </c>
      <c r="S427" s="94">
        <v>-677.63</v>
      </c>
      <c r="T427" s="94">
        <v>0</v>
      </c>
      <c r="U427" s="94">
        <v>677.63</v>
      </c>
      <c r="V427" t="s">
        <v>220</v>
      </c>
      <c r="W427" s="92"/>
      <c r="X427" t="s">
        <v>2</v>
      </c>
      <c r="Y427" t="s">
        <v>3</v>
      </c>
      <c r="Z427" s="94">
        <v>0</v>
      </c>
      <c r="AA427" s="94">
        <v>0</v>
      </c>
      <c r="AB427" s="94">
        <v>0</v>
      </c>
      <c r="AC427" s="94">
        <v>0</v>
      </c>
      <c r="AD427" s="94">
        <v>0</v>
      </c>
    </row>
    <row r="428" spans="1:30" x14ac:dyDescent="0.2">
      <c r="A428" t="s">
        <v>2021</v>
      </c>
      <c r="B428" t="s">
        <v>0</v>
      </c>
      <c r="C428" t="s">
        <v>5</v>
      </c>
      <c r="D428" t="s">
        <v>61</v>
      </c>
      <c r="E428" t="s">
        <v>2022</v>
      </c>
      <c r="F428" s="84" t="str">
        <f>VLOOKUP(A428,[1]Sheet1!$A$2:$E$1721,5,FALSE)</f>
        <v>0</v>
      </c>
      <c r="G428" s="84">
        <f>VLOOKUP(A428,'[2]FA PLANT-&amp; ELECT INSLATION'!$A$6:$E$1086,5,FALSE)</f>
        <v>0</v>
      </c>
      <c r="H428" s="92">
        <v>38718</v>
      </c>
      <c r="I428" s="93">
        <f t="shared" si="6"/>
        <v>2006</v>
      </c>
      <c r="J428" s="94">
        <v>0</v>
      </c>
      <c r="K428" s="94">
        <v>1083.1099999999999</v>
      </c>
      <c r="L428" s="94">
        <v>-1083.1099999999999</v>
      </c>
      <c r="M428" s="94">
        <v>0</v>
      </c>
      <c r="N428" s="94">
        <v>0</v>
      </c>
      <c r="O428" s="94">
        <v>0</v>
      </c>
      <c r="P428" s="94">
        <v>0</v>
      </c>
      <c r="Q428" s="94">
        <v>0</v>
      </c>
      <c r="R428" t="s">
        <v>33</v>
      </c>
      <c r="S428" s="94">
        <v>-1083.1099999999999</v>
      </c>
      <c r="T428" s="94">
        <v>0</v>
      </c>
      <c r="U428" s="94">
        <v>1083.1099999999999</v>
      </c>
      <c r="V428" t="s">
        <v>220</v>
      </c>
      <c r="W428" s="92"/>
      <c r="X428" t="s">
        <v>2</v>
      </c>
      <c r="Y428" t="s">
        <v>3</v>
      </c>
      <c r="Z428" s="94">
        <v>0</v>
      </c>
      <c r="AA428" s="94">
        <v>0</v>
      </c>
      <c r="AB428" s="94">
        <v>0</v>
      </c>
      <c r="AC428" s="94">
        <v>0</v>
      </c>
      <c r="AD428" s="94">
        <v>0</v>
      </c>
    </row>
    <row r="429" spans="1:30" x14ac:dyDescent="0.2">
      <c r="A429" t="s">
        <v>2216</v>
      </c>
      <c r="B429" t="s">
        <v>0</v>
      </c>
      <c r="C429" t="s">
        <v>5</v>
      </c>
      <c r="D429" t="s">
        <v>61</v>
      </c>
      <c r="E429" t="s">
        <v>2217</v>
      </c>
      <c r="F429" s="84" t="str">
        <f>VLOOKUP(A429,[1]Sheet1!$A$2:$E$1721,5,FALSE)</f>
        <v>0</v>
      </c>
      <c r="G429" s="84">
        <f>VLOOKUP(A429,'[2]FA PLANT-&amp; ELECT INSLATION'!$A$6:$E$1086,5,FALSE)</f>
        <v>0</v>
      </c>
      <c r="H429" s="92">
        <v>38718</v>
      </c>
      <c r="I429" s="93">
        <f t="shared" si="6"/>
        <v>2006</v>
      </c>
      <c r="J429" s="94">
        <v>0</v>
      </c>
      <c r="K429" s="94">
        <v>459.01</v>
      </c>
      <c r="L429" s="94">
        <v>-459.01</v>
      </c>
      <c r="M429" s="94">
        <v>0</v>
      </c>
      <c r="N429" s="94">
        <v>0</v>
      </c>
      <c r="O429" s="94">
        <v>0</v>
      </c>
      <c r="P429" s="94">
        <v>0</v>
      </c>
      <c r="Q429" s="94">
        <v>0</v>
      </c>
      <c r="R429" t="s">
        <v>33</v>
      </c>
      <c r="S429" s="94">
        <v>-459.01</v>
      </c>
      <c r="T429" s="94">
        <v>0</v>
      </c>
      <c r="U429" s="94">
        <v>459.01</v>
      </c>
      <c r="V429" t="s">
        <v>220</v>
      </c>
      <c r="W429" s="92"/>
      <c r="X429" t="s">
        <v>2</v>
      </c>
      <c r="Y429" t="s">
        <v>3</v>
      </c>
      <c r="Z429" s="94">
        <v>0</v>
      </c>
      <c r="AA429" s="94">
        <v>0</v>
      </c>
      <c r="AB429" s="94">
        <v>0</v>
      </c>
      <c r="AC429" s="94">
        <v>0</v>
      </c>
      <c r="AD429" s="94">
        <v>0</v>
      </c>
    </row>
    <row r="430" spans="1:30" x14ac:dyDescent="0.2">
      <c r="A430" t="s">
        <v>1921</v>
      </c>
      <c r="B430" t="s">
        <v>0</v>
      </c>
      <c r="C430" t="s">
        <v>5</v>
      </c>
      <c r="D430" t="s">
        <v>61</v>
      </c>
      <c r="E430" t="s">
        <v>1922</v>
      </c>
      <c r="F430" s="84" t="str">
        <f>VLOOKUP(A430,[1]Sheet1!$A$2:$E$1721,5,FALSE)</f>
        <v>0</v>
      </c>
      <c r="G430" s="84" t="s">
        <v>1923</v>
      </c>
      <c r="H430" s="92">
        <v>38718</v>
      </c>
      <c r="I430" s="93">
        <f t="shared" si="6"/>
        <v>2006</v>
      </c>
      <c r="J430" s="94">
        <v>0</v>
      </c>
      <c r="K430" s="94">
        <v>1642.3</v>
      </c>
      <c r="L430" s="94">
        <v>-1642.3</v>
      </c>
      <c r="M430" s="94">
        <v>0</v>
      </c>
      <c r="N430" s="94">
        <v>0</v>
      </c>
      <c r="O430" s="94">
        <v>0</v>
      </c>
      <c r="P430" s="94">
        <v>0</v>
      </c>
      <c r="Q430" s="94">
        <v>0</v>
      </c>
      <c r="R430" t="s">
        <v>33</v>
      </c>
      <c r="S430" s="94">
        <v>-1642.3</v>
      </c>
      <c r="T430" s="94">
        <v>0</v>
      </c>
      <c r="U430" s="94">
        <v>1642.3</v>
      </c>
      <c r="V430" t="s">
        <v>220</v>
      </c>
      <c r="W430" s="92"/>
      <c r="X430" t="s">
        <v>2</v>
      </c>
      <c r="Y430" t="s">
        <v>3</v>
      </c>
      <c r="Z430" s="94">
        <v>0</v>
      </c>
      <c r="AA430" s="94">
        <v>0</v>
      </c>
      <c r="AB430" s="94">
        <v>0</v>
      </c>
      <c r="AC430" s="94">
        <v>0</v>
      </c>
      <c r="AD430" s="94">
        <v>0</v>
      </c>
    </row>
    <row r="431" spans="1:30" x14ac:dyDescent="0.2">
      <c r="A431" t="s">
        <v>2136</v>
      </c>
      <c r="B431" t="s">
        <v>0</v>
      </c>
      <c r="C431" t="s">
        <v>5</v>
      </c>
      <c r="D431" t="s">
        <v>61</v>
      </c>
      <c r="E431" t="s">
        <v>2137</v>
      </c>
      <c r="F431" s="84" t="str">
        <f>VLOOKUP(A431,[1]Sheet1!$A$2:$E$1721,5,FALSE)</f>
        <v>0</v>
      </c>
      <c r="G431" s="84" t="s">
        <v>1923</v>
      </c>
      <c r="H431" s="92">
        <v>38718</v>
      </c>
      <c r="I431" s="93">
        <f t="shared" si="6"/>
        <v>2006</v>
      </c>
      <c r="J431" s="94">
        <v>0</v>
      </c>
      <c r="K431" s="94">
        <v>672.39</v>
      </c>
      <c r="L431" s="94">
        <v>-672.39</v>
      </c>
      <c r="M431" s="94">
        <v>0</v>
      </c>
      <c r="N431" s="94">
        <v>0</v>
      </c>
      <c r="O431" s="94">
        <v>0</v>
      </c>
      <c r="P431" s="94">
        <v>0</v>
      </c>
      <c r="Q431" s="94">
        <v>0</v>
      </c>
      <c r="R431" t="s">
        <v>33</v>
      </c>
      <c r="S431" s="94">
        <v>-672.39</v>
      </c>
      <c r="T431" s="94">
        <v>0</v>
      </c>
      <c r="U431" s="94">
        <v>672.39</v>
      </c>
      <c r="V431" t="s">
        <v>220</v>
      </c>
      <c r="W431" s="92"/>
      <c r="X431" t="s">
        <v>2</v>
      </c>
      <c r="Y431" t="s">
        <v>3</v>
      </c>
      <c r="Z431" s="94">
        <v>0</v>
      </c>
      <c r="AA431" s="94">
        <v>0</v>
      </c>
      <c r="AB431" s="94">
        <v>0</v>
      </c>
      <c r="AC431" s="94">
        <v>0</v>
      </c>
      <c r="AD431" s="94">
        <v>0</v>
      </c>
    </row>
    <row r="432" spans="1:30" x14ac:dyDescent="0.2">
      <c r="A432" t="s">
        <v>1696</v>
      </c>
      <c r="B432" t="s">
        <v>0</v>
      </c>
      <c r="C432" t="s">
        <v>5</v>
      </c>
      <c r="D432" t="s">
        <v>61</v>
      </c>
      <c r="E432" t="s">
        <v>1697</v>
      </c>
      <c r="F432" s="84" t="str">
        <f>VLOOKUP(A432,[1]Sheet1!$A$2:$E$1721,5,FALSE)</f>
        <v>8</v>
      </c>
      <c r="G432" s="84">
        <f>VLOOKUP(A432,'[2]FA PLANT-&amp; ELECT INSLATION'!$A$6:$E$1086,5,FALSE)</f>
        <v>723</v>
      </c>
      <c r="H432" s="92">
        <v>38718</v>
      </c>
      <c r="I432" s="93">
        <f t="shared" si="6"/>
        <v>2006</v>
      </c>
      <c r="J432" s="94">
        <v>265.36</v>
      </c>
      <c r="K432" s="94">
        <v>5307.27</v>
      </c>
      <c r="L432" s="94">
        <v>-5041.91</v>
      </c>
      <c r="M432" s="94">
        <v>0</v>
      </c>
      <c r="N432" s="94">
        <v>0</v>
      </c>
      <c r="O432" s="94">
        <v>0</v>
      </c>
      <c r="P432" s="94">
        <v>0</v>
      </c>
      <c r="Q432" s="94">
        <v>0</v>
      </c>
      <c r="R432" t="s">
        <v>33</v>
      </c>
      <c r="S432" s="94">
        <v>-5041.91</v>
      </c>
      <c r="T432" s="94">
        <v>265.36</v>
      </c>
      <c r="U432" s="94">
        <v>5307.27</v>
      </c>
      <c r="V432" t="s">
        <v>220</v>
      </c>
      <c r="W432" s="92"/>
      <c r="X432" t="s">
        <v>2</v>
      </c>
      <c r="Y432" t="s">
        <v>3</v>
      </c>
      <c r="Z432" s="94">
        <v>0</v>
      </c>
      <c r="AA432" s="94">
        <v>0</v>
      </c>
      <c r="AB432" s="94">
        <v>0</v>
      </c>
      <c r="AC432" s="94">
        <v>0</v>
      </c>
      <c r="AD432" s="94">
        <v>0</v>
      </c>
    </row>
    <row r="433" spans="1:30" x14ac:dyDescent="0.2">
      <c r="A433" t="s">
        <v>1932</v>
      </c>
      <c r="B433" t="s">
        <v>0</v>
      </c>
      <c r="C433" t="s">
        <v>5</v>
      </c>
      <c r="D433" t="s">
        <v>61</v>
      </c>
      <c r="E433" t="s">
        <v>1933</v>
      </c>
      <c r="F433" s="84" t="str">
        <f>VLOOKUP(A433,[1]Sheet1!$A$2:$E$1721,5,FALSE)</f>
        <v>0</v>
      </c>
      <c r="G433" s="84">
        <f>VLOOKUP(A433,'[2]FA PLANT-&amp; ELECT INSLATION'!$A$6:$E$1086,5,FALSE)</f>
        <v>0</v>
      </c>
      <c r="H433" s="92">
        <v>38718</v>
      </c>
      <c r="I433" s="93">
        <f t="shared" si="6"/>
        <v>2006</v>
      </c>
      <c r="J433" s="94">
        <v>0</v>
      </c>
      <c r="K433" s="94">
        <v>1579.82</v>
      </c>
      <c r="L433" s="94">
        <v>-1579.82</v>
      </c>
      <c r="M433" s="94">
        <v>0</v>
      </c>
      <c r="N433" s="94">
        <v>0</v>
      </c>
      <c r="O433" s="94">
        <v>0</v>
      </c>
      <c r="P433" s="94">
        <v>0</v>
      </c>
      <c r="Q433" s="94">
        <v>0</v>
      </c>
      <c r="R433" t="s">
        <v>33</v>
      </c>
      <c r="S433" s="94">
        <v>-1579.82</v>
      </c>
      <c r="T433" s="94">
        <v>0</v>
      </c>
      <c r="U433" s="94">
        <v>1579.82</v>
      </c>
      <c r="V433" t="s">
        <v>220</v>
      </c>
      <c r="W433" s="92"/>
      <c r="X433" t="s">
        <v>2</v>
      </c>
      <c r="Y433" t="s">
        <v>3</v>
      </c>
      <c r="Z433" s="94">
        <v>0</v>
      </c>
      <c r="AA433" s="94">
        <v>0</v>
      </c>
      <c r="AB433" s="94">
        <v>0</v>
      </c>
      <c r="AC433" s="94">
        <v>0</v>
      </c>
      <c r="AD433" s="94">
        <v>0</v>
      </c>
    </row>
    <row r="434" spans="1:30" x14ac:dyDescent="0.2">
      <c r="A434" t="s">
        <v>1930</v>
      </c>
      <c r="B434" t="s">
        <v>0</v>
      </c>
      <c r="C434" t="s">
        <v>5</v>
      </c>
      <c r="D434" t="s">
        <v>61</v>
      </c>
      <c r="E434" t="s">
        <v>1931</v>
      </c>
      <c r="F434" s="84" t="str">
        <f>VLOOKUP(A434,[1]Sheet1!$A$2:$E$1721,5,FALSE)</f>
        <v>0</v>
      </c>
      <c r="G434" s="84">
        <f>VLOOKUP(A434,'[2]FA PLANT-&amp; ELECT INSLATION'!$A$6:$E$1086,5,FALSE)</f>
        <v>0</v>
      </c>
      <c r="H434" s="92">
        <v>38718</v>
      </c>
      <c r="I434" s="93">
        <f t="shared" si="6"/>
        <v>2006</v>
      </c>
      <c r="J434" s="94">
        <v>0</v>
      </c>
      <c r="K434" s="94">
        <v>1596.06</v>
      </c>
      <c r="L434" s="94">
        <v>-1596.06</v>
      </c>
      <c r="M434" s="94">
        <v>0</v>
      </c>
      <c r="N434" s="94">
        <v>0</v>
      </c>
      <c r="O434" s="94">
        <v>0</v>
      </c>
      <c r="P434" s="94">
        <v>0</v>
      </c>
      <c r="Q434" s="94">
        <v>0</v>
      </c>
      <c r="R434" t="s">
        <v>33</v>
      </c>
      <c r="S434" s="94">
        <v>-1596.06</v>
      </c>
      <c r="T434" s="94">
        <v>0</v>
      </c>
      <c r="U434" s="94">
        <v>1596.06</v>
      </c>
      <c r="V434" t="s">
        <v>220</v>
      </c>
      <c r="W434" s="92"/>
      <c r="X434" t="s">
        <v>2</v>
      </c>
      <c r="Y434" t="s">
        <v>3</v>
      </c>
      <c r="Z434" s="94">
        <v>0</v>
      </c>
      <c r="AA434" s="94">
        <v>0</v>
      </c>
      <c r="AB434" s="94">
        <v>0</v>
      </c>
      <c r="AC434" s="94">
        <v>0</v>
      </c>
      <c r="AD434" s="94">
        <v>0</v>
      </c>
    </row>
    <row r="435" spans="1:30" x14ac:dyDescent="0.2">
      <c r="A435" t="s">
        <v>1035</v>
      </c>
      <c r="B435" t="s">
        <v>0</v>
      </c>
      <c r="C435" t="s">
        <v>5</v>
      </c>
      <c r="D435" t="s">
        <v>61</v>
      </c>
      <c r="E435" t="s">
        <v>1036</v>
      </c>
      <c r="F435" s="84" t="str">
        <f>VLOOKUP(A435,[1]Sheet1!$A$2:$E$1721,5,FALSE)</f>
        <v>2</v>
      </c>
      <c r="G435" s="84">
        <f>VLOOKUP(A435,'[2]FA PLANT-&amp; ELECT INSLATION'!$A$6:$E$1086,5,FALSE)</f>
        <v>0</v>
      </c>
      <c r="H435" s="92">
        <v>38718</v>
      </c>
      <c r="I435" s="93">
        <f t="shared" si="6"/>
        <v>2006</v>
      </c>
      <c r="J435" s="94">
        <v>0</v>
      </c>
      <c r="K435" s="94">
        <v>76000.69</v>
      </c>
      <c r="L435" s="94">
        <v>-76000.69</v>
      </c>
      <c r="M435" s="94">
        <v>0</v>
      </c>
      <c r="N435" s="94">
        <v>0</v>
      </c>
      <c r="O435" s="94">
        <v>0</v>
      </c>
      <c r="P435" s="94">
        <v>0</v>
      </c>
      <c r="Q435" s="94">
        <v>0</v>
      </c>
      <c r="R435" t="s">
        <v>33</v>
      </c>
      <c r="S435" s="94">
        <v>-76000.69</v>
      </c>
      <c r="T435" s="94">
        <v>0</v>
      </c>
      <c r="U435" s="94">
        <v>76000.69</v>
      </c>
      <c r="V435" t="s">
        <v>220</v>
      </c>
      <c r="W435" s="92"/>
      <c r="X435" t="s">
        <v>2</v>
      </c>
      <c r="Y435" t="s">
        <v>3</v>
      </c>
      <c r="Z435" s="94">
        <v>0</v>
      </c>
      <c r="AA435" s="94">
        <v>0</v>
      </c>
      <c r="AB435" s="94">
        <v>0</v>
      </c>
      <c r="AC435" s="94">
        <v>0</v>
      </c>
      <c r="AD435" s="94">
        <v>0</v>
      </c>
    </row>
    <row r="436" spans="1:30" x14ac:dyDescent="0.2">
      <c r="A436" t="s">
        <v>1715</v>
      </c>
      <c r="B436" t="s">
        <v>0</v>
      </c>
      <c r="C436" t="s">
        <v>5</v>
      </c>
      <c r="D436" t="s">
        <v>61</v>
      </c>
      <c r="E436" t="s">
        <v>1716</v>
      </c>
      <c r="F436" s="84" t="str">
        <f>VLOOKUP(A436,[1]Sheet1!$A$2:$E$1721,5,FALSE)</f>
        <v>0</v>
      </c>
      <c r="G436" s="84">
        <f>VLOOKUP(A436,'[2]FA PLANT-&amp; ELECT INSLATION'!$A$6:$E$1086,5,FALSE)</f>
        <v>0</v>
      </c>
      <c r="H436" s="92">
        <v>38718</v>
      </c>
      <c r="I436" s="93">
        <f t="shared" si="6"/>
        <v>2006</v>
      </c>
      <c r="J436" s="94">
        <v>0</v>
      </c>
      <c r="K436" s="94">
        <v>4765.93</v>
      </c>
      <c r="L436" s="94">
        <v>-4765.93</v>
      </c>
      <c r="M436" s="94">
        <v>0</v>
      </c>
      <c r="N436" s="94">
        <v>0</v>
      </c>
      <c r="O436" s="94">
        <v>0</v>
      </c>
      <c r="P436" s="94">
        <v>0</v>
      </c>
      <c r="Q436" s="94">
        <v>0</v>
      </c>
      <c r="R436" t="s">
        <v>33</v>
      </c>
      <c r="S436" s="94">
        <v>-4765.93</v>
      </c>
      <c r="T436" s="94">
        <v>0</v>
      </c>
      <c r="U436" s="94">
        <v>4765.93</v>
      </c>
      <c r="V436" t="s">
        <v>220</v>
      </c>
      <c r="W436" s="92"/>
      <c r="X436" t="s">
        <v>2</v>
      </c>
      <c r="Y436" t="s">
        <v>3</v>
      </c>
      <c r="Z436" s="94">
        <v>0</v>
      </c>
      <c r="AA436" s="94">
        <v>0</v>
      </c>
      <c r="AB436" s="94">
        <v>0</v>
      </c>
      <c r="AC436" s="94">
        <v>0</v>
      </c>
      <c r="AD436" s="94">
        <v>0</v>
      </c>
    </row>
    <row r="437" spans="1:30" x14ac:dyDescent="0.2">
      <c r="A437" t="s">
        <v>2533</v>
      </c>
      <c r="B437" t="s">
        <v>0</v>
      </c>
      <c r="C437" t="s">
        <v>5</v>
      </c>
      <c r="D437" t="s">
        <v>61</v>
      </c>
      <c r="E437" t="s">
        <v>2534</v>
      </c>
      <c r="F437" s="84" t="str">
        <f>VLOOKUP(A437,[1]Sheet1!$A$2:$E$1721,5,FALSE)</f>
        <v>0</v>
      </c>
      <c r="G437" s="84">
        <f>VLOOKUP(A437,'[2]FA PLANT-&amp; ELECT INSLATION'!$A$6:$E$1086,5,FALSE)</f>
        <v>0</v>
      </c>
      <c r="H437" s="92">
        <v>38718</v>
      </c>
      <c r="I437" s="93">
        <f t="shared" si="6"/>
        <v>2006</v>
      </c>
      <c r="J437" s="94">
        <v>0</v>
      </c>
      <c r="K437" s="94">
        <v>936.12</v>
      </c>
      <c r="L437" s="94">
        <v>-936.12</v>
      </c>
      <c r="M437" s="94">
        <v>0</v>
      </c>
      <c r="N437" s="94">
        <v>0</v>
      </c>
      <c r="O437" s="94">
        <v>-936.12</v>
      </c>
      <c r="P437" s="94">
        <v>0</v>
      </c>
      <c r="Q437" s="94">
        <v>936.12</v>
      </c>
      <c r="R437" t="s">
        <v>33</v>
      </c>
      <c r="S437" s="94">
        <v>0</v>
      </c>
      <c r="T437" s="94">
        <v>0</v>
      </c>
      <c r="U437" s="94">
        <v>0</v>
      </c>
      <c r="V437" t="s">
        <v>220</v>
      </c>
      <c r="W437" s="92">
        <v>44286</v>
      </c>
      <c r="X437" t="s">
        <v>2</v>
      </c>
      <c r="Y437" t="s">
        <v>3</v>
      </c>
      <c r="Z437" s="94">
        <v>0</v>
      </c>
      <c r="AA437" s="94">
        <v>0</v>
      </c>
      <c r="AB437" s="94">
        <v>0</v>
      </c>
      <c r="AC437" s="94">
        <v>0</v>
      </c>
      <c r="AD437" s="94">
        <v>0</v>
      </c>
    </row>
    <row r="438" spans="1:30" x14ac:dyDescent="0.2">
      <c r="A438" t="s">
        <v>2052</v>
      </c>
      <c r="B438" t="s">
        <v>0</v>
      </c>
      <c r="C438" t="s">
        <v>5</v>
      </c>
      <c r="D438" t="s">
        <v>61</v>
      </c>
      <c r="E438" t="s">
        <v>2053</v>
      </c>
      <c r="F438" s="84" t="str">
        <f>VLOOKUP(A438,[1]Sheet1!$A$2:$E$1721,5,FALSE)</f>
        <v>0</v>
      </c>
      <c r="G438" s="84">
        <f>VLOOKUP(A438,'[2]FA PLANT-&amp; ELECT INSLATION'!$A$6:$E$1086,5,FALSE)</f>
        <v>0</v>
      </c>
      <c r="H438" s="92">
        <v>38718</v>
      </c>
      <c r="I438" s="93">
        <f t="shared" si="6"/>
        <v>2006</v>
      </c>
      <c r="J438" s="94">
        <v>0</v>
      </c>
      <c r="K438" s="94">
        <v>982.13</v>
      </c>
      <c r="L438" s="94">
        <v>-982.13</v>
      </c>
      <c r="M438" s="94">
        <v>0</v>
      </c>
      <c r="N438" s="94">
        <v>0</v>
      </c>
      <c r="O438" s="94">
        <v>0</v>
      </c>
      <c r="P438" s="94">
        <v>0</v>
      </c>
      <c r="Q438" s="94">
        <v>0</v>
      </c>
      <c r="R438" t="s">
        <v>33</v>
      </c>
      <c r="S438" s="94">
        <v>-982.13</v>
      </c>
      <c r="T438" s="94">
        <v>0</v>
      </c>
      <c r="U438" s="94">
        <v>982.13</v>
      </c>
      <c r="V438" t="s">
        <v>220</v>
      </c>
      <c r="W438" s="92"/>
      <c r="X438" t="s">
        <v>2</v>
      </c>
      <c r="Y438" t="s">
        <v>3</v>
      </c>
      <c r="Z438" s="94">
        <v>0</v>
      </c>
      <c r="AA438" s="94">
        <v>0</v>
      </c>
      <c r="AB438" s="94">
        <v>0</v>
      </c>
      <c r="AC438" s="94">
        <v>0</v>
      </c>
      <c r="AD438" s="94">
        <v>0</v>
      </c>
    </row>
    <row r="439" spans="1:30" x14ac:dyDescent="0.2">
      <c r="A439" t="s">
        <v>1142</v>
      </c>
      <c r="B439" t="s">
        <v>0</v>
      </c>
      <c r="C439" t="s">
        <v>5</v>
      </c>
      <c r="D439" t="s">
        <v>61</v>
      </c>
      <c r="E439" t="s">
        <v>1143</v>
      </c>
      <c r="F439" s="84" t="str">
        <f>VLOOKUP(A439,[1]Sheet1!$A$2:$E$1721,5,FALSE)</f>
        <v>8</v>
      </c>
      <c r="G439" s="84">
        <f>VLOOKUP(A439,'[2]FA PLANT-&amp; ELECT INSLATION'!$A$6:$E$1086,5,FALSE)</f>
        <v>0</v>
      </c>
      <c r="H439" s="92">
        <v>38718</v>
      </c>
      <c r="I439" s="93">
        <f t="shared" si="6"/>
        <v>2006</v>
      </c>
      <c r="J439" s="94">
        <v>2763.01</v>
      </c>
      <c r="K439" s="94">
        <v>55260.28</v>
      </c>
      <c r="L439" s="94">
        <v>-52497.27</v>
      </c>
      <c r="M439" s="94">
        <v>0</v>
      </c>
      <c r="N439" s="94">
        <v>0</v>
      </c>
      <c r="O439" s="94">
        <v>0</v>
      </c>
      <c r="P439" s="94">
        <v>0</v>
      </c>
      <c r="Q439" s="94">
        <v>0</v>
      </c>
      <c r="R439" t="s">
        <v>33</v>
      </c>
      <c r="S439" s="94">
        <v>-52497.27</v>
      </c>
      <c r="T439" s="94">
        <v>2763.01</v>
      </c>
      <c r="U439" s="94">
        <v>55260.28</v>
      </c>
      <c r="V439" t="s">
        <v>220</v>
      </c>
      <c r="W439" s="92"/>
      <c r="X439" t="s">
        <v>2</v>
      </c>
      <c r="Y439" t="s">
        <v>3</v>
      </c>
      <c r="Z439" s="94">
        <v>0</v>
      </c>
      <c r="AA439" s="94">
        <v>0</v>
      </c>
      <c r="AB439" s="94">
        <v>0</v>
      </c>
      <c r="AC439" s="94">
        <v>0</v>
      </c>
      <c r="AD439" s="94">
        <v>0</v>
      </c>
    </row>
    <row r="440" spans="1:30" x14ac:dyDescent="0.2">
      <c r="A440" t="s">
        <v>1364</v>
      </c>
      <c r="B440" t="s">
        <v>0</v>
      </c>
      <c r="C440" t="s">
        <v>5</v>
      </c>
      <c r="D440" t="s">
        <v>61</v>
      </c>
      <c r="E440" t="s">
        <v>1365</v>
      </c>
      <c r="F440" s="84" t="str">
        <f>VLOOKUP(A440,[1]Sheet1!$A$2:$E$1721,5,FALSE)</f>
        <v>8</v>
      </c>
      <c r="G440" s="84">
        <f>VLOOKUP(A440,'[2]FA PLANT-&amp; ELECT INSLATION'!$A$6:$E$1086,5,FALSE)</f>
        <v>0</v>
      </c>
      <c r="H440" s="92">
        <v>38718</v>
      </c>
      <c r="I440" s="93">
        <f t="shared" si="6"/>
        <v>2006</v>
      </c>
      <c r="J440" s="94">
        <v>1120.8399999999999</v>
      </c>
      <c r="K440" s="94">
        <v>22416.880000000001</v>
      </c>
      <c r="L440" s="94">
        <v>-21296.04</v>
      </c>
      <c r="M440" s="94">
        <v>0</v>
      </c>
      <c r="N440" s="94">
        <v>0</v>
      </c>
      <c r="O440" s="94">
        <v>0</v>
      </c>
      <c r="P440" s="94">
        <v>0</v>
      </c>
      <c r="Q440" s="94">
        <v>0</v>
      </c>
      <c r="R440" t="s">
        <v>33</v>
      </c>
      <c r="S440" s="94">
        <v>-21296.04</v>
      </c>
      <c r="T440" s="94">
        <v>1120.8399999999999</v>
      </c>
      <c r="U440" s="94">
        <v>22416.880000000001</v>
      </c>
      <c r="V440" t="s">
        <v>220</v>
      </c>
      <c r="W440" s="92"/>
      <c r="X440" t="s">
        <v>2</v>
      </c>
      <c r="Y440" t="s">
        <v>3</v>
      </c>
      <c r="Z440" s="94">
        <v>0</v>
      </c>
      <c r="AA440" s="94">
        <v>0</v>
      </c>
      <c r="AB440" s="94">
        <v>0</v>
      </c>
      <c r="AC440" s="94">
        <v>0</v>
      </c>
      <c r="AD440" s="94">
        <v>0</v>
      </c>
    </row>
    <row r="441" spans="1:30" x14ac:dyDescent="0.2">
      <c r="A441" t="s">
        <v>2063</v>
      </c>
      <c r="B441" t="s">
        <v>0</v>
      </c>
      <c r="C441" t="s">
        <v>5</v>
      </c>
      <c r="D441" t="s">
        <v>61</v>
      </c>
      <c r="E441" t="s">
        <v>2064</v>
      </c>
      <c r="F441" s="84" t="str">
        <f>VLOOKUP(A441,[1]Sheet1!$A$2:$E$1721,5,FALSE)</f>
        <v>0</v>
      </c>
      <c r="G441" s="84">
        <f>VLOOKUP(A441,'[2]FA PLANT-&amp; ELECT INSLATION'!$A$6:$E$1086,5,FALSE)</f>
        <v>0</v>
      </c>
      <c r="H441" s="92">
        <v>38718</v>
      </c>
      <c r="I441" s="93">
        <f t="shared" si="6"/>
        <v>2006</v>
      </c>
      <c r="J441" s="94">
        <v>0</v>
      </c>
      <c r="K441" s="94">
        <v>950.99</v>
      </c>
      <c r="L441" s="94">
        <v>-950.99</v>
      </c>
      <c r="M441" s="94">
        <v>0</v>
      </c>
      <c r="N441" s="94">
        <v>0</v>
      </c>
      <c r="O441" s="94">
        <v>0</v>
      </c>
      <c r="P441" s="94">
        <v>0</v>
      </c>
      <c r="Q441" s="94">
        <v>0</v>
      </c>
      <c r="R441" t="s">
        <v>33</v>
      </c>
      <c r="S441" s="94">
        <v>-950.99</v>
      </c>
      <c r="T441" s="94">
        <v>0</v>
      </c>
      <c r="U441" s="94">
        <v>950.99</v>
      </c>
      <c r="V441" t="s">
        <v>220</v>
      </c>
      <c r="W441" s="92"/>
      <c r="X441" t="s">
        <v>2</v>
      </c>
      <c r="Y441" t="s">
        <v>3</v>
      </c>
      <c r="Z441" s="94">
        <v>0</v>
      </c>
      <c r="AA441" s="94">
        <v>0</v>
      </c>
      <c r="AB441" s="94">
        <v>0</v>
      </c>
      <c r="AC441" s="94">
        <v>0</v>
      </c>
      <c r="AD441" s="94">
        <v>0</v>
      </c>
    </row>
    <row r="442" spans="1:30" x14ac:dyDescent="0.2">
      <c r="A442" t="s">
        <v>2087</v>
      </c>
      <c r="B442" t="s">
        <v>0</v>
      </c>
      <c r="C442" t="s">
        <v>5</v>
      </c>
      <c r="D442" t="s">
        <v>61</v>
      </c>
      <c r="E442" t="s">
        <v>1992</v>
      </c>
      <c r="F442" s="84" t="str">
        <f>VLOOKUP(A442,[1]Sheet1!$A$2:$E$1721,5,FALSE)</f>
        <v>0</v>
      </c>
      <c r="G442" s="84">
        <f>VLOOKUP(A442,'[2]FA PLANT-&amp; ELECT INSLATION'!$A$6:$E$1086,5,FALSE)</f>
        <v>0</v>
      </c>
      <c r="H442" s="92">
        <v>38718</v>
      </c>
      <c r="I442" s="93">
        <f t="shared" si="6"/>
        <v>2006</v>
      </c>
      <c r="J442" s="94">
        <v>0</v>
      </c>
      <c r="K442" s="94">
        <v>852.12</v>
      </c>
      <c r="L442" s="94">
        <v>-852.12</v>
      </c>
      <c r="M442" s="94">
        <v>0</v>
      </c>
      <c r="N442" s="94">
        <v>0</v>
      </c>
      <c r="O442" s="94">
        <v>0</v>
      </c>
      <c r="P442" s="94">
        <v>0</v>
      </c>
      <c r="Q442" s="94">
        <v>0</v>
      </c>
      <c r="R442" t="s">
        <v>33</v>
      </c>
      <c r="S442" s="94">
        <v>-852.12</v>
      </c>
      <c r="T442" s="94">
        <v>0</v>
      </c>
      <c r="U442" s="94">
        <v>852.12</v>
      </c>
      <c r="V442" t="s">
        <v>220</v>
      </c>
      <c r="W442" s="92"/>
      <c r="X442" t="s">
        <v>2</v>
      </c>
      <c r="Y442" t="s">
        <v>3</v>
      </c>
      <c r="Z442" s="94">
        <v>0</v>
      </c>
      <c r="AA442" s="94">
        <v>0</v>
      </c>
      <c r="AB442" s="94">
        <v>0</v>
      </c>
      <c r="AC442" s="94">
        <v>0</v>
      </c>
      <c r="AD442" s="94">
        <v>0</v>
      </c>
    </row>
    <row r="443" spans="1:30" x14ac:dyDescent="0.2">
      <c r="A443" t="s">
        <v>1991</v>
      </c>
      <c r="B443" t="s">
        <v>0</v>
      </c>
      <c r="C443" t="s">
        <v>5</v>
      </c>
      <c r="D443" t="s">
        <v>61</v>
      </c>
      <c r="E443" t="s">
        <v>1992</v>
      </c>
      <c r="F443" s="84" t="str">
        <f>VLOOKUP(A443,[1]Sheet1!$A$2:$E$1721,5,FALSE)</f>
        <v>0</v>
      </c>
      <c r="G443" s="84">
        <f>VLOOKUP(A443,'[2]FA PLANT-&amp; ELECT INSLATION'!$A$6:$E$1086,5,FALSE)</f>
        <v>0</v>
      </c>
      <c r="H443" s="92">
        <v>38718</v>
      </c>
      <c r="I443" s="93">
        <f t="shared" si="6"/>
        <v>2006</v>
      </c>
      <c r="J443" s="94">
        <v>0</v>
      </c>
      <c r="K443" s="94">
        <v>1217.31</v>
      </c>
      <c r="L443" s="94">
        <v>-1217.31</v>
      </c>
      <c r="M443" s="94">
        <v>0</v>
      </c>
      <c r="N443" s="94">
        <v>0</v>
      </c>
      <c r="O443" s="94">
        <v>0</v>
      </c>
      <c r="P443" s="94">
        <v>0</v>
      </c>
      <c r="Q443" s="94">
        <v>0</v>
      </c>
      <c r="R443" t="s">
        <v>33</v>
      </c>
      <c r="S443" s="94">
        <v>-1217.31</v>
      </c>
      <c r="T443" s="94">
        <v>0</v>
      </c>
      <c r="U443" s="94">
        <v>1217.31</v>
      </c>
      <c r="V443" t="s">
        <v>220</v>
      </c>
      <c r="W443" s="92"/>
      <c r="X443" t="s">
        <v>2</v>
      </c>
      <c r="Y443" t="s">
        <v>3</v>
      </c>
      <c r="Z443" s="94">
        <v>0</v>
      </c>
      <c r="AA443" s="94">
        <v>0</v>
      </c>
      <c r="AB443" s="94">
        <v>0</v>
      </c>
      <c r="AC443" s="94">
        <v>0</v>
      </c>
      <c r="AD443" s="94">
        <v>0</v>
      </c>
    </row>
    <row r="444" spans="1:30" x14ac:dyDescent="0.2">
      <c r="A444" t="s">
        <v>2071</v>
      </c>
      <c r="B444" t="s">
        <v>0</v>
      </c>
      <c r="C444" t="s">
        <v>5</v>
      </c>
      <c r="D444" t="s">
        <v>61</v>
      </c>
      <c r="E444" t="s">
        <v>2072</v>
      </c>
      <c r="F444" s="84" t="str">
        <f>VLOOKUP(A444,[1]Sheet1!$A$2:$E$1721,5,FALSE)</f>
        <v>0</v>
      </c>
      <c r="G444" s="84" t="s">
        <v>2073</v>
      </c>
      <c r="H444" s="92">
        <v>38718</v>
      </c>
      <c r="I444" s="93">
        <f t="shared" si="6"/>
        <v>2006</v>
      </c>
      <c r="J444" s="94">
        <v>0</v>
      </c>
      <c r="K444" s="94">
        <v>914.35</v>
      </c>
      <c r="L444" s="94">
        <v>-914.35</v>
      </c>
      <c r="M444" s="94">
        <v>0</v>
      </c>
      <c r="N444" s="94">
        <v>0</v>
      </c>
      <c r="O444" s="94">
        <v>0</v>
      </c>
      <c r="P444" s="94">
        <v>0</v>
      </c>
      <c r="Q444" s="94">
        <v>0</v>
      </c>
      <c r="R444" t="s">
        <v>33</v>
      </c>
      <c r="S444" s="94">
        <v>-914.35</v>
      </c>
      <c r="T444" s="94">
        <v>0</v>
      </c>
      <c r="U444" s="94">
        <v>914.35</v>
      </c>
      <c r="V444" t="s">
        <v>220</v>
      </c>
      <c r="W444" s="92"/>
      <c r="X444" t="s">
        <v>2</v>
      </c>
      <c r="Y444" t="s">
        <v>3</v>
      </c>
      <c r="Z444" s="94">
        <v>0</v>
      </c>
      <c r="AA444" s="94">
        <v>0</v>
      </c>
      <c r="AB444" s="94">
        <v>0</v>
      </c>
      <c r="AC444" s="94">
        <v>0</v>
      </c>
      <c r="AD444" s="94">
        <v>0</v>
      </c>
    </row>
    <row r="445" spans="1:30" x14ac:dyDescent="0.2">
      <c r="A445" t="s">
        <v>2108</v>
      </c>
      <c r="B445" t="s">
        <v>0</v>
      </c>
      <c r="C445" t="s">
        <v>5</v>
      </c>
      <c r="D445" t="s">
        <v>61</v>
      </c>
      <c r="E445" t="s">
        <v>1356</v>
      </c>
      <c r="F445" s="84" t="str">
        <f>VLOOKUP(A445,[1]Sheet1!$A$2:$E$1721,5,FALSE)</f>
        <v>0</v>
      </c>
      <c r="G445" s="84">
        <f>VLOOKUP(A445,'[2]FA PLANT-&amp; ELECT INSLATION'!$A$6:$E$1086,5,FALSE)</f>
        <v>0</v>
      </c>
      <c r="H445" s="92">
        <v>38718</v>
      </c>
      <c r="I445" s="93">
        <f t="shared" si="6"/>
        <v>2006</v>
      </c>
      <c r="J445" s="94">
        <v>0</v>
      </c>
      <c r="K445" s="94">
        <v>769.93</v>
      </c>
      <c r="L445" s="94">
        <v>-769.93</v>
      </c>
      <c r="M445" s="94">
        <v>0</v>
      </c>
      <c r="N445" s="94">
        <v>0</v>
      </c>
      <c r="O445" s="94">
        <v>0</v>
      </c>
      <c r="P445" s="94">
        <v>0</v>
      </c>
      <c r="Q445" s="94">
        <v>0</v>
      </c>
      <c r="R445" t="s">
        <v>33</v>
      </c>
      <c r="S445" s="94">
        <v>-769.93</v>
      </c>
      <c r="T445" s="94">
        <v>0</v>
      </c>
      <c r="U445" s="94">
        <v>769.93</v>
      </c>
      <c r="V445" t="s">
        <v>220</v>
      </c>
      <c r="W445" s="92"/>
      <c r="X445" t="s">
        <v>2</v>
      </c>
      <c r="Y445" t="s">
        <v>3</v>
      </c>
      <c r="Z445" s="94">
        <v>0</v>
      </c>
      <c r="AA445" s="94">
        <v>0</v>
      </c>
      <c r="AB445" s="94">
        <v>0</v>
      </c>
      <c r="AC445" s="94">
        <v>0</v>
      </c>
      <c r="AD445" s="94">
        <v>0</v>
      </c>
    </row>
    <row r="446" spans="1:30" x14ac:dyDescent="0.2">
      <c r="A446" t="s">
        <v>1500</v>
      </c>
      <c r="B446" t="s">
        <v>0</v>
      </c>
      <c r="C446" t="s">
        <v>5</v>
      </c>
      <c r="D446" t="s">
        <v>61</v>
      </c>
      <c r="E446" t="s">
        <v>1501</v>
      </c>
      <c r="F446" s="84" t="str">
        <f>VLOOKUP(A446,[1]Sheet1!$A$2:$E$1721,5,FALSE)</f>
        <v>8</v>
      </c>
      <c r="G446" s="84">
        <f>VLOOKUP(A446,'[2]FA PLANT-&amp; ELECT INSLATION'!$A$6:$E$1086,5,FALSE)</f>
        <v>0</v>
      </c>
      <c r="H446" s="92">
        <v>38718</v>
      </c>
      <c r="I446" s="93">
        <f t="shared" si="6"/>
        <v>2006</v>
      </c>
      <c r="J446" s="94">
        <v>0</v>
      </c>
      <c r="K446" s="94">
        <v>13520.1</v>
      </c>
      <c r="L446" s="94">
        <v>-13520.1</v>
      </c>
      <c r="M446" s="94">
        <v>0</v>
      </c>
      <c r="N446" s="94">
        <v>0</v>
      </c>
      <c r="O446" s="94">
        <v>0</v>
      </c>
      <c r="P446" s="94">
        <v>0</v>
      </c>
      <c r="Q446" s="94">
        <v>0</v>
      </c>
      <c r="R446" t="s">
        <v>33</v>
      </c>
      <c r="S446" s="94">
        <v>-13520.1</v>
      </c>
      <c r="T446" s="94">
        <v>0</v>
      </c>
      <c r="U446" s="94">
        <v>13520.1</v>
      </c>
      <c r="V446" t="s">
        <v>220</v>
      </c>
      <c r="W446" s="92"/>
      <c r="X446" t="s">
        <v>2</v>
      </c>
      <c r="Y446" t="s">
        <v>3</v>
      </c>
      <c r="Z446" s="94">
        <v>0</v>
      </c>
      <c r="AA446" s="94">
        <v>0</v>
      </c>
      <c r="AB446" s="94">
        <v>0</v>
      </c>
      <c r="AC446" s="94">
        <v>0</v>
      </c>
      <c r="AD446" s="94">
        <v>0</v>
      </c>
    </row>
    <row r="447" spans="1:30" x14ac:dyDescent="0.2">
      <c r="A447" t="s">
        <v>1959</v>
      </c>
      <c r="B447" t="s">
        <v>0</v>
      </c>
      <c r="C447" t="s">
        <v>5</v>
      </c>
      <c r="D447" t="s">
        <v>61</v>
      </c>
      <c r="E447" t="s">
        <v>1960</v>
      </c>
      <c r="F447" s="84" t="str">
        <f>VLOOKUP(A447,[1]Sheet1!$A$2:$E$1721,5,FALSE)</f>
        <v>0</v>
      </c>
      <c r="G447" s="84">
        <f>VLOOKUP(A447,'[2]FA PLANT-&amp; ELECT INSLATION'!$A$6:$E$1086,5,FALSE)</f>
        <v>0</v>
      </c>
      <c r="H447" s="92">
        <v>38718</v>
      </c>
      <c r="I447" s="93">
        <f t="shared" si="6"/>
        <v>2006</v>
      </c>
      <c r="J447" s="94">
        <v>0</v>
      </c>
      <c r="K447" s="94">
        <v>1381.08</v>
      </c>
      <c r="L447" s="94">
        <v>-1381.08</v>
      </c>
      <c r="M447" s="94">
        <v>0</v>
      </c>
      <c r="N447" s="94">
        <v>0</v>
      </c>
      <c r="O447" s="94">
        <v>0</v>
      </c>
      <c r="P447" s="94">
        <v>0</v>
      </c>
      <c r="Q447" s="94">
        <v>0</v>
      </c>
      <c r="R447" t="s">
        <v>33</v>
      </c>
      <c r="S447" s="94">
        <v>-1381.08</v>
      </c>
      <c r="T447" s="94">
        <v>0</v>
      </c>
      <c r="U447" s="94">
        <v>1381.08</v>
      </c>
      <c r="V447" t="s">
        <v>220</v>
      </c>
      <c r="W447" s="92"/>
      <c r="X447" t="s">
        <v>2</v>
      </c>
      <c r="Y447" t="s">
        <v>3</v>
      </c>
      <c r="Z447" s="94">
        <v>0</v>
      </c>
      <c r="AA447" s="94">
        <v>0</v>
      </c>
      <c r="AB447" s="94">
        <v>0</v>
      </c>
      <c r="AC447" s="94">
        <v>0</v>
      </c>
      <c r="AD447" s="94">
        <v>0</v>
      </c>
    </row>
    <row r="448" spans="1:30" x14ac:dyDescent="0.2">
      <c r="A448" t="s">
        <v>1355</v>
      </c>
      <c r="B448" t="s">
        <v>0</v>
      </c>
      <c r="C448" t="s">
        <v>5</v>
      </c>
      <c r="D448" t="s">
        <v>61</v>
      </c>
      <c r="E448" t="s">
        <v>1356</v>
      </c>
      <c r="F448" s="84" t="str">
        <f>VLOOKUP(A448,[1]Sheet1!$A$2:$E$1721,5,FALSE)</f>
        <v>8</v>
      </c>
      <c r="G448" s="84">
        <f>VLOOKUP(A448,'[2]FA PLANT-&amp; ELECT INSLATION'!$A$6:$E$1086,5,FALSE)</f>
        <v>0</v>
      </c>
      <c r="H448" s="92">
        <v>38718</v>
      </c>
      <c r="I448" s="93">
        <f t="shared" si="6"/>
        <v>2006</v>
      </c>
      <c r="J448" s="94">
        <v>1149.56</v>
      </c>
      <c r="K448" s="94">
        <v>22991.119999999999</v>
      </c>
      <c r="L448" s="94">
        <v>-21841.56</v>
      </c>
      <c r="M448" s="94">
        <v>0</v>
      </c>
      <c r="N448" s="94">
        <v>0</v>
      </c>
      <c r="O448" s="94">
        <v>0</v>
      </c>
      <c r="P448" s="94">
        <v>0</v>
      </c>
      <c r="Q448" s="94">
        <v>0</v>
      </c>
      <c r="R448" t="s">
        <v>33</v>
      </c>
      <c r="S448" s="94">
        <v>-21841.56</v>
      </c>
      <c r="T448" s="94">
        <v>1149.56</v>
      </c>
      <c r="U448" s="94">
        <v>22991.119999999999</v>
      </c>
      <c r="V448" t="s">
        <v>220</v>
      </c>
      <c r="W448" s="92"/>
      <c r="X448" t="s">
        <v>2</v>
      </c>
      <c r="Y448" t="s">
        <v>3</v>
      </c>
      <c r="Z448" s="94">
        <v>0</v>
      </c>
      <c r="AA448" s="94">
        <v>0</v>
      </c>
      <c r="AB448" s="94">
        <v>0</v>
      </c>
      <c r="AC448" s="94">
        <v>0</v>
      </c>
      <c r="AD448" s="94">
        <v>0</v>
      </c>
    </row>
    <row r="449" spans="1:30" x14ac:dyDescent="0.2">
      <c r="A449" t="s">
        <v>1876</v>
      </c>
      <c r="B449" t="s">
        <v>0</v>
      </c>
      <c r="C449" t="s">
        <v>5</v>
      </c>
      <c r="D449" t="s">
        <v>61</v>
      </c>
      <c r="E449" t="s">
        <v>1877</v>
      </c>
      <c r="F449" s="84" t="str">
        <f>VLOOKUP(A449,[1]Sheet1!$A$2:$E$1721,5,FALSE)</f>
        <v>0</v>
      </c>
      <c r="G449" s="84">
        <f>VLOOKUP(A449,'[2]FA PLANT-&amp; ELECT INSLATION'!$A$6:$E$1086,5,FALSE)</f>
        <v>0</v>
      </c>
      <c r="H449" s="92">
        <v>38718</v>
      </c>
      <c r="I449" s="93">
        <f t="shared" si="6"/>
        <v>2006</v>
      </c>
      <c r="J449" s="94">
        <v>0</v>
      </c>
      <c r="K449" s="94">
        <v>2172.3000000000002</v>
      </c>
      <c r="L449" s="94">
        <v>-2172.3000000000002</v>
      </c>
      <c r="M449" s="94">
        <v>0</v>
      </c>
      <c r="N449" s="94">
        <v>0</v>
      </c>
      <c r="O449" s="94">
        <v>0</v>
      </c>
      <c r="P449" s="94">
        <v>0</v>
      </c>
      <c r="Q449" s="94">
        <v>0</v>
      </c>
      <c r="R449" t="s">
        <v>33</v>
      </c>
      <c r="S449" s="94">
        <v>-2172.3000000000002</v>
      </c>
      <c r="T449" s="94">
        <v>0</v>
      </c>
      <c r="U449" s="94">
        <v>2172.3000000000002</v>
      </c>
      <c r="V449" t="s">
        <v>220</v>
      </c>
      <c r="W449" s="92"/>
      <c r="X449" t="s">
        <v>2</v>
      </c>
      <c r="Y449" t="s">
        <v>3</v>
      </c>
      <c r="Z449" s="94">
        <v>0</v>
      </c>
      <c r="AA449" s="94">
        <v>0</v>
      </c>
      <c r="AB449" s="94">
        <v>0</v>
      </c>
      <c r="AC449" s="94">
        <v>0</v>
      </c>
      <c r="AD449" s="94">
        <v>0</v>
      </c>
    </row>
    <row r="450" spans="1:30" x14ac:dyDescent="0.2">
      <c r="A450" t="s">
        <v>1575</v>
      </c>
      <c r="B450" t="s">
        <v>0</v>
      </c>
      <c r="C450" t="s">
        <v>5</v>
      </c>
      <c r="D450" t="s">
        <v>61</v>
      </c>
      <c r="E450" t="s">
        <v>1576</v>
      </c>
      <c r="F450" s="84" t="str">
        <f>VLOOKUP(A450,[1]Sheet1!$A$2:$E$1721,5,FALSE)</f>
        <v>8</v>
      </c>
      <c r="G450" s="84">
        <f>VLOOKUP(A450,'[2]FA PLANT-&amp; ELECT INSLATION'!$A$6:$E$1086,5,FALSE)</f>
        <v>0</v>
      </c>
      <c r="H450" s="92">
        <v>38718</v>
      </c>
      <c r="I450" s="93">
        <f t="shared" si="6"/>
        <v>2006</v>
      </c>
      <c r="J450" s="94">
        <v>0</v>
      </c>
      <c r="K450" s="94">
        <v>9599.83</v>
      </c>
      <c r="L450" s="94">
        <v>-9599.83</v>
      </c>
      <c r="M450" s="94">
        <v>0</v>
      </c>
      <c r="N450" s="94">
        <v>0</v>
      </c>
      <c r="O450" s="94">
        <v>0</v>
      </c>
      <c r="P450" s="94">
        <v>0</v>
      </c>
      <c r="Q450" s="94">
        <v>0</v>
      </c>
      <c r="R450" t="s">
        <v>33</v>
      </c>
      <c r="S450" s="94">
        <v>-9599.83</v>
      </c>
      <c r="T450" s="94">
        <v>0</v>
      </c>
      <c r="U450" s="94">
        <v>9599.83</v>
      </c>
      <c r="V450" t="s">
        <v>220</v>
      </c>
      <c r="W450" s="92"/>
      <c r="X450" t="s">
        <v>2</v>
      </c>
      <c r="Y450" t="s">
        <v>3</v>
      </c>
      <c r="Z450" s="94">
        <v>0</v>
      </c>
      <c r="AA450" s="94">
        <v>0</v>
      </c>
      <c r="AB450" s="94">
        <v>0</v>
      </c>
      <c r="AC450" s="94">
        <v>0</v>
      </c>
      <c r="AD450" s="94">
        <v>0</v>
      </c>
    </row>
    <row r="451" spans="1:30" x14ac:dyDescent="0.2">
      <c r="A451" t="s">
        <v>1774</v>
      </c>
      <c r="B451" t="s">
        <v>0</v>
      </c>
      <c r="C451" t="s">
        <v>5</v>
      </c>
      <c r="D451" t="s">
        <v>61</v>
      </c>
      <c r="E451" t="s">
        <v>1775</v>
      </c>
      <c r="F451" s="84" t="str">
        <f>VLOOKUP(A451,[1]Sheet1!$A$2:$E$1721,5,FALSE)</f>
        <v>0</v>
      </c>
      <c r="G451" s="84">
        <f>VLOOKUP(A451,'[2]FA PLANT-&amp; ELECT INSLATION'!$A$6:$E$1086,5,FALSE)</f>
        <v>0</v>
      </c>
      <c r="H451" s="92">
        <v>38718</v>
      </c>
      <c r="I451" s="93">
        <f t="shared" ref="I451:I514" si="7">YEAR(H451)</f>
        <v>2006</v>
      </c>
      <c r="J451" s="94">
        <v>0</v>
      </c>
      <c r="K451" s="94">
        <v>3525.31</v>
      </c>
      <c r="L451" s="94">
        <v>-3525.31</v>
      </c>
      <c r="M451" s="94">
        <v>0</v>
      </c>
      <c r="N451" s="94">
        <v>0</v>
      </c>
      <c r="O451" s="94">
        <v>0</v>
      </c>
      <c r="P451" s="94">
        <v>0</v>
      </c>
      <c r="Q451" s="94">
        <v>0</v>
      </c>
      <c r="R451" t="s">
        <v>33</v>
      </c>
      <c r="S451" s="94">
        <v>-3525.31</v>
      </c>
      <c r="T451" s="94">
        <v>0</v>
      </c>
      <c r="U451" s="94">
        <v>3525.31</v>
      </c>
      <c r="V451" t="s">
        <v>220</v>
      </c>
      <c r="W451" s="92"/>
      <c r="X451" t="s">
        <v>2</v>
      </c>
      <c r="Y451" t="s">
        <v>3</v>
      </c>
      <c r="Z451" s="94">
        <v>0</v>
      </c>
      <c r="AA451" s="94">
        <v>0</v>
      </c>
      <c r="AB451" s="94">
        <v>0</v>
      </c>
      <c r="AC451" s="94">
        <v>0</v>
      </c>
      <c r="AD451" s="94">
        <v>0</v>
      </c>
    </row>
    <row r="452" spans="1:30" x14ac:dyDescent="0.2">
      <c r="A452" t="s">
        <v>2023</v>
      </c>
      <c r="B452" t="s">
        <v>0</v>
      </c>
      <c r="C452" t="s">
        <v>5</v>
      </c>
      <c r="D452" t="s">
        <v>61</v>
      </c>
      <c r="E452" t="s">
        <v>2024</v>
      </c>
      <c r="F452" s="84" t="str">
        <f>VLOOKUP(A452,[1]Sheet1!$A$2:$E$1721,5,FALSE)</f>
        <v>0</v>
      </c>
      <c r="G452" s="84">
        <f>VLOOKUP(A452,'[2]FA PLANT-&amp; ELECT INSLATION'!$A$6:$E$1086,5,FALSE)</f>
        <v>0</v>
      </c>
      <c r="H452" s="92">
        <v>38718</v>
      </c>
      <c r="I452" s="93">
        <f t="shared" si="7"/>
        <v>2006</v>
      </c>
      <c r="J452" s="94">
        <v>0</v>
      </c>
      <c r="K452" s="94">
        <v>1082.04</v>
      </c>
      <c r="L452" s="94">
        <v>-1082.04</v>
      </c>
      <c r="M452" s="94">
        <v>0</v>
      </c>
      <c r="N452" s="94">
        <v>0</v>
      </c>
      <c r="O452" s="94">
        <v>0</v>
      </c>
      <c r="P452" s="94">
        <v>0</v>
      </c>
      <c r="Q452" s="94">
        <v>0</v>
      </c>
      <c r="R452" t="s">
        <v>33</v>
      </c>
      <c r="S452" s="94">
        <v>-1082.04</v>
      </c>
      <c r="T452" s="94">
        <v>0</v>
      </c>
      <c r="U452" s="94">
        <v>1082.04</v>
      </c>
      <c r="V452" t="s">
        <v>220</v>
      </c>
      <c r="W452" s="92"/>
      <c r="X452" t="s">
        <v>2</v>
      </c>
      <c r="Y452" t="s">
        <v>3</v>
      </c>
      <c r="Z452" s="94">
        <v>0</v>
      </c>
      <c r="AA452" s="94">
        <v>0</v>
      </c>
      <c r="AB452" s="94">
        <v>0</v>
      </c>
      <c r="AC452" s="94">
        <v>0</v>
      </c>
      <c r="AD452" s="94">
        <v>0</v>
      </c>
    </row>
    <row r="453" spans="1:30" x14ac:dyDescent="0.2">
      <c r="A453" t="s">
        <v>1719</v>
      </c>
      <c r="B453" t="s">
        <v>0</v>
      </c>
      <c r="C453" t="s">
        <v>5</v>
      </c>
      <c r="D453" t="s">
        <v>61</v>
      </c>
      <c r="E453" t="s">
        <v>1720</v>
      </c>
      <c r="F453" s="84" t="str">
        <f>VLOOKUP(A453,[1]Sheet1!$A$2:$E$1721,5,FALSE)</f>
        <v>0</v>
      </c>
      <c r="G453" s="84">
        <f>VLOOKUP(A453,'[2]FA PLANT-&amp; ELECT INSLATION'!$A$6:$E$1086,5,FALSE)</f>
        <v>0</v>
      </c>
      <c r="H453" s="92">
        <v>38718</v>
      </c>
      <c r="I453" s="93">
        <f t="shared" si="7"/>
        <v>2006</v>
      </c>
      <c r="J453" s="94">
        <v>0</v>
      </c>
      <c r="K453" s="94">
        <v>4661.12</v>
      </c>
      <c r="L453" s="94">
        <v>-4661.12</v>
      </c>
      <c r="M453" s="94">
        <v>0</v>
      </c>
      <c r="N453" s="94">
        <v>0</v>
      </c>
      <c r="O453" s="94">
        <v>0</v>
      </c>
      <c r="P453" s="94">
        <v>0</v>
      </c>
      <c r="Q453" s="94">
        <v>0</v>
      </c>
      <c r="R453" t="s">
        <v>33</v>
      </c>
      <c r="S453" s="94">
        <v>-4661.12</v>
      </c>
      <c r="T453" s="94">
        <v>0</v>
      </c>
      <c r="U453" s="94">
        <v>4661.12</v>
      </c>
      <c r="V453" t="s">
        <v>220</v>
      </c>
      <c r="W453" s="92"/>
      <c r="X453" t="s">
        <v>2</v>
      </c>
      <c r="Y453" t="s">
        <v>3</v>
      </c>
      <c r="Z453" s="94">
        <v>0</v>
      </c>
      <c r="AA453" s="94">
        <v>0</v>
      </c>
      <c r="AB453" s="94">
        <v>0</v>
      </c>
      <c r="AC453" s="94">
        <v>0</v>
      </c>
      <c r="AD453" s="94">
        <v>0</v>
      </c>
    </row>
    <row r="454" spans="1:30" x14ac:dyDescent="0.2">
      <c r="A454" t="s">
        <v>1213</v>
      </c>
      <c r="B454" t="s">
        <v>0</v>
      </c>
      <c r="C454" t="s">
        <v>5</v>
      </c>
      <c r="D454" t="s">
        <v>61</v>
      </c>
      <c r="E454" t="s">
        <v>1214</v>
      </c>
      <c r="F454" s="84" t="str">
        <f>VLOOKUP(A454,[1]Sheet1!$A$2:$E$1721,5,FALSE)</f>
        <v>8</v>
      </c>
      <c r="G454" s="84">
        <f>VLOOKUP(A454,'[2]FA PLANT-&amp; ELECT INSLATION'!$A$6:$E$1086,5,FALSE)</f>
        <v>0</v>
      </c>
      <c r="H454" s="92">
        <v>38718</v>
      </c>
      <c r="I454" s="93">
        <f t="shared" si="7"/>
        <v>2006</v>
      </c>
      <c r="J454" s="94">
        <v>1994.87</v>
      </c>
      <c r="K454" s="94">
        <v>39897.440000000002</v>
      </c>
      <c r="L454" s="94">
        <v>-37902.57</v>
      </c>
      <c r="M454" s="94">
        <v>0</v>
      </c>
      <c r="N454" s="94">
        <v>0</v>
      </c>
      <c r="O454" s="94">
        <v>0</v>
      </c>
      <c r="P454" s="94">
        <v>0</v>
      </c>
      <c r="Q454" s="94">
        <v>0</v>
      </c>
      <c r="R454" t="s">
        <v>33</v>
      </c>
      <c r="S454" s="94">
        <v>-37902.57</v>
      </c>
      <c r="T454" s="94">
        <v>1994.87</v>
      </c>
      <c r="U454" s="94">
        <v>39897.440000000002</v>
      </c>
      <c r="V454" t="s">
        <v>220</v>
      </c>
      <c r="W454" s="92"/>
      <c r="X454" t="s">
        <v>2</v>
      </c>
      <c r="Y454" t="s">
        <v>3</v>
      </c>
      <c r="Z454" s="94">
        <v>0</v>
      </c>
      <c r="AA454" s="94">
        <v>0</v>
      </c>
      <c r="AB454" s="94">
        <v>0</v>
      </c>
      <c r="AC454" s="94">
        <v>0</v>
      </c>
      <c r="AD454" s="94">
        <v>0</v>
      </c>
    </row>
    <row r="455" spans="1:30" x14ac:dyDescent="0.2">
      <c r="A455" t="s">
        <v>2090</v>
      </c>
      <c r="B455" t="s">
        <v>0</v>
      </c>
      <c r="C455" t="s">
        <v>5</v>
      </c>
      <c r="D455" t="s">
        <v>61</v>
      </c>
      <c r="E455" t="s">
        <v>2091</v>
      </c>
      <c r="F455" s="84" t="str">
        <f>VLOOKUP(A455,[1]Sheet1!$A$2:$E$1721,5,FALSE)</f>
        <v>0</v>
      </c>
      <c r="G455" s="84">
        <f>VLOOKUP(A455,'[2]FA PLANT-&amp; ELECT INSLATION'!$A$6:$E$1086,5,FALSE)</f>
        <v>0</v>
      </c>
      <c r="H455" s="92">
        <v>38718</v>
      </c>
      <c r="I455" s="93">
        <f t="shared" si="7"/>
        <v>2006</v>
      </c>
      <c r="J455" s="94">
        <v>0</v>
      </c>
      <c r="K455" s="94">
        <v>827.77</v>
      </c>
      <c r="L455" s="94">
        <v>-827.77</v>
      </c>
      <c r="M455" s="94">
        <v>0</v>
      </c>
      <c r="N455" s="94">
        <v>0</v>
      </c>
      <c r="O455" s="94">
        <v>0</v>
      </c>
      <c r="P455" s="94">
        <v>0</v>
      </c>
      <c r="Q455" s="94">
        <v>0</v>
      </c>
      <c r="R455" t="s">
        <v>33</v>
      </c>
      <c r="S455" s="94">
        <v>-827.77</v>
      </c>
      <c r="T455" s="94">
        <v>0</v>
      </c>
      <c r="U455" s="94">
        <v>827.77</v>
      </c>
      <c r="V455" t="s">
        <v>220</v>
      </c>
      <c r="W455" s="92"/>
      <c r="X455" t="s">
        <v>2</v>
      </c>
      <c r="Y455" t="s">
        <v>3</v>
      </c>
      <c r="Z455" s="94">
        <v>0</v>
      </c>
      <c r="AA455" s="94">
        <v>0</v>
      </c>
      <c r="AB455" s="94">
        <v>0</v>
      </c>
      <c r="AC455" s="94">
        <v>0</v>
      </c>
      <c r="AD455" s="94">
        <v>0</v>
      </c>
    </row>
    <row r="456" spans="1:30" x14ac:dyDescent="0.2">
      <c r="A456" t="s">
        <v>2252</v>
      </c>
      <c r="B456" t="s">
        <v>0</v>
      </c>
      <c r="C456" t="s">
        <v>5</v>
      </c>
      <c r="D456" t="s">
        <v>61</v>
      </c>
      <c r="E456" t="s">
        <v>2199</v>
      </c>
      <c r="F456" s="84" t="str">
        <f>VLOOKUP(A456,[1]Sheet1!$A$2:$E$1721,5,FALSE)</f>
        <v>0</v>
      </c>
      <c r="G456" s="84">
        <f>VLOOKUP(A456,'[2]FA PLANT-&amp; ELECT INSLATION'!$A$6:$E$1086,5,FALSE)</f>
        <v>0</v>
      </c>
      <c r="H456" s="92">
        <v>38718</v>
      </c>
      <c r="I456" s="93">
        <f t="shared" si="7"/>
        <v>2006</v>
      </c>
      <c r="J456" s="94">
        <v>0</v>
      </c>
      <c r="K456" s="94">
        <v>401.13</v>
      </c>
      <c r="L456" s="94">
        <v>-401.13</v>
      </c>
      <c r="M456" s="94">
        <v>0</v>
      </c>
      <c r="N456" s="94">
        <v>0</v>
      </c>
      <c r="O456" s="94">
        <v>0</v>
      </c>
      <c r="P456" s="94">
        <v>0</v>
      </c>
      <c r="Q456" s="94">
        <v>0</v>
      </c>
      <c r="R456" t="s">
        <v>33</v>
      </c>
      <c r="S456" s="94">
        <v>-401.13</v>
      </c>
      <c r="T456" s="94">
        <v>0</v>
      </c>
      <c r="U456" s="94">
        <v>401.13</v>
      </c>
      <c r="V456" t="s">
        <v>220</v>
      </c>
      <c r="W456" s="92"/>
      <c r="X456" t="s">
        <v>2</v>
      </c>
      <c r="Y456" t="s">
        <v>3</v>
      </c>
      <c r="Z456" s="94">
        <v>0</v>
      </c>
      <c r="AA456" s="94">
        <v>0</v>
      </c>
      <c r="AB456" s="94">
        <v>0</v>
      </c>
      <c r="AC456" s="94">
        <v>0</v>
      </c>
      <c r="AD456" s="94">
        <v>0</v>
      </c>
    </row>
    <row r="457" spans="1:30" x14ac:dyDescent="0.2">
      <c r="A457" t="s">
        <v>2198</v>
      </c>
      <c r="B457" t="s">
        <v>0</v>
      </c>
      <c r="C457" t="s">
        <v>5</v>
      </c>
      <c r="D457" t="s">
        <v>61</v>
      </c>
      <c r="E457" t="s">
        <v>2199</v>
      </c>
      <c r="F457" s="84" t="str">
        <f>VLOOKUP(A457,[1]Sheet1!$A$2:$E$1721,5,FALSE)</f>
        <v>0</v>
      </c>
      <c r="G457" s="84">
        <f>VLOOKUP(A457,'[2]FA PLANT-&amp; ELECT INSLATION'!$A$6:$E$1086,5,FALSE)</f>
        <v>0</v>
      </c>
      <c r="H457" s="92">
        <v>38718</v>
      </c>
      <c r="I457" s="93">
        <f t="shared" si="7"/>
        <v>2006</v>
      </c>
      <c r="J457" s="94">
        <v>0</v>
      </c>
      <c r="K457" s="94">
        <v>494.81</v>
      </c>
      <c r="L457" s="94">
        <v>-494.81</v>
      </c>
      <c r="M457" s="94">
        <v>0</v>
      </c>
      <c r="N457" s="94">
        <v>0</v>
      </c>
      <c r="O457" s="94">
        <v>0</v>
      </c>
      <c r="P457" s="94">
        <v>0</v>
      </c>
      <c r="Q457" s="94">
        <v>0</v>
      </c>
      <c r="R457" t="s">
        <v>33</v>
      </c>
      <c r="S457" s="94">
        <v>-494.81</v>
      </c>
      <c r="T457" s="94">
        <v>0</v>
      </c>
      <c r="U457" s="94">
        <v>494.81</v>
      </c>
      <c r="V457" t="s">
        <v>220</v>
      </c>
      <c r="W457" s="92"/>
      <c r="X457" t="s">
        <v>2</v>
      </c>
      <c r="Y457" t="s">
        <v>3</v>
      </c>
      <c r="Z457" s="94">
        <v>0</v>
      </c>
      <c r="AA457" s="94">
        <v>0</v>
      </c>
      <c r="AB457" s="94">
        <v>0</v>
      </c>
      <c r="AC457" s="94">
        <v>0</v>
      </c>
      <c r="AD457" s="94">
        <v>0</v>
      </c>
    </row>
    <row r="458" spans="1:30" x14ac:dyDescent="0.2">
      <c r="A458" t="s">
        <v>2382</v>
      </c>
      <c r="B458" t="s">
        <v>0</v>
      </c>
      <c r="C458" t="s">
        <v>5</v>
      </c>
      <c r="D458" t="s">
        <v>61</v>
      </c>
      <c r="E458" t="s">
        <v>2383</v>
      </c>
      <c r="F458" s="84" t="str">
        <f>VLOOKUP(A458,[1]Sheet1!$A$2:$E$1721,5,FALSE)</f>
        <v>0</v>
      </c>
      <c r="G458" s="84">
        <f>VLOOKUP(A458,'[2]FA PLANT-&amp; ELECT INSLATION'!$A$6:$E$1086,5,FALSE)</f>
        <v>0</v>
      </c>
      <c r="H458" s="92">
        <v>38718</v>
      </c>
      <c r="I458" s="93">
        <f t="shared" si="7"/>
        <v>2006</v>
      </c>
      <c r="J458" s="94">
        <v>0</v>
      </c>
      <c r="K458" s="94">
        <v>184.66</v>
      </c>
      <c r="L458" s="94">
        <v>-184.66</v>
      </c>
      <c r="M458" s="94">
        <v>0</v>
      </c>
      <c r="N458" s="94">
        <v>0</v>
      </c>
      <c r="O458" s="94">
        <v>0</v>
      </c>
      <c r="P458" s="94">
        <v>0</v>
      </c>
      <c r="Q458" s="94">
        <v>0</v>
      </c>
      <c r="R458" t="s">
        <v>33</v>
      </c>
      <c r="S458" s="94">
        <v>-184.66</v>
      </c>
      <c r="T458" s="94">
        <v>0</v>
      </c>
      <c r="U458" s="94">
        <v>184.66</v>
      </c>
      <c r="V458" t="s">
        <v>220</v>
      </c>
      <c r="W458" s="92"/>
      <c r="X458" t="s">
        <v>2</v>
      </c>
      <c r="Y458" t="s">
        <v>3</v>
      </c>
      <c r="Z458" s="94">
        <v>0</v>
      </c>
      <c r="AA458" s="94">
        <v>0</v>
      </c>
      <c r="AB458" s="94">
        <v>0</v>
      </c>
      <c r="AC458" s="94">
        <v>0</v>
      </c>
      <c r="AD458" s="94">
        <v>0</v>
      </c>
    </row>
    <row r="459" spans="1:30" x14ac:dyDescent="0.2">
      <c r="A459" t="s">
        <v>2340</v>
      </c>
      <c r="B459" t="s">
        <v>0</v>
      </c>
      <c r="C459" t="s">
        <v>5</v>
      </c>
      <c r="D459" t="s">
        <v>61</v>
      </c>
      <c r="E459" t="s">
        <v>2184</v>
      </c>
      <c r="F459" s="84" t="str">
        <f>VLOOKUP(A459,[1]Sheet1!$A$2:$E$1721,5,FALSE)</f>
        <v>0</v>
      </c>
      <c r="G459" s="84">
        <f>VLOOKUP(A459,'[2]FA PLANT-&amp; ELECT INSLATION'!$A$6:$E$1086,5,FALSE)</f>
        <v>0</v>
      </c>
      <c r="H459" s="92">
        <v>38718</v>
      </c>
      <c r="I459" s="93">
        <f t="shared" si="7"/>
        <v>2006</v>
      </c>
      <c r="J459" s="94">
        <v>0</v>
      </c>
      <c r="K459" s="94">
        <v>255.89</v>
      </c>
      <c r="L459" s="94">
        <v>-255.89</v>
      </c>
      <c r="M459" s="94">
        <v>0</v>
      </c>
      <c r="N459" s="94">
        <v>0</v>
      </c>
      <c r="O459" s="94">
        <v>0</v>
      </c>
      <c r="P459" s="94">
        <v>0</v>
      </c>
      <c r="Q459" s="94">
        <v>0</v>
      </c>
      <c r="R459" t="s">
        <v>33</v>
      </c>
      <c r="S459" s="94">
        <v>-255.89</v>
      </c>
      <c r="T459" s="94">
        <v>0</v>
      </c>
      <c r="U459" s="94">
        <v>255.89</v>
      </c>
      <c r="V459" t="s">
        <v>220</v>
      </c>
      <c r="W459" s="92"/>
      <c r="X459" t="s">
        <v>2</v>
      </c>
      <c r="Y459" t="s">
        <v>3</v>
      </c>
      <c r="Z459" s="94">
        <v>0</v>
      </c>
      <c r="AA459" s="94">
        <v>0</v>
      </c>
      <c r="AB459" s="94">
        <v>0</v>
      </c>
      <c r="AC459" s="94">
        <v>0</v>
      </c>
      <c r="AD459" s="94">
        <v>0</v>
      </c>
    </row>
    <row r="460" spans="1:30" x14ac:dyDescent="0.2">
      <c r="A460" t="s">
        <v>2183</v>
      </c>
      <c r="B460" t="s">
        <v>0</v>
      </c>
      <c r="C460" t="s">
        <v>5</v>
      </c>
      <c r="D460" t="s">
        <v>61</v>
      </c>
      <c r="E460" t="s">
        <v>2184</v>
      </c>
      <c r="F460" s="84" t="str">
        <f>VLOOKUP(A460,[1]Sheet1!$A$2:$E$1721,5,FALSE)</f>
        <v>0</v>
      </c>
      <c r="G460" s="84">
        <f>VLOOKUP(A460,'[2]FA PLANT-&amp; ELECT INSLATION'!$A$6:$E$1086,5,FALSE)</f>
        <v>0</v>
      </c>
      <c r="H460" s="92">
        <v>38718</v>
      </c>
      <c r="I460" s="93">
        <f t="shared" si="7"/>
        <v>2006</v>
      </c>
      <c r="J460" s="94">
        <v>0</v>
      </c>
      <c r="K460" s="94">
        <v>547.44000000000005</v>
      </c>
      <c r="L460" s="94">
        <v>-547.44000000000005</v>
      </c>
      <c r="M460" s="94">
        <v>0</v>
      </c>
      <c r="N460" s="94">
        <v>0</v>
      </c>
      <c r="O460" s="94">
        <v>0</v>
      </c>
      <c r="P460" s="94">
        <v>0</v>
      </c>
      <c r="Q460" s="94">
        <v>0</v>
      </c>
      <c r="R460" t="s">
        <v>33</v>
      </c>
      <c r="S460" s="94">
        <v>-547.44000000000005</v>
      </c>
      <c r="T460" s="94">
        <v>0</v>
      </c>
      <c r="U460" s="94">
        <v>547.44000000000005</v>
      </c>
      <c r="V460" t="s">
        <v>220</v>
      </c>
      <c r="W460" s="92"/>
      <c r="X460" t="s">
        <v>2</v>
      </c>
      <c r="Y460" t="s">
        <v>3</v>
      </c>
      <c r="Z460" s="94">
        <v>0</v>
      </c>
      <c r="AA460" s="94">
        <v>0</v>
      </c>
      <c r="AB460" s="94">
        <v>0</v>
      </c>
      <c r="AC460" s="94">
        <v>0</v>
      </c>
      <c r="AD460" s="94">
        <v>0</v>
      </c>
    </row>
    <row r="461" spans="1:30" x14ac:dyDescent="0.2">
      <c r="A461" t="s">
        <v>2393</v>
      </c>
      <c r="B461" t="s">
        <v>0</v>
      </c>
      <c r="C461" t="s">
        <v>5</v>
      </c>
      <c r="D461" t="s">
        <v>61</v>
      </c>
      <c r="E461" t="s">
        <v>2184</v>
      </c>
      <c r="F461" s="84" t="str">
        <f>VLOOKUP(A461,[1]Sheet1!$A$2:$E$1721,5,FALSE)</f>
        <v>0</v>
      </c>
      <c r="G461" s="84">
        <f>VLOOKUP(A461,'[2]FA PLANT-&amp; ELECT INSLATION'!$A$6:$E$1086,5,FALSE)</f>
        <v>0</v>
      </c>
      <c r="H461" s="92">
        <v>38718</v>
      </c>
      <c r="I461" s="93">
        <f t="shared" si="7"/>
        <v>2006</v>
      </c>
      <c r="J461" s="94">
        <v>0</v>
      </c>
      <c r="K461" s="94">
        <v>174.1</v>
      </c>
      <c r="L461" s="94">
        <v>-174.1</v>
      </c>
      <c r="M461" s="94">
        <v>0</v>
      </c>
      <c r="N461" s="94">
        <v>0</v>
      </c>
      <c r="O461" s="94">
        <v>0</v>
      </c>
      <c r="P461" s="94">
        <v>0</v>
      </c>
      <c r="Q461" s="94">
        <v>0</v>
      </c>
      <c r="R461" t="s">
        <v>33</v>
      </c>
      <c r="S461" s="94">
        <v>-174.1</v>
      </c>
      <c r="T461" s="94">
        <v>0</v>
      </c>
      <c r="U461" s="94">
        <v>174.1</v>
      </c>
      <c r="V461" t="s">
        <v>220</v>
      </c>
      <c r="W461" s="92"/>
      <c r="X461" t="s">
        <v>2</v>
      </c>
      <c r="Y461" t="s">
        <v>3</v>
      </c>
      <c r="Z461" s="94">
        <v>0</v>
      </c>
      <c r="AA461" s="94">
        <v>0</v>
      </c>
      <c r="AB461" s="94">
        <v>0</v>
      </c>
      <c r="AC461" s="94">
        <v>0</v>
      </c>
      <c r="AD461" s="94">
        <v>0</v>
      </c>
    </row>
    <row r="462" spans="1:30" x14ac:dyDescent="0.2">
      <c r="A462" t="s">
        <v>2373</v>
      </c>
      <c r="B462" t="s">
        <v>0</v>
      </c>
      <c r="C462" t="s">
        <v>5</v>
      </c>
      <c r="D462" t="s">
        <v>61</v>
      </c>
      <c r="E462" t="s">
        <v>2184</v>
      </c>
      <c r="F462" s="84" t="str">
        <f>VLOOKUP(A462,[1]Sheet1!$A$2:$E$1721,5,FALSE)</f>
        <v>0</v>
      </c>
      <c r="G462" s="84">
        <f>VLOOKUP(A462,'[2]FA PLANT-&amp; ELECT INSLATION'!$A$6:$E$1086,5,FALSE)</f>
        <v>0</v>
      </c>
      <c r="H462" s="92">
        <v>38718</v>
      </c>
      <c r="I462" s="93">
        <f t="shared" si="7"/>
        <v>2006</v>
      </c>
      <c r="J462" s="94">
        <v>0</v>
      </c>
      <c r="K462" s="94">
        <v>198.74</v>
      </c>
      <c r="L462" s="94">
        <v>-198.74</v>
      </c>
      <c r="M462" s="94">
        <v>0</v>
      </c>
      <c r="N462" s="94">
        <v>0</v>
      </c>
      <c r="O462" s="94">
        <v>0</v>
      </c>
      <c r="P462" s="94">
        <v>0</v>
      </c>
      <c r="Q462" s="94">
        <v>0</v>
      </c>
      <c r="R462" t="s">
        <v>33</v>
      </c>
      <c r="S462" s="94">
        <v>-198.74</v>
      </c>
      <c r="T462" s="94">
        <v>0</v>
      </c>
      <c r="U462" s="94">
        <v>198.74</v>
      </c>
      <c r="V462" t="s">
        <v>220</v>
      </c>
      <c r="W462" s="92"/>
      <c r="X462" t="s">
        <v>2</v>
      </c>
      <c r="Y462" t="s">
        <v>3</v>
      </c>
      <c r="Z462" s="94">
        <v>0</v>
      </c>
      <c r="AA462" s="94">
        <v>0</v>
      </c>
      <c r="AB462" s="94">
        <v>0</v>
      </c>
      <c r="AC462" s="94">
        <v>0</v>
      </c>
      <c r="AD462" s="94">
        <v>0</v>
      </c>
    </row>
    <row r="463" spans="1:30" x14ac:dyDescent="0.2">
      <c r="A463" t="s">
        <v>1970</v>
      </c>
      <c r="B463" t="s">
        <v>0</v>
      </c>
      <c r="C463" t="s">
        <v>5</v>
      </c>
      <c r="D463" t="s">
        <v>61</v>
      </c>
      <c r="E463" t="s">
        <v>1971</v>
      </c>
      <c r="F463" s="84" t="str">
        <f>VLOOKUP(A463,[1]Sheet1!$A$2:$E$1721,5,FALSE)</f>
        <v>0</v>
      </c>
      <c r="G463" s="84">
        <f>VLOOKUP(A463,'[2]FA PLANT-&amp; ELECT INSLATION'!$A$6:$E$1086,5,FALSE)</f>
        <v>0</v>
      </c>
      <c r="H463" s="92">
        <v>38718</v>
      </c>
      <c r="I463" s="93">
        <f t="shared" si="7"/>
        <v>2006</v>
      </c>
      <c r="J463" s="94">
        <v>0</v>
      </c>
      <c r="K463" s="94">
        <v>1303.06</v>
      </c>
      <c r="L463" s="94">
        <v>-1303.06</v>
      </c>
      <c r="M463" s="94">
        <v>0</v>
      </c>
      <c r="N463" s="94">
        <v>0</v>
      </c>
      <c r="O463" s="94">
        <v>0</v>
      </c>
      <c r="P463" s="94">
        <v>0</v>
      </c>
      <c r="Q463" s="94">
        <v>0</v>
      </c>
      <c r="R463" t="s">
        <v>33</v>
      </c>
      <c r="S463" s="94">
        <v>-1303.06</v>
      </c>
      <c r="T463" s="94">
        <v>0</v>
      </c>
      <c r="U463" s="94">
        <v>1303.06</v>
      </c>
      <c r="V463" t="s">
        <v>220</v>
      </c>
      <c r="W463" s="92"/>
      <c r="X463" t="s">
        <v>2</v>
      </c>
      <c r="Y463" t="s">
        <v>3</v>
      </c>
      <c r="Z463" s="94">
        <v>0</v>
      </c>
      <c r="AA463" s="94">
        <v>0</v>
      </c>
      <c r="AB463" s="94">
        <v>0</v>
      </c>
      <c r="AC463" s="94">
        <v>0</v>
      </c>
      <c r="AD463" s="94">
        <v>0</v>
      </c>
    </row>
    <row r="464" spans="1:30" x14ac:dyDescent="0.2">
      <c r="A464" t="s">
        <v>2011</v>
      </c>
      <c r="B464" t="s">
        <v>0</v>
      </c>
      <c r="C464" t="s">
        <v>5</v>
      </c>
      <c r="D464" t="s">
        <v>61</v>
      </c>
      <c r="E464" t="s">
        <v>2012</v>
      </c>
      <c r="F464" s="84" t="str">
        <f>VLOOKUP(A464,[1]Sheet1!$A$2:$E$1721,5,FALSE)</f>
        <v>0</v>
      </c>
      <c r="G464" s="84">
        <f>VLOOKUP(A464,'[2]FA PLANT-&amp; ELECT INSLATION'!$A$6:$E$1086,5,FALSE)</f>
        <v>0</v>
      </c>
      <c r="H464" s="92">
        <v>38718</v>
      </c>
      <c r="I464" s="93">
        <f t="shared" si="7"/>
        <v>2006</v>
      </c>
      <c r="J464" s="94">
        <v>0</v>
      </c>
      <c r="K464" s="94">
        <v>1115.43</v>
      </c>
      <c r="L464" s="94">
        <v>-1115.43</v>
      </c>
      <c r="M464" s="94">
        <v>0</v>
      </c>
      <c r="N464" s="94">
        <v>0</v>
      </c>
      <c r="O464" s="94">
        <v>0</v>
      </c>
      <c r="P464" s="94">
        <v>0</v>
      </c>
      <c r="Q464" s="94">
        <v>0</v>
      </c>
      <c r="R464" t="s">
        <v>33</v>
      </c>
      <c r="S464" s="94">
        <v>-1115.43</v>
      </c>
      <c r="T464" s="94">
        <v>0</v>
      </c>
      <c r="U464" s="94">
        <v>1115.43</v>
      </c>
      <c r="V464" t="s">
        <v>220</v>
      </c>
      <c r="W464" s="92"/>
      <c r="X464" t="s">
        <v>2</v>
      </c>
      <c r="Y464" t="s">
        <v>3</v>
      </c>
      <c r="Z464" s="94">
        <v>0</v>
      </c>
      <c r="AA464" s="94">
        <v>0</v>
      </c>
      <c r="AB464" s="94">
        <v>0</v>
      </c>
      <c r="AC464" s="94">
        <v>0</v>
      </c>
      <c r="AD464" s="94">
        <v>0</v>
      </c>
    </row>
    <row r="465" spans="1:30" x14ac:dyDescent="0.2">
      <c r="A465" t="s">
        <v>1510</v>
      </c>
      <c r="B465" t="s">
        <v>0</v>
      </c>
      <c r="C465" t="s">
        <v>5</v>
      </c>
      <c r="D465" t="s">
        <v>61</v>
      </c>
      <c r="E465" t="s">
        <v>1511</v>
      </c>
      <c r="F465" s="84" t="str">
        <f>VLOOKUP(A465,[1]Sheet1!$A$2:$E$1721,5,FALSE)</f>
        <v>8</v>
      </c>
      <c r="G465" s="84">
        <f>VLOOKUP(A465,'[2]FA PLANT-&amp; ELECT INSLATION'!$A$6:$E$1086,5,FALSE)</f>
        <v>0</v>
      </c>
      <c r="H465" s="92">
        <v>38808</v>
      </c>
      <c r="I465" s="93">
        <f t="shared" si="7"/>
        <v>2006</v>
      </c>
      <c r="J465" s="94">
        <v>660</v>
      </c>
      <c r="K465" s="94">
        <v>13200</v>
      </c>
      <c r="L465" s="94">
        <v>-12540</v>
      </c>
      <c r="M465" s="94">
        <v>0</v>
      </c>
      <c r="N465" s="94">
        <v>0</v>
      </c>
      <c r="O465" s="94">
        <v>0</v>
      </c>
      <c r="P465" s="94">
        <v>0</v>
      </c>
      <c r="Q465" s="94">
        <v>0</v>
      </c>
      <c r="R465" t="s">
        <v>33</v>
      </c>
      <c r="S465" s="94">
        <v>-12540</v>
      </c>
      <c r="T465" s="94">
        <v>660</v>
      </c>
      <c r="U465" s="94">
        <v>13200</v>
      </c>
      <c r="V465" t="s">
        <v>220</v>
      </c>
      <c r="W465" s="92"/>
      <c r="X465" t="s">
        <v>2</v>
      </c>
      <c r="Y465" t="s">
        <v>3</v>
      </c>
      <c r="Z465" s="94">
        <v>0</v>
      </c>
      <c r="AA465" s="94">
        <v>0</v>
      </c>
      <c r="AB465" s="94">
        <v>0</v>
      </c>
      <c r="AC465" s="94">
        <v>0</v>
      </c>
      <c r="AD465" s="94">
        <v>0</v>
      </c>
    </row>
    <row r="466" spans="1:30" x14ac:dyDescent="0.2">
      <c r="A466" t="s">
        <v>747</v>
      </c>
      <c r="B466" t="s">
        <v>0</v>
      </c>
      <c r="C466" t="s">
        <v>5</v>
      </c>
      <c r="D466" t="s">
        <v>61</v>
      </c>
      <c r="E466" t="s">
        <v>748</v>
      </c>
      <c r="F466" s="84" t="str">
        <f>VLOOKUP(A466,[1]Sheet1!$A$2:$E$1721,5,FALSE)</f>
        <v>8</v>
      </c>
      <c r="G466" s="84">
        <f>VLOOKUP(A466,'[2]FA PLANT-&amp; ELECT INSLATION'!$A$6:$E$1086,5,FALSE)</f>
        <v>727</v>
      </c>
      <c r="H466" s="92">
        <v>38808</v>
      </c>
      <c r="I466" s="93">
        <f t="shared" si="7"/>
        <v>2006</v>
      </c>
      <c r="J466" s="94">
        <v>12809.5</v>
      </c>
      <c r="K466" s="94">
        <v>256190</v>
      </c>
      <c r="L466" s="94">
        <v>-243380.5</v>
      </c>
      <c r="M466" s="94">
        <v>0</v>
      </c>
      <c r="N466" s="94">
        <v>0</v>
      </c>
      <c r="O466" s="94">
        <v>0</v>
      </c>
      <c r="P466" s="94">
        <v>0</v>
      </c>
      <c r="Q466" s="94">
        <v>0</v>
      </c>
      <c r="R466" t="s">
        <v>33</v>
      </c>
      <c r="S466" s="94">
        <v>-243380.5</v>
      </c>
      <c r="T466" s="94">
        <v>12809.5</v>
      </c>
      <c r="U466" s="94">
        <v>256190</v>
      </c>
      <c r="V466" t="s">
        <v>220</v>
      </c>
      <c r="W466" s="92"/>
      <c r="X466" t="s">
        <v>2</v>
      </c>
      <c r="Y466" t="s">
        <v>3</v>
      </c>
      <c r="Z466" s="94">
        <v>0</v>
      </c>
      <c r="AA466" s="94">
        <v>0</v>
      </c>
      <c r="AB466" s="94">
        <v>0</v>
      </c>
      <c r="AC466" s="94">
        <v>0</v>
      </c>
      <c r="AD466" s="94">
        <v>0</v>
      </c>
    </row>
    <row r="467" spans="1:30" x14ac:dyDescent="0.2">
      <c r="A467" t="s">
        <v>470</v>
      </c>
      <c r="B467" t="s">
        <v>0</v>
      </c>
      <c r="C467" t="s">
        <v>5</v>
      </c>
      <c r="D467" t="s">
        <v>61</v>
      </c>
      <c r="E467" t="s">
        <v>471</v>
      </c>
      <c r="F467" s="84" t="str">
        <f>VLOOKUP(A467,[1]Sheet1!$A$2:$E$1721,5,FALSE)</f>
        <v>8</v>
      </c>
      <c r="G467" s="84">
        <f>VLOOKUP(A467,'[2]FA PLANT-&amp; ELECT INSLATION'!$A$6:$E$1086,5,FALSE)</f>
        <v>225</v>
      </c>
      <c r="H467" s="92">
        <v>38745</v>
      </c>
      <c r="I467" s="93">
        <f t="shared" si="7"/>
        <v>2006</v>
      </c>
      <c r="J467" s="94">
        <v>40271.800000000003</v>
      </c>
      <c r="K467" s="94">
        <v>805436</v>
      </c>
      <c r="L467" s="94">
        <v>-765164.2</v>
      </c>
      <c r="M467" s="94">
        <v>0</v>
      </c>
      <c r="N467" s="94">
        <v>0</v>
      </c>
      <c r="O467" s="94">
        <v>0</v>
      </c>
      <c r="P467" s="94">
        <v>0</v>
      </c>
      <c r="Q467" s="94">
        <v>0</v>
      </c>
      <c r="R467" t="s">
        <v>33</v>
      </c>
      <c r="S467" s="94">
        <v>-765164.2</v>
      </c>
      <c r="T467" s="94">
        <v>40271.800000000003</v>
      </c>
      <c r="U467" s="94">
        <v>805436</v>
      </c>
      <c r="V467" t="s">
        <v>220</v>
      </c>
      <c r="W467" s="92"/>
      <c r="X467" t="s">
        <v>2</v>
      </c>
      <c r="Y467" t="s">
        <v>3</v>
      </c>
      <c r="Z467" s="94">
        <v>0</v>
      </c>
      <c r="AA467" s="94">
        <v>0</v>
      </c>
      <c r="AB467" s="94">
        <v>0</v>
      </c>
      <c r="AC467" s="94">
        <v>0</v>
      </c>
      <c r="AD467" s="94">
        <v>0</v>
      </c>
    </row>
    <row r="468" spans="1:30" x14ac:dyDescent="0.2">
      <c r="A468" t="s">
        <v>279</v>
      </c>
      <c r="B468" t="s">
        <v>0</v>
      </c>
      <c r="C468" t="s">
        <v>5</v>
      </c>
      <c r="D468" t="s">
        <v>61</v>
      </c>
      <c r="E468" t="s">
        <v>280</v>
      </c>
      <c r="F468" s="84" t="str">
        <f>VLOOKUP(A468,[1]Sheet1!$A$2:$E$1721,5,FALSE)</f>
        <v>8</v>
      </c>
      <c r="G468" s="84">
        <f>VLOOKUP(A468,'[2]FA PLANT-&amp; ELECT INSLATION'!$A$6:$E$1086,5,FALSE)</f>
        <v>1154</v>
      </c>
      <c r="H468" s="92">
        <v>38801</v>
      </c>
      <c r="I468" s="93">
        <f t="shared" si="7"/>
        <v>2006</v>
      </c>
      <c r="J468" s="94">
        <v>184800</v>
      </c>
      <c r="K468" s="94">
        <v>3696000</v>
      </c>
      <c r="L468" s="94">
        <v>-3511200</v>
      </c>
      <c r="M468" s="94">
        <v>0</v>
      </c>
      <c r="N468" s="94">
        <v>0</v>
      </c>
      <c r="O468" s="94">
        <v>0</v>
      </c>
      <c r="P468" s="94">
        <v>0</v>
      </c>
      <c r="Q468" s="94">
        <v>0</v>
      </c>
      <c r="R468" t="s">
        <v>33</v>
      </c>
      <c r="S468" s="94">
        <v>-3511200</v>
      </c>
      <c r="T468" s="94">
        <v>184800</v>
      </c>
      <c r="U468" s="94">
        <v>3696000</v>
      </c>
      <c r="V468" t="s">
        <v>220</v>
      </c>
      <c r="W468" s="92"/>
      <c r="X468" t="s">
        <v>2</v>
      </c>
      <c r="Y468" t="s">
        <v>3</v>
      </c>
      <c r="Z468" s="94">
        <v>0</v>
      </c>
      <c r="AA468" s="94">
        <v>0</v>
      </c>
      <c r="AB468" s="94">
        <v>0</v>
      </c>
      <c r="AC468" s="94">
        <v>0</v>
      </c>
      <c r="AD468" s="94">
        <v>0</v>
      </c>
    </row>
    <row r="469" spans="1:30" x14ac:dyDescent="0.2">
      <c r="A469" t="s">
        <v>741</v>
      </c>
      <c r="B469" t="s">
        <v>0</v>
      </c>
      <c r="C469" t="s">
        <v>5</v>
      </c>
      <c r="D469" t="s">
        <v>61</v>
      </c>
      <c r="E469" t="s">
        <v>742</v>
      </c>
      <c r="F469" s="84" t="str">
        <f>VLOOKUP(A469,[1]Sheet1!$A$2:$E$1721,5,FALSE)</f>
        <v>11</v>
      </c>
      <c r="G469" s="84">
        <f>VLOOKUP(A469,'[2]FA PLANT-&amp; ELECT INSLATION'!$A$6:$E$1086,5,FALSE)</f>
        <v>0</v>
      </c>
      <c r="H469" s="92">
        <v>38808</v>
      </c>
      <c r="I469" s="93">
        <f t="shared" si="7"/>
        <v>2006</v>
      </c>
      <c r="J469" s="94">
        <v>13058.75</v>
      </c>
      <c r="K469" s="94">
        <v>261175</v>
      </c>
      <c r="L469" s="94">
        <v>-248116.25</v>
      </c>
      <c r="M469" s="94">
        <v>0</v>
      </c>
      <c r="N469" s="94">
        <v>0</v>
      </c>
      <c r="O469" s="94">
        <v>0</v>
      </c>
      <c r="P469" s="94">
        <v>0</v>
      </c>
      <c r="Q469" s="94">
        <v>0</v>
      </c>
      <c r="R469" t="s">
        <v>33</v>
      </c>
      <c r="S469" s="94">
        <v>-248116.25</v>
      </c>
      <c r="T469" s="94">
        <v>13058.75</v>
      </c>
      <c r="U469" s="94">
        <v>261175</v>
      </c>
      <c r="V469" t="s">
        <v>220</v>
      </c>
      <c r="W469" s="92"/>
      <c r="X469" t="s">
        <v>2</v>
      </c>
      <c r="Y469" t="s">
        <v>3</v>
      </c>
      <c r="Z469" s="94">
        <v>0</v>
      </c>
      <c r="AA469" s="94">
        <v>0</v>
      </c>
      <c r="AB469" s="94">
        <v>0</v>
      </c>
      <c r="AC469" s="94">
        <v>0</v>
      </c>
      <c r="AD469" s="94">
        <v>0</v>
      </c>
    </row>
    <row r="470" spans="1:30" x14ac:dyDescent="0.2">
      <c r="A470" t="s">
        <v>1041</v>
      </c>
      <c r="B470" t="s">
        <v>0</v>
      </c>
      <c r="C470" t="s">
        <v>5</v>
      </c>
      <c r="D470" t="s">
        <v>61</v>
      </c>
      <c r="E470" t="s">
        <v>1042</v>
      </c>
      <c r="F470" s="84" t="str">
        <f>VLOOKUP(A470,[1]Sheet1!$A$2:$E$1721,5,FALSE)</f>
        <v>8</v>
      </c>
      <c r="G470" s="84">
        <f>VLOOKUP(A470,'[2]FA PLANT-&amp; ELECT INSLATION'!$A$6:$E$1086,5,FALSE)</f>
        <v>0</v>
      </c>
      <c r="H470" s="92">
        <v>38808</v>
      </c>
      <c r="I470" s="93">
        <f t="shared" si="7"/>
        <v>2006</v>
      </c>
      <c r="J470" s="94">
        <v>3658.8</v>
      </c>
      <c r="K470" s="94">
        <v>73176</v>
      </c>
      <c r="L470" s="94">
        <v>-69517.2</v>
      </c>
      <c r="M470" s="94">
        <v>0</v>
      </c>
      <c r="N470" s="94">
        <v>0</v>
      </c>
      <c r="O470" s="94">
        <v>0</v>
      </c>
      <c r="P470" s="94">
        <v>0</v>
      </c>
      <c r="Q470" s="94">
        <v>0</v>
      </c>
      <c r="R470" t="s">
        <v>33</v>
      </c>
      <c r="S470" s="94">
        <v>-69517.2</v>
      </c>
      <c r="T470" s="94">
        <v>3658.8</v>
      </c>
      <c r="U470" s="94">
        <v>73176</v>
      </c>
      <c r="V470" t="s">
        <v>220</v>
      </c>
      <c r="W470" s="92"/>
      <c r="X470" t="s">
        <v>2</v>
      </c>
      <c r="Y470" t="s">
        <v>3</v>
      </c>
      <c r="Z470" s="94">
        <v>0</v>
      </c>
      <c r="AA470" s="94">
        <v>0</v>
      </c>
      <c r="AB470" s="94">
        <v>0</v>
      </c>
      <c r="AC470" s="94">
        <v>0</v>
      </c>
      <c r="AD470" s="94">
        <v>0</v>
      </c>
    </row>
    <row r="471" spans="1:30" x14ac:dyDescent="0.2">
      <c r="A471" t="s">
        <v>1070</v>
      </c>
      <c r="B471" t="s">
        <v>0</v>
      </c>
      <c r="C471" t="s">
        <v>5</v>
      </c>
      <c r="D471" t="s">
        <v>61</v>
      </c>
      <c r="E471" t="s">
        <v>1071</v>
      </c>
      <c r="F471" s="84" t="str">
        <f>VLOOKUP(A471,[1]Sheet1!$A$2:$E$1721,5,FALSE)</f>
        <v>8</v>
      </c>
      <c r="G471" s="84">
        <f>VLOOKUP(A471,'[2]FA PLANT-&amp; ELECT INSLATION'!$A$6:$E$1086,5,FALSE)</f>
        <v>0</v>
      </c>
      <c r="H471" s="92">
        <v>38808</v>
      </c>
      <c r="I471" s="93">
        <f t="shared" si="7"/>
        <v>2006</v>
      </c>
      <c r="J471" s="94">
        <v>3390.6</v>
      </c>
      <c r="K471" s="94">
        <v>67812</v>
      </c>
      <c r="L471" s="94">
        <v>-64421.4</v>
      </c>
      <c r="M471" s="94">
        <v>0</v>
      </c>
      <c r="N471" s="94">
        <v>0</v>
      </c>
      <c r="O471" s="94">
        <v>0</v>
      </c>
      <c r="P471" s="94">
        <v>0</v>
      </c>
      <c r="Q471" s="94">
        <v>0</v>
      </c>
      <c r="R471" t="s">
        <v>33</v>
      </c>
      <c r="S471" s="94">
        <v>-64421.4</v>
      </c>
      <c r="T471" s="94">
        <v>3390.6</v>
      </c>
      <c r="U471" s="94">
        <v>67812</v>
      </c>
      <c r="V471" t="s">
        <v>220</v>
      </c>
      <c r="W471" s="92"/>
      <c r="X471" t="s">
        <v>2</v>
      </c>
      <c r="Y471" t="s">
        <v>3</v>
      </c>
      <c r="Z471" s="94">
        <v>0</v>
      </c>
      <c r="AA471" s="94">
        <v>0</v>
      </c>
      <c r="AB471" s="94">
        <v>0</v>
      </c>
      <c r="AC471" s="94">
        <v>0</v>
      </c>
      <c r="AD471" s="94">
        <v>0</v>
      </c>
    </row>
    <row r="472" spans="1:30" x14ac:dyDescent="0.2">
      <c r="A472" t="s">
        <v>829</v>
      </c>
      <c r="B472" t="s">
        <v>0</v>
      </c>
      <c r="C472" t="s">
        <v>5</v>
      </c>
      <c r="D472" t="s">
        <v>61</v>
      </c>
      <c r="E472" t="s">
        <v>830</v>
      </c>
      <c r="F472" s="84" t="str">
        <f>VLOOKUP(A472,[1]Sheet1!$A$2:$E$1721,5,FALSE)</f>
        <v>7</v>
      </c>
      <c r="G472" s="84">
        <f>VLOOKUP(A472,'[2]FA PLANT-&amp; ELECT INSLATION'!$A$6:$E$1086,5,FALSE)</f>
        <v>0</v>
      </c>
      <c r="H472" s="92">
        <v>39006</v>
      </c>
      <c r="I472" s="93">
        <f t="shared" si="7"/>
        <v>2006</v>
      </c>
      <c r="J472" s="94">
        <v>9538.0499999999993</v>
      </c>
      <c r="K472" s="94">
        <v>190761</v>
      </c>
      <c r="L472" s="94">
        <v>-181222.95</v>
      </c>
      <c r="M472" s="94">
        <v>0</v>
      </c>
      <c r="N472" s="94">
        <v>0</v>
      </c>
      <c r="O472" s="94">
        <v>0</v>
      </c>
      <c r="P472" s="94">
        <v>0</v>
      </c>
      <c r="Q472" s="94">
        <v>0</v>
      </c>
      <c r="R472" t="s">
        <v>33</v>
      </c>
      <c r="S472" s="94">
        <v>-181222.95</v>
      </c>
      <c r="T472" s="94">
        <v>9538.0499999999993</v>
      </c>
      <c r="U472" s="94">
        <v>190761</v>
      </c>
      <c r="V472" t="s">
        <v>220</v>
      </c>
      <c r="W472" s="92"/>
      <c r="X472" t="s">
        <v>2</v>
      </c>
      <c r="Y472" t="s">
        <v>3</v>
      </c>
      <c r="Z472" s="94">
        <v>0</v>
      </c>
      <c r="AA472" s="94">
        <v>0</v>
      </c>
      <c r="AB472" s="94">
        <v>0</v>
      </c>
      <c r="AC472" s="94">
        <v>0</v>
      </c>
      <c r="AD472" s="94">
        <v>0</v>
      </c>
    </row>
    <row r="473" spans="1:30" x14ac:dyDescent="0.2">
      <c r="A473" t="s">
        <v>321</v>
      </c>
      <c r="B473" t="s">
        <v>0</v>
      </c>
      <c r="C473" t="s">
        <v>5</v>
      </c>
      <c r="D473" t="s">
        <v>61</v>
      </c>
      <c r="E473" t="s">
        <v>322</v>
      </c>
      <c r="F473" s="84" t="str">
        <f>VLOOKUP(A473,[1]Sheet1!$A$2:$E$1721,5,FALSE)</f>
        <v>7</v>
      </c>
      <c r="G473" s="84">
        <f>VLOOKUP(A473,'[2]FA PLANT-&amp; ELECT INSLATION'!$A$6:$E$1086,5,FALSE)</f>
        <v>1131</v>
      </c>
      <c r="H473" s="92">
        <v>39006</v>
      </c>
      <c r="I473" s="93">
        <f t="shared" si="7"/>
        <v>2006</v>
      </c>
      <c r="J473" s="94">
        <v>119864.9</v>
      </c>
      <c r="K473" s="94">
        <v>2397298</v>
      </c>
      <c r="L473" s="94">
        <v>-2277433.1</v>
      </c>
      <c r="M473" s="94">
        <v>0</v>
      </c>
      <c r="N473" s="94">
        <v>0</v>
      </c>
      <c r="O473" s="94">
        <v>0</v>
      </c>
      <c r="P473" s="94">
        <v>0</v>
      </c>
      <c r="Q473" s="94">
        <v>0</v>
      </c>
      <c r="R473" t="s">
        <v>33</v>
      </c>
      <c r="S473" s="94">
        <v>-2277433.1</v>
      </c>
      <c r="T473" s="94">
        <v>119864.9</v>
      </c>
      <c r="U473" s="94">
        <v>2397298</v>
      </c>
      <c r="V473" t="s">
        <v>220</v>
      </c>
      <c r="W473" s="92"/>
      <c r="X473" t="s">
        <v>2</v>
      </c>
      <c r="Y473" t="s">
        <v>3</v>
      </c>
      <c r="Z473" s="94">
        <v>0</v>
      </c>
      <c r="AA473" s="94">
        <v>0</v>
      </c>
      <c r="AB473" s="94">
        <v>0</v>
      </c>
      <c r="AC473" s="94">
        <v>0</v>
      </c>
      <c r="AD473" s="94">
        <v>0</v>
      </c>
    </row>
    <row r="474" spans="1:30" x14ac:dyDescent="0.2">
      <c r="A474" t="s">
        <v>749</v>
      </c>
      <c r="B474" t="s">
        <v>0</v>
      </c>
      <c r="C474" t="s">
        <v>5</v>
      </c>
      <c r="D474" t="s">
        <v>61</v>
      </c>
      <c r="E474" t="s">
        <v>750</v>
      </c>
      <c r="F474" s="84" t="str">
        <f>VLOOKUP(A474,[1]Sheet1!$A$2:$E$1721,5,FALSE)</f>
        <v>7</v>
      </c>
      <c r="G474" s="84">
        <f>VLOOKUP(A474,'[2]FA PLANT-&amp; ELECT INSLATION'!$A$6:$E$1086,5,FALSE)</f>
        <v>1131</v>
      </c>
      <c r="H474" s="92">
        <v>39006</v>
      </c>
      <c r="I474" s="93">
        <f t="shared" si="7"/>
        <v>2006</v>
      </c>
      <c r="J474" s="94">
        <v>12798</v>
      </c>
      <c r="K474" s="94">
        <v>255960</v>
      </c>
      <c r="L474" s="94">
        <v>-243162</v>
      </c>
      <c r="M474" s="94">
        <v>0</v>
      </c>
      <c r="N474" s="94">
        <v>0</v>
      </c>
      <c r="O474" s="94">
        <v>0</v>
      </c>
      <c r="P474" s="94">
        <v>0</v>
      </c>
      <c r="Q474" s="94">
        <v>0</v>
      </c>
      <c r="R474" t="s">
        <v>33</v>
      </c>
      <c r="S474" s="94">
        <v>-243162</v>
      </c>
      <c r="T474" s="94">
        <v>12798</v>
      </c>
      <c r="U474" s="94">
        <v>255960</v>
      </c>
      <c r="V474" t="s">
        <v>220</v>
      </c>
      <c r="W474" s="92"/>
      <c r="X474" t="s">
        <v>2</v>
      </c>
      <c r="Y474" t="s">
        <v>3</v>
      </c>
      <c r="Z474" s="94">
        <v>0</v>
      </c>
      <c r="AA474" s="94">
        <v>0</v>
      </c>
      <c r="AB474" s="94">
        <v>0</v>
      </c>
      <c r="AC474" s="94">
        <v>0</v>
      </c>
      <c r="AD474" s="94">
        <v>0</v>
      </c>
    </row>
    <row r="475" spans="1:30" x14ac:dyDescent="0.2">
      <c r="A475" t="s">
        <v>468</v>
      </c>
      <c r="B475" t="s">
        <v>0</v>
      </c>
      <c r="C475" t="s">
        <v>5</v>
      </c>
      <c r="D475" t="s">
        <v>61</v>
      </c>
      <c r="E475" t="s">
        <v>469</v>
      </c>
      <c r="F475" s="84" t="str">
        <f>VLOOKUP(A475,[1]Sheet1!$A$2:$E$1721,5,FALSE)</f>
        <v>7</v>
      </c>
      <c r="G475" s="84">
        <f>VLOOKUP(A475,'[2]FA PLANT-&amp; ELECT INSLATION'!$A$6:$E$1086,5,FALSE)</f>
        <v>1131</v>
      </c>
      <c r="H475" s="92">
        <v>39006</v>
      </c>
      <c r="I475" s="93">
        <f t="shared" si="7"/>
        <v>2006</v>
      </c>
      <c r="J475" s="94">
        <v>40282.5</v>
      </c>
      <c r="K475" s="94">
        <v>805650</v>
      </c>
      <c r="L475" s="94">
        <v>-765367.5</v>
      </c>
      <c r="M475" s="94">
        <v>0</v>
      </c>
      <c r="N475" s="94">
        <v>0</v>
      </c>
      <c r="O475" s="94">
        <v>0</v>
      </c>
      <c r="P475" s="94">
        <v>0</v>
      </c>
      <c r="Q475" s="94">
        <v>0</v>
      </c>
      <c r="R475" t="s">
        <v>33</v>
      </c>
      <c r="S475" s="94">
        <v>-765367.5</v>
      </c>
      <c r="T475" s="94">
        <v>40282.5</v>
      </c>
      <c r="U475" s="94">
        <v>805650</v>
      </c>
      <c r="V475" t="s">
        <v>220</v>
      </c>
      <c r="W475" s="92"/>
      <c r="X475" t="s">
        <v>2</v>
      </c>
      <c r="Y475" t="s">
        <v>3</v>
      </c>
      <c r="Z475" s="94">
        <v>0</v>
      </c>
      <c r="AA475" s="94">
        <v>0</v>
      </c>
      <c r="AB475" s="94">
        <v>0</v>
      </c>
      <c r="AC475" s="94">
        <v>0</v>
      </c>
      <c r="AD475" s="94">
        <v>0</v>
      </c>
    </row>
    <row r="476" spans="1:30" x14ac:dyDescent="0.2">
      <c r="A476" t="s">
        <v>464</v>
      </c>
      <c r="B476" t="s">
        <v>0</v>
      </c>
      <c r="C476" t="s">
        <v>5</v>
      </c>
      <c r="D476" t="s">
        <v>61</v>
      </c>
      <c r="E476" t="s">
        <v>465</v>
      </c>
      <c r="F476" s="84" t="str">
        <f>VLOOKUP(A476,[1]Sheet1!$A$2:$E$1721,5,FALSE)</f>
        <v>7</v>
      </c>
      <c r="G476" s="84">
        <f>VLOOKUP(A476,'[2]FA PLANT-&amp; ELECT INSLATION'!$A$6:$E$1086,5,FALSE)</f>
        <v>1133</v>
      </c>
      <c r="H476" s="92">
        <v>39020</v>
      </c>
      <c r="I476" s="93">
        <f t="shared" si="7"/>
        <v>2006</v>
      </c>
      <c r="J476" s="94">
        <v>40646.400000000001</v>
      </c>
      <c r="K476" s="94">
        <v>812928</v>
      </c>
      <c r="L476" s="94">
        <v>-772281.6</v>
      </c>
      <c r="M476" s="94">
        <v>0</v>
      </c>
      <c r="N476" s="94">
        <v>0</v>
      </c>
      <c r="O476" s="94">
        <v>0</v>
      </c>
      <c r="P476" s="94">
        <v>0</v>
      </c>
      <c r="Q476" s="94">
        <v>0</v>
      </c>
      <c r="R476" t="s">
        <v>33</v>
      </c>
      <c r="S476" s="94">
        <v>-772281.6</v>
      </c>
      <c r="T476" s="94">
        <v>40646.400000000001</v>
      </c>
      <c r="U476" s="94">
        <v>812928</v>
      </c>
      <c r="V476" t="s">
        <v>220</v>
      </c>
      <c r="W476" s="92"/>
      <c r="X476" t="s">
        <v>2</v>
      </c>
      <c r="Y476" t="s">
        <v>3</v>
      </c>
      <c r="Z476" s="94">
        <v>0</v>
      </c>
      <c r="AA476" s="94">
        <v>0</v>
      </c>
      <c r="AB476" s="94">
        <v>0</v>
      </c>
      <c r="AC476" s="94">
        <v>0</v>
      </c>
      <c r="AD476" s="94">
        <v>0</v>
      </c>
    </row>
    <row r="477" spans="1:30" x14ac:dyDescent="0.2">
      <c r="A477" t="s">
        <v>541</v>
      </c>
      <c r="B477" t="s">
        <v>0</v>
      </c>
      <c r="C477" t="s">
        <v>5</v>
      </c>
      <c r="D477" t="s">
        <v>61</v>
      </c>
      <c r="E477" t="s">
        <v>542</v>
      </c>
      <c r="F477" s="84" t="str">
        <f>VLOOKUP(A477,[1]Sheet1!$A$2:$E$1721,5,FALSE)</f>
        <v>7</v>
      </c>
      <c r="G477" s="84">
        <f>VLOOKUP(A477,'[2]FA PLANT-&amp; ELECT INSLATION'!$A$6:$E$1086,5,FALSE)</f>
        <v>1133</v>
      </c>
      <c r="H477" s="92">
        <v>39020</v>
      </c>
      <c r="I477" s="93">
        <f t="shared" si="7"/>
        <v>2006</v>
      </c>
      <c r="J477" s="94">
        <v>28012</v>
      </c>
      <c r="K477" s="94">
        <v>560240</v>
      </c>
      <c r="L477" s="94">
        <v>-532228</v>
      </c>
      <c r="M477" s="94">
        <v>0</v>
      </c>
      <c r="N477" s="94">
        <v>0</v>
      </c>
      <c r="O477" s="94">
        <v>0</v>
      </c>
      <c r="P477" s="94">
        <v>0</v>
      </c>
      <c r="Q477" s="94">
        <v>0</v>
      </c>
      <c r="R477" t="s">
        <v>33</v>
      </c>
      <c r="S477" s="94">
        <v>-532228</v>
      </c>
      <c r="T477" s="94">
        <v>28012</v>
      </c>
      <c r="U477" s="94">
        <v>560240</v>
      </c>
      <c r="V477" t="s">
        <v>220</v>
      </c>
      <c r="W477" s="92"/>
      <c r="X477" t="s">
        <v>2</v>
      </c>
      <c r="Y477" t="s">
        <v>3</v>
      </c>
      <c r="Z477" s="94">
        <v>0</v>
      </c>
      <c r="AA477" s="94">
        <v>0</v>
      </c>
      <c r="AB477" s="94">
        <v>0</v>
      </c>
      <c r="AC477" s="94">
        <v>0</v>
      </c>
      <c r="AD477" s="94">
        <v>0</v>
      </c>
    </row>
    <row r="478" spans="1:30" x14ac:dyDescent="0.2">
      <c r="A478" t="s">
        <v>1150</v>
      </c>
      <c r="B478" t="s">
        <v>0</v>
      </c>
      <c r="C478" t="s">
        <v>5</v>
      </c>
      <c r="D478" t="s">
        <v>61</v>
      </c>
      <c r="E478" t="s">
        <v>1151</v>
      </c>
      <c r="F478" s="84" t="str">
        <f>VLOOKUP(A478,[1]Sheet1!$A$2:$E$1721,5,FALSE)</f>
        <v>7</v>
      </c>
      <c r="G478" s="84">
        <f>VLOOKUP(A478,'[2]FA PLANT-&amp; ELECT INSLATION'!$A$6:$E$1086,5,FALSE)</f>
        <v>1133</v>
      </c>
      <c r="H478" s="92">
        <v>39020</v>
      </c>
      <c r="I478" s="93">
        <f t="shared" si="7"/>
        <v>2006</v>
      </c>
      <c r="J478" s="94">
        <v>2625</v>
      </c>
      <c r="K478" s="94">
        <v>52500</v>
      </c>
      <c r="L478" s="94">
        <v>-49875</v>
      </c>
      <c r="M478" s="94">
        <v>0</v>
      </c>
      <c r="N478" s="94">
        <v>0</v>
      </c>
      <c r="O478" s="94">
        <v>0</v>
      </c>
      <c r="P478" s="94">
        <v>0</v>
      </c>
      <c r="Q478" s="94">
        <v>0</v>
      </c>
      <c r="R478" t="s">
        <v>33</v>
      </c>
      <c r="S478" s="94">
        <v>-49875</v>
      </c>
      <c r="T478" s="94">
        <v>2625</v>
      </c>
      <c r="U478" s="94">
        <v>52500</v>
      </c>
      <c r="V478" t="s">
        <v>220</v>
      </c>
      <c r="W478" s="92"/>
      <c r="X478" t="s">
        <v>2</v>
      </c>
      <c r="Y478" t="s">
        <v>3</v>
      </c>
      <c r="Z478" s="94">
        <v>0</v>
      </c>
      <c r="AA478" s="94">
        <v>0</v>
      </c>
      <c r="AB478" s="94">
        <v>0</v>
      </c>
      <c r="AC478" s="94">
        <v>0</v>
      </c>
      <c r="AD478" s="94">
        <v>0</v>
      </c>
    </row>
    <row r="479" spans="1:30" x14ac:dyDescent="0.2">
      <c r="A479" t="s">
        <v>767</v>
      </c>
      <c r="B479" t="s">
        <v>0</v>
      </c>
      <c r="C479" t="s">
        <v>5</v>
      </c>
      <c r="D479" t="s">
        <v>61</v>
      </c>
      <c r="E479" t="s">
        <v>768</v>
      </c>
      <c r="F479" s="84" t="str">
        <f>VLOOKUP(A479,[1]Sheet1!$A$2:$E$1721,5,FALSE)</f>
        <v>7</v>
      </c>
      <c r="G479" s="84">
        <f>VLOOKUP(A479,'[2]FA PLANT-&amp; ELECT INSLATION'!$A$6:$E$1086,5,FALSE)</f>
        <v>1133</v>
      </c>
      <c r="H479" s="92">
        <v>39020</v>
      </c>
      <c r="I479" s="93">
        <f t="shared" si="7"/>
        <v>2006</v>
      </c>
      <c r="J479" s="94">
        <v>12250</v>
      </c>
      <c r="K479" s="94">
        <v>245000</v>
      </c>
      <c r="L479" s="94">
        <v>-232750</v>
      </c>
      <c r="M479" s="94">
        <v>0</v>
      </c>
      <c r="N479" s="94">
        <v>0</v>
      </c>
      <c r="O479" s="94">
        <v>0</v>
      </c>
      <c r="P479" s="94">
        <v>0</v>
      </c>
      <c r="Q479" s="94">
        <v>0</v>
      </c>
      <c r="R479" t="s">
        <v>33</v>
      </c>
      <c r="S479" s="94">
        <v>-232750</v>
      </c>
      <c r="T479" s="94">
        <v>12250</v>
      </c>
      <c r="U479" s="94">
        <v>245000</v>
      </c>
      <c r="V479" t="s">
        <v>220</v>
      </c>
      <c r="W479" s="92"/>
      <c r="X479" t="s">
        <v>2</v>
      </c>
      <c r="Y479" t="s">
        <v>3</v>
      </c>
      <c r="Z479" s="94">
        <v>0</v>
      </c>
      <c r="AA479" s="94">
        <v>0</v>
      </c>
      <c r="AB479" s="94">
        <v>0</v>
      </c>
      <c r="AC479" s="94">
        <v>0</v>
      </c>
      <c r="AD479" s="94">
        <v>0</v>
      </c>
    </row>
    <row r="480" spans="1:30" x14ac:dyDescent="0.2">
      <c r="A480" t="s">
        <v>289</v>
      </c>
      <c r="B480" t="s">
        <v>0</v>
      </c>
      <c r="C480" t="s">
        <v>5</v>
      </c>
      <c r="D480" t="s">
        <v>61</v>
      </c>
      <c r="E480" t="s">
        <v>290</v>
      </c>
      <c r="F480" s="84" t="str">
        <f>VLOOKUP(A480,[1]Sheet1!$A$2:$E$1721,5,FALSE)</f>
        <v>7</v>
      </c>
      <c r="G480" s="84">
        <f>VLOOKUP(A480,'[2]FA PLANT-&amp; ELECT INSLATION'!$A$6:$E$1086,5,FALSE)</f>
        <v>1148</v>
      </c>
      <c r="H480" s="92">
        <v>39039</v>
      </c>
      <c r="I480" s="93">
        <f t="shared" si="7"/>
        <v>2006</v>
      </c>
      <c r="J480" s="94">
        <v>165082.1</v>
      </c>
      <c r="K480" s="94">
        <v>3301642</v>
      </c>
      <c r="L480" s="94">
        <v>-3136559.9</v>
      </c>
      <c r="M480" s="94">
        <v>0</v>
      </c>
      <c r="N480" s="94">
        <v>0</v>
      </c>
      <c r="O480" s="94">
        <v>0</v>
      </c>
      <c r="P480" s="94">
        <v>0</v>
      </c>
      <c r="Q480" s="94">
        <v>0</v>
      </c>
      <c r="R480" t="s">
        <v>33</v>
      </c>
      <c r="S480" s="94">
        <v>-3136559.9</v>
      </c>
      <c r="T480" s="94">
        <v>165082.1</v>
      </c>
      <c r="U480" s="94">
        <v>3301642</v>
      </c>
      <c r="V480" t="s">
        <v>220</v>
      </c>
      <c r="W480" s="92"/>
      <c r="X480" t="s">
        <v>2</v>
      </c>
      <c r="Y480" t="s">
        <v>3</v>
      </c>
      <c r="Z480" s="94">
        <v>0</v>
      </c>
      <c r="AA480" s="94">
        <v>0</v>
      </c>
      <c r="AB480" s="94">
        <v>0</v>
      </c>
      <c r="AC480" s="94">
        <v>0</v>
      </c>
      <c r="AD480" s="94">
        <v>0</v>
      </c>
    </row>
    <row r="481" spans="1:30" x14ac:dyDescent="0.2">
      <c r="A481" t="s">
        <v>413</v>
      </c>
      <c r="B481" t="s">
        <v>0</v>
      </c>
      <c r="C481" t="s">
        <v>5</v>
      </c>
      <c r="D481" t="s">
        <v>61</v>
      </c>
      <c r="E481" t="s">
        <v>414</v>
      </c>
      <c r="F481" s="84" t="str">
        <f>VLOOKUP(A481,[1]Sheet1!$A$2:$E$1721,5,FALSE)</f>
        <v>7</v>
      </c>
      <c r="G481" s="84">
        <f>VLOOKUP(A481,'[2]FA PLANT-&amp; ELECT INSLATION'!$A$6:$E$1086,5,FALSE)</f>
        <v>1132</v>
      </c>
      <c r="H481" s="92">
        <v>39039</v>
      </c>
      <c r="I481" s="93">
        <f t="shared" si="7"/>
        <v>2006</v>
      </c>
      <c r="J481" s="94">
        <v>49138</v>
      </c>
      <c r="K481" s="94">
        <v>982760</v>
      </c>
      <c r="L481" s="94">
        <v>-933622</v>
      </c>
      <c r="M481" s="94">
        <v>0</v>
      </c>
      <c r="N481" s="94">
        <v>0</v>
      </c>
      <c r="O481" s="94">
        <v>0</v>
      </c>
      <c r="P481" s="94">
        <v>0</v>
      </c>
      <c r="Q481" s="94">
        <v>0</v>
      </c>
      <c r="R481" t="s">
        <v>33</v>
      </c>
      <c r="S481" s="94">
        <v>-933622</v>
      </c>
      <c r="T481" s="94">
        <v>49138</v>
      </c>
      <c r="U481" s="94">
        <v>982760</v>
      </c>
      <c r="V481" t="s">
        <v>220</v>
      </c>
      <c r="W481" s="92"/>
      <c r="X481" t="s">
        <v>2</v>
      </c>
      <c r="Y481" t="s">
        <v>3</v>
      </c>
      <c r="Z481" s="94">
        <v>0</v>
      </c>
      <c r="AA481" s="94">
        <v>0</v>
      </c>
      <c r="AB481" s="94">
        <v>0</v>
      </c>
      <c r="AC481" s="94">
        <v>0</v>
      </c>
      <c r="AD481" s="94">
        <v>0</v>
      </c>
    </row>
    <row r="482" spans="1:30" x14ac:dyDescent="0.2">
      <c r="A482" t="s">
        <v>769</v>
      </c>
      <c r="B482" t="s">
        <v>0</v>
      </c>
      <c r="C482" t="s">
        <v>5</v>
      </c>
      <c r="D482" t="s">
        <v>61</v>
      </c>
      <c r="E482" t="s">
        <v>770</v>
      </c>
      <c r="F482" s="84" t="str">
        <f>VLOOKUP(A482,[1]Sheet1!$A$2:$E$1721,5,FALSE)</f>
        <v>7</v>
      </c>
      <c r="G482" s="84">
        <f>VLOOKUP(A482,'[2]FA PLANT-&amp; ELECT INSLATION'!$A$6:$E$1086,5,FALSE)</f>
        <v>1132</v>
      </c>
      <c r="H482" s="92">
        <v>39039</v>
      </c>
      <c r="I482" s="93">
        <f t="shared" si="7"/>
        <v>2006</v>
      </c>
      <c r="J482" s="94">
        <v>12250</v>
      </c>
      <c r="K482" s="94">
        <v>245000</v>
      </c>
      <c r="L482" s="94">
        <v>-232750</v>
      </c>
      <c r="M482" s="94">
        <v>0</v>
      </c>
      <c r="N482" s="94">
        <v>0</v>
      </c>
      <c r="O482" s="94">
        <v>0</v>
      </c>
      <c r="P482" s="94">
        <v>0</v>
      </c>
      <c r="Q482" s="94">
        <v>0</v>
      </c>
      <c r="R482" t="s">
        <v>33</v>
      </c>
      <c r="S482" s="94">
        <v>-232750</v>
      </c>
      <c r="T482" s="94">
        <v>12250</v>
      </c>
      <c r="U482" s="94">
        <v>245000</v>
      </c>
      <c r="V482" t="s">
        <v>220</v>
      </c>
      <c r="W482" s="92"/>
      <c r="X482" t="s">
        <v>2</v>
      </c>
      <c r="Y482" t="s">
        <v>3</v>
      </c>
      <c r="Z482" s="94">
        <v>0</v>
      </c>
      <c r="AA482" s="94">
        <v>0</v>
      </c>
      <c r="AB482" s="94">
        <v>0</v>
      </c>
      <c r="AC482" s="94">
        <v>0</v>
      </c>
      <c r="AD482" s="94">
        <v>0</v>
      </c>
    </row>
    <row r="483" spans="1:30" x14ac:dyDescent="0.2">
      <c r="A483" t="s">
        <v>885</v>
      </c>
      <c r="B483" t="s">
        <v>0</v>
      </c>
      <c r="C483" t="s">
        <v>5</v>
      </c>
      <c r="D483" t="s">
        <v>61</v>
      </c>
      <c r="E483" t="s">
        <v>886</v>
      </c>
      <c r="F483" s="84" t="str">
        <f>VLOOKUP(A483,[1]Sheet1!$A$2:$E$1721,5,FALSE)</f>
        <v>7</v>
      </c>
      <c r="G483" s="84">
        <f>VLOOKUP(A483,'[2]FA PLANT-&amp; ELECT INSLATION'!$A$6:$E$1086,5,FALSE)</f>
        <v>0</v>
      </c>
      <c r="H483" s="92">
        <v>39006</v>
      </c>
      <c r="I483" s="93">
        <f t="shared" si="7"/>
        <v>2006</v>
      </c>
      <c r="J483" s="94">
        <v>7500</v>
      </c>
      <c r="K483" s="94">
        <v>150000</v>
      </c>
      <c r="L483" s="94">
        <v>-142500</v>
      </c>
      <c r="M483" s="94">
        <v>0</v>
      </c>
      <c r="N483" s="94">
        <v>0</v>
      </c>
      <c r="O483" s="94">
        <v>0</v>
      </c>
      <c r="P483" s="94">
        <v>0</v>
      </c>
      <c r="Q483" s="94">
        <v>0</v>
      </c>
      <c r="R483" t="s">
        <v>33</v>
      </c>
      <c r="S483" s="94">
        <v>-142500</v>
      </c>
      <c r="T483" s="94">
        <v>7500</v>
      </c>
      <c r="U483" s="94">
        <v>150000</v>
      </c>
      <c r="V483" t="s">
        <v>220</v>
      </c>
      <c r="W483" s="92"/>
      <c r="X483" t="s">
        <v>2</v>
      </c>
      <c r="Y483" t="s">
        <v>3</v>
      </c>
      <c r="Z483" s="94">
        <v>0</v>
      </c>
      <c r="AA483" s="94">
        <v>0</v>
      </c>
      <c r="AB483" s="94">
        <v>0</v>
      </c>
      <c r="AC483" s="94">
        <v>0</v>
      </c>
      <c r="AD483" s="94">
        <v>0</v>
      </c>
    </row>
    <row r="484" spans="1:30" x14ac:dyDescent="0.2">
      <c r="A484" t="s">
        <v>790</v>
      </c>
      <c r="B484" t="s">
        <v>0</v>
      </c>
      <c r="C484" t="s">
        <v>5</v>
      </c>
      <c r="D484" t="s">
        <v>61</v>
      </c>
      <c r="E484" t="s">
        <v>791</v>
      </c>
      <c r="F484" s="84" t="str">
        <f>VLOOKUP(A484,[1]Sheet1!$A$2:$E$1721,5,FALSE)</f>
        <v>7</v>
      </c>
      <c r="G484" s="84">
        <f>VLOOKUP(A484,'[2]FA PLANT-&amp; ELECT INSLATION'!$A$6:$E$1086,5,FALSE)</f>
        <v>0</v>
      </c>
      <c r="H484" s="92">
        <v>39032</v>
      </c>
      <c r="I484" s="93">
        <f t="shared" si="7"/>
        <v>2006</v>
      </c>
      <c r="J484" s="94">
        <v>10943.9</v>
      </c>
      <c r="K484" s="94">
        <v>218878</v>
      </c>
      <c r="L484" s="94">
        <v>-207934.1</v>
      </c>
      <c r="M484" s="94">
        <v>0</v>
      </c>
      <c r="N484" s="94">
        <v>0</v>
      </c>
      <c r="O484" s="94">
        <v>0</v>
      </c>
      <c r="P484" s="94">
        <v>0</v>
      </c>
      <c r="Q484" s="94">
        <v>0</v>
      </c>
      <c r="R484" t="s">
        <v>33</v>
      </c>
      <c r="S484" s="94">
        <v>-207934.1</v>
      </c>
      <c r="T484" s="94">
        <v>10943.9</v>
      </c>
      <c r="U484" s="94">
        <v>218878</v>
      </c>
      <c r="V484" t="s">
        <v>220</v>
      </c>
      <c r="W484" s="92"/>
      <c r="X484" t="s">
        <v>2</v>
      </c>
      <c r="Y484" t="s">
        <v>3</v>
      </c>
      <c r="Z484" s="94">
        <v>0</v>
      </c>
      <c r="AA484" s="94">
        <v>0</v>
      </c>
      <c r="AB484" s="94">
        <v>0</v>
      </c>
      <c r="AC484" s="94">
        <v>0</v>
      </c>
      <c r="AD484" s="94">
        <v>0</v>
      </c>
    </row>
    <row r="485" spans="1:30" x14ac:dyDescent="0.2">
      <c r="A485" t="s">
        <v>582</v>
      </c>
      <c r="B485" t="s">
        <v>0</v>
      </c>
      <c r="C485" t="s">
        <v>5</v>
      </c>
      <c r="D485" t="s">
        <v>61</v>
      </c>
      <c r="E485" t="s">
        <v>583</v>
      </c>
      <c r="F485" s="84" t="str">
        <f>VLOOKUP(A485,[1]Sheet1!$A$2:$E$1721,5,FALSE)</f>
        <v>8</v>
      </c>
      <c r="G485" s="84">
        <f>VLOOKUP(A485,'[2]FA PLANT-&amp; ELECT INSLATION'!$A$6:$E$1086,5,FALSE)</f>
        <v>0</v>
      </c>
      <c r="H485" s="92">
        <v>38956</v>
      </c>
      <c r="I485" s="93">
        <f t="shared" si="7"/>
        <v>2006</v>
      </c>
      <c r="J485" s="94">
        <v>24478.35</v>
      </c>
      <c r="K485" s="94">
        <v>489567</v>
      </c>
      <c r="L485" s="94">
        <v>-465088.65</v>
      </c>
      <c r="M485" s="94">
        <v>0</v>
      </c>
      <c r="N485" s="94">
        <v>0</v>
      </c>
      <c r="O485" s="94">
        <v>0</v>
      </c>
      <c r="P485" s="94">
        <v>0</v>
      </c>
      <c r="Q485" s="94">
        <v>0</v>
      </c>
      <c r="R485" t="s">
        <v>33</v>
      </c>
      <c r="S485" s="94">
        <v>-465088.65</v>
      </c>
      <c r="T485" s="94">
        <v>24478.35</v>
      </c>
      <c r="U485" s="94">
        <v>489567</v>
      </c>
      <c r="V485" t="s">
        <v>220</v>
      </c>
      <c r="W485" s="92"/>
      <c r="X485" t="s">
        <v>2</v>
      </c>
      <c r="Y485" t="s">
        <v>3</v>
      </c>
      <c r="Z485" s="94">
        <v>0</v>
      </c>
      <c r="AA485" s="94">
        <v>0</v>
      </c>
      <c r="AB485" s="94">
        <v>0</v>
      </c>
      <c r="AC485" s="94">
        <v>0</v>
      </c>
      <c r="AD485" s="94">
        <v>0</v>
      </c>
    </row>
    <row r="486" spans="1:30" x14ac:dyDescent="0.2">
      <c r="A486" t="s">
        <v>1247</v>
      </c>
      <c r="B486" t="s">
        <v>0</v>
      </c>
      <c r="C486" t="s">
        <v>5</v>
      </c>
      <c r="D486" t="s">
        <v>61</v>
      </c>
      <c r="E486" t="s">
        <v>1248</v>
      </c>
      <c r="F486" s="84" t="str">
        <f>VLOOKUP(A486,[1]Sheet1!$A$2:$E$1721,5,FALSE)</f>
        <v>8</v>
      </c>
      <c r="G486" s="84">
        <f>VLOOKUP(A486,'[2]FA PLANT-&amp; ELECT INSLATION'!$A$6:$E$1086,5,FALSE)</f>
        <v>0</v>
      </c>
      <c r="H486" s="92">
        <v>38956</v>
      </c>
      <c r="I486" s="93">
        <f t="shared" si="7"/>
        <v>2006</v>
      </c>
      <c r="J486" s="94">
        <v>1743.5</v>
      </c>
      <c r="K486" s="94">
        <v>34870</v>
      </c>
      <c r="L486" s="94">
        <v>-33126.5</v>
      </c>
      <c r="M486" s="94">
        <v>0</v>
      </c>
      <c r="N486" s="94">
        <v>0</v>
      </c>
      <c r="O486" s="94">
        <v>0</v>
      </c>
      <c r="P486" s="94">
        <v>0</v>
      </c>
      <c r="Q486" s="94">
        <v>0</v>
      </c>
      <c r="R486" t="s">
        <v>33</v>
      </c>
      <c r="S486" s="94">
        <v>-33126.5</v>
      </c>
      <c r="T486" s="94">
        <v>1743.5</v>
      </c>
      <c r="U486" s="94">
        <v>34870</v>
      </c>
      <c r="V486" t="s">
        <v>220</v>
      </c>
      <c r="W486" s="92"/>
      <c r="X486" t="s">
        <v>2</v>
      </c>
      <c r="Y486" t="s">
        <v>3</v>
      </c>
      <c r="Z486" s="94">
        <v>0</v>
      </c>
      <c r="AA486" s="94">
        <v>0</v>
      </c>
      <c r="AB486" s="94">
        <v>0</v>
      </c>
      <c r="AC486" s="94">
        <v>0</v>
      </c>
      <c r="AD486" s="94">
        <v>0</v>
      </c>
    </row>
    <row r="487" spans="1:30" x14ac:dyDescent="0.2">
      <c r="A487" t="s">
        <v>466</v>
      </c>
      <c r="B487" t="s">
        <v>0</v>
      </c>
      <c r="C487" t="s">
        <v>5</v>
      </c>
      <c r="D487" t="s">
        <v>61</v>
      </c>
      <c r="E487" t="s">
        <v>467</v>
      </c>
      <c r="F487" s="84" t="str">
        <f>VLOOKUP(A487,[1]Sheet1!$A$2:$E$1721,5,FALSE)</f>
        <v>8</v>
      </c>
      <c r="G487" s="84">
        <f>VLOOKUP(A487,'[2]FA PLANT-&amp; ELECT INSLATION'!$A$6:$E$1086,5,FALSE)</f>
        <v>226</v>
      </c>
      <c r="H487" s="92">
        <v>38909</v>
      </c>
      <c r="I487" s="93">
        <f t="shared" si="7"/>
        <v>2006</v>
      </c>
      <c r="J487" s="94">
        <v>40394.800000000003</v>
      </c>
      <c r="K487" s="94">
        <v>807896</v>
      </c>
      <c r="L487" s="94">
        <v>-767501.2</v>
      </c>
      <c r="M487" s="94">
        <v>0</v>
      </c>
      <c r="N487" s="94">
        <v>0</v>
      </c>
      <c r="O487" s="94">
        <v>0</v>
      </c>
      <c r="P487" s="94">
        <v>0</v>
      </c>
      <c r="Q487" s="94">
        <v>0</v>
      </c>
      <c r="R487" t="s">
        <v>33</v>
      </c>
      <c r="S487" s="94">
        <v>-767501.2</v>
      </c>
      <c r="T487" s="94">
        <v>40394.800000000003</v>
      </c>
      <c r="U487" s="94">
        <v>807896</v>
      </c>
      <c r="V487" t="s">
        <v>220</v>
      </c>
      <c r="W487" s="92"/>
      <c r="X487" t="s">
        <v>2</v>
      </c>
      <c r="Y487" t="s">
        <v>3</v>
      </c>
      <c r="Z487" s="94">
        <v>0</v>
      </c>
      <c r="AA487" s="94">
        <v>0</v>
      </c>
      <c r="AB487" s="94">
        <v>0</v>
      </c>
      <c r="AC487" s="94">
        <v>0</v>
      </c>
      <c r="AD487" s="94">
        <v>0</v>
      </c>
    </row>
    <row r="488" spans="1:30" x14ac:dyDescent="0.2">
      <c r="A488" t="s">
        <v>985</v>
      </c>
      <c r="B488" t="s">
        <v>0</v>
      </c>
      <c r="C488" t="s">
        <v>5</v>
      </c>
      <c r="D488" t="s">
        <v>61</v>
      </c>
      <c r="E488" t="s">
        <v>880</v>
      </c>
      <c r="F488" s="84" t="str">
        <f>VLOOKUP(A488,[1]Sheet1!$A$2:$E$1721,5,FALSE)</f>
        <v>8</v>
      </c>
      <c r="G488" s="84">
        <f>VLOOKUP(A488,'[2]FA PLANT-&amp; ELECT INSLATION'!$A$6:$E$1086,5,FALSE)</f>
        <v>0</v>
      </c>
      <c r="H488" s="92">
        <v>38941</v>
      </c>
      <c r="I488" s="93">
        <f t="shared" si="7"/>
        <v>2006</v>
      </c>
      <c r="J488" s="94">
        <v>4976</v>
      </c>
      <c r="K488" s="94">
        <v>99520</v>
      </c>
      <c r="L488" s="94">
        <v>-94544</v>
      </c>
      <c r="M488" s="94">
        <v>0</v>
      </c>
      <c r="N488" s="94">
        <v>0</v>
      </c>
      <c r="O488" s="94">
        <v>0</v>
      </c>
      <c r="P488" s="94">
        <v>0</v>
      </c>
      <c r="Q488" s="94">
        <v>0</v>
      </c>
      <c r="R488" t="s">
        <v>33</v>
      </c>
      <c r="S488" s="94">
        <v>-94544</v>
      </c>
      <c r="T488" s="94">
        <v>4976</v>
      </c>
      <c r="U488" s="94">
        <v>99520</v>
      </c>
      <c r="V488" t="s">
        <v>220</v>
      </c>
      <c r="W488" s="92"/>
      <c r="X488" t="s">
        <v>2</v>
      </c>
      <c r="Y488" t="s">
        <v>3</v>
      </c>
      <c r="Z488" s="94">
        <v>0</v>
      </c>
      <c r="AA488" s="94">
        <v>0</v>
      </c>
      <c r="AB488" s="94">
        <v>0</v>
      </c>
      <c r="AC488" s="94">
        <v>0</v>
      </c>
      <c r="AD488" s="94">
        <v>0</v>
      </c>
    </row>
    <row r="489" spans="1:30" x14ac:dyDescent="0.2">
      <c r="A489" t="s">
        <v>921</v>
      </c>
      <c r="B489" t="s">
        <v>0</v>
      </c>
      <c r="C489" t="s">
        <v>5</v>
      </c>
      <c r="D489" t="s">
        <v>61</v>
      </c>
      <c r="E489" t="s">
        <v>922</v>
      </c>
      <c r="F489" s="84" t="str">
        <f>VLOOKUP(A489,[1]Sheet1!$A$2:$E$1721,5,FALSE)</f>
        <v>8</v>
      </c>
      <c r="G489" s="84">
        <f>VLOOKUP(A489,'[2]FA PLANT-&amp; ELECT INSLATION'!$A$6:$E$1086,5,FALSE)</f>
        <v>0</v>
      </c>
      <c r="H489" s="92">
        <v>38941</v>
      </c>
      <c r="I489" s="93">
        <f t="shared" si="7"/>
        <v>2006</v>
      </c>
      <c r="J489" s="94">
        <v>6591.15</v>
      </c>
      <c r="K489" s="94">
        <v>131823</v>
      </c>
      <c r="L489" s="94">
        <v>-125231.85</v>
      </c>
      <c r="M489" s="94">
        <v>0</v>
      </c>
      <c r="N489" s="94">
        <v>0</v>
      </c>
      <c r="O489" s="94">
        <v>0</v>
      </c>
      <c r="P489" s="94">
        <v>0</v>
      </c>
      <c r="Q489" s="94">
        <v>0</v>
      </c>
      <c r="R489" t="s">
        <v>33</v>
      </c>
      <c r="S489" s="94">
        <v>-125231.85</v>
      </c>
      <c r="T489" s="94">
        <v>6591.15</v>
      </c>
      <c r="U489" s="94">
        <v>131823</v>
      </c>
      <c r="V489" t="s">
        <v>220</v>
      </c>
      <c r="W489" s="92"/>
      <c r="X489" t="s">
        <v>2</v>
      </c>
      <c r="Y489" t="s">
        <v>3</v>
      </c>
      <c r="Z489" s="94">
        <v>0</v>
      </c>
      <c r="AA489" s="94">
        <v>0</v>
      </c>
      <c r="AB489" s="94">
        <v>0</v>
      </c>
      <c r="AC489" s="94">
        <v>0</v>
      </c>
      <c r="AD489" s="94">
        <v>0</v>
      </c>
    </row>
    <row r="490" spans="1:30" x14ac:dyDescent="0.2">
      <c r="A490" t="s">
        <v>415</v>
      </c>
      <c r="B490" t="s">
        <v>0</v>
      </c>
      <c r="C490" t="s">
        <v>5</v>
      </c>
      <c r="D490" t="s">
        <v>61</v>
      </c>
      <c r="E490" t="s">
        <v>416</v>
      </c>
      <c r="F490" s="84" t="str">
        <f>VLOOKUP(A490,[1]Sheet1!$A$2:$E$1721,5,FALSE)</f>
        <v>7</v>
      </c>
      <c r="G490" s="84">
        <f>VLOOKUP(A490,'[2]FA PLANT-&amp; ELECT INSLATION'!$A$6:$E$1086,5,FALSE)</f>
        <v>0</v>
      </c>
      <c r="H490" s="92">
        <v>39001</v>
      </c>
      <c r="I490" s="93">
        <f t="shared" si="7"/>
        <v>2006</v>
      </c>
      <c r="J490" s="94">
        <v>48958</v>
      </c>
      <c r="K490" s="94">
        <v>979160</v>
      </c>
      <c r="L490" s="94">
        <v>-930202</v>
      </c>
      <c r="M490" s="94">
        <v>0</v>
      </c>
      <c r="N490" s="94">
        <v>0</v>
      </c>
      <c r="O490" s="94">
        <v>0</v>
      </c>
      <c r="P490" s="94">
        <v>0</v>
      </c>
      <c r="Q490" s="94">
        <v>0</v>
      </c>
      <c r="R490" t="s">
        <v>33</v>
      </c>
      <c r="S490" s="94">
        <v>-930202</v>
      </c>
      <c r="T490" s="94">
        <v>48958</v>
      </c>
      <c r="U490" s="94">
        <v>979160</v>
      </c>
      <c r="V490" t="s">
        <v>220</v>
      </c>
      <c r="W490" s="92"/>
      <c r="X490" t="s">
        <v>2</v>
      </c>
      <c r="Y490" t="s">
        <v>3</v>
      </c>
      <c r="Z490" s="94">
        <v>0</v>
      </c>
      <c r="AA490" s="94">
        <v>0</v>
      </c>
      <c r="AB490" s="94">
        <v>0</v>
      </c>
      <c r="AC490" s="94">
        <v>0</v>
      </c>
      <c r="AD490" s="94">
        <v>0</v>
      </c>
    </row>
    <row r="491" spans="1:30" x14ac:dyDescent="0.2">
      <c r="A491" t="s">
        <v>700</v>
      </c>
      <c r="B491" t="s">
        <v>0</v>
      </c>
      <c r="C491" t="s">
        <v>5</v>
      </c>
      <c r="D491" t="s">
        <v>61</v>
      </c>
      <c r="E491" t="s">
        <v>701</v>
      </c>
      <c r="F491" s="84" t="str">
        <f>VLOOKUP(A491,[1]Sheet1!$A$2:$E$1721,5,FALSE)</f>
        <v>7</v>
      </c>
      <c r="G491" s="84">
        <f>VLOOKUP(A491,'[2]FA PLANT-&amp; ELECT INSLATION'!$A$6:$E$1086,5,FALSE)</f>
        <v>0</v>
      </c>
      <c r="H491" s="92">
        <v>39117</v>
      </c>
      <c r="I491" s="93">
        <f t="shared" si="7"/>
        <v>2007</v>
      </c>
      <c r="J491" s="94">
        <v>14899.15</v>
      </c>
      <c r="K491" s="94">
        <v>297983</v>
      </c>
      <c r="L491" s="94">
        <v>-283083.84999999998</v>
      </c>
      <c r="M491" s="94">
        <v>0</v>
      </c>
      <c r="N491" s="94">
        <v>0</v>
      </c>
      <c r="O491" s="94">
        <v>0</v>
      </c>
      <c r="P491" s="94">
        <v>0</v>
      </c>
      <c r="Q491" s="94">
        <v>0</v>
      </c>
      <c r="R491" t="s">
        <v>33</v>
      </c>
      <c r="S491" s="94">
        <v>-283083.84999999998</v>
      </c>
      <c r="T491" s="94">
        <v>14899.15</v>
      </c>
      <c r="U491" s="94">
        <v>297983</v>
      </c>
      <c r="V491" t="s">
        <v>220</v>
      </c>
      <c r="W491" s="92"/>
      <c r="X491" t="s">
        <v>2</v>
      </c>
      <c r="Y491" t="s">
        <v>3</v>
      </c>
      <c r="Z491" s="94">
        <v>0</v>
      </c>
      <c r="AA491" s="94">
        <v>0</v>
      </c>
      <c r="AB491" s="94">
        <v>0</v>
      </c>
      <c r="AC491" s="94">
        <v>0</v>
      </c>
      <c r="AD491" s="94">
        <v>0</v>
      </c>
    </row>
    <row r="492" spans="1:30" x14ac:dyDescent="0.2">
      <c r="A492" t="s">
        <v>891</v>
      </c>
      <c r="B492" t="s">
        <v>0</v>
      </c>
      <c r="C492" t="s">
        <v>5</v>
      </c>
      <c r="D492" t="s">
        <v>61</v>
      </c>
      <c r="E492" t="s">
        <v>701</v>
      </c>
      <c r="F492" s="84" t="str">
        <f>VLOOKUP(A492,[1]Sheet1!$A$2:$E$1721,5,FALSE)</f>
        <v>7</v>
      </c>
      <c r="G492" s="84">
        <f>VLOOKUP(A492,'[2]FA PLANT-&amp; ELECT INSLATION'!$A$6:$E$1086,5,FALSE)</f>
        <v>0</v>
      </c>
      <c r="H492" s="92">
        <v>39117</v>
      </c>
      <c r="I492" s="93">
        <f t="shared" si="7"/>
        <v>2007</v>
      </c>
      <c r="J492" s="94">
        <v>7449.6</v>
      </c>
      <c r="K492" s="94">
        <v>148992</v>
      </c>
      <c r="L492" s="94">
        <v>-141542.39999999999</v>
      </c>
      <c r="M492" s="94">
        <v>0</v>
      </c>
      <c r="N492" s="94">
        <v>0</v>
      </c>
      <c r="O492" s="94">
        <v>0</v>
      </c>
      <c r="P492" s="94">
        <v>0</v>
      </c>
      <c r="Q492" s="94">
        <v>0</v>
      </c>
      <c r="R492" t="s">
        <v>33</v>
      </c>
      <c r="S492" s="94">
        <v>-141542.39999999999</v>
      </c>
      <c r="T492" s="94">
        <v>7449.6</v>
      </c>
      <c r="U492" s="94">
        <v>148992</v>
      </c>
      <c r="V492" t="s">
        <v>220</v>
      </c>
      <c r="W492" s="92"/>
      <c r="X492" t="s">
        <v>2</v>
      </c>
      <c r="Y492" t="s">
        <v>3</v>
      </c>
      <c r="Z492" s="94">
        <v>0</v>
      </c>
      <c r="AA492" s="94">
        <v>0</v>
      </c>
      <c r="AB492" s="94">
        <v>0</v>
      </c>
      <c r="AC492" s="94">
        <v>0</v>
      </c>
      <c r="AD492" s="94">
        <v>0</v>
      </c>
    </row>
    <row r="493" spans="1:30" x14ac:dyDescent="0.2">
      <c r="A493" t="s">
        <v>1313</v>
      </c>
      <c r="B493" t="s">
        <v>0</v>
      </c>
      <c r="C493" t="s">
        <v>5</v>
      </c>
      <c r="D493" t="s">
        <v>61</v>
      </c>
      <c r="E493" t="s">
        <v>937</v>
      </c>
      <c r="F493" s="84" t="str">
        <f>VLOOKUP(A493,[1]Sheet1!$A$2:$E$1721,5,FALSE)</f>
        <v>7</v>
      </c>
      <c r="G493" s="84">
        <f>VLOOKUP(A493,'[2]FA PLANT-&amp; ELECT INSLATION'!$A$6:$E$1086,5,FALSE)</f>
        <v>0</v>
      </c>
      <c r="H493" s="92">
        <v>39066</v>
      </c>
      <c r="I493" s="93">
        <f t="shared" si="7"/>
        <v>2006</v>
      </c>
      <c r="J493" s="94">
        <v>1256.25</v>
      </c>
      <c r="K493" s="94">
        <v>25125</v>
      </c>
      <c r="L493" s="94">
        <v>-23868.75</v>
      </c>
      <c r="M493" s="94">
        <v>0</v>
      </c>
      <c r="N493" s="94">
        <v>0</v>
      </c>
      <c r="O493" s="94">
        <v>0</v>
      </c>
      <c r="P493" s="94">
        <v>0</v>
      </c>
      <c r="Q493" s="94">
        <v>0</v>
      </c>
      <c r="R493" t="s">
        <v>33</v>
      </c>
      <c r="S493" s="94">
        <v>-23868.75</v>
      </c>
      <c r="T493" s="94">
        <v>1256.25</v>
      </c>
      <c r="U493" s="94">
        <v>25125</v>
      </c>
      <c r="V493" t="s">
        <v>220</v>
      </c>
      <c r="W493" s="92"/>
      <c r="X493" t="s">
        <v>2</v>
      </c>
      <c r="Y493" t="s">
        <v>3</v>
      </c>
      <c r="Z493" s="94">
        <v>0</v>
      </c>
      <c r="AA493" s="94">
        <v>0</v>
      </c>
      <c r="AB493" s="94">
        <v>0</v>
      </c>
      <c r="AC493" s="94">
        <v>0</v>
      </c>
      <c r="AD493" s="94">
        <v>0</v>
      </c>
    </row>
    <row r="494" spans="1:30" x14ac:dyDescent="0.2">
      <c r="A494" t="s">
        <v>936</v>
      </c>
      <c r="B494" t="s">
        <v>0</v>
      </c>
      <c r="C494" t="s">
        <v>5</v>
      </c>
      <c r="D494" t="s">
        <v>61</v>
      </c>
      <c r="E494" t="s">
        <v>937</v>
      </c>
      <c r="F494" s="84" t="str">
        <f>VLOOKUP(A494,[1]Sheet1!$A$2:$E$1721,5,FALSE)</f>
        <v>7</v>
      </c>
      <c r="G494" s="84">
        <f>VLOOKUP(A494,'[2]FA PLANT-&amp; ELECT INSLATION'!$A$6:$E$1086,5,FALSE)</f>
        <v>0</v>
      </c>
      <c r="H494" s="92">
        <v>39139</v>
      </c>
      <c r="I494" s="93">
        <f t="shared" si="7"/>
        <v>2007</v>
      </c>
      <c r="J494" s="94">
        <v>6416.45</v>
      </c>
      <c r="K494" s="94">
        <v>128329</v>
      </c>
      <c r="L494" s="94">
        <v>-121912.55</v>
      </c>
      <c r="M494" s="94">
        <v>0</v>
      </c>
      <c r="N494" s="94">
        <v>0</v>
      </c>
      <c r="O494" s="94">
        <v>0</v>
      </c>
      <c r="P494" s="94">
        <v>0</v>
      </c>
      <c r="Q494" s="94">
        <v>0</v>
      </c>
      <c r="R494" t="s">
        <v>33</v>
      </c>
      <c r="S494" s="94">
        <v>-121912.55</v>
      </c>
      <c r="T494" s="94">
        <v>6416.45</v>
      </c>
      <c r="U494" s="94">
        <v>128329</v>
      </c>
      <c r="V494" t="s">
        <v>220</v>
      </c>
      <c r="W494" s="92"/>
      <c r="X494" t="s">
        <v>2</v>
      </c>
      <c r="Y494" t="s">
        <v>3</v>
      </c>
      <c r="Z494" s="94">
        <v>0</v>
      </c>
      <c r="AA494" s="94">
        <v>0</v>
      </c>
      <c r="AB494" s="94">
        <v>0</v>
      </c>
      <c r="AC494" s="94">
        <v>0</v>
      </c>
      <c r="AD494" s="94">
        <v>0</v>
      </c>
    </row>
    <row r="495" spans="1:30" x14ac:dyDescent="0.2">
      <c r="A495" t="s">
        <v>411</v>
      </c>
      <c r="B495" t="s">
        <v>0</v>
      </c>
      <c r="C495" t="s">
        <v>5</v>
      </c>
      <c r="D495" t="s">
        <v>61</v>
      </c>
      <c r="E495" t="s">
        <v>412</v>
      </c>
      <c r="F495" s="84" t="str">
        <f>VLOOKUP(A495,[1]Sheet1!$A$2:$E$1721,5,FALSE)</f>
        <v>7</v>
      </c>
      <c r="G495" s="84">
        <f>VLOOKUP(A495,'[2]FA PLANT-&amp; ELECT INSLATION'!$A$6:$E$1086,5,FALSE)</f>
        <v>1091</v>
      </c>
      <c r="H495" s="92">
        <v>39138</v>
      </c>
      <c r="I495" s="93">
        <f t="shared" si="7"/>
        <v>2007</v>
      </c>
      <c r="J495" s="94">
        <v>50000.05</v>
      </c>
      <c r="K495" s="94">
        <v>1000001</v>
      </c>
      <c r="L495" s="94">
        <v>-950000.95</v>
      </c>
      <c r="M495" s="94">
        <v>0</v>
      </c>
      <c r="N495" s="94">
        <v>0</v>
      </c>
      <c r="O495" s="94">
        <v>0</v>
      </c>
      <c r="P495" s="94">
        <v>0</v>
      </c>
      <c r="Q495" s="94">
        <v>0</v>
      </c>
      <c r="R495" t="s">
        <v>33</v>
      </c>
      <c r="S495" s="94">
        <v>-950000.95</v>
      </c>
      <c r="T495" s="94">
        <v>50000.05</v>
      </c>
      <c r="U495" s="94">
        <v>1000001</v>
      </c>
      <c r="V495" t="s">
        <v>220</v>
      </c>
      <c r="W495" s="92"/>
      <c r="X495" t="s">
        <v>2</v>
      </c>
      <c r="Y495" t="s">
        <v>3</v>
      </c>
      <c r="Z495" s="94">
        <v>0</v>
      </c>
      <c r="AA495" s="94">
        <v>0</v>
      </c>
      <c r="AB495" s="94">
        <v>0</v>
      </c>
      <c r="AC495" s="94">
        <v>0</v>
      </c>
      <c r="AD495" s="94">
        <v>0</v>
      </c>
    </row>
    <row r="496" spans="1:30" x14ac:dyDescent="0.2">
      <c r="A496" t="s">
        <v>879</v>
      </c>
      <c r="B496" t="s">
        <v>0</v>
      </c>
      <c r="C496" t="s">
        <v>5</v>
      </c>
      <c r="D496" t="s">
        <v>61</v>
      </c>
      <c r="E496" t="s">
        <v>880</v>
      </c>
      <c r="F496" s="84" t="str">
        <f>VLOOKUP(A496,[1]Sheet1!$A$2:$E$1721,5,FALSE)</f>
        <v>7</v>
      </c>
      <c r="G496" s="84">
        <f>VLOOKUP(A496,'[2]FA PLANT-&amp; ELECT INSLATION'!$A$6:$E$1086,5,FALSE)</f>
        <v>0</v>
      </c>
      <c r="H496" s="92">
        <v>39158</v>
      </c>
      <c r="I496" s="93">
        <f t="shared" si="7"/>
        <v>2007</v>
      </c>
      <c r="J496" s="94">
        <v>7646.8</v>
      </c>
      <c r="K496" s="94">
        <v>152936</v>
      </c>
      <c r="L496" s="94">
        <v>-145289.20000000001</v>
      </c>
      <c r="M496" s="94">
        <v>0</v>
      </c>
      <c r="N496" s="94">
        <v>0</v>
      </c>
      <c r="O496" s="94">
        <v>0</v>
      </c>
      <c r="P496" s="94">
        <v>0</v>
      </c>
      <c r="Q496" s="94">
        <v>0</v>
      </c>
      <c r="R496" t="s">
        <v>33</v>
      </c>
      <c r="S496" s="94">
        <v>-145289.20000000001</v>
      </c>
      <c r="T496" s="94">
        <v>7646.8</v>
      </c>
      <c r="U496" s="94">
        <v>152936</v>
      </c>
      <c r="V496" t="s">
        <v>220</v>
      </c>
      <c r="W496" s="92"/>
      <c r="X496" t="s">
        <v>2</v>
      </c>
      <c r="Y496" t="s">
        <v>3</v>
      </c>
      <c r="Z496" s="94">
        <v>0</v>
      </c>
      <c r="AA496" s="94">
        <v>0</v>
      </c>
      <c r="AB496" s="94">
        <v>0</v>
      </c>
      <c r="AC496" s="94">
        <v>0</v>
      </c>
      <c r="AD496" s="94">
        <v>0</v>
      </c>
    </row>
    <row r="497" spans="1:30" x14ac:dyDescent="0.2">
      <c r="A497" t="s">
        <v>337</v>
      </c>
      <c r="B497" t="s">
        <v>0</v>
      </c>
      <c r="C497" t="s">
        <v>5</v>
      </c>
      <c r="D497" t="s">
        <v>61</v>
      </c>
      <c r="E497" t="s">
        <v>338</v>
      </c>
      <c r="F497" s="84" t="str">
        <f>VLOOKUP(A497,[1]Sheet1!$A$2:$E$1721,5,FALSE)</f>
        <v>7</v>
      </c>
      <c r="G497" s="84">
        <f>VLOOKUP(A497,'[2]FA PLANT-&amp; ELECT INSLATION'!$A$6:$E$1086,5,FALSE)</f>
        <v>1141</v>
      </c>
      <c r="H497" s="92">
        <v>39141</v>
      </c>
      <c r="I497" s="93">
        <f t="shared" si="7"/>
        <v>2007</v>
      </c>
      <c r="J497" s="94">
        <v>96184.05</v>
      </c>
      <c r="K497" s="94">
        <v>1923681</v>
      </c>
      <c r="L497" s="94">
        <v>-1827496.95</v>
      </c>
      <c r="M497" s="94">
        <v>0</v>
      </c>
      <c r="N497" s="94">
        <v>0</v>
      </c>
      <c r="O497" s="94">
        <v>0</v>
      </c>
      <c r="P497" s="94">
        <v>0</v>
      </c>
      <c r="Q497" s="94">
        <v>0</v>
      </c>
      <c r="R497" t="s">
        <v>33</v>
      </c>
      <c r="S497" s="94">
        <v>-1827496.95</v>
      </c>
      <c r="T497" s="94">
        <v>96184.05</v>
      </c>
      <c r="U497" s="94">
        <v>1923681</v>
      </c>
      <c r="V497" t="s">
        <v>220</v>
      </c>
      <c r="W497" s="92"/>
      <c r="X497" t="s">
        <v>2</v>
      </c>
      <c r="Y497" t="s">
        <v>3</v>
      </c>
      <c r="Z497" s="94">
        <v>0</v>
      </c>
      <c r="AA497" s="94">
        <v>0</v>
      </c>
      <c r="AB497" s="94">
        <v>0</v>
      </c>
      <c r="AC497" s="94">
        <v>0</v>
      </c>
      <c r="AD497" s="94">
        <v>0</v>
      </c>
    </row>
    <row r="498" spans="1:30" x14ac:dyDescent="0.2">
      <c r="A498" t="s">
        <v>580</v>
      </c>
      <c r="B498" t="s">
        <v>0</v>
      </c>
      <c r="C498" t="s">
        <v>5</v>
      </c>
      <c r="D498" t="s">
        <v>61</v>
      </c>
      <c r="E498" t="s">
        <v>581</v>
      </c>
      <c r="F498" s="84" t="str">
        <f>VLOOKUP(A498,[1]Sheet1!$A$2:$E$1721,5,FALSE)</f>
        <v>7</v>
      </c>
      <c r="G498" s="84">
        <f>VLOOKUP(A498,'[2]FA PLANT-&amp; ELECT INSLATION'!$A$6:$E$1086,5,FALSE)</f>
        <v>1141</v>
      </c>
      <c r="H498" s="92">
        <v>39097</v>
      </c>
      <c r="I498" s="93">
        <f t="shared" si="7"/>
        <v>2007</v>
      </c>
      <c r="J498" s="94">
        <v>24500</v>
      </c>
      <c r="K498" s="94">
        <v>490000</v>
      </c>
      <c r="L498" s="94">
        <v>-465500</v>
      </c>
      <c r="M498" s="94">
        <v>0</v>
      </c>
      <c r="N498" s="94">
        <v>0</v>
      </c>
      <c r="O498" s="94">
        <v>0</v>
      </c>
      <c r="P498" s="94">
        <v>0</v>
      </c>
      <c r="Q498" s="94">
        <v>0</v>
      </c>
      <c r="R498" t="s">
        <v>33</v>
      </c>
      <c r="S498" s="94">
        <v>-465500</v>
      </c>
      <c r="T498" s="94">
        <v>24500</v>
      </c>
      <c r="U498" s="94">
        <v>490000</v>
      </c>
      <c r="V498" t="s">
        <v>220</v>
      </c>
      <c r="W498" s="92"/>
      <c r="X498" t="s">
        <v>2</v>
      </c>
      <c r="Y498" t="s">
        <v>3</v>
      </c>
      <c r="Z498" s="94">
        <v>0</v>
      </c>
      <c r="AA498" s="94">
        <v>0</v>
      </c>
      <c r="AB498" s="94">
        <v>0</v>
      </c>
      <c r="AC498" s="94">
        <v>0</v>
      </c>
      <c r="AD498" s="94">
        <v>0</v>
      </c>
    </row>
    <row r="499" spans="1:30" x14ac:dyDescent="0.2">
      <c r="A499" t="s">
        <v>434</v>
      </c>
      <c r="B499" t="s">
        <v>0</v>
      </c>
      <c r="C499" t="s">
        <v>5</v>
      </c>
      <c r="D499" t="s">
        <v>61</v>
      </c>
      <c r="E499" t="s">
        <v>435</v>
      </c>
      <c r="F499" s="84" t="str">
        <f>VLOOKUP(A499,[1]Sheet1!$A$2:$E$1721,5,FALSE)</f>
        <v>7</v>
      </c>
      <c r="G499" s="84">
        <f>VLOOKUP(A499,'[2]FA PLANT-&amp; ELECT INSLATION'!$A$6:$E$1086,5,FALSE)</f>
        <v>0</v>
      </c>
      <c r="H499" s="92">
        <v>39153</v>
      </c>
      <c r="I499" s="93">
        <f t="shared" si="7"/>
        <v>2007</v>
      </c>
      <c r="J499" s="94">
        <v>46222.95</v>
      </c>
      <c r="K499" s="94">
        <v>924459</v>
      </c>
      <c r="L499" s="94">
        <v>-878236.05</v>
      </c>
      <c r="M499" s="94">
        <v>0</v>
      </c>
      <c r="N499" s="94">
        <v>0</v>
      </c>
      <c r="O499" s="94">
        <v>0</v>
      </c>
      <c r="P499" s="94">
        <v>0</v>
      </c>
      <c r="Q499" s="94">
        <v>0</v>
      </c>
      <c r="R499" t="s">
        <v>33</v>
      </c>
      <c r="S499" s="94">
        <v>-878236.05</v>
      </c>
      <c r="T499" s="94">
        <v>46222.95</v>
      </c>
      <c r="U499" s="94">
        <v>924459</v>
      </c>
      <c r="V499" t="s">
        <v>220</v>
      </c>
      <c r="W499" s="92"/>
      <c r="X499" t="s">
        <v>2</v>
      </c>
      <c r="Y499" t="s">
        <v>3</v>
      </c>
      <c r="Z499" s="94">
        <v>0</v>
      </c>
      <c r="AA499" s="94">
        <v>0</v>
      </c>
      <c r="AB499" s="94">
        <v>0</v>
      </c>
      <c r="AC499" s="94">
        <v>0</v>
      </c>
      <c r="AD499" s="94">
        <v>0</v>
      </c>
    </row>
    <row r="500" spans="1:30" x14ac:dyDescent="0.2">
      <c r="A500" t="s">
        <v>783</v>
      </c>
      <c r="B500" t="s">
        <v>0</v>
      </c>
      <c r="C500" t="s">
        <v>5</v>
      </c>
      <c r="D500" t="s">
        <v>61</v>
      </c>
      <c r="E500" t="s">
        <v>784</v>
      </c>
      <c r="F500" s="84" t="str">
        <f>VLOOKUP(A500,[1]Sheet1!$A$2:$E$1721,5,FALSE)</f>
        <v>7</v>
      </c>
      <c r="G500" s="84">
        <f>VLOOKUP(A500,'[2]FA PLANT-&amp; ELECT INSLATION'!$A$6:$E$1086,5,FALSE)</f>
        <v>0</v>
      </c>
      <c r="H500" s="92">
        <v>39131</v>
      </c>
      <c r="I500" s="93">
        <f t="shared" si="7"/>
        <v>2007</v>
      </c>
      <c r="J500" s="94">
        <v>11150</v>
      </c>
      <c r="K500" s="94">
        <v>223000</v>
      </c>
      <c r="L500" s="94">
        <v>-211850</v>
      </c>
      <c r="M500" s="94">
        <v>0</v>
      </c>
      <c r="N500" s="94">
        <v>0</v>
      </c>
      <c r="O500" s="94">
        <v>0</v>
      </c>
      <c r="P500" s="94">
        <v>0</v>
      </c>
      <c r="Q500" s="94">
        <v>0</v>
      </c>
      <c r="R500" t="s">
        <v>33</v>
      </c>
      <c r="S500" s="94">
        <v>-211850</v>
      </c>
      <c r="T500" s="94">
        <v>11150</v>
      </c>
      <c r="U500" s="94">
        <v>223000</v>
      </c>
      <c r="V500" t="s">
        <v>220</v>
      </c>
      <c r="W500" s="92"/>
      <c r="X500" t="s">
        <v>2</v>
      </c>
      <c r="Y500" t="s">
        <v>3</v>
      </c>
      <c r="Z500" s="94">
        <v>0</v>
      </c>
      <c r="AA500" s="94">
        <v>0</v>
      </c>
      <c r="AB500" s="94">
        <v>0</v>
      </c>
      <c r="AC500" s="94">
        <v>0</v>
      </c>
      <c r="AD500" s="94">
        <v>0</v>
      </c>
    </row>
    <row r="501" spans="1:30" x14ac:dyDescent="0.2">
      <c r="A501" t="s">
        <v>564</v>
      </c>
      <c r="B501" t="s">
        <v>0</v>
      </c>
      <c r="C501" t="s">
        <v>5</v>
      </c>
      <c r="D501" t="s">
        <v>61</v>
      </c>
      <c r="E501" t="s">
        <v>565</v>
      </c>
      <c r="F501" s="84" t="str">
        <f>VLOOKUP(A501,[1]Sheet1!$A$2:$E$1721,5,FALSE)</f>
        <v>7</v>
      </c>
      <c r="G501" s="84">
        <f>VLOOKUP(A501,'[2]FA PLANT-&amp; ELECT INSLATION'!$A$6:$E$1086,5,FALSE)</f>
        <v>0</v>
      </c>
      <c r="H501" s="92">
        <v>39172</v>
      </c>
      <c r="I501" s="93">
        <f t="shared" si="7"/>
        <v>2007</v>
      </c>
      <c r="J501" s="94">
        <v>26179.1</v>
      </c>
      <c r="K501" s="94">
        <v>523582</v>
      </c>
      <c r="L501" s="94">
        <v>-497402.9</v>
      </c>
      <c r="M501" s="94">
        <v>0</v>
      </c>
      <c r="N501" s="94">
        <v>0</v>
      </c>
      <c r="O501" s="94">
        <v>0</v>
      </c>
      <c r="P501" s="94">
        <v>0</v>
      </c>
      <c r="Q501" s="94">
        <v>0</v>
      </c>
      <c r="R501" t="s">
        <v>33</v>
      </c>
      <c r="S501" s="94">
        <v>-497402.9</v>
      </c>
      <c r="T501" s="94">
        <v>26179.1</v>
      </c>
      <c r="U501" s="94">
        <v>523582</v>
      </c>
      <c r="V501" t="s">
        <v>220</v>
      </c>
      <c r="W501" s="92"/>
      <c r="X501" t="s">
        <v>2</v>
      </c>
      <c r="Y501" t="s">
        <v>3</v>
      </c>
      <c r="Z501" s="94">
        <v>0</v>
      </c>
      <c r="AA501" s="94">
        <v>0</v>
      </c>
      <c r="AB501" s="94">
        <v>0</v>
      </c>
      <c r="AC501" s="94">
        <v>0</v>
      </c>
      <c r="AD501" s="94">
        <v>0</v>
      </c>
    </row>
    <row r="502" spans="1:30" x14ac:dyDescent="0.2">
      <c r="A502" t="s">
        <v>1404</v>
      </c>
      <c r="B502" t="s">
        <v>0</v>
      </c>
      <c r="C502" t="s">
        <v>5</v>
      </c>
      <c r="D502" t="s">
        <v>61</v>
      </c>
      <c r="E502" t="s">
        <v>1405</v>
      </c>
      <c r="F502" s="84" t="str">
        <f>VLOOKUP(A502,[1]Sheet1!$A$2:$E$1721,5,FALSE)</f>
        <v>7</v>
      </c>
      <c r="G502" s="84">
        <f>VLOOKUP(A502,'[2]FA PLANT-&amp; ELECT INSLATION'!$A$6:$E$1086,5,FALSE)</f>
        <v>0</v>
      </c>
      <c r="H502" s="92">
        <v>39157</v>
      </c>
      <c r="I502" s="93">
        <f t="shared" si="7"/>
        <v>2007</v>
      </c>
      <c r="J502" s="94">
        <v>916</v>
      </c>
      <c r="K502" s="94">
        <v>18320</v>
      </c>
      <c r="L502" s="94">
        <v>-17404</v>
      </c>
      <c r="M502" s="94">
        <v>0</v>
      </c>
      <c r="N502" s="94">
        <v>0</v>
      </c>
      <c r="O502" s="94">
        <v>0</v>
      </c>
      <c r="P502" s="94">
        <v>0</v>
      </c>
      <c r="Q502" s="94">
        <v>0</v>
      </c>
      <c r="R502" t="s">
        <v>33</v>
      </c>
      <c r="S502" s="94">
        <v>-17404</v>
      </c>
      <c r="T502" s="94">
        <v>916</v>
      </c>
      <c r="U502" s="94">
        <v>18320</v>
      </c>
      <c r="V502" t="s">
        <v>220</v>
      </c>
      <c r="W502" s="92"/>
      <c r="X502" t="s">
        <v>2</v>
      </c>
      <c r="Y502" t="s">
        <v>3</v>
      </c>
      <c r="Z502" s="94">
        <v>0</v>
      </c>
      <c r="AA502" s="94">
        <v>0</v>
      </c>
      <c r="AB502" s="94">
        <v>0</v>
      </c>
      <c r="AC502" s="94">
        <v>0</v>
      </c>
      <c r="AD502" s="94">
        <v>0</v>
      </c>
    </row>
    <row r="503" spans="1:30" x14ac:dyDescent="0.2">
      <c r="A503" t="s">
        <v>567</v>
      </c>
      <c r="B503" t="s">
        <v>0</v>
      </c>
      <c r="C503" t="s">
        <v>5</v>
      </c>
      <c r="D503" t="s">
        <v>61</v>
      </c>
      <c r="E503" t="s">
        <v>568</v>
      </c>
      <c r="F503" s="84" t="str">
        <f>VLOOKUP(A503,[1]Sheet1!$A$2:$E$1721,5,FALSE)</f>
        <v>7</v>
      </c>
      <c r="G503" s="84">
        <f>VLOOKUP(A503,'[2]FA PLANT-&amp; ELECT INSLATION'!$A$6:$E$1086,5,FALSE)</f>
        <v>1140</v>
      </c>
      <c r="H503" s="92">
        <v>39253</v>
      </c>
      <c r="I503" s="93">
        <f t="shared" si="7"/>
        <v>2007</v>
      </c>
      <c r="J503" s="94">
        <v>25873.599999999999</v>
      </c>
      <c r="K503" s="94">
        <v>517472</v>
      </c>
      <c r="L503" s="94">
        <v>-491598.4</v>
      </c>
      <c r="M503" s="94">
        <v>0</v>
      </c>
      <c r="N503" s="94">
        <v>0</v>
      </c>
      <c r="O503" s="94">
        <v>0</v>
      </c>
      <c r="P503" s="94">
        <v>0</v>
      </c>
      <c r="Q503" s="94">
        <v>0</v>
      </c>
      <c r="R503" t="s">
        <v>33</v>
      </c>
      <c r="S503" s="94">
        <v>-491598.4</v>
      </c>
      <c r="T503" s="94">
        <v>25873.599999999999</v>
      </c>
      <c r="U503" s="94">
        <v>517472</v>
      </c>
      <c r="V503" t="s">
        <v>220</v>
      </c>
      <c r="W503" s="92"/>
      <c r="X503" t="s">
        <v>2</v>
      </c>
      <c r="Y503" t="s">
        <v>3</v>
      </c>
      <c r="Z503" s="94">
        <v>0</v>
      </c>
      <c r="AA503" s="94">
        <v>0</v>
      </c>
      <c r="AB503" s="94">
        <v>0</v>
      </c>
      <c r="AC503" s="94">
        <v>0</v>
      </c>
      <c r="AD503" s="94">
        <v>0</v>
      </c>
    </row>
    <row r="504" spans="1:30" x14ac:dyDescent="0.2">
      <c r="A504" t="s">
        <v>477</v>
      </c>
      <c r="B504" t="s">
        <v>0</v>
      </c>
      <c r="C504" t="s">
        <v>5</v>
      </c>
      <c r="D504" t="s">
        <v>61</v>
      </c>
      <c r="E504" t="s">
        <v>478</v>
      </c>
      <c r="F504" s="84" t="str">
        <f>VLOOKUP(A504,[1]Sheet1!$A$2:$E$1721,5,FALSE)</f>
        <v>7</v>
      </c>
      <c r="G504" s="84">
        <f>VLOOKUP(A504,'[2]FA PLANT-&amp; ELECT INSLATION'!$A$6:$E$1086,5,FALSE)</f>
        <v>223</v>
      </c>
      <c r="H504" s="92">
        <v>39203</v>
      </c>
      <c r="I504" s="93">
        <f t="shared" si="7"/>
        <v>2007</v>
      </c>
      <c r="J504" s="94">
        <v>38810.400000000001</v>
      </c>
      <c r="K504" s="94">
        <v>776208</v>
      </c>
      <c r="L504" s="94">
        <v>-737397.6</v>
      </c>
      <c r="M504" s="94">
        <v>0</v>
      </c>
      <c r="N504" s="94">
        <v>0</v>
      </c>
      <c r="O504" s="94">
        <v>0</v>
      </c>
      <c r="P504" s="94">
        <v>0</v>
      </c>
      <c r="Q504" s="94">
        <v>0</v>
      </c>
      <c r="R504" t="s">
        <v>33</v>
      </c>
      <c r="S504" s="94">
        <v>-737397.6</v>
      </c>
      <c r="T504" s="94">
        <v>38810.400000000001</v>
      </c>
      <c r="U504" s="94">
        <v>776208</v>
      </c>
      <c r="V504" t="s">
        <v>220</v>
      </c>
      <c r="W504" s="92"/>
      <c r="X504" t="s">
        <v>2</v>
      </c>
      <c r="Y504" t="s">
        <v>3</v>
      </c>
      <c r="Z504" s="94">
        <v>0</v>
      </c>
      <c r="AA504" s="94">
        <v>0</v>
      </c>
      <c r="AB504" s="94">
        <v>0</v>
      </c>
      <c r="AC504" s="94">
        <v>0</v>
      </c>
      <c r="AD504" s="94">
        <v>0</v>
      </c>
    </row>
    <row r="505" spans="1:30" x14ac:dyDescent="0.2">
      <c r="A505" t="s">
        <v>1391</v>
      </c>
      <c r="B505" t="s">
        <v>0</v>
      </c>
      <c r="C505" t="s">
        <v>5</v>
      </c>
      <c r="D505" t="s">
        <v>61</v>
      </c>
      <c r="E505" t="s">
        <v>1392</v>
      </c>
      <c r="F505" s="84" t="str">
        <f>VLOOKUP(A505,[1]Sheet1!$A$2:$E$1721,5,FALSE)</f>
        <v>7</v>
      </c>
      <c r="G505" s="84">
        <f>VLOOKUP(A505,'[2]FA PLANT-&amp; ELECT INSLATION'!$A$6:$E$1086,5,FALSE)</f>
        <v>0</v>
      </c>
      <c r="H505" s="92">
        <v>39215</v>
      </c>
      <c r="I505" s="93">
        <f t="shared" si="7"/>
        <v>2007</v>
      </c>
      <c r="J505" s="94">
        <v>971</v>
      </c>
      <c r="K505" s="94">
        <v>19420</v>
      </c>
      <c r="L505" s="94">
        <v>-18449</v>
      </c>
      <c r="M505" s="94">
        <v>0</v>
      </c>
      <c r="N505" s="94">
        <v>0</v>
      </c>
      <c r="O505" s="94">
        <v>0</v>
      </c>
      <c r="P505" s="94">
        <v>0</v>
      </c>
      <c r="Q505" s="94">
        <v>0</v>
      </c>
      <c r="R505" t="s">
        <v>33</v>
      </c>
      <c r="S505" s="94">
        <v>-18449</v>
      </c>
      <c r="T505" s="94">
        <v>971</v>
      </c>
      <c r="U505" s="94">
        <v>19420</v>
      </c>
      <c r="V505" t="s">
        <v>220</v>
      </c>
      <c r="W505" s="92"/>
      <c r="X505" t="s">
        <v>2</v>
      </c>
      <c r="Y505" t="s">
        <v>3</v>
      </c>
      <c r="Z505" s="94">
        <v>0</v>
      </c>
      <c r="AA505" s="94">
        <v>0</v>
      </c>
      <c r="AB505" s="94">
        <v>0</v>
      </c>
      <c r="AC505" s="94">
        <v>0</v>
      </c>
      <c r="AD505" s="94">
        <v>0</v>
      </c>
    </row>
    <row r="506" spans="1:30" x14ac:dyDescent="0.2">
      <c r="A506" t="s">
        <v>1076</v>
      </c>
      <c r="B506" t="s">
        <v>0</v>
      </c>
      <c r="C506" t="s">
        <v>5</v>
      </c>
      <c r="D506" t="s">
        <v>61</v>
      </c>
      <c r="E506" t="s">
        <v>1077</v>
      </c>
      <c r="F506" s="84" t="str">
        <f>VLOOKUP(A506,[1]Sheet1!$A$2:$E$1721,5,FALSE)</f>
        <v>7</v>
      </c>
      <c r="G506" s="84">
        <f>VLOOKUP(A506,'[2]FA PLANT-&amp; ELECT INSLATION'!$A$6:$E$1086,5,FALSE)</f>
        <v>0</v>
      </c>
      <c r="H506" s="92">
        <v>39238</v>
      </c>
      <c r="I506" s="93">
        <f t="shared" si="7"/>
        <v>2007</v>
      </c>
      <c r="J506" s="94">
        <v>3387.3</v>
      </c>
      <c r="K506" s="94">
        <v>67746</v>
      </c>
      <c r="L506" s="94">
        <v>-64358.7</v>
      </c>
      <c r="M506" s="94">
        <v>0</v>
      </c>
      <c r="N506" s="94">
        <v>0</v>
      </c>
      <c r="O506" s="94">
        <v>0</v>
      </c>
      <c r="P506" s="94">
        <v>0</v>
      </c>
      <c r="Q506" s="94">
        <v>0</v>
      </c>
      <c r="R506" t="s">
        <v>33</v>
      </c>
      <c r="S506" s="94">
        <v>-64358.7</v>
      </c>
      <c r="T506" s="94">
        <v>3387.3</v>
      </c>
      <c r="U506" s="94">
        <v>67746</v>
      </c>
      <c r="V506" t="s">
        <v>220</v>
      </c>
      <c r="W506" s="92"/>
      <c r="X506" t="s">
        <v>2</v>
      </c>
      <c r="Y506" t="s">
        <v>3</v>
      </c>
      <c r="Z506" s="94">
        <v>0</v>
      </c>
      <c r="AA506" s="94">
        <v>0</v>
      </c>
      <c r="AB506" s="94">
        <v>0</v>
      </c>
      <c r="AC506" s="94">
        <v>0</v>
      </c>
      <c r="AD506" s="94">
        <v>0</v>
      </c>
    </row>
    <row r="507" spans="1:30" x14ac:dyDescent="0.2">
      <c r="A507" t="s">
        <v>1078</v>
      </c>
      <c r="B507" t="s">
        <v>0</v>
      </c>
      <c r="C507" t="s">
        <v>5</v>
      </c>
      <c r="D507" t="s">
        <v>61</v>
      </c>
      <c r="E507" t="s">
        <v>1077</v>
      </c>
      <c r="F507" s="84" t="str">
        <f>VLOOKUP(A507,[1]Sheet1!$A$2:$E$1721,5,FALSE)</f>
        <v>7</v>
      </c>
      <c r="G507" s="84">
        <f>VLOOKUP(A507,'[2]FA PLANT-&amp; ELECT INSLATION'!$A$6:$E$1086,5,FALSE)</f>
        <v>0</v>
      </c>
      <c r="H507" s="92">
        <v>39238</v>
      </c>
      <c r="I507" s="93">
        <f t="shared" si="7"/>
        <v>2007</v>
      </c>
      <c r="J507" s="94">
        <v>3387.3</v>
      </c>
      <c r="K507" s="94">
        <v>67746</v>
      </c>
      <c r="L507" s="94">
        <v>-64358.7</v>
      </c>
      <c r="M507" s="94">
        <v>0</v>
      </c>
      <c r="N507" s="94">
        <v>0</v>
      </c>
      <c r="O507" s="94">
        <v>0</v>
      </c>
      <c r="P507" s="94">
        <v>0</v>
      </c>
      <c r="Q507" s="94">
        <v>0</v>
      </c>
      <c r="R507" t="s">
        <v>33</v>
      </c>
      <c r="S507" s="94">
        <v>-64358.7</v>
      </c>
      <c r="T507" s="94">
        <v>3387.3</v>
      </c>
      <c r="U507" s="94">
        <v>67746</v>
      </c>
      <c r="V507" t="s">
        <v>220</v>
      </c>
      <c r="W507" s="92"/>
      <c r="X507" t="s">
        <v>2</v>
      </c>
      <c r="Y507" t="s">
        <v>3</v>
      </c>
      <c r="Z507" s="94">
        <v>0</v>
      </c>
      <c r="AA507" s="94">
        <v>0</v>
      </c>
      <c r="AB507" s="94">
        <v>0</v>
      </c>
      <c r="AC507" s="94">
        <v>0</v>
      </c>
      <c r="AD507" s="94">
        <v>0</v>
      </c>
    </row>
    <row r="508" spans="1:30" x14ac:dyDescent="0.2">
      <c r="A508" t="s">
        <v>1079</v>
      </c>
      <c r="B508" t="s">
        <v>0</v>
      </c>
      <c r="C508" t="s">
        <v>5</v>
      </c>
      <c r="D508" t="s">
        <v>61</v>
      </c>
      <c r="E508" t="s">
        <v>1077</v>
      </c>
      <c r="F508" s="84" t="str">
        <f>VLOOKUP(A508,[1]Sheet1!$A$2:$E$1721,5,FALSE)</f>
        <v>7</v>
      </c>
      <c r="G508" s="84">
        <f>VLOOKUP(A508,'[2]FA PLANT-&amp; ELECT INSLATION'!$A$6:$E$1086,5,FALSE)</f>
        <v>0</v>
      </c>
      <c r="H508" s="92">
        <v>39242</v>
      </c>
      <c r="I508" s="93">
        <f t="shared" si="7"/>
        <v>2007</v>
      </c>
      <c r="J508" s="94">
        <v>3387.3</v>
      </c>
      <c r="K508" s="94">
        <v>67746</v>
      </c>
      <c r="L508" s="94">
        <v>-64358.7</v>
      </c>
      <c r="M508" s="94">
        <v>0</v>
      </c>
      <c r="N508" s="94">
        <v>0</v>
      </c>
      <c r="O508" s="94">
        <v>0</v>
      </c>
      <c r="P508" s="94">
        <v>0</v>
      </c>
      <c r="Q508" s="94">
        <v>0</v>
      </c>
      <c r="R508" t="s">
        <v>33</v>
      </c>
      <c r="S508" s="94">
        <v>-64358.7</v>
      </c>
      <c r="T508" s="94">
        <v>3387.3</v>
      </c>
      <c r="U508" s="94">
        <v>67746</v>
      </c>
      <c r="V508" t="s">
        <v>220</v>
      </c>
      <c r="W508" s="92"/>
      <c r="X508" t="s">
        <v>2</v>
      </c>
      <c r="Y508" t="s">
        <v>3</v>
      </c>
      <c r="Z508" s="94">
        <v>0</v>
      </c>
      <c r="AA508" s="94">
        <v>0</v>
      </c>
      <c r="AB508" s="94">
        <v>0</v>
      </c>
      <c r="AC508" s="94">
        <v>0</v>
      </c>
      <c r="AD508" s="94">
        <v>0</v>
      </c>
    </row>
    <row r="509" spans="1:30" x14ac:dyDescent="0.2">
      <c r="A509" t="s">
        <v>1080</v>
      </c>
      <c r="B509" t="s">
        <v>0</v>
      </c>
      <c r="C509" t="s">
        <v>5</v>
      </c>
      <c r="D509" t="s">
        <v>61</v>
      </c>
      <c r="E509" t="s">
        <v>1077</v>
      </c>
      <c r="F509" s="84" t="str">
        <f>VLOOKUP(A509,[1]Sheet1!$A$2:$E$1721,5,FALSE)</f>
        <v>7</v>
      </c>
      <c r="G509" s="84">
        <f>VLOOKUP(A509,'[2]FA PLANT-&amp; ELECT INSLATION'!$A$6:$E$1086,5,FALSE)</f>
        <v>0</v>
      </c>
      <c r="H509" s="92">
        <v>39242</v>
      </c>
      <c r="I509" s="93">
        <f t="shared" si="7"/>
        <v>2007</v>
      </c>
      <c r="J509" s="94">
        <v>3387.3</v>
      </c>
      <c r="K509" s="94">
        <v>67746</v>
      </c>
      <c r="L509" s="94">
        <v>-64358.7</v>
      </c>
      <c r="M509" s="94">
        <v>0</v>
      </c>
      <c r="N509" s="94">
        <v>0</v>
      </c>
      <c r="O509" s="94">
        <v>0</v>
      </c>
      <c r="P509" s="94">
        <v>0</v>
      </c>
      <c r="Q509" s="94">
        <v>0</v>
      </c>
      <c r="R509" t="s">
        <v>33</v>
      </c>
      <c r="S509" s="94">
        <v>-64358.7</v>
      </c>
      <c r="T509" s="94">
        <v>3387.3</v>
      </c>
      <c r="U509" s="94">
        <v>67746</v>
      </c>
      <c r="V509" t="s">
        <v>220</v>
      </c>
      <c r="W509" s="92"/>
      <c r="X509" t="s">
        <v>2</v>
      </c>
      <c r="Y509" t="s">
        <v>3</v>
      </c>
      <c r="Z509" s="94">
        <v>0</v>
      </c>
      <c r="AA509" s="94">
        <v>0</v>
      </c>
      <c r="AB509" s="94">
        <v>0</v>
      </c>
      <c r="AC509" s="94">
        <v>0</v>
      </c>
      <c r="AD509" s="94">
        <v>0</v>
      </c>
    </row>
    <row r="510" spans="1:30" x14ac:dyDescent="0.2">
      <c r="A510" t="s">
        <v>1081</v>
      </c>
      <c r="B510" t="s">
        <v>0</v>
      </c>
      <c r="C510" t="s">
        <v>5</v>
      </c>
      <c r="D510" t="s">
        <v>61</v>
      </c>
      <c r="E510" t="s">
        <v>1077</v>
      </c>
      <c r="F510" s="84" t="str">
        <f>VLOOKUP(A510,[1]Sheet1!$A$2:$E$1721,5,FALSE)</f>
        <v>7</v>
      </c>
      <c r="G510" s="84">
        <f>VLOOKUP(A510,'[2]FA PLANT-&amp; ELECT INSLATION'!$A$6:$E$1086,5,FALSE)</f>
        <v>0</v>
      </c>
      <c r="H510" s="92">
        <v>39250</v>
      </c>
      <c r="I510" s="93">
        <f t="shared" si="7"/>
        <v>2007</v>
      </c>
      <c r="J510" s="94">
        <v>3387.3</v>
      </c>
      <c r="K510" s="94">
        <v>67746</v>
      </c>
      <c r="L510" s="94">
        <v>-64358.7</v>
      </c>
      <c r="M510" s="94">
        <v>0</v>
      </c>
      <c r="N510" s="94">
        <v>0</v>
      </c>
      <c r="O510" s="94">
        <v>0</v>
      </c>
      <c r="P510" s="94">
        <v>0</v>
      </c>
      <c r="Q510" s="94">
        <v>0</v>
      </c>
      <c r="R510" t="s">
        <v>33</v>
      </c>
      <c r="S510" s="94">
        <v>-64358.7</v>
      </c>
      <c r="T510" s="94">
        <v>3387.3</v>
      </c>
      <c r="U510" s="94">
        <v>67746</v>
      </c>
      <c r="V510" t="s">
        <v>220</v>
      </c>
      <c r="W510" s="92"/>
      <c r="X510" t="s">
        <v>2</v>
      </c>
      <c r="Y510" t="s">
        <v>3</v>
      </c>
      <c r="Z510" s="94">
        <v>0</v>
      </c>
      <c r="AA510" s="94">
        <v>0</v>
      </c>
      <c r="AB510" s="94">
        <v>0</v>
      </c>
      <c r="AC510" s="94">
        <v>0</v>
      </c>
      <c r="AD510" s="94">
        <v>0</v>
      </c>
    </row>
    <row r="511" spans="1:30" x14ac:dyDescent="0.2">
      <c r="A511" t="s">
        <v>1082</v>
      </c>
      <c r="B511" t="s">
        <v>0</v>
      </c>
      <c r="C511" t="s">
        <v>5</v>
      </c>
      <c r="D511" t="s">
        <v>61</v>
      </c>
      <c r="E511" t="s">
        <v>1077</v>
      </c>
      <c r="F511" s="84" t="str">
        <f>VLOOKUP(A511,[1]Sheet1!$A$2:$E$1721,5,FALSE)</f>
        <v>7</v>
      </c>
      <c r="G511" s="84">
        <f>VLOOKUP(A511,'[2]FA PLANT-&amp; ELECT INSLATION'!$A$6:$E$1086,5,FALSE)</f>
        <v>0</v>
      </c>
      <c r="H511" s="92">
        <v>39250</v>
      </c>
      <c r="I511" s="93">
        <f t="shared" si="7"/>
        <v>2007</v>
      </c>
      <c r="J511" s="94">
        <v>3387.3</v>
      </c>
      <c r="K511" s="94">
        <v>67746</v>
      </c>
      <c r="L511" s="94">
        <v>-64358.7</v>
      </c>
      <c r="M511" s="94">
        <v>0</v>
      </c>
      <c r="N511" s="94">
        <v>0</v>
      </c>
      <c r="O511" s="94">
        <v>0</v>
      </c>
      <c r="P511" s="94">
        <v>0</v>
      </c>
      <c r="Q511" s="94">
        <v>0</v>
      </c>
      <c r="R511" t="s">
        <v>33</v>
      </c>
      <c r="S511" s="94">
        <v>-64358.7</v>
      </c>
      <c r="T511" s="94">
        <v>3387.3</v>
      </c>
      <c r="U511" s="94">
        <v>67746</v>
      </c>
      <c r="V511" t="s">
        <v>220</v>
      </c>
      <c r="W511" s="92"/>
      <c r="X511" t="s">
        <v>2</v>
      </c>
      <c r="Y511" t="s">
        <v>3</v>
      </c>
      <c r="Z511" s="94">
        <v>0</v>
      </c>
      <c r="AA511" s="94">
        <v>0</v>
      </c>
      <c r="AB511" s="94">
        <v>0</v>
      </c>
      <c r="AC511" s="94">
        <v>0</v>
      </c>
      <c r="AD511" s="94">
        <v>0</v>
      </c>
    </row>
    <row r="512" spans="1:30" x14ac:dyDescent="0.2">
      <c r="A512" t="s">
        <v>1083</v>
      </c>
      <c r="B512" t="s">
        <v>0</v>
      </c>
      <c r="C512" t="s">
        <v>5</v>
      </c>
      <c r="D512" t="s">
        <v>61</v>
      </c>
      <c r="E512" t="s">
        <v>1077</v>
      </c>
      <c r="F512" s="84" t="str">
        <f>VLOOKUP(A512,[1]Sheet1!$A$2:$E$1721,5,FALSE)</f>
        <v>7</v>
      </c>
      <c r="G512" s="84">
        <f>VLOOKUP(A512,'[2]FA PLANT-&amp; ELECT INSLATION'!$A$6:$E$1086,5,FALSE)</f>
        <v>0</v>
      </c>
      <c r="H512" s="92">
        <v>39250</v>
      </c>
      <c r="I512" s="93">
        <f t="shared" si="7"/>
        <v>2007</v>
      </c>
      <c r="J512" s="94">
        <v>3387.3</v>
      </c>
      <c r="K512" s="94">
        <v>67746</v>
      </c>
      <c r="L512" s="94">
        <v>-64358.7</v>
      </c>
      <c r="M512" s="94">
        <v>0</v>
      </c>
      <c r="N512" s="94">
        <v>0</v>
      </c>
      <c r="O512" s="94">
        <v>0</v>
      </c>
      <c r="P512" s="94">
        <v>0</v>
      </c>
      <c r="Q512" s="94">
        <v>0</v>
      </c>
      <c r="R512" t="s">
        <v>33</v>
      </c>
      <c r="S512" s="94">
        <v>-64358.7</v>
      </c>
      <c r="T512" s="94">
        <v>3387.3</v>
      </c>
      <c r="U512" s="94">
        <v>67746</v>
      </c>
      <c r="V512" t="s">
        <v>220</v>
      </c>
      <c r="W512" s="92"/>
      <c r="X512" t="s">
        <v>2</v>
      </c>
      <c r="Y512" t="s">
        <v>3</v>
      </c>
      <c r="Z512" s="94">
        <v>0</v>
      </c>
      <c r="AA512" s="94">
        <v>0</v>
      </c>
      <c r="AB512" s="94">
        <v>0</v>
      </c>
      <c r="AC512" s="94">
        <v>0</v>
      </c>
      <c r="AD512" s="94">
        <v>0</v>
      </c>
    </row>
    <row r="513" spans="1:30" x14ac:dyDescent="0.2">
      <c r="A513" t="s">
        <v>1086</v>
      </c>
      <c r="B513" t="s">
        <v>0</v>
      </c>
      <c r="C513" t="s">
        <v>5</v>
      </c>
      <c r="D513" t="s">
        <v>61</v>
      </c>
      <c r="E513" t="s">
        <v>1077</v>
      </c>
      <c r="F513" s="84" t="str">
        <f>VLOOKUP(A513,[1]Sheet1!$A$2:$E$1721,5,FALSE)</f>
        <v>7</v>
      </c>
      <c r="G513" s="84">
        <f>VLOOKUP(A513,'[2]FA PLANT-&amp; ELECT INSLATION'!$A$6:$E$1086,5,FALSE)</f>
        <v>0</v>
      </c>
      <c r="H513" s="92">
        <v>39264</v>
      </c>
      <c r="I513" s="93">
        <f t="shared" si="7"/>
        <v>2007</v>
      </c>
      <c r="J513" s="94">
        <v>3387.25</v>
      </c>
      <c r="K513" s="94">
        <v>67745</v>
      </c>
      <c r="L513" s="94">
        <v>-64357.75</v>
      </c>
      <c r="M513" s="94">
        <v>0</v>
      </c>
      <c r="N513" s="94">
        <v>0</v>
      </c>
      <c r="O513" s="94">
        <v>0</v>
      </c>
      <c r="P513" s="94">
        <v>0</v>
      </c>
      <c r="Q513" s="94">
        <v>0</v>
      </c>
      <c r="R513" t="s">
        <v>33</v>
      </c>
      <c r="S513" s="94">
        <v>-64357.75</v>
      </c>
      <c r="T513" s="94">
        <v>3387.25</v>
      </c>
      <c r="U513" s="94">
        <v>67745</v>
      </c>
      <c r="V513" t="s">
        <v>220</v>
      </c>
      <c r="W513" s="92"/>
      <c r="X513" t="s">
        <v>2</v>
      </c>
      <c r="Y513" t="s">
        <v>3</v>
      </c>
      <c r="Z513" s="94">
        <v>0</v>
      </c>
      <c r="AA513" s="94">
        <v>0</v>
      </c>
      <c r="AB513" s="94">
        <v>0</v>
      </c>
      <c r="AC513" s="94">
        <v>0</v>
      </c>
      <c r="AD513" s="94">
        <v>0</v>
      </c>
    </row>
    <row r="514" spans="1:30" x14ac:dyDescent="0.2">
      <c r="A514" t="s">
        <v>1084</v>
      </c>
      <c r="B514" t="s">
        <v>0</v>
      </c>
      <c r="C514" t="s">
        <v>5</v>
      </c>
      <c r="D514" t="s">
        <v>61</v>
      </c>
      <c r="E514" t="s">
        <v>1077</v>
      </c>
      <c r="F514" s="84" t="str">
        <f>VLOOKUP(A514,[1]Sheet1!$A$2:$E$1721,5,FALSE)</f>
        <v>7</v>
      </c>
      <c r="G514" s="84">
        <f>VLOOKUP(A514,'[2]FA PLANT-&amp; ELECT INSLATION'!$A$6:$E$1086,5,FALSE)</f>
        <v>0</v>
      </c>
      <c r="H514" s="92">
        <v>39264</v>
      </c>
      <c r="I514" s="93">
        <f t="shared" si="7"/>
        <v>2007</v>
      </c>
      <c r="J514" s="94">
        <v>3387.3</v>
      </c>
      <c r="K514" s="94">
        <v>67746</v>
      </c>
      <c r="L514" s="94">
        <v>-64358.7</v>
      </c>
      <c r="M514" s="94">
        <v>0</v>
      </c>
      <c r="N514" s="94">
        <v>0</v>
      </c>
      <c r="O514" s="94">
        <v>0</v>
      </c>
      <c r="P514" s="94">
        <v>0</v>
      </c>
      <c r="Q514" s="94">
        <v>0</v>
      </c>
      <c r="R514" t="s">
        <v>33</v>
      </c>
      <c r="S514" s="94">
        <v>-64358.7</v>
      </c>
      <c r="T514" s="94">
        <v>3387.3</v>
      </c>
      <c r="U514" s="94">
        <v>67746</v>
      </c>
      <c r="V514" t="s">
        <v>220</v>
      </c>
      <c r="W514" s="92"/>
      <c r="X514" t="s">
        <v>2</v>
      </c>
      <c r="Y514" t="s">
        <v>3</v>
      </c>
      <c r="Z514" s="94">
        <v>0</v>
      </c>
      <c r="AA514" s="94">
        <v>0</v>
      </c>
      <c r="AB514" s="94">
        <v>0</v>
      </c>
      <c r="AC514" s="94">
        <v>0</v>
      </c>
      <c r="AD514" s="94">
        <v>0</v>
      </c>
    </row>
    <row r="515" spans="1:30" x14ac:dyDescent="0.2">
      <c r="A515" t="s">
        <v>1085</v>
      </c>
      <c r="B515" t="s">
        <v>0</v>
      </c>
      <c r="C515" t="s">
        <v>5</v>
      </c>
      <c r="D515" t="s">
        <v>61</v>
      </c>
      <c r="E515" t="s">
        <v>1077</v>
      </c>
      <c r="F515" s="84" t="str">
        <f>VLOOKUP(A515,[1]Sheet1!$A$2:$E$1721,5,FALSE)</f>
        <v>7</v>
      </c>
      <c r="G515" s="84">
        <f>VLOOKUP(A515,'[2]FA PLANT-&amp; ELECT INSLATION'!$A$6:$E$1086,5,FALSE)</f>
        <v>0</v>
      </c>
      <c r="H515" s="92">
        <v>39264</v>
      </c>
      <c r="I515" s="93">
        <f t="shared" ref="I515:I578" si="8">YEAR(H515)</f>
        <v>2007</v>
      </c>
      <c r="J515" s="94">
        <v>3387.3</v>
      </c>
      <c r="K515" s="94">
        <v>67746</v>
      </c>
      <c r="L515" s="94">
        <v>-64358.7</v>
      </c>
      <c r="M515" s="94">
        <v>0</v>
      </c>
      <c r="N515" s="94">
        <v>0</v>
      </c>
      <c r="O515" s="94">
        <v>0</v>
      </c>
      <c r="P515" s="94">
        <v>0</v>
      </c>
      <c r="Q515" s="94">
        <v>0</v>
      </c>
      <c r="R515" t="s">
        <v>33</v>
      </c>
      <c r="S515" s="94">
        <v>-64358.7</v>
      </c>
      <c r="T515" s="94">
        <v>3387.3</v>
      </c>
      <c r="U515" s="94">
        <v>67746</v>
      </c>
      <c r="V515" t="s">
        <v>220</v>
      </c>
      <c r="W515" s="92"/>
      <c r="X515" t="s">
        <v>2</v>
      </c>
      <c r="Y515" t="s">
        <v>3</v>
      </c>
      <c r="Z515" s="94">
        <v>0</v>
      </c>
      <c r="AA515" s="94">
        <v>0</v>
      </c>
      <c r="AB515" s="94">
        <v>0</v>
      </c>
      <c r="AC515" s="94">
        <v>0</v>
      </c>
      <c r="AD515" s="94">
        <v>0</v>
      </c>
    </row>
    <row r="516" spans="1:30" x14ac:dyDescent="0.2">
      <c r="A516" t="s">
        <v>1383</v>
      </c>
      <c r="B516" t="s">
        <v>0</v>
      </c>
      <c r="C516" t="s">
        <v>5</v>
      </c>
      <c r="D516" t="s">
        <v>61</v>
      </c>
      <c r="E516" t="s">
        <v>1384</v>
      </c>
      <c r="F516" s="84" t="str">
        <f>VLOOKUP(A516,[1]Sheet1!$A$2:$E$1721,5,FALSE)</f>
        <v>7</v>
      </c>
      <c r="G516" s="84">
        <f>VLOOKUP(A516,'[2]FA PLANT-&amp; ELECT INSLATION'!$A$6:$E$1086,5,FALSE)</f>
        <v>612</v>
      </c>
      <c r="H516" s="92">
        <v>39245</v>
      </c>
      <c r="I516" s="93">
        <f t="shared" si="8"/>
        <v>2007</v>
      </c>
      <c r="J516" s="94">
        <v>1000</v>
      </c>
      <c r="K516" s="94">
        <v>20000</v>
      </c>
      <c r="L516" s="94">
        <v>-19000</v>
      </c>
      <c r="M516" s="94">
        <v>0</v>
      </c>
      <c r="N516" s="94">
        <v>0</v>
      </c>
      <c r="O516" s="94">
        <v>0</v>
      </c>
      <c r="P516" s="94">
        <v>0</v>
      </c>
      <c r="Q516" s="94">
        <v>0</v>
      </c>
      <c r="R516" t="s">
        <v>33</v>
      </c>
      <c r="S516" s="94">
        <v>-19000</v>
      </c>
      <c r="T516" s="94">
        <v>1000</v>
      </c>
      <c r="U516" s="94">
        <v>20000</v>
      </c>
      <c r="V516" t="s">
        <v>220</v>
      </c>
      <c r="W516" s="92"/>
      <c r="X516" t="s">
        <v>2</v>
      </c>
      <c r="Y516" t="s">
        <v>3</v>
      </c>
      <c r="Z516" s="94">
        <v>0</v>
      </c>
      <c r="AA516" s="94">
        <v>0</v>
      </c>
      <c r="AB516" s="94">
        <v>0</v>
      </c>
      <c r="AC516" s="94">
        <v>0</v>
      </c>
      <c r="AD516" s="94">
        <v>0</v>
      </c>
    </row>
    <row r="517" spans="1:30" x14ac:dyDescent="0.2">
      <c r="A517" t="s">
        <v>1385</v>
      </c>
      <c r="B517" t="s">
        <v>0</v>
      </c>
      <c r="C517" t="s">
        <v>5</v>
      </c>
      <c r="D517" t="s">
        <v>61</v>
      </c>
      <c r="E517" t="s">
        <v>1384</v>
      </c>
      <c r="F517" s="84" t="str">
        <f>VLOOKUP(A517,[1]Sheet1!$A$2:$E$1721,5,FALSE)</f>
        <v>7</v>
      </c>
      <c r="G517" s="84">
        <f>VLOOKUP(A517,'[2]FA PLANT-&amp; ELECT INSLATION'!$A$6:$E$1086,5,FALSE)</f>
        <v>613</v>
      </c>
      <c r="H517" s="92">
        <v>39245</v>
      </c>
      <c r="I517" s="93">
        <f t="shared" si="8"/>
        <v>2007</v>
      </c>
      <c r="J517" s="94">
        <v>1000</v>
      </c>
      <c r="K517" s="94">
        <v>20000</v>
      </c>
      <c r="L517" s="94">
        <v>-19000</v>
      </c>
      <c r="M517" s="94">
        <v>0</v>
      </c>
      <c r="N517" s="94">
        <v>0</v>
      </c>
      <c r="O517" s="94">
        <v>0</v>
      </c>
      <c r="P517" s="94">
        <v>0</v>
      </c>
      <c r="Q517" s="94">
        <v>0</v>
      </c>
      <c r="R517" t="s">
        <v>33</v>
      </c>
      <c r="S517" s="94">
        <v>-19000</v>
      </c>
      <c r="T517" s="94">
        <v>1000</v>
      </c>
      <c r="U517" s="94">
        <v>20000</v>
      </c>
      <c r="V517" t="s">
        <v>220</v>
      </c>
      <c r="W517" s="92"/>
      <c r="X517" t="s">
        <v>2</v>
      </c>
      <c r="Y517" t="s">
        <v>3</v>
      </c>
      <c r="Z517" s="94">
        <v>0</v>
      </c>
      <c r="AA517" s="94">
        <v>0</v>
      </c>
      <c r="AB517" s="94">
        <v>0</v>
      </c>
      <c r="AC517" s="94">
        <v>0</v>
      </c>
      <c r="AD517" s="94">
        <v>0</v>
      </c>
    </row>
    <row r="518" spans="1:30" x14ac:dyDescent="0.2">
      <c r="A518" t="s">
        <v>1386</v>
      </c>
      <c r="B518" t="s">
        <v>0</v>
      </c>
      <c r="C518" t="s">
        <v>5</v>
      </c>
      <c r="D518" t="s">
        <v>61</v>
      </c>
      <c r="E518" t="s">
        <v>1384</v>
      </c>
      <c r="F518" s="84" t="str">
        <f>VLOOKUP(A518,[1]Sheet1!$A$2:$E$1721,5,FALSE)</f>
        <v>7</v>
      </c>
      <c r="G518" s="84">
        <f>VLOOKUP(A518,'[2]FA PLANT-&amp; ELECT INSLATION'!$A$6:$E$1086,5,FALSE)</f>
        <v>614</v>
      </c>
      <c r="H518" s="92">
        <v>39245</v>
      </c>
      <c r="I518" s="93">
        <f t="shared" si="8"/>
        <v>2007</v>
      </c>
      <c r="J518" s="94">
        <v>1000</v>
      </c>
      <c r="K518" s="94">
        <v>20000</v>
      </c>
      <c r="L518" s="94">
        <v>-19000</v>
      </c>
      <c r="M518" s="94">
        <v>0</v>
      </c>
      <c r="N518" s="94">
        <v>0</v>
      </c>
      <c r="O518" s="94">
        <v>0</v>
      </c>
      <c r="P518" s="94">
        <v>0</v>
      </c>
      <c r="Q518" s="94">
        <v>0</v>
      </c>
      <c r="R518" t="s">
        <v>33</v>
      </c>
      <c r="S518" s="94">
        <v>-19000</v>
      </c>
      <c r="T518" s="94">
        <v>1000</v>
      </c>
      <c r="U518" s="94">
        <v>20000</v>
      </c>
      <c r="V518" t="s">
        <v>220</v>
      </c>
      <c r="W518" s="92"/>
      <c r="X518" t="s">
        <v>2</v>
      </c>
      <c r="Y518" t="s">
        <v>3</v>
      </c>
      <c r="Z518" s="94">
        <v>0</v>
      </c>
      <c r="AA518" s="94">
        <v>0</v>
      </c>
      <c r="AB518" s="94">
        <v>0</v>
      </c>
      <c r="AC518" s="94">
        <v>0</v>
      </c>
      <c r="AD518" s="94">
        <v>0</v>
      </c>
    </row>
    <row r="519" spans="1:30" x14ac:dyDescent="0.2">
      <c r="A519" t="s">
        <v>983</v>
      </c>
      <c r="B519" t="s">
        <v>0</v>
      </c>
      <c r="C519" t="s">
        <v>5</v>
      </c>
      <c r="D519" t="s">
        <v>61</v>
      </c>
      <c r="E519" t="s">
        <v>984</v>
      </c>
      <c r="F519" s="84" t="str">
        <f>VLOOKUP(A519,[1]Sheet1!$A$2:$E$1721,5,FALSE)</f>
        <v>7</v>
      </c>
      <c r="G519" s="84">
        <f>VLOOKUP(A519,'[2]FA PLANT-&amp; ELECT INSLATION'!$A$6:$E$1086,5,FALSE)</f>
        <v>0</v>
      </c>
      <c r="H519" s="92">
        <v>39215</v>
      </c>
      <c r="I519" s="93">
        <f t="shared" si="8"/>
        <v>2007</v>
      </c>
      <c r="J519" s="94">
        <v>4992</v>
      </c>
      <c r="K519" s="94">
        <v>99840</v>
      </c>
      <c r="L519" s="94">
        <v>-94848</v>
      </c>
      <c r="M519" s="94">
        <v>0</v>
      </c>
      <c r="N519" s="94">
        <v>0</v>
      </c>
      <c r="O519" s="94">
        <v>0</v>
      </c>
      <c r="P519" s="94">
        <v>0</v>
      </c>
      <c r="Q519" s="94">
        <v>0</v>
      </c>
      <c r="R519" t="s">
        <v>33</v>
      </c>
      <c r="S519" s="94">
        <v>-94848</v>
      </c>
      <c r="T519" s="94">
        <v>4992</v>
      </c>
      <c r="U519" s="94">
        <v>99840</v>
      </c>
      <c r="V519" t="s">
        <v>220</v>
      </c>
      <c r="W519" s="92"/>
      <c r="X519" t="s">
        <v>2</v>
      </c>
      <c r="Y519" t="s">
        <v>3</v>
      </c>
      <c r="Z519" s="94">
        <v>0</v>
      </c>
      <c r="AA519" s="94">
        <v>0</v>
      </c>
      <c r="AB519" s="94">
        <v>0</v>
      </c>
      <c r="AC519" s="94">
        <v>0</v>
      </c>
      <c r="AD519" s="94">
        <v>0</v>
      </c>
    </row>
    <row r="520" spans="1:30" x14ac:dyDescent="0.2">
      <c r="A520" t="s">
        <v>1341</v>
      </c>
      <c r="B520" t="s">
        <v>0</v>
      </c>
      <c r="C520" t="s">
        <v>5</v>
      </c>
      <c r="D520" t="s">
        <v>61</v>
      </c>
      <c r="E520" t="s">
        <v>1342</v>
      </c>
      <c r="F520" s="84" t="str">
        <f>VLOOKUP(A520,[1]Sheet1!$A$2:$E$1721,5,FALSE)</f>
        <v>7</v>
      </c>
      <c r="G520" s="84">
        <f>VLOOKUP(A520,'[2]FA PLANT-&amp; ELECT INSLATION'!$A$6:$E$1086,5,FALSE)</f>
        <v>0</v>
      </c>
      <c r="H520" s="92">
        <v>39234</v>
      </c>
      <c r="I520" s="93">
        <f t="shared" si="8"/>
        <v>2007</v>
      </c>
      <c r="J520" s="94">
        <v>1188.6500000000001</v>
      </c>
      <c r="K520" s="94">
        <v>23773</v>
      </c>
      <c r="L520" s="94">
        <v>-22584.35</v>
      </c>
      <c r="M520" s="94">
        <v>0</v>
      </c>
      <c r="N520" s="94">
        <v>0</v>
      </c>
      <c r="O520" s="94">
        <v>0</v>
      </c>
      <c r="P520" s="94">
        <v>0</v>
      </c>
      <c r="Q520" s="94">
        <v>0</v>
      </c>
      <c r="R520" t="s">
        <v>33</v>
      </c>
      <c r="S520" s="94">
        <v>-22584.35</v>
      </c>
      <c r="T520" s="94">
        <v>1188.6500000000001</v>
      </c>
      <c r="U520" s="94">
        <v>23773</v>
      </c>
      <c r="V520" t="s">
        <v>220</v>
      </c>
      <c r="W520" s="92"/>
      <c r="X520" t="s">
        <v>2</v>
      </c>
      <c r="Y520" t="s">
        <v>3</v>
      </c>
      <c r="Z520" s="94">
        <v>0</v>
      </c>
      <c r="AA520" s="94">
        <v>0</v>
      </c>
      <c r="AB520" s="94">
        <v>0</v>
      </c>
      <c r="AC520" s="94">
        <v>0</v>
      </c>
      <c r="AD520" s="94">
        <v>0</v>
      </c>
    </row>
    <row r="521" spans="1:30" x14ac:dyDescent="0.2">
      <c r="A521" t="s">
        <v>1343</v>
      </c>
      <c r="B521" t="s">
        <v>0</v>
      </c>
      <c r="C521" t="s">
        <v>5</v>
      </c>
      <c r="D521" t="s">
        <v>61</v>
      </c>
      <c r="E521" t="s">
        <v>1342</v>
      </c>
      <c r="F521" s="84" t="str">
        <f>VLOOKUP(A521,[1]Sheet1!$A$2:$E$1721,5,FALSE)</f>
        <v>7</v>
      </c>
      <c r="G521" s="84">
        <f>VLOOKUP(A521,'[2]FA PLANT-&amp; ELECT INSLATION'!$A$6:$E$1086,5,FALSE)</f>
        <v>0</v>
      </c>
      <c r="H521" s="92">
        <v>39234</v>
      </c>
      <c r="I521" s="93">
        <f t="shared" si="8"/>
        <v>2007</v>
      </c>
      <c r="J521" s="94">
        <v>1188.6500000000001</v>
      </c>
      <c r="K521" s="94">
        <v>23773</v>
      </c>
      <c r="L521" s="94">
        <v>-22584.35</v>
      </c>
      <c r="M521" s="94">
        <v>0</v>
      </c>
      <c r="N521" s="94">
        <v>0</v>
      </c>
      <c r="O521" s="94">
        <v>0</v>
      </c>
      <c r="P521" s="94">
        <v>0</v>
      </c>
      <c r="Q521" s="94">
        <v>0</v>
      </c>
      <c r="R521" t="s">
        <v>33</v>
      </c>
      <c r="S521" s="94">
        <v>-22584.35</v>
      </c>
      <c r="T521" s="94">
        <v>1188.6500000000001</v>
      </c>
      <c r="U521" s="94">
        <v>23773</v>
      </c>
      <c r="V521" t="s">
        <v>220</v>
      </c>
      <c r="W521" s="92"/>
      <c r="X521" t="s">
        <v>2</v>
      </c>
      <c r="Y521" t="s">
        <v>3</v>
      </c>
      <c r="Z521" s="94">
        <v>0</v>
      </c>
      <c r="AA521" s="94">
        <v>0</v>
      </c>
      <c r="AB521" s="94">
        <v>0</v>
      </c>
      <c r="AC521" s="94">
        <v>0</v>
      </c>
      <c r="AD521" s="94">
        <v>0</v>
      </c>
    </row>
    <row r="522" spans="1:30" x14ac:dyDescent="0.2">
      <c r="A522" t="s">
        <v>1470</v>
      </c>
      <c r="B522" t="s">
        <v>0</v>
      </c>
      <c r="C522" t="s">
        <v>5</v>
      </c>
      <c r="D522" t="s">
        <v>61</v>
      </c>
      <c r="E522" t="s">
        <v>1469</v>
      </c>
      <c r="F522" s="84" t="str">
        <f>VLOOKUP(A522,[1]Sheet1!$A$2:$E$1721,5,FALSE)</f>
        <v>7</v>
      </c>
      <c r="G522" s="84">
        <f>VLOOKUP(A522,'[2]FA PLANT-&amp; ELECT INSLATION'!$A$6:$E$1086,5,FALSE)</f>
        <v>0</v>
      </c>
      <c r="H522" s="92">
        <v>39189</v>
      </c>
      <c r="I522" s="93">
        <f t="shared" si="8"/>
        <v>2007</v>
      </c>
      <c r="J522" s="94">
        <v>742.85</v>
      </c>
      <c r="K522" s="94">
        <v>14857</v>
      </c>
      <c r="L522" s="94">
        <v>-14114.15</v>
      </c>
      <c r="M522" s="94">
        <v>0</v>
      </c>
      <c r="N522" s="94">
        <v>0</v>
      </c>
      <c r="O522" s="94">
        <v>0</v>
      </c>
      <c r="P522" s="94">
        <v>0</v>
      </c>
      <c r="Q522" s="94">
        <v>0</v>
      </c>
      <c r="R522" t="s">
        <v>33</v>
      </c>
      <c r="S522" s="94">
        <v>-14114.15</v>
      </c>
      <c r="T522" s="94">
        <v>742.85</v>
      </c>
      <c r="U522" s="94">
        <v>14857</v>
      </c>
      <c r="V522" t="s">
        <v>220</v>
      </c>
      <c r="W522" s="92"/>
      <c r="X522" t="s">
        <v>2</v>
      </c>
      <c r="Y522" t="s">
        <v>3</v>
      </c>
      <c r="Z522" s="94">
        <v>0</v>
      </c>
      <c r="AA522" s="94">
        <v>0</v>
      </c>
      <c r="AB522" s="94">
        <v>0</v>
      </c>
      <c r="AC522" s="94">
        <v>0</v>
      </c>
      <c r="AD522" s="94">
        <v>0</v>
      </c>
    </row>
    <row r="523" spans="1:30" x14ac:dyDescent="0.2">
      <c r="A523" t="s">
        <v>1471</v>
      </c>
      <c r="B523" t="s">
        <v>0</v>
      </c>
      <c r="C523" t="s">
        <v>5</v>
      </c>
      <c r="D523" t="s">
        <v>61</v>
      </c>
      <c r="E523" t="s">
        <v>1469</v>
      </c>
      <c r="F523" s="84" t="str">
        <f>VLOOKUP(A523,[1]Sheet1!$A$2:$E$1721,5,FALSE)</f>
        <v>7</v>
      </c>
      <c r="G523" s="84">
        <f>VLOOKUP(A523,'[2]FA PLANT-&amp; ELECT INSLATION'!$A$6:$E$1086,5,FALSE)</f>
        <v>0</v>
      </c>
      <c r="H523" s="92">
        <v>39189</v>
      </c>
      <c r="I523" s="93">
        <f t="shared" si="8"/>
        <v>2007</v>
      </c>
      <c r="J523" s="94">
        <v>742.85</v>
      </c>
      <c r="K523" s="94">
        <v>14857</v>
      </c>
      <c r="L523" s="94">
        <v>-14114.15</v>
      </c>
      <c r="M523" s="94">
        <v>0</v>
      </c>
      <c r="N523" s="94">
        <v>0</v>
      </c>
      <c r="O523" s="94">
        <v>0</v>
      </c>
      <c r="P523" s="94">
        <v>0</v>
      </c>
      <c r="Q523" s="94">
        <v>0</v>
      </c>
      <c r="R523" t="s">
        <v>33</v>
      </c>
      <c r="S523" s="94">
        <v>-14114.15</v>
      </c>
      <c r="T523" s="94">
        <v>742.85</v>
      </c>
      <c r="U523" s="94">
        <v>14857</v>
      </c>
      <c r="V523" t="s">
        <v>220</v>
      </c>
      <c r="W523" s="92"/>
      <c r="X523" t="s">
        <v>2</v>
      </c>
      <c r="Y523" t="s">
        <v>3</v>
      </c>
      <c r="Z523" s="94">
        <v>0</v>
      </c>
      <c r="AA523" s="94">
        <v>0</v>
      </c>
      <c r="AB523" s="94">
        <v>0</v>
      </c>
      <c r="AC523" s="94">
        <v>0</v>
      </c>
      <c r="AD523" s="94">
        <v>0</v>
      </c>
    </row>
    <row r="524" spans="1:30" x14ac:dyDescent="0.2">
      <c r="A524" t="s">
        <v>1472</v>
      </c>
      <c r="B524" t="s">
        <v>0</v>
      </c>
      <c r="C524" t="s">
        <v>5</v>
      </c>
      <c r="D524" t="s">
        <v>61</v>
      </c>
      <c r="E524" t="s">
        <v>1469</v>
      </c>
      <c r="F524" s="84" t="str">
        <f>VLOOKUP(A524,[1]Sheet1!$A$2:$E$1721,5,FALSE)</f>
        <v>7</v>
      </c>
      <c r="G524" s="84">
        <f>VLOOKUP(A524,'[2]FA PLANT-&amp; ELECT INSLATION'!$A$6:$E$1086,5,FALSE)</f>
        <v>0</v>
      </c>
      <c r="H524" s="92">
        <v>39189</v>
      </c>
      <c r="I524" s="93">
        <f t="shared" si="8"/>
        <v>2007</v>
      </c>
      <c r="J524" s="94">
        <v>742.85</v>
      </c>
      <c r="K524" s="94">
        <v>14857</v>
      </c>
      <c r="L524" s="94">
        <v>-14114.15</v>
      </c>
      <c r="M524" s="94">
        <v>0</v>
      </c>
      <c r="N524" s="94">
        <v>0</v>
      </c>
      <c r="O524" s="94">
        <v>0</v>
      </c>
      <c r="P524" s="94">
        <v>0</v>
      </c>
      <c r="Q524" s="94">
        <v>0</v>
      </c>
      <c r="R524" t="s">
        <v>33</v>
      </c>
      <c r="S524" s="94">
        <v>-14114.15</v>
      </c>
      <c r="T524" s="94">
        <v>742.85</v>
      </c>
      <c r="U524" s="94">
        <v>14857</v>
      </c>
      <c r="V524" t="s">
        <v>220</v>
      </c>
      <c r="W524" s="92"/>
      <c r="X524" t="s">
        <v>2</v>
      </c>
      <c r="Y524" t="s">
        <v>3</v>
      </c>
      <c r="Z524" s="94">
        <v>0</v>
      </c>
      <c r="AA524" s="94">
        <v>0</v>
      </c>
      <c r="AB524" s="94">
        <v>0</v>
      </c>
      <c r="AC524" s="94">
        <v>0</v>
      </c>
      <c r="AD524" s="94">
        <v>0</v>
      </c>
    </row>
    <row r="525" spans="1:30" x14ac:dyDescent="0.2">
      <c r="A525" t="s">
        <v>1473</v>
      </c>
      <c r="B525" t="s">
        <v>0</v>
      </c>
      <c r="C525" t="s">
        <v>5</v>
      </c>
      <c r="D525" t="s">
        <v>61</v>
      </c>
      <c r="E525" t="s">
        <v>1469</v>
      </c>
      <c r="F525" s="84" t="str">
        <f>VLOOKUP(A525,[1]Sheet1!$A$2:$E$1721,5,FALSE)</f>
        <v>7</v>
      </c>
      <c r="G525" s="84">
        <f>VLOOKUP(A525,'[2]FA PLANT-&amp; ELECT INSLATION'!$A$6:$E$1086,5,FALSE)</f>
        <v>0</v>
      </c>
      <c r="H525" s="92">
        <v>39189</v>
      </c>
      <c r="I525" s="93">
        <f t="shared" si="8"/>
        <v>2007</v>
      </c>
      <c r="J525" s="94">
        <v>742.85</v>
      </c>
      <c r="K525" s="94">
        <v>14857</v>
      </c>
      <c r="L525" s="94">
        <v>-14114.15</v>
      </c>
      <c r="M525" s="94">
        <v>0</v>
      </c>
      <c r="N525" s="94">
        <v>0</v>
      </c>
      <c r="O525" s="94">
        <v>0</v>
      </c>
      <c r="P525" s="94">
        <v>0</v>
      </c>
      <c r="Q525" s="94">
        <v>0</v>
      </c>
      <c r="R525" t="s">
        <v>33</v>
      </c>
      <c r="S525" s="94">
        <v>-14114.15</v>
      </c>
      <c r="T525" s="94">
        <v>742.85</v>
      </c>
      <c r="U525" s="94">
        <v>14857</v>
      </c>
      <c r="V525" t="s">
        <v>220</v>
      </c>
      <c r="W525" s="92"/>
      <c r="X525" t="s">
        <v>2</v>
      </c>
      <c r="Y525" t="s">
        <v>3</v>
      </c>
      <c r="Z525" s="94">
        <v>0</v>
      </c>
      <c r="AA525" s="94">
        <v>0</v>
      </c>
      <c r="AB525" s="94">
        <v>0</v>
      </c>
      <c r="AC525" s="94">
        <v>0</v>
      </c>
      <c r="AD525" s="94">
        <v>0</v>
      </c>
    </row>
    <row r="526" spans="1:30" x14ac:dyDescent="0.2">
      <c r="A526" t="s">
        <v>1474</v>
      </c>
      <c r="B526" t="s">
        <v>0</v>
      </c>
      <c r="C526" t="s">
        <v>5</v>
      </c>
      <c r="D526" t="s">
        <v>61</v>
      </c>
      <c r="E526" t="s">
        <v>1469</v>
      </c>
      <c r="F526" s="84" t="str">
        <f>VLOOKUP(A526,[1]Sheet1!$A$2:$E$1721,5,FALSE)</f>
        <v>7</v>
      </c>
      <c r="G526" s="84">
        <f>VLOOKUP(A526,'[2]FA PLANT-&amp; ELECT INSLATION'!$A$6:$E$1086,5,FALSE)</f>
        <v>0</v>
      </c>
      <c r="H526" s="92">
        <v>39250</v>
      </c>
      <c r="I526" s="93">
        <f t="shared" si="8"/>
        <v>2007</v>
      </c>
      <c r="J526" s="94">
        <v>742.85</v>
      </c>
      <c r="K526" s="94">
        <v>14857</v>
      </c>
      <c r="L526" s="94">
        <v>-14114.15</v>
      </c>
      <c r="M526" s="94">
        <v>0</v>
      </c>
      <c r="N526" s="94">
        <v>0</v>
      </c>
      <c r="O526" s="94">
        <v>0</v>
      </c>
      <c r="P526" s="94">
        <v>0</v>
      </c>
      <c r="Q526" s="94">
        <v>0</v>
      </c>
      <c r="R526" t="s">
        <v>33</v>
      </c>
      <c r="S526" s="94">
        <v>-14114.15</v>
      </c>
      <c r="T526" s="94">
        <v>742.85</v>
      </c>
      <c r="U526" s="94">
        <v>14857</v>
      </c>
      <c r="V526" t="s">
        <v>220</v>
      </c>
      <c r="W526" s="92"/>
      <c r="X526" t="s">
        <v>2</v>
      </c>
      <c r="Y526" t="s">
        <v>3</v>
      </c>
      <c r="Z526" s="94">
        <v>0</v>
      </c>
      <c r="AA526" s="94">
        <v>0</v>
      </c>
      <c r="AB526" s="94">
        <v>0</v>
      </c>
      <c r="AC526" s="94">
        <v>0</v>
      </c>
      <c r="AD526" s="94">
        <v>0</v>
      </c>
    </row>
    <row r="527" spans="1:30" x14ac:dyDescent="0.2">
      <c r="A527" t="s">
        <v>1468</v>
      </c>
      <c r="B527" t="s">
        <v>0</v>
      </c>
      <c r="C527" t="s">
        <v>5</v>
      </c>
      <c r="D527" t="s">
        <v>61</v>
      </c>
      <c r="E527" t="s">
        <v>1469</v>
      </c>
      <c r="F527" s="84" t="str">
        <f>VLOOKUP(A527,[1]Sheet1!$A$2:$E$1721,5,FALSE)</f>
        <v>7</v>
      </c>
      <c r="G527" s="84">
        <f>VLOOKUP(A527,'[2]FA PLANT-&amp; ELECT INSLATION'!$A$6:$E$1086,5,FALSE)</f>
        <v>0</v>
      </c>
      <c r="H527" s="92">
        <v>39250</v>
      </c>
      <c r="I527" s="93">
        <f t="shared" si="8"/>
        <v>2007</v>
      </c>
      <c r="J527" s="94">
        <v>742.9</v>
      </c>
      <c r="K527" s="94">
        <v>14858</v>
      </c>
      <c r="L527" s="94">
        <v>-14115.1</v>
      </c>
      <c r="M527" s="94">
        <v>0</v>
      </c>
      <c r="N527" s="94">
        <v>0</v>
      </c>
      <c r="O527" s="94">
        <v>0</v>
      </c>
      <c r="P527" s="94">
        <v>0</v>
      </c>
      <c r="Q527" s="94">
        <v>0</v>
      </c>
      <c r="R527" t="s">
        <v>33</v>
      </c>
      <c r="S527" s="94">
        <v>-14115.1</v>
      </c>
      <c r="T527" s="94">
        <v>742.9</v>
      </c>
      <c r="U527" s="94">
        <v>14858</v>
      </c>
      <c r="V527" t="s">
        <v>220</v>
      </c>
      <c r="W527" s="92"/>
      <c r="X527" t="s">
        <v>2</v>
      </c>
      <c r="Y527" t="s">
        <v>3</v>
      </c>
      <c r="Z527" s="94">
        <v>0</v>
      </c>
      <c r="AA527" s="94">
        <v>0</v>
      </c>
      <c r="AB527" s="94">
        <v>0</v>
      </c>
      <c r="AC527" s="94">
        <v>0</v>
      </c>
      <c r="AD527" s="94">
        <v>0</v>
      </c>
    </row>
    <row r="528" spans="1:30" x14ac:dyDescent="0.2">
      <c r="A528" t="s">
        <v>905</v>
      </c>
      <c r="B528" t="s">
        <v>0</v>
      </c>
      <c r="C528" t="s">
        <v>5</v>
      </c>
      <c r="D528" t="s">
        <v>61</v>
      </c>
      <c r="E528" t="s">
        <v>906</v>
      </c>
      <c r="F528" s="84" t="str">
        <f>VLOOKUP(A528,[1]Sheet1!$A$2:$E$1721,5,FALSE)</f>
        <v>7</v>
      </c>
      <c r="G528" s="84">
        <f>VLOOKUP(A528,'[2]FA PLANT-&amp; ELECT INSLATION'!$A$6:$E$1086,5,FALSE)</f>
        <v>0</v>
      </c>
      <c r="H528" s="92">
        <v>39241</v>
      </c>
      <c r="I528" s="93">
        <f t="shared" si="8"/>
        <v>2007</v>
      </c>
      <c r="J528" s="94">
        <v>7000</v>
      </c>
      <c r="K528" s="94">
        <v>140000</v>
      </c>
      <c r="L528" s="94">
        <v>-133000</v>
      </c>
      <c r="M528" s="94">
        <v>0</v>
      </c>
      <c r="N528" s="94">
        <v>0</v>
      </c>
      <c r="O528" s="94">
        <v>0</v>
      </c>
      <c r="P528" s="94">
        <v>0</v>
      </c>
      <c r="Q528" s="94">
        <v>0</v>
      </c>
      <c r="R528" t="s">
        <v>33</v>
      </c>
      <c r="S528" s="94">
        <v>-133000</v>
      </c>
      <c r="T528" s="94">
        <v>7000</v>
      </c>
      <c r="U528" s="94">
        <v>140000</v>
      </c>
      <c r="V528" t="s">
        <v>220</v>
      </c>
      <c r="W528" s="92"/>
      <c r="X528" t="s">
        <v>2</v>
      </c>
      <c r="Y528" t="s">
        <v>3</v>
      </c>
      <c r="Z528" s="94">
        <v>0</v>
      </c>
      <c r="AA528" s="94">
        <v>0</v>
      </c>
      <c r="AB528" s="94">
        <v>0</v>
      </c>
      <c r="AC528" s="94">
        <v>0</v>
      </c>
      <c r="AD528" s="94">
        <v>0</v>
      </c>
    </row>
    <row r="529" spans="1:30" x14ac:dyDescent="0.2">
      <c r="A529" t="s">
        <v>291</v>
      </c>
      <c r="B529" t="s">
        <v>0</v>
      </c>
      <c r="C529" t="s">
        <v>5</v>
      </c>
      <c r="D529" t="s">
        <v>61</v>
      </c>
      <c r="E529" t="s">
        <v>292</v>
      </c>
      <c r="F529" s="84" t="str">
        <f>VLOOKUP(A529,[1]Sheet1!$A$2:$E$1721,5,FALSE)</f>
        <v>7</v>
      </c>
      <c r="G529" s="84">
        <f>VLOOKUP(A529,'[2]FA PLANT-&amp; ELECT INSLATION'!$A$6:$E$1086,5,FALSE)</f>
        <v>1142</v>
      </c>
      <c r="H529" s="92">
        <v>39202</v>
      </c>
      <c r="I529" s="93">
        <f t="shared" si="8"/>
        <v>2007</v>
      </c>
      <c r="J529" s="94">
        <v>162008.15</v>
      </c>
      <c r="K529" s="94">
        <v>3240163</v>
      </c>
      <c r="L529" s="94">
        <v>-3078154.85</v>
      </c>
      <c r="M529" s="94">
        <v>0</v>
      </c>
      <c r="N529" s="94">
        <v>0</v>
      </c>
      <c r="O529" s="94">
        <v>0</v>
      </c>
      <c r="P529" s="94">
        <v>0</v>
      </c>
      <c r="Q529" s="94">
        <v>0</v>
      </c>
      <c r="R529" t="s">
        <v>33</v>
      </c>
      <c r="S529" s="94">
        <v>-3078154.85</v>
      </c>
      <c r="T529" s="94">
        <v>162008.15</v>
      </c>
      <c r="U529" s="94">
        <v>3240163</v>
      </c>
      <c r="V529" t="s">
        <v>220</v>
      </c>
      <c r="W529" s="92"/>
      <c r="X529" t="s">
        <v>2</v>
      </c>
      <c r="Y529" t="s">
        <v>3</v>
      </c>
      <c r="Z529" s="94">
        <v>0</v>
      </c>
      <c r="AA529" s="94">
        <v>0</v>
      </c>
      <c r="AB529" s="94">
        <v>0</v>
      </c>
      <c r="AC529" s="94">
        <v>0</v>
      </c>
      <c r="AD529" s="94">
        <v>0</v>
      </c>
    </row>
    <row r="530" spans="1:30" x14ac:dyDescent="0.2">
      <c r="A530" t="s">
        <v>990</v>
      </c>
      <c r="B530" t="s">
        <v>0</v>
      </c>
      <c r="C530" t="s">
        <v>5</v>
      </c>
      <c r="D530" t="s">
        <v>61</v>
      </c>
      <c r="E530" t="s">
        <v>991</v>
      </c>
      <c r="F530" s="84" t="str">
        <f>VLOOKUP(A530,[1]Sheet1!$A$2:$E$1721,5,FALSE)</f>
        <v>7</v>
      </c>
      <c r="G530" s="84">
        <f>VLOOKUP(A530,'[2]FA PLANT-&amp; ELECT INSLATION'!$A$6:$E$1086,5,FALSE)</f>
        <v>0</v>
      </c>
      <c r="H530" s="92">
        <v>39208</v>
      </c>
      <c r="I530" s="93">
        <f t="shared" si="8"/>
        <v>2007</v>
      </c>
      <c r="J530" s="94">
        <v>4810.7</v>
      </c>
      <c r="K530" s="94">
        <v>96214</v>
      </c>
      <c r="L530" s="94">
        <v>-91403.3</v>
      </c>
      <c r="M530" s="94">
        <v>0</v>
      </c>
      <c r="N530" s="94">
        <v>0</v>
      </c>
      <c r="O530" s="94">
        <v>0</v>
      </c>
      <c r="P530" s="94">
        <v>0</v>
      </c>
      <c r="Q530" s="94">
        <v>0</v>
      </c>
      <c r="R530" t="s">
        <v>33</v>
      </c>
      <c r="S530" s="94">
        <v>-91403.3</v>
      </c>
      <c r="T530" s="94">
        <v>4810.7</v>
      </c>
      <c r="U530" s="94">
        <v>96214</v>
      </c>
      <c r="V530" t="s">
        <v>220</v>
      </c>
      <c r="W530" s="92"/>
      <c r="X530" t="s">
        <v>2</v>
      </c>
      <c r="Y530" t="s">
        <v>3</v>
      </c>
      <c r="Z530" s="94">
        <v>0</v>
      </c>
      <c r="AA530" s="94">
        <v>0</v>
      </c>
      <c r="AB530" s="94">
        <v>0</v>
      </c>
      <c r="AC530" s="94">
        <v>0</v>
      </c>
      <c r="AD530" s="94">
        <v>0</v>
      </c>
    </row>
    <row r="531" spans="1:30" x14ac:dyDescent="0.2">
      <c r="A531" t="s">
        <v>992</v>
      </c>
      <c r="B531" t="s">
        <v>0</v>
      </c>
      <c r="C531" t="s">
        <v>5</v>
      </c>
      <c r="D531" t="s">
        <v>61</v>
      </c>
      <c r="E531" t="s">
        <v>991</v>
      </c>
      <c r="F531" s="84" t="str">
        <f>VLOOKUP(A531,[1]Sheet1!$A$2:$E$1721,5,FALSE)</f>
        <v>7</v>
      </c>
      <c r="G531" s="84">
        <f>VLOOKUP(A531,'[2]FA PLANT-&amp; ELECT INSLATION'!$A$6:$E$1086,5,FALSE)</f>
        <v>0</v>
      </c>
      <c r="H531" s="92">
        <v>39208</v>
      </c>
      <c r="I531" s="93">
        <f t="shared" si="8"/>
        <v>2007</v>
      </c>
      <c r="J531" s="94">
        <v>4810.6499999999996</v>
      </c>
      <c r="K531" s="94">
        <v>96213</v>
      </c>
      <c r="L531" s="94">
        <v>-91402.35</v>
      </c>
      <c r="M531" s="94">
        <v>0</v>
      </c>
      <c r="N531" s="94">
        <v>0</v>
      </c>
      <c r="O531" s="94">
        <v>0</v>
      </c>
      <c r="P531" s="94">
        <v>0</v>
      </c>
      <c r="Q531" s="94">
        <v>0</v>
      </c>
      <c r="R531" t="s">
        <v>33</v>
      </c>
      <c r="S531" s="94">
        <v>-91402.35</v>
      </c>
      <c r="T531" s="94">
        <v>4810.6499999999996</v>
      </c>
      <c r="U531" s="94">
        <v>96213</v>
      </c>
      <c r="V531" t="s">
        <v>220</v>
      </c>
      <c r="W531" s="92"/>
      <c r="X531" t="s">
        <v>2</v>
      </c>
      <c r="Y531" t="s">
        <v>3</v>
      </c>
      <c r="Z531" s="94">
        <v>0</v>
      </c>
      <c r="AA531" s="94">
        <v>0</v>
      </c>
      <c r="AB531" s="94">
        <v>0</v>
      </c>
      <c r="AC531" s="94">
        <v>0</v>
      </c>
      <c r="AD531" s="94">
        <v>0</v>
      </c>
    </row>
    <row r="532" spans="1:30" x14ac:dyDescent="0.2">
      <c r="A532" t="s">
        <v>692</v>
      </c>
      <c r="B532" t="s">
        <v>0</v>
      </c>
      <c r="C532" t="s">
        <v>5</v>
      </c>
      <c r="D532" t="s">
        <v>61</v>
      </c>
      <c r="E532" t="s">
        <v>693</v>
      </c>
      <c r="F532" s="84" t="str">
        <f>VLOOKUP(A532,[1]Sheet1!$A$2:$E$1721,5,FALSE)</f>
        <v>7</v>
      </c>
      <c r="G532" s="84">
        <f>VLOOKUP(A532,'[2]FA PLANT-&amp; ELECT INSLATION'!$A$6:$E$1086,5,FALSE)</f>
        <v>0</v>
      </c>
      <c r="H532" s="92">
        <v>39221</v>
      </c>
      <c r="I532" s="93">
        <f t="shared" si="8"/>
        <v>2007</v>
      </c>
      <c r="J532" s="94">
        <v>15295.1</v>
      </c>
      <c r="K532" s="94">
        <v>305902</v>
      </c>
      <c r="L532" s="94">
        <v>-290606.90000000002</v>
      </c>
      <c r="M532" s="94">
        <v>0</v>
      </c>
      <c r="N532" s="94">
        <v>0</v>
      </c>
      <c r="O532" s="94">
        <v>0</v>
      </c>
      <c r="P532" s="94">
        <v>0</v>
      </c>
      <c r="Q532" s="94">
        <v>0</v>
      </c>
      <c r="R532" t="s">
        <v>33</v>
      </c>
      <c r="S532" s="94">
        <v>-290606.90000000002</v>
      </c>
      <c r="T532" s="94">
        <v>15295.1</v>
      </c>
      <c r="U532" s="94">
        <v>305902</v>
      </c>
      <c r="V532" t="s">
        <v>220</v>
      </c>
      <c r="W532" s="92"/>
      <c r="X532" t="s">
        <v>2</v>
      </c>
      <c r="Y532" t="s">
        <v>3</v>
      </c>
      <c r="Z532" s="94">
        <v>0</v>
      </c>
      <c r="AA532" s="94">
        <v>0</v>
      </c>
      <c r="AB532" s="94">
        <v>0</v>
      </c>
      <c r="AC532" s="94">
        <v>0</v>
      </c>
      <c r="AD532" s="94">
        <v>0</v>
      </c>
    </row>
    <row r="533" spans="1:30" x14ac:dyDescent="0.2">
      <c r="A533" t="s">
        <v>1399</v>
      </c>
      <c r="B533" t="s">
        <v>0</v>
      </c>
      <c r="C533" t="s">
        <v>5</v>
      </c>
      <c r="D533" t="s">
        <v>61</v>
      </c>
      <c r="E533" t="s">
        <v>1398</v>
      </c>
      <c r="F533" s="84" t="str">
        <f>VLOOKUP(A533,[1]Sheet1!$A$2:$E$1721,5,FALSE)</f>
        <v>7</v>
      </c>
      <c r="G533" s="84">
        <f>VLOOKUP(A533,'[2]FA PLANT-&amp; ELECT INSLATION'!$A$6:$E$1086,5,FALSE)</f>
        <v>0</v>
      </c>
      <c r="H533" s="92">
        <v>39229</v>
      </c>
      <c r="I533" s="93">
        <f t="shared" si="8"/>
        <v>2007</v>
      </c>
      <c r="J533" s="94">
        <v>922.5</v>
      </c>
      <c r="K533" s="94">
        <v>18450</v>
      </c>
      <c r="L533" s="94">
        <v>-17527.5</v>
      </c>
      <c r="M533" s="94">
        <v>0</v>
      </c>
      <c r="N533" s="94">
        <v>0</v>
      </c>
      <c r="O533" s="94">
        <v>0</v>
      </c>
      <c r="P533" s="94">
        <v>0</v>
      </c>
      <c r="Q533" s="94">
        <v>0</v>
      </c>
      <c r="R533" t="s">
        <v>33</v>
      </c>
      <c r="S533" s="94">
        <v>-17527.5</v>
      </c>
      <c r="T533" s="94">
        <v>922.5</v>
      </c>
      <c r="U533" s="94">
        <v>18450</v>
      </c>
      <c r="V533" t="s">
        <v>220</v>
      </c>
      <c r="W533" s="92"/>
      <c r="X533" t="s">
        <v>2</v>
      </c>
      <c r="Y533" t="s">
        <v>3</v>
      </c>
      <c r="Z533" s="94">
        <v>0</v>
      </c>
      <c r="AA533" s="94">
        <v>0</v>
      </c>
      <c r="AB533" s="94">
        <v>0</v>
      </c>
      <c r="AC533" s="94">
        <v>0</v>
      </c>
      <c r="AD533" s="94">
        <v>0</v>
      </c>
    </row>
    <row r="534" spans="1:30" x14ac:dyDescent="0.2">
      <c r="A534" t="s">
        <v>1400</v>
      </c>
      <c r="B534" t="s">
        <v>0</v>
      </c>
      <c r="C534" t="s">
        <v>5</v>
      </c>
      <c r="D534" t="s">
        <v>61</v>
      </c>
      <c r="E534" t="s">
        <v>1398</v>
      </c>
      <c r="F534" s="84" t="str">
        <f>VLOOKUP(A534,[1]Sheet1!$A$2:$E$1721,5,FALSE)</f>
        <v>7</v>
      </c>
      <c r="G534" s="84">
        <f>VLOOKUP(A534,'[2]FA PLANT-&amp; ELECT INSLATION'!$A$6:$E$1086,5,FALSE)</f>
        <v>0</v>
      </c>
      <c r="H534" s="92">
        <v>39229</v>
      </c>
      <c r="I534" s="93">
        <f t="shared" si="8"/>
        <v>2007</v>
      </c>
      <c r="J534" s="94">
        <v>922.5</v>
      </c>
      <c r="K534" s="94">
        <v>18450</v>
      </c>
      <c r="L534" s="94">
        <v>-17527.5</v>
      </c>
      <c r="M534" s="94">
        <v>0</v>
      </c>
      <c r="N534" s="94">
        <v>0</v>
      </c>
      <c r="O534" s="94">
        <v>0</v>
      </c>
      <c r="P534" s="94">
        <v>0</v>
      </c>
      <c r="Q534" s="94">
        <v>0</v>
      </c>
      <c r="R534" t="s">
        <v>33</v>
      </c>
      <c r="S534" s="94">
        <v>-17527.5</v>
      </c>
      <c r="T534" s="94">
        <v>922.5</v>
      </c>
      <c r="U534" s="94">
        <v>18450</v>
      </c>
      <c r="V534" t="s">
        <v>220</v>
      </c>
      <c r="W534" s="92"/>
      <c r="X534" t="s">
        <v>2</v>
      </c>
      <c r="Y534" t="s">
        <v>3</v>
      </c>
      <c r="Z534" s="94">
        <v>0</v>
      </c>
      <c r="AA534" s="94">
        <v>0</v>
      </c>
      <c r="AB534" s="94">
        <v>0</v>
      </c>
      <c r="AC534" s="94">
        <v>0</v>
      </c>
      <c r="AD534" s="94">
        <v>0</v>
      </c>
    </row>
    <row r="535" spans="1:30" x14ac:dyDescent="0.2">
      <c r="A535" t="s">
        <v>1401</v>
      </c>
      <c r="B535" t="s">
        <v>0</v>
      </c>
      <c r="C535" t="s">
        <v>5</v>
      </c>
      <c r="D535" t="s">
        <v>61</v>
      </c>
      <c r="E535" t="s">
        <v>1398</v>
      </c>
      <c r="F535" s="84" t="str">
        <f>VLOOKUP(A535,[1]Sheet1!$A$2:$E$1721,5,FALSE)</f>
        <v>7</v>
      </c>
      <c r="G535" s="84">
        <f>VLOOKUP(A535,'[2]FA PLANT-&amp; ELECT INSLATION'!$A$6:$E$1086,5,FALSE)</f>
        <v>0</v>
      </c>
      <c r="H535" s="92">
        <v>39252</v>
      </c>
      <c r="I535" s="93">
        <f t="shared" si="8"/>
        <v>2007</v>
      </c>
      <c r="J535" s="94">
        <v>922.5</v>
      </c>
      <c r="K535" s="94">
        <v>18450</v>
      </c>
      <c r="L535" s="94">
        <v>-17527.5</v>
      </c>
      <c r="M535" s="94">
        <v>0</v>
      </c>
      <c r="N535" s="94">
        <v>0</v>
      </c>
      <c r="O535" s="94">
        <v>0</v>
      </c>
      <c r="P535" s="94">
        <v>0</v>
      </c>
      <c r="Q535" s="94">
        <v>0</v>
      </c>
      <c r="R535" t="s">
        <v>33</v>
      </c>
      <c r="S535" s="94">
        <v>-17527.5</v>
      </c>
      <c r="T535" s="94">
        <v>922.5</v>
      </c>
      <c r="U535" s="94">
        <v>18450</v>
      </c>
      <c r="V535" t="s">
        <v>220</v>
      </c>
      <c r="W535" s="92"/>
      <c r="X535" t="s">
        <v>2</v>
      </c>
      <c r="Y535" t="s">
        <v>3</v>
      </c>
      <c r="Z535" s="94">
        <v>0</v>
      </c>
      <c r="AA535" s="94">
        <v>0</v>
      </c>
      <c r="AB535" s="94">
        <v>0</v>
      </c>
      <c r="AC535" s="94">
        <v>0</v>
      </c>
      <c r="AD535" s="94">
        <v>0</v>
      </c>
    </row>
    <row r="536" spans="1:30" x14ac:dyDescent="0.2">
      <c r="A536" t="s">
        <v>1402</v>
      </c>
      <c r="B536" t="s">
        <v>0</v>
      </c>
      <c r="C536" t="s">
        <v>5</v>
      </c>
      <c r="D536" t="s">
        <v>61</v>
      </c>
      <c r="E536" t="s">
        <v>1398</v>
      </c>
      <c r="F536" s="84" t="str">
        <f>VLOOKUP(A536,[1]Sheet1!$A$2:$E$1721,5,FALSE)</f>
        <v>7</v>
      </c>
      <c r="G536" s="84">
        <f>VLOOKUP(A536,'[2]FA PLANT-&amp; ELECT INSLATION'!$A$6:$E$1086,5,FALSE)</f>
        <v>0</v>
      </c>
      <c r="H536" s="92">
        <v>39252</v>
      </c>
      <c r="I536" s="93">
        <f t="shared" si="8"/>
        <v>2007</v>
      </c>
      <c r="J536" s="94">
        <v>922.5</v>
      </c>
      <c r="K536" s="94">
        <v>18450</v>
      </c>
      <c r="L536" s="94">
        <v>-17527.5</v>
      </c>
      <c r="M536" s="94">
        <v>0</v>
      </c>
      <c r="N536" s="94">
        <v>0</v>
      </c>
      <c r="O536" s="94">
        <v>0</v>
      </c>
      <c r="P536" s="94">
        <v>0</v>
      </c>
      <c r="Q536" s="94">
        <v>0</v>
      </c>
      <c r="R536" t="s">
        <v>33</v>
      </c>
      <c r="S536" s="94">
        <v>-17527.5</v>
      </c>
      <c r="T536" s="94">
        <v>922.5</v>
      </c>
      <c r="U536" s="94">
        <v>18450</v>
      </c>
      <c r="V536" t="s">
        <v>220</v>
      </c>
      <c r="W536" s="92"/>
      <c r="X536" t="s">
        <v>2</v>
      </c>
      <c r="Y536" t="s">
        <v>3</v>
      </c>
      <c r="Z536" s="94">
        <v>0</v>
      </c>
      <c r="AA536" s="94">
        <v>0</v>
      </c>
      <c r="AB536" s="94">
        <v>0</v>
      </c>
      <c r="AC536" s="94">
        <v>0</v>
      </c>
      <c r="AD536" s="94">
        <v>0</v>
      </c>
    </row>
    <row r="537" spans="1:30" x14ac:dyDescent="0.2">
      <c r="A537" t="s">
        <v>1403</v>
      </c>
      <c r="B537" t="s">
        <v>0</v>
      </c>
      <c r="C537" t="s">
        <v>5</v>
      </c>
      <c r="D537" t="s">
        <v>61</v>
      </c>
      <c r="E537" t="s">
        <v>1398</v>
      </c>
      <c r="F537" s="84" t="str">
        <f>VLOOKUP(A537,[1]Sheet1!$A$2:$E$1721,5,FALSE)</f>
        <v>7</v>
      </c>
      <c r="G537" s="84">
        <f>VLOOKUP(A537,'[2]FA PLANT-&amp; ELECT INSLATION'!$A$6:$E$1086,5,FALSE)</f>
        <v>0</v>
      </c>
      <c r="H537" s="92">
        <v>39252</v>
      </c>
      <c r="I537" s="93">
        <f t="shared" si="8"/>
        <v>2007</v>
      </c>
      <c r="J537" s="94">
        <v>922.5</v>
      </c>
      <c r="K537" s="94">
        <v>18450</v>
      </c>
      <c r="L537" s="94">
        <v>-17527.5</v>
      </c>
      <c r="M537" s="94">
        <v>0</v>
      </c>
      <c r="N537" s="94">
        <v>0</v>
      </c>
      <c r="O537" s="94">
        <v>0</v>
      </c>
      <c r="P537" s="94">
        <v>0</v>
      </c>
      <c r="Q537" s="94">
        <v>0</v>
      </c>
      <c r="R537" t="s">
        <v>33</v>
      </c>
      <c r="S537" s="94">
        <v>-17527.5</v>
      </c>
      <c r="T537" s="94">
        <v>922.5</v>
      </c>
      <c r="U537" s="94">
        <v>18450</v>
      </c>
      <c r="V537" t="s">
        <v>220</v>
      </c>
      <c r="W537" s="92"/>
      <c r="X537" t="s">
        <v>2</v>
      </c>
      <c r="Y537" t="s">
        <v>3</v>
      </c>
      <c r="Z537" s="94">
        <v>0</v>
      </c>
      <c r="AA537" s="94">
        <v>0</v>
      </c>
      <c r="AB537" s="94">
        <v>0</v>
      </c>
      <c r="AC537" s="94">
        <v>0</v>
      </c>
      <c r="AD537" s="94">
        <v>0</v>
      </c>
    </row>
    <row r="538" spans="1:30" x14ac:dyDescent="0.2">
      <c r="A538" t="s">
        <v>1397</v>
      </c>
      <c r="B538" t="s">
        <v>0</v>
      </c>
      <c r="C538" t="s">
        <v>5</v>
      </c>
      <c r="D538" t="s">
        <v>61</v>
      </c>
      <c r="E538" t="s">
        <v>1398</v>
      </c>
      <c r="F538" s="84" t="str">
        <f>VLOOKUP(A538,[1]Sheet1!$A$2:$E$1721,5,FALSE)</f>
        <v>7</v>
      </c>
      <c r="G538" s="84">
        <f>VLOOKUP(A538,'[2]FA PLANT-&amp; ELECT INSLATION'!$A$6:$E$1086,5,FALSE)</f>
        <v>0</v>
      </c>
      <c r="H538" s="92">
        <v>39252</v>
      </c>
      <c r="I538" s="93">
        <f t="shared" si="8"/>
        <v>2007</v>
      </c>
      <c r="J538" s="94">
        <v>922.55</v>
      </c>
      <c r="K538" s="94">
        <v>18451</v>
      </c>
      <c r="L538" s="94">
        <v>-17528.45</v>
      </c>
      <c r="M538" s="94">
        <v>0</v>
      </c>
      <c r="N538" s="94">
        <v>0</v>
      </c>
      <c r="O538" s="94">
        <v>0</v>
      </c>
      <c r="P538" s="94">
        <v>0</v>
      </c>
      <c r="Q538" s="94">
        <v>0</v>
      </c>
      <c r="R538" t="s">
        <v>33</v>
      </c>
      <c r="S538" s="94">
        <v>-17528.45</v>
      </c>
      <c r="T538" s="94">
        <v>922.55</v>
      </c>
      <c r="U538" s="94">
        <v>18451</v>
      </c>
      <c r="V538" t="s">
        <v>220</v>
      </c>
      <c r="W538" s="92"/>
      <c r="X538" t="s">
        <v>2</v>
      </c>
      <c r="Y538" t="s">
        <v>3</v>
      </c>
      <c r="Z538" s="94">
        <v>0</v>
      </c>
      <c r="AA538" s="94">
        <v>0</v>
      </c>
      <c r="AB538" s="94">
        <v>0</v>
      </c>
      <c r="AC538" s="94">
        <v>0</v>
      </c>
      <c r="AD538" s="94">
        <v>0</v>
      </c>
    </row>
    <row r="539" spans="1:30" x14ac:dyDescent="0.2">
      <c r="A539" t="s">
        <v>1228</v>
      </c>
      <c r="B539" t="s">
        <v>0</v>
      </c>
      <c r="C539" t="s">
        <v>5</v>
      </c>
      <c r="D539" t="s">
        <v>61</v>
      </c>
      <c r="E539" t="s">
        <v>1229</v>
      </c>
      <c r="F539" s="84" t="str">
        <f>VLOOKUP(A539,[1]Sheet1!$A$2:$E$1721,5,FALSE)</f>
        <v>7</v>
      </c>
      <c r="G539" s="84">
        <f>VLOOKUP(A539,'[2]FA PLANT-&amp; ELECT INSLATION'!$A$6:$E$1086,5,FALSE)</f>
        <v>0</v>
      </c>
      <c r="H539" s="92">
        <v>39276</v>
      </c>
      <c r="I539" s="93">
        <f t="shared" si="8"/>
        <v>2007</v>
      </c>
      <c r="J539" s="94">
        <v>1800</v>
      </c>
      <c r="K539" s="94">
        <v>36000</v>
      </c>
      <c r="L539" s="94">
        <v>-34200</v>
      </c>
      <c r="M539" s="94">
        <v>0</v>
      </c>
      <c r="N539" s="94">
        <v>0</v>
      </c>
      <c r="O539" s="94">
        <v>0</v>
      </c>
      <c r="P539" s="94">
        <v>0</v>
      </c>
      <c r="Q539" s="94">
        <v>0</v>
      </c>
      <c r="R539" t="s">
        <v>33</v>
      </c>
      <c r="S539" s="94">
        <v>-34200</v>
      </c>
      <c r="T539" s="94">
        <v>1800</v>
      </c>
      <c r="U539" s="94">
        <v>36000</v>
      </c>
      <c r="V539" t="s">
        <v>220</v>
      </c>
      <c r="W539" s="92"/>
      <c r="X539" t="s">
        <v>2</v>
      </c>
      <c r="Y539" t="s">
        <v>3</v>
      </c>
      <c r="Z539" s="94">
        <v>0</v>
      </c>
      <c r="AA539" s="94">
        <v>0</v>
      </c>
      <c r="AB539" s="94">
        <v>0</v>
      </c>
      <c r="AC539" s="94">
        <v>0</v>
      </c>
      <c r="AD539" s="94">
        <v>0</v>
      </c>
    </row>
    <row r="540" spans="1:30" x14ac:dyDescent="0.2">
      <c r="A540" t="s">
        <v>1230</v>
      </c>
      <c r="B540" t="s">
        <v>0</v>
      </c>
      <c r="C540" t="s">
        <v>5</v>
      </c>
      <c r="D540" t="s">
        <v>61</v>
      </c>
      <c r="E540" t="s">
        <v>1229</v>
      </c>
      <c r="F540" s="84" t="str">
        <f>VLOOKUP(A540,[1]Sheet1!$A$2:$E$1721,5,FALSE)</f>
        <v>7</v>
      </c>
      <c r="G540" s="84">
        <f>VLOOKUP(A540,'[2]FA PLANT-&amp; ELECT INSLATION'!$A$6:$E$1086,5,FALSE)</f>
        <v>0</v>
      </c>
      <c r="H540" s="92">
        <v>39276</v>
      </c>
      <c r="I540" s="93">
        <f t="shared" si="8"/>
        <v>2007</v>
      </c>
      <c r="J540" s="94">
        <v>1800</v>
      </c>
      <c r="K540" s="94">
        <v>36000</v>
      </c>
      <c r="L540" s="94">
        <v>-34200</v>
      </c>
      <c r="M540" s="94">
        <v>0</v>
      </c>
      <c r="N540" s="94">
        <v>0</v>
      </c>
      <c r="O540" s="94">
        <v>0</v>
      </c>
      <c r="P540" s="94">
        <v>0</v>
      </c>
      <c r="Q540" s="94">
        <v>0</v>
      </c>
      <c r="R540" t="s">
        <v>33</v>
      </c>
      <c r="S540" s="94">
        <v>-34200</v>
      </c>
      <c r="T540" s="94">
        <v>1800</v>
      </c>
      <c r="U540" s="94">
        <v>36000</v>
      </c>
      <c r="V540" t="s">
        <v>220</v>
      </c>
      <c r="W540" s="92"/>
      <c r="X540" t="s">
        <v>2</v>
      </c>
      <c r="Y540" t="s">
        <v>3</v>
      </c>
      <c r="Z540" s="94">
        <v>0</v>
      </c>
      <c r="AA540" s="94">
        <v>0</v>
      </c>
      <c r="AB540" s="94">
        <v>0</v>
      </c>
      <c r="AC540" s="94">
        <v>0</v>
      </c>
      <c r="AD540" s="94">
        <v>0</v>
      </c>
    </row>
    <row r="541" spans="1:30" x14ac:dyDescent="0.2">
      <c r="A541" t="s">
        <v>1538</v>
      </c>
      <c r="B541" t="s">
        <v>0</v>
      </c>
      <c r="C541" t="s">
        <v>5</v>
      </c>
      <c r="D541" t="s">
        <v>61</v>
      </c>
      <c r="E541" t="s">
        <v>1539</v>
      </c>
      <c r="F541" s="84" t="str">
        <f>VLOOKUP(A541,[1]Sheet1!$A$2:$E$1721,5,FALSE)</f>
        <v>7</v>
      </c>
      <c r="G541" s="84">
        <f>VLOOKUP(A541,'[2]FA PLANT-&amp; ELECT INSLATION'!$A$6:$E$1086,5,FALSE)</f>
        <v>0</v>
      </c>
      <c r="H541" s="92">
        <v>39250</v>
      </c>
      <c r="I541" s="93">
        <f t="shared" si="8"/>
        <v>2007</v>
      </c>
      <c r="J541" s="94">
        <v>577.20000000000005</v>
      </c>
      <c r="K541" s="94">
        <v>11544</v>
      </c>
      <c r="L541" s="94">
        <v>-10966.8</v>
      </c>
      <c r="M541" s="94">
        <v>0</v>
      </c>
      <c r="N541" s="94">
        <v>0</v>
      </c>
      <c r="O541" s="94">
        <v>0</v>
      </c>
      <c r="P541" s="94">
        <v>0</v>
      </c>
      <c r="Q541" s="94">
        <v>0</v>
      </c>
      <c r="R541" t="s">
        <v>33</v>
      </c>
      <c r="S541" s="94">
        <v>-10966.8</v>
      </c>
      <c r="T541" s="94">
        <v>577.20000000000005</v>
      </c>
      <c r="U541" s="94">
        <v>11544</v>
      </c>
      <c r="V541" t="s">
        <v>220</v>
      </c>
      <c r="W541" s="92"/>
      <c r="X541" t="s">
        <v>2</v>
      </c>
      <c r="Y541" t="s">
        <v>3</v>
      </c>
      <c r="Z541" s="94">
        <v>0</v>
      </c>
      <c r="AA541" s="94">
        <v>0</v>
      </c>
      <c r="AB541" s="94">
        <v>0</v>
      </c>
      <c r="AC541" s="94">
        <v>0</v>
      </c>
      <c r="AD541" s="94">
        <v>0</v>
      </c>
    </row>
    <row r="542" spans="1:30" x14ac:dyDescent="0.2">
      <c r="A542" t="s">
        <v>1543</v>
      </c>
      <c r="B542" t="s">
        <v>0</v>
      </c>
      <c r="C542" t="s">
        <v>5</v>
      </c>
      <c r="D542" t="s">
        <v>61</v>
      </c>
      <c r="E542" t="s">
        <v>1539</v>
      </c>
      <c r="F542" s="84" t="str">
        <f>VLOOKUP(A542,[1]Sheet1!$A$2:$E$1721,5,FALSE)</f>
        <v>7</v>
      </c>
      <c r="G542" s="84">
        <f>VLOOKUP(A542,'[2]FA PLANT-&amp; ELECT INSLATION'!$A$6:$E$1086,5,FALSE)</f>
        <v>0</v>
      </c>
      <c r="H542" s="92">
        <v>39250</v>
      </c>
      <c r="I542" s="93">
        <f t="shared" si="8"/>
        <v>2007</v>
      </c>
      <c r="J542" s="94">
        <v>577.15</v>
      </c>
      <c r="K542" s="94">
        <v>11543</v>
      </c>
      <c r="L542" s="94">
        <v>-10965.85</v>
      </c>
      <c r="M542" s="94">
        <v>0</v>
      </c>
      <c r="N542" s="94">
        <v>0</v>
      </c>
      <c r="O542" s="94">
        <v>0</v>
      </c>
      <c r="P542" s="94">
        <v>0</v>
      </c>
      <c r="Q542" s="94">
        <v>0</v>
      </c>
      <c r="R542" t="s">
        <v>33</v>
      </c>
      <c r="S542" s="94">
        <v>-10965.85</v>
      </c>
      <c r="T542" s="94">
        <v>577.15</v>
      </c>
      <c r="U542" s="94">
        <v>11543</v>
      </c>
      <c r="V542" t="s">
        <v>220</v>
      </c>
      <c r="W542" s="92"/>
      <c r="X542" t="s">
        <v>2</v>
      </c>
      <c r="Y542" t="s">
        <v>3</v>
      </c>
      <c r="Z542" s="94">
        <v>0</v>
      </c>
      <c r="AA542" s="94">
        <v>0</v>
      </c>
      <c r="AB542" s="94">
        <v>0</v>
      </c>
      <c r="AC542" s="94">
        <v>0</v>
      </c>
      <c r="AD542" s="94">
        <v>0</v>
      </c>
    </row>
    <row r="543" spans="1:30" x14ac:dyDescent="0.2">
      <c r="A543" t="s">
        <v>1544</v>
      </c>
      <c r="B543" t="s">
        <v>0</v>
      </c>
      <c r="C543" t="s">
        <v>5</v>
      </c>
      <c r="D543" t="s">
        <v>61</v>
      </c>
      <c r="E543" t="s">
        <v>1539</v>
      </c>
      <c r="F543" s="84" t="str">
        <f>VLOOKUP(A543,[1]Sheet1!$A$2:$E$1721,5,FALSE)</f>
        <v>7</v>
      </c>
      <c r="G543" s="84">
        <f>VLOOKUP(A543,'[2]FA PLANT-&amp; ELECT INSLATION'!$A$6:$E$1086,5,FALSE)</f>
        <v>0</v>
      </c>
      <c r="H543" s="92">
        <v>39250</v>
      </c>
      <c r="I543" s="93">
        <f t="shared" si="8"/>
        <v>2007</v>
      </c>
      <c r="J543" s="94">
        <v>577.15</v>
      </c>
      <c r="K543" s="94">
        <v>11543</v>
      </c>
      <c r="L543" s="94">
        <v>-10965.85</v>
      </c>
      <c r="M543" s="94">
        <v>0</v>
      </c>
      <c r="N543" s="94">
        <v>0</v>
      </c>
      <c r="O543" s="94">
        <v>0</v>
      </c>
      <c r="P543" s="94">
        <v>0</v>
      </c>
      <c r="Q543" s="94">
        <v>0</v>
      </c>
      <c r="R543" t="s">
        <v>33</v>
      </c>
      <c r="S543" s="94">
        <v>-10965.85</v>
      </c>
      <c r="T543" s="94">
        <v>577.15</v>
      </c>
      <c r="U543" s="94">
        <v>11543</v>
      </c>
      <c r="V543" t="s">
        <v>220</v>
      </c>
      <c r="W543" s="92"/>
      <c r="X543" t="s">
        <v>2</v>
      </c>
      <c r="Y543" t="s">
        <v>3</v>
      </c>
      <c r="Z543" s="94">
        <v>0</v>
      </c>
      <c r="AA543" s="94">
        <v>0</v>
      </c>
      <c r="AB543" s="94">
        <v>0</v>
      </c>
      <c r="AC543" s="94">
        <v>0</v>
      </c>
      <c r="AD543" s="94">
        <v>0</v>
      </c>
    </row>
    <row r="544" spans="1:30" x14ac:dyDescent="0.2">
      <c r="A544" t="s">
        <v>1540</v>
      </c>
      <c r="B544" t="s">
        <v>0</v>
      </c>
      <c r="C544" t="s">
        <v>5</v>
      </c>
      <c r="D544" t="s">
        <v>61</v>
      </c>
      <c r="E544" t="s">
        <v>1539</v>
      </c>
      <c r="F544" s="84" t="str">
        <f>VLOOKUP(A544,[1]Sheet1!$A$2:$E$1721,5,FALSE)</f>
        <v>7</v>
      </c>
      <c r="G544" s="84">
        <f>VLOOKUP(A544,'[2]FA PLANT-&amp; ELECT INSLATION'!$A$6:$E$1086,5,FALSE)</f>
        <v>0</v>
      </c>
      <c r="H544" s="92">
        <v>39250</v>
      </c>
      <c r="I544" s="93">
        <f t="shared" si="8"/>
        <v>2007</v>
      </c>
      <c r="J544" s="94">
        <v>577.20000000000005</v>
      </c>
      <c r="K544" s="94">
        <v>11544</v>
      </c>
      <c r="L544" s="94">
        <v>-10966.8</v>
      </c>
      <c r="M544" s="94">
        <v>0</v>
      </c>
      <c r="N544" s="94">
        <v>0</v>
      </c>
      <c r="O544" s="94">
        <v>0</v>
      </c>
      <c r="P544" s="94">
        <v>0</v>
      </c>
      <c r="Q544" s="94">
        <v>0</v>
      </c>
      <c r="R544" t="s">
        <v>33</v>
      </c>
      <c r="S544" s="94">
        <v>-10966.8</v>
      </c>
      <c r="T544" s="94">
        <v>577.20000000000005</v>
      </c>
      <c r="U544" s="94">
        <v>11544</v>
      </c>
      <c r="V544" t="s">
        <v>220</v>
      </c>
      <c r="W544" s="92"/>
      <c r="X544" t="s">
        <v>2</v>
      </c>
      <c r="Y544" t="s">
        <v>3</v>
      </c>
      <c r="Z544" s="94">
        <v>0</v>
      </c>
      <c r="AA544" s="94">
        <v>0</v>
      </c>
      <c r="AB544" s="94">
        <v>0</v>
      </c>
      <c r="AC544" s="94">
        <v>0</v>
      </c>
      <c r="AD544" s="94">
        <v>0</v>
      </c>
    </row>
    <row r="545" spans="1:30" x14ac:dyDescent="0.2">
      <c r="A545" t="s">
        <v>1541</v>
      </c>
      <c r="B545" t="s">
        <v>0</v>
      </c>
      <c r="C545" t="s">
        <v>5</v>
      </c>
      <c r="D545" t="s">
        <v>61</v>
      </c>
      <c r="E545" t="s">
        <v>1539</v>
      </c>
      <c r="F545" s="84" t="str">
        <f>VLOOKUP(A545,[1]Sheet1!$A$2:$E$1721,5,FALSE)</f>
        <v>7</v>
      </c>
      <c r="G545" s="84">
        <f>VLOOKUP(A545,'[2]FA PLANT-&amp; ELECT INSLATION'!$A$6:$E$1086,5,FALSE)</f>
        <v>0</v>
      </c>
      <c r="H545" s="92">
        <v>39250</v>
      </c>
      <c r="I545" s="93">
        <f t="shared" si="8"/>
        <v>2007</v>
      </c>
      <c r="J545" s="94">
        <v>577.20000000000005</v>
      </c>
      <c r="K545" s="94">
        <v>11544</v>
      </c>
      <c r="L545" s="94">
        <v>-10966.8</v>
      </c>
      <c r="M545" s="94">
        <v>0</v>
      </c>
      <c r="N545" s="94">
        <v>0</v>
      </c>
      <c r="O545" s="94">
        <v>0</v>
      </c>
      <c r="P545" s="94">
        <v>0</v>
      </c>
      <c r="Q545" s="94">
        <v>0</v>
      </c>
      <c r="R545" t="s">
        <v>33</v>
      </c>
      <c r="S545" s="94">
        <v>-10966.8</v>
      </c>
      <c r="T545" s="94">
        <v>577.20000000000005</v>
      </c>
      <c r="U545" s="94">
        <v>11544</v>
      </c>
      <c r="V545" t="s">
        <v>220</v>
      </c>
      <c r="W545" s="92"/>
      <c r="X545" t="s">
        <v>2</v>
      </c>
      <c r="Y545" t="s">
        <v>3</v>
      </c>
      <c r="Z545" s="94">
        <v>0</v>
      </c>
      <c r="AA545" s="94">
        <v>0</v>
      </c>
      <c r="AB545" s="94">
        <v>0</v>
      </c>
      <c r="AC545" s="94">
        <v>0</v>
      </c>
      <c r="AD545" s="94">
        <v>0</v>
      </c>
    </row>
    <row r="546" spans="1:30" x14ac:dyDescent="0.2">
      <c r="A546" t="s">
        <v>1542</v>
      </c>
      <c r="B546" t="s">
        <v>0</v>
      </c>
      <c r="C546" t="s">
        <v>5</v>
      </c>
      <c r="D546" t="s">
        <v>61</v>
      </c>
      <c r="E546" t="s">
        <v>1539</v>
      </c>
      <c r="F546" s="84" t="str">
        <f>VLOOKUP(A546,[1]Sheet1!$A$2:$E$1721,5,FALSE)</f>
        <v>7</v>
      </c>
      <c r="G546" s="84">
        <f>VLOOKUP(A546,'[2]FA PLANT-&amp; ELECT INSLATION'!$A$6:$E$1086,5,FALSE)</f>
        <v>0</v>
      </c>
      <c r="H546" s="92">
        <v>39332</v>
      </c>
      <c r="I546" s="93">
        <f t="shared" si="8"/>
        <v>2007</v>
      </c>
      <c r="J546" s="94">
        <v>577.20000000000005</v>
      </c>
      <c r="K546" s="94">
        <v>11544</v>
      </c>
      <c r="L546" s="94">
        <v>-10966.8</v>
      </c>
      <c r="M546" s="94">
        <v>0</v>
      </c>
      <c r="N546" s="94">
        <v>0</v>
      </c>
      <c r="O546" s="94">
        <v>0</v>
      </c>
      <c r="P546" s="94">
        <v>0</v>
      </c>
      <c r="Q546" s="94">
        <v>0</v>
      </c>
      <c r="R546" t="s">
        <v>33</v>
      </c>
      <c r="S546" s="94">
        <v>-10966.8</v>
      </c>
      <c r="T546" s="94">
        <v>577.20000000000005</v>
      </c>
      <c r="U546" s="94">
        <v>11544</v>
      </c>
      <c r="V546" t="s">
        <v>220</v>
      </c>
      <c r="W546" s="92"/>
      <c r="X546" t="s">
        <v>2</v>
      </c>
      <c r="Y546" t="s">
        <v>3</v>
      </c>
      <c r="Z546" s="94">
        <v>0</v>
      </c>
      <c r="AA546" s="94">
        <v>0</v>
      </c>
      <c r="AB546" s="94">
        <v>0</v>
      </c>
      <c r="AC546" s="94">
        <v>0</v>
      </c>
      <c r="AD546" s="94">
        <v>0</v>
      </c>
    </row>
    <row r="547" spans="1:30" x14ac:dyDescent="0.2">
      <c r="A547" t="s">
        <v>986</v>
      </c>
      <c r="B547" t="s">
        <v>0</v>
      </c>
      <c r="C547" t="s">
        <v>5</v>
      </c>
      <c r="D547" t="s">
        <v>61</v>
      </c>
      <c r="E547" t="s">
        <v>987</v>
      </c>
      <c r="F547" s="84" t="str">
        <f>VLOOKUP(A547,[1]Sheet1!$A$2:$E$1721,5,FALSE)</f>
        <v>7</v>
      </c>
      <c r="G547" s="84">
        <f>VLOOKUP(A547,'[2]FA PLANT-&amp; ELECT INSLATION'!$A$6:$E$1086,5,FALSE)</f>
        <v>0</v>
      </c>
      <c r="H547" s="92">
        <v>39327</v>
      </c>
      <c r="I547" s="93">
        <f t="shared" si="8"/>
        <v>2007</v>
      </c>
      <c r="J547" s="94">
        <v>4943.25</v>
      </c>
      <c r="K547" s="94">
        <v>98865</v>
      </c>
      <c r="L547" s="94">
        <v>-93921.75</v>
      </c>
      <c r="M547" s="94">
        <v>0</v>
      </c>
      <c r="N547" s="94">
        <v>0</v>
      </c>
      <c r="O547" s="94">
        <v>0</v>
      </c>
      <c r="P547" s="94">
        <v>0</v>
      </c>
      <c r="Q547" s="94">
        <v>0</v>
      </c>
      <c r="R547" t="s">
        <v>33</v>
      </c>
      <c r="S547" s="94">
        <v>-93921.75</v>
      </c>
      <c r="T547" s="94">
        <v>4943.25</v>
      </c>
      <c r="U547" s="94">
        <v>98865</v>
      </c>
      <c r="V547" t="s">
        <v>220</v>
      </c>
      <c r="W547" s="92"/>
      <c r="X547" t="s">
        <v>2</v>
      </c>
      <c r="Y547" t="s">
        <v>3</v>
      </c>
      <c r="Z547" s="94">
        <v>0</v>
      </c>
      <c r="AA547" s="94">
        <v>0</v>
      </c>
      <c r="AB547" s="94">
        <v>0</v>
      </c>
      <c r="AC547" s="94">
        <v>0</v>
      </c>
      <c r="AD547" s="94">
        <v>0</v>
      </c>
    </row>
    <row r="548" spans="1:30" x14ac:dyDescent="0.2">
      <c r="A548" t="s">
        <v>690</v>
      </c>
      <c r="B548" t="s">
        <v>0</v>
      </c>
      <c r="C548" t="s">
        <v>5</v>
      </c>
      <c r="D548" t="s">
        <v>61</v>
      </c>
      <c r="E548" t="s">
        <v>691</v>
      </c>
      <c r="F548" s="84" t="str">
        <f>VLOOKUP(A548,[1]Sheet1!$A$2:$E$1721,5,FALSE)</f>
        <v>7</v>
      </c>
      <c r="G548" s="84">
        <f>VLOOKUP(A548,'[2]FA PLANT-&amp; ELECT INSLATION'!$A$6:$E$1086,5,FALSE)</f>
        <v>0</v>
      </c>
      <c r="H548" s="92">
        <v>39338</v>
      </c>
      <c r="I548" s="93">
        <f t="shared" si="8"/>
        <v>2007</v>
      </c>
      <c r="J548" s="94">
        <v>15374.85</v>
      </c>
      <c r="K548" s="94">
        <v>307497</v>
      </c>
      <c r="L548" s="94">
        <v>-292122.15000000002</v>
      </c>
      <c r="M548" s="94">
        <v>0</v>
      </c>
      <c r="N548" s="94">
        <v>0</v>
      </c>
      <c r="O548" s="94">
        <v>0</v>
      </c>
      <c r="P548" s="94">
        <v>0</v>
      </c>
      <c r="Q548" s="94">
        <v>0</v>
      </c>
      <c r="R548" t="s">
        <v>33</v>
      </c>
      <c r="S548" s="94">
        <v>-292122.15000000002</v>
      </c>
      <c r="T548" s="94">
        <v>15374.85</v>
      </c>
      <c r="U548" s="94">
        <v>307497</v>
      </c>
      <c r="V548" t="s">
        <v>220</v>
      </c>
      <c r="W548" s="92"/>
      <c r="X548" t="s">
        <v>2</v>
      </c>
      <c r="Y548" t="s">
        <v>3</v>
      </c>
      <c r="Z548" s="94">
        <v>0</v>
      </c>
      <c r="AA548" s="94">
        <v>0</v>
      </c>
      <c r="AB548" s="94">
        <v>0</v>
      </c>
      <c r="AC548" s="94">
        <v>0</v>
      </c>
      <c r="AD548" s="94">
        <v>0</v>
      </c>
    </row>
    <row r="549" spans="1:30" x14ac:dyDescent="0.2">
      <c r="A549" t="s">
        <v>2535</v>
      </c>
      <c r="B549" t="s">
        <v>0</v>
      </c>
      <c r="C549" t="s">
        <v>5</v>
      </c>
      <c r="D549" t="s">
        <v>61</v>
      </c>
      <c r="E549" t="s">
        <v>2536</v>
      </c>
      <c r="F549" s="84" t="str">
        <f>VLOOKUP(A549,[1]Sheet1!$A$2:$E$1721,5,FALSE)</f>
        <v>7</v>
      </c>
      <c r="G549" s="84">
        <f>VLOOKUP(A549,'[2]FA PLANT-&amp; ELECT INSLATION'!$A$6:$E$1086,5,FALSE)</f>
        <v>0</v>
      </c>
      <c r="H549" s="92">
        <v>39330</v>
      </c>
      <c r="I549" s="93">
        <f t="shared" si="8"/>
        <v>2007</v>
      </c>
      <c r="J549" s="94">
        <v>425</v>
      </c>
      <c r="K549" s="94">
        <v>8500</v>
      </c>
      <c r="L549" s="94">
        <v>-8075</v>
      </c>
      <c r="M549" s="94">
        <v>0</v>
      </c>
      <c r="N549" s="94">
        <v>0</v>
      </c>
      <c r="O549" s="94">
        <v>-8500</v>
      </c>
      <c r="P549" s="94">
        <v>0</v>
      </c>
      <c r="Q549" s="94">
        <v>8075</v>
      </c>
      <c r="R549" t="s">
        <v>33</v>
      </c>
      <c r="S549" s="94">
        <v>0</v>
      </c>
      <c r="T549" s="94">
        <v>0</v>
      </c>
      <c r="U549" s="94">
        <v>0</v>
      </c>
      <c r="V549" t="s">
        <v>220</v>
      </c>
      <c r="W549" s="92">
        <v>44286</v>
      </c>
      <c r="X549" t="s">
        <v>2</v>
      </c>
      <c r="Y549" t="s">
        <v>3</v>
      </c>
      <c r="Z549" s="94">
        <v>0</v>
      </c>
      <c r="AA549" s="94">
        <v>0</v>
      </c>
      <c r="AB549" s="94">
        <v>0</v>
      </c>
      <c r="AC549" s="94">
        <v>0</v>
      </c>
      <c r="AD549" s="94">
        <v>0</v>
      </c>
    </row>
    <row r="550" spans="1:30" x14ac:dyDescent="0.2">
      <c r="A550" t="s">
        <v>2537</v>
      </c>
      <c r="B550" t="s">
        <v>0</v>
      </c>
      <c r="C550" t="s">
        <v>5</v>
      </c>
      <c r="D550" t="s">
        <v>61</v>
      </c>
      <c r="E550" t="s">
        <v>2538</v>
      </c>
      <c r="F550" s="84" t="str">
        <f>VLOOKUP(A550,[1]Sheet1!$A$2:$E$1721,5,FALSE)</f>
        <v>7</v>
      </c>
      <c r="G550" s="84">
        <f>VLOOKUP(A550,'[2]FA PLANT-&amp; ELECT INSLATION'!$A$6:$E$1086,5,FALSE)</f>
        <v>0</v>
      </c>
      <c r="H550" s="92">
        <v>39330</v>
      </c>
      <c r="I550" s="93">
        <f t="shared" si="8"/>
        <v>2007</v>
      </c>
      <c r="J550" s="94">
        <v>425</v>
      </c>
      <c r="K550" s="94">
        <v>8500</v>
      </c>
      <c r="L550" s="94">
        <v>-8075</v>
      </c>
      <c r="M550" s="94">
        <v>0</v>
      </c>
      <c r="N550" s="94">
        <v>0</v>
      </c>
      <c r="O550" s="94">
        <v>-8500</v>
      </c>
      <c r="P550" s="94">
        <v>0</v>
      </c>
      <c r="Q550" s="94">
        <v>8075</v>
      </c>
      <c r="R550" t="s">
        <v>33</v>
      </c>
      <c r="S550" s="94">
        <v>0</v>
      </c>
      <c r="T550" s="94">
        <v>0</v>
      </c>
      <c r="U550" s="94">
        <v>0</v>
      </c>
      <c r="V550" t="s">
        <v>220</v>
      </c>
      <c r="W550" s="92">
        <v>44286</v>
      </c>
      <c r="X550" t="s">
        <v>2</v>
      </c>
      <c r="Y550" t="s">
        <v>3</v>
      </c>
      <c r="Z550" s="94">
        <v>0</v>
      </c>
      <c r="AA550" s="94">
        <v>0</v>
      </c>
      <c r="AB550" s="94">
        <v>0</v>
      </c>
      <c r="AC550" s="94">
        <v>0</v>
      </c>
      <c r="AD550" s="94">
        <v>0</v>
      </c>
    </row>
    <row r="551" spans="1:30" x14ac:dyDescent="0.2">
      <c r="A551" t="s">
        <v>1068</v>
      </c>
      <c r="B551" t="s">
        <v>0</v>
      </c>
      <c r="C551" t="s">
        <v>5</v>
      </c>
      <c r="D551" t="s">
        <v>61</v>
      </c>
      <c r="E551" t="s">
        <v>1064</v>
      </c>
      <c r="F551" s="84" t="str">
        <f>VLOOKUP(A551,[1]Sheet1!$A$2:$E$1721,5,FALSE)</f>
        <v>7</v>
      </c>
      <c r="G551" s="84">
        <f>VLOOKUP(A551,'[2]FA PLANT-&amp; ELECT INSLATION'!$A$6:$E$1086,5,FALSE)</f>
        <v>0</v>
      </c>
      <c r="H551" s="92">
        <v>39328</v>
      </c>
      <c r="I551" s="93">
        <f t="shared" si="8"/>
        <v>2007</v>
      </c>
      <c r="J551" s="94">
        <v>3392.05</v>
      </c>
      <c r="K551" s="94">
        <v>67841</v>
      </c>
      <c r="L551" s="94">
        <v>-64448.95</v>
      </c>
      <c r="M551" s="94">
        <v>0</v>
      </c>
      <c r="N551" s="94">
        <v>0</v>
      </c>
      <c r="O551" s="94">
        <v>0</v>
      </c>
      <c r="P551" s="94">
        <v>0</v>
      </c>
      <c r="Q551" s="94">
        <v>0</v>
      </c>
      <c r="R551" t="s">
        <v>33</v>
      </c>
      <c r="S551" s="94">
        <v>-64448.95</v>
      </c>
      <c r="T551" s="94">
        <v>3392.05</v>
      </c>
      <c r="U551" s="94">
        <v>67841</v>
      </c>
      <c r="V551" t="s">
        <v>220</v>
      </c>
      <c r="W551" s="92"/>
      <c r="X551" t="s">
        <v>2</v>
      </c>
      <c r="Y551" t="s">
        <v>3</v>
      </c>
      <c r="Z551" s="94">
        <v>0</v>
      </c>
      <c r="AA551" s="94">
        <v>0</v>
      </c>
      <c r="AB551" s="94">
        <v>0</v>
      </c>
      <c r="AC551" s="94">
        <v>0</v>
      </c>
      <c r="AD551" s="94">
        <v>0</v>
      </c>
    </row>
    <row r="552" spans="1:30" x14ac:dyDescent="0.2">
      <c r="A552" t="s">
        <v>1001</v>
      </c>
      <c r="B552" t="s">
        <v>0</v>
      </c>
      <c r="C552" t="s">
        <v>5</v>
      </c>
      <c r="D552" t="s">
        <v>61</v>
      </c>
      <c r="E552" t="s">
        <v>1002</v>
      </c>
      <c r="F552" s="84" t="str">
        <f>VLOOKUP(A552,[1]Sheet1!$A$2:$E$1721,5,FALSE)</f>
        <v>7</v>
      </c>
      <c r="G552" s="84">
        <f>VLOOKUP(A552,'[2]FA PLANT-&amp; ELECT INSLATION'!$A$6:$E$1086,5,FALSE)</f>
        <v>0</v>
      </c>
      <c r="H552" s="92">
        <v>39308</v>
      </c>
      <c r="I552" s="93">
        <f t="shared" si="8"/>
        <v>2007</v>
      </c>
      <c r="J552" s="94">
        <v>4294.3</v>
      </c>
      <c r="K552" s="94">
        <v>85886</v>
      </c>
      <c r="L552" s="94">
        <v>-81591.7</v>
      </c>
      <c r="M552" s="94">
        <v>0</v>
      </c>
      <c r="N552" s="94">
        <v>0</v>
      </c>
      <c r="O552" s="94">
        <v>0</v>
      </c>
      <c r="P552" s="94">
        <v>0</v>
      </c>
      <c r="Q552" s="94">
        <v>0</v>
      </c>
      <c r="R552" t="s">
        <v>33</v>
      </c>
      <c r="S552" s="94">
        <v>-81591.7</v>
      </c>
      <c r="T552" s="94">
        <v>4294.3</v>
      </c>
      <c r="U552" s="94">
        <v>85886</v>
      </c>
      <c r="V552" t="s">
        <v>220</v>
      </c>
      <c r="W552" s="92"/>
      <c r="X552" t="s">
        <v>2</v>
      </c>
      <c r="Y552" t="s">
        <v>3</v>
      </c>
      <c r="Z552" s="94">
        <v>0</v>
      </c>
      <c r="AA552" s="94">
        <v>0</v>
      </c>
      <c r="AB552" s="94">
        <v>0</v>
      </c>
      <c r="AC552" s="94">
        <v>0</v>
      </c>
      <c r="AD552" s="94">
        <v>0</v>
      </c>
    </row>
    <row r="553" spans="1:30" x14ac:dyDescent="0.2">
      <c r="A553" t="s">
        <v>436</v>
      </c>
      <c r="B553" t="s">
        <v>0</v>
      </c>
      <c r="C553" t="s">
        <v>5</v>
      </c>
      <c r="D553" t="s">
        <v>61</v>
      </c>
      <c r="E553" t="s">
        <v>437</v>
      </c>
      <c r="F553" s="84" t="str">
        <f>VLOOKUP(A553,[1]Sheet1!$A$2:$E$1721,5,FALSE)</f>
        <v>7</v>
      </c>
      <c r="G553" s="84">
        <f>VLOOKUP(A553,'[2]FA PLANT-&amp; ELECT INSLATION'!$A$6:$E$1086,5,FALSE)</f>
        <v>0</v>
      </c>
      <c r="H553" s="92">
        <v>39350</v>
      </c>
      <c r="I553" s="93">
        <f t="shared" si="8"/>
        <v>2007</v>
      </c>
      <c r="J553" s="94">
        <v>46041.5</v>
      </c>
      <c r="K553" s="94">
        <v>920830</v>
      </c>
      <c r="L553" s="94">
        <v>-874788.5</v>
      </c>
      <c r="M553" s="94">
        <v>0</v>
      </c>
      <c r="N553" s="94">
        <v>0</v>
      </c>
      <c r="O553" s="94">
        <v>0</v>
      </c>
      <c r="P553" s="94">
        <v>0</v>
      </c>
      <c r="Q553" s="94">
        <v>0</v>
      </c>
      <c r="R553" t="s">
        <v>33</v>
      </c>
      <c r="S553" s="94">
        <v>-874788.5</v>
      </c>
      <c r="T553" s="94">
        <v>46041.5</v>
      </c>
      <c r="U553" s="94">
        <v>920830</v>
      </c>
      <c r="V553" t="s">
        <v>220</v>
      </c>
      <c r="W553" s="92"/>
      <c r="X553" t="s">
        <v>2</v>
      </c>
      <c r="Y553" t="s">
        <v>3</v>
      </c>
      <c r="Z553" s="94">
        <v>0</v>
      </c>
      <c r="AA553" s="94">
        <v>0</v>
      </c>
      <c r="AB553" s="94">
        <v>0</v>
      </c>
      <c r="AC553" s="94">
        <v>0</v>
      </c>
      <c r="AD553" s="94">
        <v>0</v>
      </c>
    </row>
    <row r="554" spans="1:30" x14ac:dyDescent="0.2">
      <c r="A554" t="s">
        <v>438</v>
      </c>
      <c r="B554" t="s">
        <v>0</v>
      </c>
      <c r="C554" t="s">
        <v>5</v>
      </c>
      <c r="D554" t="s">
        <v>61</v>
      </c>
      <c r="E554" t="s">
        <v>437</v>
      </c>
      <c r="F554" s="84" t="str">
        <f>VLOOKUP(A554,[1]Sheet1!$A$2:$E$1721,5,FALSE)</f>
        <v>7</v>
      </c>
      <c r="G554" s="84">
        <f>VLOOKUP(A554,'[2]FA PLANT-&amp; ELECT INSLATION'!$A$6:$E$1086,5,FALSE)</f>
        <v>0</v>
      </c>
      <c r="H554" s="92">
        <v>39350</v>
      </c>
      <c r="I554" s="93">
        <f t="shared" si="8"/>
        <v>2007</v>
      </c>
      <c r="J554" s="94">
        <v>46041.5</v>
      </c>
      <c r="K554" s="94">
        <v>920830</v>
      </c>
      <c r="L554" s="94">
        <v>-874788.5</v>
      </c>
      <c r="M554" s="94">
        <v>0</v>
      </c>
      <c r="N554" s="94">
        <v>0</v>
      </c>
      <c r="O554" s="94">
        <v>0</v>
      </c>
      <c r="P554" s="94">
        <v>0</v>
      </c>
      <c r="Q554" s="94">
        <v>0</v>
      </c>
      <c r="R554" t="s">
        <v>33</v>
      </c>
      <c r="S554" s="94">
        <v>-874788.5</v>
      </c>
      <c r="T554" s="94">
        <v>46041.5</v>
      </c>
      <c r="U554" s="94">
        <v>920830</v>
      </c>
      <c r="V554" t="s">
        <v>220</v>
      </c>
      <c r="W554" s="92"/>
      <c r="X554" t="s">
        <v>2</v>
      </c>
      <c r="Y554" t="s">
        <v>3</v>
      </c>
      <c r="Z554" s="94">
        <v>0</v>
      </c>
      <c r="AA554" s="94">
        <v>0</v>
      </c>
      <c r="AB554" s="94">
        <v>0</v>
      </c>
      <c r="AC554" s="94">
        <v>0</v>
      </c>
      <c r="AD554" s="94">
        <v>0</v>
      </c>
    </row>
    <row r="555" spans="1:30" x14ac:dyDescent="0.2">
      <c r="A555" t="s">
        <v>460</v>
      </c>
      <c r="B555" t="s">
        <v>0</v>
      </c>
      <c r="C555" t="s">
        <v>5</v>
      </c>
      <c r="D555" t="s">
        <v>61</v>
      </c>
      <c r="E555" t="s">
        <v>461</v>
      </c>
      <c r="F555" s="84" t="str">
        <f>VLOOKUP(A555,[1]Sheet1!$A$2:$E$1721,5,FALSE)</f>
        <v>7</v>
      </c>
      <c r="G555" s="84">
        <f>VLOOKUP(A555,'[2]FA PLANT-&amp; ELECT INSLATION'!$A$6:$E$1086,5,FALSE)</f>
        <v>0</v>
      </c>
      <c r="H555" s="92">
        <v>39343</v>
      </c>
      <c r="I555" s="93">
        <f t="shared" si="8"/>
        <v>2007</v>
      </c>
      <c r="J555" s="94">
        <v>41425.35</v>
      </c>
      <c r="K555" s="94">
        <v>828507</v>
      </c>
      <c r="L555" s="94">
        <v>-787081.65</v>
      </c>
      <c r="M555" s="94">
        <v>0</v>
      </c>
      <c r="N555" s="94">
        <v>0</v>
      </c>
      <c r="O555" s="94">
        <v>0</v>
      </c>
      <c r="P555" s="94">
        <v>0</v>
      </c>
      <c r="Q555" s="94">
        <v>0</v>
      </c>
      <c r="R555" t="s">
        <v>33</v>
      </c>
      <c r="S555" s="94">
        <v>-787081.65</v>
      </c>
      <c r="T555" s="94">
        <v>41425.35</v>
      </c>
      <c r="U555" s="94">
        <v>828507</v>
      </c>
      <c r="V555" t="s">
        <v>220</v>
      </c>
      <c r="W555" s="92"/>
      <c r="X555" t="s">
        <v>2</v>
      </c>
      <c r="Y555" t="s">
        <v>3</v>
      </c>
      <c r="Z555" s="94">
        <v>0</v>
      </c>
      <c r="AA555" s="94">
        <v>0</v>
      </c>
      <c r="AB555" s="94">
        <v>0</v>
      </c>
      <c r="AC555" s="94">
        <v>0</v>
      </c>
      <c r="AD555" s="94">
        <v>0</v>
      </c>
    </row>
    <row r="556" spans="1:30" x14ac:dyDescent="0.2">
      <c r="A556" t="s">
        <v>617</v>
      </c>
      <c r="B556" t="s">
        <v>0</v>
      </c>
      <c r="C556" t="s">
        <v>5</v>
      </c>
      <c r="D556" t="s">
        <v>61</v>
      </c>
      <c r="E556" t="s">
        <v>618</v>
      </c>
      <c r="F556" s="84" t="str">
        <f>VLOOKUP(A556,[1]Sheet1!$A$2:$E$1721,5,FALSE)</f>
        <v>1</v>
      </c>
      <c r="G556" s="84">
        <f>VLOOKUP(A556,'[2]FA PLANT-&amp; ELECT INSLATION'!$A$6:$E$1086,5,FALSE)</f>
        <v>0</v>
      </c>
      <c r="H556" s="92">
        <v>39275</v>
      </c>
      <c r="I556" s="93">
        <f t="shared" si="8"/>
        <v>2007</v>
      </c>
      <c r="J556" s="94">
        <v>0</v>
      </c>
      <c r="K556" s="94">
        <v>428067</v>
      </c>
      <c r="L556" s="94">
        <v>-428067</v>
      </c>
      <c r="M556" s="94">
        <v>0</v>
      </c>
      <c r="N556" s="94">
        <v>0</v>
      </c>
      <c r="O556" s="94">
        <v>0</v>
      </c>
      <c r="P556" s="94">
        <v>0</v>
      </c>
      <c r="Q556" s="94">
        <v>0</v>
      </c>
      <c r="R556" t="s">
        <v>33</v>
      </c>
      <c r="S556" s="94">
        <v>-428067</v>
      </c>
      <c r="T556" s="94">
        <v>0</v>
      </c>
      <c r="U556" s="94">
        <v>428067</v>
      </c>
      <c r="V556" t="s">
        <v>220</v>
      </c>
      <c r="W556" s="92"/>
      <c r="X556" t="s">
        <v>2</v>
      </c>
      <c r="Y556" t="s">
        <v>3</v>
      </c>
      <c r="Z556" s="94">
        <v>0</v>
      </c>
      <c r="AA556" s="94">
        <v>0</v>
      </c>
      <c r="AB556" s="94">
        <v>0</v>
      </c>
      <c r="AC556" s="94">
        <v>0</v>
      </c>
      <c r="AD556" s="94">
        <v>0</v>
      </c>
    </row>
    <row r="557" spans="1:30" x14ac:dyDescent="0.2">
      <c r="A557" t="s">
        <v>384</v>
      </c>
      <c r="B557" t="s">
        <v>0</v>
      </c>
      <c r="C557" t="s">
        <v>5</v>
      </c>
      <c r="D557" t="s">
        <v>61</v>
      </c>
      <c r="E557" t="s">
        <v>385</v>
      </c>
      <c r="F557" s="84" t="str">
        <f>VLOOKUP(A557,[1]Sheet1!$A$2:$E$1721,5,FALSE)</f>
        <v>7</v>
      </c>
      <c r="G557" s="84">
        <f>VLOOKUP(A557,'[2]FA PLANT-&amp; ELECT INSLATION'!$A$6:$E$1086,5,FALSE)</f>
        <v>716</v>
      </c>
      <c r="H557" s="92">
        <v>39308</v>
      </c>
      <c r="I557" s="93">
        <f t="shared" si="8"/>
        <v>2007</v>
      </c>
      <c r="J557" s="94">
        <v>60598.95</v>
      </c>
      <c r="K557" s="94">
        <v>1211979</v>
      </c>
      <c r="L557" s="94">
        <v>-1151380.05</v>
      </c>
      <c r="M557" s="94">
        <v>0</v>
      </c>
      <c r="N557" s="94">
        <v>0</v>
      </c>
      <c r="O557" s="94">
        <v>0</v>
      </c>
      <c r="P557" s="94">
        <v>0</v>
      </c>
      <c r="Q557" s="94">
        <v>0</v>
      </c>
      <c r="R557" t="s">
        <v>33</v>
      </c>
      <c r="S557" s="94">
        <v>-1151380.05</v>
      </c>
      <c r="T557" s="94">
        <v>60598.95</v>
      </c>
      <c r="U557" s="94">
        <v>1211979</v>
      </c>
      <c r="V557" t="s">
        <v>220</v>
      </c>
      <c r="W557" s="92"/>
      <c r="X557" t="s">
        <v>2</v>
      </c>
      <c r="Y557" t="s">
        <v>3</v>
      </c>
      <c r="Z557" s="94">
        <v>0</v>
      </c>
      <c r="AA557" s="94">
        <v>0</v>
      </c>
      <c r="AB557" s="94">
        <v>0</v>
      </c>
      <c r="AC557" s="94">
        <v>0</v>
      </c>
      <c r="AD557" s="94">
        <v>0</v>
      </c>
    </row>
    <row r="558" spans="1:30" x14ac:dyDescent="0.2">
      <c r="A558" t="s">
        <v>239</v>
      </c>
      <c r="B558" t="s">
        <v>0</v>
      </c>
      <c r="C558" t="s">
        <v>5</v>
      </c>
      <c r="D558" t="s">
        <v>61</v>
      </c>
      <c r="E558" t="s">
        <v>240</v>
      </c>
      <c r="F558" s="84" t="str">
        <f>VLOOKUP(A558,[1]Sheet1!$A$2:$E$1721,5,FALSE)</f>
        <v>10</v>
      </c>
      <c r="G558" s="84">
        <f>VLOOKUP(A558,'[2]FA PLANT-&amp; ELECT INSLATION'!$A$6:$E$1086,5,FALSE)</f>
        <v>1031</v>
      </c>
      <c r="H558" s="92">
        <v>39532</v>
      </c>
      <c r="I558" s="93">
        <f t="shared" si="8"/>
        <v>2008</v>
      </c>
      <c r="J558" s="94">
        <v>418426.1</v>
      </c>
      <c r="K558" s="94">
        <v>8368522</v>
      </c>
      <c r="L558" s="94">
        <v>-7950095.9000000004</v>
      </c>
      <c r="M558" s="94">
        <v>0</v>
      </c>
      <c r="N558" s="94">
        <v>0</v>
      </c>
      <c r="O558" s="94">
        <v>0</v>
      </c>
      <c r="P558" s="94">
        <v>0</v>
      </c>
      <c r="Q558" s="94">
        <v>0</v>
      </c>
      <c r="R558" t="s">
        <v>33</v>
      </c>
      <c r="S558" s="94">
        <v>-7950095.9000000004</v>
      </c>
      <c r="T558" s="94">
        <v>418426.1</v>
      </c>
      <c r="U558" s="94">
        <v>8368522</v>
      </c>
      <c r="V558" t="s">
        <v>220</v>
      </c>
      <c r="W558" s="92"/>
      <c r="X558" t="s">
        <v>2</v>
      </c>
      <c r="Y558" t="s">
        <v>3</v>
      </c>
      <c r="Z558" s="94">
        <v>0</v>
      </c>
      <c r="AA558" s="94">
        <v>0</v>
      </c>
      <c r="AB558" s="94">
        <v>0</v>
      </c>
      <c r="AC558" s="94">
        <v>0</v>
      </c>
      <c r="AD558" s="94">
        <v>0</v>
      </c>
    </row>
    <row r="559" spans="1:30" x14ac:dyDescent="0.2">
      <c r="A559" t="s">
        <v>1492</v>
      </c>
      <c r="B559" t="s">
        <v>0</v>
      </c>
      <c r="C559" t="s">
        <v>5</v>
      </c>
      <c r="D559" t="s">
        <v>61</v>
      </c>
      <c r="E559" t="s">
        <v>1493</v>
      </c>
      <c r="F559" s="84" t="str">
        <f>VLOOKUP(A559,[1]Sheet1!$A$2:$E$1721,5,FALSE)</f>
        <v>10</v>
      </c>
      <c r="G559" s="84">
        <f>VLOOKUP(A559,'[2]FA PLANT-&amp; ELECT INSLATION'!$A$6:$E$1086,5,FALSE)</f>
        <v>0</v>
      </c>
      <c r="H559" s="92">
        <v>39525</v>
      </c>
      <c r="I559" s="93">
        <f t="shared" si="8"/>
        <v>2008</v>
      </c>
      <c r="J559" s="94">
        <v>263.49</v>
      </c>
      <c r="K559" s="94">
        <v>14090.91</v>
      </c>
      <c r="L559" s="94">
        <v>-13827.42</v>
      </c>
      <c r="M559" s="94">
        <v>0</v>
      </c>
      <c r="N559" s="94">
        <v>0</v>
      </c>
      <c r="O559" s="94">
        <v>0</v>
      </c>
      <c r="P559" s="94">
        <v>0</v>
      </c>
      <c r="Q559" s="94">
        <v>0</v>
      </c>
      <c r="R559" t="s">
        <v>33</v>
      </c>
      <c r="S559" s="94">
        <v>-13827.42</v>
      </c>
      <c r="T559" s="94">
        <v>263.49</v>
      </c>
      <c r="U559" s="94">
        <v>14090.91</v>
      </c>
      <c r="V559" t="s">
        <v>220</v>
      </c>
      <c r="W559" s="92"/>
      <c r="X559" t="s">
        <v>2</v>
      </c>
      <c r="Y559" t="s">
        <v>3</v>
      </c>
      <c r="Z559" s="94">
        <v>0</v>
      </c>
      <c r="AA559" s="94">
        <v>0</v>
      </c>
      <c r="AB559" s="94">
        <v>0</v>
      </c>
      <c r="AC559" s="94">
        <v>0</v>
      </c>
      <c r="AD559" s="94">
        <v>0</v>
      </c>
    </row>
    <row r="560" spans="1:30" x14ac:dyDescent="0.2">
      <c r="A560" t="s">
        <v>961</v>
      </c>
      <c r="B560" t="s">
        <v>0</v>
      </c>
      <c r="C560" t="s">
        <v>5</v>
      </c>
      <c r="D560" t="s">
        <v>61</v>
      </c>
      <c r="E560" t="s">
        <v>962</v>
      </c>
      <c r="F560" s="84" t="str">
        <f>VLOOKUP(A560,[1]Sheet1!$A$2:$E$1721,5,FALSE)</f>
        <v>10</v>
      </c>
      <c r="G560" s="84">
        <f>VLOOKUP(A560,'[2]FA PLANT-&amp; ELECT INSLATION'!$A$6:$E$1086,5,FALSE)</f>
        <v>0</v>
      </c>
      <c r="H560" s="92">
        <v>39525</v>
      </c>
      <c r="I560" s="93">
        <f t="shared" si="8"/>
        <v>2008</v>
      </c>
      <c r="J560" s="94">
        <v>1816.24</v>
      </c>
      <c r="K560" s="94">
        <v>112727.27</v>
      </c>
      <c r="L560" s="94">
        <v>-110911.03</v>
      </c>
      <c r="M560" s="94">
        <v>0</v>
      </c>
      <c r="N560" s="94">
        <v>0</v>
      </c>
      <c r="O560" s="94">
        <v>0</v>
      </c>
      <c r="P560" s="94">
        <v>0</v>
      </c>
      <c r="Q560" s="94">
        <v>0</v>
      </c>
      <c r="R560" t="s">
        <v>33</v>
      </c>
      <c r="S560" s="94">
        <v>-110911.03</v>
      </c>
      <c r="T560" s="94">
        <v>1816.24</v>
      </c>
      <c r="U560" s="94">
        <v>112727.27</v>
      </c>
      <c r="V560" t="s">
        <v>220</v>
      </c>
      <c r="W560" s="92"/>
      <c r="X560" t="s">
        <v>2</v>
      </c>
      <c r="Y560" t="s">
        <v>3</v>
      </c>
      <c r="Z560" s="94">
        <v>0</v>
      </c>
      <c r="AA560" s="94">
        <v>0</v>
      </c>
      <c r="AB560" s="94">
        <v>0</v>
      </c>
      <c r="AC560" s="94">
        <v>0</v>
      </c>
      <c r="AD560" s="94">
        <v>0</v>
      </c>
    </row>
    <row r="561" spans="1:30" x14ac:dyDescent="0.2">
      <c r="A561" t="s">
        <v>843</v>
      </c>
      <c r="B561" t="s">
        <v>0</v>
      </c>
      <c r="C561" t="s">
        <v>5</v>
      </c>
      <c r="D561" t="s">
        <v>61</v>
      </c>
      <c r="E561" t="s">
        <v>844</v>
      </c>
      <c r="F561" s="84" t="str">
        <f>VLOOKUP(A561,[1]Sheet1!$A$2:$E$1721,5,FALSE)</f>
        <v>10</v>
      </c>
      <c r="G561" s="84">
        <f>VLOOKUP(A561,'[2]FA PLANT-&amp; ELECT INSLATION'!$A$6:$E$1086,5,FALSE)</f>
        <v>1156</v>
      </c>
      <c r="H561" s="92">
        <v>39525</v>
      </c>
      <c r="I561" s="93">
        <f t="shared" si="8"/>
        <v>2008</v>
      </c>
      <c r="J561" s="94">
        <v>9237.6</v>
      </c>
      <c r="K561" s="94">
        <v>184752.09</v>
      </c>
      <c r="L561" s="94">
        <v>-175514.49</v>
      </c>
      <c r="M561" s="94">
        <v>0</v>
      </c>
      <c r="N561" s="94">
        <v>0</v>
      </c>
      <c r="O561" s="94">
        <v>0</v>
      </c>
      <c r="P561" s="94">
        <v>0</v>
      </c>
      <c r="Q561" s="94">
        <v>0</v>
      </c>
      <c r="R561" t="s">
        <v>33</v>
      </c>
      <c r="S561" s="94">
        <v>-175514.49</v>
      </c>
      <c r="T561" s="94">
        <v>9237.6</v>
      </c>
      <c r="U561" s="94">
        <v>184752.09</v>
      </c>
      <c r="V561" t="s">
        <v>220</v>
      </c>
      <c r="W561" s="92"/>
      <c r="X561" t="s">
        <v>2</v>
      </c>
      <c r="Y561" t="s">
        <v>3</v>
      </c>
      <c r="Z561" s="94">
        <v>0</v>
      </c>
      <c r="AA561" s="94">
        <v>0</v>
      </c>
      <c r="AB561" s="94">
        <v>0</v>
      </c>
      <c r="AC561" s="94">
        <v>0</v>
      </c>
      <c r="AD561" s="94">
        <v>0</v>
      </c>
    </row>
    <row r="562" spans="1:30" x14ac:dyDescent="0.2">
      <c r="A562" t="s">
        <v>254</v>
      </c>
      <c r="B562" t="s">
        <v>0</v>
      </c>
      <c r="C562" t="s">
        <v>5</v>
      </c>
      <c r="D562" t="s">
        <v>61</v>
      </c>
      <c r="E562" t="s">
        <v>255</v>
      </c>
      <c r="F562" s="84" t="str">
        <f>VLOOKUP(A562,[1]Sheet1!$A$2:$E$1721,5,FALSE)</f>
        <v>10</v>
      </c>
      <c r="G562" s="84">
        <f>VLOOKUP(A562,'[2]FA PLANT-&amp; ELECT INSLATION'!$A$6:$E$1086,5,FALSE)</f>
        <v>672</v>
      </c>
      <c r="H562" s="92">
        <v>39464</v>
      </c>
      <c r="I562" s="93">
        <f t="shared" si="8"/>
        <v>2008</v>
      </c>
      <c r="J562" s="94">
        <v>241376.94</v>
      </c>
      <c r="K562" s="94">
        <v>4827538.79</v>
      </c>
      <c r="L562" s="94">
        <v>-4586161.8499999996</v>
      </c>
      <c r="M562" s="94">
        <v>0</v>
      </c>
      <c r="N562" s="94">
        <v>0</v>
      </c>
      <c r="O562" s="94">
        <v>0</v>
      </c>
      <c r="P562" s="94">
        <v>0</v>
      </c>
      <c r="Q562" s="94">
        <v>0</v>
      </c>
      <c r="R562" t="s">
        <v>33</v>
      </c>
      <c r="S562" s="94">
        <v>-4586161.8499999996</v>
      </c>
      <c r="T562" s="94">
        <v>241376.94</v>
      </c>
      <c r="U562" s="94">
        <v>4827538.79</v>
      </c>
      <c r="V562" t="s">
        <v>220</v>
      </c>
      <c r="W562" s="92"/>
      <c r="X562" t="s">
        <v>2</v>
      </c>
      <c r="Y562" t="s">
        <v>3</v>
      </c>
      <c r="Z562" s="94">
        <v>0</v>
      </c>
      <c r="AA562" s="94">
        <v>0</v>
      </c>
      <c r="AB562" s="94">
        <v>0</v>
      </c>
      <c r="AC562" s="94">
        <v>0</v>
      </c>
      <c r="AD562" s="94">
        <v>0</v>
      </c>
    </row>
    <row r="563" spans="1:30" x14ac:dyDescent="0.2">
      <c r="A563" t="s">
        <v>227</v>
      </c>
      <c r="B563" t="s">
        <v>0</v>
      </c>
      <c r="C563" t="s">
        <v>5</v>
      </c>
      <c r="D563" t="s">
        <v>61</v>
      </c>
      <c r="E563" t="s">
        <v>228</v>
      </c>
      <c r="F563" s="84" t="str">
        <f>VLOOKUP(A563,[1]Sheet1!$A$2:$E$1721,5,FALSE)</f>
        <v>10</v>
      </c>
      <c r="G563" s="84">
        <f>VLOOKUP(A563,'[2]FA PLANT-&amp; ELECT INSLATION'!$A$6:$E$1086,5,FALSE)</f>
        <v>637</v>
      </c>
      <c r="H563" s="92">
        <v>39532</v>
      </c>
      <c r="I563" s="93">
        <f t="shared" si="8"/>
        <v>2008</v>
      </c>
      <c r="J563" s="94">
        <v>734049.45</v>
      </c>
      <c r="K563" s="94">
        <v>14680989</v>
      </c>
      <c r="L563" s="94">
        <v>-13946939.550000001</v>
      </c>
      <c r="M563" s="94">
        <v>0</v>
      </c>
      <c r="N563" s="94">
        <v>0</v>
      </c>
      <c r="O563" s="94">
        <v>0</v>
      </c>
      <c r="P563" s="94">
        <v>0</v>
      </c>
      <c r="Q563" s="94">
        <v>0</v>
      </c>
      <c r="R563" t="s">
        <v>33</v>
      </c>
      <c r="S563" s="94">
        <v>-13946939.550000001</v>
      </c>
      <c r="T563" s="94">
        <v>734049.45</v>
      </c>
      <c r="U563" s="94">
        <v>14680989</v>
      </c>
      <c r="V563" t="s">
        <v>220</v>
      </c>
      <c r="W563" s="92"/>
      <c r="X563" t="s">
        <v>2</v>
      </c>
      <c r="Y563" t="s">
        <v>3</v>
      </c>
      <c r="Z563" s="94">
        <v>0</v>
      </c>
      <c r="AA563" s="94">
        <v>0</v>
      </c>
      <c r="AB563" s="94">
        <v>0</v>
      </c>
      <c r="AC563" s="94">
        <v>0</v>
      </c>
      <c r="AD563" s="94">
        <v>0</v>
      </c>
    </row>
    <row r="564" spans="1:30" x14ac:dyDescent="0.2">
      <c r="A564" t="s">
        <v>325</v>
      </c>
      <c r="B564" t="s">
        <v>0</v>
      </c>
      <c r="C564" t="s">
        <v>5</v>
      </c>
      <c r="D564" t="s">
        <v>61</v>
      </c>
      <c r="E564" t="s">
        <v>326</v>
      </c>
      <c r="F564" s="84" t="str">
        <f>VLOOKUP(A564,[1]Sheet1!$A$2:$E$1721,5,FALSE)</f>
        <v>8</v>
      </c>
      <c r="G564" s="84">
        <f>VLOOKUP(A564,'[2]FA PLANT-&amp; ELECT INSLATION'!$A$6:$E$1086,5,FALSE)</f>
        <v>0</v>
      </c>
      <c r="H564" s="92">
        <v>42455</v>
      </c>
      <c r="I564" s="93">
        <f t="shared" si="8"/>
        <v>2016</v>
      </c>
      <c r="J564" s="94">
        <v>1106905.1599999999</v>
      </c>
      <c r="K564" s="94">
        <v>2116441</v>
      </c>
      <c r="L564" s="94">
        <v>-1009535.84</v>
      </c>
      <c r="M564" s="94">
        <v>0</v>
      </c>
      <c r="N564" s="94">
        <v>-251303.54</v>
      </c>
      <c r="O564" s="94">
        <v>0</v>
      </c>
      <c r="P564" s="94">
        <v>0</v>
      </c>
      <c r="Q564" s="94">
        <v>0</v>
      </c>
      <c r="R564" t="s">
        <v>33</v>
      </c>
      <c r="S564" s="94">
        <v>-1260839.3799999999</v>
      </c>
      <c r="T564" s="94">
        <v>855601.62</v>
      </c>
      <c r="U564" s="94">
        <v>2116441</v>
      </c>
      <c r="V564" t="s">
        <v>220</v>
      </c>
      <c r="W564" s="92"/>
      <c r="X564" t="s">
        <v>2</v>
      </c>
      <c r="Y564" t="s">
        <v>3</v>
      </c>
      <c r="Z564" s="94">
        <v>0</v>
      </c>
      <c r="AA564" s="94">
        <v>0</v>
      </c>
      <c r="AB564" s="94">
        <v>0</v>
      </c>
      <c r="AC564" s="94">
        <v>0</v>
      </c>
      <c r="AD564" s="94">
        <v>0</v>
      </c>
    </row>
    <row r="565" spans="1:30" x14ac:dyDescent="0.2">
      <c r="A565" t="s">
        <v>1160</v>
      </c>
      <c r="B565" t="s">
        <v>0</v>
      </c>
      <c r="C565" t="s">
        <v>5</v>
      </c>
      <c r="D565" t="s">
        <v>61</v>
      </c>
      <c r="E565" t="s">
        <v>1161</v>
      </c>
      <c r="F565" s="84" t="str">
        <f>VLOOKUP(A565,[1]Sheet1!$A$2:$E$1721,5,FALSE)</f>
        <v>8</v>
      </c>
      <c r="G565" s="84">
        <f>VLOOKUP(A565,'[2]FA PLANT-&amp; ELECT INSLATION'!$A$6:$E$1086,5,FALSE)</f>
        <v>1152</v>
      </c>
      <c r="H565" s="92">
        <v>42095</v>
      </c>
      <c r="I565" s="93">
        <f t="shared" si="8"/>
        <v>2015</v>
      </c>
      <c r="J565" s="94">
        <v>4281.8</v>
      </c>
      <c r="K565" s="94">
        <v>50000</v>
      </c>
      <c r="L565" s="94">
        <v>-45718.2</v>
      </c>
      <c r="M565" s="94">
        <v>0</v>
      </c>
      <c r="N565" s="94">
        <v>-593.92999999999995</v>
      </c>
      <c r="O565" s="94">
        <v>0</v>
      </c>
      <c r="P565" s="94">
        <v>0</v>
      </c>
      <c r="Q565" s="94">
        <v>0</v>
      </c>
      <c r="R565" t="s">
        <v>33</v>
      </c>
      <c r="S565" s="94">
        <v>-46312.13</v>
      </c>
      <c r="T565" s="94">
        <v>3687.87</v>
      </c>
      <c r="U565" s="94">
        <v>50000</v>
      </c>
      <c r="V565" t="s">
        <v>220</v>
      </c>
      <c r="W565" s="92"/>
      <c r="X565" t="s">
        <v>2</v>
      </c>
      <c r="Y565" t="s">
        <v>3</v>
      </c>
      <c r="Z565" s="94">
        <v>0</v>
      </c>
      <c r="AA565" s="94">
        <v>0</v>
      </c>
      <c r="AB565" s="94">
        <v>0</v>
      </c>
      <c r="AC565" s="94">
        <v>0</v>
      </c>
      <c r="AD565" s="94">
        <v>0</v>
      </c>
    </row>
    <row r="566" spans="1:30" x14ac:dyDescent="0.2">
      <c r="A566" t="s">
        <v>615</v>
      </c>
      <c r="B566" t="s">
        <v>0</v>
      </c>
      <c r="C566" t="s">
        <v>5</v>
      </c>
      <c r="D566" t="s">
        <v>61</v>
      </c>
      <c r="E566" t="s">
        <v>616</v>
      </c>
      <c r="F566" s="84" t="str">
        <f>VLOOKUP(A566,[1]Sheet1!$A$2:$E$1721,5,FALSE)</f>
        <v>5</v>
      </c>
      <c r="G566" s="84">
        <f>VLOOKUP(A566,'[2]FA PLANT-&amp; ELECT INSLATION'!$A$6:$E$1086,5,FALSE)</f>
        <v>0</v>
      </c>
      <c r="H566" s="92">
        <v>39861</v>
      </c>
      <c r="I566" s="93">
        <f t="shared" si="8"/>
        <v>2009</v>
      </c>
      <c r="J566" s="94">
        <v>21514.95</v>
      </c>
      <c r="K566" s="94">
        <v>430299</v>
      </c>
      <c r="L566" s="94">
        <v>-408784.05</v>
      </c>
      <c r="M566" s="94">
        <v>0</v>
      </c>
      <c r="N566" s="94">
        <v>0</v>
      </c>
      <c r="O566" s="94">
        <v>0</v>
      </c>
      <c r="P566" s="94">
        <v>0</v>
      </c>
      <c r="Q566" s="94">
        <v>0</v>
      </c>
      <c r="R566" t="s">
        <v>33</v>
      </c>
      <c r="S566" s="94">
        <v>-408784.05</v>
      </c>
      <c r="T566" s="94">
        <v>21514.95</v>
      </c>
      <c r="U566" s="94">
        <v>430299</v>
      </c>
      <c r="V566" t="s">
        <v>220</v>
      </c>
      <c r="W566" s="92"/>
      <c r="X566" t="s">
        <v>2</v>
      </c>
      <c r="Y566" t="s">
        <v>3</v>
      </c>
      <c r="Z566" s="94">
        <v>0</v>
      </c>
      <c r="AA566" s="94">
        <v>0</v>
      </c>
      <c r="AB566" s="94">
        <v>0</v>
      </c>
      <c r="AC566" s="94">
        <v>0</v>
      </c>
      <c r="AD566" s="94">
        <v>0</v>
      </c>
    </row>
    <row r="567" spans="1:30" x14ac:dyDescent="0.2">
      <c r="A567" t="s">
        <v>1006</v>
      </c>
      <c r="B567" t="s">
        <v>8</v>
      </c>
      <c r="C567" t="s">
        <v>5</v>
      </c>
      <c r="D567" t="s">
        <v>61</v>
      </c>
      <c r="E567" t="s">
        <v>1007</v>
      </c>
      <c r="F567" s="84" t="str">
        <f>VLOOKUP(A567,[1]Sheet1!$A$2:$E$1721,5,FALSE)</f>
        <v>15</v>
      </c>
      <c r="G567" s="84">
        <f>VLOOKUP(A567,'[2]FA PLANT-&amp; ELECT INSLATION'!$A$6:$E$1086,5,FALSE)</f>
        <v>0</v>
      </c>
      <c r="H567" s="92">
        <v>40212</v>
      </c>
      <c r="I567" s="93">
        <f t="shared" si="8"/>
        <v>2010</v>
      </c>
      <c r="J567" s="94">
        <v>19506.05</v>
      </c>
      <c r="K567" s="94">
        <v>85020</v>
      </c>
      <c r="L567" s="94">
        <v>-65513.95</v>
      </c>
      <c r="M567" s="94">
        <v>0</v>
      </c>
      <c r="N567" s="94">
        <v>-3149.37</v>
      </c>
      <c r="O567" s="94">
        <v>0</v>
      </c>
      <c r="P567" s="94">
        <v>0</v>
      </c>
      <c r="Q567" s="94">
        <v>0</v>
      </c>
      <c r="R567" t="s">
        <v>33</v>
      </c>
      <c r="S567" s="94">
        <v>-68663.320000000007</v>
      </c>
      <c r="T567" s="94">
        <v>16356.68</v>
      </c>
      <c r="U567" s="94">
        <v>85020</v>
      </c>
      <c r="V567" t="s">
        <v>220</v>
      </c>
      <c r="W567" s="92"/>
      <c r="X567" t="s">
        <v>2</v>
      </c>
      <c r="Y567" t="s">
        <v>3</v>
      </c>
      <c r="Z567" s="94">
        <v>0</v>
      </c>
      <c r="AA567" s="94">
        <v>0</v>
      </c>
      <c r="AB567" s="94">
        <v>0</v>
      </c>
      <c r="AC567" s="94">
        <v>0</v>
      </c>
      <c r="AD567" s="94">
        <v>0</v>
      </c>
    </row>
    <row r="568" spans="1:30" x14ac:dyDescent="0.2">
      <c r="A568" t="s">
        <v>1006</v>
      </c>
      <c r="B568" t="s">
        <v>9</v>
      </c>
      <c r="C568" t="s">
        <v>5</v>
      </c>
      <c r="D568" t="s">
        <v>61</v>
      </c>
      <c r="E568" t="s">
        <v>1176</v>
      </c>
      <c r="F568" s="84" t="str">
        <f>VLOOKUP(A568,[1]Sheet1!$A$2:$E$1721,5,FALSE)</f>
        <v>15</v>
      </c>
      <c r="G568" s="84">
        <f>VLOOKUP(A568,'[2]FA PLANT-&amp; ELECT INSLATION'!$A$6:$E$1086,5,FALSE)</f>
        <v>0</v>
      </c>
      <c r="H568" s="92">
        <v>40212</v>
      </c>
      <c r="I568" s="93">
        <f t="shared" si="8"/>
        <v>2010</v>
      </c>
      <c r="J568" s="94">
        <v>2289</v>
      </c>
      <c r="K568" s="94">
        <v>45780</v>
      </c>
      <c r="L568" s="94">
        <v>-43491</v>
      </c>
      <c r="M568" s="94">
        <v>0</v>
      </c>
      <c r="N568" s="94">
        <v>0</v>
      </c>
      <c r="O568" s="94">
        <v>0</v>
      </c>
      <c r="P568" s="94">
        <v>0</v>
      </c>
      <c r="Q568" s="94">
        <v>0</v>
      </c>
      <c r="R568" t="s">
        <v>33</v>
      </c>
      <c r="S568" s="94">
        <v>-43491</v>
      </c>
      <c r="T568" s="94">
        <v>2289</v>
      </c>
      <c r="U568" s="94">
        <v>45780</v>
      </c>
      <c r="V568" t="s">
        <v>220</v>
      </c>
      <c r="W568" s="92"/>
      <c r="X568" t="s">
        <v>2</v>
      </c>
      <c r="Y568" t="s">
        <v>3</v>
      </c>
      <c r="Z568" s="94">
        <v>0</v>
      </c>
      <c r="AA568" s="94">
        <v>0</v>
      </c>
      <c r="AB568" s="94">
        <v>0</v>
      </c>
      <c r="AC568" s="94">
        <v>0</v>
      </c>
      <c r="AD568" s="94">
        <v>0</v>
      </c>
    </row>
    <row r="569" spans="1:30" x14ac:dyDescent="0.2">
      <c r="A569" t="s">
        <v>1259</v>
      </c>
      <c r="B569" t="s">
        <v>8</v>
      </c>
      <c r="C569" t="s">
        <v>5</v>
      </c>
      <c r="D569" t="s">
        <v>61</v>
      </c>
      <c r="E569" t="s">
        <v>1260</v>
      </c>
      <c r="F569" s="84" t="str">
        <f>VLOOKUP(A569,[1]Sheet1!$A$2:$E$1721,5,FALSE)</f>
        <v>15</v>
      </c>
      <c r="G569" s="84">
        <f>VLOOKUP(A569,'[2]FA PLANT-&amp; ELECT INSLATION'!$A$6:$E$1086,5,FALSE)</f>
        <v>1071</v>
      </c>
      <c r="H569" s="92">
        <v>39479</v>
      </c>
      <c r="I569" s="93">
        <f t="shared" si="8"/>
        <v>2008</v>
      </c>
      <c r="J569" s="94">
        <v>2326.48</v>
      </c>
      <c r="K569" s="94">
        <v>33067</v>
      </c>
      <c r="L569" s="94">
        <v>-30740.52</v>
      </c>
      <c r="M569" s="94">
        <v>0</v>
      </c>
      <c r="N569" s="94">
        <v>-52.44</v>
      </c>
      <c r="O569" s="94">
        <v>0</v>
      </c>
      <c r="P569" s="94">
        <v>0</v>
      </c>
      <c r="Q569" s="94">
        <v>0</v>
      </c>
      <c r="R569" t="s">
        <v>33</v>
      </c>
      <c r="S569" s="94">
        <v>-30792.959999999999</v>
      </c>
      <c r="T569" s="94">
        <v>2274.04</v>
      </c>
      <c r="U569" s="94">
        <v>33067</v>
      </c>
      <c r="V569" t="s">
        <v>220</v>
      </c>
      <c r="W569" s="92"/>
      <c r="X569" t="s">
        <v>2</v>
      </c>
      <c r="Y569" t="s">
        <v>3</v>
      </c>
      <c r="Z569" s="94">
        <v>0</v>
      </c>
      <c r="AA569" s="94">
        <v>0</v>
      </c>
      <c r="AB569" s="94">
        <v>0</v>
      </c>
      <c r="AC569" s="94">
        <v>0</v>
      </c>
      <c r="AD569" s="94">
        <v>0</v>
      </c>
    </row>
    <row r="570" spans="1:30" x14ac:dyDescent="0.2">
      <c r="A570" t="s">
        <v>1259</v>
      </c>
      <c r="B570" t="s">
        <v>9</v>
      </c>
      <c r="C570" t="s">
        <v>5</v>
      </c>
      <c r="D570" t="s">
        <v>61</v>
      </c>
      <c r="E570" t="s">
        <v>1606</v>
      </c>
      <c r="F570" s="84" t="str">
        <f>VLOOKUP(A570,[1]Sheet1!$A$2:$E$1721,5,FALSE)</f>
        <v>15</v>
      </c>
      <c r="G570" s="84">
        <f>VLOOKUP(A570,'[2]FA PLANT-&amp; ELECT INSLATION'!$A$6:$E$1086,5,FALSE)</f>
        <v>1071</v>
      </c>
      <c r="H570" s="92">
        <v>39479</v>
      </c>
      <c r="I570" s="93">
        <f t="shared" si="8"/>
        <v>2008</v>
      </c>
      <c r="J570" s="94">
        <v>498.4</v>
      </c>
      <c r="K570" s="94">
        <v>8267</v>
      </c>
      <c r="L570" s="94">
        <v>-7768.6</v>
      </c>
      <c r="M570" s="94">
        <v>0</v>
      </c>
      <c r="N570" s="94">
        <v>-29.99</v>
      </c>
      <c r="O570" s="94">
        <v>0</v>
      </c>
      <c r="P570" s="94">
        <v>0</v>
      </c>
      <c r="Q570" s="94">
        <v>0</v>
      </c>
      <c r="R570" t="s">
        <v>33</v>
      </c>
      <c r="S570" s="94">
        <v>-7798.59</v>
      </c>
      <c r="T570" s="94">
        <v>468.41</v>
      </c>
      <c r="U570" s="94">
        <v>8267</v>
      </c>
      <c r="V570" t="s">
        <v>220</v>
      </c>
      <c r="W570" s="92"/>
      <c r="X570" t="s">
        <v>2</v>
      </c>
      <c r="Y570" t="s">
        <v>3</v>
      </c>
      <c r="Z570" s="94">
        <v>0</v>
      </c>
      <c r="AA570" s="94">
        <v>0</v>
      </c>
      <c r="AB570" s="94">
        <v>0</v>
      </c>
      <c r="AC570" s="94">
        <v>0</v>
      </c>
      <c r="AD570" s="94">
        <v>0</v>
      </c>
    </row>
    <row r="571" spans="1:30" x14ac:dyDescent="0.2">
      <c r="A571" t="s">
        <v>1259</v>
      </c>
      <c r="B571" t="s">
        <v>10</v>
      </c>
      <c r="C571" t="s">
        <v>5</v>
      </c>
      <c r="D571" t="s">
        <v>61</v>
      </c>
      <c r="E571" t="s">
        <v>1436</v>
      </c>
      <c r="F571" s="84" t="str">
        <f>VLOOKUP(A571,[1]Sheet1!$A$2:$E$1721,5,FALSE)</f>
        <v>15</v>
      </c>
      <c r="G571" s="84">
        <f>VLOOKUP(A571,'[2]FA PLANT-&amp; ELECT INSLATION'!$A$6:$E$1086,5,FALSE)</f>
        <v>1071</v>
      </c>
      <c r="H571" s="92">
        <v>39479</v>
      </c>
      <c r="I571" s="93">
        <f t="shared" si="8"/>
        <v>2008</v>
      </c>
      <c r="J571" s="94">
        <v>826.65</v>
      </c>
      <c r="K571" s="94">
        <v>16533</v>
      </c>
      <c r="L571" s="94">
        <v>-15706.35</v>
      </c>
      <c r="M571" s="94">
        <v>0</v>
      </c>
      <c r="N571" s="94">
        <v>0</v>
      </c>
      <c r="O571" s="94">
        <v>0</v>
      </c>
      <c r="P571" s="94">
        <v>0</v>
      </c>
      <c r="Q571" s="94">
        <v>0</v>
      </c>
      <c r="R571" t="s">
        <v>33</v>
      </c>
      <c r="S571" s="94">
        <v>-15706.35</v>
      </c>
      <c r="T571" s="94">
        <v>826.65</v>
      </c>
      <c r="U571" s="94">
        <v>16533</v>
      </c>
      <c r="V571" t="s">
        <v>220</v>
      </c>
      <c r="W571" s="92"/>
      <c r="X571" t="s">
        <v>2</v>
      </c>
      <c r="Y571" t="s">
        <v>3</v>
      </c>
      <c r="Z571" s="94">
        <v>0</v>
      </c>
      <c r="AA571" s="94">
        <v>0</v>
      </c>
      <c r="AB571" s="94">
        <v>0</v>
      </c>
      <c r="AC571" s="94">
        <v>0</v>
      </c>
      <c r="AD571" s="94">
        <v>0</v>
      </c>
    </row>
    <row r="572" spans="1:30" x14ac:dyDescent="0.2">
      <c r="A572" t="s">
        <v>1259</v>
      </c>
      <c r="B572" t="s">
        <v>11</v>
      </c>
      <c r="C572" t="s">
        <v>5</v>
      </c>
      <c r="D572" t="s">
        <v>61</v>
      </c>
      <c r="E572" t="s">
        <v>1318</v>
      </c>
      <c r="F572" s="84" t="str">
        <f>VLOOKUP(A572,[1]Sheet1!$A$2:$E$1721,5,FALSE)</f>
        <v>15</v>
      </c>
      <c r="G572" s="84">
        <f>VLOOKUP(A572,'[2]FA PLANT-&amp; ELECT INSLATION'!$A$6:$E$1086,5,FALSE)</f>
        <v>1071</v>
      </c>
      <c r="H572" s="92">
        <v>39479</v>
      </c>
      <c r="I572" s="93">
        <f t="shared" si="8"/>
        <v>2008</v>
      </c>
      <c r="J572" s="94">
        <v>1668.52</v>
      </c>
      <c r="K572" s="94">
        <v>24800</v>
      </c>
      <c r="L572" s="94">
        <v>-23131.48</v>
      </c>
      <c r="M572" s="94">
        <v>0</v>
      </c>
      <c r="N572" s="94">
        <v>-54.69</v>
      </c>
      <c r="O572" s="94">
        <v>0</v>
      </c>
      <c r="P572" s="94">
        <v>0</v>
      </c>
      <c r="Q572" s="94">
        <v>0</v>
      </c>
      <c r="R572" t="s">
        <v>33</v>
      </c>
      <c r="S572" s="94">
        <v>-23186.17</v>
      </c>
      <c r="T572" s="94">
        <v>1613.83</v>
      </c>
      <c r="U572" s="94">
        <v>24800</v>
      </c>
      <c r="V572" t="s">
        <v>220</v>
      </c>
      <c r="W572" s="92"/>
      <c r="X572" t="s">
        <v>2</v>
      </c>
      <c r="Y572" t="s">
        <v>3</v>
      </c>
      <c r="Z572" s="94">
        <v>0</v>
      </c>
      <c r="AA572" s="94">
        <v>0</v>
      </c>
      <c r="AB572" s="94">
        <v>0</v>
      </c>
      <c r="AC572" s="94">
        <v>0</v>
      </c>
      <c r="AD572" s="94">
        <v>0</v>
      </c>
    </row>
    <row r="573" spans="1:30" x14ac:dyDescent="0.2">
      <c r="A573" t="s">
        <v>1261</v>
      </c>
      <c r="B573" t="s">
        <v>8</v>
      </c>
      <c r="C573" t="s">
        <v>5</v>
      </c>
      <c r="D573" t="s">
        <v>61</v>
      </c>
      <c r="E573" t="s">
        <v>1262</v>
      </c>
      <c r="F573" s="84" t="str">
        <f>VLOOKUP(A573,[1]Sheet1!$A$2:$E$1721,5,FALSE)</f>
        <v>15</v>
      </c>
      <c r="G573" s="84">
        <f>VLOOKUP(A573,'[2]FA PLANT-&amp; ELECT INSLATION'!$A$6:$E$1086,5,FALSE)</f>
        <v>1073</v>
      </c>
      <c r="H573" s="92">
        <v>39479</v>
      </c>
      <c r="I573" s="93">
        <f t="shared" si="8"/>
        <v>2008</v>
      </c>
      <c r="J573" s="94">
        <v>2326.48</v>
      </c>
      <c r="K573" s="94">
        <v>33067</v>
      </c>
      <c r="L573" s="94">
        <v>-30740.52</v>
      </c>
      <c r="M573" s="94">
        <v>0</v>
      </c>
      <c r="N573" s="94">
        <v>-52.44</v>
      </c>
      <c r="O573" s="94">
        <v>0</v>
      </c>
      <c r="P573" s="94">
        <v>0</v>
      </c>
      <c r="Q573" s="94">
        <v>0</v>
      </c>
      <c r="R573" t="s">
        <v>33</v>
      </c>
      <c r="S573" s="94">
        <v>-30792.959999999999</v>
      </c>
      <c r="T573" s="94">
        <v>2274.04</v>
      </c>
      <c r="U573" s="94">
        <v>33067</v>
      </c>
      <c r="V573" t="s">
        <v>220</v>
      </c>
      <c r="W573" s="92"/>
      <c r="X573" t="s">
        <v>2</v>
      </c>
      <c r="Y573" t="s">
        <v>3</v>
      </c>
      <c r="Z573" s="94">
        <v>0</v>
      </c>
      <c r="AA573" s="94">
        <v>0</v>
      </c>
      <c r="AB573" s="94">
        <v>0</v>
      </c>
      <c r="AC573" s="94">
        <v>0</v>
      </c>
      <c r="AD573" s="94">
        <v>0</v>
      </c>
    </row>
    <row r="574" spans="1:30" x14ac:dyDescent="0.2">
      <c r="A574" t="s">
        <v>1261</v>
      </c>
      <c r="B574" t="s">
        <v>9</v>
      </c>
      <c r="C574" t="s">
        <v>5</v>
      </c>
      <c r="D574" t="s">
        <v>61</v>
      </c>
      <c r="E574" t="s">
        <v>1607</v>
      </c>
      <c r="F574" s="84" t="str">
        <f>VLOOKUP(A574,[1]Sheet1!$A$2:$E$1721,5,FALSE)</f>
        <v>15</v>
      </c>
      <c r="G574" s="84">
        <f>VLOOKUP(A574,'[2]FA PLANT-&amp; ELECT INSLATION'!$A$6:$E$1086,5,FALSE)</f>
        <v>1073</v>
      </c>
      <c r="H574" s="92">
        <v>39479</v>
      </c>
      <c r="I574" s="93">
        <f t="shared" si="8"/>
        <v>2008</v>
      </c>
      <c r="J574" s="94">
        <v>498.4</v>
      </c>
      <c r="K574" s="94">
        <v>8267</v>
      </c>
      <c r="L574" s="94">
        <v>-7768.6</v>
      </c>
      <c r="M574" s="94">
        <v>0</v>
      </c>
      <c r="N574" s="94">
        <v>-29.99</v>
      </c>
      <c r="O574" s="94">
        <v>0</v>
      </c>
      <c r="P574" s="94">
        <v>0</v>
      </c>
      <c r="Q574" s="94">
        <v>0</v>
      </c>
      <c r="R574" t="s">
        <v>33</v>
      </c>
      <c r="S574" s="94">
        <v>-7798.59</v>
      </c>
      <c r="T574" s="94">
        <v>468.41</v>
      </c>
      <c r="U574" s="94">
        <v>8267</v>
      </c>
      <c r="V574" t="s">
        <v>220</v>
      </c>
      <c r="W574" s="92"/>
      <c r="X574" t="s">
        <v>2</v>
      </c>
      <c r="Y574" t="s">
        <v>3</v>
      </c>
      <c r="Z574" s="94">
        <v>0</v>
      </c>
      <c r="AA574" s="94">
        <v>0</v>
      </c>
      <c r="AB574" s="94">
        <v>0</v>
      </c>
      <c r="AC574" s="94">
        <v>0</v>
      </c>
      <c r="AD574" s="94">
        <v>0</v>
      </c>
    </row>
    <row r="575" spans="1:30" x14ac:dyDescent="0.2">
      <c r="A575" t="s">
        <v>1261</v>
      </c>
      <c r="B575" t="s">
        <v>10</v>
      </c>
      <c r="C575" t="s">
        <v>5</v>
      </c>
      <c r="D575" t="s">
        <v>61</v>
      </c>
      <c r="E575" t="s">
        <v>1437</v>
      </c>
      <c r="F575" s="84" t="str">
        <f>VLOOKUP(A575,[1]Sheet1!$A$2:$E$1721,5,FALSE)</f>
        <v>15</v>
      </c>
      <c r="G575" s="84">
        <f>VLOOKUP(A575,'[2]FA PLANT-&amp; ELECT INSLATION'!$A$6:$E$1086,5,FALSE)</f>
        <v>1073</v>
      </c>
      <c r="H575" s="92">
        <v>39479</v>
      </c>
      <c r="I575" s="93">
        <f t="shared" si="8"/>
        <v>2008</v>
      </c>
      <c r="J575" s="94">
        <v>826.65</v>
      </c>
      <c r="K575" s="94">
        <v>16533</v>
      </c>
      <c r="L575" s="94">
        <v>-15706.35</v>
      </c>
      <c r="M575" s="94">
        <v>0</v>
      </c>
      <c r="N575" s="94">
        <v>0</v>
      </c>
      <c r="O575" s="94">
        <v>0</v>
      </c>
      <c r="P575" s="94">
        <v>0</v>
      </c>
      <c r="Q575" s="94">
        <v>0</v>
      </c>
      <c r="R575" t="s">
        <v>33</v>
      </c>
      <c r="S575" s="94">
        <v>-15706.35</v>
      </c>
      <c r="T575" s="94">
        <v>826.65</v>
      </c>
      <c r="U575" s="94">
        <v>16533</v>
      </c>
      <c r="V575" t="s">
        <v>220</v>
      </c>
      <c r="W575" s="92"/>
      <c r="X575" t="s">
        <v>2</v>
      </c>
      <c r="Y575" t="s">
        <v>3</v>
      </c>
      <c r="Z575" s="94">
        <v>0</v>
      </c>
      <c r="AA575" s="94">
        <v>0</v>
      </c>
      <c r="AB575" s="94">
        <v>0</v>
      </c>
      <c r="AC575" s="94">
        <v>0</v>
      </c>
      <c r="AD575" s="94">
        <v>0</v>
      </c>
    </row>
    <row r="576" spans="1:30" x14ac:dyDescent="0.2">
      <c r="A576" t="s">
        <v>1261</v>
      </c>
      <c r="B576" t="s">
        <v>11</v>
      </c>
      <c r="C576" t="s">
        <v>5</v>
      </c>
      <c r="D576" t="s">
        <v>61</v>
      </c>
      <c r="E576" t="s">
        <v>1319</v>
      </c>
      <c r="F576" s="84" t="str">
        <f>VLOOKUP(A576,[1]Sheet1!$A$2:$E$1721,5,FALSE)</f>
        <v>15</v>
      </c>
      <c r="G576" s="84">
        <f>VLOOKUP(A576,'[2]FA PLANT-&amp; ELECT INSLATION'!$A$6:$E$1086,5,FALSE)</f>
        <v>1073</v>
      </c>
      <c r="H576" s="92">
        <v>39479</v>
      </c>
      <c r="I576" s="93">
        <f t="shared" si="8"/>
        <v>2008</v>
      </c>
      <c r="J576" s="94">
        <v>1668.52</v>
      </c>
      <c r="K576" s="94">
        <v>24800</v>
      </c>
      <c r="L576" s="94">
        <v>-23131.48</v>
      </c>
      <c r="M576" s="94">
        <v>0</v>
      </c>
      <c r="N576" s="94">
        <v>-54.69</v>
      </c>
      <c r="O576" s="94">
        <v>0</v>
      </c>
      <c r="P576" s="94">
        <v>0</v>
      </c>
      <c r="Q576" s="94">
        <v>0</v>
      </c>
      <c r="R576" t="s">
        <v>33</v>
      </c>
      <c r="S576" s="94">
        <v>-23186.17</v>
      </c>
      <c r="T576" s="94">
        <v>1613.83</v>
      </c>
      <c r="U576" s="94">
        <v>24800</v>
      </c>
      <c r="V576" t="s">
        <v>220</v>
      </c>
      <c r="W576" s="92"/>
      <c r="X576" t="s">
        <v>2</v>
      </c>
      <c r="Y576" t="s">
        <v>3</v>
      </c>
      <c r="Z576" s="94">
        <v>0</v>
      </c>
      <c r="AA576" s="94">
        <v>0</v>
      </c>
      <c r="AB576" s="94">
        <v>0</v>
      </c>
      <c r="AC576" s="94">
        <v>0</v>
      </c>
      <c r="AD576" s="94">
        <v>0</v>
      </c>
    </row>
    <row r="577" spans="1:30" x14ac:dyDescent="0.2">
      <c r="A577" t="s">
        <v>1263</v>
      </c>
      <c r="B577" t="s">
        <v>8</v>
      </c>
      <c r="C577" t="s">
        <v>5</v>
      </c>
      <c r="D577" t="s">
        <v>61</v>
      </c>
      <c r="E577" t="s">
        <v>1264</v>
      </c>
      <c r="F577" s="84" t="str">
        <f>VLOOKUP(A577,[1]Sheet1!$A$2:$E$1721,5,FALSE)</f>
        <v>15</v>
      </c>
      <c r="G577" s="84">
        <f>VLOOKUP(A577,'[2]FA PLANT-&amp; ELECT INSLATION'!$A$6:$E$1086,5,FALSE)</f>
        <v>1074</v>
      </c>
      <c r="H577" s="92">
        <v>39479</v>
      </c>
      <c r="I577" s="93">
        <f t="shared" si="8"/>
        <v>2008</v>
      </c>
      <c r="J577" s="94">
        <v>2326.48</v>
      </c>
      <c r="K577" s="94">
        <v>33067</v>
      </c>
      <c r="L577" s="94">
        <v>-30740.52</v>
      </c>
      <c r="M577" s="94">
        <v>0</v>
      </c>
      <c r="N577" s="94">
        <v>-52.44</v>
      </c>
      <c r="O577" s="94">
        <v>0</v>
      </c>
      <c r="P577" s="94">
        <v>0</v>
      </c>
      <c r="Q577" s="94">
        <v>0</v>
      </c>
      <c r="R577" t="s">
        <v>33</v>
      </c>
      <c r="S577" s="94">
        <v>-30792.959999999999</v>
      </c>
      <c r="T577" s="94">
        <v>2274.04</v>
      </c>
      <c r="U577" s="94">
        <v>33067</v>
      </c>
      <c r="V577" t="s">
        <v>220</v>
      </c>
      <c r="W577" s="92"/>
      <c r="X577" t="s">
        <v>2</v>
      </c>
      <c r="Y577" t="s">
        <v>3</v>
      </c>
      <c r="Z577" s="94">
        <v>0</v>
      </c>
      <c r="AA577" s="94">
        <v>0</v>
      </c>
      <c r="AB577" s="94">
        <v>0</v>
      </c>
      <c r="AC577" s="94">
        <v>0</v>
      </c>
      <c r="AD577" s="94">
        <v>0</v>
      </c>
    </row>
    <row r="578" spans="1:30" x14ac:dyDescent="0.2">
      <c r="A578" t="s">
        <v>1263</v>
      </c>
      <c r="B578" t="s">
        <v>9</v>
      </c>
      <c r="C578" t="s">
        <v>5</v>
      </c>
      <c r="D578" t="s">
        <v>61</v>
      </c>
      <c r="E578" t="s">
        <v>1608</v>
      </c>
      <c r="F578" s="84" t="str">
        <f>VLOOKUP(A578,[1]Sheet1!$A$2:$E$1721,5,FALSE)</f>
        <v>15</v>
      </c>
      <c r="G578" s="84">
        <f>VLOOKUP(A578,'[2]FA PLANT-&amp; ELECT INSLATION'!$A$6:$E$1086,5,FALSE)</f>
        <v>1074</v>
      </c>
      <c r="H578" s="92">
        <v>39479</v>
      </c>
      <c r="I578" s="93">
        <f t="shared" si="8"/>
        <v>2008</v>
      </c>
      <c r="J578" s="94">
        <v>498.4</v>
      </c>
      <c r="K578" s="94">
        <v>8267</v>
      </c>
      <c r="L578" s="94">
        <v>-7768.6</v>
      </c>
      <c r="M578" s="94">
        <v>0</v>
      </c>
      <c r="N578" s="94">
        <v>-29.99</v>
      </c>
      <c r="O578" s="94">
        <v>0</v>
      </c>
      <c r="P578" s="94">
        <v>0</v>
      </c>
      <c r="Q578" s="94">
        <v>0</v>
      </c>
      <c r="R578" t="s">
        <v>33</v>
      </c>
      <c r="S578" s="94">
        <v>-7798.59</v>
      </c>
      <c r="T578" s="94">
        <v>468.41</v>
      </c>
      <c r="U578" s="94">
        <v>8267</v>
      </c>
      <c r="V578" t="s">
        <v>220</v>
      </c>
      <c r="W578" s="92"/>
      <c r="X578" t="s">
        <v>2</v>
      </c>
      <c r="Y578" t="s">
        <v>3</v>
      </c>
      <c r="Z578" s="94">
        <v>0</v>
      </c>
      <c r="AA578" s="94">
        <v>0</v>
      </c>
      <c r="AB578" s="94">
        <v>0</v>
      </c>
      <c r="AC578" s="94">
        <v>0</v>
      </c>
      <c r="AD578" s="94">
        <v>0</v>
      </c>
    </row>
    <row r="579" spans="1:30" x14ac:dyDescent="0.2">
      <c r="A579" t="s">
        <v>1263</v>
      </c>
      <c r="B579" t="s">
        <v>10</v>
      </c>
      <c r="C579" t="s">
        <v>5</v>
      </c>
      <c r="D579" t="s">
        <v>61</v>
      </c>
      <c r="E579" t="s">
        <v>1438</v>
      </c>
      <c r="F579" s="84" t="str">
        <f>VLOOKUP(A579,[1]Sheet1!$A$2:$E$1721,5,FALSE)</f>
        <v>15</v>
      </c>
      <c r="G579" s="84">
        <f>VLOOKUP(A579,'[2]FA PLANT-&amp; ELECT INSLATION'!$A$6:$E$1086,5,FALSE)</f>
        <v>1074</v>
      </c>
      <c r="H579" s="92">
        <v>39479</v>
      </c>
      <c r="I579" s="93">
        <f t="shared" ref="I579:I642" si="9">YEAR(H579)</f>
        <v>2008</v>
      </c>
      <c r="J579" s="94">
        <v>826.65</v>
      </c>
      <c r="K579" s="94">
        <v>16533</v>
      </c>
      <c r="L579" s="94">
        <v>-15706.35</v>
      </c>
      <c r="M579" s="94">
        <v>0</v>
      </c>
      <c r="N579" s="94">
        <v>0</v>
      </c>
      <c r="O579" s="94">
        <v>0</v>
      </c>
      <c r="P579" s="94">
        <v>0</v>
      </c>
      <c r="Q579" s="94">
        <v>0</v>
      </c>
      <c r="R579" t="s">
        <v>33</v>
      </c>
      <c r="S579" s="94">
        <v>-15706.35</v>
      </c>
      <c r="T579" s="94">
        <v>826.65</v>
      </c>
      <c r="U579" s="94">
        <v>16533</v>
      </c>
      <c r="V579" t="s">
        <v>220</v>
      </c>
      <c r="W579" s="92"/>
      <c r="X579" t="s">
        <v>2</v>
      </c>
      <c r="Y579" t="s">
        <v>3</v>
      </c>
      <c r="Z579" s="94">
        <v>0</v>
      </c>
      <c r="AA579" s="94">
        <v>0</v>
      </c>
      <c r="AB579" s="94">
        <v>0</v>
      </c>
      <c r="AC579" s="94">
        <v>0</v>
      </c>
      <c r="AD579" s="94">
        <v>0</v>
      </c>
    </row>
    <row r="580" spans="1:30" x14ac:dyDescent="0.2">
      <c r="A580" t="s">
        <v>1263</v>
      </c>
      <c r="B580" t="s">
        <v>11</v>
      </c>
      <c r="C580" t="s">
        <v>5</v>
      </c>
      <c r="D580" t="s">
        <v>61</v>
      </c>
      <c r="E580" t="s">
        <v>1320</v>
      </c>
      <c r="F580" s="84" t="str">
        <f>VLOOKUP(A580,[1]Sheet1!$A$2:$E$1721,5,FALSE)</f>
        <v>15</v>
      </c>
      <c r="G580" s="84">
        <f>VLOOKUP(A580,'[2]FA PLANT-&amp; ELECT INSLATION'!$A$6:$E$1086,5,FALSE)</f>
        <v>1074</v>
      </c>
      <c r="H580" s="92">
        <v>39479</v>
      </c>
      <c r="I580" s="93">
        <f t="shared" si="9"/>
        <v>2008</v>
      </c>
      <c r="J580" s="94">
        <v>1668.52</v>
      </c>
      <c r="K580" s="94">
        <v>24800</v>
      </c>
      <c r="L580" s="94">
        <v>-23131.48</v>
      </c>
      <c r="M580" s="94">
        <v>0</v>
      </c>
      <c r="N580" s="94">
        <v>-54.69</v>
      </c>
      <c r="O580" s="94">
        <v>0</v>
      </c>
      <c r="P580" s="94">
        <v>0</v>
      </c>
      <c r="Q580" s="94">
        <v>0</v>
      </c>
      <c r="R580" t="s">
        <v>33</v>
      </c>
      <c r="S580" s="94">
        <v>-23186.17</v>
      </c>
      <c r="T580" s="94">
        <v>1613.83</v>
      </c>
      <c r="U580" s="94">
        <v>24800</v>
      </c>
      <c r="V580" t="s">
        <v>220</v>
      </c>
      <c r="W580" s="92"/>
      <c r="X580" t="s">
        <v>2</v>
      </c>
      <c r="Y580" t="s">
        <v>3</v>
      </c>
      <c r="Z580" s="94">
        <v>0</v>
      </c>
      <c r="AA580" s="94">
        <v>0</v>
      </c>
      <c r="AB580" s="94">
        <v>0</v>
      </c>
      <c r="AC580" s="94">
        <v>0</v>
      </c>
      <c r="AD580" s="94">
        <v>0</v>
      </c>
    </row>
    <row r="581" spans="1:30" x14ac:dyDescent="0.2">
      <c r="A581" t="s">
        <v>388</v>
      </c>
      <c r="B581" t="s">
        <v>8</v>
      </c>
      <c r="C581" t="s">
        <v>5</v>
      </c>
      <c r="D581" t="s">
        <v>61</v>
      </c>
      <c r="E581" t="s">
        <v>389</v>
      </c>
      <c r="F581" s="84" t="str">
        <f>VLOOKUP(A581,[1]Sheet1!$A$2:$E$1721,5,FALSE)</f>
        <v>15</v>
      </c>
      <c r="G581" s="84">
        <f>VLOOKUP(A581,'[2]FA PLANT-&amp; ELECT INSLATION'!$A$6:$E$1086,5,FALSE)</f>
        <v>673</v>
      </c>
      <c r="H581" s="92">
        <v>40726</v>
      </c>
      <c r="I581" s="93">
        <f t="shared" si="9"/>
        <v>2011</v>
      </c>
      <c r="J581" s="94">
        <v>563720.86</v>
      </c>
      <c r="K581" s="94">
        <v>1153307</v>
      </c>
      <c r="L581" s="94">
        <v>-589586.14</v>
      </c>
      <c r="M581" s="94">
        <v>0</v>
      </c>
      <c r="N581" s="94">
        <v>-31143.19</v>
      </c>
      <c r="O581" s="94">
        <v>0</v>
      </c>
      <c r="P581" s="94">
        <v>0</v>
      </c>
      <c r="Q581" s="94">
        <v>0</v>
      </c>
      <c r="R581" t="s">
        <v>33</v>
      </c>
      <c r="S581" s="94">
        <v>-620729.32999999996</v>
      </c>
      <c r="T581" s="94">
        <v>532577.67000000004</v>
      </c>
      <c r="U581" s="94">
        <v>1153307</v>
      </c>
      <c r="V581" t="s">
        <v>220</v>
      </c>
      <c r="W581" s="92"/>
      <c r="X581" t="s">
        <v>2</v>
      </c>
      <c r="Y581" t="s">
        <v>3</v>
      </c>
      <c r="Z581" s="94">
        <v>0</v>
      </c>
      <c r="AA581" s="94">
        <v>0</v>
      </c>
      <c r="AB581" s="94">
        <v>0</v>
      </c>
      <c r="AC581" s="94">
        <v>0</v>
      </c>
      <c r="AD581" s="94">
        <v>0</v>
      </c>
    </row>
    <row r="582" spans="1:30" x14ac:dyDescent="0.2">
      <c r="A582" t="s">
        <v>388</v>
      </c>
      <c r="B582" t="s">
        <v>9</v>
      </c>
      <c r="C582" t="s">
        <v>5</v>
      </c>
      <c r="D582" t="s">
        <v>61</v>
      </c>
      <c r="E582" t="s">
        <v>710</v>
      </c>
      <c r="F582" s="84" t="str">
        <f>VLOOKUP(A582,[1]Sheet1!$A$2:$E$1721,5,FALSE)</f>
        <v>15</v>
      </c>
      <c r="G582" s="84">
        <f>VLOOKUP(A582,'[2]FA PLANT-&amp; ELECT INSLATION'!$A$6:$E$1086,5,FALSE)</f>
        <v>673</v>
      </c>
      <c r="H582" s="92">
        <v>40725</v>
      </c>
      <c r="I582" s="93">
        <f t="shared" si="9"/>
        <v>2011</v>
      </c>
      <c r="J582" s="94">
        <v>106309.71</v>
      </c>
      <c r="K582" s="94">
        <v>288327</v>
      </c>
      <c r="L582" s="94">
        <v>-182017.29</v>
      </c>
      <c r="M582" s="94">
        <v>0</v>
      </c>
      <c r="N582" s="94">
        <v>-14711</v>
      </c>
      <c r="O582" s="94">
        <v>0</v>
      </c>
      <c r="P582" s="94">
        <v>0</v>
      </c>
      <c r="Q582" s="94">
        <v>0</v>
      </c>
      <c r="R582" t="s">
        <v>33</v>
      </c>
      <c r="S582" s="94">
        <v>-196728.29</v>
      </c>
      <c r="T582" s="94">
        <v>91598.71</v>
      </c>
      <c r="U582" s="94">
        <v>288327</v>
      </c>
      <c r="V582" t="s">
        <v>220</v>
      </c>
      <c r="W582" s="92"/>
      <c r="X582" t="s">
        <v>2</v>
      </c>
      <c r="Y582" t="s">
        <v>3</v>
      </c>
      <c r="Z582" s="94">
        <v>0</v>
      </c>
      <c r="AA582" s="94">
        <v>0</v>
      </c>
      <c r="AB582" s="94">
        <v>0</v>
      </c>
      <c r="AC582" s="94">
        <v>0</v>
      </c>
      <c r="AD582" s="94">
        <v>0</v>
      </c>
    </row>
    <row r="583" spans="1:30" x14ac:dyDescent="0.2">
      <c r="A583" t="s">
        <v>388</v>
      </c>
      <c r="B583" t="s">
        <v>10</v>
      </c>
      <c r="C583" t="s">
        <v>5</v>
      </c>
      <c r="D583" t="s">
        <v>61</v>
      </c>
      <c r="E583" t="s">
        <v>529</v>
      </c>
      <c r="F583" s="84" t="str">
        <f>VLOOKUP(A583,[1]Sheet1!$A$2:$E$1721,5,FALSE)</f>
        <v>15</v>
      </c>
      <c r="G583" s="84">
        <f>VLOOKUP(A583,'[2]FA PLANT-&amp; ELECT INSLATION'!$A$6:$E$1086,5,FALSE)</f>
        <v>673</v>
      </c>
      <c r="H583" s="92">
        <v>40726</v>
      </c>
      <c r="I583" s="93">
        <f t="shared" si="9"/>
        <v>2011</v>
      </c>
      <c r="J583" s="94">
        <v>94996.54</v>
      </c>
      <c r="K583" s="94">
        <v>576653</v>
      </c>
      <c r="L583" s="94">
        <v>-481656.46</v>
      </c>
      <c r="M583" s="94">
        <v>0</v>
      </c>
      <c r="N583" s="94">
        <v>-52960.13</v>
      </c>
      <c r="O583" s="94">
        <v>0</v>
      </c>
      <c r="P583" s="94">
        <v>0</v>
      </c>
      <c r="Q583" s="94">
        <v>0</v>
      </c>
      <c r="R583" t="s">
        <v>33</v>
      </c>
      <c r="S583" s="94">
        <v>-534616.59</v>
      </c>
      <c r="T583" s="94">
        <v>42036.41</v>
      </c>
      <c r="U583" s="94">
        <v>576653</v>
      </c>
      <c r="V583" t="s">
        <v>220</v>
      </c>
      <c r="W583" s="92"/>
      <c r="X583" t="s">
        <v>2</v>
      </c>
      <c r="Y583" t="s">
        <v>3</v>
      </c>
      <c r="Z583" s="94">
        <v>0</v>
      </c>
      <c r="AA583" s="94">
        <v>0</v>
      </c>
      <c r="AB583" s="94">
        <v>0</v>
      </c>
      <c r="AC583" s="94">
        <v>0</v>
      </c>
      <c r="AD583" s="94">
        <v>0</v>
      </c>
    </row>
    <row r="584" spans="1:30" x14ac:dyDescent="0.2">
      <c r="A584" t="s">
        <v>388</v>
      </c>
      <c r="B584" t="s">
        <v>11</v>
      </c>
      <c r="C584" t="s">
        <v>5</v>
      </c>
      <c r="D584" t="s">
        <v>61</v>
      </c>
      <c r="E584" t="s">
        <v>446</v>
      </c>
      <c r="F584" s="84" t="str">
        <f>VLOOKUP(A584,[1]Sheet1!$A$2:$E$1721,5,FALSE)</f>
        <v>15</v>
      </c>
      <c r="G584" s="84">
        <f>VLOOKUP(A584,'[2]FA PLANT-&amp; ELECT INSLATION'!$A$6:$E$1086,5,FALSE)</f>
        <v>673</v>
      </c>
      <c r="H584" s="92">
        <v>40726</v>
      </c>
      <c r="I584" s="93">
        <f t="shared" si="9"/>
        <v>2011</v>
      </c>
      <c r="J584" s="94">
        <v>386860.37</v>
      </c>
      <c r="K584" s="94">
        <v>864980</v>
      </c>
      <c r="L584" s="94">
        <v>-478119.63</v>
      </c>
      <c r="M584" s="94">
        <v>0</v>
      </c>
      <c r="N584" s="94">
        <v>-30545.09</v>
      </c>
      <c r="O584" s="94">
        <v>0</v>
      </c>
      <c r="P584" s="94">
        <v>0</v>
      </c>
      <c r="Q584" s="94">
        <v>0</v>
      </c>
      <c r="R584" t="s">
        <v>33</v>
      </c>
      <c r="S584" s="94">
        <v>-508664.72</v>
      </c>
      <c r="T584" s="94">
        <v>356315.28</v>
      </c>
      <c r="U584" s="94">
        <v>864980</v>
      </c>
      <c r="V584" t="s">
        <v>220</v>
      </c>
      <c r="W584" s="92"/>
      <c r="X584" t="s">
        <v>2</v>
      </c>
      <c r="Y584" t="s">
        <v>3</v>
      </c>
      <c r="Z584" s="94">
        <v>0</v>
      </c>
      <c r="AA584" s="94">
        <v>0</v>
      </c>
      <c r="AB584" s="94">
        <v>0</v>
      </c>
      <c r="AC584" s="94">
        <v>0</v>
      </c>
      <c r="AD584" s="94">
        <v>0</v>
      </c>
    </row>
    <row r="585" spans="1:30" x14ac:dyDescent="0.2">
      <c r="A585" t="s">
        <v>390</v>
      </c>
      <c r="B585" t="s">
        <v>8</v>
      </c>
      <c r="C585" t="s">
        <v>5</v>
      </c>
      <c r="D585" t="s">
        <v>61</v>
      </c>
      <c r="E585" t="s">
        <v>391</v>
      </c>
      <c r="F585" s="84" t="str">
        <f>VLOOKUP(A585,[1]Sheet1!$A$2:$E$1721,5,FALSE)</f>
        <v>15</v>
      </c>
      <c r="G585" s="84">
        <f>VLOOKUP(A585,'[2]FA PLANT-&amp; ELECT INSLATION'!$A$6:$E$1086,5,FALSE)</f>
        <v>674</v>
      </c>
      <c r="H585" s="92">
        <v>40726</v>
      </c>
      <c r="I585" s="93">
        <f t="shared" si="9"/>
        <v>2011</v>
      </c>
      <c r="J585" s="94">
        <v>563720.38</v>
      </c>
      <c r="K585" s="94">
        <v>1153306</v>
      </c>
      <c r="L585" s="94">
        <v>-589585.62</v>
      </c>
      <c r="M585" s="94">
        <v>0</v>
      </c>
      <c r="N585" s="94">
        <v>-31143.16</v>
      </c>
      <c r="O585" s="94">
        <v>0</v>
      </c>
      <c r="P585" s="94">
        <v>0</v>
      </c>
      <c r="Q585" s="94">
        <v>0</v>
      </c>
      <c r="R585" t="s">
        <v>33</v>
      </c>
      <c r="S585" s="94">
        <v>-620728.78</v>
      </c>
      <c r="T585" s="94">
        <v>532577.22</v>
      </c>
      <c r="U585" s="94">
        <v>1153306</v>
      </c>
      <c r="V585" t="s">
        <v>220</v>
      </c>
      <c r="W585" s="92"/>
      <c r="X585" t="s">
        <v>2</v>
      </c>
      <c r="Y585" t="s">
        <v>3</v>
      </c>
      <c r="Z585" s="94">
        <v>0</v>
      </c>
      <c r="AA585" s="94">
        <v>0</v>
      </c>
      <c r="AB585" s="94">
        <v>0</v>
      </c>
      <c r="AC585" s="94">
        <v>0</v>
      </c>
      <c r="AD585" s="94">
        <v>0</v>
      </c>
    </row>
    <row r="586" spans="1:30" x14ac:dyDescent="0.2">
      <c r="A586" t="s">
        <v>390</v>
      </c>
      <c r="B586" t="s">
        <v>9</v>
      </c>
      <c r="C586" t="s">
        <v>5</v>
      </c>
      <c r="D586" t="s">
        <v>61</v>
      </c>
      <c r="E586" t="s">
        <v>711</v>
      </c>
      <c r="F586" s="84" t="str">
        <f>VLOOKUP(A586,[1]Sheet1!$A$2:$E$1721,5,FALSE)</f>
        <v>15</v>
      </c>
      <c r="G586" s="84">
        <f>VLOOKUP(A586,'[2]FA PLANT-&amp; ELECT INSLATION'!$A$6:$E$1086,5,FALSE)</f>
        <v>674</v>
      </c>
      <c r="H586" s="92">
        <v>40726</v>
      </c>
      <c r="I586" s="93">
        <f t="shared" si="9"/>
        <v>2011</v>
      </c>
      <c r="J586" s="94">
        <v>106325.43</v>
      </c>
      <c r="K586" s="94">
        <v>288327</v>
      </c>
      <c r="L586" s="94">
        <v>-182001.57</v>
      </c>
      <c r="M586" s="94">
        <v>0</v>
      </c>
      <c r="N586" s="94">
        <v>-14707.06</v>
      </c>
      <c r="O586" s="94">
        <v>0</v>
      </c>
      <c r="P586" s="94">
        <v>0</v>
      </c>
      <c r="Q586" s="94">
        <v>0</v>
      </c>
      <c r="R586" t="s">
        <v>33</v>
      </c>
      <c r="S586" s="94">
        <v>-196708.63</v>
      </c>
      <c r="T586" s="94">
        <v>91618.37</v>
      </c>
      <c r="U586" s="94">
        <v>288327</v>
      </c>
      <c r="V586" t="s">
        <v>220</v>
      </c>
      <c r="W586" s="92"/>
      <c r="X586" t="s">
        <v>2</v>
      </c>
      <c r="Y586" t="s">
        <v>3</v>
      </c>
      <c r="Z586" s="94">
        <v>0</v>
      </c>
      <c r="AA586" s="94">
        <v>0</v>
      </c>
      <c r="AB586" s="94">
        <v>0</v>
      </c>
      <c r="AC586" s="94">
        <v>0</v>
      </c>
      <c r="AD586" s="94">
        <v>0</v>
      </c>
    </row>
    <row r="587" spans="1:30" x14ac:dyDescent="0.2">
      <c r="A587" t="s">
        <v>390</v>
      </c>
      <c r="B587" t="s">
        <v>10</v>
      </c>
      <c r="C587" t="s">
        <v>5</v>
      </c>
      <c r="D587" t="s">
        <v>61</v>
      </c>
      <c r="E587" t="s">
        <v>530</v>
      </c>
      <c r="F587" s="84" t="str">
        <f>VLOOKUP(A587,[1]Sheet1!$A$2:$E$1721,5,FALSE)</f>
        <v>15</v>
      </c>
      <c r="G587" s="84">
        <f>VLOOKUP(A587,'[2]FA PLANT-&amp; ELECT INSLATION'!$A$6:$E$1086,5,FALSE)</f>
        <v>674</v>
      </c>
      <c r="H587" s="92">
        <v>40726</v>
      </c>
      <c r="I587" s="93">
        <f t="shared" si="9"/>
        <v>2011</v>
      </c>
      <c r="J587" s="94">
        <v>94996.54</v>
      </c>
      <c r="K587" s="94">
        <v>576653</v>
      </c>
      <c r="L587" s="94">
        <v>-481656.46</v>
      </c>
      <c r="M587" s="94">
        <v>0</v>
      </c>
      <c r="N587" s="94">
        <v>-52960.13</v>
      </c>
      <c r="O587" s="94">
        <v>0</v>
      </c>
      <c r="P587" s="94">
        <v>0</v>
      </c>
      <c r="Q587" s="94">
        <v>0</v>
      </c>
      <c r="R587" t="s">
        <v>33</v>
      </c>
      <c r="S587" s="94">
        <v>-534616.59</v>
      </c>
      <c r="T587" s="94">
        <v>42036.41</v>
      </c>
      <c r="U587" s="94">
        <v>576653</v>
      </c>
      <c r="V587" t="s">
        <v>220</v>
      </c>
      <c r="W587" s="92"/>
      <c r="X587" t="s">
        <v>2</v>
      </c>
      <c r="Y587" t="s">
        <v>3</v>
      </c>
      <c r="Z587" s="94">
        <v>0</v>
      </c>
      <c r="AA587" s="94">
        <v>0</v>
      </c>
      <c r="AB587" s="94">
        <v>0</v>
      </c>
      <c r="AC587" s="94">
        <v>0</v>
      </c>
      <c r="AD587" s="94">
        <v>0</v>
      </c>
    </row>
    <row r="588" spans="1:30" x14ac:dyDescent="0.2">
      <c r="A588" t="s">
        <v>390</v>
      </c>
      <c r="B588" t="s">
        <v>11</v>
      </c>
      <c r="C588" t="s">
        <v>5</v>
      </c>
      <c r="D588" t="s">
        <v>61</v>
      </c>
      <c r="E588" t="s">
        <v>447</v>
      </c>
      <c r="F588" s="84" t="str">
        <f>VLOOKUP(A588,[1]Sheet1!$A$2:$E$1721,5,FALSE)</f>
        <v>15</v>
      </c>
      <c r="G588" s="84">
        <f>VLOOKUP(A588,'[2]FA PLANT-&amp; ELECT INSLATION'!$A$6:$E$1086,5,FALSE)</f>
        <v>674</v>
      </c>
      <c r="H588" s="92">
        <v>40726</v>
      </c>
      <c r="I588" s="93">
        <f t="shared" si="9"/>
        <v>2011</v>
      </c>
      <c r="J588" s="94">
        <v>386860.37</v>
      </c>
      <c r="K588" s="94">
        <v>864980</v>
      </c>
      <c r="L588" s="94">
        <v>-478119.63</v>
      </c>
      <c r="M588" s="94">
        <v>0</v>
      </c>
      <c r="N588" s="94">
        <v>-30545.09</v>
      </c>
      <c r="O588" s="94">
        <v>0</v>
      </c>
      <c r="P588" s="94">
        <v>0</v>
      </c>
      <c r="Q588" s="94">
        <v>0</v>
      </c>
      <c r="R588" t="s">
        <v>33</v>
      </c>
      <c r="S588" s="94">
        <v>-508664.72</v>
      </c>
      <c r="T588" s="94">
        <v>356315.28</v>
      </c>
      <c r="U588" s="94">
        <v>864980</v>
      </c>
      <c r="V588" t="s">
        <v>220</v>
      </c>
      <c r="W588" s="92"/>
      <c r="X588" t="s">
        <v>2</v>
      </c>
      <c r="Y588" t="s">
        <v>3</v>
      </c>
      <c r="Z588" s="94">
        <v>0</v>
      </c>
      <c r="AA588" s="94">
        <v>0</v>
      </c>
      <c r="AB588" s="94">
        <v>0</v>
      </c>
      <c r="AC588" s="94">
        <v>0</v>
      </c>
      <c r="AD588" s="94">
        <v>0</v>
      </c>
    </row>
    <row r="589" spans="1:30" x14ac:dyDescent="0.2">
      <c r="A589" t="s">
        <v>380</v>
      </c>
      <c r="B589" t="s">
        <v>8</v>
      </c>
      <c r="C589" t="s">
        <v>5</v>
      </c>
      <c r="D589" t="s">
        <v>61</v>
      </c>
      <c r="E589" t="s">
        <v>381</v>
      </c>
      <c r="F589" s="84" t="str">
        <f>VLOOKUP(A589,[1]Sheet1!$A$2:$E$1721,5,FALSE)</f>
        <v>15</v>
      </c>
      <c r="G589" s="84">
        <f>VLOOKUP(A589,'[2]FA PLANT-&amp; ELECT INSLATION'!$A$6:$E$1086,5,FALSE)</f>
        <v>1072</v>
      </c>
      <c r="H589" s="92">
        <v>40968</v>
      </c>
      <c r="I589" s="93">
        <f t="shared" si="9"/>
        <v>2012</v>
      </c>
      <c r="J589" s="94">
        <v>638171.84</v>
      </c>
      <c r="K589" s="94">
        <v>1246566</v>
      </c>
      <c r="L589" s="94">
        <v>-608394.16</v>
      </c>
      <c r="M589" s="94">
        <v>0</v>
      </c>
      <c r="N589" s="94">
        <v>-34048.74</v>
      </c>
      <c r="O589" s="94">
        <v>0</v>
      </c>
      <c r="P589" s="94">
        <v>0</v>
      </c>
      <c r="Q589" s="94">
        <v>0</v>
      </c>
      <c r="R589" t="s">
        <v>33</v>
      </c>
      <c r="S589" s="94">
        <v>-642442.9</v>
      </c>
      <c r="T589" s="94">
        <v>604123.1</v>
      </c>
      <c r="U589" s="94">
        <v>1246566</v>
      </c>
      <c r="V589" t="s">
        <v>220</v>
      </c>
      <c r="W589" s="92"/>
      <c r="X589" t="s">
        <v>2</v>
      </c>
      <c r="Y589" t="s">
        <v>3</v>
      </c>
      <c r="Z589" s="94">
        <v>0</v>
      </c>
      <c r="AA589" s="94">
        <v>0</v>
      </c>
      <c r="AB589" s="94">
        <v>0</v>
      </c>
      <c r="AC589" s="94">
        <v>0</v>
      </c>
      <c r="AD589" s="94">
        <v>0</v>
      </c>
    </row>
    <row r="590" spans="1:30" x14ac:dyDescent="0.2">
      <c r="A590" t="s">
        <v>380</v>
      </c>
      <c r="B590" t="s">
        <v>9</v>
      </c>
      <c r="C590" t="s">
        <v>5</v>
      </c>
      <c r="D590" t="s">
        <v>61</v>
      </c>
      <c r="E590" t="s">
        <v>684</v>
      </c>
      <c r="F590" s="84" t="str">
        <f>VLOOKUP(A590,[1]Sheet1!$A$2:$E$1721,5,FALSE)</f>
        <v>15</v>
      </c>
      <c r="G590" s="84">
        <f>VLOOKUP(A590,'[2]FA PLANT-&amp; ELECT INSLATION'!$A$6:$E$1086,5,FALSE)</f>
        <v>1072</v>
      </c>
      <c r="H590" s="92">
        <v>40968</v>
      </c>
      <c r="I590" s="93">
        <f t="shared" si="9"/>
        <v>2012</v>
      </c>
      <c r="J590" s="94">
        <v>123820.45</v>
      </c>
      <c r="K590" s="94">
        <v>311642</v>
      </c>
      <c r="L590" s="94">
        <v>-187821.55</v>
      </c>
      <c r="M590" s="94">
        <v>0</v>
      </c>
      <c r="N590" s="94">
        <v>-15658.74</v>
      </c>
      <c r="O590" s="94">
        <v>0</v>
      </c>
      <c r="P590" s="94">
        <v>0</v>
      </c>
      <c r="Q590" s="94">
        <v>0</v>
      </c>
      <c r="R590" t="s">
        <v>33</v>
      </c>
      <c r="S590" s="94">
        <v>-203480.29</v>
      </c>
      <c r="T590" s="94">
        <v>108161.71</v>
      </c>
      <c r="U590" s="94">
        <v>311642</v>
      </c>
      <c r="V590" t="s">
        <v>220</v>
      </c>
      <c r="W590" s="92"/>
      <c r="X590" t="s">
        <v>2</v>
      </c>
      <c r="Y590" t="s">
        <v>3</v>
      </c>
      <c r="Z590" s="94">
        <v>0</v>
      </c>
      <c r="AA590" s="94">
        <v>0</v>
      </c>
      <c r="AB590" s="94">
        <v>0</v>
      </c>
      <c r="AC590" s="94">
        <v>0</v>
      </c>
      <c r="AD590" s="94">
        <v>0</v>
      </c>
    </row>
    <row r="591" spans="1:30" x14ac:dyDescent="0.2">
      <c r="A591" t="s">
        <v>380</v>
      </c>
      <c r="B591" t="s">
        <v>10</v>
      </c>
      <c r="C591" t="s">
        <v>5</v>
      </c>
      <c r="D591" t="s">
        <v>61</v>
      </c>
      <c r="E591" t="s">
        <v>518</v>
      </c>
      <c r="F591" s="84" t="str">
        <f>VLOOKUP(A591,[1]Sheet1!$A$2:$E$1721,5,FALSE)</f>
        <v>15</v>
      </c>
      <c r="G591" s="84">
        <f>VLOOKUP(A591,'[2]FA PLANT-&amp; ELECT INSLATION'!$A$6:$E$1086,5,FALSE)</f>
        <v>1072</v>
      </c>
      <c r="H591" s="92">
        <v>40968</v>
      </c>
      <c r="I591" s="93">
        <f t="shared" si="9"/>
        <v>2012</v>
      </c>
      <c r="J591" s="94">
        <v>134383.04999999999</v>
      </c>
      <c r="K591" s="94">
        <v>623283</v>
      </c>
      <c r="L591" s="94">
        <v>-488899.95</v>
      </c>
      <c r="M591" s="94">
        <v>0</v>
      </c>
      <c r="N591" s="94">
        <v>-53975.5</v>
      </c>
      <c r="O591" s="94">
        <v>0</v>
      </c>
      <c r="P591" s="94">
        <v>0</v>
      </c>
      <c r="Q591" s="94">
        <v>0</v>
      </c>
      <c r="R591" t="s">
        <v>33</v>
      </c>
      <c r="S591" s="94">
        <v>-542875.44999999995</v>
      </c>
      <c r="T591" s="94">
        <v>80407.55</v>
      </c>
      <c r="U591" s="94">
        <v>623283</v>
      </c>
      <c r="V591" t="s">
        <v>220</v>
      </c>
      <c r="W591" s="92"/>
      <c r="X591" t="s">
        <v>2</v>
      </c>
      <c r="Y591" t="s">
        <v>3</v>
      </c>
      <c r="Z591" s="94">
        <v>0</v>
      </c>
      <c r="AA591" s="94">
        <v>0</v>
      </c>
      <c r="AB591" s="94">
        <v>0</v>
      </c>
      <c r="AC591" s="94">
        <v>0</v>
      </c>
      <c r="AD591" s="94">
        <v>0</v>
      </c>
    </row>
    <row r="592" spans="1:30" x14ac:dyDescent="0.2">
      <c r="A592" t="s">
        <v>380</v>
      </c>
      <c r="B592" t="s">
        <v>11</v>
      </c>
      <c r="C592" t="s">
        <v>5</v>
      </c>
      <c r="D592" t="s">
        <v>61</v>
      </c>
      <c r="E592" t="s">
        <v>429</v>
      </c>
      <c r="F592" s="84" t="str">
        <f>VLOOKUP(A592,[1]Sheet1!$A$2:$E$1721,5,FALSE)</f>
        <v>15</v>
      </c>
      <c r="G592" s="84">
        <f>VLOOKUP(A592,'[2]FA PLANT-&amp; ELECT INSLATION'!$A$6:$E$1086,5,FALSE)</f>
        <v>1072</v>
      </c>
      <c r="H592" s="92">
        <v>40968</v>
      </c>
      <c r="I592" s="93">
        <f t="shared" si="9"/>
        <v>2012</v>
      </c>
      <c r="J592" s="94">
        <v>440932.84</v>
      </c>
      <c r="K592" s="94">
        <v>934924</v>
      </c>
      <c r="L592" s="94">
        <v>-493991.16</v>
      </c>
      <c r="M592" s="94">
        <v>0</v>
      </c>
      <c r="N592" s="94">
        <v>-33090.639999999999</v>
      </c>
      <c r="O592" s="94">
        <v>0</v>
      </c>
      <c r="P592" s="94">
        <v>0</v>
      </c>
      <c r="Q592" s="94">
        <v>0</v>
      </c>
      <c r="R592" t="s">
        <v>33</v>
      </c>
      <c r="S592" s="94">
        <v>-527081.80000000005</v>
      </c>
      <c r="T592" s="94">
        <v>407842.2</v>
      </c>
      <c r="U592" s="94">
        <v>934924</v>
      </c>
      <c r="V592" t="s">
        <v>220</v>
      </c>
      <c r="W592" s="92"/>
      <c r="X592" t="s">
        <v>2</v>
      </c>
      <c r="Y592" t="s">
        <v>3</v>
      </c>
      <c r="Z592" s="94">
        <v>0</v>
      </c>
      <c r="AA592" s="94">
        <v>0</v>
      </c>
      <c r="AB592" s="94">
        <v>0</v>
      </c>
      <c r="AC592" s="94">
        <v>0</v>
      </c>
      <c r="AD592" s="94">
        <v>0</v>
      </c>
    </row>
    <row r="593" spans="1:30" x14ac:dyDescent="0.2">
      <c r="A593" t="s">
        <v>382</v>
      </c>
      <c r="B593" t="s">
        <v>8</v>
      </c>
      <c r="C593" t="s">
        <v>5</v>
      </c>
      <c r="D593" t="s">
        <v>61</v>
      </c>
      <c r="E593" t="s">
        <v>383</v>
      </c>
      <c r="F593" s="84" t="str">
        <f>VLOOKUP(A593,[1]Sheet1!$A$2:$E$1721,5,FALSE)</f>
        <v>15</v>
      </c>
      <c r="G593" s="84">
        <f>VLOOKUP(A593,'[2]FA PLANT-&amp; ELECT INSLATION'!$A$6:$E$1086,5,FALSE)</f>
        <v>1075</v>
      </c>
      <c r="H593" s="92">
        <v>40968</v>
      </c>
      <c r="I593" s="93">
        <f t="shared" si="9"/>
        <v>2012</v>
      </c>
      <c r="J593" s="94">
        <v>638171.84</v>
      </c>
      <c r="K593" s="94">
        <v>1246566</v>
      </c>
      <c r="L593" s="94">
        <v>-608394.16</v>
      </c>
      <c r="M593" s="94">
        <v>0</v>
      </c>
      <c r="N593" s="94">
        <v>-34048.74</v>
      </c>
      <c r="O593" s="94">
        <v>0</v>
      </c>
      <c r="P593" s="94">
        <v>0</v>
      </c>
      <c r="Q593" s="94">
        <v>0</v>
      </c>
      <c r="R593" t="s">
        <v>33</v>
      </c>
      <c r="S593" s="94">
        <v>-642442.9</v>
      </c>
      <c r="T593" s="94">
        <v>604123.1</v>
      </c>
      <c r="U593" s="94">
        <v>1246566</v>
      </c>
      <c r="V593" t="s">
        <v>220</v>
      </c>
      <c r="W593" s="92"/>
      <c r="X593" t="s">
        <v>2</v>
      </c>
      <c r="Y593" t="s">
        <v>3</v>
      </c>
      <c r="Z593" s="94">
        <v>0</v>
      </c>
      <c r="AA593" s="94">
        <v>0</v>
      </c>
      <c r="AB593" s="94">
        <v>0</v>
      </c>
      <c r="AC593" s="94">
        <v>0</v>
      </c>
      <c r="AD593" s="94">
        <v>0</v>
      </c>
    </row>
    <row r="594" spans="1:30" x14ac:dyDescent="0.2">
      <c r="A594" t="s">
        <v>382</v>
      </c>
      <c r="B594" t="s">
        <v>9</v>
      </c>
      <c r="C594" t="s">
        <v>5</v>
      </c>
      <c r="D594" t="s">
        <v>61</v>
      </c>
      <c r="E594" t="s">
        <v>685</v>
      </c>
      <c r="F594" s="84" t="str">
        <f>VLOOKUP(A594,[1]Sheet1!$A$2:$E$1721,5,FALSE)</f>
        <v>15</v>
      </c>
      <c r="G594" s="84">
        <f>VLOOKUP(A594,'[2]FA PLANT-&amp; ELECT INSLATION'!$A$6:$E$1086,5,FALSE)</f>
        <v>1075</v>
      </c>
      <c r="H594" s="92">
        <v>40968</v>
      </c>
      <c r="I594" s="93">
        <f t="shared" si="9"/>
        <v>2012</v>
      </c>
      <c r="J594" s="94">
        <v>123820.45</v>
      </c>
      <c r="K594" s="94">
        <v>311642</v>
      </c>
      <c r="L594" s="94">
        <v>-187821.55</v>
      </c>
      <c r="M594" s="94">
        <v>0</v>
      </c>
      <c r="N594" s="94">
        <v>-15658.74</v>
      </c>
      <c r="O594" s="94">
        <v>0</v>
      </c>
      <c r="P594" s="94">
        <v>0</v>
      </c>
      <c r="Q594" s="94">
        <v>0</v>
      </c>
      <c r="R594" t="s">
        <v>33</v>
      </c>
      <c r="S594" s="94">
        <v>-203480.29</v>
      </c>
      <c r="T594" s="94">
        <v>108161.71</v>
      </c>
      <c r="U594" s="94">
        <v>311642</v>
      </c>
      <c r="V594" t="s">
        <v>220</v>
      </c>
      <c r="W594" s="92"/>
      <c r="X594" t="s">
        <v>2</v>
      </c>
      <c r="Y594" t="s">
        <v>3</v>
      </c>
      <c r="Z594" s="94">
        <v>0</v>
      </c>
      <c r="AA594" s="94">
        <v>0</v>
      </c>
      <c r="AB594" s="94">
        <v>0</v>
      </c>
      <c r="AC594" s="94">
        <v>0</v>
      </c>
      <c r="AD594" s="94">
        <v>0</v>
      </c>
    </row>
    <row r="595" spans="1:30" x14ac:dyDescent="0.2">
      <c r="A595" t="s">
        <v>382</v>
      </c>
      <c r="B595" t="s">
        <v>10</v>
      </c>
      <c r="C595" t="s">
        <v>5</v>
      </c>
      <c r="D595" t="s">
        <v>61</v>
      </c>
      <c r="E595" t="s">
        <v>519</v>
      </c>
      <c r="F595" s="84" t="str">
        <f>VLOOKUP(A595,[1]Sheet1!$A$2:$E$1721,5,FALSE)</f>
        <v>15</v>
      </c>
      <c r="G595" s="84">
        <f>VLOOKUP(A595,'[2]FA PLANT-&amp; ELECT INSLATION'!$A$6:$E$1086,5,FALSE)</f>
        <v>1075</v>
      </c>
      <c r="H595" s="92">
        <v>40968</v>
      </c>
      <c r="I595" s="93">
        <f t="shared" si="9"/>
        <v>2012</v>
      </c>
      <c r="J595" s="94">
        <v>134383.04999999999</v>
      </c>
      <c r="K595" s="94">
        <v>623283</v>
      </c>
      <c r="L595" s="94">
        <v>-488899.95</v>
      </c>
      <c r="M595" s="94">
        <v>0</v>
      </c>
      <c r="N595" s="94">
        <v>-53975.5</v>
      </c>
      <c r="O595" s="94">
        <v>0</v>
      </c>
      <c r="P595" s="94">
        <v>0</v>
      </c>
      <c r="Q595" s="94">
        <v>0</v>
      </c>
      <c r="R595" t="s">
        <v>33</v>
      </c>
      <c r="S595" s="94">
        <v>-542875.44999999995</v>
      </c>
      <c r="T595" s="94">
        <v>80407.55</v>
      </c>
      <c r="U595" s="94">
        <v>623283</v>
      </c>
      <c r="V595" t="s">
        <v>220</v>
      </c>
      <c r="W595" s="92"/>
      <c r="X595" t="s">
        <v>2</v>
      </c>
      <c r="Y595" t="s">
        <v>3</v>
      </c>
      <c r="Z595" s="94">
        <v>0</v>
      </c>
      <c r="AA595" s="94">
        <v>0</v>
      </c>
      <c r="AB595" s="94">
        <v>0</v>
      </c>
      <c r="AC595" s="94">
        <v>0</v>
      </c>
      <c r="AD595" s="94">
        <v>0</v>
      </c>
    </row>
    <row r="596" spans="1:30" x14ac:dyDescent="0.2">
      <c r="A596" t="s">
        <v>382</v>
      </c>
      <c r="B596" t="s">
        <v>11</v>
      </c>
      <c r="C596" t="s">
        <v>5</v>
      </c>
      <c r="D596" t="s">
        <v>61</v>
      </c>
      <c r="E596" t="s">
        <v>430</v>
      </c>
      <c r="F596" s="84" t="str">
        <f>VLOOKUP(A596,[1]Sheet1!$A$2:$E$1721,5,FALSE)</f>
        <v>15</v>
      </c>
      <c r="G596" s="84">
        <f>VLOOKUP(A596,'[2]FA PLANT-&amp; ELECT INSLATION'!$A$6:$E$1086,5,FALSE)</f>
        <v>1075</v>
      </c>
      <c r="H596" s="92">
        <v>40968</v>
      </c>
      <c r="I596" s="93">
        <f t="shared" si="9"/>
        <v>2012</v>
      </c>
      <c r="J596" s="94">
        <v>440932.84</v>
      </c>
      <c r="K596" s="94">
        <v>934924</v>
      </c>
      <c r="L596" s="94">
        <v>-493991.16</v>
      </c>
      <c r="M596" s="94">
        <v>0</v>
      </c>
      <c r="N596" s="94">
        <v>-33090.639999999999</v>
      </c>
      <c r="O596" s="94">
        <v>0</v>
      </c>
      <c r="P596" s="94">
        <v>0</v>
      </c>
      <c r="Q596" s="94">
        <v>0</v>
      </c>
      <c r="R596" t="s">
        <v>33</v>
      </c>
      <c r="S596" s="94">
        <v>-527081.80000000005</v>
      </c>
      <c r="T596" s="94">
        <v>407842.2</v>
      </c>
      <c r="U596" s="94">
        <v>934924</v>
      </c>
      <c r="V596" t="s">
        <v>220</v>
      </c>
      <c r="W596" s="92"/>
      <c r="X596" t="s">
        <v>2</v>
      </c>
      <c r="Y596" t="s">
        <v>3</v>
      </c>
      <c r="Z596" s="94">
        <v>0</v>
      </c>
      <c r="AA596" s="94">
        <v>0</v>
      </c>
      <c r="AB596" s="94">
        <v>0</v>
      </c>
      <c r="AC596" s="94">
        <v>0</v>
      </c>
      <c r="AD596" s="94">
        <v>0</v>
      </c>
    </row>
    <row r="597" spans="1:30" x14ac:dyDescent="0.2">
      <c r="A597" t="s">
        <v>397</v>
      </c>
      <c r="B597" t="s">
        <v>8</v>
      </c>
      <c r="C597" t="s">
        <v>5</v>
      </c>
      <c r="D597" t="s">
        <v>61</v>
      </c>
      <c r="E597" t="s">
        <v>398</v>
      </c>
      <c r="F597" s="84" t="str">
        <f>VLOOKUP(A597,[1]Sheet1!$A$2:$E$1721,5,FALSE)</f>
        <v>15</v>
      </c>
      <c r="G597" s="84">
        <f>VLOOKUP(A597,'[2]FA PLANT-&amp; ELECT INSLATION'!$A$6:$E$1086,5,FALSE)</f>
        <v>675</v>
      </c>
      <c r="H597" s="92">
        <v>41358</v>
      </c>
      <c r="I597" s="93">
        <f t="shared" si="9"/>
        <v>2013</v>
      </c>
      <c r="J597" s="94">
        <v>709428.34</v>
      </c>
      <c r="K597" s="94">
        <v>1113107</v>
      </c>
      <c r="L597" s="94">
        <v>-403678.66</v>
      </c>
      <c r="M597" s="94">
        <v>0</v>
      </c>
      <c r="N597" s="94">
        <v>-36359.46</v>
      </c>
      <c r="O597" s="94">
        <v>0</v>
      </c>
      <c r="P597" s="94">
        <v>0</v>
      </c>
      <c r="Q597" s="94">
        <v>0</v>
      </c>
      <c r="R597" t="s">
        <v>33</v>
      </c>
      <c r="S597" s="94">
        <v>-440038.12</v>
      </c>
      <c r="T597" s="94">
        <v>673068.88</v>
      </c>
      <c r="U597" s="94">
        <v>1113107</v>
      </c>
      <c r="V597" t="s">
        <v>220</v>
      </c>
      <c r="W597" s="92"/>
      <c r="X597" t="s">
        <v>2</v>
      </c>
      <c r="Y597" t="s">
        <v>3</v>
      </c>
      <c r="Z597" s="94">
        <v>0</v>
      </c>
      <c r="AA597" s="94">
        <v>0</v>
      </c>
      <c r="AB597" s="94">
        <v>0</v>
      </c>
      <c r="AC597" s="94">
        <v>0</v>
      </c>
      <c r="AD597" s="94">
        <v>0</v>
      </c>
    </row>
    <row r="598" spans="1:30" x14ac:dyDescent="0.2">
      <c r="A598" t="s">
        <v>397</v>
      </c>
      <c r="B598" t="s">
        <v>9</v>
      </c>
      <c r="C598" t="s">
        <v>5</v>
      </c>
      <c r="D598" t="s">
        <v>61</v>
      </c>
      <c r="E598" t="s">
        <v>727</v>
      </c>
      <c r="F598" s="84" t="str">
        <f>VLOOKUP(A598,[1]Sheet1!$A$2:$E$1721,5,FALSE)</f>
        <v>15</v>
      </c>
      <c r="G598" s="84">
        <f>VLOOKUP(A598,'[2]FA PLANT-&amp; ELECT INSLATION'!$A$6:$E$1086,5,FALSE)</f>
        <v>675</v>
      </c>
      <c r="H598" s="92">
        <v>41358</v>
      </c>
      <c r="I598" s="93">
        <f t="shared" si="9"/>
        <v>2013</v>
      </c>
      <c r="J598" s="94">
        <v>142337.84</v>
      </c>
      <c r="K598" s="94">
        <v>278277</v>
      </c>
      <c r="L598" s="94">
        <v>-135939.16</v>
      </c>
      <c r="M598" s="94">
        <v>0</v>
      </c>
      <c r="N598" s="94">
        <v>-16091.57</v>
      </c>
      <c r="O598" s="94">
        <v>0</v>
      </c>
      <c r="P598" s="94">
        <v>0</v>
      </c>
      <c r="Q598" s="94">
        <v>0</v>
      </c>
      <c r="R598" t="s">
        <v>33</v>
      </c>
      <c r="S598" s="94">
        <v>-152030.73000000001</v>
      </c>
      <c r="T598" s="94">
        <v>126246.27</v>
      </c>
      <c r="U598" s="94">
        <v>278277</v>
      </c>
      <c r="V598" t="s">
        <v>220</v>
      </c>
      <c r="W598" s="92"/>
      <c r="X598" t="s">
        <v>2</v>
      </c>
      <c r="Y598" t="s">
        <v>3</v>
      </c>
      <c r="Z598" s="94">
        <v>0</v>
      </c>
      <c r="AA598" s="94">
        <v>0</v>
      </c>
      <c r="AB598" s="94">
        <v>0</v>
      </c>
      <c r="AC598" s="94">
        <v>0</v>
      </c>
      <c r="AD598" s="94">
        <v>0</v>
      </c>
    </row>
    <row r="599" spans="1:30" x14ac:dyDescent="0.2">
      <c r="A599" t="s">
        <v>397</v>
      </c>
      <c r="B599" t="s">
        <v>10</v>
      </c>
      <c r="C599" t="s">
        <v>5</v>
      </c>
      <c r="D599" t="s">
        <v>61</v>
      </c>
      <c r="E599" t="s">
        <v>548</v>
      </c>
      <c r="F599" s="84" t="str">
        <f>VLOOKUP(A599,[1]Sheet1!$A$2:$E$1721,5,FALSE)</f>
        <v>15</v>
      </c>
      <c r="G599" s="84">
        <f>VLOOKUP(A599,'[2]FA PLANT-&amp; ELECT INSLATION'!$A$6:$E$1086,5,FALSE)</f>
        <v>675</v>
      </c>
      <c r="H599" s="92">
        <v>41358</v>
      </c>
      <c r="I599" s="93">
        <f t="shared" si="9"/>
        <v>2013</v>
      </c>
      <c r="J599" s="94">
        <v>183868.32</v>
      </c>
      <c r="K599" s="94">
        <v>556554</v>
      </c>
      <c r="L599" s="94">
        <v>-372685.68</v>
      </c>
      <c r="M599" s="94">
        <v>0</v>
      </c>
      <c r="N599" s="94">
        <v>-52348.19</v>
      </c>
      <c r="O599" s="94">
        <v>0</v>
      </c>
      <c r="P599" s="94">
        <v>0</v>
      </c>
      <c r="Q599" s="94">
        <v>0</v>
      </c>
      <c r="R599" t="s">
        <v>33</v>
      </c>
      <c r="S599" s="94">
        <v>-425033.87</v>
      </c>
      <c r="T599" s="94">
        <v>131520.13</v>
      </c>
      <c r="U599" s="94">
        <v>556554</v>
      </c>
      <c r="V599" t="s">
        <v>220</v>
      </c>
      <c r="W599" s="92"/>
      <c r="X599" t="s">
        <v>2</v>
      </c>
      <c r="Y599" t="s">
        <v>3</v>
      </c>
      <c r="Z599" s="94">
        <v>0</v>
      </c>
      <c r="AA599" s="94">
        <v>0</v>
      </c>
      <c r="AB599" s="94">
        <v>0</v>
      </c>
      <c r="AC599" s="94">
        <v>0</v>
      </c>
      <c r="AD599" s="94">
        <v>0</v>
      </c>
    </row>
    <row r="600" spans="1:30" x14ac:dyDescent="0.2">
      <c r="A600" t="s">
        <v>397</v>
      </c>
      <c r="B600" t="s">
        <v>11</v>
      </c>
      <c r="C600" t="s">
        <v>5</v>
      </c>
      <c r="D600" t="s">
        <v>61</v>
      </c>
      <c r="E600" t="s">
        <v>455</v>
      </c>
      <c r="F600" s="84" t="str">
        <f>VLOOKUP(A600,[1]Sheet1!$A$2:$E$1721,5,FALSE)</f>
        <v>15</v>
      </c>
      <c r="G600" s="84">
        <f>VLOOKUP(A600,'[2]FA PLANT-&amp; ELECT INSLATION'!$A$6:$E$1086,5,FALSE)</f>
        <v>675</v>
      </c>
      <c r="H600" s="92">
        <v>41358</v>
      </c>
      <c r="I600" s="93">
        <f t="shared" si="9"/>
        <v>2013</v>
      </c>
      <c r="J600" s="94">
        <v>494145.57</v>
      </c>
      <c r="K600" s="94">
        <v>834830</v>
      </c>
      <c r="L600" s="94">
        <v>-340684.43</v>
      </c>
      <c r="M600" s="94">
        <v>0</v>
      </c>
      <c r="N600" s="94">
        <v>-34851.730000000003</v>
      </c>
      <c r="O600" s="94">
        <v>0</v>
      </c>
      <c r="P600" s="94">
        <v>0</v>
      </c>
      <c r="Q600" s="94">
        <v>0</v>
      </c>
      <c r="R600" t="s">
        <v>33</v>
      </c>
      <c r="S600" s="94">
        <v>-375536.16</v>
      </c>
      <c r="T600" s="94">
        <v>459293.84</v>
      </c>
      <c r="U600" s="94">
        <v>834830</v>
      </c>
      <c r="V600" t="s">
        <v>220</v>
      </c>
      <c r="W600" s="92"/>
      <c r="X600" t="s">
        <v>2</v>
      </c>
      <c r="Y600" t="s">
        <v>3</v>
      </c>
      <c r="Z600" s="94">
        <v>0</v>
      </c>
      <c r="AA600" s="94">
        <v>0</v>
      </c>
      <c r="AB600" s="94">
        <v>0</v>
      </c>
      <c r="AC600" s="94">
        <v>0</v>
      </c>
      <c r="AD600" s="94">
        <v>0</v>
      </c>
    </row>
    <row r="601" spans="1:30" x14ac:dyDescent="0.2">
      <c r="A601" t="s">
        <v>399</v>
      </c>
      <c r="B601" t="s">
        <v>8</v>
      </c>
      <c r="C601" t="s">
        <v>5</v>
      </c>
      <c r="D601" t="s">
        <v>61</v>
      </c>
      <c r="E601" t="s">
        <v>400</v>
      </c>
      <c r="F601" s="84" t="str">
        <f>VLOOKUP(A601,[1]Sheet1!$A$2:$E$1721,5,FALSE)</f>
        <v>15</v>
      </c>
      <c r="G601" s="84">
        <f>VLOOKUP(A601,'[2]FA PLANT-&amp; ELECT INSLATION'!$A$6:$E$1086,5,FALSE)</f>
        <v>676</v>
      </c>
      <c r="H601" s="92">
        <v>41358</v>
      </c>
      <c r="I601" s="93">
        <f t="shared" si="9"/>
        <v>2013</v>
      </c>
      <c r="J601" s="94">
        <v>709428.34</v>
      </c>
      <c r="K601" s="94">
        <v>1113107</v>
      </c>
      <c r="L601" s="94">
        <v>-403678.66</v>
      </c>
      <c r="M601" s="94">
        <v>0</v>
      </c>
      <c r="N601" s="94">
        <v>-36359.46</v>
      </c>
      <c r="O601" s="94">
        <v>0</v>
      </c>
      <c r="P601" s="94">
        <v>0</v>
      </c>
      <c r="Q601" s="94">
        <v>0</v>
      </c>
      <c r="R601" t="s">
        <v>33</v>
      </c>
      <c r="S601" s="94">
        <v>-440038.12</v>
      </c>
      <c r="T601" s="94">
        <v>673068.88</v>
      </c>
      <c r="U601" s="94">
        <v>1113107</v>
      </c>
      <c r="V601" t="s">
        <v>220</v>
      </c>
      <c r="W601" s="92"/>
      <c r="X601" t="s">
        <v>2</v>
      </c>
      <c r="Y601" t="s">
        <v>3</v>
      </c>
      <c r="Z601" s="94">
        <v>0</v>
      </c>
      <c r="AA601" s="94">
        <v>0</v>
      </c>
      <c r="AB601" s="94">
        <v>0</v>
      </c>
      <c r="AC601" s="94">
        <v>0</v>
      </c>
      <c r="AD601" s="94">
        <v>0</v>
      </c>
    </row>
    <row r="602" spans="1:30" x14ac:dyDescent="0.2">
      <c r="A602" t="s">
        <v>399</v>
      </c>
      <c r="B602" t="s">
        <v>9</v>
      </c>
      <c r="C602" t="s">
        <v>5</v>
      </c>
      <c r="D602" t="s">
        <v>61</v>
      </c>
      <c r="E602" t="s">
        <v>728</v>
      </c>
      <c r="F602" s="84" t="str">
        <f>VLOOKUP(A602,[1]Sheet1!$A$2:$E$1721,5,FALSE)</f>
        <v>15</v>
      </c>
      <c r="G602" s="84">
        <f>VLOOKUP(A602,'[2]FA PLANT-&amp; ELECT INSLATION'!$A$6:$E$1086,5,FALSE)</f>
        <v>676</v>
      </c>
      <c r="H602" s="92">
        <v>41358</v>
      </c>
      <c r="I602" s="93">
        <f t="shared" si="9"/>
        <v>2013</v>
      </c>
      <c r="J602" s="94">
        <v>142337.84</v>
      </c>
      <c r="K602" s="94">
        <v>278277</v>
      </c>
      <c r="L602" s="94">
        <v>-135939.16</v>
      </c>
      <c r="M602" s="94">
        <v>0</v>
      </c>
      <c r="N602" s="94">
        <v>-16091.57</v>
      </c>
      <c r="O602" s="94">
        <v>0</v>
      </c>
      <c r="P602" s="94">
        <v>0</v>
      </c>
      <c r="Q602" s="94">
        <v>0</v>
      </c>
      <c r="R602" t="s">
        <v>33</v>
      </c>
      <c r="S602" s="94">
        <v>-152030.73000000001</v>
      </c>
      <c r="T602" s="94">
        <v>126246.27</v>
      </c>
      <c r="U602" s="94">
        <v>278277</v>
      </c>
      <c r="V602" t="s">
        <v>220</v>
      </c>
      <c r="W602" s="92"/>
      <c r="X602" t="s">
        <v>2</v>
      </c>
      <c r="Y602" t="s">
        <v>3</v>
      </c>
      <c r="Z602" s="94">
        <v>0</v>
      </c>
      <c r="AA602" s="94">
        <v>0</v>
      </c>
      <c r="AB602" s="94">
        <v>0</v>
      </c>
      <c r="AC602" s="94">
        <v>0</v>
      </c>
      <c r="AD602" s="94">
        <v>0</v>
      </c>
    </row>
    <row r="603" spans="1:30" x14ac:dyDescent="0.2">
      <c r="A603" t="s">
        <v>399</v>
      </c>
      <c r="B603" t="s">
        <v>10</v>
      </c>
      <c r="C603" t="s">
        <v>5</v>
      </c>
      <c r="D603" t="s">
        <v>61</v>
      </c>
      <c r="E603" t="s">
        <v>549</v>
      </c>
      <c r="F603" s="84" t="str">
        <f>VLOOKUP(A603,[1]Sheet1!$A$2:$E$1721,5,FALSE)</f>
        <v>15</v>
      </c>
      <c r="G603" s="84">
        <f>VLOOKUP(A603,'[2]FA PLANT-&amp; ELECT INSLATION'!$A$6:$E$1086,5,FALSE)</f>
        <v>676</v>
      </c>
      <c r="H603" s="92">
        <v>41358</v>
      </c>
      <c r="I603" s="93">
        <f t="shared" si="9"/>
        <v>2013</v>
      </c>
      <c r="J603" s="94">
        <v>183868.32</v>
      </c>
      <c r="K603" s="94">
        <v>556554</v>
      </c>
      <c r="L603" s="94">
        <v>-372685.68</v>
      </c>
      <c r="M603" s="94">
        <v>0</v>
      </c>
      <c r="N603" s="94">
        <v>-52348.19</v>
      </c>
      <c r="O603" s="94">
        <v>0</v>
      </c>
      <c r="P603" s="94">
        <v>0</v>
      </c>
      <c r="Q603" s="94">
        <v>0</v>
      </c>
      <c r="R603" t="s">
        <v>33</v>
      </c>
      <c r="S603" s="94">
        <v>-425033.87</v>
      </c>
      <c r="T603" s="94">
        <v>131520.13</v>
      </c>
      <c r="U603" s="94">
        <v>556554</v>
      </c>
      <c r="V603" t="s">
        <v>220</v>
      </c>
      <c r="W603" s="92"/>
      <c r="X603" t="s">
        <v>2</v>
      </c>
      <c r="Y603" t="s">
        <v>3</v>
      </c>
      <c r="Z603" s="94">
        <v>0</v>
      </c>
      <c r="AA603" s="94">
        <v>0</v>
      </c>
      <c r="AB603" s="94">
        <v>0</v>
      </c>
      <c r="AC603" s="94">
        <v>0</v>
      </c>
      <c r="AD603" s="94">
        <v>0</v>
      </c>
    </row>
    <row r="604" spans="1:30" x14ac:dyDescent="0.2">
      <c r="A604" t="s">
        <v>399</v>
      </c>
      <c r="B604" t="s">
        <v>11</v>
      </c>
      <c r="C604" t="s">
        <v>5</v>
      </c>
      <c r="D604" t="s">
        <v>61</v>
      </c>
      <c r="E604" t="s">
        <v>456</v>
      </c>
      <c r="F604" s="84" t="str">
        <f>VLOOKUP(A604,[1]Sheet1!$A$2:$E$1721,5,FALSE)</f>
        <v>15</v>
      </c>
      <c r="G604" s="84">
        <f>VLOOKUP(A604,'[2]FA PLANT-&amp; ELECT INSLATION'!$A$6:$E$1086,5,FALSE)</f>
        <v>676</v>
      </c>
      <c r="H604" s="92">
        <v>41358</v>
      </c>
      <c r="I604" s="93">
        <f t="shared" si="9"/>
        <v>2013</v>
      </c>
      <c r="J604" s="94">
        <v>494145.57</v>
      </c>
      <c r="K604" s="94">
        <v>834830</v>
      </c>
      <c r="L604" s="94">
        <v>-340684.43</v>
      </c>
      <c r="M604" s="94">
        <v>0</v>
      </c>
      <c r="N604" s="94">
        <v>-34851.730000000003</v>
      </c>
      <c r="O604" s="94">
        <v>0</v>
      </c>
      <c r="P604" s="94">
        <v>0</v>
      </c>
      <c r="Q604" s="94">
        <v>0</v>
      </c>
      <c r="R604" t="s">
        <v>33</v>
      </c>
      <c r="S604" s="94">
        <v>-375536.16</v>
      </c>
      <c r="T604" s="94">
        <v>459293.84</v>
      </c>
      <c r="U604" s="94">
        <v>834830</v>
      </c>
      <c r="V604" t="s">
        <v>220</v>
      </c>
      <c r="W604" s="92"/>
      <c r="X604" t="s">
        <v>2</v>
      </c>
      <c r="Y604" t="s">
        <v>3</v>
      </c>
      <c r="Z604" s="94">
        <v>0</v>
      </c>
      <c r="AA604" s="94">
        <v>0</v>
      </c>
      <c r="AB604" s="94">
        <v>0</v>
      </c>
      <c r="AC604" s="94">
        <v>0</v>
      </c>
      <c r="AD604" s="94">
        <v>0</v>
      </c>
    </row>
    <row r="605" spans="1:30" x14ac:dyDescent="0.2">
      <c r="A605" t="s">
        <v>395</v>
      </c>
      <c r="B605" t="s">
        <v>8</v>
      </c>
      <c r="C605" t="s">
        <v>5</v>
      </c>
      <c r="D605" t="s">
        <v>61</v>
      </c>
      <c r="E605" t="s">
        <v>396</v>
      </c>
      <c r="F605" s="84" t="str">
        <f>VLOOKUP(A605,[1]Sheet1!$A$2:$E$1721,5,FALSE)</f>
        <v>15</v>
      </c>
      <c r="G605" s="84">
        <f>VLOOKUP(A605,'[2]FA PLANT-&amp; ELECT INSLATION'!$A$6:$E$1086,5,FALSE)</f>
        <v>677</v>
      </c>
      <c r="H605" s="92">
        <v>41358</v>
      </c>
      <c r="I605" s="93">
        <f t="shared" si="9"/>
        <v>2013</v>
      </c>
      <c r="J605" s="94">
        <v>709428.98</v>
      </c>
      <c r="K605" s="94">
        <v>1113108</v>
      </c>
      <c r="L605" s="94">
        <v>-403679.02</v>
      </c>
      <c r="M605" s="94">
        <v>0</v>
      </c>
      <c r="N605" s="94">
        <v>-36359.49</v>
      </c>
      <c r="O605" s="94">
        <v>0</v>
      </c>
      <c r="P605" s="94">
        <v>0</v>
      </c>
      <c r="Q605" s="94">
        <v>0</v>
      </c>
      <c r="R605" t="s">
        <v>33</v>
      </c>
      <c r="S605" s="94">
        <v>-440038.51</v>
      </c>
      <c r="T605" s="94">
        <v>673069.49</v>
      </c>
      <c r="U605" s="94">
        <v>1113108</v>
      </c>
      <c r="V605" t="s">
        <v>220</v>
      </c>
      <c r="W605" s="92"/>
      <c r="X605" t="s">
        <v>2</v>
      </c>
      <c r="Y605" t="s">
        <v>3</v>
      </c>
      <c r="Z605" s="94">
        <v>0</v>
      </c>
      <c r="AA605" s="94">
        <v>0</v>
      </c>
      <c r="AB605" s="94">
        <v>0</v>
      </c>
      <c r="AC605" s="94">
        <v>0</v>
      </c>
      <c r="AD605" s="94">
        <v>0</v>
      </c>
    </row>
    <row r="606" spans="1:30" x14ac:dyDescent="0.2">
      <c r="A606" t="s">
        <v>395</v>
      </c>
      <c r="B606" t="s">
        <v>9</v>
      </c>
      <c r="C606" t="s">
        <v>5</v>
      </c>
      <c r="D606" t="s">
        <v>61</v>
      </c>
      <c r="E606" t="s">
        <v>729</v>
      </c>
      <c r="F606" s="84" t="str">
        <f>VLOOKUP(A606,[1]Sheet1!$A$2:$E$1721,5,FALSE)</f>
        <v>15</v>
      </c>
      <c r="G606" s="84">
        <f>VLOOKUP(A606,'[2]FA PLANT-&amp; ELECT INSLATION'!$A$6:$E$1086,5,FALSE)</f>
        <v>677</v>
      </c>
      <c r="H606" s="92">
        <v>41358</v>
      </c>
      <c r="I606" s="93">
        <f t="shared" si="9"/>
        <v>2013</v>
      </c>
      <c r="J606" s="94">
        <v>142337.84</v>
      </c>
      <c r="K606" s="94">
        <v>278277</v>
      </c>
      <c r="L606" s="94">
        <v>-135939.16</v>
      </c>
      <c r="M606" s="94">
        <v>0</v>
      </c>
      <c r="N606" s="94">
        <v>-16091.57</v>
      </c>
      <c r="O606" s="94">
        <v>0</v>
      </c>
      <c r="P606" s="94">
        <v>0</v>
      </c>
      <c r="Q606" s="94">
        <v>0</v>
      </c>
      <c r="R606" t="s">
        <v>33</v>
      </c>
      <c r="S606" s="94">
        <v>-152030.73000000001</v>
      </c>
      <c r="T606" s="94">
        <v>126246.27</v>
      </c>
      <c r="U606" s="94">
        <v>278277</v>
      </c>
      <c r="V606" t="s">
        <v>220</v>
      </c>
      <c r="W606" s="92"/>
      <c r="X606" t="s">
        <v>2</v>
      </c>
      <c r="Y606" t="s">
        <v>3</v>
      </c>
      <c r="Z606" s="94">
        <v>0</v>
      </c>
      <c r="AA606" s="94">
        <v>0</v>
      </c>
      <c r="AB606" s="94">
        <v>0</v>
      </c>
      <c r="AC606" s="94">
        <v>0</v>
      </c>
      <c r="AD606" s="94">
        <v>0</v>
      </c>
    </row>
    <row r="607" spans="1:30" x14ac:dyDescent="0.2">
      <c r="A607" t="s">
        <v>395</v>
      </c>
      <c r="B607" t="s">
        <v>10</v>
      </c>
      <c r="C607" t="s">
        <v>5</v>
      </c>
      <c r="D607" t="s">
        <v>61</v>
      </c>
      <c r="E607" t="s">
        <v>550</v>
      </c>
      <c r="F607" s="84" t="str">
        <f>VLOOKUP(A607,[1]Sheet1!$A$2:$E$1721,5,FALSE)</f>
        <v>15</v>
      </c>
      <c r="G607" s="84">
        <f>VLOOKUP(A607,'[2]FA PLANT-&amp; ELECT INSLATION'!$A$6:$E$1086,5,FALSE)</f>
        <v>677</v>
      </c>
      <c r="H607" s="92">
        <v>41358</v>
      </c>
      <c r="I607" s="93">
        <f t="shared" si="9"/>
        <v>2013</v>
      </c>
      <c r="J607" s="94">
        <v>183868.32</v>
      </c>
      <c r="K607" s="94">
        <v>556554</v>
      </c>
      <c r="L607" s="94">
        <v>-372685.68</v>
      </c>
      <c r="M607" s="94">
        <v>0</v>
      </c>
      <c r="N607" s="94">
        <v>-52348.19</v>
      </c>
      <c r="O607" s="94">
        <v>0</v>
      </c>
      <c r="P607" s="94">
        <v>0</v>
      </c>
      <c r="Q607" s="94">
        <v>0</v>
      </c>
      <c r="R607" t="s">
        <v>33</v>
      </c>
      <c r="S607" s="94">
        <v>-425033.87</v>
      </c>
      <c r="T607" s="94">
        <v>131520.13</v>
      </c>
      <c r="U607" s="94">
        <v>556554</v>
      </c>
      <c r="V607" t="s">
        <v>220</v>
      </c>
      <c r="W607" s="92"/>
      <c r="X607" t="s">
        <v>2</v>
      </c>
      <c r="Y607" t="s">
        <v>3</v>
      </c>
      <c r="Z607" s="94">
        <v>0</v>
      </c>
      <c r="AA607" s="94">
        <v>0</v>
      </c>
      <c r="AB607" s="94">
        <v>0</v>
      </c>
      <c r="AC607" s="94">
        <v>0</v>
      </c>
      <c r="AD607" s="94">
        <v>0</v>
      </c>
    </row>
    <row r="608" spans="1:30" x14ac:dyDescent="0.2">
      <c r="A608" t="s">
        <v>395</v>
      </c>
      <c r="B608" t="s">
        <v>11</v>
      </c>
      <c r="C608" t="s">
        <v>5</v>
      </c>
      <c r="D608" t="s">
        <v>61</v>
      </c>
      <c r="E608" t="s">
        <v>454</v>
      </c>
      <c r="F608" s="84" t="str">
        <f>VLOOKUP(A608,[1]Sheet1!$A$2:$E$1721,5,FALSE)</f>
        <v>15</v>
      </c>
      <c r="G608" s="84">
        <f>VLOOKUP(A608,'[2]FA PLANT-&amp; ELECT INSLATION'!$A$6:$E$1086,5,FALSE)</f>
        <v>677</v>
      </c>
      <c r="H608" s="92">
        <v>41358</v>
      </c>
      <c r="I608" s="93">
        <f t="shared" si="9"/>
        <v>2013</v>
      </c>
      <c r="J608" s="94">
        <v>494146.17</v>
      </c>
      <c r="K608" s="94">
        <v>834831</v>
      </c>
      <c r="L608" s="94">
        <v>-340684.83</v>
      </c>
      <c r="M608" s="94">
        <v>0</v>
      </c>
      <c r="N608" s="94">
        <v>-34851.769999999997</v>
      </c>
      <c r="O608" s="94">
        <v>0</v>
      </c>
      <c r="P608" s="94">
        <v>0</v>
      </c>
      <c r="Q608" s="94">
        <v>0</v>
      </c>
      <c r="R608" t="s">
        <v>33</v>
      </c>
      <c r="S608" s="94">
        <v>-375536.6</v>
      </c>
      <c r="T608" s="94">
        <v>459294.4</v>
      </c>
      <c r="U608" s="94">
        <v>834831</v>
      </c>
      <c r="V608" t="s">
        <v>220</v>
      </c>
      <c r="W608" s="92"/>
      <c r="X608" t="s">
        <v>2</v>
      </c>
      <c r="Y608" t="s">
        <v>3</v>
      </c>
      <c r="Z608" s="94">
        <v>0</v>
      </c>
      <c r="AA608" s="94">
        <v>0</v>
      </c>
      <c r="AB608" s="94">
        <v>0</v>
      </c>
      <c r="AC608" s="94">
        <v>0</v>
      </c>
      <c r="AD608" s="94">
        <v>0</v>
      </c>
    </row>
    <row r="609" spans="1:30" x14ac:dyDescent="0.2">
      <c r="A609" t="s">
        <v>443</v>
      </c>
      <c r="B609" t="s">
        <v>8</v>
      </c>
      <c r="C609" t="s">
        <v>5</v>
      </c>
      <c r="D609" t="s">
        <v>61</v>
      </c>
      <c r="E609" t="s">
        <v>442</v>
      </c>
      <c r="F609" s="84" t="str">
        <f>VLOOKUP(A609,[1]Sheet1!$A$2:$E$1721,5,FALSE)</f>
        <v>15</v>
      </c>
      <c r="G609" s="84">
        <f>VLOOKUP(A609,'[2]FA PLANT-&amp; ELECT INSLATION'!$A$6:$E$1086,5,FALSE)</f>
        <v>1134</v>
      </c>
      <c r="H609" s="92">
        <v>39399</v>
      </c>
      <c r="I609" s="93">
        <f t="shared" si="9"/>
        <v>2007</v>
      </c>
      <c r="J609" s="94">
        <v>60095.14</v>
      </c>
      <c r="K609" s="94">
        <v>880807</v>
      </c>
      <c r="L609" s="94">
        <v>-820711.86</v>
      </c>
      <c r="M609" s="94">
        <v>0</v>
      </c>
      <c r="N609" s="94">
        <v>-2107.91</v>
      </c>
      <c r="O609" s="94">
        <v>0</v>
      </c>
      <c r="P609" s="94">
        <v>0</v>
      </c>
      <c r="Q609" s="94">
        <v>0</v>
      </c>
      <c r="R609" t="s">
        <v>33</v>
      </c>
      <c r="S609" s="94">
        <v>-822819.77</v>
      </c>
      <c r="T609" s="94">
        <v>57987.23</v>
      </c>
      <c r="U609" s="94">
        <v>880807</v>
      </c>
      <c r="V609" t="s">
        <v>220</v>
      </c>
      <c r="W609" s="92"/>
      <c r="X609" t="s">
        <v>2</v>
      </c>
      <c r="Y609" t="s">
        <v>3</v>
      </c>
      <c r="Z609" s="94">
        <v>0</v>
      </c>
      <c r="AA609" s="94">
        <v>0</v>
      </c>
      <c r="AB609" s="94">
        <v>0</v>
      </c>
      <c r="AC609" s="94">
        <v>0</v>
      </c>
      <c r="AD609" s="94">
        <v>0</v>
      </c>
    </row>
    <row r="610" spans="1:30" x14ac:dyDescent="0.2">
      <c r="A610" t="s">
        <v>443</v>
      </c>
      <c r="B610" t="s">
        <v>9</v>
      </c>
      <c r="C610" t="s">
        <v>5</v>
      </c>
      <c r="D610" t="s">
        <v>61</v>
      </c>
      <c r="E610" t="s">
        <v>1091</v>
      </c>
      <c r="F610" s="84" t="str">
        <f>VLOOKUP(A610,[1]Sheet1!$A$2:$E$1721,5,FALSE)</f>
        <v>15</v>
      </c>
      <c r="G610" s="84">
        <f>VLOOKUP(A610,'[2]FA PLANT-&amp; ELECT INSLATION'!$A$6:$E$1086,5,FALSE)</f>
        <v>1134</v>
      </c>
      <c r="H610" s="92">
        <v>39399</v>
      </c>
      <c r="I610" s="93">
        <f t="shared" si="9"/>
        <v>2007</v>
      </c>
      <c r="J610" s="94">
        <v>3800.08</v>
      </c>
      <c r="K610" s="94">
        <v>62915</v>
      </c>
      <c r="L610" s="94">
        <v>-59114.92</v>
      </c>
      <c r="M610" s="94">
        <v>0</v>
      </c>
      <c r="N610" s="94">
        <v>-250.08</v>
      </c>
      <c r="O610" s="94">
        <v>0</v>
      </c>
      <c r="P610" s="94">
        <v>0</v>
      </c>
      <c r="Q610" s="94">
        <v>0</v>
      </c>
      <c r="R610" t="s">
        <v>33</v>
      </c>
      <c r="S610" s="94">
        <v>-59365</v>
      </c>
      <c r="T610" s="94">
        <v>3550</v>
      </c>
      <c r="U610" s="94">
        <v>62915</v>
      </c>
      <c r="V610" t="s">
        <v>220</v>
      </c>
      <c r="W610" s="92"/>
      <c r="X610" t="s">
        <v>2</v>
      </c>
      <c r="Y610" t="s">
        <v>3</v>
      </c>
      <c r="Z610" s="94">
        <v>0</v>
      </c>
      <c r="AA610" s="94">
        <v>0</v>
      </c>
      <c r="AB610" s="94">
        <v>0</v>
      </c>
      <c r="AC610" s="94">
        <v>0</v>
      </c>
      <c r="AD610" s="94">
        <v>0</v>
      </c>
    </row>
    <row r="611" spans="1:30" x14ac:dyDescent="0.2">
      <c r="A611" t="s">
        <v>443</v>
      </c>
      <c r="B611" t="s">
        <v>10</v>
      </c>
      <c r="C611" t="s">
        <v>5</v>
      </c>
      <c r="D611" t="s">
        <v>61</v>
      </c>
      <c r="E611" t="s">
        <v>940</v>
      </c>
      <c r="F611" s="84" t="str">
        <f>VLOOKUP(A611,[1]Sheet1!$A$2:$E$1721,5,FALSE)</f>
        <v>15</v>
      </c>
      <c r="G611" s="84">
        <f>VLOOKUP(A611,'[2]FA PLANT-&amp; ELECT INSLATION'!$A$6:$E$1086,5,FALSE)</f>
        <v>1134</v>
      </c>
      <c r="H611" s="92">
        <v>39399</v>
      </c>
      <c r="I611" s="93">
        <f t="shared" si="9"/>
        <v>2007</v>
      </c>
      <c r="J611" s="94">
        <v>8593.2999999999993</v>
      </c>
      <c r="K611" s="94">
        <v>125830</v>
      </c>
      <c r="L611" s="94">
        <v>-117236.7</v>
      </c>
      <c r="M611" s="94">
        <v>0</v>
      </c>
      <c r="N611" s="94">
        <v>-302.20999999999998</v>
      </c>
      <c r="O611" s="94">
        <v>0</v>
      </c>
      <c r="P611" s="94">
        <v>0</v>
      </c>
      <c r="Q611" s="94">
        <v>0</v>
      </c>
      <c r="R611" t="s">
        <v>33</v>
      </c>
      <c r="S611" s="94">
        <v>-117538.91</v>
      </c>
      <c r="T611" s="94">
        <v>8291.09</v>
      </c>
      <c r="U611" s="94">
        <v>125830</v>
      </c>
      <c r="V611" t="s">
        <v>220</v>
      </c>
      <c r="W611" s="92"/>
      <c r="X611" t="s">
        <v>2</v>
      </c>
      <c r="Y611" t="s">
        <v>3</v>
      </c>
      <c r="Z611" s="94">
        <v>0</v>
      </c>
      <c r="AA611" s="94">
        <v>0</v>
      </c>
      <c r="AB611" s="94">
        <v>0</v>
      </c>
      <c r="AC611" s="94">
        <v>0</v>
      </c>
      <c r="AD611" s="94">
        <v>0</v>
      </c>
    </row>
    <row r="612" spans="1:30" x14ac:dyDescent="0.2">
      <c r="A612" t="s">
        <v>443</v>
      </c>
      <c r="B612" t="s">
        <v>11</v>
      </c>
      <c r="C612" t="s">
        <v>5</v>
      </c>
      <c r="D612" t="s">
        <v>61</v>
      </c>
      <c r="E612" t="s">
        <v>941</v>
      </c>
      <c r="F612" s="84" t="str">
        <f>VLOOKUP(A612,[1]Sheet1!$A$2:$E$1721,5,FALSE)</f>
        <v>15</v>
      </c>
      <c r="G612" s="84">
        <f>VLOOKUP(A612,'[2]FA PLANT-&amp; ELECT INSLATION'!$A$6:$E$1086,5,FALSE)</f>
        <v>1134</v>
      </c>
      <c r="H612" s="92">
        <v>39399</v>
      </c>
      <c r="I612" s="93">
        <f t="shared" si="9"/>
        <v>2007</v>
      </c>
      <c r="J612" s="94">
        <v>6291.5</v>
      </c>
      <c r="K612" s="94">
        <v>125830</v>
      </c>
      <c r="L612" s="94">
        <v>-119538.5</v>
      </c>
      <c r="M612" s="94">
        <v>0</v>
      </c>
      <c r="N612" s="94">
        <v>0</v>
      </c>
      <c r="O612" s="94">
        <v>0</v>
      </c>
      <c r="P612" s="94">
        <v>0</v>
      </c>
      <c r="Q612" s="94">
        <v>0</v>
      </c>
      <c r="R612" t="s">
        <v>33</v>
      </c>
      <c r="S612" s="94">
        <v>-119538.5</v>
      </c>
      <c r="T612" s="94">
        <v>6291.5</v>
      </c>
      <c r="U612" s="94">
        <v>125830</v>
      </c>
      <c r="V612" t="s">
        <v>220</v>
      </c>
      <c r="W612" s="92"/>
      <c r="X612" t="s">
        <v>2</v>
      </c>
      <c r="Y612" t="s">
        <v>3</v>
      </c>
      <c r="Z612" s="94">
        <v>0</v>
      </c>
      <c r="AA612" s="94">
        <v>0</v>
      </c>
      <c r="AB612" s="94">
        <v>0</v>
      </c>
      <c r="AC612" s="94">
        <v>0</v>
      </c>
      <c r="AD612" s="94">
        <v>0</v>
      </c>
    </row>
    <row r="613" spans="1:30" x14ac:dyDescent="0.2">
      <c r="A613" t="s">
        <v>443</v>
      </c>
      <c r="B613" t="s">
        <v>12</v>
      </c>
      <c r="C613" t="s">
        <v>5</v>
      </c>
      <c r="D613" t="s">
        <v>61</v>
      </c>
      <c r="E613" t="s">
        <v>1092</v>
      </c>
      <c r="F613" s="84" t="str">
        <f>VLOOKUP(A613,[1]Sheet1!$A$2:$E$1721,5,FALSE)</f>
        <v>15</v>
      </c>
      <c r="G613" s="84">
        <f>VLOOKUP(A613,'[2]FA PLANT-&amp; ELECT INSLATION'!$A$6:$E$1086,5,FALSE)</f>
        <v>1134</v>
      </c>
      <c r="H613" s="92">
        <v>39399</v>
      </c>
      <c r="I613" s="93">
        <f t="shared" si="9"/>
        <v>2007</v>
      </c>
      <c r="J613" s="94">
        <v>3145.7</v>
      </c>
      <c r="K613" s="94">
        <v>62914</v>
      </c>
      <c r="L613" s="94">
        <v>-59768.3</v>
      </c>
      <c r="M613" s="94">
        <v>0</v>
      </c>
      <c r="N613" s="94">
        <v>0</v>
      </c>
      <c r="O613" s="94">
        <v>0</v>
      </c>
      <c r="P613" s="94">
        <v>0</v>
      </c>
      <c r="Q613" s="94">
        <v>0</v>
      </c>
      <c r="R613" t="s">
        <v>33</v>
      </c>
      <c r="S613" s="94">
        <v>-59768.3</v>
      </c>
      <c r="T613" s="94">
        <v>3145.7</v>
      </c>
      <c r="U613" s="94">
        <v>62914</v>
      </c>
      <c r="V613" t="s">
        <v>220</v>
      </c>
      <c r="W613" s="92"/>
      <c r="X613" t="s">
        <v>2</v>
      </c>
      <c r="Y613" t="s">
        <v>3</v>
      </c>
      <c r="Z613" s="94">
        <v>0</v>
      </c>
      <c r="AA613" s="94">
        <v>0</v>
      </c>
      <c r="AB613" s="94">
        <v>0</v>
      </c>
      <c r="AC613" s="94">
        <v>0</v>
      </c>
      <c r="AD613" s="94">
        <v>0</v>
      </c>
    </row>
    <row r="614" spans="1:30" x14ac:dyDescent="0.2">
      <c r="A614" t="s">
        <v>441</v>
      </c>
      <c r="B614" t="s">
        <v>8</v>
      </c>
      <c r="C614" t="s">
        <v>5</v>
      </c>
      <c r="D614" t="s">
        <v>61</v>
      </c>
      <c r="E614" t="s">
        <v>442</v>
      </c>
      <c r="F614" s="84" t="str">
        <f>VLOOKUP(A614,[1]Sheet1!$A$2:$E$1721,5,FALSE)</f>
        <v>15</v>
      </c>
      <c r="G614" s="84">
        <f>VLOOKUP(A614,'[2]FA PLANT-&amp; ELECT INSLATION'!$A$6:$E$1086,5,FALSE)</f>
        <v>1134</v>
      </c>
      <c r="H614" s="92">
        <v>39399</v>
      </c>
      <c r="I614" s="93">
        <f t="shared" si="9"/>
        <v>2007</v>
      </c>
      <c r="J614" s="94">
        <v>60095.26</v>
      </c>
      <c r="K614" s="94">
        <v>880809</v>
      </c>
      <c r="L614" s="94">
        <v>-820713.74</v>
      </c>
      <c r="M614" s="94">
        <v>0</v>
      </c>
      <c r="N614" s="94">
        <v>-2107.92</v>
      </c>
      <c r="O614" s="94">
        <v>0</v>
      </c>
      <c r="P614" s="94">
        <v>0</v>
      </c>
      <c r="Q614" s="94">
        <v>0</v>
      </c>
      <c r="R614" t="s">
        <v>33</v>
      </c>
      <c r="S614" s="94">
        <v>-822821.66</v>
      </c>
      <c r="T614" s="94">
        <v>57987.34</v>
      </c>
      <c r="U614" s="94">
        <v>880809</v>
      </c>
      <c r="V614" t="s">
        <v>220</v>
      </c>
      <c r="W614" s="92"/>
      <c r="X614" t="s">
        <v>2</v>
      </c>
      <c r="Y614" t="s">
        <v>3</v>
      </c>
      <c r="Z614" s="94">
        <v>0</v>
      </c>
      <c r="AA614" s="94">
        <v>0</v>
      </c>
      <c r="AB614" s="94">
        <v>0</v>
      </c>
      <c r="AC614" s="94">
        <v>0</v>
      </c>
      <c r="AD614" s="94">
        <v>0</v>
      </c>
    </row>
    <row r="615" spans="1:30" x14ac:dyDescent="0.2">
      <c r="A615" t="s">
        <v>441</v>
      </c>
      <c r="B615" t="s">
        <v>9</v>
      </c>
      <c r="C615" t="s">
        <v>5</v>
      </c>
      <c r="D615" t="s">
        <v>61</v>
      </c>
      <c r="E615" t="s">
        <v>1091</v>
      </c>
      <c r="F615" s="84" t="str">
        <f>VLOOKUP(A615,[1]Sheet1!$A$2:$E$1721,5,FALSE)</f>
        <v>15</v>
      </c>
      <c r="G615" s="84">
        <f>VLOOKUP(A615,'[2]FA PLANT-&amp; ELECT INSLATION'!$A$6:$E$1086,5,FALSE)</f>
        <v>1134</v>
      </c>
      <c r="H615" s="92">
        <v>39399</v>
      </c>
      <c r="I615" s="93">
        <f t="shared" si="9"/>
        <v>2007</v>
      </c>
      <c r="J615" s="94">
        <v>3800.08</v>
      </c>
      <c r="K615" s="94">
        <v>62915</v>
      </c>
      <c r="L615" s="94">
        <v>-59114.92</v>
      </c>
      <c r="M615" s="94">
        <v>0</v>
      </c>
      <c r="N615" s="94">
        <v>-250.08</v>
      </c>
      <c r="O615" s="94">
        <v>0</v>
      </c>
      <c r="P615" s="94">
        <v>0</v>
      </c>
      <c r="Q615" s="94">
        <v>0</v>
      </c>
      <c r="R615" t="s">
        <v>33</v>
      </c>
      <c r="S615" s="94">
        <v>-59365</v>
      </c>
      <c r="T615" s="94">
        <v>3550</v>
      </c>
      <c r="U615" s="94">
        <v>62915</v>
      </c>
      <c r="V615" t="s">
        <v>220</v>
      </c>
      <c r="W615" s="92"/>
      <c r="X615" t="s">
        <v>2</v>
      </c>
      <c r="Y615" t="s">
        <v>3</v>
      </c>
      <c r="Z615" s="94">
        <v>0</v>
      </c>
      <c r="AA615" s="94">
        <v>0</v>
      </c>
      <c r="AB615" s="94">
        <v>0</v>
      </c>
      <c r="AC615" s="94">
        <v>0</v>
      </c>
      <c r="AD615" s="94">
        <v>0</v>
      </c>
    </row>
    <row r="616" spans="1:30" x14ac:dyDescent="0.2">
      <c r="A616" t="s">
        <v>441</v>
      </c>
      <c r="B616" t="s">
        <v>10</v>
      </c>
      <c r="C616" t="s">
        <v>5</v>
      </c>
      <c r="D616" t="s">
        <v>61</v>
      </c>
      <c r="E616" t="s">
        <v>940</v>
      </c>
      <c r="F616" s="84" t="str">
        <f>VLOOKUP(A616,[1]Sheet1!$A$2:$E$1721,5,FALSE)</f>
        <v>15</v>
      </c>
      <c r="G616" s="84">
        <f>VLOOKUP(A616,'[2]FA PLANT-&amp; ELECT INSLATION'!$A$6:$E$1086,5,FALSE)</f>
        <v>1134</v>
      </c>
      <c r="H616" s="92">
        <v>39399</v>
      </c>
      <c r="I616" s="93">
        <f t="shared" si="9"/>
        <v>2007</v>
      </c>
      <c r="J616" s="94">
        <v>8593.2999999999993</v>
      </c>
      <c r="K616" s="94">
        <v>125830</v>
      </c>
      <c r="L616" s="94">
        <v>-117236.7</v>
      </c>
      <c r="M616" s="94">
        <v>0</v>
      </c>
      <c r="N616" s="94">
        <v>-302.20999999999998</v>
      </c>
      <c r="O616" s="94">
        <v>0</v>
      </c>
      <c r="P616" s="94">
        <v>0</v>
      </c>
      <c r="Q616" s="94">
        <v>0</v>
      </c>
      <c r="R616" t="s">
        <v>33</v>
      </c>
      <c r="S616" s="94">
        <v>-117538.91</v>
      </c>
      <c r="T616" s="94">
        <v>8291.09</v>
      </c>
      <c r="U616" s="94">
        <v>125830</v>
      </c>
      <c r="V616" t="s">
        <v>220</v>
      </c>
      <c r="W616" s="92"/>
      <c r="X616" t="s">
        <v>2</v>
      </c>
      <c r="Y616" t="s">
        <v>3</v>
      </c>
      <c r="Z616" s="94">
        <v>0</v>
      </c>
      <c r="AA616" s="94">
        <v>0</v>
      </c>
      <c r="AB616" s="94">
        <v>0</v>
      </c>
      <c r="AC616" s="94">
        <v>0</v>
      </c>
      <c r="AD616" s="94">
        <v>0</v>
      </c>
    </row>
    <row r="617" spans="1:30" x14ac:dyDescent="0.2">
      <c r="A617" t="s">
        <v>441</v>
      </c>
      <c r="B617" t="s">
        <v>11</v>
      </c>
      <c r="C617" t="s">
        <v>5</v>
      </c>
      <c r="D617" t="s">
        <v>61</v>
      </c>
      <c r="E617" t="s">
        <v>941</v>
      </c>
      <c r="F617" s="84" t="str">
        <f>VLOOKUP(A617,[1]Sheet1!$A$2:$E$1721,5,FALSE)</f>
        <v>15</v>
      </c>
      <c r="G617" s="84">
        <f>VLOOKUP(A617,'[2]FA PLANT-&amp; ELECT INSLATION'!$A$6:$E$1086,5,FALSE)</f>
        <v>1134</v>
      </c>
      <c r="H617" s="92">
        <v>39399</v>
      </c>
      <c r="I617" s="93">
        <f t="shared" si="9"/>
        <v>2007</v>
      </c>
      <c r="J617" s="94">
        <v>6291.5</v>
      </c>
      <c r="K617" s="94">
        <v>125830</v>
      </c>
      <c r="L617" s="94">
        <v>-119538.5</v>
      </c>
      <c r="M617" s="94">
        <v>0</v>
      </c>
      <c r="N617" s="94">
        <v>0</v>
      </c>
      <c r="O617" s="94">
        <v>0</v>
      </c>
      <c r="P617" s="94">
        <v>0</v>
      </c>
      <c r="Q617" s="94">
        <v>0</v>
      </c>
      <c r="R617" t="s">
        <v>33</v>
      </c>
      <c r="S617" s="94">
        <v>-119538.5</v>
      </c>
      <c r="T617" s="94">
        <v>6291.5</v>
      </c>
      <c r="U617" s="94">
        <v>125830</v>
      </c>
      <c r="V617" t="s">
        <v>220</v>
      </c>
      <c r="W617" s="92"/>
      <c r="X617" t="s">
        <v>2</v>
      </c>
      <c r="Y617" t="s">
        <v>3</v>
      </c>
      <c r="Z617" s="94">
        <v>0</v>
      </c>
      <c r="AA617" s="94">
        <v>0</v>
      </c>
      <c r="AB617" s="94">
        <v>0</v>
      </c>
      <c r="AC617" s="94">
        <v>0</v>
      </c>
      <c r="AD617" s="94">
        <v>0</v>
      </c>
    </row>
    <row r="618" spans="1:30" x14ac:dyDescent="0.2">
      <c r="A618" t="s">
        <v>441</v>
      </c>
      <c r="B618" t="s">
        <v>12</v>
      </c>
      <c r="C618" t="s">
        <v>5</v>
      </c>
      <c r="D618" t="s">
        <v>61</v>
      </c>
      <c r="E618" t="s">
        <v>1092</v>
      </c>
      <c r="F618" s="84" t="str">
        <f>VLOOKUP(A618,[1]Sheet1!$A$2:$E$1721,5,FALSE)</f>
        <v>15</v>
      </c>
      <c r="G618" s="84">
        <f>VLOOKUP(A618,'[2]FA PLANT-&amp; ELECT INSLATION'!$A$6:$E$1086,5,FALSE)</f>
        <v>1134</v>
      </c>
      <c r="H618" s="92">
        <v>39399</v>
      </c>
      <c r="I618" s="93">
        <f t="shared" si="9"/>
        <v>2007</v>
      </c>
      <c r="J618" s="94">
        <v>3145.7</v>
      </c>
      <c r="K618" s="94">
        <v>62914</v>
      </c>
      <c r="L618" s="94">
        <v>-59768.3</v>
      </c>
      <c r="M618" s="94">
        <v>0</v>
      </c>
      <c r="N618" s="94">
        <v>0</v>
      </c>
      <c r="O618" s="94">
        <v>0</v>
      </c>
      <c r="P618" s="94">
        <v>0</v>
      </c>
      <c r="Q618" s="94">
        <v>0</v>
      </c>
      <c r="R618" t="s">
        <v>33</v>
      </c>
      <c r="S618" s="94">
        <v>-59768.3</v>
      </c>
      <c r="T618" s="94">
        <v>3145.7</v>
      </c>
      <c r="U618" s="94">
        <v>62914</v>
      </c>
      <c r="V618" t="s">
        <v>220</v>
      </c>
      <c r="W618" s="92"/>
      <c r="X618" t="s">
        <v>2</v>
      </c>
      <c r="Y618" t="s">
        <v>3</v>
      </c>
      <c r="Z618" s="94">
        <v>0</v>
      </c>
      <c r="AA618" s="94">
        <v>0</v>
      </c>
      <c r="AB618" s="94">
        <v>0</v>
      </c>
      <c r="AC618" s="94">
        <v>0</v>
      </c>
      <c r="AD618" s="94">
        <v>0</v>
      </c>
    </row>
    <row r="619" spans="1:30" x14ac:dyDescent="0.2">
      <c r="A619" t="s">
        <v>319</v>
      </c>
      <c r="B619" t="s">
        <v>8</v>
      </c>
      <c r="C619" t="s">
        <v>5</v>
      </c>
      <c r="D619" t="s">
        <v>61</v>
      </c>
      <c r="E619" t="s">
        <v>320</v>
      </c>
      <c r="F619" s="84" t="str">
        <f>VLOOKUP(A619,[1]Sheet1!$A$2:$E$1721,5,FALSE)</f>
        <v>15</v>
      </c>
      <c r="G619" s="84">
        <f>VLOOKUP(A619,'[2]FA PLANT-&amp; ELECT INSLATION'!$A$6:$E$1086,5,FALSE)</f>
        <v>1152</v>
      </c>
      <c r="H619" s="92">
        <v>39419</v>
      </c>
      <c r="I619" s="93">
        <f t="shared" si="9"/>
        <v>2007</v>
      </c>
      <c r="J619" s="94">
        <v>182607.02</v>
      </c>
      <c r="K619" s="94">
        <v>2397688</v>
      </c>
      <c r="L619" s="94">
        <v>-2215080.98</v>
      </c>
      <c r="M619" s="94">
        <v>0</v>
      </c>
      <c r="N619" s="94">
        <v>-8176.34</v>
      </c>
      <c r="O619" s="94">
        <v>0</v>
      </c>
      <c r="P619" s="94">
        <v>0</v>
      </c>
      <c r="Q619" s="94">
        <v>0</v>
      </c>
      <c r="R619" t="s">
        <v>33</v>
      </c>
      <c r="S619" s="94">
        <v>-2223257.3199999998</v>
      </c>
      <c r="T619" s="94">
        <v>174430.68</v>
      </c>
      <c r="U619" s="94">
        <v>2397688</v>
      </c>
      <c r="V619" t="s">
        <v>220</v>
      </c>
      <c r="W619" s="92"/>
      <c r="X619" t="s">
        <v>2</v>
      </c>
      <c r="Y619" t="s">
        <v>3</v>
      </c>
      <c r="Z619" s="94">
        <v>0</v>
      </c>
      <c r="AA619" s="94">
        <v>0</v>
      </c>
      <c r="AB619" s="94">
        <v>0</v>
      </c>
      <c r="AC619" s="94">
        <v>0</v>
      </c>
      <c r="AD619" s="94">
        <v>0</v>
      </c>
    </row>
    <row r="620" spans="1:30" x14ac:dyDescent="0.2">
      <c r="A620" t="s">
        <v>319</v>
      </c>
      <c r="B620" t="s">
        <v>9</v>
      </c>
      <c r="C620" t="s">
        <v>5</v>
      </c>
      <c r="D620" t="s">
        <v>61</v>
      </c>
      <c r="E620" t="s">
        <v>856</v>
      </c>
      <c r="F620" s="84" t="str">
        <f>VLOOKUP(A620,[1]Sheet1!$A$2:$E$1721,5,FALSE)</f>
        <v>15</v>
      </c>
      <c r="G620" s="84">
        <f>VLOOKUP(A620,'[2]FA PLANT-&amp; ELECT INSLATION'!$A$6:$E$1086,5,FALSE)</f>
        <v>1152</v>
      </c>
      <c r="H620" s="92">
        <v>39419</v>
      </c>
      <c r="I620" s="93">
        <f t="shared" si="9"/>
        <v>2007</v>
      </c>
      <c r="J620" s="94">
        <v>11141.65</v>
      </c>
      <c r="K620" s="94">
        <v>171264</v>
      </c>
      <c r="L620" s="94">
        <v>-160122.35</v>
      </c>
      <c r="M620" s="94">
        <v>0</v>
      </c>
      <c r="N620" s="94">
        <v>-965.27</v>
      </c>
      <c r="O620" s="94">
        <v>0</v>
      </c>
      <c r="P620" s="94">
        <v>0</v>
      </c>
      <c r="Q620" s="94">
        <v>0</v>
      </c>
      <c r="R620" t="s">
        <v>33</v>
      </c>
      <c r="S620" s="94">
        <v>-161087.62</v>
      </c>
      <c r="T620" s="94">
        <v>10176.379999999999</v>
      </c>
      <c r="U620" s="94">
        <v>171264</v>
      </c>
      <c r="V620" t="s">
        <v>220</v>
      </c>
      <c r="W620" s="92"/>
      <c r="X620" t="s">
        <v>2</v>
      </c>
      <c r="Y620" t="s">
        <v>3</v>
      </c>
      <c r="Z620" s="94">
        <v>0</v>
      </c>
      <c r="AA620" s="94">
        <v>0</v>
      </c>
      <c r="AB620" s="94">
        <v>0</v>
      </c>
      <c r="AC620" s="94">
        <v>0</v>
      </c>
      <c r="AD620" s="94">
        <v>0</v>
      </c>
    </row>
    <row r="621" spans="1:30" x14ac:dyDescent="0.2">
      <c r="A621" t="s">
        <v>319</v>
      </c>
      <c r="B621" t="s">
        <v>10</v>
      </c>
      <c r="C621" t="s">
        <v>5</v>
      </c>
      <c r="D621" t="s">
        <v>61</v>
      </c>
      <c r="E621" t="s">
        <v>660</v>
      </c>
      <c r="F621" s="84" t="str">
        <f>VLOOKUP(A621,[1]Sheet1!$A$2:$E$1721,5,FALSE)</f>
        <v>15</v>
      </c>
      <c r="G621" s="84">
        <f>VLOOKUP(A621,'[2]FA PLANT-&amp; ELECT INSLATION'!$A$6:$E$1086,5,FALSE)</f>
        <v>1152</v>
      </c>
      <c r="H621" s="92">
        <v>39419</v>
      </c>
      <c r="I621" s="93">
        <f t="shared" si="9"/>
        <v>2007</v>
      </c>
      <c r="J621" s="94">
        <v>26086.720000000001</v>
      </c>
      <c r="K621" s="94">
        <v>342527</v>
      </c>
      <c r="L621" s="94">
        <v>-316440.28000000003</v>
      </c>
      <c r="M621" s="94">
        <v>0</v>
      </c>
      <c r="N621" s="94">
        <v>-1168.05</v>
      </c>
      <c r="O621" s="94">
        <v>0</v>
      </c>
      <c r="P621" s="94">
        <v>0</v>
      </c>
      <c r="Q621" s="94">
        <v>0</v>
      </c>
      <c r="R621" t="s">
        <v>33</v>
      </c>
      <c r="S621" s="94">
        <v>-317608.33</v>
      </c>
      <c r="T621" s="94">
        <v>24918.67</v>
      </c>
      <c r="U621" s="94">
        <v>342527</v>
      </c>
      <c r="V621" t="s">
        <v>220</v>
      </c>
      <c r="W621" s="92"/>
      <c r="X621" t="s">
        <v>2</v>
      </c>
      <c r="Y621" t="s">
        <v>3</v>
      </c>
      <c r="Z621" s="94">
        <v>0</v>
      </c>
      <c r="AA621" s="94">
        <v>0</v>
      </c>
      <c r="AB621" s="94">
        <v>0</v>
      </c>
      <c r="AC621" s="94">
        <v>0</v>
      </c>
      <c r="AD621" s="94">
        <v>0</v>
      </c>
    </row>
    <row r="622" spans="1:30" x14ac:dyDescent="0.2">
      <c r="A622" t="s">
        <v>319</v>
      </c>
      <c r="B622" t="s">
        <v>11</v>
      </c>
      <c r="C622" t="s">
        <v>5</v>
      </c>
      <c r="D622" t="s">
        <v>61</v>
      </c>
      <c r="E622" t="s">
        <v>661</v>
      </c>
      <c r="F622" s="84" t="str">
        <f>VLOOKUP(A622,[1]Sheet1!$A$2:$E$1721,5,FALSE)</f>
        <v>15</v>
      </c>
      <c r="G622" s="84">
        <f>VLOOKUP(A622,'[2]FA PLANT-&amp; ELECT INSLATION'!$A$6:$E$1086,5,FALSE)</f>
        <v>1152</v>
      </c>
      <c r="H622" s="92">
        <v>39419</v>
      </c>
      <c r="I622" s="93">
        <f t="shared" si="9"/>
        <v>2007</v>
      </c>
      <c r="J622" s="94">
        <v>17126.349999999999</v>
      </c>
      <c r="K622" s="94">
        <v>342527</v>
      </c>
      <c r="L622" s="94">
        <v>-325400.65000000002</v>
      </c>
      <c r="M622" s="94">
        <v>0</v>
      </c>
      <c r="N622" s="94">
        <v>0</v>
      </c>
      <c r="O622" s="94">
        <v>0</v>
      </c>
      <c r="P622" s="94">
        <v>0</v>
      </c>
      <c r="Q622" s="94">
        <v>0</v>
      </c>
      <c r="R622" t="s">
        <v>33</v>
      </c>
      <c r="S622" s="94">
        <v>-325400.65000000002</v>
      </c>
      <c r="T622" s="94">
        <v>17126.349999999999</v>
      </c>
      <c r="U622" s="94">
        <v>342527</v>
      </c>
      <c r="V622" t="s">
        <v>220</v>
      </c>
      <c r="W622" s="92"/>
      <c r="X622" t="s">
        <v>2</v>
      </c>
      <c r="Y622" t="s">
        <v>3</v>
      </c>
      <c r="Z622" s="94">
        <v>0</v>
      </c>
      <c r="AA622" s="94">
        <v>0</v>
      </c>
      <c r="AB622" s="94">
        <v>0</v>
      </c>
      <c r="AC622" s="94">
        <v>0</v>
      </c>
      <c r="AD622" s="94">
        <v>0</v>
      </c>
    </row>
    <row r="623" spans="1:30" x14ac:dyDescent="0.2">
      <c r="A623" t="s">
        <v>319</v>
      </c>
      <c r="B623" t="s">
        <v>12</v>
      </c>
      <c r="C623" t="s">
        <v>5</v>
      </c>
      <c r="D623" t="s">
        <v>61</v>
      </c>
      <c r="E623" t="s">
        <v>320</v>
      </c>
      <c r="F623" s="84" t="str">
        <f>VLOOKUP(A623,[1]Sheet1!$A$2:$E$1721,5,FALSE)</f>
        <v>15</v>
      </c>
      <c r="G623" s="84">
        <f>VLOOKUP(A623,'[2]FA PLANT-&amp; ELECT INSLATION'!$A$6:$E$1086,5,FALSE)</f>
        <v>1152</v>
      </c>
      <c r="H623" s="92">
        <v>39419</v>
      </c>
      <c r="I623" s="93">
        <f t="shared" si="9"/>
        <v>2007</v>
      </c>
      <c r="J623" s="94">
        <v>8563.2000000000007</v>
      </c>
      <c r="K623" s="94">
        <v>171264</v>
      </c>
      <c r="L623" s="94">
        <v>-162700.79999999999</v>
      </c>
      <c r="M623" s="94">
        <v>0</v>
      </c>
      <c r="N623" s="94">
        <v>0</v>
      </c>
      <c r="O623" s="94">
        <v>0</v>
      </c>
      <c r="P623" s="94">
        <v>0</v>
      </c>
      <c r="Q623" s="94">
        <v>0</v>
      </c>
      <c r="R623" t="s">
        <v>33</v>
      </c>
      <c r="S623" s="94">
        <v>-162700.79999999999</v>
      </c>
      <c r="T623" s="94">
        <v>8563.2000000000007</v>
      </c>
      <c r="U623" s="94">
        <v>171264</v>
      </c>
      <c r="V623" t="s">
        <v>220</v>
      </c>
      <c r="W623" s="92"/>
      <c r="X623" t="s">
        <v>2</v>
      </c>
      <c r="Y623" t="s">
        <v>3</v>
      </c>
      <c r="Z623" s="94">
        <v>0</v>
      </c>
      <c r="AA623" s="94">
        <v>0</v>
      </c>
      <c r="AB623" s="94">
        <v>0</v>
      </c>
      <c r="AC623" s="94">
        <v>0</v>
      </c>
      <c r="AD623" s="94">
        <v>0</v>
      </c>
    </row>
    <row r="624" spans="1:30" x14ac:dyDescent="0.2">
      <c r="A624" t="s">
        <v>372</v>
      </c>
      <c r="B624" t="s">
        <v>8</v>
      </c>
      <c r="C624" t="s">
        <v>5</v>
      </c>
      <c r="D624" t="s">
        <v>61</v>
      </c>
      <c r="E624" t="s">
        <v>373</v>
      </c>
      <c r="F624" s="84" t="str">
        <f>VLOOKUP(A624,[1]Sheet1!$A$2:$E$1721,5,FALSE)</f>
        <v>15</v>
      </c>
      <c r="G624" s="84">
        <f>VLOOKUP(A624,'[2]FA PLANT-&amp; ELECT INSLATION'!$A$6:$E$1086,5,FALSE)</f>
        <v>1154</v>
      </c>
      <c r="H624" s="92">
        <v>39481</v>
      </c>
      <c r="I624" s="93">
        <f t="shared" si="9"/>
        <v>2008</v>
      </c>
      <c r="J624" s="94">
        <v>133042.26</v>
      </c>
      <c r="K624" s="94">
        <v>1348339</v>
      </c>
      <c r="L624" s="94">
        <v>-1215296.74</v>
      </c>
      <c r="M624" s="94">
        <v>0</v>
      </c>
      <c r="N624" s="94">
        <v>-8369.41</v>
      </c>
      <c r="O624" s="94">
        <v>0</v>
      </c>
      <c r="P624" s="94">
        <v>0</v>
      </c>
      <c r="Q624" s="94">
        <v>0</v>
      </c>
      <c r="R624" t="s">
        <v>33</v>
      </c>
      <c r="S624" s="94">
        <v>-1223666.1499999999</v>
      </c>
      <c r="T624" s="94">
        <v>124672.85</v>
      </c>
      <c r="U624" s="94">
        <v>1348339</v>
      </c>
      <c r="V624" t="s">
        <v>220</v>
      </c>
      <c r="W624" s="92"/>
      <c r="X624" t="s">
        <v>2</v>
      </c>
      <c r="Y624" t="s">
        <v>3</v>
      </c>
      <c r="Z624" s="94">
        <v>0</v>
      </c>
      <c r="AA624" s="94">
        <v>0</v>
      </c>
      <c r="AB624" s="94">
        <v>0</v>
      </c>
      <c r="AC624" s="94">
        <v>0</v>
      </c>
      <c r="AD624" s="94">
        <v>0</v>
      </c>
    </row>
    <row r="625" spans="1:30" x14ac:dyDescent="0.2">
      <c r="A625" t="s">
        <v>372</v>
      </c>
      <c r="B625" t="s">
        <v>9</v>
      </c>
      <c r="C625" t="s">
        <v>5</v>
      </c>
      <c r="D625" t="s">
        <v>61</v>
      </c>
      <c r="E625" t="s">
        <v>988</v>
      </c>
      <c r="F625" s="84" t="str">
        <f>VLOOKUP(A625,[1]Sheet1!$A$2:$E$1721,5,FALSE)</f>
        <v>15</v>
      </c>
      <c r="G625" s="84">
        <f>VLOOKUP(A625,'[2]FA PLANT-&amp; ELECT INSLATION'!$A$6:$E$1086,5,FALSE)</f>
        <v>1154</v>
      </c>
      <c r="H625" s="92">
        <v>39481</v>
      </c>
      <c r="I625" s="93">
        <f t="shared" si="9"/>
        <v>2008</v>
      </c>
      <c r="J625" s="94">
        <v>7595.32</v>
      </c>
      <c r="K625" s="94">
        <v>96310</v>
      </c>
      <c r="L625" s="94">
        <v>-88714.68</v>
      </c>
      <c r="M625" s="94">
        <v>0</v>
      </c>
      <c r="N625" s="94">
        <v>-978.43</v>
      </c>
      <c r="O625" s="94">
        <v>0</v>
      </c>
      <c r="P625" s="94">
        <v>0</v>
      </c>
      <c r="Q625" s="94">
        <v>0</v>
      </c>
      <c r="R625" t="s">
        <v>33</v>
      </c>
      <c r="S625" s="94">
        <v>-89693.11</v>
      </c>
      <c r="T625" s="94">
        <v>6616.89</v>
      </c>
      <c r="U625" s="94">
        <v>96310</v>
      </c>
      <c r="V625" t="s">
        <v>220</v>
      </c>
      <c r="W625" s="92"/>
      <c r="X625" t="s">
        <v>2</v>
      </c>
      <c r="Y625" t="s">
        <v>3</v>
      </c>
      <c r="Z625" s="94">
        <v>0</v>
      </c>
      <c r="AA625" s="94">
        <v>0</v>
      </c>
      <c r="AB625" s="94">
        <v>0</v>
      </c>
      <c r="AC625" s="94">
        <v>0</v>
      </c>
      <c r="AD625" s="94">
        <v>0</v>
      </c>
    </row>
    <row r="626" spans="1:30" x14ac:dyDescent="0.2">
      <c r="A626" t="s">
        <v>372</v>
      </c>
      <c r="B626" t="s">
        <v>10</v>
      </c>
      <c r="C626" t="s">
        <v>5</v>
      </c>
      <c r="D626" t="s">
        <v>61</v>
      </c>
      <c r="E626" t="s">
        <v>825</v>
      </c>
      <c r="F626" s="84" t="str">
        <f>VLOOKUP(A626,[1]Sheet1!$A$2:$E$1721,5,FALSE)</f>
        <v>15</v>
      </c>
      <c r="G626" s="84">
        <f>VLOOKUP(A626,'[2]FA PLANT-&amp; ELECT INSLATION'!$A$6:$E$1086,5,FALSE)</f>
        <v>1154</v>
      </c>
      <c r="H626" s="92">
        <v>39481</v>
      </c>
      <c r="I626" s="93">
        <f t="shared" si="9"/>
        <v>2008</v>
      </c>
      <c r="J626" s="94">
        <v>19006.05</v>
      </c>
      <c r="K626" s="94">
        <v>192620</v>
      </c>
      <c r="L626" s="94">
        <v>-173613.95</v>
      </c>
      <c r="M626" s="94">
        <v>0</v>
      </c>
      <c r="N626" s="94">
        <v>-1195.6300000000001</v>
      </c>
      <c r="O626" s="94">
        <v>0</v>
      </c>
      <c r="P626" s="94">
        <v>0</v>
      </c>
      <c r="Q626" s="94">
        <v>0</v>
      </c>
      <c r="R626" t="s">
        <v>33</v>
      </c>
      <c r="S626" s="94">
        <v>-174809.58</v>
      </c>
      <c r="T626" s="94">
        <v>17810.419999999998</v>
      </c>
      <c r="U626" s="94">
        <v>192620</v>
      </c>
      <c r="V626" t="s">
        <v>220</v>
      </c>
      <c r="W626" s="92"/>
      <c r="X626" t="s">
        <v>2</v>
      </c>
      <c r="Y626" t="s">
        <v>3</v>
      </c>
      <c r="Z626" s="94">
        <v>0</v>
      </c>
      <c r="AA626" s="94">
        <v>0</v>
      </c>
      <c r="AB626" s="94">
        <v>0</v>
      </c>
      <c r="AC626" s="94">
        <v>0</v>
      </c>
      <c r="AD626" s="94">
        <v>0</v>
      </c>
    </row>
    <row r="627" spans="1:30" x14ac:dyDescent="0.2">
      <c r="A627" t="s">
        <v>372</v>
      </c>
      <c r="B627" t="s">
        <v>11</v>
      </c>
      <c r="C627" t="s">
        <v>5</v>
      </c>
      <c r="D627" t="s">
        <v>61</v>
      </c>
      <c r="E627" t="s">
        <v>826</v>
      </c>
      <c r="F627" s="84" t="str">
        <f>VLOOKUP(A627,[1]Sheet1!$A$2:$E$1721,5,FALSE)</f>
        <v>15</v>
      </c>
      <c r="G627" s="84">
        <f>VLOOKUP(A627,'[2]FA PLANT-&amp; ELECT INSLATION'!$A$6:$E$1086,5,FALSE)</f>
        <v>1154</v>
      </c>
      <c r="H627" s="92">
        <v>39481</v>
      </c>
      <c r="I627" s="93">
        <f t="shared" si="9"/>
        <v>2008</v>
      </c>
      <c r="J627" s="94">
        <v>9631</v>
      </c>
      <c r="K627" s="94">
        <v>192620</v>
      </c>
      <c r="L627" s="94">
        <v>-182989</v>
      </c>
      <c r="M627" s="94">
        <v>0</v>
      </c>
      <c r="N627" s="94">
        <v>0</v>
      </c>
      <c r="O627" s="94">
        <v>0</v>
      </c>
      <c r="P627" s="94">
        <v>0</v>
      </c>
      <c r="Q627" s="94">
        <v>0</v>
      </c>
      <c r="R627" t="s">
        <v>33</v>
      </c>
      <c r="S627" s="94">
        <v>-182989</v>
      </c>
      <c r="T627" s="94">
        <v>9631</v>
      </c>
      <c r="U627" s="94">
        <v>192620</v>
      </c>
      <c r="V627" t="s">
        <v>220</v>
      </c>
      <c r="W627" s="92"/>
      <c r="X627" t="s">
        <v>2</v>
      </c>
      <c r="Y627" t="s">
        <v>3</v>
      </c>
      <c r="Z627" s="94">
        <v>0</v>
      </c>
      <c r="AA627" s="94">
        <v>0</v>
      </c>
      <c r="AB627" s="94">
        <v>0</v>
      </c>
      <c r="AC627" s="94">
        <v>0</v>
      </c>
      <c r="AD627" s="94">
        <v>0</v>
      </c>
    </row>
    <row r="628" spans="1:30" x14ac:dyDescent="0.2">
      <c r="A628" t="s">
        <v>372</v>
      </c>
      <c r="B628" t="s">
        <v>12</v>
      </c>
      <c r="C628" t="s">
        <v>5</v>
      </c>
      <c r="D628" t="s">
        <v>61</v>
      </c>
      <c r="E628" t="s">
        <v>989</v>
      </c>
      <c r="F628" s="84" t="str">
        <f>VLOOKUP(A628,[1]Sheet1!$A$2:$E$1721,5,FALSE)</f>
        <v>15</v>
      </c>
      <c r="G628" s="84">
        <f>VLOOKUP(A628,'[2]FA PLANT-&amp; ELECT INSLATION'!$A$6:$E$1086,5,FALSE)</f>
        <v>1154</v>
      </c>
      <c r="H628" s="92">
        <v>39481</v>
      </c>
      <c r="I628" s="93">
        <f t="shared" si="9"/>
        <v>2008</v>
      </c>
      <c r="J628" s="94">
        <v>4815.5</v>
      </c>
      <c r="K628" s="94">
        <v>96310</v>
      </c>
      <c r="L628" s="94">
        <v>-91494.5</v>
      </c>
      <c r="M628" s="94">
        <v>0</v>
      </c>
      <c r="N628" s="94">
        <v>0</v>
      </c>
      <c r="O628" s="94">
        <v>0</v>
      </c>
      <c r="P628" s="94">
        <v>0</v>
      </c>
      <c r="Q628" s="94">
        <v>0</v>
      </c>
      <c r="R628" t="s">
        <v>33</v>
      </c>
      <c r="S628" s="94">
        <v>-91494.5</v>
      </c>
      <c r="T628" s="94">
        <v>4815.5</v>
      </c>
      <c r="U628" s="94">
        <v>96310</v>
      </c>
      <c r="V628" t="s">
        <v>220</v>
      </c>
      <c r="W628" s="92"/>
      <c r="X628" t="s">
        <v>2</v>
      </c>
      <c r="Y628" t="s">
        <v>3</v>
      </c>
      <c r="Z628" s="94">
        <v>0</v>
      </c>
      <c r="AA628" s="94">
        <v>0</v>
      </c>
      <c r="AB628" s="94">
        <v>0</v>
      </c>
      <c r="AC628" s="94">
        <v>0</v>
      </c>
      <c r="AD628" s="94">
        <v>0</v>
      </c>
    </row>
    <row r="629" spans="1:30" x14ac:dyDescent="0.2">
      <c r="A629" t="s">
        <v>256</v>
      </c>
      <c r="B629" t="s">
        <v>8</v>
      </c>
      <c r="C629" t="s">
        <v>5</v>
      </c>
      <c r="D629" t="s">
        <v>61</v>
      </c>
      <c r="E629" t="s">
        <v>257</v>
      </c>
      <c r="F629" s="84" t="str">
        <f>VLOOKUP(A629,[1]Sheet1!$A$2:$E$1721,5,FALSE)</f>
        <v>15</v>
      </c>
      <c r="G629" s="84">
        <f>VLOOKUP(A629,'[2]FA PLANT-&amp; ELECT INSLATION'!$A$6:$E$1086,5,FALSE)</f>
        <v>1156</v>
      </c>
      <c r="H629" s="92">
        <v>39637</v>
      </c>
      <c r="I629" s="93">
        <f t="shared" si="9"/>
        <v>2008</v>
      </c>
      <c r="J629" s="94">
        <v>711986.02</v>
      </c>
      <c r="K629" s="94">
        <v>4773952</v>
      </c>
      <c r="L629" s="94">
        <v>-4061965.98</v>
      </c>
      <c r="M629" s="94">
        <v>0</v>
      </c>
      <c r="N629" s="94">
        <v>-57239.98</v>
      </c>
      <c r="O629" s="94">
        <v>0</v>
      </c>
      <c r="P629" s="94">
        <v>0</v>
      </c>
      <c r="Q629" s="94">
        <v>0</v>
      </c>
      <c r="R629" t="s">
        <v>33</v>
      </c>
      <c r="S629" s="94">
        <v>-4119205.96</v>
      </c>
      <c r="T629" s="94">
        <v>654746.04</v>
      </c>
      <c r="U629" s="94">
        <v>4773952</v>
      </c>
      <c r="V629" t="s">
        <v>220</v>
      </c>
      <c r="W629" s="92"/>
      <c r="X629" t="s">
        <v>2</v>
      </c>
      <c r="Y629" t="s">
        <v>3</v>
      </c>
      <c r="Z629" s="94">
        <v>0</v>
      </c>
      <c r="AA629" s="94">
        <v>0</v>
      </c>
      <c r="AB629" s="94">
        <v>0</v>
      </c>
      <c r="AC629" s="94">
        <v>0</v>
      </c>
      <c r="AD629" s="94">
        <v>0</v>
      </c>
    </row>
    <row r="630" spans="1:30" x14ac:dyDescent="0.2">
      <c r="A630" t="s">
        <v>256</v>
      </c>
      <c r="B630" t="s">
        <v>9</v>
      </c>
      <c r="C630" t="s">
        <v>5</v>
      </c>
      <c r="D630" t="s">
        <v>61</v>
      </c>
      <c r="E630" t="s">
        <v>662</v>
      </c>
      <c r="F630" s="84" t="str">
        <f>VLOOKUP(A630,[1]Sheet1!$A$2:$E$1721,5,FALSE)</f>
        <v>15</v>
      </c>
      <c r="G630" s="84">
        <f>VLOOKUP(A630,'[2]FA PLANT-&amp; ELECT INSLATION'!$A$6:$E$1086,5,FALSE)</f>
        <v>1156</v>
      </c>
      <c r="H630" s="92">
        <v>39636</v>
      </c>
      <c r="I630" s="93">
        <f t="shared" si="9"/>
        <v>2008</v>
      </c>
      <c r="J630" s="94">
        <v>38492.129999999997</v>
      </c>
      <c r="K630" s="94">
        <v>340997</v>
      </c>
      <c r="L630" s="94">
        <v>-302504.87</v>
      </c>
      <c r="M630" s="94">
        <v>0</v>
      </c>
      <c r="N630" s="94">
        <v>-6565.8</v>
      </c>
      <c r="O630" s="94">
        <v>0</v>
      </c>
      <c r="P630" s="94">
        <v>0</v>
      </c>
      <c r="Q630" s="94">
        <v>0</v>
      </c>
      <c r="R630" t="s">
        <v>33</v>
      </c>
      <c r="S630" s="94">
        <v>-309070.67</v>
      </c>
      <c r="T630" s="94">
        <v>31926.33</v>
      </c>
      <c r="U630" s="94">
        <v>340997</v>
      </c>
      <c r="V630" t="s">
        <v>220</v>
      </c>
      <c r="W630" s="92"/>
      <c r="X630" t="s">
        <v>2</v>
      </c>
      <c r="Y630" t="s">
        <v>3</v>
      </c>
      <c r="Z630" s="94">
        <v>0</v>
      </c>
      <c r="AA630" s="94">
        <v>0</v>
      </c>
      <c r="AB630" s="94">
        <v>0</v>
      </c>
      <c r="AC630" s="94">
        <v>0</v>
      </c>
      <c r="AD630" s="94">
        <v>0</v>
      </c>
    </row>
    <row r="631" spans="1:30" x14ac:dyDescent="0.2">
      <c r="A631" t="s">
        <v>256</v>
      </c>
      <c r="B631" t="s">
        <v>10</v>
      </c>
      <c r="C631" t="s">
        <v>5</v>
      </c>
      <c r="D631" t="s">
        <v>61</v>
      </c>
      <c r="E631" t="s">
        <v>504</v>
      </c>
      <c r="F631" s="84" t="str">
        <f>VLOOKUP(A631,[1]Sheet1!$A$2:$E$1721,5,FALSE)</f>
        <v>15</v>
      </c>
      <c r="G631" s="84">
        <f>VLOOKUP(A631,'[2]FA PLANT-&amp; ELECT INSLATION'!$A$6:$E$1086,5,FALSE)</f>
        <v>1156</v>
      </c>
      <c r="H631" s="92">
        <v>39637</v>
      </c>
      <c r="I631" s="93">
        <f t="shared" si="9"/>
        <v>2008</v>
      </c>
      <c r="J631" s="94">
        <v>101712.26</v>
      </c>
      <c r="K631" s="94">
        <v>681993</v>
      </c>
      <c r="L631" s="94">
        <v>-580280.74</v>
      </c>
      <c r="M631" s="94">
        <v>0</v>
      </c>
      <c r="N631" s="94">
        <v>-8177.14</v>
      </c>
      <c r="O631" s="94">
        <v>0</v>
      </c>
      <c r="P631" s="94">
        <v>0</v>
      </c>
      <c r="Q631" s="94">
        <v>0</v>
      </c>
      <c r="R631" t="s">
        <v>33</v>
      </c>
      <c r="S631" s="94">
        <v>-588457.88</v>
      </c>
      <c r="T631" s="94">
        <v>93535.12</v>
      </c>
      <c r="U631" s="94">
        <v>681993</v>
      </c>
      <c r="V631" t="s">
        <v>220</v>
      </c>
      <c r="W631" s="92"/>
      <c r="X631" t="s">
        <v>2</v>
      </c>
      <c r="Y631" t="s">
        <v>3</v>
      </c>
      <c r="Z631" s="94">
        <v>0</v>
      </c>
      <c r="AA631" s="94">
        <v>0</v>
      </c>
      <c r="AB631" s="94">
        <v>0</v>
      </c>
      <c r="AC631" s="94">
        <v>0</v>
      </c>
      <c r="AD631" s="94">
        <v>0</v>
      </c>
    </row>
    <row r="632" spans="1:30" x14ac:dyDescent="0.2">
      <c r="A632" t="s">
        <v>256</v>
      </c>
      <c r="B632" t="s">
        <v>11</v>
      </c>
      <c r="C632" t="s">
        <v>5</v>
      </c>
      <c r="D632" t="s">
        <v>61</v>
      </c>
      <c r="E632" t="s">
        <v>505</v>
      </c>
      <c r="F632" s="84" t="str">
        <f>VLOOKUP(A632,[1]Sheet1!$A$2:$E$1721,5,FALSE)</f>
        <v>15</v>
      </c>
      <c r="G632" s="84">
        <f>VLOOKUP(A632,'[2]FA PLANT-&amp; ELECT INSLATION'!$A$6:$E$1086,5,FALSE)</f>
        <v>1156</v>
      </c>
      <c r="H632" s="92">
        <v>39637</v>
      </c>
      <c r="I632" s="93">
        <f t="shared" si="9"/>
        <v>2008</v>
      </c>
      <c r="J632" s="94">
        <v>34099.65</v>
      </c>
      <c r="K632" s="94">
        <v>681993</v>
      </c>
      <c r="L632" s="94">
        <v>-647893.35</v>
      </c>
      <c r="M632" s="94">
        <v>0</v>
      </c>
      <c r="N632" s="94">
        <v>0</v>
      </c>
      <c r="O632" s="94">
        <v>0</v>
      </c>
      <c r="P632" s="94">
        <v>0</v>
      </c>
      <c r="Q632" s="94">
        <v>0</v>
      </c>
      <c r="R632" t="s">
        <v>33</v>
      </c>
      <c r="S632" s="94">
        <v>-647893.35</v>
      </c>
      <c r="T632" s="94">
        <v>34099.65</v>
      </c>
      <c r="U632" s="94">
        <v>681993</v>
      </c>
      <c r="V632" t="s">
        <v>220</v>
      </c>
      <c r="W632" s="92"/>
      <c r="X632" t="s">
        <v>2</v>
      </c>
      <c r="Y632" t="s">
        <v>3</v>
      </c>
      <c r="Z632" s="94">
        <v>0</v>
      </c>
      <c r="AA632" s="94">
        <v>0</v>
      </c>
      <c r="AB632" s="94">
        <v>0</v>
      </c>
      <c r="AC632" s="94">
        <v>0</v>
      </c>
      <c r="AD632" s="94">
        <v>0</v>
      </c>
    </row>
    <row r="633" spans="1:30" x14ac:dyDescent="0.2">
      <c r="A633" t="s">
        <v>256</v>
      </c>
      <c r="B633" t="s">
        <v>12</v>
      </c>
      <c r="C633" t="s">
        <v>5</v>
      </c>
      <c r="D633" t="s">
        <v>61</v>
      </c>
      <c r="E633" t="s">
        <v>663</v>
      </c>
      <c r="F633" s="84" t="str">
        <f>VLOOKUP(A633,[1]Sheet1!$A$2:$E$1721,5,FALSE)</f>
        <v>15</v>
      </c>
      <c r="G633" s="84">
        <f>VLOOKUP(A633,'[2]FA PLANT-&amp; ELECT INSLATION'!$A$6:$E$1086,5,FALSE)</f>
        <v>1156</v>
      </c>
      <c r="H633" s="92">
        <v>39636</v>
      </c>
      <c r="I633" s="93">
        <f t="shared" si="9"/>
        <v>2008</v>
      </c>
      <c r="J633" s="94">
        <v>17049.849999999999</v>
      </c>
      <c r="K633" s="94">
        <v>340997</v>
      </c>
      <c r="L633" s="94">
        <v>-323947.15000000002</v>
      </c>
      <c r="M633" s="94">
        <v>0</v>
      </c>
      <c r="N633" s="94">
        <v>0</v>
      </c>
      <c r="O633" s="94">
        <v>0</v>
      </c>
      <c r="P633" s="94">
        <v>0</v>
      </c>
      <c r="Q633" s="94">
        <v>0</v>
      </c>
      <c r="R633" t="s">
        <v>33</v>
      </c>
      <c r="S633" s="94">
        <v>-323947.15000000002</v>
      </c>
      <c r="T633" s="94">
        <v>17049.849999999999</v>
      </c>
      <c r="U633" s="94">
        <v>340997</v>
      </c>
      <c r="V633" t="s">
        <v>220</v>
      </c>
      <c r="W633" s="92"/>
      <c r="X633" t="s">
        <v>2</v>
      </c>
      <c r="Y633" t="s">
        <v>3</v>
      </c>
      <c r="Z633" s="94">
        <v>0</v>
      </c>
      <c r="AA633" s="94">
        <v>0</v>
      </c>
      <c r="AB633" s="94">
        <v>0</v>
      </c>
      <c r="AC633" s="94">
        <v>0</v>
      </c>
      <c r="AD633" s="94">
        <v>0</v>
      </c>
    </row>
    <row r="634" spans="1:30" x14ac:dyDescent="0.2">
      <c r="A634" t="s">
        <v>376</v>
      </c>
      <c r="B634" t="s">
        <v>8</v>
      </c>
      <c r="C634" t="s">
        <v>5</v>
      </c>
      <c r="D634" t="s">
        <v>61</v>
      </c>
      <c r="E634" t="s">
        <v>377</v>
      </c>
      <c r="F634" s="84" t="str">
        <f>VLOOKUP(A634,[1]Sheet1!$A$2:$E$1721,5,FALSE)</f>
        <v>15</v>
      </c>
      <c r="G634" s="84">
        <f>VLOOKUP(A634,'[2]FA PLANT-&amp; ELECT INSLATION'!$A$6:$E$1086,5,FALSE)</f>
        <v>1106</v>
      </c>
      <c r="H634" s="92">
        <v>39884</v>
      </c>
      <c r="I634" s="93">
        <f t="shared" si="9"/>
        <v>2009</v>
      </c>
      <c r="J634" s="94">
        <v>279444.59000000003</v>
      </c>
      <c r="K634" s="94">
        <v>1304701</v>
      </c>
      <c r="L634" s="94">
        <v>-1025256.41</v>
      </c>
      <c r="M634" s="94">
        <v>0</v>
      </c>
      <c r="N634" s="94">
        <v>-23946.86</v>
      </c>
      <c r="O634" s="94">
        <v>0</v>
      </c>
      <c r="P634" s="94">
        <v>0</v>
      </c>
      <c r="Q634" s="94">
        <v>0</v>
      </c>
      <c r="R634" t="s">
        <v>33</v>
      </c>
      <c r="S634" s="94">
        <v>-1049203.27</v>
      </c>
      <c r="T634" s="94">
        <v>255497.73</v>
      </c>
      <c r="U634" s="94">
        <v>1304701</v>
      </c>
      <c r="V634" t="s">
        <v>220</v>
      </c>
      <c r="W634" s="92"/>
      <c r="X634" t="s">
        <v>2</v>
      </c>
      <c r="Y634" t="s">
        <v>3</v>
      </c>
      <c r="Z634" s="94">
        <v>0</v>
      </c>
      <c r="AA634" s="94">
        <v>0</v>
      </c>
      <c r="AB634" s="94">
        <v>0</v>
      </c>
      <c r="AC634" s="94">
        <v>0</v>
      </c>
      <c r="AD634" s="94">
        <v>0</v>
      </c>
    </row>
    <row r="635" spans="1:30" x14ac:dyDescent="0.2">
      <c r="A635" t="s">
        <v>376</v>
      </c>
      <c r="B635" t="s">
        <v>9</v>
      </c>
      <c r="C635" t="s">
        <v>5</v>
      </c>
      <c r="D635" t="s">
        <v>61</v>
      </c>
      <c r="E635" t="s">
        <v>995</v>
      </c>
      <c r="F635" s="84" t="str">
        <f>VLOOKUP(A635,[1]Sheet1!$A$2:$E$1721,5,FALSE)</f>
        <v>15</v>
      </c>
      <c r="G635" s="84">
        <f>VLOOKUP(A635,'[2]FA PLANT-&amp; ELECT INSLATION'!$A$6:$E$1086,5,FALSE)</f>
        <v>1106</v>
      </c>
      <c r="H635" s="92">
        <v>39884</v>
      </c>
      <c r="I635" s="93">
        <f t="shared" si="9"/>
        <v>2009</v>
      </c>
      <c r="J635" s="94">
        <v>15177.98</v>
      </c>
      <c r="K635" s="94">
        <v>93193</v>
      </c>
      <c r="L635" s="94">
        <v>-78015.02</v>
      </c>
      <c r="M635" s="94">
        <v>0</v>
      </c>
      <c r="N635" s="94">
        <v>-2666.1</v>
      </c>
      <c r="O635" s="94">
        <v>0</v>
      </c>
      <c r="P635" s="94">
        <v>0</v>
      </c>
      <c r="Q635" s="94">
        <v>0</v>
      </c>
      <c r="R635" t="s">
        <v>33</v>
      </c>
      <c r="S635" s="94">
        <v>-80681.119999999995</v>
      </c>
      <c r="T635" s="94">
        <v>12511.88</v>
      </c>
      <c r="U635" s="94">
        <v>93193</v>
      </c>
      <c r="V635" t="s">
        <v>220</v>
      </c>
      <c r="W635" s="92"/>
      <c r="X635" t="s">
        <v>2</v>
      </c>
      <c r="Y635" t="s">
        <v>3</v>
      </c>
      <c r="Z635" s="94">
        <v>0</v>
      </c>
      <c r="AA635" s="94">
        <v>0</v>
      </c>
      <c r="AB635" s="94">
        <v>0</v>
      </c>
      <c r="AC635" s="94">
        <v>0</v>
      </c>
      <c r="AD635" s="94">
        <v>0</v>
      </c>
    </row>
    <row r="636" spans="1:30" x14ac:dyDescent="0.2">
      <c r="A636" t="s">
        <v>376</v>
      </c>
      <c r="B636" t="s">
        <v>10</v>
      </c>
      <c r="C636" t="s">
        <v>5</v>
      </c>
      <c r="D636" t="s">
        <v>61</v>
      </c>
      <c r="E636" t="s">
        <v>835</v>
      </c>
      <c r="F636" s="84" t="str">
        <f>VLOOKUP(A636,[1]Sheet1!$A$2:$E$1721,5,FALSE)</f>
        <v>15</v>
      </c>
      <c r="G636" s="84">
        <f>VLOOKUP(A636,'[2]FA PLANT-&amp; ELECT INSLATION'!$A$6:$E$1086,5,FALSE)</f>
        <v>1106</v>
      </c>
      <c r="H636" s="92">
        <v>39884</v>
      </c>
      <c r="I636" s="93">
        <f t="shared" si="9"/>
        <v>2009</v>
      </c>
      <c r="J636" s="94">
        <v>39920.69</v>
      </c>
      <c r="K636" s="94">
        <v>186386</v>
      </c>
      <c r="L636" s="94">
        <v>-146465.31</v>
      </c>
      <c r="M636" s="94">
        <v>0</v>
      </c>
      <c r="N636" s="94">
        <v>-3420.98</v>
      </c>
      <c r="O636" s="94">
        <v>0</v>
      </c>
      <c r="P636" s="94">
        <v>0</v>
      </c>
      <c r="Q636" s="94">
        <v>0</v>
      </c>
      <c r="R636" t="s">
        <v>33</v>
      </c>
      <c r="S636" s="94">
        <v>-149886.29</v>
      </c>
      <c r="T636" s="94">
        <v>36499.71</v>
      </c>
      <c r="U636" s="94">
        <v>186386</v>
      </c>
      <c r="V636" t="s">
        <v>220</v>
      </c>
      <c r="W636" s="92"/>
      <c r="X636" t="s">
        <v>2</v>
      </c>
      <c r="Y636" t="s">
        <v>3</v>
      </c>
      <c r="Z636" s="94">
        <v>0</v>
      </c>
      <c r="AA636" s="94">
        <v>0</v>
      </c>
      <c r="AB636" s="94">
        <v>0</v>
      </c>
      <c r="AC636" s="94">
        <v>0</v>
      </c>
      <c r="AD636" s="94">
        <v>0</v>
      </c>
    </row>
    <row r="637" spans="1:30" x14ac:dyDescent="0.2">
      <c r="A637" t="s">
        <v>376</v>
      </c>
      <c r="B637" t="s">
        <v>11</v>
      </c>
      <c r="C637" t="s">
        <v>5</v>
      </c>
      <c r="D637" t="s">
        <v>61</v>
      </c>
      <c r="E637" t="s">
        <v>836</v>
      </c>
      <c r="F637" s="84" t="str">
        <f>VLOOKUP(A637,[1]Sheet1!$A$2:$E$1721,5,FALSE)</f>
        <v>15</v>
      </c>
      <c r="G637" s="84">
        <f>VLOOKUP(A637,'[2]FA PLANT-&amp; ELECT INSLATION'!$A$6:$E$1086,5,FALSE)</f>
        <v>1106</v>
      </c>
      <c r="H637" s="92">
        <v>39884</v>
      </c>
      <c r="I637" s="93">
        <f t="shared" si="9"/>
        <v>2009</v>
      </c>
      <c r="J637" s="94">
        <v>9319.2999999999993</v>
      </c>
      <c r="K637" s="94">
        <v>186386</v>
      </c>
      <c r="L637" s="94">
        <v>-177066.7</v>
      </c>
      <c r="M637" s="94">
        <v>0</v>
      </c>
      <c r="N637" s="94">
        <v>0</v>
      </c>
      <c r="O637" s="94">
        <v>0</v>
      </c>
      <c r="P637" s="94">
        <v>0</v>
      </c>
      <c r="Q637" s="94">
        <v>0</v>
      </c>
      <c r="R637" t="s">
        <v>33</v>
      </c>
      <c r="S637" s="94">
        <v>-177066.7</v>
      </c>
      <c r="T637" s="94">
        <v>9319.2999999999993</v>
      </c>
      <c r="U637" s="94">
        <v>186386</v>
      </c>
      <c r="V637" t="s">
        <v>220</v>
      </c>
      <c r="W637" s="92"/>
      <c r="X637" t="s">
        <v>2</v>
      </c>
      <c r="Y637" t="s">
        <v>3</v>
      </c>
      <c r="Z637" s="94">
        <v>0</v>
      </c>
      <c r="AA637" s="94">
        <v>0</v>
      </c>
      <c r="AB637" s="94">
        <v>0</v>
      </c>
      <c r="AC637" s="94">
        <v>0</v>
      </c>
      <c r="AD637" s="94">
        <v>0</v>
      </c>
    </row>
    <row r="638" spans="1:30" x14ac:dyDescent="0.2">
      <c r="A638" t="s">
        <v>376</v>
      </c>
      <c r="B638" t="s">
        <v>12</v>
      </c>
      <c r="C638" t="s">
        <v>5</v>
      </c>
      <c r="D638" t="s">
        <v>61</v>
      </c>
      <c r="E638" t="s">
        <v>996</v>
      </c>
      <c r="F638" s="84" t="str">
        <f>VLOOKUP(A638,[1]Sheet1!$A$2:$E$1721,5,FALSE)</f>
        <v>15</v>
      </c>
      <c r="G638" s="84">
        <f>VLOOKUP(A638,'[2]FA PLANT-&amp; ELECT INSLATION'!$A$6:$E$1086,5,FALSE)</f>
        <v>1106</v>
      </c>
      <c r="H638" s="92">
        <v>39884</v>
      </c>
      <c r="I638" s="93">
        <f t="shared" si="9"/>
        <v>2009</v>
      </c>
      <c r="J638" s="94">
        <v>4659.6499999999996</v>
      </c>
      <c r="K638" s="94">
        <v>93193</v>
      </c>
      <c r="L638" s="94">
        <v>-88533.35</v>
      </c>
      <c r="M638" s="94">
        <v>0</v>
      </c>
      <c r="N638" s="94">
        <v>0</v>
      </c>
      <c r="O638" s="94">
        <v>0</v>
      </c>
      <c r="P638" s="94">
        <v>0</v>
      </c>
      <c r="Q638" s="94">
        <v>0</v>
      </c>
      <c r="R638" t="s">
        <v>33</v>
      </c>
      <c r="S638" s="94">
        <v>-88533.35</v>
      </c>
      <c r="T638" s="94">
        <v>4659.6499999999996</v>
      </c>
      <c r="U638" s="94">
        <v>93193</v>
      </c>
      <c r="V638" t="s">
        <v>220</v>
      </c>
      <c r="W638" s="92"/>
      <c r="X638" t="s">
        <v>2</v>
      </c>
      <c r="Y638" t="s">
        <v>3</v>
      </c>
      <c r="Z638" s="94">
        <v>0</v>
      </c>
      <c r="AA638" s="94">
        <v>0</v>
      </c>
      <c r="AB638" s="94">
        <v>0</v>
      </c>
      <c r="AC638" s="94">
        <v>0</v>
      </c>
      <c r="AD638" s="94">
        <v>0</v>
      </c>
    </row>
    <row r="639" spans="1:30" x14ac:dyDescent="0.2">
      <c r="A639" t="s">
        <v>516</v>
      </c>
      <c r="B639" t="s">
        <v>8</v>
      </c>
      <c r="C639" t="s">
        <v>5</v>
      </c>
      <c r="D639" t="s">
        <v>61</v>
      </c>
      <c r="E639" t="s">
        <v>517</v>
      </c>
      <c r="F639" s="84" t="str">
        <f>VLOOKUP(A639,[1]Sheet1!$A$2:$E$1721,5,FALSE)</f>
        <v>15</v>
      </c>
      <c r="G639" s="84">
        <f>VLOOKUP(A639,'[2]FA PLANT-&amp; ELECT INSLATION'!$A$6:$E$1086,5,FALSE)</f>
        <v>1108</v>
      </c>
      <c r="H639" s="92">
        <v>40022</v>
      </c>
      <c r="I639" s="93">
        <f t="shared" si="9"/>
        <v>2009</v>
      </c>
      <c r="J639" s="94">
        <v>156343.56</v>
      </c>
      <c r="K639" s="94">
        <v>635345</v>
      </c>
      <c r="L639" s="94">
        <v>-479001.44</v>
      </c>
      <c r="M639" s="94">
        <v>0</v>
      </c>
      <c r="N639" s="94">
        <v>-13361.84</v>
      </c>
      <c r="O639" s="94">
        <v>0</v>
      </c>
      <c r="P639" s="94">
        <v>0</v>
      </c>
      <c r="Q639" s="94">
        <v>0</v>
      </c>
      <c r="R639" t="s">
        <v>33</v>
      </c>
      <c r="S639" s="94">
        <v>-492363.28</v>
      </c>
      <c r="T639" s="94">
        <v>142981.72</v>
      </c>
      <c r="U639" s="94">
        <v>635345</v>
      </c>
      <c r="V639" t="s">
        <v>220</v>
      </c>
      <c r="W639" s="92"/>
      <c r="X639" t="s">
        <v>2</v>
      </c>
      <c r="Y639" t="s">
        <v>3</v>
      </c>
      <c r="Z639" s="94">
        <v>0</v>
      </c>
      <c r="AA639" s="94">
        <v>0</v>
      </c>
      <c r="AB639" s="94">
        <v>0</v>
      </c>
      <c r="AC639" s="94">
        <v>0</v>
      </c>
      <c r="AD639" s="94">
        <v>0</v>
      </c>
    </row>
    <row r="640" spans="1:30" x14ac:dyDescent="0.2">
      <c r="A640" t="s">
        <v>516</v>
      </c>
      <c r="B640" t="s">
        <v>9</v>
      </c>
      <c r="C640" t="s">
        <v>5</v>
      </c>
      <c r="D640" t="s">
        <v>61</v>
      </c>
      <c r="E640" t="s">
        <v>1178</v>
      </c>
      <c r="F640" s="84" t="str">
        <f>VLOOKUP(A640,[1]Sheet1!$A$2:$E$1721,5,FALSE)</f>
        <v>15</v>
      </c>
      <c r="G640" s="84">
        <f>VLOOKUP(A640,'[2]FA PLANT-&amp; ELECT INSLATION'!$A$6:$E$1086,5,FALSE)</f>
        <v>1108</v>
      </c>
      <c r="H640" s="92">
        <v>40022</v>
      </c>
      <c r="I640" s="93">
        <f t="shared" si="9"/>
        <v>2009</v>
      </c>
      <c r="J640" s="94">
        <v>8607.7099999999991</v>
      </c>
      <c r="K640" s="94">
        <v>45382</v>
      </c>
      <c r="L640" s="94">
        <v>-36774.29</v>
      </c>
      <c r="M640" s="94">
        <v>0</v>
      </c>
      <c r="N640" s="94">
        <v>-1466.16</v>
      </c>
      <c r="O640" s="94">
        <v>0</v>
      </c>
      <c r="P640" s="94">
        <v>0</v>
      </c>
      <c r="Q640" s="94">
        <v>0</v>
      </c>
      <c r="R640" t="s">
        <v>33</v>
      </c>
      <c r="S640" s="94">
        <v>-38240.449999999997</v>
      </c>
      <c r="T640" s="94">
        <v>7141.55</v>
      </c>
      <c r="U640" s="94">
        <v>45382</v>
      </c>
      <c r="V640" t="s">
        <v>220</v>
      </c>
      <c r="W640" s="92"/>
      <c r="X640" t="s">
        <v>2</v>
      </c>
      <c r="Y640" t="s">
        <v>3</v>
      </c>
      <c r="Z640" s="94">
        <v>0</v>
      </c>
      <c r="AA640" s="94">
        <v>0</v>
      </c>
      <c r="AB640" s="94">
        <v>0</v>
      </c>
      <c r="AC640" s="94">
        <v>0</v>
      </c>
      <c r="AD640" s="94">
        <v>0</v>
      </c>
    </row>
    <row r="641" spans="1:30" x14ac:dyDescent="0.2">
      <c r="A641" t="s">
        <v>516</v>
      </c>
      <c r="B641" t="s">
        <v>10</v>
      </c>
      <c r="C641" t="s">
        <v>5</v>
      </c>
      <c r="D641" t="s">
        <v>61</v>
      </c>
      <c r="E641" t="s">
        <v>997</v>
      </c>
      <c r="F641" s="84" t="str">
        <f>VLOOKUP(A641,[1]Sheet1!$A$2:$E$1721,5,FALSE)</f>
        <v>15</v>
      </c>
      <c r="G641" s="84">
        <f>VLOOKUP(A641,'[2]FA PLANT-&amp; ELECT INSLATION'!$A$6:$E$1086,5,FALSE)</f>
        <v>1108</v>
      </c>
      <c r="H641" s="92">
        <v>40022</v>
      </c>
      <c r="I641" s="93">
        <f t="shared" si="9"/>
        <v>2009</v>
      </c>
      <c r="J641" s="94">
        <v>22334.91</v>
      </c>
      <c r="K641" s="94">
        <v>90764</v>
      </c>
      <c r="L641" s="94">
        <v>-68429.09</v>
      </c>
      <c r="M641" s="94">
        <v>0</v>
      </c>
      <c r="N641" s="94">
        <v>-1908.84</v>
      </c>
      <c r="O641" s="94">
        <v>0</v>
      </c>
      <c r="P641" s="94">
        <v>0</v>
      </c>
      <c r="Q641" s="94">
        <v>0</v>
      </c>
      <c r="R641" t="s">
        <v>33</v>
      </c>
      <c r="S641" s="94">
        <v>-70337.929999999993</v>
      </c>
      <c r="T641" s="94">
        <v>20426.07</v>
      </c>
      <c r="U641" s="94">
        <v>90764</v>
      </c>
      <c r="V641" t="s">
        <v>220</v>
      </c>
      <c r="W641" s="92"/>
      <c r="X641" t="s">
        <v>2</v>
      </c>
      <c r="Y641" t="s">
        <v>3</v>
      </c>
      <c r="Z641" s="94">
        <v>0</v>
      </c>
      <c r="AA641" s="94">
        <v>0</v>
      </c>
      <c r="AB641" s="94">
        <v>0</v>
      </c>
      <c r="AC641" s="94">
        <v>0</v>
      </c>
      <c r="AD641" s="94">
        <v>0</v>
      </c>
    </row>
    <row r="642" spans="1:30" x14ac:dyDescent="0.2">
      <c r="A642" t="s">
        <v>516</v>
      </c>
      <c r="B642" t="s">
        <v>11</v>
      </c>
      <c r="C642" t="s">
        <v>5</v>
      </c>
      <c r="D642" t="s">
        <v>61</v>
      </c>
      <c r="E642" t="s">
        <v>998</v>
      </c>
      <c r="F642" s="84" t="str">
        <f>VLOOKUP(A642,[1]Sheet1!$A$2:$E$1721,5,FALSE)</f>
        <v>15</v>
      </c>
      <c r="G642" s="84">
        <f>VLOOKUP(A642,'[2]FA PLANT-&amp; ELECT INSLATION'!$A$6:$E$1086,5,FALSE)</f>
        <v>1108</v>
      </c>
      <c r="H642" s="92">
        <v>40022</v>
      </c>
      <c r="I642" s="93">
        <f t="shared" si="9"/>
        <v>2009</v>
      </c>
      <c r="J642" s="94">
        <v>4538.2</v>
      </c>
      <c r="K642" s="94">
        <v>90764</v>
      </c>
      <c r="L642" s="94">
        <v>-86225.8</v>
      </c>
      <c r="M642" s="94">
        <v>0</v>
      </c>
      <c r="N642" s="94">
        <v>0</v>
      </c>
      <c r="O642" s="94">
        <v>0</v>
      </c>
      <c r="P642" s="94">
        <v>0</v>
      </c>
      <c r="Q642" s="94">
        <v>0</v>
      </c>
      <c r="R642" t="s">
        <v>33</v>
      </c>
      <c r="S642" s="94">
        <v>-86225.8</v>
      </c>
      <c r="T642" s="94">
        <v>4538.2</v>
      </c>
      <c r="U642" s="94">
        <v>90764</v>
      </c>
      <c r="V642" t="s">
        <v>220</v>
      </c>
      <c r="W642" s="92"/>
      <c r="X642" t="s">
        <v>2</v>
      </c>
      <c r="Y642" t="s">
        <v>3</v>
      </c>
      <c r="Z642" s="94">
        <v>0</v>
      </c>
      <c r="AA642" s="94">
        <v>0</v>
      </c>
      <c r="AB642" s="94">
        <v>0</v>
      </c>
      <c r="AC642" s="94">
        <v>0</v>
      </c>
      <c r="AD642" s="94">
        <v>0</v>
      </c>
    </row>
    <row r="643" spans="1:30" x14ac:dyDescent="0.2">
      <c r="A643" t="s">
        <v>516</v>
      </c>
      <c r="B643" t="s">
        <v>12</v>
      </c>
      <c r="C643" t="s">
        <v>5</v>
      </c>
      <c r="D643" t="s">
        <v>61</v>
      </c>
      <c r="E643" t="s">
        <v>1179</v>
      </c>
      <c r="F643" s="84" t="str">
        <f>VLOOKUP(A643,[1]Sheet1!$A$2:$E$1721,5,FALSE)</f>
        <v>15</v>
      </c>
      <c r="G643" s="84">
        <f>VLOOKUP(A643,'[2]FA PLANT-&amp; ELECT INSLATION'!$A$6:$E$1086,5,FALSE)</f>
        <v>1108</v>
      </c>
      <c r="H643" s="92">
        <v>40022</v>
      </c>
      <c r="I643" s="93">
        <f t="shared" ref="I643:I706" si="10">YEAR(H643)</f>
        <v>2009</v>
      </c>
      <c r="J643" s="94">
        <v>2269.1</v>
      </c>
      <c r="K643" s="94">
        <v>45382</v>
      </c>
      <c r="L643" s="94">
        <v>-43112.9</v>
      </c>
      <c r="M643" s="94">
        <v>0</v>
      </c>
      <c r="N643" s="94">
        <v>0</v>
      </c>
      <c r="O643" s="94">
        <v>0</v>
      </c>
      <c r="P643" s="94">
        <v>0</v>
      </c>
      <c r="Q643" s="94">
        <v>0</v>
      </c>
      <c r="R643" t="s">
        <v>33</v>
      </c>
      <c r="S643" s="94">
        <v>-43112.9</v>
      </c>
      <c r="T643" s="94">
        <v>2269.1</v>
      </c>
      <c r="U643" s="94">
        <v>45382</v>
      </c>
      <c r="V643" t="s">
        <v>220</v>
      </c>
      <c r="W643" s="92"/>
      <c r="X643" t="s">
        <v>2</v>
      </c>
      <c r="Y643" t="s">
        <v>3</v>
      </c>
      <c r="Z643" s="94">
        <v>0</v>
      </c>
      <c r="AA643" s="94">
        <v>0</v>
      </c>
      <c r="AB643" s="94">
        <v>0</v>
      </c>
      <c r="AC643" s="94">
        <v>0</v>
      </c>
      <c r="AD643" s="94">
        <v>0</v>
      </c>
    </row>
    <row r="644" spans="1:30" x14ac:dyDescent="0.2">
      <c r="A644" t="s">
        <v>237</v>
      </c>
      <c r="B644" t="s">
        <v>8</v>
      </c>
      <c r="C644" t="s">
        <v>5</v>
      </c>
      <c r="D644" t="s">
        <v>61</v>
      </c>
      <c r="E644" t="s">
        <v>238</v>
      </c>
      <c r="F644" s="84" t="str">
        <f>VLOOKUP(A644,[1]Sheet1!$A$2:$E$1721,5,FALSE)</f>
        <v>15</v>
      </c>
      <c r="G644" s="84">
        <f>VLOOKUP(A644,'[2]FA PLANT-&amp; ELECT INSLATION'!$A$6:$E$1086,5,FALSE)</f>
        <v>1157</v>
      </c>
      <c r="H644" s="92">
        <v>40568</v>
      </c>
      <c r="I644" s="93">
        <f t="shared" si="10"/>
        <v>2011</v>
      </c>
      <c r="J644" s="94">
        <v>3351921.31</v>
      </c>
      <c r="K644" s="94">
        <v>8904772</v>
      </c>
      <c r="L644" s="94">
        <v>-5552850.6900000004</v>
      </c>
      <c r="M644" s="94">
        <v>0</v>
      </c>
      <c r="N644" s="94">
        <v>-268660.21999999997</v>
      </c>
      <c r="O644" s="94">
        <v>0</v>
      </c>
      <c r="P644" s="94">
        <v>0</v>
      </c>
      <c r="Q644" s="94">
        <v>0</v>
      </c>
      <c r="R644" t="s">
        <v>33</v>
      </c>
      <c r="S644" s="94">
        <v>-5821510.9100000001</v>
      </c>
      <c r="T644" s="94">
        <v>3083261.09</v>
      </c>
      <c r="U644" s="94">
        <v>8904772</v>
      </c>
      <c r="V644" t="s">
        <v>220</v>
      </c>
      <c r="W644" s="92"/>
      <c r="X644" t="s">
        <v>2</v>
      </c>
      <c r="Y644" t="s">
        <v>3</v>
      </c>
      <c r="Z644" s="94">
        <v>0</v>
      </c>
      <c r="AA644" s="94">
        <v>0</v>
      </c>
      <c r="AB644" s="94">
        <v>0</v>
      </c>
      <c r="AC644" s="94">
        <v>0</v>
      </c>
      <c r="AD644" s="94">
        <v>0</v>
      </c>
    </row>
    <row r="645" spans="1:30" x14ac:dyDescent="0.2">
      <c r="A645" t="s">
        <v>237</v>
      </c>
      <c r="B645" t="s">
        <v>9</v>
      </c>
      <c r="C645" t="s">
        <v>5</v>
      </c>
      <c r="D645" t="s">
        <v>61</v>
      </c>
      <c r="E645" t="s">
        <v>514</v>
      </c>
      <c r="F645" s="84" t="str">
        <f>VLOOKUP(A645,[1]Sheet1!$A$2:$E$1721,5,FALSE)</f>
        <v>15</v>
      </c>
      <c r="G645" s="84">
        <f>VLOOKUP(A645,'[2]FA PLANT-&amp; ELECT INSLATION'!$A$6:$E$1086,5,FALSE)</f>
        <v>1157</v>
      </c>
      <c r="H645" s="92">
        <v>40568</v>
      </c>
      <c r="I645" s="93">
        <f t="shared" si="10"/>
        <v>2011</v>
      </c>
      <c r="J645" s="94">
        <v>195096.54</v>
      </c>
      <c r="K645" s="94">
        <v>636055</v>
      </c>
      <c r="L645" s="94">
        <v>-440958.46</v>
      </c>
      <c r="M645" s="94">
        <v>0</v>
      </c>
      <c r="N645" s="94">
        <v>-28061.32</v>
      </c>
      <c r="O645" s="94">
        <v>0</v>
      </c>
      <c r="P645" s="94">
        <v>0</v>
      </c>
      <c r="Q645" s="94">
        <v>0</v>
      </c>
      <c r="R645" t="s">
        <v>33</v>
      </c>
      <c r="S645" s="94">
        <v>-469019.78</v>
      </c>
      <c r="T645" s="94">
        <v>167035.22</v>
      </c>
      <c r="U645" s="94">
        <v>636055</v>
      </c>
      <c r="V645" t="s">
        <v>220</v>
      </c>
      <c r="W645" s="92"/>
      <c r="X645" t="s">
        <v>2</v>
      </c>
      <c r="Y645" t="s">
        <v>3</v>
      </c>
      <c r="Z645" s="94">
        <v>0</v>
      </c>
      <c r="AA645" s="94">
        <v>0</v>
      </c>
      <c r="AB645" s="94">
        <v>0</v>
      </c>
      <c r="AC645" s="94">
        <v>0</v>
      </c>
      <c r="AD645" s="94">
        <v>0</v>
      </c>
    </row>
    <row r="646" spans="1:30" x14ac:dyDescent="0.2">
      <c r="A646" t="s">
        <v>237</v>
      </c>
      <c r="B646" t="s">
        <v>10</v>
      </c>
      <c r="C646" t="s">
        <v>5</v>
      </c>
      <c r="D646" t="s">
        <v>61</v>
      </c>
      <c r="E646" t="s">
        <v>378</v>
      </c>
      <c r="F646" s="84" t="str">
        <f>VLOOKUP(A646,[1]Sheet1!$A$2:$E$1721,5,FALSE)</f>
        <v>15</v>
      </c>
      <c r="G646" s="84">
        <f>VLOOKUP(A646,'[2]FA PLANT-&amp; ELECT INSLATION'!$A$6:$E$1086,5,FALSE)</f>
        <v>1157</v>
      </c>
      <c r="H646" s="92">
        <v>40568</v>
      </c>
      <c r="I646" s="93">
        <f t="shared" si="10"/>
        <v>2011</v>
      </c>
      <c r="J646" s="94">
        <v>478845.8</v>
      </c>
      <c r="K646" s="94">
        <v>1272110</v>
      </c>
      <c r="L646" s="94">
        <v>-793264.2</v>
      </c>
      <c r="M646" s="94">
        <v>0</v>
      </c>
      <c r="N646" s="94">
        <v>-38380.019999999997</v>
      </c>
      <c r="O646" s="94">
        <v>0</v>
      </c>
      <c r="P646" s="94">
        <v>0</v>
      </c>
      <c r="Q646" s="94">
        <v>0</v>
      </c>
      <c r="R646" t="s">
        <v>33</v>
      </c>
      <c r="S646" s="94">
        <v>-831644.22</v>
      </c>
      <c r="T646" s="94">
        <v>440465.78</v>
      </c>
      <c r="U646" s="94">
        <v>1272110</v>
      </c>
      <c r="V646" t="s">
        <v>220</v>
      </c>
      <c r="W646" s="92"/>
      <c r="X646" t="s">
        <v>2</v>
      </c>
      <c r="Y646" t="s">
        <v>3</v>
      </c>
      <c r="Z646" s="94">
        <v>0</v>
      </c>
      <c r="AA646" s="94">
        <v>0</v>
      </c>
      <c r="AB646" s="94">
        <v>0</v>
      </c>
      <c r="AC646" s="94">
        <v>0</v>
      </c>
      <c r="AD646" s="94">
        <v>0</v>
      </c>
    </row>
    <row r="647" spans="1:30" x14ac:dyDescent="0.2">
      <c r="A647" t="s">
        <v>237</v>
      </c>
      <c r="B647" t="s">
        <v>11</v>
      </c>
      <c r="C647" t="s">
        <v>5</v>
      </c>
      <c r="D647" t="s">
        <v>61</v>
      </c>
      <c r="E647" t="s">
        <v>379</v>
      </c>
      <c r="F647" s="84" t="str">
        <f>VLOOKUP(A647,[1]Sheet1!$A$2:$E$1721,5,FALSE)</f>
        <v>15</v>
      </c>
      <c r="G647" s="84">
        <f>VLOOKUP(A647,'[2]FA PLANT-&amp; ELECT INSLATION'!$A$6:$E$1086,5,FALSE)</f>
        <v>1157</v>
      </c>
      <c r="H647" s="92">
        <v>40568</v>
      </c>
      <c r="I647" s="93">
        <f t="shared" si="10"/>
        <v>2011</v>
      </c>
      <c r="J647" s="94">
        <v>149083.98000000001</v>
      </c>
      <c r="K647" s="94">
        <v>1272110</v>
      </c>
      <c r="L647" s="94">
        <v>-1123026.02</v>
      </c>
      <c r="M647" s="94">
        <v>0</v>
      </c>
      <c r="N647" s="94">
        <v>-85478.48</v>
      </c>
      <c r="O647" s="94">
        <v>0</v>
      </c>
      <c r="P647" s="94">
        <v>0</v>
      </c>
      <c r="Q647" s="94">
        <v>0</v>
      </c>
      <c r="R647" t="s">
        <v>33</v>
      </c>
      <c r="S647" s="94">
        <v>-1208504.5</v>
      </c>
      <c r="T647" s="94">
        <v>63605.5</v>
      </c>
      <c r="U647" s="94">
        <v>1272110</v>
      </c>
      <c r="V647" t="s">
        <v>220</v>
      </c>
      <c r="W647" s="92"/>
      <c r="X647" t="s">
        <v>2</v>
      </c>
      <c r="Y647" t="s">
        <v>3</v>
      </c>
      <c r="Z647" s="94">
        <v>0</v>
      </c>
      <c r="AA647" s="94">
        <v>0</v>
      </c>
      <c r="AB647" s="94">
        <v>0</v>
      </c>
      <c r="AC647" s="94">
        <v>0</v>
      </c>
      <c r="AD647" s="94">
        <v>0</v>
      </c>
    </row>
    <row r="648" spans="1:30" x14ac:dyDescent="0.2">
      <c r="A648" t="s">
        <v>237</v>
      </c>
      <c r="B648" t="s">
        <v>12</v>
      </c>
      <c r="C648" t="s">
        <v>5</v>
      </c>
      <c r="D648" t="s">
        <v>61</v>
      </c>
      <c r="E648" t="s">
        <v>515</v>
      </c>
      <c r="F648" s="84" t="str">
        <f>VLOOKUP(A648,[1]Sheet1!$A$2:$E$1721,5,FALSE)</f>
        <v>15</v>
      </c>
      <c r="G648" s="84">
        <f>VLOOKUP(A648,'[2]FA PLANT-&amp; ELECT INSLATION'!$A$6:$E$1086,5,FALSE)</f>
        <v>1157</v>
      </c>
      <c r="H648" s="92">
        <v>40568</v>
      </c>
      <c r="I648" s="93">
        <f t="shared" si="10"/>
        <v>2011</v>
      </c>
      <c r="J648" s="94">
        <v>74541.990000000005</v>
      </c>
      <c r="K648" s="94">
        <v>636055</v>
      </c>
      <c r="L648" s="94">
        <v>-561513.01</v>
      </c>
      <c r="M648" s="94">
        <v>0</v>
      </c>
      <c r="N648" s="94">
        <v>-42739.24</v>
      </c>
      <c r="O648" s="94">
        <v>0</v>
      </c>
      <c r="P648" s="94">
        <v>0</v>
      </c>
      <c r="Q648" s="94">
        <v>0</v>
      </c>
      <c r="R648" t="s">
        <v>33</v>
      </c>
      <c r="S648" s="94">
        <v>-604252.25</v>
      </c>
      <c r="T648" s="94">
        <v>31802.75</v>
      </c>
      <c r="U648" s="94">
        <v>636055</v>
      </c>
      <c r="V648" t="s">
        <v>220</v>
      </c>
      <c r="W648" s="92"/>
      <c r="X648" t="s">
        <v>2</v>
      </c>
      <c r="Y648" t="s">
        <v>3</v>
      </c>
      <c r="Z648" s="94">
        <v>0</v>
      </c>
      <c r="AA648" s="94">
        <v>0</v>
      </c>
      <c r="AB648" s="94">
        <v>0</v>
      </c>
      <c r="AC648" s="94">
        <v>0</v>
      </c>
      <c r="AD648" s="94">
        <v>0</v>
      </c>
    </row>
    <row r="649" spans="1:30" x14ac:dyDescent="0.2">
      <c r="A649" t="s">
        <v>243</v>
      </c>
      <c r="B649" t="s">
        <v>8</v>
      </c>
      <c r="C649" t="s">
        <v>5</v>
      </c>
      <c r="D649" t="s">
        <v>61</v>
      </c>
      <c r="E649" t="s">
        <v>244</v>
      </c>
      <c r="F649" s="84" t="str">
        <f>VLOOKUP(A649,[1]Sheet1!$A$2:$E$1721,5,FALSE)</f>
        <v>15</v>
      </c>
      <c r="G649" s="84">
        <f>VLOOKUP(A649,'[2]FA PLANT-&amp; ELECT INSLATION'!$A$6:$E$1086,5,FALSE)</f>
        <v>1148</v>
      </c>
      <c r="H649" s="92">
        <v>40801</v>
      </c>
      <c r="I649" s="93">
        <f t="shared" si="10"/>
        <v>2011</v>
      </c>
      <c r="J649" s="94">
        <v>3172919.42</v>
      </c>
      <c r="K649" s="94">
        <v>6837842</v>
      </c>
      <c r="L649" s="94">
        <v>-3664922.58</v>
      </c>
      <c r="M649" s="94">
        <v>0</v>
      </c>
      <c r="N649" s="94">
        <v>-247147.8</v>
      </c>
      <c r="O649" s="94">
        <v>0</v>
      </c>
      <c r="P649" s="94">
        <v>0</v>
      </c>
      <c r="Q649" s="94">
        <v>0</v>
      </c>
      <c r="R649" t="s">
        <v>33</v>
      </c>
      <c r="S649" s="94">
        <v>-3912070.38</v>
      </c>
      <c r="T649" s="94">
        <v>2925771.62</v>
      </c>
      <c r="U649" s="94">
        <v>6837842</v>
      </c>
      <c r="V649" t="s">
        <v>220</v>
      </c>
      <c r="W649" s="92"/>
      <c r="X649" t="s">
        <v>2</v>
      </c>
      <c r="Y649" t="s">
        <v>3</v>
      </c>
      <c r="Z649" s="94">
        <v>0</v>
      </c>
      <c r="AA649" s="94">
        <v>0</v>
      </c>
      <c r="AB649" s="94">
        <v>0</v>
      </c>
      <c r="AC649" s="94">
        <v>0</v>
      </c>
      <c r="AD649" s="94">
        <v>0</v>
      </c>
    </row>
    <row r="650" spans="1:30" x14ac:dyDescent="0.2">
      <c r="A650" t="s">
        <v>243</v>
      </c>
      <c r="B650" t="s">
        <v>9</v>
      </c>
      <c r="C650" t="s">
        <v>5</v>
      </c>
      <c r="D650" t="s">
        <v>61</v>
      </c>
      <c r="E650" t="s">
        <v>584</v>
      </c>
      <c r="F650" s="84" t="str">
        <f>VLOOKUP(A650,[1]Sheet1!$A$2:$E$1721,5,FALSE)</f>
        <v>15</v>
      </c>
      <c r="G650" s="84">
        <f>VLOOKUP(A650,'[2]FA PLANT-&amp; ELECT INSLATION'!$A$6:$E$1086,5,FALSE)</f>
        <v>1148</v>
      </c>
      <c r="H650" s="92">
        <v>40801</v>
      </c>
      <c r="I650" s="93">
        <f t="shared" si="10"/>
        <v>2011</v>
      </c>
      <c r="J650" s="94">
        <v>188101.56</v>
      </c>
      <c r="K650" s="94">
        <v>488417</v>
      </c>
      <c r="L650" s="94">
        <v>-300315.44</v>
      </c>
      <c r="M650" s="94">
        <v>0</v>
      </c>
      <c r="N650" s="94">
        <v>-25358</v>
      </c>
      <c r="O650" s="94">
        <v>0</v>
      </c>
      <c r="P650" s="94">
        <v>0</v>
      </c>
      <c r="Q650" s="94">
        <v>0</v>
      </c>
      <c r="R650" t="s">
        <v>33</v>
      </c>
      <c r="S650" s="94">
        <v>-325673.44</v>
      </c>
      <c r="T650" s="94">
        <v>162743.56</v>
      </c>
      <c r="U650" s="94">
        <v>488417</v>
      </c>
      <c r="V650" t="s">
        <v>220</v>
      </c>
      <c r="W650" s="92"/>
      <c r="X650" t="s">
        <v>2</v>
      </c>
      <c r="Y650" t="s">
        <v>3</v>
      </c>
      <c r="Z650" s="94">
        <v>0</v>
      </c>
      <c r="AA650" s="94">
        <v>0</v>
      </c>
      <c r="AB650" s="94">
        <v>0</v>
      </c>
      <c r="AC650" s="94">
        <v>0</v>
      </c>
      <c r="AD650" s="94">
        <v>0</v>
      </c>
    </row>
    <row r="651" spans="1:30" x14ac:dyDescent="0.2">
      <c r="A651" t="s">
        <v>243</v>
      </c>
      <c r="B651" t="s">
        <v>10</v>
      </c>
      <c r="C651" t="s">
        <v>5</v>
      </c>
      <c r="D651" t="s">
        <v>61</v>
      </c>
      <c r="E651" t="s">
        <v>420</v>
      </c>
      <c r="F651" s="84" t="str">
        <f>VLOOKUP(A651,[1]Sheet1!$A$2:$E$1721,5,FALSE)</f>
        <v>15</v>
      </c>
      <c r="G651" s="84">
        <f>VLOOKUP(A651,'[2]FA PLANT-&amp; ELECT INSLATION'!$A$6:$E$1086,5,FALSE)</f>
        <v>1148</v>
      </c>
      <c r="H651" s="92">
        <v>40801</v>
      </c>
      <c r="I651" s="93">
        <f t="shared" si="10"/>
        <v>2011</v>
      </c>
      <c r="J651" s="94">
        <v>453274.4</v>
      </c>
      <c r="K651" s="94">
        <v>976835</v>
      </c>
      <c r="L651" s="94">
        <v>-523560.6</v>
      </c>
      <c r="M651" s="94">
        <v>0</v>
      </c>
      <c r="N651" s="94">
        <v>-35306.839999999997</v>
      </c>
      <c r="O651" s="94">
        <v>0</v>
      </c>
      <c r="P651" s="94">
        <v>0</v>
      </c>
      <c r="Q651" s="94">
        <v>0</v>
      </c>
      <c r="R651" t="s">
        <v>33</v>
      </c>
      <c r="S651" s="94">
        <v>-558867.43999999994</v>
      </c>
      <c r="T651" s="94">
        <v>417967.56</v>
      </c>
      <c r="U651" s="94">
        <v>976835</v>
      </c>
      <c r="V651" t="s">
        <v>220</v>
      </c>
      <c r="W651" s="92"/>
      <c r="X651" t="s">
        <v>2</v>
      </c>
      <c r="Y651" t="s">
        <v>3</v>
      </c>
      <c r="Z651" s="94">
        <v>0</v>
      </c>
      <c r="AA651" s="94">
        <v>0</v>
      </c>
      <c r="AB651" s="94">
        <v>0</v>
      </c>
      <c r="AC651" s="94">
        <v>0</v>
      </c>
      <c r="AD651" s="94">
        <v>0</v>
      </c>
    </row>
    <row r="652" spans="1:30" x14ac:dyDescent="0.2">
      <c r="A652" t="s">
        <v>243</v>
      </c>
      <c r="B652" t="s">
        <v>11</v>
      </c>
      <c r="C652" t="s">
        <v>5</v>
      </c>
      <c r="D652" t="s">
        <v>61</v>
      </c>
      <c r="E652" t="s">
        <v>421</v>
      </c>
      <c r="F652" s="84" t="str">
        <f>VLOOKUP(A652,[1]Sheet1!$A$2:$E$1721,5,FALSE)</f>
        <v>15</v>
      </c>
      <c r="G652" s="84">
        <f>VLOOKUP(A652,'[2]FA PLANT-&amp; ELECT INSLATION'!$A$6:$E$1086,5,FALSE)</f>
        <v>1148</v>
      </c>
      <c r="H652" s="92">
        <v>40801</v>
      </c>
      <c r="I652" s="93">
        <f t="shared" si="10"/>
        <v>2011</v>
      </c>
      <c r="J652" s="94">
        <v>179806.18</v>
      </c>
      <c r="K652" s="94">
        <v>976835</v>
      </c>
      <c r="L652" s="94">
        <v>-797028.82</v>
      </c>
      <c r="M652" s="94">
        <v>0</v>
      </c>
      <c r="N652" s="94">
        <v>-90022.63</v>
      </c>
      <c r="O652" s="94">
        <v>0</v>
      </c>
      <c r="P652" s="94">
        <v>0</v>
      </c>
      <c r="Q652" s="94">
        <v>0</v>
      </c>
      <c r="R652" t="s">
        <v>33</v>
      </c>
      <c r="S652" s="94">
        <v>-887051.45</v>
      </c>
      <c r="T652" s="94">
        <v>89783.55</v>
      </c>
      <c r="U652" s="94">
        <v>976835</v>
      </c>
      <c r="V652" t="s">
        <v>220</v>
      </c>
      <c r="W652" s="92"/>
      <c r="X652" t="s">
        <v>2</v>
      </c>
      <c r="Y652" t="s">
        <v>3</v>
      </c>
      <c r="Z652" s="94">
        <v>0</v>
      </c>
      <c r="AA652" s="94">
        <v>0</v>
      </c>
      <c r="AB652" s="94">
        <v>0</v>
      </c>
      <c r="AC652" s="94">
        <v>0</v>
      </c>
      <c r="AD652" s="94">
        <v>0</v>
      </c>
    </row>
    <row r="653" spans="1:30" x14ac:dyDescent="0.2">
      <c r="A653" t="s">
        <v>243</v>
      </c>
      <c r="B653" t="s">
        <v>12</v>
      </c>
      <c r="C653" t="s">
        <v>5</v>
      </c>
      <c r="D653" t="s">
        <v>61</v>
      </c>
      <c r="E653" t="s">
        <v>585</v>
      </c>
      <c r="F653" s="84" t="str">
        <f>VLOOKUP(A653,[1]Sheet1!$A$2:$E$1721,5,FALSE)</f>
        <v>15</v>
      </c>
      <c r="G653" s="84">
        <f>VLOOKUP(A653,'[2]FA PLANT-&amp; ELECT INSLATION'!$A$6:$E$1086,5,FALSE)</f>
        <v>1148</v>
      </c>
      <c r="H653" s="92">
        <v>40801</v>
      </c>
      <c r="I653" s="93">
        <f t="shared" si="10"/>
        <v>2011</v>
      </c>
      <c r="J653" s="94">
        <v>89903</v>
      </c>
      <c r="K653" s="94">
        <v>488417</v>
      </c>
      <c r="L653" s="94">
        <v>-398514</v>
      </c>
      <c r="M653" s="94">
        <v>0</v>
      </c>
      <c r="N653" s="94">
        <v>-45011.27</v>
      </c>
      <c r="O653" s="94">
        <v>0</v>
      </c>
      <c r="P653" s="94">
        <v>0</v>
      </c>
      <c r="Q653" s="94">
        <v>0</v>
      </c>
      <c r="R653" t="s">
        <v>33</v>
      </c>
      <c r="S653" s="94">
        <v>-443525.27</v>
      </c>
      <c r="T653" s="94">
        <v>44891.73</v>
      </c>
      <c r="U653" s="94">
        <v>488417</v>
      </c>
      <c r="V653" t="s">
        <v>220</v>
      </c>
      <c r="W653" s="92"/>
      <c r="X653" t="s">
        <v>2</v>
      </c>
      <c r="Y653" t="s">
        <v>3</v>
      </c>
      <c r="Z653" s="94">
        <v>0</v>
      </c>
      <c r="AA653" s="94">
        <v>0</v>
      </c>
      <c r="AB653" s="94">
        <v>0</v>
      </c>
      <c r="AC653" s="94">
        <v>0</v>
      </c>
      <c r="AD653" s="94">
        <v>0</v>
      </c>
    </row>
    <row r="654" spans="1:30" x14ac:dyDescent="0.2">
      <c r="A654" t="s">
        <v>283</v>
      </c>
      <c r="B654" t="s">
        <v>8</v>
      </c>
      <c r="C654" t="s">
        <v>5</v>
      </c>
      <c r="D654" t="s">
        <v>61</v>
      </c>
      <c r="E654" t="s">
        <v>284</v>
      </c>
      <c r="F654" s="84" t="str">
        <f>VLOOKUP(A654,[1]Sheet1!$A$2:$E$1721,5,FALSE)</f>
        <v>15</v>
      </c>
      <c r="G654" s="84">
        <f>VLOOKUP(A654,'[2]FA PLANT-&amp; ELECT INSLATION'!$A$6:$E$1086,5,FALSE)</f>
        <v>1149</v>
      </c>
      <c r="H654" s="92">
        <v>40801</v>
      </c>
      <c r="I654" s="93">
        <f t="shared" si="10"/>
        <v>2011</v>
      </c>
      <c r="J654" s="94">
        <v>1497614.58</v>
      </c>
      <c r="K654" s="94">
        <v>3469045</v>
      </c>
      <c r="L654" s="94">
        <v>-1971430.42</v>
      </c>
      <c r="M654" s="94">
        <v>0</v>
      </c>
      <c r="N654" s="94">
        <v>-115598.96</v>
      </c>
      <c r="O654" s="94">
        <v>0</v>
      </c>
      <c r="P654" s="94">
        <v>0</v>
      </c>
      <c r="Q654" s="94">
        <v>0</v>
      </c>
      <c r="R654" t="s">
        <v>33</v>
      </c>
      <c r="S654" s="94">
        <v>-2087029.38</v>
      </c>
      <c r="T654" s="94">
        <v>1382015.62</v>
      </c>
      <c r="U654" s="94">
        <v>3469045</v>
      </c>
      <c r="V654" t="s">
        <v>220</v>
      </c>
      <c r="W654" s="92"/>
      <c r="X654" t="s">
        <v>2</v>
      </c>
      <c r="Y654" t="s">
        <v>3</v>
      </c>
      <c r="Z654" s="94">
        <v>0</v>
      </c>
      <c r="AA654" s="94">
        <v>0</v>
      </c>
      <c r="AB654" s="94">
        <v>0</v>
      </c>
      <c r="AC654" s="94">
        <v>0</v>
      </c>
      <c r="AD654" s="94">
        <v>0</v>
      </c>
    </row>
    <row r="655" spans="1:30" x14ac:dyDescent="0.2">
      <c r="A655" t="s">
        <v>283</v>
      </c>
      <c r="B655" t="s">
        <v>9</v>
      </c>
      <c r="C655" t="s">
        <v>5</v>
      </c>
      <c r="D655" t="s">
        <v>61</v>
      </c>
      <c r="E655" t="s">
        <v>763</v>
      </c>
      <c r="F655" s="84" t="str">
        <f>VLOOKUP(A655,[1]Sheet1!$A$2:$E$1721,5,FALSE)</f>
        <v>15</v>
      </c>
      <c r="G655" s="84">
        <f>VLOOKUP(A655,'[2]FA PLANT-&amp; ELECT INSLATION'!$A$6:$E$1086,5,FALSE)</f>
        <v>1149</v>
      </c>
      <c r="H655" s="92">
        <v>40801</v>
      </c>
      <c r="I655" s="93">
        <f t="shared" si="10"/>
        <v>2011</v>
      </c>
      <c r="J655" s="94">
        <v>88958.45</v>
      </c>
      <c r="K655" s="94">
        <v>247789</v>
      </c>
      <c r="L655" s="94">
        <v>-158830.54999999999</v>
      </c>
      <c r="M655" s="94">
        <v>0</v>
      </c>
      <c r="N655" s="94">
        <v>-11862.35</v>
      </c>
      <c r="O655" s="94">
        <v>0</v>
      </c>
      <c r="P655" s="94">
        <v>0</v>
      </c>
      <c r="Q655" s="94">
        <v>0</v>
      </c>
      <c r="R655" t="s">
        <v>33</v>
      </c>
      <c r="S655" s="94">
        <v>-170692.9</v>
      </c>
      <c r="T655" s="94">
        <v>77096.100000000006</v>
      </c>
      <c r="U655" s="94">
        <v>247789</v>
      </c>
      <c r="V655" t="s">
        <v>220</v>
      </c>
      <c r="W655" s="92"/>
      <c r="X655" t="s">
        <v>2</v>
      </c>
      <c r="Y655" t="s">
        <v>3</v>
      </c>
      <c r="Z655" s="94">
        <v>0</v>
      </c>
      <c r="AA655" s="94">
        <v>0</v>
      </c>
      <c r="AB655" s="94">
        <v>0</v>
      </c>
      <c r="AC655" s="94">
        <v>0</v>
      </c>
      <c r="AD655" s="94">
        <v>0</v>
      </c>
    </row>
    <row r="656" spans="1:30" x14ac:dyDescent="0.2">
      <c r="A656" t="s">
        <v>283</v>
      </c>
      <c r="B656" t="s">
        <v>10</v>
      </c>
      <c r="C656" t="s">
        <v>5</v>
      </c>
      <c r="D656" t="s">
        <v>61</v>
      </c>
      <c r="E656" t="s">
        <v>578</v>
      </c>
      <c r="F656" s="84" t="str">
        <f>VLOOKUP(A656,[1]Sheet1!$A$2:$E$1721,5,FALSE)</f>
        <v>15</v>
      </c>
      <c r="G656" s="84">
        <f>VLOOKUP(A656,'[2]FA PLANT-&amp; ELECT INSLATION'!$A$6:$E$1086,5,FALSE)</f>
        <v>1149</v>
      </c>
      <c r="H656" s="92">
        <v>40801</v>
      </c>
      <c r="I656" s="93">
        <f t="shared" si="10"/>
        <v>2011</v>
      </c>
      <c r="J656" s="94">
        <v>213945.01</v>
      </c>
      <c r="K656" s="94">
        <v>495578</v>
      </c>
      <c r="L656" s="94">
        <v>-281632.99</v>
      </c>
      <c r="M656" s="94">
        <v>0</v>
      </c>
      <c r="N656" s="94">
        <v>-16514.14</v>
      </c>
      <c r="O656" s="94">
        <v>0</v>
      </c>
      <c r="P656" s="94">
        <v>0</v>
      </c>
      <c r="Q656" s="94">
        <v>0</v>
      </c>
      <c r="R656" t="s">
        <v>33</v>
      </c>
      <c r="S656" s="94">
        <v>-298147.13</v>
      </c>
      <c r="T656" s="94">
        <v>197430.87</v>
      </c>
      <c r="U656" s="94">
        <v>495578</v>
      </c>
      <c r="V656" t="s">
        <v>220</v>
      </c>
      <c r="W656" s="92"/>
      <c r="X656" t="s">
        <v>2</v>
      </c>
      <c r="Y656" t="s">
        <v>3</v>
      </c>
      <c r="Z656" s="94">
        <v>0</v>
      </c>
      <c r="AA656" s="94">
        <v>0</v>
      </c>
      <c r="AB656" s="94">
        <v>0</v>
      </c>
      <c r="AC656" s="94">
        <v>0</v>
      </c>
      <c r="AD656" s="94">
        <v>0</v>
      </c>
    </row>
    <row r="657" spans="1:30" x14ac:dyDescent="0.2">
      <c r="A657" t="s">
        <v>283</v>
      </c>
      <c r="B657" t="s">
        <v>11</v>
      </c>
      <c r="C657" t="s">
        <v>5</v>
      </c>
      <c r="D657" t="s">
        <v>61</v>
      </c>
      <c r="E657" t="s">
        <v>579</v>
      </c>
      <c r="F657" s="84" t="str">
        <f>VLOOKUP(A657,[1]Sheet1!$A$2:$E$1721,5,FALSE)</f>
        <v>15</v>
      </c>
      <c r="G657" s="84">
        <f>VLOOKUP(A657,'[2]FA PLANT-&amp; ELECT INSLATION'!$A$6:$E$1086,5,FALSE)</f>
        <v>1149</v>
      </c>
      <c r="H657" s="92">
        <v>40801</v>
      </c>
      <c r="I657" s="93">
        <f t="shared" si="10"/>
        <v>2011</v>
      </c>
      <c r="J657" s="94">
        <v>86040.03</v>
      </c>
      <c r="K657" s="94">
        <v>495578</v>
      </c>
      <c r="L657" s="94">
        <v>-409537.97</v>
      </c>
      <c r="M657" s="94">
        <v>0</v>
      </c>
      <c r="N657" s="94">
        <v>-42109.82</v>
      </c>
      <c r="O657" s="94">
        <v>0</v>
      </c>
      <c r="P657" s="94">
        <v>0</v>
      </c>
      <c r="Q657" s="94">
        <v>0</v>
      </c>
      <c r="R657" t="s">
        <v>33</v>
      </c>
      <c r="S657" s="94">
        <v>-451647.79</v>
      </c>
      <c r="T657" s="94">
        <v>43930.21</v>
      </c>
      <c r="U657" s="94">
        <v>495578</v>
      </c>
      <c r="V657" t="s">
        <v>220</v>
      </c>
      <c r="W657" s="92"/>
      <c r="X657" t="s">
        <v>2</v>
      </c>
      <c r="Y657" t="s">
        <v>3</v>
      </c>
      <c r="Z657" s="94">
        <v>0</v>
      </c>
      <c r="AA657" s="94">
        <v>0</v>
      </c>
      <c r="AB657" s="94">
        <v>0</v>
      </c>
      <c r="AC657" s="94">
        <v>0</v>
      </c>
      <c r="AD657" s="94">
        <v>0</v>
      </c>
    </row>
    <row r="658" spans="1:30" x14ac:dyDescent="0.2">
      <c r="A658" t="s">
        <v>283</v>
      </c>
      <c r="B658" t="s">
        <v>12</v>
      </c>
      <c r="C658" t="s">
        <v>5</v>
      </c>
      <c r="D658" t="s">
        <v>61</v>
      </c>
      <c r="E658" t="s">
        <v>764</v>
      </c>
      <c r="F658" s="84" t="str">
        <f>VLOOKUP(A658,[1]Sheet1!$A$2:$E$1721,5,FALSE)</f>
        <v>15</v>
      </c>
      <c r="G658" s="84">
        <f>VLOOKUP(A658,'[2]FA PLANT-&amp; ELECT INSLATION'!$A$6:$E$1086,5,FALSE)</f>
        <v>1149</v>
      </c>
      <c r="H658" s="92">
        <v>40801</v>
      </c>
      <c r="I658" s="93">
        <f t="shared" si="10"/>
        <v>2011</v>
      </c>
      <c r="J658" s="94">
        <v>43020.01</v>
      </c>
      <c r="K658" s="94">
        <v>247789</v>
      </c>
      <c r="L658" s="94">
        <v>-204768.99</v>
      </c>
      <c r="M658" s="94">
        <v>0</v>
      </c>
      <c r="N658" s="94">
        <v>-21054.9</v>
      </c>
      <c r="O658" s="94">
        <v>0</v>
      </c>
      <c r="P658" s="94">
        <v>0</v>
      </c>
      <c r="Q658" s="94">
        <v>0</v>
      </c>
      <c r="R658" t="s">
        <v>33</v>
      </c>
      <c r="S658" s="94">
        <v>-225823.89</v>
      </c>
      <c r="T658" s="94">
        <v>21965.11</v>
      </c>
      <c r="U658" s="94">
        <v>247789</v>
      </c>
      <c r="V658" t="s">
        <v>220</v>
      </c>
      <c r="W658" s="92"/>
      <c r="X658" t="s">
        <v>2</v>
      </c>
      <c r="Y658" t="s">
        <v>3</v>
      </c>
      <c r="Z658" s="94">
        <v>0</v>
      </c>
      <c r="AA658" s="94">
        <v>0</v>
      </c>
      <c r="AB658" s="94">
        <v>0</v>
      </c>
      <c r="AC658" s="94">
        <v>0</v>
      </c>
      <c r="AD658" s="94">
        <v>0</v>
      </c>
    </row>
    <row r="659" spans="1:30" x14ac:dyDescent="0.2">
      <c r="A659" t="s">
        <v>252</v>
      </c>
      <c r="B659" t="s">
        <v>8</v>
      </c>
      <c r="C659" t="s">
        <v>5</v>
      </c>
      <c r="D659" t="s">
        <v>61</v>
      </c>
      <c r="E659" t="s">
        <v>253</v>
      </c>
      <c r="F659" s="84" t="str">
        <f>VLOOKUP(A659,[1]Sheet1!$A$2:$E$1721,5,FALSE)</f>
        <v>15</v>
      </c>
      <c r="G659" s="84">
        <f>VLOOKUP(A659,'[2]FA PLANT-&amp; ELECT INSLATION'!$A$6:$E$1086,5,FALSE)</f>
        <v>1159</v>
      </c>
      <c r="H659" s="92">
        <v>40801</v>
      </c>
      <c r="I659" s="93">
        <f t="shared" si="10"/>
        <v>2011</v>
      </c>
      <c r="J659" s="94">
        <v>2302418.0699999998</v>
      </c>
      <c r="K659" s="94">
        <v>5333276</v>
      </c>
      <c r="L659" s="94">
        <v>-3030857.93</v>
      </c>
      <c r="M659" s="94">
        <v>0</v>
      </c>
      <c r="N659" s="94">
        <v>-177720.71</v>
      </c>
      <c r="O659" s="94">
        <v>0</v>
      </c>
      <c r="P659" s="94">
        <v>0</v>
      </c>
      <c r="Q659" s="94">
        <v>0</v>
      </c>
      <c r="R659" t="s">
        <v>33</v>
      </c>
      <c r="S659" s="94">
        <v>-3208578.64</v>
      </c>
      <c r="T659" s="94">
        <v>2124697.36</v>
      </c>
      <c r="U659" s="94">
        <v>5333276</v>
      </c>
      <c r="V659" t="s">
        <v>220</v>
      </c>
      <c r="W659" s="92"/>
      <c r="X659" t="s">
        <v>2</v>
      </c>
      <c r="Y659" t="s">
        <v>3</v>
      </c>
      <c r="Z659" s="94">
        <v>0</v>
      </c>
      <c r="AA659" s="94">
        <v>0</v>
      </c>
      <c r="AB659" s="94">
        <v>0</v>
      </c>
      <c r="AC659" s="94">
        <v>0</v>
      </c>
      <c r="AD659" s="94">
        <v>0</v>
      </c>
    </row>
    <row r="660" spans="1:30" x14ac:dyDescent="0.2">
      <c r="A660" t="s">
        <v>252</v>
      </c>
      <c r="B660" t="s">
        <v>9</v>
      </c>
      <c r="C660" t="s">
        <v>5</v>
      </c>
      <c r="D660" t="s">
        <v>61</v>
      </c>
      <c r="E660" t="s">
        <v>645</v>
      </c>
      <c r="F660" s="84" t="str">
        <f>VLOOKUP(A660,[1]Sheet1!$A$2:$E$1721,5,FALSE)</f>
        <v>15</v>
      </c>
      <c r="G660" s="84">
        <f>VLOOKUP(A660,'[2]FA PLANT-&amp; ELECT INSLATION'!$A$6:$E$1086,5,FALSE)</f>
        <v>1159</v>
      </c>
      <c r="H660" s="92">
        <v>40801</v>
      </c>
      <c r="I660" s="93">
        <f t="shared" si="10"/>
        <v>2011</v>
      </c>
      <c r="J660" s="94">
        <v>136763.71</v>
      </c>
      <c r="K660" s="94">
        <v>380948</v>
      </c>
      <c r="L660" s="94">
        <v>-244184.29</v>
      </c>
      <c r="M660" s="94">
        <v>0</v>
      </c>
      <c r="N660" s="94">
        <v>-18237.03</v>
      </c>
      <c r="O660" s="94">
        <v>0</v>
      </c>
      <c r="P660" s="94">
        <v>0</v>
      </c>
      <c r="Q660" s="94">
        <v>0</v>
      </c>
      <c r="R660" t="s">
        <v>33</v>
      </c>
      <c r="S660" s="94">
        <v>-262421.32</v>
      </c>
      <c r="T660" s="94">
        <v>118526.68</v>
      </c>
      <c r="U660" s="94">
        <v>380948</v>
      </c>
      <c r="V660" t="s">
        <v>220</v>
      </c>
      <c r="W660" s="92"/>
      <c r="X660" t="s">
        <v>2</v>
      </c>
      <c r="Y660" t="s">
        <v>3</v>
      </c>
      <c r="Z660" s="94">
        <v>0</v>
      </c>
      <c r="AA660" s="94">
        <v>0</v>
      </c>
      <c r="AB660" s="94">
        <v>0</v>
      </c>
      <c r="AC660" s="94">
        <v>0</v>
      </c>
      <c r="AD660" s="94">
        <v>0</v>
      </c>
    </row>
    <row r="661" spans="1:30" x14ac:dyDescent="0.2">
      <c r="A661" t="s">
        <v>252</v>
      </c>
      <c r="B661" t="s">
        <v>10</v>
      </c>
      <c r="C661" t="s">
        <v>5</v>
      </c>
      <c r="D661" t="s">
        <v>61</v>
      </c>
      <c r="E661" t="s">
        <v>479</v>
      </c>
      <c r="F661" s="84" t="str">
        <f>VLOOKUP(A661,[1]Sheet1!$A$2:$E$1721,5,FALSE)</f>
        <v>15</v>
      </c>
      <c r="G661" s="84">
        <f>VLOOKUP(A661,'[2]FA PLANT-&amp; ELECT INSLATION'!$A$6:$E$1086,5,FALSE)</f>
        <v>1159</v>
      </c>
      <c r="H661" s="92">
        <v>40801</v>
      </c>
      <c r="I661" s="93">
        <f t="shared" si="10"/>
        <v>2011</v>
      </c>
      <c r="J661" s="94">
        <v>328917.03999999998</v>
      </c>
      <c r="K661" s="94">
        <v>761897</v>
      </c>
      <c r="L661" s="94">
        <v>-432979.96</v>
      </c>
      <c r="M661" s="94">
        <v>0</v>
      </c>
      <c r="N661" s="94">
        <v>-25388.69</v>
      </c>
      <c r="O661" s="94">
        <v>0</v>
      </c>
      <c r="P661" s="94">
        <v>0</v>
      </c>
      <c r="Q661" s="94">
        <v>0</v>
      </c>
      <c r="R661" t="s">
        <v>33</v>
      </c>
      <c r="S661" s="94">
        <v>-458368.65</v>
      </c>
      <c r="T661" s="94">
        <v>303528.34999999998</v>
      </c>
      <c r="U661" s="94">
        <v>761897</v>
      </c>
      <c r="V661" t="s">
        <v>220</v>
      </c>
      <c r="W661" s="92"/>
      <c r="X661" t="s">
        <v>2</v>
      </c>
      <c r="Y661" t="s">
        <v>3</v>
      </c>
      <c r="Z661" s="94">
        <v>0</v>
      </c>
      <c r="AA661" s="94">
        <v>0</v>
      </c>
      <c r="AB661" s="94">
        <v>0</v>
      </c>
      <c r="AC661" s="94">
        <v>0</v>
      </c>
      <c r="AD661" s="94">
        <v>0</v>
      </c>
    </row>
    <row r="662" spans="1:30" x14ac:dyDescent="0.2">
      <c r="A662" t="s">
        <v>252</v>
      </c>
      <c r="B662" t="s">
        <v>11</v>
      </c>
      <c r="C662" t="s">
        <v>5</v>
      </c>
      <c r="D662" t="s">
        <v>61</v>
      </c>
      <c r="E662" t="s">
        <v>480</v>
      </c>
      <c r="F662" s="84" t="str">
        <f>VLOOKUP(A662,[1]Sheet1!$A$2:$E$1721,5,FALSE)</f>
        <v>15</v>
      </c>
      <c r="G662" s="84">
        <f>VLOOKUP(A662,'[2]FA PLANT-&amp; ELECT INSLATION'!$A$6:$E$1086,5,FALSE)</f>
        <v>1159</v>
      </c>
      <c r="H662" s="92">
        <v>40801</v>
      </c>
      <c r="I662" s="93">
        <f t="shared" si="10"/>
        <v>2011</v>
      </c>
      <c r="J662" s="94">
        <v>132277.15</v>
      </c>
      <c r="K662" s="94">
        <v>761897</v>
      </c>
      <c r="L662" s="94">
        <v>-629619.85</v>
      </c>
      <c r="M662" s="94">
        <v>0</v>
      </c>
      <c r="N662" s="94">
        <v>-64739.25</v>
      </c>
      <c r="O662" s="94">
        <v>0</v>
      </c>
      <c r="P662" s="94">
        <v>0</v>
      </c>
      <c r="Q662" s="94">
        <v>0</v>
      </c>
      <c r="R662" t="s">
        <v>33</v>
      </c>
      <c r="S662" s="94">
        <v>-694359.1</v>
      </c>
      <c r="T662" s="94">
        <v>67537.899999999994</v>
      </c>
      <c r="U662" s="94">
        <v>761897</v>
      </c>
      <c r="V662" t="s">
        <v>220</v>
      </c>
      <c r="W662" s="92"/>
      <c r="X662" t="s">
        <v>2</v>
      </c>
      <c r="Y662" t="s">
        <v>3</v>
      </c>
      <c r="Z662" s="94">
        <v>0</v>
      </c>
      <c r="AA662" s="94">
        <v>0</v>
      </c>
      <c r="AB662" s="94">
        <v>0</v>
      </c>
      <c r="AC662" s="94">
        <v>0</v>
      </c>
      <c r="AD662" s="94">
        <v>0</v>
      </c>
    </row>
    <row r="663" spans="1:30" x14ac:dyDescent="0.2">
      <c r="A663" t="s">
        <v>252</v>
      </c>
      <c r="B663" t="s">
        <v>12</v>
      </c>
      <c r="C663" t="s">
        <v>5</v>
      </c>
      <c r="D663" t="s">
        <v>61</v>
      </c>
      <c r="E663" t="s">
        <v>646</v>
      </c>
      <c r="F663" s="84" t="str">
        <f>VLOOKUP(A663,[1]Sheet1!$A$2:$E$1721,5,FALSE)</f>
        <v>15</v>
      </c>
      <c r="G663" s="84">
        <f>VLOOKUP(A663,'[2]FA PLANT-&amp; ELECT INSLATION'!$A$6:$E$1086,5,FALSE)</f>
        <v>1159</v>
      </c>
      <c r="H663" s="92">
        <v>40801</v>
      </c>
      <c r="I663" s="93">
        <f t="shared" si="10"/>
        <v>2011</v>
      </c>
      <c r="J663" s="94">
        <v>66138.48</v>
      </c>
      <c r="K663" s="94">
        <v>380948</v>
      </c>
      <c r="L663" s="94">
        <v>-314809.52</v>
      </c>
      <c r="M663" s="94">
        <v>0</v>
      </c>
      <c r="N663" s="94">
        <v>-32369.57</v>
      </c>
      <c r="O663" s="94">
        <v>0</v>
      </c>
      <c r="P663" s="94">
        <v>0</v>
      </c>
      <c r="Q663" s="94">
        <v>0</v>
      </c>
      <c r="R663" t="s">
        <v>33</v>
      </c>
      <c r="S663" s="94">
        <v>-347179.09</v>
      </c>
      <c r="T663" s="94">
        <v>33768.910000000003</v>
      </c>
      <c r="U663" s="94">
        <v>380948</v>
      </c>
      <c r="V663" t="s">
        <v>220</v>
      </c>
      <c r="W663" s="92"/>
      <c r="X663" t="s">
        <v>2</v>
      </c>
      <c r="Y663" t="s">
        <v>3</v>
      </c>
      <c r="Z663" s="94">
        <v>0</v>
      </c>
      <c r="AA663" s="94">
        <v>0</v>
      </c>
      <c r="AB663" s="94">
        <v>0</v>
      </c>
      <c r="AC663" s="94">
        <v>0</v>
      </c>
      <c r="AD663" s="94">
        <v>0</v>
      </c>
    </row>
    <row r="664" spans="1:30" x14ac:dyDescent="0.2">
      <c r="A664" t="s">
        <v>274</v>
      </c>
      <c r="B664" t="s">
        <v>8</v>
      </c>
      <c r="C664" t="s">
        <v>5</v>
      </c>
      <c r="D664" t="s">
        <v>61</v>
      </c>
      <c r="E664" t="s">
        <v>275</v>
      </c>
      <c r="F664" s="84" t="str">
        <f>VLOOKUP(A664,[1]Sheet1!$A$2:$E$1721,5,FALSE)</f>
        <v>15</v>
      </c>
      <c r="G664" s="84">
        <f>VLOOKUP(A664,'[2]FA PLANT-&amp; ELECT INSLATION'!$A$6:$E$1086,5,FALSE)</f>
        <v>1158</v>
      </c>
      <c r="H664" s="92">
        <v>40900</v>
      </c>
      <c r="I664" s="93">
        <f t="shared" si="10"/>
        <v>2011</v>
      </c>
      <c r="J664" s="94">
        <v>1800285.08</v>
      </c>
      <c r="K664" s="94">
        <v>3953782</v>
      </c>
      <c r="L664" s="94">
        <v>-2153496.92</v>
      </c>
      <c r="M664" s="94">
        <v>0</v>
      </c>
      <c r="N664" s="94">
        <v>-136669.98000000001</v>
      </c>
      <c r="O664" s="94">
        <v>0</v>
      </c>
      <c r="P664" s="94">
        <v>0</v>
      </c>
      <c r="Q664" s="94">
        <v>0</v>
      </c>
      <c r="R664" t="s">
        <v>33</v>
      </c>
      <c r="S664" s="94">
        <v>-2290166.9</v>
      </c>
      <c r="T664" s="94">
        <v>1663615.1</v>
      </c>
      <c r="U664" s="94">
        <v>3953782</v>
      </c>
      <c r="V664" t="s">
        <v>220</v>
      </c>
      <c r="W664" s="92"/>
      <c r="X664" t="s">
        <v>2</v>
      </c>
      <c r="Y664" t="s">
        <v>3</v>
      </c>
      <c r="Z664" s="94">
        <v>0</v>
      </c>
      <c r="AA664" s="94">
        <v>0</v>
      </c>
      <c r="AB664" s="94">
        <v>0</v>
      </c>
      <c r="AC664" s="94">
        <v>0</v>
      </c>
      <c r="AD664" s="94">
        <v>0</v>
      </c>
    </row>
    <row r="665" spans="1:30" x14ac:dyDescent="0.2">
      <c r="A665" t="s">
        <v>274</v>
      </c>
      <c r="B665" t="s">
        <v>9</v>
      </c>
      <c r="C665" t="s">
        <v>5</v>
      </c>
      <c r="D665" t="s">
        <v>61</v>
      </c>
      <c r="E665" t="s">
        <v>718</v>
      </c>
      <c r="F665" s="84" t="str">
        <f>VLOOKUP(A665,[1]Sheet1!$A$2:$E$1721,5,FALSE)</f>
        <v>15</v>
      </c>
      <c r="G665" s="84">
        <f>VLOOKUP(A665,'[2]FA PLANT-&amp; ELECT INSLATION'!$A$6:$E$1086,5,FALSE)</f>
        <v>1158</v>
      </c>
      <c r="H665" s="92">
        <v>40900</v>
      </c>
      <c r="I665" s="93">
        <f t="shared" si="10"/>
        <v>2011</v>
      </c>
      <c r="J665" s="94">
        <v>107785.79</v>
      </c>
      <c r="K665" s="94">
        <v>282413</v>
      </c>
      <c r="L665" s="94">
        <v>-174627.21</v>
      </c>
      <c r="M665" s="94">
        <v>0</v>
      </c>
      <c r="N665" s="94">
        <v>-13925.77</v>
      </c>
      <c r="O665" s="94">
        <v>0</v>
      </c>
      <c r="P665" s="94">
        <v>0</v>
      </c>
      <c r="Q665" s="94">
        <v>0</v>
      </c>
      <c r="R665" t="s">
        <v>33</v>
      </c>
      <c r="S665" s="94">
        <v>-188552.98</v>
      </c>
      <c r="T665" s="94">
        <v>93860.02</v>
      </c>
      <c r="U665" s="94">
        <v>282413</v>
      </c>
      <c r="V665" t="s">
        <v>220</v>
      </c>
      <c r="W665" s="92"/>
      <c r="X665" t="s">
        <v>2</v>
      </c>
      <c r="Y665" t="s">
        <v>3</v>
      </c>
      <c r="Z665" s="94">
        <v>0</v>
      </c>
      <c r="AA665" s="94">
        <v>0</v>
      </c>
      <c r="AB665" s="94">
        <v>0</v>
      </c>
      <c r="AC665" s="94">
        <v>0</v>
      </c>
      <c r="AD665" s="94">
        <v>0</v>
      </c>
    </row>
    <row r="666" spans="1:30" x14ac:dyDescent="0.2">
      <c r="A666" t="s">
        <v>274</v>
      </c>
      <c r="B666" t="s">
        <v>10</v>
      </c>
      <c r="C666" t="s">
        <v>5</v>
      </c>
      <c r="D666" t="s">
        <v>61</v>
      </c>
      <c r="E666" t="s">
        <v>539</v>
      </c>
      <c r="F666" s="84" t="str">
        <f>VLOOKUP(A666,[1]Sheet1!$A$2:$E$1721,5,FALSE)</f>
        <v>15</v>
      </c>
      <c r="G666" s="84">
        <f>VLOOKUP(A666,'[2]FA PLANT-&amp; ELECT INSLATION'!$A$6:$E$1086,5,FALSE)</f>
        <v>1158</v>
      </c>
      <c r="H666" s="92">
        <v>40900</v>
      </c>
      <c r="I666" s="93">
        <f t="shared" si="10"/>
        <v>2011</v>
      </c>
      <c r="J666" s="94">
        <v>257183.59</v>
      </c>
      <c r="K666" s="94">
        <v>564826</v>
      </c>
      <c r="L666" s="94">
        <v>-307642.40999999997</v>
      </c>
      <c r="M666" s="94">
        <v>0</v>
      </c>
      <c r="N666" s="94">
        <v>-19524.28</v>
      </c>
      <c r="O666" s="94">
        <v>0</v>
      </c>
      <c r="P666" s="94">
        <v>0</v>
      </c>
      <c r="Q666" s="94">
        <v>0</v>
      </c>
      <c r="R666" t="s">
        <v>33</v>
      </c>
      <c r="S666" s="94">
        <v>-327166.69</v>
      </c>
      <c r="T666" s="94">
        <v>237659.31</v>
      </c>
      <c r="U666" s="94">
        <v>564826</v>
      </c>
      <c r="V666" t="s">
        <v>220</v>
      </c>
      <c r="W666" s="92"/>
      <c r="X666" t="s">
        <v>2</v>
      </c>
      <c r="Y666" t="s">
        <v>3</v>
      </c>
      <c r="Z666" s="94">
        <v>0</v>
      </c>
      <c r="AA666" s="94">
        <v>0</v>
      </c>
      <c r="AB666" s="94">
        <v>0</v>
      </c>
      <c r="AC666" s="94">
        <v>0</v>
      </c>
      <c r="AD666" s="94">
        <v>0</v>
      </c>
    </row>
    <row r="667" spans="1:30" x14ac:dyDescent="0.2">
      <c r="A667" t="s">
        <v>274</v>
      </c>
      <c r="B667" t="s">
        <v>11</v>
      </c>
      <c r="C667" t="s">
        <v>5</v>
      </c>
      <c r="D667" t="s">
        <v>61</v>
      </c>
      <c r="E667" t="s">
        <v>540</v>
      </c>
      <c r="F667" s="84" t="str">
        <f>VLOOKUP(A667,[1]Sheet1!$A$2:$E$1721,5,FALSE)</f>
        <v>15</v>
      </c>
      <c r="G667" s="84">
        <f>VLOOKUP(A667,'[2]FA PLANT-&amp; ELECT INSLATION'!$A$6:$E$1086,5,FALSE)</f>
        <v>1158</v>
      </c>
      <c r="H667" s="92">
        <v>40900</v>
      </c>
      <c r="I667" s="93">
        <f t="shared" si="10"/>
        <v>2011</v>
      </c>
      <c r="J667" s="94">
        <v>112059.58</v>
      </c>
      <c r="K667" s="94">
        <v>564826</v>
      </c>
      <c r="L667" s="94">
        <v>-452766.42</v>
      </c>
      <c r="M667" s="94">
        <v>0</v>
      </c>
      <c r="N667" s="94">
        <v>-48561.38</v>
      </c>
      <c r="O667" s="94">
        <v>0</v>
      </c>
      <c r="P667" s="94">
        <v>0</v>
      </c>
      <c r="Q667" s="94">
        <v>0</v>
      </c>
      <c r="R667" t="s">
        <v>33</v>
      </c>
      <c r="S667" s="94">
        <v>-501327.8</v>
      </c>
      <c r="T667" s="94">
        <v>63498.2</v>
      </c>
      <c r="U667" s="94">
        <v>564826</v>
      </c>
      <c r="V667" t="s">
        <v>220</v>
      </c>
      <c r="W667" s="92"/>
      <c r="X667" t="s">
        <v>2</v>
      </c>
      <c r="Y667" t="s">
        <v>3</v>
      </c>
      <c r="Z667" s="94">
        <v>0</v>
      </c>
      <c r="AA667" s="94">
        <v>0</v>
      </c>
      <c r="AB667" s="94">
        <v>0</v>
      </c>
      <c r="AC667" s="94">
        <v>0</v>
      </c>
      <c r="AD667" s="94">
        <v>0</v>
      </c>
    </row>
    <row r="668" spans="1:30" x14ac:dyDescent="0.2">
      <c r="A668" t="s">
        <v>274</v>
      </c>
      <c r="B668" t="s">
        <v>12</v>
      </c>
      <c r="C668" t="s">
        <v>5</v>
      </c>
      <c r="D668" t="s">
        <v>61</v>
      </c>
      <c r="E668" t="s">
        <v>719</v>
      </c>
      <c r="F668" s="84" t="str">
        <f>VLOOKUP(A668,[1]Sheet1!$A$2:$E$1721,5,FALSE)</f>
        <v>15</v>
      </c>
      <c r="G668" s="84">
        <f>VLOOKUP(A668,'[2]FA PLANT-&amp; ELECT INSLATION'!$A$6:$E$1086,5,FALSE)</f>
        <v>1158</v>
      </c>
      <c r="H668" s="92">
        <v>40900</v>
      </c>
      <c r="I668" s="93">
        <f t="shared" si="10"/>
        <v>2011</v>
      </c>
      <c r="J668" s="94">
        <v>56029.79</v>
      </c>
      <c r="K668" s="94">
        <v>282413</v>
      </c>
      <c r="L668" s="94">
        <v>-226383.21</v>
      </c>
      <c r="M668" s="94">
        <v>0</v>
      </c>
      <c r="N668" s="94">
        <v>-24280.69</v>
      </c>
      <c r="O668" s="94">
        <v>0</v>
      </c>
      <c r="P668" s="94">
        <v>0</v>
      </c>
      <c r="Q668" s="94">
        <v>0</v>
      </c>
      <c r="R668" t="s">
        <v>33</v>
      </c>
      <c r="S668" s="94">
        <v>-250663.9</v>
      </c>
      <c r="T668" s="94">
        <v>31749.1</v>
      </c>
      <c r="U668" s="94">
        <v>282413</v>
      </c>
      <c r="V668" t="s">
        <v>220</v>
      </c>
      <c r="W668" s="92"/>
      <c r="X668" t="s">
        <v>2</v>
      </c>
      <c r="Y668" t="s">
        <v>3</v>
      </c>
      <c r="Z668" s="94">
        <v>0</v>
      </c>
      <c r="AA668" s="94">
        <v>0</v>
      </c>
      <c r="AB668" s="94">
        <v>0</v>
      </c>
      <c r="AC668" s="94">
        <v>0</v>
      </c>
      <c r="AD668" s="94">
        <v>0</v>
      </c>
    </row>
    <row r="669" spans="1:30" x14ac:dyDescent="0.2">
      <c r="A669" t="s">
        <v>263</v>
      </c>
      <c r="B669" t="s">
        <v>8</v>
      </c>
      <c r="C669" t="s">
        <v>5</v>
      </c>
      <c r="D669" t="s">
        <v>61</v>
      </c>
      <c r="E669" t="s">
        <v>264</v>
      </c>
      <c r="F669" s="84" t="str">
        <f>VLOOKUP(A669,[1]Sheet1!$A$2:$E$1721,5,FALSE)</f>
        <v>15</v>
      </c>
      <c r="G669" s="84">
        <f>VLOOKUP(A669,'[2]FA PLANT-&amp; ELECT INSLATION'!$A$6:$E$1086,5,FALSE)</f>
        <v>1138</v>
      </c>
      <c r="H669" s="92">
        <v>41216</v>
      </c>
      <c r="I669" s="93">
        <f t="shared" si="10"/>
        <v>2012</v>
      </c>
      <c r="J669" s="94">
        <v>2140283.11</v>
      </c>
      <c r="K669" s="94">
        <v>4028351</v>
      </c>
      <c r="L669" s="94">
        <v>-1888067.89</v>
      </c>
      <c r="M669" s="94">
        <v>0</v>
      </c>
      <c r="N669" s="94">
        <v>-153978.66</v>
      </c>
      <c r="O669" s="94">
        <v>0</v>
      </c>
      <c r="P669" s="94">
        <v>0</v>
      </c>
      <c r="Q669" s="94">
        <v>0</v>
      </c>
      <c r="R669" t="s">
        <v>33</v>
      </c>
      <c r="S669" s="94">
        <v>-2042046.55</v>
      </c>
      <c r="T669" s="94">
        <v>1986304.45</v>
      </c>
      <c r="U669" s="94">
        <v>4028351</v>
      </c>
      <c r="V669" t="s">
        <v>220</v>
      </c>
      <c r="W669" s="92"/>
      <c r="X669" t="s">
        <v>2</v>
      </c>
      <c r="Y669" t="s">
        <v>3</v>
      </c>
      <c r="Z669" s="94">
        <v>0</v>
      </c>
      <c r="AA669" s="94">
        <v>0</v>
      </c>
      <c r="AB669" s="94">
        <v>0</v>
      </c>
      <c r="AC669" s="94">
        <v>0</v>
      </c>
      <c r="AD669" s="94">
        <v>0</v>
      </c>
    </row>
    <row r="670" spans="1:30" x14ac:dyDescent="0.2">
      <c r="A670" t="s">
        <v>263</v>
      </c>
      <c r="B670" t="s">
        <v>9</v>
      </c>
      <c r="C670" t="s">
        <v>5</v>
      </c>
      <c r="D670" t="s">
        <v>61</v>
      </c>
      <c r="E670" t="s">
        <v>712</v>
      </c>
      <c r="F670" s="84" t="str">
        <f>VLOOKUP(A670,[1]Sheet1!$A$2:$E$1721,5,FALSE)</f>
        <v>15</v>
      </c>
      <c r="G670" s="84">
        <f>VLOOKUP(A670,'[2]FA PLANT-&amp; ELECT INSLATION'!$A$6:$E$1086,5,FALSE)</f>
        <v>1138</v>
      </c>
      <c r="H670" s="92">
        <v>41216</v>
      </c>
      <c r="I670" s="93">
        <f t="shared" si="10"/>
        <v>2012</v>
      </c>
      <c r="J670" s="94">
        <v>131036.45</v>
      </c>
      <c r="K670" s="94">
        <v>287739</v>
      </c>
      <c r="L670" s="94">
        <v>-156702.54999999999</v>
      </c>
      <c r="M670" s="94">
        <v>0</v>
      </c>
      <c r="N670" s="94">
        <v>-15365.24</v>
      </c>
      <c r="O670" s="94">
        <v>0</v>
      </c>
      <c r="P670" s="94">
        <v>0</v>
      </c>
      <c r="Q670" s="94">
        <v>0</v>
      </c>
      <c r="R670" t="s">
        <v>33</v>
      </c>
      <c r="S670" s="94">
        <v>-172067.79</v>
      </c>
      <c r="T670" s="94">
        <v>115671.21</v>
      </c>
      <c r="U670" s="94">
        <v>287739</v>
      </c>
      <c r="V670" t="s">
        <v>220</v>
      </c>
      <c r="W670" s="92"/>
      <c r="X670" t="s">
        <v>2</v>
      </c>
      <c r="Y670" t="s">
        <v>3</v>
      </c>
      <c r="Z670" s="94">
        <v>0</v>
      </c>
      <c r="AA670" s="94">
        <v>0</v>
      </c>
      <c r="AB670" s="94">
        <v>0</v>
      </c>
      <c r="AC670" s="94">
        <v>0</v>
      </c>
      <c r="AD670" s="94">
        <v>0</v>
      </c>
    </row>
    <row r="671" spans="1:30" x14ac:dyDescent="0.2">
      <c r="A671" t="s">
        <v>263</v>
      </c>
      <c r="B671" t="s">
        <v>10</v>
      </c>
      <c r="C671" t="s">
        <v>5</v>
      </c>
      <c r="D671" t="s">
        <v>61</v>
      </c>
      <c r="E671" t="s">
        <v>531</v>
      </c>
      <c r="F671" s="84" t="str">
        <f>VLOOKUP(A671,[1]Sheet1!$A$2:$E$1721,5,FALSE)</f>
        <v>15</v>
      </c>
      <c r="G671" s="84">
        <f>VLOOKUP(A671,'[2]FA PLANT-&amp; ELECT INSLATION'!$A$6:$E$1086,5,FALSE)</f>
        <v>1138</v>
      </c>
      <c r="H671" s="92">
        <v>41216</v>
      </c>
      <c r="I671" s="93">
        <f t="shared" si="10"/>
        <v>2012</v>
      </c>
      <c r="J671" s="94">
        <v>305754.89</v>
      </c>
      <c r="K671" s="94">
        <v>575479</v>
      </c>
      <c r="L671" s="94">
        <v>-269724.11</v>
      </c>
      <c r="M671" s="94">
        <v>0</v>
      </c>
      <c r="N671" s="94">
        <v>-21996.959999999999</v>
      </c>
      <c r="O671" s="94">
        <v>0</v>
      </c>
      <c r="P671" s="94">
        <v>0</v>
      </c>
      <c r="Q671" s="94">
        <v>0</v>
      </c>
      <c r="R671" t="s">
        <v>33</v>
      </c>
      <c r="S671" s="94">
        <v>-291721.07</v>
      </c>
      <c r="T671" s="94">
        <v>283757.93</v>
      </c>
      <c r="U671" s="94">
        <v>575479</v>
      </c>
      <c r="V671" t="s">
        <v>220</v>
      </c>
      <c r="W671" s="92"/>
      <c r="X671" t="s">
        <v>2</v>
      </c>
      <c r="Y671" t="s">
        <v>3</v>
      </c>
      <c r="Z671" s="94">
        <v>0</v>
      </c>
      <c r="AA671" s="94">
        <v>0</v>
      </c>
      <c r="AB671" s="94">
        <v>0</v>
      </c>
      <c r="AC671" s="94">
        <v>0</v>
      </c>
      <c r="AD671" s="94">
        <v>0</v>
      </c>
    </row>
    <row r="672" spans="1:30" x14ac:dyDescent="0.2">
      <c r="A672" t="s">
        <v>263</v>
      </c>
      <c r="B672" t="s">
        <v>11</v>
      </c>
      <c r="C672" t="s">
        <v>5</v>
      </c>
      <c r="D672" t="s">
        <v>61</v>
      </c>
      <c r="E672" t="s">
        <v>532</v>
      </c>
      <c r="F672" s="84" t="str">
        <f>VLOOKUP(A672,[1]Sheet1!$A$2:$E$1721,5,FALSE)</f>
        <v>15</v>
      </c>
      <c r="G672" s="84">
        <f>VLOOKUP(A672,'[2]FA PLANT-&amp; ELECT INSLATION'!$A$6:$E$1086,5,FALSE)</f>
        <v>1138</v>
      </c>
      <c r="H672" s="92">
        <v>41216</v>
      </c>
      <c r="I672" s="93">
        <f t="shared" si="10"/>
        <v>2012</v>
      </c>
      <c r="J672" s="94">
        <v>160892.4</v>
      </c>
      <c r="K672" s="94">
        <v>575479</v>
      </c>
      <c r="L672" s="94">
        <v>-414586.6</v>
      </c>
      <c r="M672" s="94">
        <v>0</v>
      </c>
      <c r="N672" s="94">
        <v>-50975.93</v>
      </c>
      <c r="O672" s="94">
        <v>0</v>
      </c>
      <c r="P672" s="94">
        <v>0</v>
      </c>
      <c r="Q672" s="94">
        <v>0</v>
      </c>
      <c r="R672" t="s">
        <v>33</v>
      </c>
      <c r="S672" s="94">
        <v>-465562.53</v>
      </c>
      <c r="T672" s="94">
        <v>109916.47</v>
      </c>
      <c r="U672" s="94">
        <v>575479</v>
      </c>
      <c r="V672" t="s">
        <v>220</v>
      </c>
      <c r="W672" s="92"/>
      <c r="X672" t="s">
        <v>2</v>
      </c>
      <c r="Y672" t="s">
        <v>3</v>
      </c>
      <c r="Z672" s="94">
        <v>0</v>
      </c>
      <c r="AA672" s="94">
        <v>0</v>
      </c>
      <c r="AB672" s="94">
        <v>0</v>
      </c>
      <c r="AC672" s="94">
        <v>0</v>
      </c>
      <c r="AD672" s="94">
        <v>0</v>
      </c>
    </row>
    <row r="673" spans="1:30" x14ac:dyDescent="0.2">
      <c r="A673" t="s">
        <v>263</v>
      </c>
      <c r="B673" t="s">
        <v>12</v>
      </c>
      <c r="C673" t="s">
        <v>5</v>
      </c>
      <c r="D673" t="s">
        <v>61</v>
      </c>
      <c r="E673" t="s">
        <v>713</v>
      </c>
      <c r="F673" s="84" t="str">
        <f>VLOOKUP(A673,[1]Sheet1!$A$2:$E$1721,5,FALSE)</f>
        <v>15</v>
      </c>
      <c r="G673" s="84">
        <f>VLOOKUP(A673,'[2]FA PLANT-&amp; ELECT INSLATION'!$A$6:$E$1086,5,FALSE)</f>
        <v>1138</v>
      </c>
      <c r="H673" s="92">
        <v>41216</v>
      </c>
      <c r="I673" s="93">
        <f t="shared" si="10"/>
        <v>2012</v>
      </c>
      <c r="J673" s="94">
        <v>80446.070000000007</v>
      </c>
      <c r="K673" s="94">
        <v>287739</v>
      </c>
      <c r="L673" s="94">
        <v>-207292.93</v>
      </c>
      <c r="M673" s="94">
        <v>0</v>
      </c>
      <c r="N673" s="94">
        <v>-25487.93</v>
      </c>
      <c r="O673" s="94">
        <v>0</v>
      </c>
      <c r="P673" s="94">
        <v>0</v>
      </c>
      <c r="Q673" s="94">
        <v>0</v>
      </c>
      <c r="R673" t="s">
        <v>33</v>
      </c>
      <c r="S673" s="94">
        <v>-232780.86</v>
      </c>
      <c r="T673" s="94">
        <v>54958.14</v>
      </c>
      <c r="U673" s="94">
        <v>287739</v>
      </c>
      <c r="V673" t="s">
        <v>220</v>
      </c>
      <c r="W673" s="92"/>
      <c r="X673" t="s">
        <v>2</v>
      </c>
      <c r="Y673" t="s">
        <v>3</v>
      </c>
      <c r="Z673" s="94">
        <v>0</v>
      </c>
      <c r="AA673" s="94">
        <v>0</v>
      </c>
      <c r="AB673" s="94">
        <v>0</v>
      </c>
      <c r="AC673" s="94">
        <v>0</v>
      </c>
      <c r="AD673" s="94">
        <v>0</v>
      </c>
    </row>
    <row r="674" spans="1:30" x14ac:dyDescent="0.2">
      <c r="A674" t="s">
        <v>270</v>
      </c>
      <c r="B674" t="s">
        <v>8</v>
      </c>
      <c r="C674" t="s">
        <v>5</v>
      </c>
      <c r="D674" t="s">
        <v>61</v>
      </c>
      <c r="E674" t="s">
        <v>271</v>
      </c>
      <c r="F674" s="84" t="str">
        <f>VLOOKUP(A674,[1]Sheet1!$A$2:$E$1721,5,FALSE)</f>
        <v>15</v>
      </c>
      <c r="G674" s="84">
        <f>VLOOKUP(A674,'[2]FA PLANT-&amp; ELECT INSLATION'!$A$6:$E$1086,5,FALSE)</f>
        <v>1139</v>
      </c>
      <c r="H674" s="92">
        <v>41216</v>
      </c>
      <c r="I674" s="93">
        <f t="shared" si="10"/>
        <v>2012</v>
      </c>
      <c r="J674" s="94">
        <v>2111518.77</v>
      </c>
      <c r="K674" s="94">
        <v>3974212</v>
      </c>
      <c r="L674" s="94">
        <v>-1862693.23</v>
      </c>
      <c r="M674" s="94">
        <v>0</v>
      </c>
      <c r="N674" s="94">
        <v>-151909.26999999999</v>
      </c>
      <c r="O674" s="94">
        <v>0</v>
      </c>
      <c r="P674" s="94">
        <v>0</v>
      </c>
      <c r="Q674" s="94">
        <v>0</v>
      </c>
      <c r="R674" t="s">
        <v>33</v>
      </c>
      <c r="S674" s="94">
        <v>-2014602.5</v>
      </c>
      <c r="T674" s="94">
        <v>1959609.5</v>
      </c>
      <c r="U674" s="94">
        <v>3974212</v>
      </c>
      <c r="V674" t="s">
        <v>220</v>
      </c>
      <c r="W674" s="92"/>
      <c r="X674" t="s">
        <v>2</v>
      </c>
      <c r="Y674" t="s">
        <v>3</v>
      </c>
      <c r="Z674" s="94">
        <v>0</v>
      </c>
      <c r="AA674" s="94">
        <v>0</v>
      </c>
      <c r="AB674" s="94">
        <v>0</v>
      </c>
      <c r="AC674" s="94">
        <v>0</v>
      </c>
      <c r="AD674" s="94">
        <v>0</v>
      </c>
    </row>
    <row r="675" spans="1:30" x14ac:dyDescent="0.2">
      <c r="A675" t="s">
        <v>270</v>
      </c>
      <c r="B675" t="s">
        <v>9</v>
      </c>
      <c r="C675" t="s">
        <v>5</v>
      </c>
      <c r="D675" t="s">
        <v>61</v>
      </c>
      <c r="E675" t="s">
        <v>716</v>
      </c>
      <c r="F675" s="84" t="str">
        <f>VLOOKUP(A675,[1]Sheet1!$A$2:$E$1721,5,FALSE)</f>
        <v>15</v>
      </c>
      <c r="G675" s="84">
        <f>VLOOKUP(A675,'[2]FA PLANT-&amp; ELECT INSLATION'!$A$6:$E$1086,5,FALSE)</f>
        <v>1139</v>
      </c>
      <c r="H675" s="92">
        <v>41216</v>
      </c>
      <c r="I675" s="93">
        <f t="shared" si="10"/>
        <v>2012</v>
      </c>
      <c r="J675" s="94">
        <v>129275.41</v>
      </c>
      <c r="K675" s="94">
        <v>283872</v>
      </c>
      <c r="L675" s="94">
        <v>-154596.59</v>
      </c>
      <c r="M675" s="94">
        <v>0</v>
      </c>
      <c r="N675" s="94">
        <v>-15158.74</v>
      </c>
      <c r="O675" s="94">
        <v>0</v>
      </c>
      <c r="P675" s="94">
        <v>0</v>
      </c>
      <c r="Q675" s="94">
        <v>0</v>
      </c>
      <c r="R675" t="s">
        <v>33</v>
      </c>
      <c r="S675" s="94">
        <v>-169755.33</v>
      </c>
      <c r="T675" s="94">
        <v>114116.67</v>
      </c>
      <c r="U675" s="94">
        <v>283872</v>
      </c>
      <c r="V675" t="s">
        <v>220</v>
      </c>
      <c r="W675" s="92"/>
      <c r="X675" t="s">
        <v>2</v>
      </c>
      <c r="Y675" t="s">
        <v>3</v>
      </c>
      <c r="Z675" s="94">
        <v>0</v>
      </c>
      <c r="AA675" s="94">
        <v>0</v>
      </c>
      <c r="AB675" s="94">
        <v>0</v>
      </c>
      <c r="AC675" s="94">
        <v>0</v>
      </c>
      <c r="AD675" s="94">
        <v>0</v>
      </c>
    </row>
    <row r="676" spans="1:30" x14ac:dyDescent="0.2">
      <c r="A676" t="s">
        <v>270</v>
      </c>
      <c r="B676" t="s">
        <v>10</v>
      </c>
      <c r="C676" t="s">
        <v>5</v>
      </c>
      <c r="D676" t="s">
        <v>61</v>
      </c>
      <c r="E676" t="s">
        <v>537</v>
      </c>
      <c r="F676" s="84" t="str">
        <f>VLOOKUP(A676,[1]Sheet1!$A$2:$E$1721,5,FALSE)</f>
        <v>15</v>
      </c>
      <c r="G676" s="84">
        <f>VLOOKUP(A676,'[2]FA PLANT-&amp; ELECT INSLATION'!$A$6:$E$1086,5,FALSE)</f>
        <v>1139</v>
      </c>
      <c r="H676" s="92">
        <v>41216</v>
      </c>
      <c r="I676" s="93">
        <f t="shared" si="10"/>
        <v>2012</v>
      </c>
      <c r="J676" s="94">
        <v>301645.77</v>
      </c>
      <c r="K676" s="94">
        <v>567745</v>
      </c>
      <c r="L676" s="94">
        <v>-266099.23</v>
      </c>
      <c r="M676" s="94">
        <v>0</v>
      </c>
      <c r="N676" s="94">
        <v>-21701.34</v>
      </c>
      <c r="O676" s="94">
        <v>0</v>
      </c>
      <c r="P676" s="94">
        <v>0</v>
      </c>
      <c r="Q676" s="94">
        <v>0</v>
      </c>
      <c r="R676" t="s">
        <v>33</v>
      </c>
      <c r="S676" s="94">
        <v>-287800.57</v>
      </c>
      <c r="T676" s="94">
        <v>279944.43</v>
      </c>
      <c r="U676" s="94">
        <v>567745</v>
      </c>
      <c r="V676" t="s">
        <v>220</v>
      </c>
      <c r="W676" s="92"/>
      <c r="X676" t="s">
        <v>2</v>
      </c>
      <c r="Y676" t="s">
        <v>3</v>
      </c>
      <c r="Z676" s="94">
        <v>0</v>
      </c>
      <c r="AA676" s="94">
        <v>0</v>
      </c>
      <c r="AB676" s="94">
        <v>0</v>
      </c>
      <c r="AC676" s="94">
        <v>0</v>
      </c>
      <c r="AD676" s="94">
        <v>0</v>
      </c>
    </row>
    <row r="677" spans="1:30" x14ac:dyDescent="0.2">
      <c r="A677" t="s">
        <v>270</v>
      </c>
      <c r="B677" t="s">
        <v>11</v>
      </c>
      <c r="C677" t="s">
        <v>5</v>
      </c>
      <c r="D677" t="s">
        <v>61</v>
      </c>
      <c r="E677" t="s">
        <v>538</v>
      </c>
      <c r="F677" s="84" t="str">
        <f>VLOOKUP(A677,[1]Sheet1!$A$2:$E$1721,5,FALSE)</f>
        <v>15</v>
      </c>
      <c r="G677" s="84">
        <f>VLOOKUP(A677,'[2]FA PLANT-&amp; ELECT INSLATION'!$A$6:$E$1086,5,FALSE)</f>
        <v>1139</v>
      </c>
      <c r="H677" s="92">
        <v>41216</v>
      </c>
      <c r="I677" s="93">
        <f t="shared" si="10"/>
        <v>2012</v>
      </c>
      <c r="J677" s="94">
        <v>158730.12</v>
      </c>
      <c r="K677" s="94">
        <v>567745</v>
      </c>
      <c r="L677" s="94">
        <v>-409014.88</v>
      </c>
      <c r="M677" s="94">
        <v>0</v>
      </c>
      <c r="N677" s="94">
        <v>-50290.85</v>
      </c>
      <c r="O677" s="94">
        <v>0</v>
      </c>
      <c r="P677" s="94">
        <v>0</v>
      </c>
      <c r="Q677" s="94">
        <v>0</v>
      </c>
      <c r="R677" t="s">
        <v>33</v>
      </c>
      <c r="S677" s="94">
        <v>-459305.73</v>
      </c>
      <c r="T677" s="94">
        <v>108439.27</v>
      </c>
      <c r="U677" s="94">
        <v>567745</v>
      </c>
      <c r="V677" t="s">
        <v>220</v>
      </c>
      <c r="W677" s="92"/>
      <c r="X677" t="s">
        <v>2</v>
      </c>
      <c r="Y677" t="s">
        <v>3</v>
      </c>
      <c r="Z677" s="94">
        <v>0</v>
      </c>
      <c r="AA677" s="94">
        <v>0</v>
      </c>
      <c r="AB677" s="94">
        <v>0</v>
      </c>
      <c r="AC677" s="94">
        <v>0</v>
      </c>
      <c r="AD677" s="94">
        <v>0</v>
      </c>
    </row>
    <row r="678" spans="1:30" x14ac:dyDescent="0.2">
      <c r="A678" t="s">
        <v>270</v>
      </c>
      <c r="B678" t="s">
        <v>12</v>
      </c>
      <c r="C678" t="s">
        <v>5</v>
      </c>
      <c r="D678" t="s">
        <v>61</v>
      </c>
      <c r="E678" t="s">
        <v>717</v>
      </c>
      <c r="F678" s="84" t="str">
        <f>VLOOKUP(A678,[1]Sheet1!$A$2:$E$1721,5,FALSE)</f>
        <v>15</v>
      </c>
      <c r="G678" s="84">
        <f>VLOOKUP(A678,'[2]FA PLANT-&amp; ELECT INSLATION'!$A$6:$E$1086,5,FALSE)</f>
        <v>1139</v>
      </c>
      <c r="H678" s="92">
        <v>41216</v>
      </c>
      <c r="I678" s="93">
        <f t="shared" si="10"/>
        <v>2012</v>
      </c>
      <c r="J678" s="94">
        <v>79364.929999999993</v>
      </c>
      <c r="K678" s="94">
        <v>283872</v>
      </c>
      <c r="L678" s="94">
        <v>-204507.07</v>
      </c>
      <c r="M678" s="94">
        <v>0</v>
      </c>
      <c r="N678" s="94">
        <v>-25145.39</v>
      </c>
      <c r="O678" s="94">
        <v>0</v>
      </c>
      <c r="P678" s="94">
        <v>0</v>
      </c>
      <c r="Q678" s="94">
        <v>0</v>
      </c>
      <c r="R678" t="s">
        <v>33</v>
      </c>
      <c r="S678" s="94">
        <v>-229652.46</v>
      </c>
      <c r="T678" s="94">
        <v>54219.54</v>
      </c>
      <c r="U678" s="94">
        <v>283872</v>
      </c>
      <c r="V678" t="s">
        <v>220</v>
      </c>
      <c r="W678" s="92"/>
      <c r="X678" t="s">
        <v>2</v>
      </c>
      <c r="Y678" t="s">
        <v>3</v>
      </c>
      <c r="Z678" s="94">
        <v>0</v>
      </c>
      <c r="AA678" s="94">
        <v>0</v>
      </c>
      <c r="AB678" s="94">
        <v>0</v>
      </c>
      <c r="AC678" s="94">
        <v>0</v>
      </c>
      <c r="AD678" s="94">
        <v>0</v>
      </c>
    </row>
    <row r="679" spans="1:30" x14ac:dyDescent="0.2">
      <c r="A679" t="s">
        <v>265</v>
      </c>
      <c r="B679" t="s">
        <v>8</v>
      </c>
      <c r="C679" t="s">
        <v>5</v>
      </c>
      <c r="D679" t="s">
        <v>61</v>
      </c>
      <c r="E679" t="s">
        <v>266</v>
      </c>
      <c r="F679" s="84" t="str">
        <f>VLOOKUP(A679,[1]Sheet1!$A$2:$E$1721,5,FALSE)</f>
        <v>15</v>
      </c>
      <c r="G679" s="84">
        <f>VLOOKUP(A679,'[2]FA PLANT-&amp; ELECT INSLATION'!$A$6:$E$1086,5,FALSE)</f>
        <v>1160</v>
      </c>
      <c r="H679" s="92">
        <v>41640</v>
      </c>
      <c r="I679" s="93">
        <f t="shared" si="10"/>
        <v>2014</v>
      </c>
      <c r="J679" s="94">
        <v>2487767.56</v>
      </c>
      <c r="K679" s="94">
        <v>4005406</v>
      </c>
      <c r="L679" s="94">
        <v>-1517638.44</v>
      </c>
      <c r="M679" s="94">
        <v>0</v>
      </c>
      <c r="N679" s="94">
        <v>-166322.01</v>
      </c>
      <c r="O679" s="94">
        <v>0</v>
      </c>
      <c r="P679" s="94">
        <v>0</v>
      </c>
      <c r="Q679" s="94">
        <v>0</v>
      </c>
      <c r="R679" t="s">
        <v>33</v>
      </c>
      <c r="S679" s="94">
        <v>-1683960.45</v>
      </c>
      <c r="T679" s="94">
        <v>2321445.5499999998</v>
      </c>
      <c r="U679" s="94">
        <v>4005406</v>
      </c>
      <c r="V679" t="s">
        <v>220</v>
      </c>
      <c r="W679" s="92"/>
      <c r="X679" t="s">
        <v>2</v>
      </c>
      <c r="Y679" t="s">
        <v>3</v>
      </c>
      <c r="Z679" s="94">
        <v>0</v>
      </c>
      <c r="AA679" s="94">
        <v>0</v>
      </c>
      <c r="AB679" s="94">
        <v>0</v>
      </c>
      <c r="AC679" s="94">
        <v>0</v>
      </c>
      <c r="AD679" s="94">
        <v>0</v>
      </c>
    </row>
    <row r="680" spans="1:30" x14ac:dyDescent="0.2">
      <c r="A680" t="s">
        <v>265</v>
      </c>
      <c r="B680" t="s">
        <v>9</v>
      </c>
      <c r="C680" t="s">
        <v>5</v>
      </c>
      <c r="D680" t="s">
        <v>61</v>
      </c>
      <c r="E680" t="s">
        <v>714</v>
      </c>
      <c r="F680" s="84" t="str">
        <f>VLOOKUP(A680,[1]Sheet1!$A$2:$E$1721,5,FALSE)</f>
        <v>15</v>
      </c>
      <c r="G680" s="84">
        <f>VLOOKUP(A680,'[2]FA PLANT-&amp; ELECT INSLATION'!$A$6:$E$1086,5,FALSE)</f>
        <v>1160</v>
      </c>
      <c r="H680" s="92">
        <v>41640</v>
      </c>
      <c r="I680" s="93">
        <f t="shared" si="10"/>
        <v>2014</v>
      </c>
      <c r="J680" s="94">
        <v>156121.42000000001</v>
      </c>
      <c r="K680" s="94">
        <v>286100</v>
      </c>
      <c r="L680" s="94">
        <v>-129978.58</v>
      </c>
      <c r="M680" s="94">
        <v>0</v>
      </c>
      <c r="N680" s="94">
        <v>-16201.25</v>
      </c>
      <c r="O680" s="94">
        <v>0</v>
      </c>
      <c r="P680" s="94">
        <v>0</v>
      </c>
      <c r="Q680" s="94">
        <v>0</v>
      </c>
      <c r="R680" t="s">
        <v>33</v>
      </c>
      <c r="S680" s="94">
        <v>-146179.82999999999</v>
      </c>
      <c r="T680" s="94">
        <v>139920.17000000001</v>
      </c>
      <c r="U680" s="94">
        <v>286100</v>
      </c>
      <c r="V680" t="s">
        <v>220</v>
      </c>
      <c r="W680" s="92"/>
      <c r="X680" t="s">
        <v>2</v>
      </c>
      <c r="Y680" t="s">
        <v>3</v>
      </c>
      <c r="Z680" s="94">
        <v>0</v>
      </c>
      <c r="AA680" s="94">
        <v>0</v>
      </c>
      <c r="AB680" s="94">
        <v>0</v>
      </c>
      <c r="AC680" s="94">
        <v>0</v>
      </c>
      <c r="AD680" s="94">
        <v>0</v>
      </c>
    </row>
    <row r="681" spans="1:30" x14ac:dyDescent="0.2">
      <c r="A681" t="s">
        <v>265</v>
      </c>
      <c r="B681" t="s">
        <v>10</v>
      </c>
      <c r="C681" t="s">
        <v>5</v>
      </c>
      <c r="D681" t="s">
        <v>61</v>
      </c>
      <c r="E681" t="s">
        <v>533</v>
      </c>
      <c r="F681" s="84" t="str">
        <f>VLOOKUP(A681,[1]Sheet1!$A$2:$E$1721,5,FALSE)</f>
        <v>15</v>
      </c>
      <c r="G681" s="84">
        <f>VLOOKUP(A681,'[2]FA PLANT-&amp; ELECT INSLATION'!$A$6:$E$1086,5,FALSE)</f>
        <v>1160</v>
      </c>
      <c r="H681" s="92">
        <v>41640</v>
      </c>
      <c r="I681" s="93">
        <f t="shared" si="10"/>
        <v>2014</v>
      </c>
      <c r="J681" s="94">
        <v>355395.47</v>
      </c>
      <c r="K681" s="94">
        <v>572201</v>
      </c>
      <c r="L681" s="94">
        <v>-216805.53</v>
      </c>
      <c r="M681" s="94">
        <v>0</v>
      </c>
      <c r="N681" s="94">
        <v>-23760.29</v>
      </c>
      <c r="O681" s="94">
        <v>0</v>
      </c>
      <c r="P681" s="94">
        <v>0</v>
      </c>
      <c r="Q681" s="94">
        <v>0</v>
      </c>
      <c r="R681" t="s">
        <v>33</v>
      </c>
      <c r="S681" s="94">
        <v>-240565.82</v>
      </c>
      <c r="T681" s="94">
        <v>331635.18</v>
      </c>
      <c r="U681" s="94">
        <v>572201</v>
      </c>
      <c r="V681" t="s">
        <v>220</v>
      </c>
      <c r="W681" s="92"/>
      <c r="X681" t="s">
        <v>2</v>
      </c>
      <c r="Y681" t="s">
        <v>3</v>
      </c>
      <c r="Z681" s="94">
        <v>0</v>
      </c>
      <c r="AA681" s="94">
        <v>0</v>
      </c>
      <c r="AB681" s="94">
        <v>0</v>
      </c>
      <c r="AC681" s="94">
        <v>0</v>
      </c>
      <c r="AD681" s="94">
        <v>0</v>
      </c>
    </row>
    <row r="682" spans="1:30" x14ac:dyDescent="0.2">
      <c r="A682" t="s">
        <v>265</v>
      </c>
      <c r="B682" t="s">
        <v>11</v>
      </c>
      <c r="C682" t="s">
        <v>5</v>
      </c>
      <c r="D682" t="s">
        <v>61</v>
      </c>
      <c r="E682" t="s">
        <v>534</v>
      </c>
      <c r="F682" s="84" t="str">
        <f>VLOOKUP(A682,[1]Sheet1!$A$2:$E$1721,5,FALSE)</f>
        <v>15</v>
      </c>
      <c r="G682" s="84">
        <f>VLOOKUP(A682,'[2]FA PLANT-&amp; ELECT INSLATION'!$A$6:$E$1086,5,FALSE)</f>
        <v>1160</v>
      </c>
      <c r="H682" s="92">
        <v>41640</v>
      </c>
      <c r="I682" s="93">
        <f t="shared" si="10"/>
        <v>2014</v>
      </c>
      <c r="J682" s="94">
        <v>219685.96</v>
      </c>
      <c r="K682" s="94">
        <v>572201</v>
      </c>
      <c r="L682" s="94">
        <v>-352515.04</v>
      </c>
      <c r="M682" s="94">
        <v>0</v>
      </c>
      <c r="N682" s="94">
        <v>-50907.09</v>
      </c>
      <c r="O682" s="94">
        <v>0</v>
      </c>
      <c r="P682" s="94">
        <v>0</v>
      </c>
      <c r="Q682" s="94">
        <v>0</v>
      </c>
      <c r="R682" t="s">
        <v>33</v>
      </c>
      <c r="S682" s="94">
        <v>-403422.13</v>
      </c>
      <c r="T682" s="94">
        <v>168778.87</v>
      </c>
      <c r="U682" s="94">
        <v>572201</v>
      </c>
      <c r="V682" t="s">
        <v>220</v>
      </c>
      <c r="W682" s="92"/>
      <c r="X682" t="s">
        <v>2</v>
      </c>
      <c r="Y682" t="s">
        <v>3</v>
      </c>
      <c r="Z682" s="94">
        <v>0</v>
      </c>
      <c r="AA682" s="94">
        <v>0</v>
      </c>
      <c r="AB682" s="94">
        <v>0</v>
      </c>
      <c r="AC682" s="94">
        <v>0</v>
      </c>
      <c r="AD682" s="94">
        <v>0</v>
      </c>
    </row>
    <row r="683" spans="1:30" x14ac:dyDescent="0.2">
      <c r="A683" t="s">
        <v>265</v>
      </c>
      <c r="B683" t="s">
        <v>12</v>
      </c>
      <c r="C683" t="s">
        <v>5</v>
      </c>
      <c r="D683" t="s">
        <v>61</v>
      </c>
      <c r="E683" t="s">
        <v>715</v>
      </c>
      <c r="F683" s="84" t="str">
        <f>VLOOKUP(A683,[1]Sheet1!$A$2:$E$1721,5,FALSE)</f>
        <v>15</v>
      </c>
      <c r="G683" s="84">
        <f>VLOOKUP(A683,'[2]FA PLANT-&amp; ELECT INSLATION'!$A$6:$E$1086,5,FALSE)</f>
        <v>1160</v>
      </c>
      <c r="H683" s="92">
        <v>41640</v>
      </c>
      <c r="I683" s="93">
        <f t="shared" si="10"/>
        <v>2014</v>
      </c>
      <c r="J683" s="94">
        <v>109842.78</v>
      </c>
      <c r="K683" s="94">
        <v>286100</v>
      </c>
      <c r="L683" s="94">
        <v>-176257.22</v>
      </c>
      <c r="M683" s="94">
        <v>0</v>
      </c>
      <c r="N683" s="94">
        <v>-25453.5</v>
      </c>
      <c r="O683" s="94">
        <v>0</v>
      </c>
      <c r="P683" s="94">
        <v>0</v>
      </c>
      <c r="Q683" s="94">
        <v>0</v>
      </c>
      <c r="R683" t="s">
        <v>33</v>
      </c>
      <c r="S683" s="94">
        <v>-201710.72</v>
      </c>
      <c r="T683" s="94">
        <v>84389.28</v>
      </c>
      <c r="U683" s="94">
        <v>286100</v>
      </c>
      <c r="V683" t="s">
        <v>220</v>
      </c>
      <c r="W683" s="92"/>
      <c r="X683" t="s">
        <v>2</v>
      </c>
      <c r="Y683" t="s">
        <v>3</v>
      </c>
      <c r="Z683" s="94">
        <v>0</v>
      </c>
      <c r="AA683" s="94">
        <v>0</v>
      </c>
      <c r="AB683" s="94">
        <v>0</v>
      </c>
      <c r="AC683" s="94">
        <v>0</v>
      </c>
      <c r="AD683" s="94">
        <v>0</v>
      </c>
    </row>
    <row r="684" spans="1:30" x14ac:dyDescent="0.2">
      <c r="A684" t="s">
        <v>883</v>
      </c>
      <c r="B684" t="s">
        <v>8</v>
      </c>
      <c r="C684" t="s">
        <v>5</v>
      </c>
      <c r="D684" t="s">
        <v>61</v>
      </c>
      <c r="E684" t="s">
        <v>884</v>
      </c>
      <c r="F684" s="84" t="str">
        <f>VLOOKUP(A684,[1]Sheet1!$A$2:$E$1721,5,FALSE)</f>
        <v>15</v>
      </c>
      <c r="G684" s="84">
        <f>VLOOKUP(A684,'[2]FA PLANT-&amp; ELECT INSLATION'!$A$6:$E$1086,5,FALSE)</f>
        <v>727</v>
      </c>
      <c r="H684" s="92">
        <v>38718</v>
      </c>
      <c r="I684" s="93">
        <f t="shared" si="10"/>
        <v>2006</v>
      </c>
      <c r="J684" s="94">
        <v>19600.8</v>
      </c>
      <c r="K684" s="94">
        <v>150571</v>
      </c>
      <c r="L684" s="94">
        <v>-130970.2</v>
      </c>
      <c r="M684" s="94">
        <v>0</v>
      </c>
      <c r="N684" s="94">
        <v>-1122.6400000000001</v>
      </c>
      <c r="O684" s="94">
        <v>0</v>
      </c>
      <c r="P684" s="94">
        <v>0</v>
      </c>
      <c r="Q684" s="94">
        <v>0</v>
      </c>
      <c r="R684" t="s">
        <v>33</v>
      </c>
      <c r="S684" s="94">
        <v>-132092.84</v>
      </c>
      <c r="T684" s="94">
        <v>18478.16</v>
      </c>
      <c r="U684" s="94">
        <v>150571</v>
      </c>
      <c r="V684" t="s">
        <v>220</v>
      </c>
      <c r="W684" s="92"/>
      <c r="X684" t="s">
        <v>2</v>
      </c>
      <c r="Y684" t="s">
        <v>3</v>
      </c>
      <c r="Z684" s="94">
        <v>0</v>
      </c>
      <c r="AA684" s="94">
        <v>0</v>
      </c>
      <c r="AB684" s="94">
        <v>0</v>
      </c>
      <c r="AC684" s="94">
        <v>0</v>
      </c>
      <c r="AD684" s="94">
        <v>0</v>
      </c>
    </row>
    <row r="685" spans="1:30" x14ac:dyDescent="0.2">
      <c r="A685" t="s">
        <v>883</v>
      </c>
      <c r="B685" t="s">
        <v>9</v>
      </c>
      <c r="C685" t="s">
        <v>5</v>
      </c>
      <c r="D685" t="s">
        <v>61</v>
      </c>
      <c r="E685" t="s">
        <v>1591</v>
      </c>
      <c r="F685" s="84" t="str">
        <f>VLOOKUP(A685,[1]Sheet1!$A$2:$E$1721,5,FALSE)</f>
        <v>15</v>
      </c>
      <c r="G685" s="84">
        <f>VLOOKUP(A685,'[2]FA PLANT-&amp; ELECT INSLATION'!$A$6:$E$1086,5,FALSE)</f>
        <v>727</v>
      </c>
      <c r="H685" s="92">
        <v>38718</v>
      </c>
      <c r="I685" s="93">
        <f t="shared" si="10"/>
        <v>2006</v>
      </c>
      <c r="J685" s="94">
        <v>999.28</v>
      </c>
      <c r="K685" s="94">
        <v>8857</v>
      </c>
      <c r="L685" s="94">
        <v>-7857.72</v>
      </c>
      <c r="M685" s="94">
        <v>0</v>
      </c>
      <c r="N685" s="94">
        <v>-96.71</v>
      </c>
      <c r="O685" s="94">
        <v>0</v>
      </c>
      <c r="P685" s="94">
        <v>0</v>
      </c>
      <c r="Q685" s="94">
        <v>0</v>
      </c>
      <c r="R685" t="s">
        <v>33</v>
      </c>
      <c r="S685" s="94">
        <v>-7954.43</v>
      </c>
      <c r="T685" s="94">
        <v>902.57</v>
      </c>
      <c r="U685" s="94">
        <v>8857</v>
      </c>
      <c r="V685" t="s">
        <v>220</v>
      </c>
      <c r="W685" s="92"/>
      <c r="X685" t="s">
        <v>2</v>
      </c>
      <c r="Y685" t="s">
        <v>3</v>
      </c>
      <c r="Z685" s="94">
        <v>0</v>
      </c>
      <c r="AA685" s="94">
        <v>0</v>
      </c>
      <c r="AB685" s="94">
        <v>0</v>
      </c>
      <c r="AC685" s="94">
        <v>0</v>
      </c>
      <c r="AD685" s="94">
        <v>0</v>
      </c>
    </row>
    <row r="686" spans="1:30" x14ac:dyDescent="0.2">
      <c r="A686" t="s">
        <v>883</v>
      </c>
      <c r="B686" t="s">
        <v>10</v>
      </c>
      <c r="C686" t="s">
        <v>5</v>
      </c>
      <c r="D686" t="s">
        <v>61</v>
      </c>
      <c r="E686" t="s">
        <v>1592</v>
      </c>
      <c r="F686" s="84" t="str">
        <f>VLOOKUP(A686,[1]Sheet1!$A$2:$E$1721,5,FALSE)</f>
        <v>15</v>
      </c>
      <c r="G686" s="84">
        <f>VLOOKUP(A686,'[2]FA PLANT-&amp; ELECT INSLATION'!$A$6:$E$1086,5,FALSE)</f>
        <v>727</v>
      </c>
      <c r="H686" s="92">
        <v>38718</v>
      </c>
      <c r="I686" s="93">
        <f t="shared" si="10"/>
        <v>2006</v>
      </c>
      <c r="J686" s="94">
        <v>442.85</v>
      </c>
      <c r="K686" s="94">
        <v>8857</v>
      </c>
      <c r="L686" s="94">
        <v>-8414.15</v>
      </c>
      <c r="M686" s="94">
        <v>0</v>
      </c>
      <c r="N686" s="94">
        <v>0</v>
      </c>
      <c r="O686" s="94">
        <v>0</v>
      </c>
      <c r="P686" s="94">
        <v>0</v>
      </c>
      <c r="Q686" s="94">
        <v>0</v>
      </c>
      <c r="R686" t="s">
        <v>33</v>
      </c>
      <c r="S686" s="94">
        <v>-8414.15</v>
      </c>
      <c r="T686" s="94">
        <v>442.85</v>
      </c>
      <c r="U686" s="94">
        <v>8857</v>
      </c>
      <c r="V686" t="s">
        <v>220</v>
      </c>
      <c r="W686" s="92"/>
      <c r="X686" t="s">
        <v>2</v>
      </c>
      <c r="Y686" t="s">
        <v>3</v>
      </c>
      <c r="Z686" s="94">
        <v>0</v>
      </c>
      <c r="AA686" s="94">
        <v>0</v>
      </c>
      <c r="AB686" s="94">
        <v>0</v>
      </c>
      <c r="AC686" s="94">
        <v>0</v>
      </c>
      <c r="AD686" s="94">
        <v>0</v>
      </c>
    </row>
    <row r="687" spans="1:30" x14ac:dyDescent="0.2">
      <c r="A687" t="s">
        <v>883</v>
      </c>
      <c r="B687" t="s">
        <v>11</v>
      </c>
      <c r="C687" t="s">
        <v>5</v>
      </c>
      <c r="D687" t="s">
        <v>61</v>
      </c>
      <c r="E687" t="s">
        <v>1593</v>
      </c>
      <c r="F687" s="84" t="str">
        <f>VLOOKUP(A687,[1]Sheet1!$A$2:$E$1721,5,FALSE)</f>
        <v>15</v>
      </c>
      <c r="G687" s="84">
        <f>VLOOKUP(A687,'[2]FA PLANT-&amp; ELECT INSLATION'!$A$6:$E$1086,5,FALSE)</f>
        <v>727</v>
      </c>
      <c r="H687" s="92">
        <v>38718</v>
      </c>
      <c r="I687" s="93">
        <f t="shared" si="10"/>
        <v>2006</v>
      </c>
      <c r="J687" s="94">
        <v>442.85</v>
      </c>
      <c r="K687" s="94">
        <v>8857</v>
      </c>
      <c r="L687" s="94">
        <v>-8414.15</v>
      </c>
      <c r="M687" s="94">
        <v>0</v>
      </c>
      <c r="N687" s="94">
        <v>0</v>
      </c>
      <c r="O687" s="94">
        <v>0</v>
      </c>
      <c r="P687" s="94">
        <v>0</v>
      </c>
      <c r="Q687" s="94">
        <v>0</v>
      </c>
      <c r="R687" t="s">
        <v>33</v>
      </c>
      <c r="S687" s="94">
        <v>-8414.15</v>
      </c>
      <c r="T687" s="94">
        <v>442.85</v>
      </c>
      <c r="U687" s="94">
        <v>8857</v>
      </c>
      <c r="V687" t="s">
        <v>220</v>
      </c>
      <c r="W687" s="92"/>
      <c r="X687" t="s">
        <v>2</v>
      </c>
      <c r="Y687" t="s">
        <v>3</v>
      </c>
      <c r="Z687" s="94">
        <v>0</v>
      </c>
      <c r="AA687" s="94">
        <v>0</v>
      </c>
      <c r="AB687" s="94">
        <v>0</v>
      </c>
      <c r="AC687" s="94">
        <v>0</v>
      </c>
      <c r="AD687" s="94">
        <v>0</v>
      </c>
    </row>
    <row r="688" spans="1:30" x14ac:dyDescent="0.2">
      <c r="A688" t="s">
        <v>1103</v>
      </c>
      <c r="B688" t="s">
        <v>8</v>
      </c>
      <c r="C688" t="s">
        <v>5</v>
      </c>
      <c r="D688" t="s">
        <v>61</v>
      </c>
      <c r="E688" t="s">
        <v>1104</v>
      </c>
      <c r="F688" s="84" t="str">
        <f>VLOOKUP(A688,[1]Sheet1!$A$2:$E$1721,5,FALSE)</f>
        <v>15</v>
      </c>
      <c r="G688" s="84">
        <f>VLOOKUP(A688,'[2]FA PLANT-&amp; ELECT INSLATION'!$A$6:$E$1086,5,FALSE)</f>
        <v>721</v>
      </c>
      <c r="H688" s="92">
        <v>38718</v>
      </c>
      <c r="I688" s="93">
        <f t="shared" si="10"/>
        <v>2006</v>
      </c>
      <c r="J688" s="94">
        <v>7994.12</v>
      </c>
      <c r="K688" s="94">
        <v>61410</v>
      </c>
      <c r="L688" s="94">
        <v>-53415.88</v>
      </c>
      <c r="M688" s="94">
        <v>0</v>
      </c>
      <c r="N688" s="94">
        <v>-457.87</v>
      </c>
      <c r="O688" s="94">
        <v>0</v>
      </c>
      <c r="P688" s="94">
        <v>0</v>
      </c>
      <c r="Q688" s="94">
        <v>0</v>
      </c>
      <c r="R688" t="s">
        <v>33</v>
      </c>
      <c r="S688" s="94">
        <v>-53873.75</v>
      </c>
      <c r="T688" s="94">
        <v>7536.25</v>
      </c>
      <c r="U688" s="94">
        <v>61410</v>
      </c>
      <c r="V688" t="s">
        <v>220</v>
      </c>
      <c r="W688" s="92"/>
      <c r="X688" t="s">
        <v>2</v>
      </c>
      <c r="Y688" t="s">
        <v>3</v>
      </c>
      <c r="Z688" s="94">
        <v>0</v>
      </c>
      <c r="AA688" s="94">
        <v>0</v>
      </c>
      <c r="AB688" s="94">
        <v>0</v>
      </c>
      <c r="AC688" s="94">
        <v>0</v>
      </c>
      <c r="AD688" s="94">
        <v>0</v>
      </c>
    </row>
    <row r="689" spans="1:30" x14ac:dyDescent="0.2">
      <c r="A689" t="s">
        <v>1103</v>
      </c>
      <c r="B689" t="s">
        <v>9</v>
      </c>
      <c r="C689" t="s">
        <v>5</v>
      </c>
      <c r="D689" t="s">
        <v>61</v>
      </c>
      <c r="E689" t="s">
        <v>1767</v>
      </c>
      <c r="F689" s="84" t="str">
        <f>VLOOKUP(A689,[1]Sheet1!$A$2:$E$1721,5,FALSE)</f>
        <v>15</v>
      </c>
      <c r="G689" s="84">
        <f>VLOOKUP(A689,'[2]FA PLANT-&amp; ELECT INSLATION'!$A$6:$E$1086,5,FALSE)</f>
        <v>721</v>
      </c>
      <c r="H689" s="92">
        <v>38718</v>
      </c>
      <c r="I689" s="93">
        <f t="shared" si="10"/>
        <v>2006</v>
      </c>
      <c r="J689" s="94">
        <v>407.95</v>
      </c>
      <c r="K689" s="94">
        <v>3612</v>
      </c>
      <c r="L689" s="94">
        <v>-3204.05</v>
      </c>
      <c r="M689" s="94">
        <v>0</v>
      </c>
      <c r="N689" s="94">
        <v>-39.520000000000003</v>
      </c>
      <c r="O689" s="94">
        <v>0</v>
      </c>
      <c r="P689" s="94">
        <v>0</v>
      </c>
      <c r="Q689" s="94">
        <v>0</v>
      </c>
      <c r="R689" t="s">
        <v>33</v>
      </c>
      <c r="S689" s="94">
        <v>-3243.57</v>
      </c>
      <c r="T689" s="94">
        <v>368.43</v>
      </c>
      <c r="U689" s="94">
        <v>3612</v>
      </c>
      <c r="V689" t="s">
        <v>220</v>
      </c>
      <c r="W689" s="92"/>
      <c r="X689" t="s">
        <v>2</v>
      </c>
      <c r="Y689" t="s">
        <v>3</v>
      </c>
      <c r="Z689" s="94">
        <v>0</v>
      </c>
      <c r="AA689" s="94">
        <v>0</v>
      </c>
      <c r="AB689" s="94">
        <v>0</v>
      </c>
      <c r="AC689" s="94">
        <v>0</v>
      </c>
      <c r="AD689" s="94">
        <v>0</v>
      </c>
    </row>
    <row r="690" spans="1:30" x14ac:dyDescent="0.2">
      <c r="A690" t="s">
        <v>1103</v>
      </c>
      <c r="B690" t="s">
        <v>10</v>
      </c>
      <c r="C690" t="s">
        <v>5</v>
      </c>
      <c r="D690" t="s">
        <v>61</v>
      </c>
      <c r="E690" t="s">
        <v>1768</v>
      </c>
      <c r="F690" s="84" t="str">
        <f>VLOOKUP(A690,[1]Sheet1!$A$2:$E$1721,5,FALSE)</f>
        <v>15</v>
      </c>
      <c r="G690" s="84">
        <f>VLOOKUP(A690,'[2]FA PLANT-&amp; ELECT INSLATION'!$A$6:$E$1086,5,FALSE)</f>
        <v>721</v>
      </c>
      <c r="H690" s="92">
        <v>38718</v>
      </c>
      <c r="I690" s="93">
        <f t="shared" si="10"/>
        <v>2006</v>
      </c>
      <c r="J690" s="94">
        <v>180.6</v>
      </c>
      <c r="K690" s="94">
        <v>3612</v>
      </c>
      <c r="L690" s="94">
        <v>-3431.4</v>
      </c>
      <c r="M690" s="94">
        <v>0</v>
      </c>
      <c r="N690" s="94">
        <v>0</v>
      </c>
      <c r="O690" s="94">
        <v>0</v>
      </c>
      <c r="P690" s="94">
        <v>0</v>
      </c>
      <c r="Q690" s="94">
        <v>0</v>
      </c>
      <c r="R690" t="s">
        <v>33</v>
      </c>
      <c r="S690" s="94">
        <v>-3431.4</v>
      </c>
      <c r="T690" s="94">
        <v>180.6</v>
      </c>
      <c r="U690" s="94">
        <v>3612</v>
      </c>
      <c r="V690" t="s">
        <v>220</v>
      </c>
      <c r="W690" s="92"/>
      <c r="X690" t="s">
        <v>2</v>
      </c>
      <c r="Y690" t="s">
        <v>3</v>
      </c>
      <c r="Z690" s="94">
        <v>0</v>
      </c>
      <c r="AA690" s="94">
        <v>0</v>
      </c>
      <c r="AB690" s="94">
        <v>0</v>
      </c>
      <c r="AC690" s="94">
        <v>0</v>
      </c>
      <c r="AD690" s="94">
        <v>0</v>
      </c>
    </row>
    <row r="691" spans="1:30" x14ac:dyDescent="0.2">
      <c r="A691" t="s">
        <v>1103</v>
      </c>
      <c r="B691" t="s">
        <v>11</v>
      </c>
      <c r="C691" t="s">
        <v>5</v>
      </c>
      <c r="D691" t="s">
        <v>61</v>
      </c>
      <c r="E691" t="s">
        <v>1769</v>
      </c>
      <c r="F691" s="84" t="str">
        <f>VLOOKUP(A691,[1]Sheet1!$A$2:$E$1721,5,FALSE)</f>
        <v>15</v>
      </c>
      <c r="G691" s="84">
        <f>VLOOKUP(A691,'[2]FA PLANT-&amp; ELECT INSLATION'!$A$6:$E$1086,5,FALSE)</f>
        <v>721</v>
      </c>
      <c r="H691" s="92">
        <v>38718</v>
      </c>
      <c r="I691" s="93">
        <f t="shared" si="10"/>
        <v>2006</v>
      </c>
      <c r="J691" s="94">
        <v>180.6</v>
      </c>
      <c r="K691" s="94">
        <v>3612</v>
      </c>
      <c r="L691" s="94">
        <v>-3431.4</v>
      </c>
      <c r="M691" s="94">
        <v>0</v>
      </c>
      <c r="N691" s="94">
        <v>0</v>
      </c>
      <c r="O691" s="94">
        <v>0</v>
      </c>
      <c r="P691" s="94">
        <v>0</v>
      </c>
      <c r="Q691" s="94">
        <v>0</v>
      </c>
      <c r="R691" t="s">
        <v>33</v>
      </c>
      <c r="S691" s="94">
        <v>-3431.4</v>
      </c>
      <c r="T691" s="94">
        <v>180.6</v>
      </c>
      <c r="U691" s="94">
        <v>3612</v>
      </c>
      <c r="V691" t="s">
        <v>220</v>
      </c>
      <c r="W691" s="92"/>
      <c r="X691" t="s">
        <v>2</v>
      </c>
      <c r="Y691" t="s">
        <v>3</v>
      </c>
      <c r="Z691" s="94">
        <v>0</v>
      </c>
      <c r="AA691" s="94">
        <v>0</v>
      </c>
      <c r="AB691" s="94">
        <v>0</v>
      </c>
      <c r="AC691" s="94">
        <v>0</v>
      </c>
      <c r="AD691" s="94">
        <v>0</v>
      </c>
    </row>
    <row r="692" spans="1:30" x14ac:dyDescent="0.2">
      <c r="A692" t="s">
        <v>1625</v>
      </c>
      <c r="B692" t="s">
        <v>8</v>
      </c>
      <c r="C692" t="s">
        <v>5</v>
      </c>
      <c r="D692" t="s">
        <v>61</v>
      </c>
      <c r="E692" t="s">
        <v>1626</v>
      </c>
      <c r="F692" s="84" t="str">
        <f>VLOOKUP(A692,[1]Sheet1!$A$2:$E$1721,5,FALSE)</f>
        <v>15</v>
      </c>
      <c r="G692" s="84">
        <f>VLOOKUP(A692,'[2]FA PLANT-&amp; ELECT INSLATION'!$A$6:$E$1086,5,FALSE)</f>
        <v>721</v>
      </c>
      <c r="H692" s="92">
        <v>38718</v>
      </c>
      <c r="I692" s="93">
        <f t="shared" si="10"/>
        <v>2006</v>
      </c>
      <c r="J692" s="94">
        <v>1002.36</v>
      </c>
      <c r="K692" s="94">
        <v>7700</v>
      </c>
      <c r="L692" s="94">
        <v>-6697.64</v>
      </c>
      <c r="M692" s="94">
        <v>0</v>
      </c>
      <c r="N692" s="94">
        <v>-57.41</v>
      </c>
      <c r="O692" s="94">
        <v>0</v>
      </c>
      <c r="P692" s="94">
        <v>0</v>
      </c>
      <c r="Q692" s="94">
        <v>0</v>
      </c>
      <c r="R692" t="s">
        <v>33</v>
      </c>
      <c r="S692" s="94">
        <v>-6755.05</v>
      </c>
      <c r="T692" s="94">
        <v>944.95</v>
      </c>
      <c r="U692" s="94">
        <v>7700</v>
      </c>
      <c r="V692" t="s">
        <v>220</v>
      </c>
      <c r="W692" s="92"/>
      <c r="X692" t="s">
        <v>2</v>
      </c>
      <c r="Y692" t="s">
        <v>3</v>
      </c>
      <c r="Z692" s="94">
        <v>0</v>
      </c>
      <c r="AA692" s="94">
        <v>0</v>
      </c>
      <c r="AB692" s="94">
        <v>0</v>
      </c>
      <c r="AC692" s="94">
        <v>0</v>
      </c>
      <c r="AD692" s="94">
        <v>0</v>
      </c>
    </row>
    <row r="693" spans="1:30" x14ac:dyDescent="0.2">
      <c r="A693" t="s">
        <v>1625</v>
      </c>
      <c r="B693" t="s">
        <v>9</v>
      </c>
      <c r="C693" t="s">
        <v>5</v>
      </c>
      <c r="D693" t="s">
        <v>61</v>
      </c>
      <c r="E693" t="s">
        <v>2220</v>
      </c>
      <c r="F693" s="84" t="str">
        <f>VLOOKUP(A693,[1]Sheet1!$A$2:$E$1721,5,FALSE)</f>
        <v>15</v>
      </c>
      <c r="G693" s="84">
        <f>VLOOKUP(A693,'[2]FA PLANT-&amp; ELECT INSLATION'!$A$6:$E$1086,5,FALSE)</f>
        <v>721</v>
      </c>
      <c r="H693" s="92">
        <v>38718</v>
      </c>
      <c r="I693" s="93">
        <f t="shared" si="10"/>
        <v>2006</v>
      </c>
      <c r="J693" s="94">
        <v>51.16</v>
      </c>
      <c r="K693" s="94">
        <v>453</v>
      </c>
      <c r="L693" s="94">
        <v>-401.84</v>
      </c>
      <c r="M693" s="94">
        <v>0</v>
      </c>
      <c r="N693" s="94">
        <v>-4.96</v>
      </c>
      <c r="O693" s="94">
        <v>0</v>
      </c>
      <c r="P693" s="94">
        <v>0</v>
      </c>
      <c r="Q693" s="94">
        <v>0</v>
      </c>
      <c r="R693" t="s">
        <v>33</v>
      </c>
      <c r="S693" s="94">
        <v>-406.8</v>
      </c>
      <c r="T693" s="94">
        <v>46.2</v>
      </c>
      <c r="U693" s="94">
        <v>453</v>
      </c>
      <c r="V693" t="s">
        <v>220</v>
      </c>
      <c r="W693" s="92"/>
      <c r="X693" t="s">
        <v>2</v>
      </c>
      <c r="Y693" t="s">
        <v>3</v>
      </c>
      <c r="Z693" s="94">
        <v>0</v>
      </c>
      <c r="AA693" s="94">
        <v>0</v>
      </c>
      <c r="AB693" s="94">
        <v>0</v>
      </c>
      <c r="AC693" s="94">
        <v>0</v>
      </c>
      <c r="AD693" s="94">
        <v>0</v>
      </c>
    </row>
    <row r="694" spans="1:30" x14ac:dyDescent="0.2">
      <c r="A694" t="s">
        <v>1625</v>
      </c>
      <c r="B694" t="s">
        <v>10</v>
      </c>
      <c r="C694" t="s">
        <v>5</v>
      </c>
      <c r="D694" t="s">
        <v>61</v>
      </c>
      <c r="E694" t="s">
        <v>2221</v>
      </c>
      <c r="F694" s="84" t="str">
        <f>VLOOKUP(A694,[1]Sheet1!$A$2:$E$1721,5,FALSE)</f>
        <v>15</v>
      </c>
      <c r="G694" s="84">
        <f>VLOOKUP(A694,'[2]FA PLANT-&amp; ELECT INSLATION'!$A$6:$E$1086,5,FALSE)</f>
        <v>721</v>
      </c>
      <c r="H694" s="92">
        <v>38718</v>
      </c>
      <c r="I694" s="93">
        <f t="shared" si="10"/>
        <v>2006</v>
      </c>
      <c r="J694" s="94">
        <v>22.65</v>
      </c>
      <c r="K694" s="94">
        <v>453</v>
      </c>
      <c r="L694" s="94">
        <v>-430.35</v>
      </c>
      <c r="M694" s="94">
        <v>0</v>
      </c>
      <c r="N694" s="94">
        <v>0</v>
      </c>
      <c r="O694" s="94">
        <v>0</v>
      </c>
      <c r="P694" s="94">
        <v>0</v>
      </c>
      <c r="Q694" s="94">
        <v>0</v>
      </c>
      <c r="R694" t="s">
        <v>33</v>
      </c>
      <c r="S694" s="94">
        <v>-430.35</v>
      </c>
      <c r="T694" s="94">
        <v>22.65</v>
      </c>
      <c r="U694" s="94">
        <v>453</v>
      </c>
      <c r="V694" t="s">
        <v>220</v>
      </c>
      <c r="W694" s="92"/>
      <c r="X694" t="s">
        <v>2</v>
      </c>
      <c r="Y694" t="s">
        <v>3</v>
      </c>
      <c r="Z694" s="94">
        <v>0</v>
      </c>
      <c r="AA694" s="94">
        <v>0</v>
      </c>
      <c r="AB694" s="94">
        <v>0</v>
      </c>
      <c r="AC694" s="94">
        <v>0</v>
      </c>
      <c r="AD694" s="94">
        <v>0</v>
      </c>
    </row>
    <row r="695" spans="1:30" x14ac:dyDescent="0.2">
      <c r="A695" t="s">
        <v>1625</v>
      </c>
      <c r="B695" t="s">
        <v>11</v>
      </c>
      <c r="C695" t="s">
        <v>5</v>
      </c>
      <c r="D695" t="s">
        <v>61</v>
      </c>
      <c r="E695" t="s">
        <v>2222</v>
      </c>
      <c r="F695" s="84" t="str">
        <f>VLOOKUP(A695,[1]Sheet1!$A$2:$E$1721,5,FALSE)</f>
        <v>15</v>
      </c>
      <c r="G695" s="84">
        <f>VLOOKUP(A695,'[2]FA PLANT-&amp; ELECT INSLATION'!$A$6:$E$1086,5,FALSE)</f>
        <v>721</v>
      </c>
      <c r="H695" s="92">
        <v>38718</v>
      </c>
      <c r="I695" s="93">
        <f t="shared" si="10"/>
        <v>2006</v>
      </c>
      <c r="J695" s="94">
        <v>22.65</v>
      </c>
      <c r="K695" s="94">
        <v>453</v>
      </c>
      <c r="L695" s="94">
        <v>-430.35</v>
      </c>
      <c r="M695" s="94">
        <v>0</v>
      </c>
      <c r="N695" s="94">
        <v>0</v>
      </c>
      <c r="O695" s="94">
        <v>0</v>
      </c>
      <c r="P695" s="94">
        <v>0</v>
      </c>
      <c r="Q695" s="94">
        <v>0</v>
      </c>
      <c r="R695" t="s">
        <v>33</v>
      </c>
      <c r="S695" s="94">
        <v>-430.35</v>
      </c>
      <c r="T695" s="94">
        <v>22.65</v>
      </c>
      <c r="U695" s="94">
        <v>453</v>
      </c>
      <c r="V695" t="s">
        <v>220</v>
      </c>
      <c r="W695" s="92"/>
      <c r="X695" t="s">
        <v>2</v>
      </c>
      <c r="Y695" t="s">
        <v>3</v>
      </c>
      <c r="Z695" s="94">
        <v>0</v>
      </c>
      <c r="AA695" s="94">
        <v>0</v>
      </c>
      <c r="AB695" s="94">
        <v>0</v>
      </c>
      <c r="AC695" s="94">
        <v>0</v>
      </c>
      <c r="AD695" s="94">
        <v>0</v>
      </c>
    </row>
    <row r="696" spans="1:30" x14ac:dyDescent="0.2">
      <c r="A696" t="s">
        <v>1434</v>
      </c>
      <c r="B696" t="s">
        <v>8</v>
      </c>
      <c r="C696" t="s">
        <v>5</v>
      </c>
      <c r="D696" t="s">
        <v>61</v>
      </c>
      <c r="E696" t="s">
        <v>1435</v>
      </c>
      <c r="F696" s="84" t="str">
        <f>VLOOKUP(A696,[1]Sheet1!$A$2:$E$1721,5,FALSE)</f>
        <v>15</v>
      </c>
      <c r="G696" s="84">
        <f>VLOOKUP(A696,'[2]FA PLANT-&amp; ELECT INSLATION'!$A$6:$E$1086,5,FALSE)</f>
        <v>0</v>
      </c>
      <c r="H696" s="92">
        <v>38718</v>
      </c>
      <c r="I696" s="93">
        <f t="shared" si="10"/>
        <v>2006</v>
      </c>
      <c r="J696" s="94">
        <v>2159.7600000000002</v>
      </c>
      <c r="K696" s="94">
        <v>16591</v>
      </c>
      <c r="L696" s="94">
        <v>-14431.24</v>
      </c>
      <c r="M696" s="94">
        <v>0</v>
      </c>
      <c r="N696" s="94">
        <v>-123.7</v>
      </c>
      <c r="O696" s="94">
        <v>0</v>
      </c>
      <c r="P696" s="94">
        <v>0</v>
      </c>
      <c r="Q696" s="94">
        <v>0</v>
      </c>
      <c r="R696" t="s">
        <v>33</v>
      </c>
      <c r="S696" s="94">
        <v>-14554.94</v>
      </c>
      <c r="T696" s="94">
        <v>2036.06</v>
      </c>
      <c r="U696" s="94">
        <v>16591</v>
      </c>
      <c r="V696" t="s">
        <v>220</v>
      </c>
      <c r="W696" s="92"/>
      <c r="X696" t="s">
        <v>2</v>
      </c>
      <c r="Y696" t="s">
        <v>3</v>
      </c>
      <c r="Z696" s="94">
        <v>0</v>
      </c>
      <c r="AA696" s="94">
        <v>0</v>
      </c>
      <c r="AB696" s="94">
        <v>0</v>
      </c>
      <c r="AC696" s="94">
        <v>0</v>
      </c>
      <c r="AD696" s="94">
        <v>0</v>
      </c>
    </row>
    <row r="697" spans="1:30" x14ac:dyDescent="0.2">
      <c r="A697" t="s">
        <v>1434</v>
      </c>
      <c r="B697" t="s">
        <v>9</v>
      </c>
      <c r="C697" t="s">
        <v>5</v>
      </c>
      <c r="D697" t="s">
        <v>61</v>
      </c>
      <c r="E697" t="s">
        <v>2056</v>
      </c>
      <c r="F697" s="84" t="str">
        <f>VLOOKUP(A697,[1]Sheet1!$A$2:$E$1721,5,FALSE)</f>
        <v>15</v>
      </c>
      <c r="G697" s="84">
        <f>VLOOKUP(A697,'[2]FA PLANT-&amp; ELECT INSLATION'!$A$6:$E$1086,5,FALSE)</f>
        <v>0</v>
      </c>
      <c r="H697" s="92">
        <v>38718</v>
      </c>
      <c r="I697" s="93">
        <f t="shared" si="10"/>
        <v>2006</v>
      </c>
      <c r="J697" s="94">
        <v>110.28</v>
      </c>
      <c r="K697" s="94">
        <v>976</v>
      </c>
      <c r="L697" s="94">
        <v>-865.72</v>
      </c>
      <c r="M697" s="94">
        <v>0</v>
      </c>
      <c r="N697" s="94">
        <v>-10.69</v>
      </c>
      <c r="O697" s="94">
        <v>0</v>
      </c>
      <c r="P697" s="94">
        <v>0</v>
      </c>
      <c r="Q697" s="94">
        <v>0</v>
      </c>
      <c r="R697" t="s">
        <v>33</v>
      </c>
      <c r="S697" s="94">
        <v>-876.41</v>
      </c>
      <c r="T697" s="94">
        <v>99.59</v>
      </c>
      <c r="U697" s="94">
        <v>976</v>
      </c>
      <c r="V697" t="s">
        <v>220</v>
      </c>
      <c r="W697" s="92"/>
      <c r="X697" t="s">
        <v>2</v>
      </c>
      <c r="Y697" t="s">
        <v>3</v>
      </c>
      <c r="Z697" s="94">
        <v>0</v>
      </c>
      <c r="AA697" s="94">
        <v>0</v>
      </c>
      <c r="AB697" s="94">
        <v>0</v>
      </c>
      <c r="AC697" s="94">
        <v>0</v>
      </c>
      <c r="AD697" s="94">
        <v>0</v>
      </c>
    </row>
    <row r="698" spans="1:30" x14ac:dyDescent="0.2">
      <c r="A698" t="s">
        <v>1434</v>
      </c>
      <c r="B698" t="s">
        <v>10</v>
      </c>
      <c r="C698" t="s">
        <v>5</v>
      </c>
      <c r="D698" t="s">
        <v>61</v>
      </c>
      <c r="E698" t="s">
        <v>1952</v>
      </c>
      <c r="F698" s="84" t="str">
        <f>VLOOKUP(A698,[1]Sheet1!$A$2:$E$1721,5,FALSE)</f>
        <v>15</v>
      </c>
      <c r="G698" s="84">
        <f>VLOOKUP(A698,'[2]FA PLANT-&amp; ELECT INSLATION'!$A$6:$E$1086,5,FALSE)</f>
        <v>0</v>
      </c>
      <c r="H698" s="92">
        <v>38718</v>
      </c>
      <c r="I698" s="93">
        <f t="shared" si="10"/>
        <v>2006</v>
      </c>
      <c r="J698" s="94">
        <v>48.8</v>
      </c>
      <c r="K698" s="94">
        <v>976</v>
      </c>
      <c r="L698" s="94">
        <v>-927.2</v>
      </c>
      <c r="M698" s="94">
        <v>0</v>
      </c>
      <c r="N698" s="94">
        <v>0</v>
      </c>
      <c r="O698" s="94">
        <v>0</v>
      </c>
      <c r="P698" s="94">
        <v>0</v>
      </c>
      <c r="Q698" s="94">
        <v>0</v>
      </c>
      <c r="R698" t="s">
        <v>33</v>
      </c>
      <c r="S698" s="94">
        <v>-927.2</v>
      </c>
      <c r="T698" s="94">
        <v>48.8</v>
      </c>
      <c r="U698" s="94">
        <v>976</v>
      </c>
      <c r="V698" t="s">
        <v>220</v>
      </c>
      <c r="W698" s="92"/>
      <c r="X698" t="s">
        <v>2</v>
      </c>
      <c r="Y698" t="s">
        <v>3</v>
      </c>
      <c r="Z698" s="94">
        <v>0</v>
      </c>
      <c r="AA698" s="94">
        <v>0</v>
      </c>
      <c r="AB698" s="94">
        <v>0</v>
      </c>
      <c r="AC698" s="94">
        <v>0</v>
      </c>
      <c r="AD698" s="94">
        <v>0</v>
      </c>
    </row>
    <row r="699" spans="1:30" x14ac:dyDescent="0.2">
      <c r="A699" t="s">
        <v>1434</v>
      </c>
      <c r="B699" t="s">
        <v>11</v>
      </c>
      <c r="C699" t="s">
        <v>5</v>
      </c>
      <c r="D699" t="s">
        <v>61</v>
      </c>
      <c r="E699" t="s">
        <v>2057</v>
      </c>
      <c r="F699" s="84" t="str">
        <f>VLOOKUP(A699,[1]Sheet1!$A$2:$E$1721,5,FALSE)</f>
        <v>15</v>
      </c>
      <c r="G699" s="84">
        <f>VLOOKUP(A699,'[2]FA PLANT-&amp; ELECT INSLATION'!$A$6:$E$1086,5,FALSE)</f>
        <v>0</v>
      </c>
      <c r="H699" s="92">
        <v>38718</v>
      </c>
      <c r="I699" s="93">
        <f t="shared" si="10"/>
        <v>2006</v>
      </c>
      <c r="J699" s="94">
        <v>48.8</v>
      </c>
      <c r="K699" s="94">
        <v>976</v>
      </c>
      <c r="L699" s="94">
        <v>-927.2</v>
      </c>
      <c r="M699" s="94">
        <v>0</v>
      </c>
      <c r="N699" s="94">
        <v>0</v>
      </c>
      <c r="O699" s="94">
        <v>0</v>
      </c>
      <c r="P699" s="94">
        <v>0</v>
      </c>
      <c r="Q699" s="94">
        <v>0</v>
      </c>
      <c r="R699" t="s">
        <v>33</v>
      </c>
      <c r="S699" s="94">
        <v>-927.2</v>
      </c>
      <c r="T699" s="94">
        <v>48.8</v>
      </c>
      <c r="U699" s="94">
        <v>976</v>
      </c>
      <c r="V699" t="s">
        <v>220</v>
      </c>
      <c r="W699" s="92"/>
      <c r="X699" t="s">
        <v>2</v>
      </c>
      <c r="Y699" t="s">
        <v>3</v>
      </c>
      <c r="Z699" s="94">
        <v>0</v>
      </c>
      <c r="AA699" s="94">
        <v>0</v>
      </c>
      <c r="AB699" s="94">
        <v>0</v>
      </c>
      <c r="AC699" s="94">
        <v>0</v>
      </c>
      <c r="AD699" s="94">
        <v>0</v>
      </c>
    </row>
    <row r="700" spans="1:30" x14ac:dyDescent="0.2">
      <c r="A700" t="s">
        <v>2539</v>
      </c>
      <c r="B700" t="s">
        <v>8</v>
      </c>
      <c r="C700" t="s">
        <v>5</v>
      </c>
      <c r="D700" t="s">
        <v>61</v>
      </c>
      <c r="E700" t="s">
        <v>2540</v>
      </c>
      <c r="F700" s="84" t="str">
        <f>VLOOKUP(A700,[1]Sheet1!$A$2:$E$1721,5,FALSE)</f>
        <v>15</v>
      </c>
      <c r="G700" s="84">
        <f>VLOOKUP(A700,'[2]FA PLANT-&amp; ELECT INSLATION'!$A$6:$E$1086,5,FALSE)</f>
        <v>0</v>
      </c>
      <c r="H700" s="92">
        <v>38718</v>
      </c>
      <c r="I700" s="93">
        <f t="shared" si="10"/>
        <v>2006</v>
      </c>
      <c r="J700" s="94">
        <v>1599.6</v>
      </c>
      <c r="K700" s="94">
        <v>12288</v>
      </c>
      <c r="L700" s="94">
        <v>-10688.4</v>
      </c>
      <c r="M700" s="94">
        <v>0</v>
      </c>
      <c r="N700" s="94">
        <v>-91.37</v>
      </c>
      <c r="O700" s="94">
        <v>-12288</v>
      </c>
      <c r="P700" s="94">
        <v>0</v>
      </c>
      <c r="Q700" s="94">
        <v>10779.77</v>
      </c>
      <c r="R700" t="s">
        <v>33</v>
      </c>
      <c r="S700" s="94">
        <v>0</v>
      </c>
      <c r="T700" s="94">
        <v>0</v>
      </c>
      <c r="U700" s="94">
        <v>0</v>
      </c>
      <c r="V700" t="s">
        <v>220</v>
      </c>
      <c r="W700" s="92">
        <v>44286</v>
      </c>
      <c r="X700" t="s">
        <v>2</v>
      </c>
      <c r="Y700" t="s">
        <v>3</v>
      </c>
      <c r="Z700" s="94">
        <v>0</v>
      </c>
      <c r="AA700" s="94">
        <v>0</v>
      </c>
      <c r="AB700" s="94">
        <v>0</v>
      </c>
      <c r="AC700" s="94">
        <v>0</v>
      </c>
      <c r="AD700" s="94">
        <v>0</v>
      </c>
    </row>
    <row r="701" spans="1:30" x14ac:dyDescent="0.2">
      <c r="A701" t="s">
        <v>2539</v>
      </c>
      <c r="B701" t="s">
        <v>9</v>
      </c>
      <c r="C701" t="s">
        <v>5</v>
      </c>
      <c r="D701" t="s">
        <v>61</v>
      </c>
      <c r="E701" t="s">
        <v>2541</v>
      </c>
      <c r="F701" s="84" t="str">
        <f>VLOOKUP(A701,[1]Sheet1!$A$2:$E$1721,5,FALSE)</f>
        <v>15</v>
      </c>
      <c r="G701" s="84">
        <f>VLOOKUP(A701,'[2]FA PLANT-&amp; ELECT INSLATION'!$A$6:$E$1086,5,FALSE)</f>
        <v>0</v>
      </c>
      <c r="H701" s="92">
        <v>38718</v>
      </c>
      <c r="I701" s="93">
        <f t="shared" si="10"/>
        <v>2006</v>
      </c>
      <c r="J701" s="94">
        <v>81.48</v>
      </c>
      <c r="K701" s="94">
        <v>723</v>
      </c>
      <c r="L701" s="94">
        <v>-641.52</v>
      </c>
      <c r="M701" s="94">
        <v>0</v>
      </c>
      <c r="N701" s="94">
        <v>-7.86</v>
      </c>
      <c r="O701" s="94">
        <v>-723</v>
      </c>
      <c r="P701" s="94">
        <v>0</v>
      </c>
      <c r="Q701" s="94">
        <v>649.38</v>
      </c>
      <c r="R701" t="s">
        <v>33</v>
      </c>
      <c r="S701" s="94">
        <v>0</v>
      </c>
      <c r="T701" s="94">
        <v>0</v>
      </c>
      <c r="U701" s="94">
        <v>0</v>
      </c>
      <c r="V701" t="s">
        <v>220</v>
      </c>
      <c r="W701" s="92">
        <v>44286</v>
      </c>
      <c r="X701" t="s">
        <v>2</v>
      </c>
      <c r="Y701" t="s">
        <v>3</v>
      </c>
      <c r="Z701" s="94">
        <v>0</v>
      </c>
      <c r="AA701" s="94">
        <v>0</v>
      </c>
      <c r="AB701" s="94">
        <v>0</v>
      </c>
      <c r="AC701" s="94">
        <v>0</v>
      </c>
      <c r="AD701" s="94">
        <v>0</v>
      </c>
    </row>
    <row r="702" spans="1:30" x14ac:dyDescent="0.2">
      <c r="A702" t="s">
        <v>2539</v>
      </c>
      <c r="B702" t="s">
        <v>10</v>
      </c>
      <c r="C702" t="s">
        <v>5</v>
      </c>
      <c r="D702" t="s">
        <v>61</v>
      </c>
      <c r="E702" t="s">
        <v>2542</v>
      </c>
      <c r="F702" s="84" t="str">
        <f>VLOOKUP(A702,[1]Sheet1!$A$2:$E$1721,5,FALSE)</f>
        <v>15</v>
      </c>
      <c r="G702" s="84">
        <f>VLOOKUP(A702,'[2]FA PLANT-&amp; ELECT INSLATION'!$A$6:$E$1086,5,FALSE)</f>
        <v>0</v>
      </c>
      <c r="H702" s="92">
        <v>38718</v>
      </c>
      <c r="I702" s="93">
        <f t="shared" si="10"/>
        <v>2006</v>
      </c>
      <c r="J702" s="94">
        <v>36.15</v>
      </c>
      <c r="K702" s="94">
        <v>723</v>
      </c>
      <c r="L702" s="94">
        <v>-686.85</v>
      </c>
      <c r="M702" s="94">
        <v>0</v>
      </c>
      <c r="N702" s="94">
        <v>0</v>
      </c>
      <c r="O702" s="94">
        <v>-723</v>
      </c>
      <c r="P702" s="94">
        <v>0</v>
      </c>
      <c r="Q702" s="94">
        <v>686.85</v>
      </c>
      <c r="R702" t="s">
        <v>33</v>
      </c>
      <c r="S702" s="94">
        <v>0</v>
      </c>
      <c r="T702" s="94">
        <v>0</v>
      </c>
      <c r="U702" s="94">
        <v>0</v>
      </c>
      <c r="V702" t="s">
        <v>220</v>
      </c>
      <c r="W702" s="92">
        <v>43981</v>
      </c>
      <c r="X702" t="s">
        <v>2</v>
      </c>
      <c r="Y702" t="s">
        <v>3</v>
      </c>
      <c r="Z702" s="94">
        <v>0</v>
      </c>
      <c r="AA702" s="94">
        <v>0</v>
      </c>
      <c r="AB702" s="94">
        <v>0</v>
      </c>
      <c r="AC702" s="94">
        <v>0</v>
      </c>
      <c r="AD702" s="94">
        <v>0</v>
      </c>
    </row>
    <row r="703" spans="1:30" x14ac:dyDescent="0.2">
      <c r="A703" t="s">
        <v>2539</v>
      </c>
      <c r="B703" t="s">
        <v>11</v>
      </c>
      <c r="C703" t="s">
        <v>5</v>
      </c>
      <c r="D703" t="s">
        <v>61</v>
      </c>
      <c r="E703" t="s">
        <v>2543</v>
      </c>
      <c r="F703" s="84" t="str">
        <f>VLOOKUP(A703,[1]Sheet1!$A$2:$E$1721,5,FALSE)</f>
        <v>15</v>
      </c>
      <c r="G703" s="84">
        <f>VLOOKUP(A703,'[2]FA PLANT-&amp; ELECT INSLATION'!$A$6:$E$1086,5,FALSE)</f>
        <v>0</v>
      </c>
      <c r="H703" s="92">
        <v>38718</v>
      </c>
      <c r="I703" s="93">
        <f t="shared" si="10"/>
        <v>2006</v>
      </c>
      <c r="J703" s="94">
        <v>36.15</v>
      </c>
      <c r="K703" s="94">
        <v>723</v>
      </c>
      <c r="L703" s="94">
        <v>-686.85</v>
      </c>
      <c r="M703" s="94">
        <v>0</v>
      </c>
      <c r="N703" s="94">
        <v>0</v>
      </c>
      <c r="O703" s="94">
        <v>-723</v>
      </c>
      <c r="P703" s="94">
        <v>0</v>
      </c>
      <c r="Q703" s="94">
        <v>686.85</v>
      </c>
      <c r="R703" t="s">
        <v>33</v>
      </c>
      <c r="S703" s="94">
        <v>0</v>
      </c>
      <c r="T703" s="94">
        <v>0</v>
      </c>
      <c r="U703" s="94">
        <v>0</v>
      </c>
      <c r="V703" t="s">
        <v>220</v>
      </c>
      <c r="W703" s="92">
        <v>44286</v>
      </c>
      <c r="X703" t="s">
        <v>2</v>
      </c>
      <c r="Y703" t="s">
        <v>3</v>
      </c>
      <c r="Z703" s="94">
        <v>0</v>
      </c>
      <c r="AA703" s="94">
        <v>0</v>
      </c>
      <c r="AB703" s="94">
        <v>0</v>
      </c>
      <c r="AC703" s="94">
        <v>0</v>
      </c>
      <c r="AD703" s="94">
        <v>0</v>
      </c>
    </row>
    <row r="704" spans="1:30" x14ac:dyDescent="0.2">
      <c r="A704" t="s">
        <v>1325</v>
      </c>
      <c r="B704" t="s">
        <v>8</v>
      </c>
      <c r="C704" t="s">
        <v>5</v>
      </c>
      <c r="D704" t="s">
        <v>61</v>
      </c>
      <c r="E704" t="s">
        <v>1326</v>
      </c>
      <c r="F704" s="84" t="str">
        <f>VLOOKUP(A704,[1]Sheet1!$A$2:$E$1721,5,FALSE)</f>
        <v>15</v>
      </c>
      <c r="G704" s="84">
        <f>VLOOKUP(A704,'[2]FA PLANT-&amp; ELECT INSLATION'!$A$6:$E$1086,5,FALSE)</f>
        <v>0</v>
      </c>
      <c r="H704" s="92">
        <v>38718</v>
      </c>
      <c r="I704" s="93">
        <f t="shared" si="10"/>
        <v>2006</v>
      </c>
      <c r="J704" s="94">
        <v>3160.8</v>
      </c>
      <c r="K704" s="94">
        <v>24281</v>
      </c>
      <c r="L704" s="94">
        <v>-21120.2</v>
      </c>
      <c r="M704" s="94">
        <v>0</v>
      </c>
      <c r="N704" s="94">
        <v>-181.04</v>
      </c>
      <c r="O704" s="94">
        <v>0</v>
      </c>
      <c r="P704" s="94">
        <v>0</v>
      </c>
      <c r="Q704" s="94">
        <v>0</v>
      </c>
      <c r="R704" t="s">
        <v>33</v>
      </c>
      <c r="S704" s="94">
        <v>-21301.24</v>
      </c>
      <c r="T704" s="94">
        <v>2979.76</v>
      </c>
      <c r="U704" s="94">
        <v>24281</v>
      </c>
      <c r="V704" t="s">
        <v>220</v>
      </c>
      <c r="W704" s="92"/>
      <c r="X704" t="s">
        <v>2</v>
      </c>
      <c r="Y704" t="s">
        <v>3</v>
      </c>
      <c r="Z704" s="94">
        <v>0</v>
      </c>
      <c r="AA704" s="94">
        <v>0</v>
      </c>
      <c r="AB704" s="94">
        <v>0</v>
      </c>
      <c r="AC704" s="94">
        <v>0</v>
      </c>
      <c r="AD704" s="94">
        <v>0</v>
      </c>
    </row>
    <row r="705" spans="1:30" x14ac:dyDescent="0.2">
      <c r="A705" t="s">
        <v>1325</v>
      </c>
      <c r="B705" t="s">
        <v>9</v>
      </c>
      <c r="C705" t="s">
        <v>5</v>
      </c>
      <c r="D705" t="s">
        <v>61</v>
      </c>
      <c r="E705" t="s">
        <v>1951</v>
      </c>
      <c r="F705" s="84" t="str">
        <f>VLOOKUP(A705,[1]Sheet1!$A$2:$E$1721,5,FALSE)</f>
        <v>15</v>
      </c>
      <c r="G705" s="84">
        <f>VLOOKUP(A705,'[2]FA PLANT-&amp; ELECT INSLATION'!$A$6:$E$1086,5,FALSE)</f>
        <v>0</v>
      </c>
      <c r="H705" s="92">
        <v>38718</v>
      </c>
      <c r="I705" s="93">
        <f t="shared" si="10"/>
        <v>2006</v>
      </c>
      <c r="J705" s="94">
        <v>160.85</v>
      </c>
      <c r="K705" s="94">
        <v>1428</v>
      </c>
      <c r="L705" s="94">
        <v>-1267.1500000000001</v>
      </c>
      <c r="M705" s="94">
        <v>0</v>
      </c>
      <c r="N705" s="94">
        <v>-15.55</v>
      </c>
      <c r="O705" s="94">
        <v>0</v>
      </c>
      <c r="P705" s="94">
        <v>0</v>
      </c>
      <c r="Q705" s="94">
        <v>0</v>
      </c>
      <c r="R705" t="s">
        <v>33</v>
      </c>
      <c r="S705" s="94">
        <v>-1282.7</v>
      </c>
      <c r="T705" s="94">
        <v>145.30000000000001</v>
      </c>
      <c r="U705" s="94">
        <v>1428</v>
      </c>
      <c r="V705" t="s">
        <v>220</v>
      </c>
      <c r="W705" s="92"/>
      <c r="X705" t="s">
        <v>2</v>
      </c>
      <c r="Y705" t="s">
        <v>3</v>
      </c>
      <c r="Z705" s="94">
        <v>0</v>
      </c>
      <c r="AA705" s="94">
        <v>0</v>
      </c>
      <c r="AB705" s="94">
        <v>0</v>
      </c>
      <c r="AC705" s="94">
        <v>0</v>
      </c>
      <c r="AD705" s="94">
        <v>0</v>
      </c>
    </row>
    <row r="706" spans="1:30" x14ac:dyDescent="0.2">
      <c r="A706" t="s">
        <v>1325</v>
      </c>
      <c r="B706" t="s">
        <v>10</v>
      </c>
      <c r="C706" t="s">
        <v>5</v>
      </c>
      <c r="D706" t="s">
        <v>61</v>
      </c>
      <c r="E706" t="s">
        <v>1952</v>
      </c>
      <c r="F706" s="84" t="str">
        <f>VLOOKUP(A706,[1]Sheet1!$A$2:$E$1721,5,FALSE)</f>
        <v>15</v>
      </c>
      <c r="G706" s="84">
        <f>VLOOKUP(A706,'[2]FA PLANT-&amp; ELECT INSLATION'!$A$6:$E$1086,5,FALSE)</f>
        <v>0</v>
      </c>
      <c r="H706" s="92">
        <v>38718</v>
      </c>
      <c r="I706" s="93">
        <f t="shared" si="10"/>
        <v>2006</v>
      </c>
      <c r="J706" s="94">
        <v>71.400000000000006</v>
      </c>
      <c r="K706" s="94">
        <v>1428</v>
      </c>
      <c r="L706" s="94">
        <v>-1356.6</v>
      </c>
      <c r="M706" s="94">
        <v>0</v>
      </c>
      <c r="N706" s="94">
        <v>0</v>
      </c>
      <c r="O706" s="94">
        <v>0</v>
      </c>
      <c r="P706" s="94">
        <v>0</v>
      </c>
      <c r="Q706" s="94">
        <v>0</v>
      </c>
      <c r="R706" t="s">
        <v>33</v>
      </c>
      <c r="S706" s="94">
        <v>-1356.6</v>
      </c>
      <c r="T706" s="94">
        <v>71.400000000000006</v>
      </c>
      <c r="U706" s="94">
        <v>1428</v>
      </c>
      <c r="V706" t="s">
        <v>220</v>
      </c>
      <c r="W706" s="92"/>
      <c r="X706" t="s">
        <v>2</v>
      </c>
      <c r="Y706" t="s">
        <v>3</v>
      </c>
      <c r="Z706" s="94">
        <v>0</v>
      </c>
      <c r="AA706" s="94">
        <v>0</v>
      </c>
      <c r="AB706" s="94">
        <v>0</v>
      </c>
      <c r="AC706" s="94">
        <v>0</v>
      </c>
      <c r="AD706" s="94">
        <v>0</v>
      </c>
    </row>
    <row r="707" spans="1:30" x14ac:dyDescent="0.2">
      <c r="A707" t="s">
        <v>1325</v>
      </c>
      <c r="B707" t="s">
        <v>11</v>
      </c>
      <c r="C707" t="s">
        <v>5</v>
      </c>
      <c r="D707" t="s">
        <v>61</v>
      </c>
      <c r="E707" t="s">
        <v>1953</v>
      </c>
      <c r="F707" s="84" t="str">
        <f>VLOOKUP(A707,[1]Sheet1!$A$2:$E$1721,5,FALSE)</f>
        <v>15</v>
      </c>
      <c r="G707" s="84">
        <f>VLOOKUP(A707,'[2]FA PLANT-&amp; ELECT INSLATION'!$A$6:$E$1086,5,FALSE)</f>
        <v>0</v>
      </c>
      <c r="H707" s="92">
        <v>38718</v>
      </c>
      <c r="I707" s="93">
        <f t="shared" ref="I707:I770" si="11">YEAR(H707)</f>
        <v>2006</v>
      </c>
      <c r="J707" s="94">
        <v>71.400000000000006</v>
      </c>
      <c r="K707" s="94">
        <v>1428</v>
      </c>
      <c r="L707" s="94">
        <v>-1356.6</v>
      </c>
      <c r="M707" s="94">
        <v>0</v>
      </c>
      <c r="N707" s="94">
        <v>0</v>
      </c>
      <c r="O707" s="94">
        <v>0</v>
      </c>
      <c r="P707" s="94">
        <v>0</v>
      </c>
      <c r="Q707" s="94">
        <v>0</v>
      </c>
      <c r="R707" t="s">
        <v>33</v>
      </c>
      <c r="S707" s="94">
        <v>-1356.6</v>
      </c>
      <c r="T707" s="94">
        <v>71.400000000000006</v>
      </c>
      <c r="U707" s="94">
        <v>1428</v>
      </c>
      <c r="V707" t="s">
        <v>220</v>
      </c>
      <c r="W707" s="92"/>
      <c r="X707" t="s">
        <v>2</v>
      </c>
      <c r="Y707" t="s">
        <v>3</v>
      </c>
      <c r="Z707" s="94">
        <v>0</v>
      </c>
      <c r="AA707" s="94">
        <v>0</v>
      </c>
      <c r="AB707" s="94">
        <v>0</v>
      </c>
      <c r="AC707" s="94">
        <v>0</v>
      </c>
      <c r="AD707" s="94">
        <v>0</v>
      </c>
    </row>
    <row r="708" spans="1:30" x14ac:dyDescent="0.2">
      <c r="A708" t="s">
        <v>1377</v>
      </c>
      <c r="B708" t="s">
        <v>8</v>
      </c>
      <c r="C708" t="s">
        <v>5</v>
      </c>
      <c r="D708" t="s">
        <v>61</v>
      </c>
      <c r="E708" t="s">
        <v>1378</v>
      </c>
      <c r="F708" s="84" t="str">
        <f>VLOOKUP(A708,[1]Sheet1!$A$2:$E$1721,5,FALSE)</f>
        <v>15</v>
      </c>
      <c r="G708" s="84">
        <f>VLOOKUP(A708,'[2]FA PLANT-&amp; ELECT INSLATION'!$A$6:$E$1086,5,FALSE)</f>
        <v>0</v>
      </c>
      <c r="H708" s="92">
        <v>38718</v>
      </c>
      <c r="I708" s="93">
        <f t="shared" si="11"/>
        <v>2006</v>
      </c>
      <c r="J708" s="94">
        <v>2632.56</v>
      </c>
      <c r="K708" s="94">
        <v>20223</v>
      </c>
      <c r="L708" s="94">
        <v>-17590.439999999999</v>
      </c>
      <c r="M708" s="94">
        <v>0</v>
      </c>
      <c r="N708" s="94">
        <v>-150.78</v>
      </c>
      <c r="O708" s="94">
        <v>0</v>
      </c>
      <c r="P708" s="94">
        <v>0</v>
      </c>
      <c r="Q708" s="94">
        <v>0</v>
      </c>
      <c r="R708" t="s">
        <v>33</v>
      </c>
      <c r="S708" s="94">
        <v>-17741.22</v>
      </c>
      <c r="T708" s="94">
        <v>2481.7800000000002</v>
      </c>
      <c r="U708" s="94">
        <v>20223</v>
      </c>
      <c r="V708" t="s">
        <v>220</v>
      </c>
      <c r="W708" s="92"/>
      <c r="X708" t="s">
        <v>2</v>
      </c>
      <c r="Y708" t="s">
        <v>3</v>
      </c>
      <c r="Z708" s="94">
        <v>0</v>
      </c>
      <c r="AA708" s="94">
        <v>0</v>
      </c>
      <c r="AB708" s="94">
        <v>0</v>
      </c>
      <c r="AC708" s="94">
        <v>0</v>
      </c>
      <c r="AD708" s="94">
        <v>0</v>
      </c>
    </row>
    <row r="709" spans="1:30" x14ac:dyDescent="0.2">
      <c r="A709" t="s">
        <v>1377</v>
      </c>
      <c r="B709" t="s">
        <v>9</v>
      </c>
      <c r="C709" t="s">
        <v>5</v>
      </c>
      <c r="D709" t="s">
        <v>61</v>
      </c>
      <c r="E709" t="s">
        <v>1999</v>
      </c>
      <c r="F709" s="84" t="str">
        <f>VLOOKUP(A709,[1]Sheet1!$A$2:$E$1721,5,FALSE)</f>
        <v>15</v>
      </c>
      <c r="G709" s="84">
        <f>VLOOKUP(A709,'[2]FA PLANT-&amp; ELECT INSLATION'!$A$6:$E$1086,5,FALSE)</f>
        <v>0</v>
      </c>
      <c r="H709" s="92">
        <v>38718</v>
      </c>
      <c r="I709" s="93">
        <f t="shared" si="11"/>
        <v>2006</v>
      </c>
      <c r="J709" s="94">
        <v>134.66999999999999</v>
      </c>
      <c r="K709" s="94">
        <v>1190</v>
      </c>
      <c r="L709" s="94">
        <v>-1055.33</v>
      </c>
      <c r="M709" s="94">
        <v>0</v>
      </c>
      <c r="N709" s="94">
        <v>-13.07</v>
      </c>
      <c r="O709" s="94">
        <v>0</v>
      </c>
      <c r="P709" s="94">
        <v>0</v>
      </c>
      <c r="Q709" s="94">
        <v>0</v>
      </c>
      <c r="R709" t="s">
        <v>33</v>
      </c>
      <c r="S709" s="94">
        <v>-1068.4000000000001</v>
      </c>
      <c r="T709" s="94">
        <v>121.6</v>
      </c>
      <c r="U709" s="94">
        <v>1190</v>
      </c>
      <c r="V709" t="s">
        <v>220</v>
      </c>
      <c r="W709" s="92"/>
      <c r="X709" t="s">
        <v>2</v>
      </c>
      <c r="Y709" t="s">
        <v>3</v>
      </c>
      <c r="Z709" s="94">
        <v>0</v>
      </c>
      <c r="AA709" s="94">
        <v>0</v>
      </c>
      <c r="AB709" s="94">
        <v>0</v>
      </c>
      <c r="AC709" s="94">
        <v>0</v>
      </c>
      <c r="AD709" s="94">
        <v>0</v>
      </c>
    </row>
    <row r="710" spans="1:30" x14ac:dyDescent="0.2">
      <c r="A710" t="s">
        <v>1377</v>
      </c>
      <c r="B710" t="s">
        <v>10</v>
      </c>
      <c r="C710" t="s">
        <v>5</v>
      </c>
      <c r="D710" t="s">
        <v>61</v>
      </c>
      <c r="E710" t="s">
        <v>2000</v>
      </c>
      <c r="F710" s="84" t="str">
        <f>VLOOKUP(A710,[1]Sheet1!$A$2:$E$1721,5,FALSE)</f>
        <v>15</v>
      </c>
      <c r="G710" s="84">
        <f>VLOOKUP(A710,'[2]FA PLANT-&amp; ELECT INSLATION'!$A$6:$E$1086,5,FALSE)</f>
        <v>0</v>
      </c>
      <c r="H710" s="92">
        <v>38718</v>
      </c>
      <c r="I710" s="93">
        <f t="shared" si="11"/>
        <v>2006</v>
      </c>
      <c r="J710" s="94">
        <v>59.5</v>
      </c>
      <c r="K710" s="94">
        <v>1190</v>
      </c>
      <c r="L710" s="94">
        <v>-1130.5</v>
      </c>
      <c r="M710" s="94">
        <v>0</v>
      </c>
      <c r="N710" s="94">
        <v>0</v>
      </c>
      <c r="O710" s="94">
        <v>0</v>
      </c>
      <c r="P710" s="94">
        <v>0</v>
      </c>
      <c r="Q710" s="94">
        <v>0</v>
      </c>
      <c r="R710" t="s">
        <v>33</v>
      </c>
      <c r="S710" s="94">
        <v>-1130.5</v>
      </c>
      <c r="T710" s="94">
        <v>59.5</v>
      </c>
      <c r="U710" s="94">
        <v>1190</v>
      </c>
      <c r="V710" t="s">
        <v>220</v>
      </c>
      <c r="W710" s="92"/>
      <c r="X710" t="s">
        <v>2</v>
      </c>
      <c r="Y710" t="s">
        <v>3</v>
      </c>
      <c r="Z710" s="94">
        <v>0</v>
      </c>
      <c r="AA710" s="94">
        <v>0</v>
      </c>
      <c r="AB710" s="94">
        <v>0</v>
      </c>
      <c r="AC710" s="94">
        <v>0</v>
      </c>
      <c r="AD710" s="94">
        <v>0</v>
      </c>
    </row>
    <row r="711" spans="1:30" x14ac:dyDescent="0.2">
      <c r="A711" t="s">
        <v>1377</v>
      </c>
      <c r="B711" t="s">
        <v>11</v>
      </c>
      <c r="C711" t="s">
        <v>5</v>
      </c>
      <c r="D711" t="s">
        <v>61</v>
      </c>
      <c r="E711" t="s">
        <v>2001</v>
      </c>
      <c r="F711" s="84" t="str">
        <f>VLOOKUP(A711,[1]Sheet1!$A$2:$E$1721,5,FALSE)</f>
        <v>15</v>
      </c>
      <c r="G711" s="84">
        <f>VLOOKUP(A711,'[2]FA PLANT-&amp; ELECT INSLATION'!$A$6:$E$1086,5,FALSE)</f>
        <v>0</v>
      </c>
      <c r="H711" s="92">
        <v>38718</v>
      </c>
      <c r="I711" s="93">
        <f t="shared" si="11"/>
        <v>2006</v>
      </c>
      <c r="J711" s="94">
        <v>59.5</v>
      </c>
      <c r="K711" s="94">
        <v>1190</v>
      </c>
      <c r="L711" s="94">
        <v>-1130.5</v>
      </c>
      <c r="M711" s="94">
        <v>0</v>
      </c>
      <c r="N711" s="94">
        <v>0</v>
      </c>
      <c r="O711" s="94">
        <v>0</v>
      </c>
      <c r="P711" s="94">
        <v>0</v>
      </c>
      <c r="Q711" s="94">
        <v>0</v>
      </c>
      <c r="R711" t="s">
        <v>33</v>
      </c>
      <c r="S711" s="94">
        <v>-1130.5</v>
      </c>
      <c r="T711" s="94">
        <v>59.5</v>
      </c>
      <c r="U711" s="94">
        <v>1190</v>
      </c>
      <c r="V711" t="s">
        <v>220</v>
      </c>
      <c r="W711" s="92"/>
      <c r="X711" t="s">
        <v>2</v>
      </c>
      <c r="Y711" t="s">
        <v>3</v>
      </c>
      <c r="Z711" s="94">
        <v>0</v>
      </c>
      <c r="AA711" s="94">
        <v>0</v>
      </c>
      <c r="AB711" s="94">
        <v>0</v>
      </c>
      <c r="AC711" s="94">
        <v>0</v>
      </c>
      <c r="AD711" s="94">
        <v>0</v>
      </c>
    </row>
    <row r="712" spans="1:30" x14ac:dyDescent="0.2">
      <c r="A712" t="s">
        <v>553</v>
      </c>
      <c r="B712" t="s">
        <v>8</v>
      </c>
      <c r="C712" t="s">
        <v>5</v>
      </c>
      <c r="D712" t="s">
        <v>61</v>
      </c>
      <c r="E712" t="s">
        <v>554</v>
      </c>
      <c r="F712" s="84" t="str">
        <f>VLOOKUP(A712,[1]Sheet1!$A$2:$E$1721,5,FALSE)</f>
        <v>15</v>
      </c>
      <c r="G712" s="84">
        <f>VLOOKUP(A712,'[2]FA PLANT-&amp; ELECT INSLATION'!$A$6:$E$1086,5,FALSE)</f>
        <v>743</v>
      </c>
      <c r="H712" s="92">
        <v>38718</v>
      </c>
      <c r="I712" s="93">
        <f t="shared" si="11"/>
        <v>2006</v>
      </c>
      <c r="J712" s="94">
        <v>69094.59</v>
      </c>
      <c r="K712" s="94">
        <v>543871</v>
      </c>
      <c r="L712" s="94">
        <v>-474776.41</v>
      </c>
      <c r="M712" s="94">
        <v>0</v>
      </c>
      <c r="N712" s="94">
        <v>-3896.53</v>
      </c>
      <c r="O712" s="94">
        <v>0</v>
      </c>
      <c r="P712" s="94">
        <v>0</v>
      </c>
      <c r="Q712" s="94">
        <v>0</v>
      </c>
      <c r="R712" t="s">
        <v>33</v>
      </c>
      <c r="S712" s="94">
        <v>-478672.94</v>
      </c>
      <c r="T712" s="94">
        <v>65198.06</v>
      </c>
      <c r="U712" s="94">
        <v>543871</v>
      </c>
      <c r="V712" t="s">
        <v>220</v>
      </c>
      <c r="W712" s="92"/>
      <c r="X712" t="s">
        <v>2</v>
      </c>
      <c r="Y712" t="s">
        <v>3</v>
      </c>
      <c r="Z712" s="94">
        <v>0</v>
      </c>
      <c r="AA712" s="94">
        <v>0</v>
      </c>
      <c r="AB712" s="94">
        <v>0</v>
      </c>
      <c r="AC712" s="94">
        <v>0</v>
      </c>
      <c r="AD712" s="94">
        <v>0</v>
      </c>
    </row>
    <row r="713" spans="1:30" x14ac:dyDescent="0.2">
      <c r="A713" t="s">
        <v>553</v>
      </c>
      <c r="B713" t="s">
        <v>9</v>
      </c>
      <c r="C713" t="s">
        <v>5</v>
      </c>
      <c r="D713" t="s">
        <v>61</v>
      </c>
      <c r="E713" t="s">
        <v>1265</v>
      </c>
      <c r="F713" s="84" t="str">
        <f>VLOOKUP(A713,[1]Sheet1!$A$2:$E$1721,5,FALSE)</f>
        <v>15</v>
      </c>
      <c r="G713" s="84">
        <f>VLOOKUP(A713,'[2]FA PLANT-&amp; ELECT INSLATION'!$A$6:$E$1086,5,FALSE)</f>
        <v>743</v>
      </c>
      <c r="H713" s="92">
        <v>38718</v>
      </c>
      <c r="I713" s="93">
        <f t="shared" si="11"/>
        <v>2006</v>
      </c>
      <c r="J713" s="94">
        <v>3611.31</v>
      </c>
      <c r="K713" s="94">
        <v>31992</v>
      </c>
      <c r="L713" s="94">
        <v>-28380.69</v>
      </c>
      <c r="M713" s="94">
        <v>0</v>
      </c>
      <c r="N713" s="94">
        <v>-349.65</v>
      </c>
      <c r="O713" s="94">
        <v>0</v>
      </c>
      <c r="P713" s="94">
        <v>0</v>
      </c>
      <c r="Q713" s="94">
        <v>0</v>
      </c>
      <c r="R713" t="s">
        <v>33</v>
      </c>
      <c r="S713" s="94">
        <v>-28730.34</v>
      </c>
      <c r="T713" s="94">
        <v>3261.66</v>
      </c>
      <c r="U713" s="94">
        <v>31992</v>
      </c>
      <c r="V713" t="s">
        <v>220</v>
      </c>
      <c r="W713" s="92"/>
      <c r="X713" t="s">
        <v>2</v>
      </c>
      <c r="Y713" t="s">
        <v>3</v>
      </c>
      <c r="Z713" s="94">
        <v>0</v>
      </c>
      <c r="AA713" s="94">
        <v>0</v>
      </c>
      <c r="AB713" s="94">
        <v>0</v>
      </c>
      <c r="AC713" s="94">
        <v>0</v>
      </c>
      <c r="AD713" s="94">
        <v>0</v>
      </c>
    </row>
    <row r="714" spans="1:30" x14ac:dyDescent="0.2">
      <c r="A714" t="s">
        <v>553</v>
      </c>
      <c r="B714" t="s">
        <v>10</v>
      </c>
      <c r="C714" t="s">
        <v>5</v>
      </c>
      <c r="D714" t="s">
        <v>61</v>
      </c>
      <c r="E714" t="s">
        <v>1266</v>
      </c>
      <c r="F714" s="84" t="str">
        <f>VLOOKUP(A714,[1]Sheet1!$A$2:$E$1721,5,FALSE)</f>
        <v>15</v>
      </c>
      <c r="G714" s="84">
        <f>VLOOKUP(A714,'[2]FA PLANT-&amp; ELECT INSLATION'!$A$6:$E$1086,5,FALSE)</f>
        <v>743</v>
      </c>
      <c r="H714" s="92">
        <v>38718</v>
      </c>
      <c r="I714" s="93">
        <f t="shared" si="11"/>
        <v>2006</v>
      </c>
      <c r="J714" s="94">
        <v>1599.6</v>
      </c>
      <c r="K714" s="94">
        <v>31992</v>
      </c>
      <c r="L714" s="94">
        <v>-30392.400000000001</v>
      </c>
      <c r="M714" s="94">
        <v>0</v>
      </c>
      <c r="N714" s="94">
        <v>0</v>
      </c>
      <c r="O714" s="94">
        <v>0</v>
      </c>
      <c r="P714" s="94">
        <v>0</v>
      </c>
      <c r="Q714" s="94">
        <v>0</v>
      </c>
      <c r="R714" t="s">
        <v>33</v>
      </c>
      <c r="S714" s="94">
        <v>-30392.400000000001</v>
      </c>
      <c r="T714" s="94">
        <v>1599.6</v>
      </c>
      <c r="U714" s="94">
        <v>31992</v>
      </c>
      <c r="V714" t="s">
        <v>220</v>
      </c>
      <c r="W714" s="92"/>
      <c r="X714" t="s">
        <v>2</v>
      </c>
      <c r="Y714" t="s">
        <v>3</v>
      </c>
      <c r="Z714" s="94">
        <v>0</v>
      </c>
      <c r="AA714" s="94">
        <v>0</v>
      </c>
      <c r="AB714" s="94">
        <v>0</v>
      </c>
      <c r="AC714" s="94">
        <v>0</v>
      </c>
      <c r="AD714" s="94">
        <v>0</v>
      </c>
    </row>
    <row r="715" spans="1:30" x14ac:dyDescent="0.2">
      <c r="A715" t="s">
        <v>553</v>
      </c>
      <c r="B715" t="s">
        <v>11</v>
      </c>
      <c r="C715" t="s">
        <v>5</v>
      </c>
      <c r="D715" t="s">
        <v>61</v>
      </c>
      <c r="E715" t="s">
        <v>1267</v>
      </c>
      <c r="F715" s="84" t="str">
        <f>VLOOKUP(A715,[1]Sheet1!$A$2:$E$1721,5,FALSE)</f>
        <v>15</v>
      </c>
      <c r="G715" s="84">
        <f>VLOOKUP(A715,'[2]FA PLANT-&amp; ELECT INSLATION'!$A$6:$E$1086,5,FALSE)</f>
        <v>743</v>
      </c>
      <c r="H715" s="92">
        <v>38718</v>
      </c>
      <c r="I715" s="93">
        <f t="shared" si="11"/>
        <v>2006</v>
      </c>
      <c r="J715" s="94">
        <v>1599.6</v>
      </c>
      <c r="K715" s="94">
        <v>31992</v>
      </c>
      <c r="L715" s="94">
        <v>-30392.400000000001</v>
      </c>
      <c r="M715" s="94">
        <v>0</v>
      </c>
      <c r="N715" s="94">
        <v>0</v>
      </c>
      <c r="O715" s="94">
        <v>0</v>
      </c>
      <c r="P715" s="94">
        <v>0</v>
      </c>
      <c r="Q715" s="94">
        <v>0</v>
      </c>
      <c r="R715" t="s">
        <v>33</v>
      </c>
      <c r="S715" s="94">
        <v>-30392.400000000001</v>
      </c>
      <c r="T715" s="94">
        <v>1599.6</v>
      </c>
      <c r="U715" s="94">
        <v>31992</v>
      </c>
      <c r="V715" t="s">
        <v>220</v>
      </c>
      <c r="W715" s="92"/>
      <c r="X715" t="s">
        <v>2</v>
      </c>
      <c r="Y715" t="s">
        <v>3</v>
      </c>
      <c r="Z715" s="94">
        <v>0</v>
      </c>
      <c r="AA715" s="94">
        <v>0</v>
      </c>
      <c r="AB715" s="94">
        <v>0</v>
      </c>
      <c r="AC715" s="94">
        <v>0</v>
      </c>
      <c r="AD715" s="94">
        <v>0</v>
      </c>
    </row>
    <row r="716" spans="1:30" x14ac:dyDescent="0.2">
      <c r="A716" t="s">
        <v>386</v>
      </c>
      <c r="B716" t="s">
        <v>8</v>
      </c>
      <c r="C716" t="s">
        <v>5</v>
      </c>
      <c r="D716" t="s">
        <v>61</v>
      </c>
      <c r="E716" t="s">
        <v>387</v>
      </c>
      <c r="F716" s="84" t="str">
        <f>VLOOKUP(A716,[1]Sheet1!$A$2:$E$1721,5,FALSE)</f>
        <v>15</v>
      </c>
      <c r="G716" s="84">
        <f>VLOOKUP(A716,'[2]FA PLANT-&amp; ELECT INSLATION'!$A$6:$E$1086,5,FALSE)</f>
        <v>743</v>
      </c>
      <c r="H716" s="92">
        <v>39718</v>
      </c>
      <c r="I716" s="93">
        <f t="shared" si="11"/>
        <v>2008</v>
      </c>
      <c r="J716" s="94">
        <v>377978.36</v>
      </c>
      <c r="K716" s="94">
        <v>1184199</v>
      </c>
      <c r="L716" s="94">
        <v>-806220.64</v>
      </c>
      <c r="M716" s="94">
        <v>0</v>
      </c>
      <c r="N716" s="94">
        <v>-23629.26</v>
      </c>
      <c r="O716" s="94">
        <v>0</v>
      </c>
      <c r="P716" s="94">
        <v>0</v>
      </c>
      <c r="Q716" s="94">
        <v>0</v>
      </c>
      <c r="R716" t="s">
        <v>33</v>
      </c>
      <c r="S716" s="94">
        <v>-829849.9</v>
      </c>
      <c r="T716" s="94">
        <v>354349.1</v>
      </c>
      <c r="U716" s="94">
        <v>1184199</v>
      </c>
      <c r="V716" t="s">
        <v>220</v>
      </c>
      <c r="W716" s="92"/>
      <c r="X716" t="s">
        <v>2</v>
      </c>
      <c r="Y716" t="s">
        <v>3</v>
      </c>
      <c r="Z716" s="94">
        <v>0</v>
      </c>
      <c r="AA716" s="94">
        <v>0</v>
      </c>
      <c r="AB716" s="94">
        <v>0</v>
      </c>
      <c r="AC716" s="94">
        <v>0</v>
      </c>
      <c r="AD716" s="94">
        <v>0</v>
      </c>
    </row>
    <row r="717" spans="1:30" x14ac:dyDescent="0.2">
      <c r="A717" t="s">
        <v>386</v>
      </c>
      <c r="B717" t="s">
        <v>9</v>
      </c>
      <c r="C717" t="s">
        <v>5</v>
      </c>
      <c r="D717" t="s">
        <v>61</v>
      </c>
      <c r="E717" t="s">
        <v>1057</v>
      </c>
      <c r="F717" s="84" t="str">
        <f>VLOOKUP(A717,[1]Sheet1!$A$2:$E$1721,5,FALSE)</f>
        <v>15</v>
      </c>
      <c r="G717" s="84">
        <f>VLOOKUP(A717,'[2]FA PLANT-&amp; ELECT INSLATION'!$A$6:$E$1086,5,FALSE)</f>
        <v>743</v>
      </c>
      <c r="H717" s="92">
        <v>39718</v>
      </c>
      <c r="I717" s="93">
        <f t="shared" si="11"/>
        <v>2008</v>
      </c>
      <c r="J717" s="94">
        <v>19658.060000000001</v>
      </c>
      <c r="K717" s="94">
        <v>69659</v>
      </c>
      <c r="L717" s="94">
        <v>-50000.94</v>
      </c>
      <c r="M717" s="94">
        <v>0</v>
      </c>
      <c r="N717" s="94">
        <v>-1905.1</v>
      </c>
      <c r="O717" s="94">
        <v>0</v>
      </c>
      <c r="P717" s="94">
        <v>0</v>
      </c>
      <c r="Q717" s="94">
        <v>0</v>
      </c>
      <c r="R717" t="s">
        <v>33</v>
      </c>
      <c r="S717" s="94">
        <v>-51906.04</v>
      </c>
      <c r="T717" s="94">
        <v>17752.96</v>
      </c>
      <c r="U717" s="94">
        <v>69659</v>
      </c>
      <c r="V717" t="s">
        <v>220</v>
      </c>
      <c r="W717" s="92"/>
      <c r="X717" t="s">
        <v>2</v>
      </c>
      <c r="Y717" t="s">
        <v>3</v>
      </c>
      <c r="Z717" s="94">
        <v>0</v>
      </c>
      <c r="AA717" s="94">
        <v>0</v>
      </c>
      <c r="AB717" s="94">
        <v>0</v>
      </c>
      <c r="AC717" s="94">
        <v>0</v>
      </c>
      <c r="AD717" s="94">
        <v>0</v>
      </c>
    </row>
    <row r="718" spans="1:30" x14ac:dyDescent="0.2">
      <c r="A718" t="s">
        <v>386</v>
      </c>
      <c r="B718" t="s">
        <v>10</v>
      </c>
      <c r="C718" t="s">
        <v>5</v>
      </c>
      <c r="D718" t="s">
        <v>61</v>
      </c>
      <c r="E718" t="s">
        <v>1058</v>
      </c>
      <c r="F718" s="84" t="str">
        <f>VLOOKUP(A718,[1]Sheet1!$A$2:$E$1721,5,FALSE)</f>
        <v>15</v>
      </c>
      <c r="G718" s="84">
        <f>VLOOKUP(A718,'[2]FA PLANT-&amp; ELECT INSLATION'!$A$6:$E$1086,5,FALSE)</f>
        <v>743</v>
      </c>
      <c r="H718" s="92">
        <v>39718</v>
      </c>
      <c r="I718" s="93">
        <f t="shared" si="11"/>
        <v>2008</v>
      </c>
      <c r="J718" s="94">
        <v>3482.95</v>
      </c>
      <c r="K718" s="94">
        <v>69659</v>
      </c>
      <c r="L718" s="94">
        <v>-66176.05</v>
      </c>
      <c r="M718" s="94">
        <v>0</v>
      </c>
      <c r="N718" s="94">
        <v>0</v>
      </c>
      <c r="O718" s="94">
        <v>0</v>
      </c>
      <c r="P718" s="94">
        <v>0</v>
      </c>
      <c r="Q718" s="94">
        <v>0</v>
      </c>
      <c r="R718" t="s">
        <v>33</v>
      </c>
      <c r="S718" s="94">
        <v>-66176.05</v>
      </c>
      <c r="T718" s="94">
        <v>3482.95</v>
      </c>
      <c r="U718" s="94">
        <v>69659</v>
      </c>
      <c r="V718" t="s">
        <v>220</v>
      </c>
      <c r="W718" s="92"/>
      <c r="X718" t="s">
        <v>2</v>
      </c>
      <c r="Y718" t="s">
        <v>3</v>
      </c>
      <c r="Z718" s="94">
        <v>0</v>
      </c>
      <c r="AA718" s="94">
        <v>0</v>
      </c>
      <c r="AB718" s="94">
        <v>0</v>
      </c>
      <c r="AC718" s="94">
        <v>0</v>
      </c>
      <c r="AD718" s="94">
        <v>0</v>
      </c>
    </row>
    <row r="719" spans="1:30" x14ac:dyDescent="0.2">
      <c r="A719" t="s">
        <v>386</v>
      </c>
      <c r="B719" t="s">
        <v>11</v>
      </c>
      <c r="C719" t="s">
        <v>5</v>
      </c>
      <c r="D719" t="s">
        <v>61</v>
      </c>
      <c r="E719" t="s">
        <v>1059</v>
      </c>
      <c r="F719" s="84" t="str">
        <f>VLOOKUP(A719,[1]Sheet1!$A$2:$E$1721,5,FALSE)</f>
        <v>15</v>
      </c>
      <c r="G719" s="84">
        <f>VLOOKUP(A719,'[2]FA PLANT-&amp; ELECT INSLATION'!$A$6:$E$1086,5,FALSE)</f>
        <v>743</v>
      </c>
      <c r="H719" s="92">
        <v>39718</v>
      </c>
      <c r="I719" s="93">
        <f t="shared" si="11"/>
        <v>2008</v>
      </c>
      <c r="J719" s="94">
        <v>3482.95</v>
      </c>
      <c r="K719" s="94">
        <v>69659</v>
      </c>
      <c r="L719" s="94">
        <v>-66176.05</v>
      </c>
      <c r="M719" s="94">
        <v>0</v>
      </c>
      <c r="N719" s="94">
        <v>0</v>
      </c>
      <c r="O719" s="94">
        <v>0</v>
      </c>
      <c r="P719" s="94">
        <v>0</v>
      </c>
      <c r="Q719" s="94">
        <v>0</v>
      </c>
      <c r="R719" t="s">
        <v>33</v>
      </c>
      <c r="S719" s="94">
        <v>-66176.05</v>
      </c>
      <c r="T719" s="94">
        <v>3482.95</v>
      </c>
      <c r="U719" s="94">
        <v>69659</v>
      </c>
      <c r="V719" t="s">
        <v>220</v>
      </c>
      <c r="W719" s="92"/>
      <c r="X719" t="s">
        <v>2</v>
      </c>
      <c r="Y719" t="s">
        <v>3</v>
      </c>
      <c r="Z719" s="94">
        <v>0</v>
      </c>
      <c r="AA719" s="94">
        <v>0</v>
      </c>
      <c r="AB719" s="94">
        <v>0</v>
      </c>
      <c r="AC719" s="94">
        <v>0</v>
      </c>
      <c r="AD719" s="94">
        <v>0</v>
      </c>
    </row>
    <row r="720" spans="1:30" x14ac:dyDescent="0.2">
      <c r="A720" t="s">
        <v>483</v>
      </c>
      <c r="B720" t="s">
        <v>8</v>
      </c>
      <c r="C720" t="s">
        <v>5</v>
      </c>
      <c r="D720" t="s">
        <v>61</v>
      </c>
      <c r="E720" t="s">
        <v>484</v>
      </c>
      <c r="F720" s="84" t="str">
        <f>VLOOKUP(A720,[1]Sheet1!$A$2:$E$1721,5,FALSE)</f>
        <v>15</v>
      </c>
      <c r="G720" s="84">
        <f>VLOOKUP(A720,'[2]FA PLANT-&amp; ELECT INSLATION'!$A$6:$E$1086,5,FALSE)</f>
        <v>0</v>
      </c>
      <c r="H720" s="92">
        <v>39718</v>
      </c>
      <c r="I720" s="93">
        <f t="shared" si="11"/>
        <v>2008</v>
      </c>
      <c r="J720" s="94">
        <v>144525.82999999999</v>
      </c>
      <c r="K720" s="94">
        <v>755787</v>
      </c>
      <c r="L720" s="94">
        <v>-611261.17000000004</v>
      </c>
      <c r="M720" s="94">
        <v>0</v>
      </c>
      <c r="N720" s="94">
        <v>-7912.03</v>
      </c>
      <c r="O720" s="94">
        <v>0</v>
      </c>
      <c r="P720" s="94">
        <v>0</v>
      </c>
      <c r="Q720" s="94">
        <v>0</v>
      </c>
      <c r="R720" t="s">
        <v>33</v>
      </c>
      <c r="S720" s="94">
        <v>-619173.19999999995</v>
      </c>
      <c r="T720" s="94">
        <v>136613.79999999999</v>
      </c>
      <c r="U720" s="94">
        <v>755787</v>
      </c>
      <c r="V720" t="s">
        <v>220</v>
      </c>
      <c r="W720" s="92"/>
      <c r="X720" t="s">
        <v>2</v>
      </c>
      <c r="Y720" t="s">
        <v>3</v>
      </c>
      <c r="Z720" s="94">
        <v>0</v>
      </c>
      <c r="AA720" s="94">
        <v>0</v>
      </c>
      <c r="AB720" s="94">
        <v>0</v>
      </c>
      <c r="AC720" s="94">
        <v>0</v>
      </c>
      <c r="AD720" s="94">
        <v>0</v>
      </c>
    </row>
    <row r="721" spans="1:30" x14ac:dyDescent="0.2">
      <c r="A721" t="s">
        <v>483</v>
      </c>
      <c r="B721" t="s">
        <v>9</v>
      </c>
      <c r="C721" t="s">
        <v>5</v>
      </c>
      <c r="D721" t="s">
        <v>61</v>
      </c>
      <c r="E721" t="s">
        <v>1191</v>
      </c>
      <c r="F721" s="84" t="str">
        <f>VLOOKUP(A721,[1]Sheet1!$A$2:$E$1721,5,FALSE)</f>
        <v>15</v>
      </c>
      <c r="G721" s="84">
        <f>VLOOKUP(A721,'[2]FA PLANT-&amp; ELECT INSLATION'!$A$6:$E$1086,5,FALSE)</f>
        <v>0</v>
      </c>
      <c r="H721" s="92">
        <v>39718</v>
      </c>
      <c r="I721" s="93">
        <f t="shared" si="11"/>
        <v>2008</v>
      </c>
      <c r="J721" s="94">
        <v>7638.41</v>
      </c>
      <c r="K721" s="94">
        <v>44458</v>
      </c>
      <c r="L721" s="94">
        <v>-36819.589999999997</v>
      </c>
      <c r="M721" s="94">
        <v>0</v>
      </c>
      <c r="N721" s="94">
        <v>-637.84</v>
      </c>
      <c r="O721" s="94">
        <v>0</v>
      </c>
      <c r="P721" s="94">
        <v>0</v>
      </c>
      <c r="Q721" s="94">
        <v>0</v>
      </c>
      <c r="R721" t="s">
        <v>33</v>
      </c>
      <c r="S721" s="94">
        <v>-37457.43</v>
      </c>
      <c r="T721" s="94">
        <v>7000.57</v>
      </c>
      <c r="U721" s="94">
        <v>44458</v>
      </c>
      <c r="V721" t="s">
        <v>220</v>
      </c>
      <c r="W721" s="92"/>
      <c r="X721" t="s">
        <v>2</v>
      </c>
      <c r="Y721" t="s">
        <v>3</v>
      </c>
      <c r="Z721" s="94">
        <v>0</v>
      </c>
      <c r="AA721" s="94">
        <v>0</v>
      </c>
      <c r="AB721" s="94">
        <v>0</v>
      </c>
      <c r="AC721" s="94">
        <v>0</v>
      </c>
      <c r="AD721" s="94">
        <v>0</v>
      </c>
    </row>
    <row r="722" spans="1:30" x14ac:dyDescent="0.2">
      <c r="A722" t="s">
        <v>483</v>
      </c>
      <c r="B722" t="s">
        <v>10</v>
      </c>
      <c r="C722" t="s">
        <v>5</v>
      </c>
      <c r="D722" t="s">
        <v>61</v>
      </c>
      <c r="E722" t="s">
        <v>1192</v>
      </c>
      <c r="F722" s="84" t="str">
        <f>VLOOKUP(A722,[1]Sheet1!$A$2:$E$1721,5,FALSE)</f>
        <v>15</v>
      </c>
      <c r="G722" s="84">
        <f>VLOOKUP(A722,'[2]FA PLANT-&amp; ELECT INSLATION'!$A$6:$E$1086,5,FALSE)</f>
        <v>0</v>
      </c>
      <c r="H722" s="92">
        <v>39718</v>
      </c>
      <c r="I722" s="93">
        <f t="shared" si="11"/>
        <v>2008</v>
      </c>
      <c r="J722" s="94">
        <v>2222.9</v>
      </c>
      <c r="K722" s="94">
        <v>44458</v>
      </c>
      <c r="L722" s="94">
        <v>-42235.1</v>
      </c>
      <c r="M722" s="94">
        <v>0</v>
      </c>
      <c r="N722" s="94">
        <v>0</v>
      </c>
      <c r="O722" s="94">
        <v>0</v>
      </c>
      <c r="P722" s="94">
        <v>0</v>
      </c>
      <c r="Q722" s="94">
        <v>0</v>
      </c>
      <c r="R722" t="s">
        <v>33</v>
      </c>
      <c r="S722" s="94">
        <v>-42235.1</v>
      </c>
      <c r="T722" s="94">
        <v>2222.9</v>
      </c>
      <c r="U722" s="94">
        <v>44458</v>
      </c>
      <c r="V722" t="s">
        <v>220</v>
      </c>
      <c r="W722" s="92"/>
      <c r="X722" t="s">
        <v>2</v>
      </c>
      <c r="Y722" t="s">
        <v>3</v>
      </c>
      <c r="Z722" s="94">
        <v>0</v>
      </c>
      <c r="AA722" s="94">
        <v>0</v>
      </c>
      <c r="AB722" s="94">
        <v>0</v>
      </c>
      <c r="AC722" s="94">
        <v>0</v>
      </c>
      <c r="AD722" s="94">
        <v>0</v>
      </c>
    </row>
    <row r="723" spans="1:30" x14ac:dyDescent="0.2">
      <c r="A723" t="s">
        <v>483</v>
      </c>
      <c r="B723" t="s">
        <v>11</v>
      </c>
      <c r="C723" t="s">
        <v>5</v>
      </c>
      <c r="D723" t="s">
        <v>61</v>
      </c>
      <c r="E723" t="s">
        <v>1193</v>
      </c>
      <c r="F723" s="84" t="str">
        <f>VLOOKUP(A723,[1]Sheet1!$A$2:$E$1721,5,FALSE)</f>
        <v>15</v>
      </c>
      <c r="G723" s="84">
        <f>VLOOKUP(A723,'[2]FA PLANT-&amp; ELECT INSLATION'!$A$6:$E$1086,5,FALSE)</f>
        <v>0</v>
      </c>
      <c r="H723" s="92">
        <v>39718</v>
      </c>
      <c r="I723" s="93">
        <f t="shared" si="11"/>
        <v>2008</v>
      </c>
      <c r="J723" s="94">
        <v>2222.9</v>
      </c>
      <c r="K723" s="94">
        <v>44458</v>
      </c>
      <c r="L723" s="94">
        <v>-42235.1</v>
      </c>
      <c r="M723" s="94">
        <v>0</v>
      </c>
      <c r="N723" s="94">
        <v>0</v>
      </c>
      <c r="O723" s="94">
        <v>0</v>
      </c>
      <c r="P723" s="94">
        <v>0</v>
      </c>
      <c r="Q723" s="94">
        <v>0</v>
      </c>
      <c r="R723" t="s">
        <v>33</v>
      </c>
      <c r="S723" s="94">
        <v>-42235.1</v>
      </c>
      <c r="T723" s="94">
        <v>2222.9</v>
      </c>
      <c r="U723" s="94">
        <v>44458</v>
      </c>
      <c r="V723" t="s">
        <v>220</v>
      </c>
      <c r="W723" s="92"/>
      <c r="X723" t="s">
        <v>2</v>
      </c>
      <c r="Y723" t="s">
        <v>3</v>
      </c>
      <c r="Z723" s="94">
        <v>0</v>
      </c>
      <c r="AA723" s="94">
        <v>0</v>
      </c>
      <c r="AB723" s="94">
        <v>0</v>
      </c>
      <c r="AC723" s="94">
        <v>0</v>
      </c>
      <c r="AD723" s="94">
        <v>0</v>
      </c>
    </row>
    <row r="724" spans="1:30" x14ac:dyDescent="0.2">
      <c r="A724" t="s">
        <v>231</v>
      </c>
      <c r="B724" t="s">
        <v>8</v>
      </c>
      <c r="C724" t="s">
        <v>5</v>
      </c>
      <c r="D724" t="s">
        <v>61</v>
      </c>
      <c r="E724" t="s">
        <v>232</v>
      </c>
      <c r="F724" s="84" t="str">
        <f>VLOOKUP(A724,[1]Sheet1!$A$2:$E$1721,5,FALSE)</f>
        <v>15</v>
      </c>
      <c r="G724" s="84">
        <f>VLOOKUP(A724,'[2]FA PLANT-&amp; ELECT INSLATION'!$A$6:$E$1086,5,FALSE)</f>
        <v>1143</v>
      </c>
      <c r="H724" s="92">
        <v>39789</v>
      </c>
      <c r="I724" s="93">
        <f t="shared" si="11"/>
        <v>2008</v>
      </c>
      <c r="J724" s="94">
        <v>2098278.56</v>
      </c>
      <c r="K724" s="94">
        <v>9874162</v>
      </c>
      <c r="L724" s="94">
        <v>-7775883.4400000004</v>
      </c>
      <c r="M724" s="94">
        <v>0</v>
      </c>
      <c r="N724" s="94">
        <v>-117250.89</v>
      </c>
      <c r="O724" s="94">
        <v>0</v>
      </c>
      <c r="P724" s="94">
        <v>0</v>
      </c>
      <c r="Q724" s="94">
        <v>0</v>
      </c>
      <c r="R724" t="s">
        <v>33</v>
      </c>
      <c r="S724" s="94">
        <v>-7893134.3300000001</v>
      </c>
      <c r="T724" s="94">
        <v>1981027.67</v>
      </c>
      <c r="U724" s="94">
        <v>9874162</v>
      </c>
      <c r="V724" t="s">
        <v>220</v>
      </c>
      <c r="W724" s="92"/>
      <c r="X724" t="s">
        <v>2</v>
      </c>
      <c r="Y724" t="s">
        <v>3</v>
      </c>
      <c r="Z724" s="94">
        <v>0</v>
      </c>
      <c r="AA724" s="94">
        <v>0</v>
      </c>
      <c r="AB724" s="94">
        <v>0</v>
      </c>
      <c r="AC724" s="94">
        <v>0</v>
      </c>
      <c r="AD724" s="94">
        <v>0</v>
      </c>
    </row>
    <row r="725" spans="1:30" x14ac:dyDescent="0.2">
      <c r="A725" t="s">
        <v>231</v>
      </c>
      <c r="B725" t="s">
        <v>9</v>
      </c>
      <c r="C725" t="s">
        <v>5</v>
      </c>
      <c r="D725" t="s">
        <v>61</v>
      </c>
      <c r="E725" t="s">
        <v>526</v>
      </c>
      <c r="F725" s="84" t="str">
        <f>VLOOKUP(A725,[1]Sheet1!$A$2:$E$1721,5,FALSE)</f>
        <v>15</v>
      </c>
      <c r="G725" s="84">
        <f>VLOOKUP(A725,'[2]FA PLANT-&amp; ELECT INSLATION'!$A$6:$E$1086,5,FALSE)</f>
        <v>1143</v>
      </c>
      <c r="H725" s="92">
        <v>39789</v>
      </c>
      <c r="I725" s="93">
        <f t="shared" si="11"/>
        <v>2008</v>
      </c>
      <c r="J725" s="94">
        <v>110803.87</v>
      </c>
      <c r="K725" s="94">
        <v>580833</v>
      </c>
      <c r="L725" s="94">
        <v>-470029.13</v>
      </c>
      <c r="M725" s="94">
        <v>0</v>
      </c>
      <c r="N725" s="94">
        <v>-9414.26</v>
      </c>
      <c r="O725" s="94">
        <v>0</v>
      </c>
      <c r="P725" s="94">
        <v>0</v>
      </c>
      <c r="Q725" s="94">
        <v>0</v>
      </c>
      <c r="R725" t="s">
        <v>33</v>
      </c>
      <c r="S725" s="94">
        <v>-479443.39</v>
      </c>
      <c r="T725" s="94">
        <v>101389.61</v>
      </c>
      <c r="U725" s="94">
        <v>580833</v>
      </c>
      <c r="V725" t="s">
        <v>220</v>
      </c>
      <c r="W725" s="92"/>
      <c r="X725" t="s">
        <v>2</v>
      </c>
      <c r="Y725" t="s">
        <v>3</v>
      </c>
      <c r="Z725" s="94">
        <v>0</v>
      </c>
      <c r="AA725" s="94">
        <v>0</v>
      </c>
      <c r="AB725" s="94">
        <v>0</v>
      </c>
      <c r="AC725" s="94">
        <v>0</v>
      </c>
      <c r="AD725" s="94">
        <v>0</v>
      </c>
    </row>
    <row r="726" spans="1:30" x14ac:dyDescent="0.2">
      <c r="A726" t="s">
        <v>231</v>
      </c>
      <c r="B726" t="s">
        <v>10</v>
      </c>
      <c r="C726" t="s">
        <v>5</v>
      </c>
      <c r="D726" t="s">
        <v>61</v>
      </c>
      <c r="E726" t="s">
        <v>527</v>
      </c>
      <c r="F726" s="84" t="str">
        <f>VLOOKUP(A726,[1]Sheet1!$A$2:$E$1721,5,FALSE)</f>
        <v>15</v>
      </c>
      <c r="G726" s="84">
        <f>VLOOKUP(A726,'[2]FA PLANT-&amp; ELECT INSLATION'!$A$6:$E$1086,5,FALSE)</f>
        <v>1143</v>
      </c>
      <c r="H726" s="92">
        <v>39789</v>
      </c>
      <c r="I726" s="93">
        <f t="shared" si="11"/>
        <v>2008</v>
      </c>
      <c r="J726" s="94">
        <v>29041.65</v>
      </c>
      <c r="K726" s="94">
        <v>580833</v>
      </c>
      <c r="L726" s="94">
        <v>-551791.35</v>
      </c>
      <c r="M726" s="94">
        <v>0</v>
      </c>
      <c r="N726" s="94">
        <v>0</v>
      </c>
      <c r="O726" s="94">
        <v>0</v>
      </c>
      <c r="P726" s="94">
        <v>0</v>
      </c>
      <c r="Q726" s="94">
        <v>0</v>
      </c>
      <c r="R726" t="s">
        <v>33</v>
      </c>
      <c r="S726" s="94">
        <v>-551791.35</v>
      </c>
      <c r="T726" s="94">
        <v>29041.65</v>
      </c>
      <c r="U726" s="94">
        <v>580833</v>
      </c>
      <c r="V726" t="s">
        <v>220</v>
      </c>
      <c r="W726" s="92"/>
      <c r="X726" t="s">
        <v>2</v>
      </c>
      <c r="Y726" t="s">
        <v>3</v>
      </c>
      <c r="Z726" s="94">
        <v>0</v>
      </c>
      <c r="AA726" s="94">
        <v>0</v>
      </c>
      <c r="AB726" s="94">
        <v>0</v>
      </c>
      <c r="AC726" s="94">
        <v>0</v>
      </c>
      <c r="AD726" s="94">
        <v>0</v>
      </c>
    </row>
    <row r="727" spans="1:30" x14ac:dyDescent="0.2">
      <c r="A727" t="s">
        <v>231</v>
      </c>
      <c r="B727" t="s">
        <v>11</v>
      </c>
      <c r="C727" t="s">
        <v>5</v>
      </c>
      <c r="D727" t="s">
        <v>61</v>
      </c>
      <c r="E727" t="s">
        <v>528</v>
      </c>
      <c r="F727" s="84" t="str">
        <f>VLOOKUP(A727,[1]Sheet1!$A$2:$E$1721,5,FALSE)</f>
        <v>15</v>
      </c>
      <c r="G727" s="84">
        <f>VLOOKUP(A727,'[2]FA PLANT-&amp; ELECT INSLATION'!$A$6:$E$1086,5,FALSE)</f>
        <v>1143</v>
      </c>
      <c r="H727" s="92">
        <v>39789</v>
      </c>
      <c r="I727" s="93">
        <f t="shared" si="11"/>
        <v>2008</v>
      </c>
      <c r="J727" s="94">
        <v>29041.65</v>
      </c>
      <c r="K727" s="94">
        <v>580833</v>
      </c>
      <c r="L727" s="94">
        <v>-551791.35</v>
      </c>
      <c r="M727" s="94">
        <v>0</v>
      </c>
      <c r="N727" s="94">
        <v>0</v>
      </c>
      <c r="O727" s="94">
        <v>0</v>
      </c>
      <c r="P727" s="94">
        <v>0</v>
      </c>
      <c r="Q727" s="94">
        <v>0</v>
      </c>
      <c r="R727" t="s">
        <v>33</v>
      </c>
      <c r="S727" s="94">
        <v>-551791.35</v>
      </c>
      <c r="T727" s="94">
        <v>29041.65</v>
      </c>
      <c r="U727" s="94">
        <v>580833</v>
      </c>
      <c r="V727" t="s">
        <v>220</v>
      </c>
      <c r="W727" s="92"/>
      <c r="X727" t="s">
        <v>2</v>
      </c>
      <c r="Y727" t="s">
        <v>3</v>
      </c>
      <c r="Z727" s="94">
        <v>0</v>
      </c>
      <c r="AA727" s="94">
        <v>0</v>
      </c>
      <c r="AB727" s="94">
        <v>0</v>
      </c>
      <c r="AC727" s="94">
        <v>0</v>
      </c>
      <c r="AD727" s="94">
        <v>0</v>
      </c>
    </row>
    <row r="728" spans="1:30" x14ac:dyDescent="0.2">
      <c r="A728" t="s">
        <v>281</v>
      </c>
      <c r="B728" t="s">
        <v>8</v>
      </c>
      <c r="C728" t="s">
        <v>5</v>
      </c>
      <c r="D728" t="s">
        <v>61</v>
      </c>
      <c r="E728" t="s">
        <v>282</v>
      </c>
      <c r="F728" s="84" t="str">
        <f>VLOOKUP(A728,[1]Sheet1!$A$2:$E$1721,5,FALSE)</f>
        <v>15</v>
      </c>
      <c r="G728" s="84">
        <f>VLOOKUP(A728,'[2]FA PLANT-&amp; ELECT INSLATION'!$A$6:$E$1086,5,FALSE)</f>
        <v>0</v>
      </c>
      <c r="H728" s="92">
        <v>39661</v>
      </c>
      <c r="I728" s="93">
        <f t="shared" si="11"/>
        <v>2008</v>
      </c>
      <c r="J728" s="94">
        <v>348602.96</v>
      </c>
      <c r="K728" s="94">
        <v>3571161</v>
      </c>
      <c r="L728" s="94">
        <v>-3222558.04</v>
      </c>
      <c r="M728" s="94">
        <v>0</v>
      </c>
      <c r="N728" s="94">
        <v>-12752.49</v>
      </c>
      <c r="O728" s="94">
        <v>0</v>
      </c>
      <c r="P728" s="94">
        <v>0</v>
      </c>
      <c r="Q728" s="94">
        <v>0</v>
      </c>
      <c r="R728" t="s">
        <v>33</v>
      </c>
      <c r="S728" s="94">
        <v>-3235310.53</v>
      </c>
      <c r="T728" s="94">
        <v>335850.47</v>
      </c>
      <c r="U728" s="94">
        <v>3571161</v>
      </c>
      <c r="V728" t="s">
        <v>220</v>
      </c>
      <c r="W728" s="92"/>
      <c r="X728" t="s">
        <v>2</v>
      </c>
      <c r="Y728" t="s">
        <v>3</v>
      </c>
      <c r="Z728" s="94">
        <v>0</v>
      </c>
      <c r="AA728" s="94">
        <v>0</v>
      </c>
      <c r="AB728" s="94">
        <v>0</v>
      </c>
      <c r="AC728" s="94">
        <v>0</v>
      </c>
      <c r="AD728" s="94">
        <v>0</v>
      </c>
    </row>
    <row r="729" spans="1:30" x14ac:dyDescent="0.2">
      <c r="A729" t="s">
        <v>281</v>
      </c>
      <c r="B729" t="s">
        <v>9</v>
      </c>
      <c r="C729" t="s">
        <v>5</v>
      </c>
      <c r="D729" t="s">
        <v>61</v>
      </c>
      <c r="E729" t="s">
        <v>800</v>
      </c>
      <c r="F729" s="84" t="str">
        <f>VLOOKUP(A729,[1]Sheet1!$A$2:$E$1721,5,FALSE)</f>
        <v>15</v>
      </c>
      <c r="G729" s="84">
        <f>VLOOKUP(A729,'[2]FA PLANT-&amp; ELECT INSLATION'!$A$6:$E$1086,5,FALSE)</f>
        <v>0</v>
      </c>
      <c r="H729" s="92">
        <v>39661</v>
      </c>
      <c r="I729" s="93">
        <f t="shared" si="11"/>
        <v>2008</v>
      </c>
      <c r="J729" s="94">
        <v>19105.13</v>
      </c>
      <c r="K729" s="94">
        <v>210068</v>
      </c>
      <c r="L729" s="94">
        <v>-190962.87</v>
      </c>
      <c r="M729" s="94">
        <v>0</v>
      </c>
      <c r="N729" s="94">
        <v>-1032.0899999999999</v>
      </c>
      <c r="O729" s="94">
        <v>0</v>
      </c>
      <c r="P729" s="94">
        <v>0</v>
      </c>
      <c r="Q729" s="94">
        <v>0</v>
      </c>
      <c r="R729" t="s">
        <v>33</v>
      </c>
      <c r="S729" s="94">
        <v>-191994.96</v>
      </c>
      <c r="T729" s="94">
        <v>18073.04</v>
      </c>
      <c r="U729" s="94">
        <v>210068</v>
      </c>
      <c r="V729" t="s">
        <v>220</v>
      </c>
      <c r="W729" s="92"/>
      <c r="X729" t="s">
        <v>2</v>
      </c>
      <c r="Y729" t="s">
        <v>3</v>
      </c>
      <c r="Z729" s="94">
        <v>0</v>
      </c>
      <c r="AA729" s="94">
        <v>0</v>
      </c>
      <c r="AB729" s="94">
        <v>0</v>
      </c>
      <c r="AC729" s="94">
        <v>0</v>
      </c>
      <c r="AD729" s="94">
        <v>0</v>
      </c>
    </row>
    <row r="730" spans="1:30" x14ac:dyDescent="0.2">
      <c r="A730" t="s">
        <v>281</v>
      </c>
      <c r="B730" t="s">
        <v>10</v>
      </c>
      <c r="C730" t="s">
        <v>5</v>
      </c>
      <c r="D730" t="s">
        <v>61</v>
      </c>
      <c r="E730" t="s">
        <v>801</v>
      </c>
      <c r="F730" s="84" t="str">
        <f>VLOOKUP(A730,[1]Sheet1!$A$2:$E$1721,5,FALSE)</f>
        <v>15</v>
      </c>
      <c r="G730" s="84">
        <f>VLOOKUP(A730,'[2]FA PLANT-&amp; ELECT INSLATION'!$A$6:$E$1086,5,FALSE)</f>
        <v>0</v>
      </c>
      <c r="H730" s="92">
        <v>39661</v>
      </c>
      <c r="I730" s="93">
        <f t="shared" si="11"/>
        <v>2008</v>
      </c>
      <c r="J730" s="94">
        <v>10503.4</v>
      </c>
      <c r="K730" s="94">
        <v>210068</v>
      </c>
      <c r="L730" s="94">
        <v>-199564.6</v>
      </c>
      <c r="M730" s="94">
        <v>0</v>
      </c>
      <c r="N730" s="94">
        <v>0</v>
      </c>
      <c r="O730" s="94">
        <v>0</v>
      </c>
      <c r="P730" s="94">
        <v>0</v>
      </c>
      <c r="Q730" s="94">
        <v>0</v>
      </c>
      <c r="R730" t="s">
        <v>33</v>
      </c>
      <c r="S730" s="94">
        <v>-199564.6</v>
      </c>
      <c r="T730" s="94">
        <v>10503.4</v>
      </c>
      <c r="U730" s="94">
        <v>210068</v>
      </c>
      <c r="V730" t="s">
        <v>220</v>
      </c>
      <c r="W730" s="92"/>
      <c r="X730" t="s">
        <v>2</v>
      </c>
      <c r="Y730" t="s">
        <v>3</v>
      </c>
      <c r="Z730" s="94">
        <v>0</v>
      </c>
      <c r="AA730" s="94">
        <v>0</v>
      </c>
      <c r="AB730" s="94">
        <v>0</v>
      </c>
      <c r="AC730" s="94">
        <v>0</v>
      </c>
      <c r="AD730" s="94">
        <v>0</v>
      </c>
    </row>
    <row r="731" spans="1:30" x14ac:dyDescent="0.2">
      <c r="A731" t="s">
        <v>281</v>
      </c>
      <c r="B731" t="s">
        <v>11</v>
      </c>
      <c r="C731" t="s">
        <v>5</v>
      </c>
      <c r="D731" t="s">
        <v>61</v>
      </c>
      <c r="E731" t="s">
        <v>802</v>
      </c>
      <c r="F731" s="84" t="str">
        <f>VLOOKUP(A731,[1]Sheet1!$A$2:$E$1721,5,FALSE)</f>
        <v>15</v>
      </c>
      <c r="G731" s="84">
        <f>VLOOKUP(A731,'[2]FA PLANT-&amp; ELECT INSLATION'!$A$6:$E$1086,5,FALSE)</f>
        <v>0</v>
      </c>
      <c r="H731" s="92">
        <v>39661</v>
      </c>
      <c r="I731" s="93">
        <f t="shared" si="11"/>
        <v>2008</v>
      </c>
      <c r="J731" s="94">
        <v>10503.4</v>
      </c>
      <c r="K731" s="94">
        <v>210068</v>
      </c>
      <c r="L731" s="94">
        <v>-199564.6</v>
      </c>
      <c r="M731" s="94">
        <v>0</v>
      </c>
      <c r="N731" s="94">
        <v>0</v>
      </c>
      <c r="O731" s="94">
        <v>0</v>
      </c>
      <c r="P731" s="94">
        <v>0</v>
      </c>
      <c r="Q731" s="94">
        <v>0</v>
      </c>
      <c r="R731" t="s">
        <v>33</v>
      </c>
      <c r="S731" s="94">
        <v>-199564.6</v>
      </c>
      <c r="T731" s="94">
        <v>10503.4</v>
      </c>
      <c r="U731" s="94">
        <v>210068</v>
      </c>
      <c r="V731" t="s">
        <v>220</v>
      </c>
      <c r="W731" s="92"/>
      <c r="X731" t="s">
        <v>2</v>
      </c>
      <c r="Y731" t="s">
        <v>3</v>
      </c>
      <c r="Z731" s="94">
        <v>0</v>
      </c>
      <c r="AA731" s="94">
        <v>0</v>
      </c>
      <c r="AB731" s="94">
        <v>0</v>
      </c>
      <c r="AC731" s="94">
        <v>0</v>
      </c>
      <c r="AD731" s="94">
        <v>0</v>
      </c>
    </row>
    <row r="732" spans="1:30" x14ac:dyDescent="0.2">
      <c r="A732" t="s">
        <v>619</v>
      </c>
      <c r="B732" t="s">
        <v>8</v>
      </c>
      <c r="C732" t="s">
        <v>5</v>
      </c>
      <c r="D732" t="s">
        <v>61</v>
      </c>
      <c r="E732" t="s">
        <v>771</v>
      </c>
      <c r="F732" s="84" t="str">
        <f>VLOOKUP(A732,[1]Sheet1!$A$2:$E$1721,5,FALSE)</f>
        <v>15</v>
      </c>
      <c r="G732" s="84">
        <f>VLOOKUP(A732,'[2]FA PLANT-&amp; ELECT INSLATION'!$A$6:$E$1086,5,FALSE)</f>
        <v>1034</v>
      </c>
      <c r="H732" s="92">
        <v>38828</v>
      </c>
      <c r="I732" s="93">
        <f t="shared" si="11"/>
        <v>2006</v>
      </c>
      <c r="J732" s="94">
        <v>24012.11</v>
      </c>
      <c r="K732" s="94">
        <v>243685</v>
      </c>
      <c r="L732" s="94">
        <v>-219672.89</v>
      </c>
      <c r="M732" s="94">
        <v>0</v>
      </c>
      <c r="N732" s="94">
        <v>-1069.93</v>
      </c>
      <c r="O732" s="94">
        <v>0</v>
      </c>
      <c r="P732" s="94">
        <v>0</v>
      </c>
      <c r="Q732" s="94">
        <v>0</v>
      </c>
      <c r="R732" t="s">
        <v>33</v>
      </c>
      <c r="S732" s="94">
        <v>-220742.82</v>
      </c>
      <c r="T732" s="94">
        <v>22942.18</v>
      </c>
      <c r="U732" s="94">
        <v>243685</v>
      </c>
      <c r="V732" t="s">
        <v>220</v>
      </c>
      <c r="W732" s="92"/>
      <c r="X732" t="s">
        <v>2</v>
      </c>
      <c r="Y732" t="s">
        <v>3</v>
      </c>
      <c r="Z732" s="94">
        <v>0</v>
      </c>
      <c r="AA732" s="94">
        <v>0</v>
      </c>
      <c r="AB732" s="94">
        <v>0</v>
      </c>
      <c r="AC732" s="94">
        <v>0</v>
      </c>
      <c r="AD732" s="94">
        <v>0</v>
      </c>
    </row>
    <row r="733" spans="1:30" x14ac:dyDescent="0.2">
      <c r="A733" t="s">
        <v>619</v>
      </c>
      <c r="B733" t="s">
        <v>9</v>
      </c>
      <c r="C733" t="s">
        <v>5</v>
      </c>
      <c r="D733" t="s">
        <v>61</v>
      </c>
      <c r="E733" t="s">
        <v>950</v>
      </c>
      <c r="F733" s="84" t="str">
        <f>VLOOKUP(A733,[1]Sheet1!$A$2:$E$1721,5,FALSE)</f>
        <v>15</v>
      </c>
      <c r="G733" s="84">
        <f>VLOOKUP(A733,'[2]FA PLANT-&amp; ELECT INSLATION'!$A$6:$E$1086,5,FALSE)</f>
        <v>1034</v>
      </c>
      <c r="H733" s="92">
        <v>38828</v>
      </c>
      <c r="I733" s="93">
        <f t="shared" si="11"/>
        <v>2006</v>
      </c>
      <c r="J733" s="94">
        <v>7587.16</v>
      </c>
      <c r="K733" s="94">
        <v>121843</v>
      </c>
      <c r="L733" s="94">
        <v>-114255.84</v>
      </c>
      <c r="M733" s="94">
        <v>0</v>
      </c>
      <c r="N733" s="94">
        <v>-1417.35</v>
      </c>
      <c r="O733" s="94">
        <v>0</v>
      </c>
      <c r="P733" s="94">
        <v>0</v>
      </c>
      <c r="Q733" s="94">
        <v>0</v>
      </c>
      <c r="R733" t="s">
        <v>33</v>
      </c>
      <c r="S733" s="94">
        <v>-115673.19</v>
      </c>
      <c r="T733" s="94">
        <v>6169.81</v>
      </c>
      <c r="U733" s="94">
        <v>121843</v>
      </c>
      <c r="V733" t="s">
        <v>220</v>
      </c>
      <c r="W733" s="92"/>
      <c r="X733" t="s">
        <v>2</v>
      </c>
      <c r="Y733" t="s">
        <v>3</v>
      </c>
      <c r="Z733" s="94">
        <v>0</v>
      </c>
      <c r="AA733" s="94">
        <v>0</v>
      </c>
      <c r="AB733" s="94">
        <v>0</v>
      </c>
      <c r="AC733" s="94">
        <v>0</v>
      </c>
      <c r="AD733" s="94">
        <v>0</v>
      </c>
    </row>
    <row r="734" spans="1:30" x14ac:dyDescent="0.2">
      <c r="A734" t="s">
        <v>619</v>
      </c>
      <c r="B734" t="s">
        <v>10</v>
      </c>
      <c r="C734" t="s">
        <v>5</v>
      </c>
      <c r="D734" t="s">
        <v>61</v>
      </c>
      <c r="E734" t="s">
        <v>620</v>
      </c>
      <c r="F734" s="84" t="str">
        <f>VLOOKUP(A734,[1]Sheet1!$A$2:$E$1721,5,FALSE)</f>
        <v>15</v>
      </c>
      <c r="G734" s="84">
        <f>VLOOKUP(A734,'[2]FA PLANT-&amp; ELECT INSLATION'!$A$6:$E$1086,5,FALSE)</f>
        <v>1034</v>
      </c>
      <c r="H734" s="92">
        <v>38828</v>
      </c>
      <c r="I734" s="93">
        <f t="shared" si="11"/>
        <v>2006</v>
      </c>
      <c r="J734" s="94">
        <v>21322.45</v>
      </c>
      <c r="K734" s="94">
        <v>426449</v>
      </c>
      <c r="L734" s="94">
        <v>-405126.55</v>
      </c>
      <c r="M734" s="94">
        <v>0</v>
      </c>
      <c r="N734" s="94">
        <v>0</v>
      </c>
      <c r="O734" s="94">
        <v>0</v>
      </c>
      <c r="P734" s="94">
        <v>0</v>
      </c>
      <c r="Q734" s="94">
        <v>0</v>
      </c>
      <c r="R734" t="s">
        <v>33</v>
      </c>
      <c r="S734" s="94">
        <v>-405126.55</v>
      </c>
      <c r="T734" s="94">
        <v>21322.45</v>
      </c>
      <c r="U734" s="94">
        <v>426449</v>
      </c>
      <c r="V734" t="s">
        <v>220</v>
      </c>
      <c r="W734" s="92"/>
      <c r="X734" t="s">
        <v>2</v>
      </c>
      <c r="Y734" t="s">
        <v>3</v>
      </c>
      <c r="Z734" s="94">
        <v>0</v>
      </c>
      <c r="AA734" s="94">
        <v>0</v>
      </c>
      <c r="AB734" s="94">
        <v>0</v>
      </c>
      <c r="AC734" s="94">
        <v>0</v>
      </c>
      <c r="AD734" s="94">
        <v>0</v>
      </c>
    </row>
    <row r="735" spans="1:30" x14ac:dyDescent="0.2">
      <c r="A735" t="s">
        <v>619</v>
      </c>
      <c r="B735" t="s">
        <v>11</v>
      </c>
      <c r="C735" t="s">
        <v>5</v>
      </c>
      <c r="D735" t="s">
        <v>61</v>
      </c>
      <c r="E735" t="s">
        <v>621</v>
      </c>
      <c r="F735" s="84" t="str">
        <f>VLOOKUP(A735,[1]Sheet1!$A$2:$E$1721,5,FALSE)</f>
        <v>15</v>
      </c>
      <c r="G735" s="84">
        <f>VLOOKUP(A735,'[2]FA PLANT-&amp; ELECT INSLATION'!$A$6:$E$1086,5,FALSE)</f>
        <v>1034</v>
      </c>
      <c r="H735" s="92">
        <v>38828</v>
      </c>
      <c r="I735" s="93">
        <f t="shared" si="11"/>
        <v>2006</v>
      </c>
      <c r="J735" s="94">
        <v>26554.94</v>
      </c>
      <c r="K735" s="94">
        <v>426449</v>
      </c>
      <c r="L735" s="94">
        <v>-399894.06</v>
      </c>
      <c r="M735" s="94">
        <v>0</v>
      </c>
      <c r="N735" s="94">
        <v>-4960.67</v>
      </c>
      <c r="O735" s="94">
        <v>0</v>
      </c>
      <c r="P735" s="94">
        <v>0</v>
      </c>
      <c r="Q735" s="94">
        <v>0</v>
      </c>
      <c r="R735" t="s">
        <v>33</v>
      </c>
      <c r="S735" s="94">
        <v>-404854.73</v>
      </c>
      <c r="T735" s="94">
        <v>21594.27</v>
      </c>
      <c r="U735" s="94">
        <v>426449</v>
      </c>
      <c r="V735" t="s">
        <v>220</v>
      </c>
      <c r="W735" s="92"/>
      <c r="X735" t="s">
        <v>2</v>
      </c>
      <c r="Y735" t="s">
        <v>3</v>
      </c>
      <c r="Z735" s="94">
        <v>0</v>
      </c>
      <c r="AA735" s="94">
        <v>0</v>
      </c>
      <c r="AB735" s="94">
        <v>0</v>
      </c>
      <c r="AC735" s="94">
        <v>0</v>
      </c>
      <c r="AD735" s="94">
        <v>0</v>
      </c>
    </row>
    <row r="736" spans="1:30" x14ac:dyDescent="0.2">
      <c r="A736" t="s">
        <v>354</v>
      </c>
      <c r="B736" t="s">
        <v>8</v>
      </c>
      <c r="C736" t="s">
        <v>5</v>
      </c>
      <c r="D736" t="s">
        <v>61</v>
      </c>
      <c r="E736" t="s">
        <v>431</v>
      </c>
      <c r="F736" s="84" t="str">
        <f>VLOOKUP(A736,[1]Sheet1!$A$2:$E$1721,5,FALSE)</f>
        <v>15</v>
      </c>
      <c r="G736" s="84">
        <f>VLOOKUP(A736,'[2]FA PLANT-&amp; ELECT INSLATION'!$A$6:$E$1086,5,FALSE)</f>
        <v>630</v>
      </c>
      <c r="H736" s="92">
        <v>39502</v>
      </c>
      <c r="I736" s="93">
        <f t="shared" si="11"/>
        <v>2008</v>
      </c>
      <c r="J736" s="94">
        <v>206145.28</v>
      </c>
      <c r="K736" s="94">
        <v>933522</v>
      </c>
      <c r="L736" s="94">
        <v>-727376.72</v>
      </c>
      <c r="M736" s="94">
        <v>0</v>
      </c>
      <c r="N736" s="94">
        <v>-12363.26</v>
      </c>
      <c r="O736" s="94">
        <v>0</v>
      </c>
      <c r="P736" s="94">
        <v>0</v>
      </c>
      <c r="Q736" s="94">
        <v>0</v>
      </c>
      <c r="R736" t="s">
        <v>33</v>
      </c>
      <c r="S736" s="94">
        <v>-739739.98</v>
      </c>
      <c r="T736" s="94">
        <v>193782.02</v>
      </c>
      <c r="U736" s="94">
        <v>933522</v>
      </c>
      <c r="V736" t="s">
        <v>220</v>
      </c>
      <c r="W736" s="92"/>
      <c r="X736" t="s">
        <v>2</v>
      </c>
      <c r="Y736" t="s">
        <v>3</v>
      </c>
      <c r="Z736" s="94">
        <v>0</v>
      </c>
      <c r="AA736" s="94">
        <v>0</v>
      </c>
      <c r="AB736" s="94">
        <v>0</v>
      </c>
      <c r="AC736" s="94">
        <v>0</v>
      </c>
      <c r="AD736" s="94">
        <v>0</v>
      </c>
    </row>
    <row r="737" spans="1:30" x14ac:dyDescent="0.2">
      <c r="A737" t="s">
        <v>354</v>
      </c>
      <c r="B737" t="s">
        <v>9</v>
      </c>
      <c r="C737" t="s">
        <v>5</v>
      </c>
      <c r="D737" t="s">
        <v>61</v>
      </c>
      <c r="E737" t="s">
        <v>592</v>
      </c>
      <c r="F737" s="84" t="str">
        <f>VLOOKUP(A737,[1]Sheet1!$A$2:$E$1721,5,FALSE)</f>
        <v>15</v>
      </c>
      <c r="G737" s="84">
        <f>VLOOKUP(A737,'[2]FA PLANT-&amp; ELECT INSLATION'!$A$6:$E$1086,5,FALSE)</f>
        <v>630</v>
      </c>
      <c r="H737" s="92">
        <v>39502</v>
      </c>
      <c r="I737" s="93">
        <f t="shared" si="11"/>
        <v>2008</v>
      </c>
      <c r="J737" s="94">
        <v>63954.74</v>
      </c>
      <c r="K737" s="94">
        <v>466761</v>
      </c>
      <c r="L737" s="94">
        <v>-402806.26</v>
      </c>
      <c r="M737" s="94">
        <v>0</v>
      </c>
      <c r="N737" s="94">
        <v>-14012.37</v>
      </c>
      <c r="O737" s="94">
        <v>0</v>
      </c>
      <c r="P737" s="94">
        <v>0</v>
      </c>
      <c r="Q737" s="94">
        <v>0</v>
      </c>
      <c r="R737" t="s">
        <v>33</v>
      </c>
      <c r="S737" s="94">
        <v>-416818.63</v>
      </c>
      <c r="T737" s="94">
        <v>49942.37</v>
      </c>
      <c r="U737" s="94">
        <v>466761</v>
      </c>
      <c r="V737" t="s">
        <v>220</v>
      </c>
      <c r="W737" s="92"/>
      <c r="X737" t="s">
        <v>2</v>
      </c>
      <c r="Y737" t="s">
        <v>3</v>
      </c>
      <c r="Z737" s="94">
        <v>0</v>
      </c>
      <c r="AA737" s="94">
        <v>0</v>
      </c>
      <c r="AB737" s="94">
        <v>0</v>
      </c>
      <c r="AC737" s="94">
        <v>0</v>
      </c>
      <c r="AD737" s="94">
        <v>0</v>
      </c>
    </row>
    <row r="738" spans="1:30" x14ac:dyDescent="0.2">
      <c r="A738" t="s">
        <v>354</v>
      </c>
      <c r="B738" t="s">
        <v>10</v>
      </c>
      <c r="C738" t="s">
        <v>5</v>
      </c>
      <c r="D738" t="s">
        <v>61</v>
      </c>
      <c r="E738" t="s">
        <v>355</v>
      </c>
      <c r="F738" s="84" t="str">
        <f>VLOOKUP(A738,[1]Sheet1!$A$2:$E$1721,5,FALSE)</f>
        <v>15</v>
      </c>
      <c r="G738" s="84">
        <f>VLOOKUP(A738,'[2]FA PLANT-&amp; ELECT INSLATION'!$A$6:$E$1086,5,FALSE)</f>
        <v>630</v>
      </c>
      <c r="H738" s="92">
        <v>39502</v>
      </c>
      <c r="I738" s="93">
        <f t="shared" si="11"/>
        <v>2008</v>
      </c>
      <c r="J738" s="94">
        <v>81683.199999999997</v>
      </c>
      <c r="K738" s="94">
        <v>1633664</v>
      </c>
      <c r="L738" s="94">
        <v>-1551980.8</v>
      </c>
      <c r="M738" s="94">
        <v>0</v>
      </c>
      <c r="N738" s="94">
        <v>0</v>
      </c>
      <c r="O738" s="94">
        <v>0</v>
      </c>
      <c r="P738" s="94">
        <v>0</v>
      </c>
      <c r="Q738" s="94">
        <v>0</v>
      </c>
      <c r="R738" t="s">
        <v>33</v>
      </c>
      <c r="S738" s="94">
        <v>-1551980.8</v>
      </c>
      <c r="T738" s="94">
        <v>81683.199999999997</v>
      </c>
      <c r="U738" s="94">
        <v>1633664</v>
      </c>
      <c r="V738" t="s">
        <v>220</v>
      </c>
      <c r="W738" s="92"/>
      <c r="X738" t="s">
        <v>2</v>
      </c>
      <c r="Y738" t="s">
        <v>3</v>
      </c>
      <c r="Z738" s="94">
        <v>0</v>
      </c>
      <c r="AA738" s="94">
        <v>0</v>
      </c>
      <c r="AB738" s="94">
        <v>0</v>
      </c>
      <c r="AC738" s="94">
        <v>0</v>
      </c>
      <c r="AD738" s="94">
        <v>0</v>
      </c>
    </row>
    <row r="739" spans="1:30" x14ac:dyDescent="0.2">
      <c r="A739" t="s">
        <v>354</v>
      </c>
      <c r="B739" t="s">
        <v>11</v>
      </c>
      <c r="C739" t="s">
        <v>5</v>
      </c>
      <c r="D739" t="s">
        <v>61</v>
      </c>
      <c r="E739" t="s">
        <v>356</v>
      </c>
      <c r="F739" s="84" t="str">
        <f>VLOOKUP(A739,[1]Sheet1!$A$2:$E$1721,5,FALSE)</f>
        <v>15</v>
      </c>
      <c r="G739" s="84">
        <f>VLOOKUP(A739,'[2]FA PLANT-&amp; ELECT INSLATION'!$A$6:$E$1086,5,FALSE)</f>
        <v>630</v>
      </c>
      <c r="H739" s="92">
        <v>39502</v>
      </c>
      <c r="I739" s="93">
        <f t="shared" si="11"/>
        <v>2008</v>
      </c>
      <c r="J739" s="94">
        <v>223841.69</v>
      </c>
      <c r="K739" s="94">
        <v>1633664</v>
      </c>
      <c r="L739" s="94">
        <v>-1409822.31</v>
      </c>
      <c r="M739" s="94">
        <v>0</v>
      </c>
      <c r="N739" s="94">
        <v>-49043.34</v>
      </c>
      <c r="O739" s="94">
        <v>0</v>
      </c>
      <c r="P739" s="94">
        <v>0</v>
      </c>
      <c r="Q739" s="94">
        <v>0</v>
      </c>
      <c r="R739" t="s">
        <v>33</v>
      </c>
      <c r="S739" s="94">
        <v>-1458865.65</v>
      </c>
      <c r="T739" s="94">
        <v>174798.35</v>
      </c>
      <c r="U739" s="94">
        <v>1633664</v>
      </c>
      <c r="V739" t="s">
        <v>220</v>
      </c>
      <c r="W739" s="92"/>
      <c r="X739" t="s">
        <v>2</v>
      </c>
      <c r="Y739" t="s">
        <v>3</v>
      </c>
      <c r="Z739" s="94">
        <v>0</v>
      </c>
      <c r="AA739" s="94">
        <v>0</v>
      </c>
      <c r="AB739" s="94">
        <v>0</v>
      </c>
      <c r="AC739" s="94">
        <v>0</v>
      </c>
      <c r="AD739" s="94">
        <v>0</v>
      </c>
    </row>
    <row r="740" spans="1:30" x14ac:dyDescent="0.2">
      <c r="A740" t="s">
        <v>249</v>
      </c>
      <c r="B740" t="s">
        <v>8</v>
      </c>
      <c r="C740" t="s">
        <v>5</v>
      </c>
      <c r="D740" t="s">
        <v>61</v>
      </c>
      <c r="E740" t="s">
        <v>295</v>
      </c>
      <c r="F740" s="84" t="str">
        <f>VLOOKUP(A740,[1]Sheet1!$A$2:$E$1721,5,FALSE)</f>
        <v>15</v>
      </c>
      <c r="G740" s="84" t="str">
        <f>VLOOKUP(A740,'[2]FA PLANT-&amp; ELECT INSLATION'!$A$6:$E$1086,5,FALSE)</f>
        <v>649&amp;650</v>
      </c>
      <c r="H740" s="92">
        <v>39263</v>
      </c>
      <c r="I740" s="93">
        <f t="shared" si="11"/>
        <v>2007</v>
      </c>
      <c r="J740" s="94">
        <v>183197.36</v>
      </c>
      <c r="K740" s="94">
        <v>3155031</v>
      </c>
      <c r="L740" s="94">
        <v>-2971833.64</v>
      </c>
      <c r="M740" s="94">
        <v>0</v>
      </c>
      <c r="N740" s="94">
        <v>-2078.25</v>
      </c>
      <c r="O740" s="94">
        <v>0</v>
      </c>
      <c r="P740" s="94">
        <v>0</v>
      </c>
      <c r="Q740" s="94">
        <v>0</v>
      </c>
      <c r="R740" t="s">
        <v>33</v>
      </c>
      <c r="S740" s="94">
        <v>-2973911.89</v>
      </c>
      <c r="T740" s="94">
        <v>181119.11</v>
      </c>
      <c r="U740" s="94">
        <v>3155031</v>
      </c>
      <c r="V740" t="s">
        <v>220</v>
      </c>
      <c r="W740" s="92"/>
      <c r="X740" t="s">
        <v>2</v>
      </c>
      <c r="Y740" t="s">
        <v>3</v>
      </c>
      <c r="Z740" s="94">
        <v>0</v>
      </c>
      <c r="AA740" s="94">
        <v>0</v>
      </c>
      <c r="AB740" s="94">
        <v>0</v>
      </c>
      <c r="AC740" s="94">
        <v>0</v>
      </c>
      <c r="AD740" s="94">
        <v>0</v>
      </c>
    </row>
    <row r="741" spans="1:30" x14ac:dyDescent="0.2">
      <c r="A741" t="s">
        <v>249</v>
      </c>
      <c r="B741" t="s">
        <v>9</v>
      </c>
      <c r="C741" t="s">
        <v>5</v>
      </c>
      <c r="D741" t="s">
        <v>61</v>
      </c>
      <c r="E741" t="s">
        <v>365</v>
      </c>
      <c r="F741" s="84" t="str">
        <f>VLOOKUP(A741,[1]Sheet1!$A$2:$E$1721,5,FALSE)</f>
        <v>15</v>
      </c>
      <c r="G741" s="84" t="str">
        <f>VLOOKUP(A741,'[2]FA PLANT-&amp; ELECT INSLATION'!$A$6:$E$1086,5,FALSE)</f>
        <v>649&amp;650</v>
      </c>
      <c r="H741" s="92">
        <v>39263</v>
      </c>
      <c r="I741" s="93">
        <f t="shared" si="11"/>
        <v>2007</v>
      </c>
      <c r="J741" s="94">
        <v>84431.45</v>
      </c>
      <c r="K741" s="94">
        <v>1577515</v>
      </c>
      <c r="L741" s="94">
        <v>-1493083.55</v>
      </c>
      <c r="M741" s="94">
        <v>0</v>
      </c>
      <c r="N741" s="94">
        <v>-2475.98</v>
      </c>
      <c r="O741" s="94">
        <v>0</v>
      </c>
      <c r="P741" s="94">
        <v>0</v>
      </c>
      <c r="Q741" s="94">
        <v>0</v>
      </c>
      <c r="R741" t="s">
        <v>33</v>
      </c>
      <c r="S741" s="94">
        <v>-1495559.53</v>
      </c>
      <c r="T741" s="94">
        <v>81955.47</v>
      </c>
      <c r="U741" s="94">
        <v>1577515</v>
      </c>
      <c r="V741" t="s">
        <v>220</v>
      </c>
      <c r="W741" s="92"/>
      <c r="X741" t="s">
        <v>2</v>
      </c>
      <c r="Y741" t="s">
        <v>3</v>
      </c>
      <c r="Z741" s="94">
        <v>0</v>
      </c>
      <c r="AA741" s="94">
        <v>0</v>
      </c>
      <c r="AB741" s="94">
        <v>0</v>
      </c>
      <c r="AC741" s="94">
        <v>0</v>
      </c>
      <c r="AD741" s="94">
        <v>0</v>
      </c>
    </row>
    <row r="742" spans="1:30" x14ac:dyDescent="0.2">
      <c r="A742" t="s">
        <v>249</v>
      </c>
      <c r="B742" t="s">
        <v>10</v>
      </c>
      <c r="C742" t="s">
        <v>5</v>
      </c>
      <c r="D742" t="s">
        <v>61</v>
      </c>
      <c r="E742" t="s">
        <v>250</v>
      </c>
      <c r="F742" s="84" t="str">
        <f>VLOOKUP(A742,[1]Sheet1!$A$2:$E$1721,5,FALSE)</f>
        <v>15</v>
      </c>
      <c r="G742" s="84" t="str">
        <f>VLOOKUP(A742,'[2]FA PLANT-&amp; ELECT INSLATION'!$A$6:$E$1086,5,FALSE)</f>
        <v>649&amp;650</v>
      </c>
      <c r="H742" s="92">
        <v>39263</v>
      </c>
      <c r="I742" s="93">
        <f t="shared" si="11"/>
        <v>2007</v>
      </c>
      <c r="J742" s="94">
        <v>276065.2</v>
      </c>
      <c r="K742" s="94">
        <v>5521304</v>
      </c>
      <c r="L742" s="94">
        <v>-5245238.8</v>
      </c>
      <c r="M742" s="94">
        <v>0</v>
      </c>
      <c r="N742" s="94">
        <v>0</v>
      </c>
      <c r="O742" s="94">
        <v>0</v>
      </c>
      <c r="P742" s="94">
        <v>0</v>
      </c>
      <c r="Q742" s="94">
        <v>0</v>
      </c>
      <c r="R742" t="s">
        <v>33</v>
      </c>
      <c r="S742" s="94">
        <v>-5245238.8</v>
      </c>
      <c r="T742" s="94">
        <v>276065.2</v>
      </c>
      <c r="U742" s="94">
        <v>5521304</v>
      </c>
      <c r="V742" t="s">
        <v>220</v>
      </c>
      <c r="W742" s="92"/>
      <c r="X742" t="s">
        <v>2</v>
      </c>
      <c r="Y742" t="s">
        <v>3</v>
      </c>
      <c r="Z742" s="94">
        <v>0</v>
      </c>
      <c r="AA742" s="94">
        <v>0</v>
      </c>
      <c r="AB742" s="94">
        <v>0</v>
      </c>
      <c r="AC742" s="94">
        <v>0</v>
      </c>
      <c r="AD742" s="94">
        <v>0</v>
      </c>
    </row>
    <row r="743" spans="1:30" x14ac:dyDescent="0.2">
      <c r="A743" t="s">
        <v>249</v>
      </c>
      <c r="B743" t="s">
        <v>11</v>
      </c>
      <c r="C743" t="s">
        <v>5</v>
      </c>
      <c r="D743" t="s">
        <v>61</v>
      </c>
      <c r="E743" t="s">
        <v>251</v>
      </c>
      <c r="F743" s="84" t="str">
        <f>VLOOKUP(A743,[1]Sheet1!$A$2:$E$1721,5,FALSE)</f>
        <v>15</v>
      </c>
      <c r="G743" s="84" t="str">
        <f>VLOOKUP(A743,'[2]FA PLANT-&amp; ELECT INSLATION'!$A$6:$E$1086,5,FALSE)</f>
        <v>649&amp;650</v>
      </c>
      <c r="H743" s="92">
        <v>39263</v>
      </c>
      <c r="I743" s="93">
        <f t="shared" si="11"/>
        <v>2007</v>
      </c>
      <c r="J743" s="94">
        <v>295510.18</v>
      </c>
      <c r="K743" s="94">
        <v>5521304</v>
      </c>
      <c r="L743" s="94">
        <v>-5225793.82</v>
      </c>
      <c r="M743" s="94">
        <v>0</v>
      </c>
      <c r="N743" s="94">
        <v>-8665.9599999999991</v>
      </c>
      <c r="O743" s="94">
        <v>0</v>
      </c>
      <c r="P743" s="94">
        <v>0</v>
      </c>
      <c r="Q743" s="94">
        <v>0</v>
      </c>
      <c r="R743" t="s">
        <v>33</v>
      </c>
      <c r="S743" s="94">
        <v>-5234459.78</v>
      </c>
      <c r="T743" s="94">
        <v>286844.21999999997</v>
      </c>
      <c r="U743" s="94">
        <v>5521304</v>
      </c>
      <c r="V743" t="s">
        <v>220</v>
      </c>
      <c r="W743" s="92"/>
      <c r="X743" t="s">
        <v>2</v>
      </c>
      <c r="Y743" t="s">
        <v>3</v>
      </c>
      <c r="Z743" s="94">
        <v>0</v>
      </c>
      <c r="AA743" s="94">
        <v>0</v>
      </c>
      <c r="AB743" s="94">
        <v>0</v>
      </c>
      <c r="AC743" s="94">
        <v>0</v>
      </c>
      <c r="AD743" s="94">
        <v>0</v>
      </c>
    </row>
    <row r="744" spans="1:30" x14ac:dyDescent="0.2">
      <c r="A744" t="s">
        <v>276</v>
      </c>
      <c r="B744" t="s">
        <v>8</v>
      </c>
      <c r="C744" t="s">
        <v>5</v>
      </c>
      <c r="D744" t="s">
        <v>61</v>
      </c>
      <c r="E744" t="s">
        <v>324</v>
      </c>
      <c r="F744" s="84" t="str">
        <f>VLOOKUP(A744,[1]Sheet1!$A$2:$E$1721,5,FALSE)</f>
        <v>15</v>
      </c>
      <c r="G744" s="84" t="str">
        <f>VLOOKUP(A744,'[2]FA PLANT-&amp; ELECT INSLATION'!$A$6:$E$1086,5,FALSE)</f>
        <v>647&amp;648</v>
      </c>
      <c r="H744" s="92">
        <v>39787</v>
      </c>
      <c r="I744" s="93">
        <f t="shared" si="11"/>
        <v>2008</v>
      </c>
      <c r="J744" s="94">
        <v>634423.05000000005</v>
      </c>
      <c r="K744" s="94">
        <v>2224332</v>
      </c>
      <c r="L744" s="94">
        <v>-1589908.95</v>
      </c>
      <c r="M744" s="94">
        <v>0</v>
      </c>
      <c r="N744" s="94">
        <v>-38247.620000000003</v>
      </c>
      <c r="O744" s="94">
        <v>0</v>
      </c>
      <c r="P744" s="94">
        <v>0</v>
      </c>
      <c r="Q744" s="94">
        <v>0</v>
      </c>
      <c r="R744" t="s">
        <v>33</v>
      </c>
      <c r="S744" s="94">
        <v>-1628156.57</v>
      </c>
      <c r="T744" s="94">
        <v>596175.43000000005</v>
      </c>
      <c r="U744" s="94">
        <v>2224332</v>
      </c>
      <c r="V744" t="s">
        <v>220</v>
      </c>
      <c r="W744" s="92"/>
      <c r="X744" t="s">
        <v>2</v>
      </c>
      <c r="Y744" t="s">
        <v>3</v>
      </c>
      <c r="Z744" s="94">
        <v>0</v>
      </c>
      <c r="AA744" s="94">
        <v>0</v>
      </c>
      <c r="AB744" s="94">
        <v>0</v>
      </c>
      <c r="AC744" s="94">
        <v>0</v>
      </c>
      <c r="AD744" s="94">
        <v>0</v>
      </c>
    </row>
    <row r="745" spans="1:30" x14ac:dyDescent="0.2">
      <c r="A745" t="s">
        <v>276</v>
      </c>
      <c r="B745" t="s">
        <v>9</v>
      </c>
      <c r="C745" t="s">
        <v>5</v>
      </c>
      <c r="D745" t="s">
        <v>61</v>
      </c>
      <c r="E745" t="s">
        <v>403</v>
      </c>
      <c r="F745" s="84" t="str">
        <f>VLOOKUP(A745,[1]Sheet1!$A$2:$E$1721,5,FALSE)</f>
        <v>15</v>
      </c>
      <c r="G745" s="84" t="str">
        <f>VLOOKUP(A745,'[2]FA PLANT-&amp; ELECT INSLATION'!$A$6:$E$1086,5,FALSE)</f>
        <v>647&amp;648</v>
      </c>
      <c r="H745" s="92">
        <v>39787</v>
      </c>
      <c r="I745" s="93">
        <f t="shared" si="11"/>
        <v>2008</v>
      </c>
      <c r="J745" s="94">
        <v>207050.4</v>
      </c>
      <c r="K745" s="94">
        <v>1112166</v>
      </c>
      <c r="L745" s="94">
        <v>-905115.6</v>
      </c>
      <c r="M745" s="94">
        <v>0</v>
      </c>
      <c r="N745" s="94">
        <v>-41158.870000000003</v>
      </c>
      <c r="O745" s="94">
        <v>0</v>
      </c>
      <c r="P745" s="94">
        <v>0</v>
      </c>
      <c r="Q745" s="94">
        <v>0</v>
      </c>
      <c r="R745" t="s">
        <v>33</v>
      </c>
      <c r="S745" s="94">
        <v>-946274.47</v>
      </c>
      <c r="T745" s="94">
        <v>165891.53</v>
      </c>
      <c r="U745" s="94">
        <v>1112166</v>
      </c>
      <c r="V745" t="s">
        <v>220</v>
      </c>
      <c r="W745" s="92"/>
      <c r="X745" t="s">
        <v>2</v>
      </c>
      <c r="Y745" t="s">
        <v>3</v>
      </c>
      <c r="Z745" s="94">
        <v>0</v>
      </c>
      <c r="AA745" s="94">
        <v>0</v>
      </c>
      <c r="AB745" s="94">
        <v>0</v>
      </c>
      <c r="AC745" s="94">
        <v>0</v>
      </c>
      <c r="AD745" s="94">
        <v>0</v>
      </c>
    </row>
    <row r="746" spans="1:30" x14ac:dyDescent="0.2">
      <c r="A746" t="s">
        <v>276</v>
      </c>
      <c r="B746" t="s">
        <v>10</v>
      </c>
      <c r="C746" t="s">
        <v>5</v>
      </c>
      <c r="D746" t="s">
        <v>61</v>
      </c>
      <c r="E746" t="s">
        <v>277</v>
      </c>
      <c r="F746" s="84" t="str">
        <f>VLOOKUP(A746,[1]Sheet1!$A$2:$E$1721,5,FALSE)</f>
        <v>15</v>
      </c>
      <c r="G746" s="84" t="str">
        <f>VLOOKUP(A746,'[2]FA PLANT-&amp; ELECT INSLATION'!$A$6:$E$1086,5,FALSE)</f>
        <v>647&amp;648</v>
      </c>
      <c r="H746" s="92">
        <v>39787</v>
      </c>
      <c r="I746" s="93">
        <f t="shared" si="11"/>
        <v>2008</v>
      </c>
      <c r="J746" s="94">
        <v>194629</v>
      </c>
      <c r="K746" s="94">
        <v>3892580</v>
      </c>
      <c r="L746" s="94">
        <v>-3697951</v>
      </c>
      <c r="M746" s="94">
        <v>0</v>
      </c>
      <c r="N746" s="94">
        <v>0</v>
      </c>
      <c r="O746" s="94">
        <v>0</v>
      </c>
      <c r="P746" s="94">
        <v>0</v>
      </c>
      <c r="Q746" s="94">
        <v>0</v>
      </c>
      <c r="R746" t="s">
        <v>33</v>
      </c>
      <c r="S746" s="94">
        <v>-3697951</v>
      </c>
      <c r="T746" s="94">
        <v>194629</v>
      </c>
      <c r="U746" s="94">
        <v>3892580</v>
      </c>
      <c r="V746" t="s">
        <v>220</v>
      </c>
      <c r="W746" s="92"/>
      <c r="X746" t="s">
        <v>2</v>
      </c>
      <c r="Y746" t="s">
        <v>3</v>
      </c>
      <c r="Z746" s="94">
        <v>0</v>
      </c>
      <c r="AA746" s="94">
        <v>0</v>
      </c>
      <c r="AB746" s="94">
        <v>0</v>
      </c>
      <c r="AC746" s="94">
        <v>0</v>
      </c>
      <c r="AD746" s="94">
        <v>0</v>
      </c>
    </row>
    <row r="747" spans="1:30" x14ac:dyDescent="0.2">
      <c r="A747" t="s">
        <v>276</v>
      </c>
      <c r="B747" t="s">
        <v>11</v>
      </c>
      <c r="C747" t="s">
        <v>5</v>
      </c>
      <c r="D747" t="s">
        <v>61</v>
      </c>
      <c r="E747" t="s">
        <v>278</v>
      </c>
      <c r="F747" s="84" t="str">
        <f>VLOOKUP(A747,[1]Sheet1!$A$2:$E$1721,5,FALSE)</f>
        <v>15</v>
      </c>
      <c r="G747" s="84" t="str">
        <f>VLOOKUP(A747,'[2]FA PLANT-&amp; ELECT INSLATION'!$A$6:$E$1086,5,FALSE)</f>
        <v>647&amp;648</v>
      </c>
      <c r="H747" s="92">
        <v>39787</v>
      </c>
      <c r="I747" s="93">
        <f t="shared" si="11"/>
        <v>2008</v>
      </c>
      <c r="J747" s="94">
        <v>724676.2</v>
      </c>
      <c r="K747" s="94">
        <v>3892580</v>
      </c>
      <c r="L747" s="94">
        <v>-3167903.8</v>
      </c>
      <c r="M747" s="94">
        <v>0</v>
      </c>
      <c r="N747" s="94">
        <v>-144056.01</v>
      </c>
      <c r="O747" s="94">
        <v>0</v>
      </c>
      <c r="P747" s="94">
        <v>0</v>
      </c>
      <c r="Q747" s="94">
        <v>0</v>
      </c>
      <c r="R747" t="s">
        <v>33</v>
      </c>
      <c r="S747" s="94">
        <v>-3311959.81</v>
      </c>
      <c r="T747" s="94">
        <v>580620.18999999994</v>
      </c>
      <c r="U747" s="94">
        <v>3892580</v>
      </c>
      <c r="V747" t="s">
        <v>220</v>
      </c>
      <c r="W747" s="92"/>
      <c r="X747" t="s">
        <v>2</v>
      </c>
      <c r="Y747" t="s">
        <v>3</v>
      </c>
      <c r="Z747" s="94">
        <v>0</v>
      </c>
      <c r="AA747" s="94">
        <v>0</v>
      </c>
      <c r="AB747" s="94">
        <v>0</v>
      </c>
      <c r="AC747" s="94">
        <v>0</v>
      </c>
      <c r="AD747" s="94">
        <v>0</v>
      </c>
    </row>
    <row r="748" spans="1:30" x14ac:dyDescent="0.2">
      <c r="A748" t="s">
        <v>258</v>
      </c>
      <c r="B748" t="s">
        <v>8</v>
      </c>
      <c r="C748" t="s">
        <v>5</v>
      </c>
      <c r="D748" t="s">
        <v>61</v>
      </c>
      <c r="E748" t="s">
        <v>312</v>
      </c>
      <c r="F748" s="84" t="str">
        <f>VLOOKUP(A748,[1]Sheet1!$A$2:$E$1721,5,FALSE)</f>
        <v>15</v>
      </c>
      <c r="G748" s="84">
        <f>VLOOKUP(A748,'[2]FA PLANT-&amp; ELECT INSLATION'!$A$6:$E$1086,5,FALSE)</f>
        <v>1023</v>
      </c>
      <c r="H748" s="92">
        <v>39884</v>
      </c>
      <c r="I748" s="93">
        <f t="shared" si="11"/>
        <v>2009</v>
      </c>
      <c r="J748" s="94">
        <v>829761.32</v>
      </c>
      <c r="K748" s="94">
        <v>2727084</v>
      </c>
      <c r="L748" s="94">
        <v>-1897322.68</v>
      </c>
      <c r="M748" s="94">
        <v>0</v>
      </c>
      <c r="N748" s="94">
        <v>-49723.69</v>
      </c>
      <c r="O748" s="94">
        <v>0</v>
      </c>
      <c r="P748" s="94">
        <v>0</v>
      </c>
      <c r="Q748" s="94">
        <v>0</v>
      </c>
      <c r="R748" t="s">
        <v>33</v>
      </c>
      <c r="S748" s="94">
        <v>-1947046.37</v>
      </c>
      <c r="T748" s="94">
        <v>780037.63</v>
      </c>
      <c r="U748" s="94">
        <v>2727084</v>
      </c>
      <c r="V748" t="s">
        <v>220</v>
      </c>
      <c r="W748" s="92"/>
      <c r="X748" t="s">
        <v>2</v>
      </c>
      <c r="Y748" t="s">
        <v>3</v>
      </c>
      <c r="Z748" s="94">
        <v>0</v>
      </c>
      <c r="AA748" s="94">
        <v>0</v>
      </c>
      <c r="AB748" s="94">
        <v>0</v>
      </c>
      <c r="AC748" s="94">
        <v>0</v>
      </c>
      <c r="AD748" s="94">
        <v>0</v>
      </c>
    </row>
    <row r="749" spans="1:30" x14ac:dyDescent="0.2">
      <c r="A749" t="s">
        <v>258</v>
      </c>
      <c r="B749" t="s">
        <v>9</v>
      </c>
      <c r="C749" t="s">
        <v>5</v>
      </c>
      <c r="D749" t="s">
        <v>61</v>
      </c>
      <c r="E749" t="s">
        <v>371</v>
      </c>
      <c r="F749" s="84" t="str">
        <f>VLOOKUP(A749,[1]Sheet1!$A$2:$E$1721,5,FALSE)</f>
        <v>15</v>
      </c>
      <c r="G749" s="84">
        <f>VLOOKUP(A749,'[2]FA PLANT-&amp; ELECT INSLATION'!$A$6:$E$1086,5,FALSE)</f>
        <v>1023</v>
      </c>
      <c r="H749" s="92">
        <v>39884</v>
      </c>
      <c r="I749" s="93">
        <f t="shared" si="11"/>
        <v>2009</v>
      </c>
      <c r="J749" s="94">
        <v>275901.90999999997</v>
      </c>
      <c r="K749" s="94">
        <v>1363542</v>
      </c>
      <c r="L749" s="94">
        <v>-1087640.0900000001</v>
      </c>
      <c r="M749" s="94">
        <v>0</v>
      </c>
      <c r="N749" s="94">
        <v>-52652.47</v>
      </c>
      <c r="O749" s="94">
        <v>0</v>
      </c>
      <c r="P749" s="94">
        <v>0</v>
      </c>
      <c r="Q749" s="94">
        <v>0</v>
      </c>
      <c r="R749" t="s">
        <v>33</v>
      </c>
      <c r="S749" s="94">
        <v>-1140292.56</v>
      </c>
      <c r="T749" s="94">
        <v>223249.44</v>
      </c>
      <c r="U749" s="94">
        <v>1363542</v>
      </c>
      <c r="V749" t="s">
        <v>220</v>
      </c>
      <c r="W749" s="92"/>
      <c r="X749" t="s">
        <v>2</v>
      </c>
      <c r="Y749" t="s">
        <v>3</v>
      </c>
      <c r="Z749" s="94">
        <v>0</v>
      </c>
      <c r="AA749" s="94">
        <v>0</v>
      </c>
      <c r="AB749" s="94">
        <v>0</v>
      </c>
      <c r="AC749" s="94">
        <v>0</v>
      </c>
      <c r="AD749" s="94">
        <v>0</v>
      </c>
    </row>
    <row r="750" spans="1:30" x14ac:dyDescent="0.2">
      <c r="A750" t="s">
        <v>258</v>
      </c>
      <c r="B750" t="s">
        <v>10</v>
      </c>
      <c r="C750" t="s">
        <v>5</v>
      </c>
      <c r="D750" t="s">
        <v>61</v>
      </c>
      <c r="E750" t="s">
        <v>259</v>
      </c>
      <c r="F750" s="84" t="str">
        <f>VLOOKUP(A750,[1]Sheet1!$A$2:$E$1721,5,FALSE)</f>
        <v>15</v>
      </c>
      <c r="G750" s="84">
        <f>VLOOKUP(A750,'[2]FA PLANT-&amp; ELECT INSLATION'!$A$6:$E$1086,5,FALSE)</f>
        <v>1023</v>
      </c>
      <c r="H750" s="92">
        <v>39884</v>
      </c>
      <c r="I750" s="93">
        <f t="shared" si="11"/>
        <v>2009</v>
      </c>
      <c r="J750" s="94">
        <v>238619.85</v>
      </c>
      <c r="K750" s="94">
        <v>4772397</v>
      </c>
      <c r="L750" s="94">
        <v>-4533777.1500000004</v>
      </c>
      <c r="M750" s="94">
        <v>0</v>
      </c>
      <c r="N750" s="94">
        <v>0</v>
      </c>
      <c r="O750" s="94">
        <v>0</v>
      </c>
      <c r="P750" s="94">
        <v>0</v>
      </c>
      <c r="Q750" s="94">
        <v>0</v>
      </c>
      <c r="R750" t="s">
        <v>33</v>
      </c>
      <c r="S750" s="94">
        <v>-4533777.1500000004</v>
      </c>
      <c r="T750" s="94">
        <v>238619.85</v>
      </c>
      <c r="U750" s="94">
        <v>4772397</v>
      </c>
      <c r="V750" t="s">
        <v>220</v>
      </c>
      <c r="W750" s="92"/>
      <c r="X750" t="s">
        <v>2</v>
      </c>
      <c r="Y750" t="s">
        <v>3</v>
      </c>
      <c r="Z750" s="94">
        <v>0</v>
      </c>
      <c r="AA750" s="94">
        <v>0</v>
      </c>
      <c r="AB750" s="94">
        <v>0</v>
      </c>
      <c r="AC750" s="94">
        <v>0</v>
      </c>
      <c r="AD750" s="94">
        <v>0</v>
      </c>
    </row>
    <row r="751" spans="1:30" x14ac:dyDescent="0.2">
      <c r="A751" t="s">
        <v>258</v>
      </c>
      <c r="B751" t="s">
        <v>11</v>
      </c>
      <c r="C751" t="s">
        <v>5</v>
      </c>
      <c r="D751" t="s">
        <v>61</v>
      </c>
      <c r="E751" t="s">
        <v>260</v>
      </c>
      <c r="F751" s="84" t="str">
        <f>VLOOKUP(A751,[1]Sheet1!$A$2:$E$1721,5,FALSE)</f>
        <v>15</v>
      </c>
      <c r="G751" s="84">
        <f>VLOOKUP(A751,'[2]FA PLANT-&amp; ELECT INSLATION'!$A$6:$E$1086,5,FALSE)</f>
        <v>1023</v>
      </c>
      <c r="H751" s="92">
        <v>39884</v>
      </c>
      <c r="I751" s="93">
        <f t="shared" si="11"/>
        <v>2009</v>
      </c>
      <c r="J751" s="94">
        <v>965656.69</v>
      </c>
      <c r="K751" s="94">
        <v>4772397</v>
      </c>
      <c r="L751" s="94">
        <v>-3806740.31</v>
      </c>
      <c r="M751" s="94">
        <v>0</v>
      </c>
      <c r="N751" s="94">
        <v>-184283.64</v>
      </c>
      <c r="O751" s="94">
        <v>0</v>
      </c>
      <c r="P751" s="94">
        <v>0</v>
      </c>
      <c r="Q751" s="94">
        <v>0</v>
      </c>
      <c r="R751" t="s">
        <v>33</v>
      </c>
      <c r="S751" s="94">
        <v>-3991023.95</v>
      </c>
      <c r="T751" s="94">
        <v>781373.05</v>
      </c>
      <c r="U751" s="94">
        <v>4772397</v>
      </c>
      <c r="V751" t="s">
        <v>220</v>
      </c>
      <c r="W751" s="92"/>
      <c r="X751" t="s">
        <v>2</v>
      </c>
      <c r="Y751" t="s">
        <v>3</v>
      </c>
      <c r="Z751" s="94">
        <v>0</v>
      </c>
      <c r="AA751" s="94">
        <v>0</v>
      </c>
      <c r="AB751" s="94">
        <v>0</v>
      </c>
      <c r="AC751" s="94">
        <v>0</v>
      </c>
      <c r="AD751" s="94">
        <v>0</v>
      </c>
    </row>
    <row r="752" spans="1:30" x14ac:dyDescent="0.2">
      <c r="A752" t="s">
        <v>424</v>
      </c>
      <c r="B752" t="s">
        <v>8</v>
      </c>
      <c r="C752" t="s">
        <v>5</v>
      </c>
      <c r="D752" t="s">
        <v>61</v>
      </c>
      <c r="E752" t="s">
        <v>555</v>
      </c>
      <c r="F752" s="84" t="str">
        <f>VLOOKUP(A752,[1]Sheet1!$A$2:$E$1721,5,FALSE)</f>
        <v>15</v>
      </c>
      <c r="G752" s="84">
        <f>VLOOKUP(A752,'[2]FA PLANT-&amp; ELECT INSLATION'!$A$6:$E$1086,5,FALSE)</f>
        <v>1145</v>
      </c>
      <c r="H752" s="92">
        <v>40212</v>
      </c>
      <c r="I752" s="93">
        <f t="shared" si="11"/>
        <v>2010</v>
      </c>
      <c r="J752" s="94">
        <v>174002.84</v>
      </c>
      <c r="K752" s="94">
        <v>539058</v>
      </c>
      <c r="L752" s="94">
        <v>-365055.16</v>
      </c>
      <c r="M752" s="94">
        <v>0</v>
      </c>
      <c r="N752" s="94">
        <v>-9906.4699999999993</v>
      </c>
      <c r="O752" s="94">
        <v>0</v>
      </c>
      <c r="P752" s="94">
        <v>0</v>
      </c>
      <c r="Q752" s="94">
        <v>0</v>
      </c>
      <c r="R752" t="s">
        <v>33</v>
      </c>
      <c r="S752" s="94">
        <v>-374961.63</v>
      </c>
      <c r="T752" s="94">
        <v>164096.37</v>
      </c>
      <c r="U752" s="94">
        <v>539058</v>
      </c>
      <c r="V752" t="s">
        <v>220</v>
      </c>
      <c r="W752" s="92"/>
      <c r="X752" t="s">
        <v>2</v>
      </c>
      <c r="Y752" t="s">
        <v>3</v>
      </c>
      <c r="Z752" s="94">
        <v>0</v>
      </c>
      <c r="AA752" s="94">
        <v>0</v>
      </c>
      <c r="AB752" s="94">
        <v>0</v>
      </c>
      <c r="AC752" s="94">
        <v>0</v>
      </c>
      <c r="AD752" s="94">
        <v>0</v>
      </c>
    </row>
    <row r="753" spans="1:30" x14ac:dyDescent="0.2">
      <c r="A753" t="s">
        <v>424</v>
      </c>
      <c r="B753" t="s">
        <v>9</v>
      </c>
      <c r="C753" t="s">
        <v>5</v>
      </c>
      <c r="D753" t="s">
        <v>61</v>
      </c>
      <c r="E753" t="s">
        <v>736</v>
      </c>
      <c r="F753" s="84" t="str">
        <f>VLOOKUP(A753,[1]Sheet1!$A$2:$E$1721,5,FALSE)</f>
        <v>15</v>
      </c>
      <c r="G753" s="84">
        <f>VLOOKUP(A753,'[2]FA PLANT-&amp; ELECT INSLATION'!$A$6:$E$1086,5,FALSE)</f>
        <v>1145</v>
      </c>
      <c r="H753" s="92">
        <v>40212</v>
      </c>
      <c r="I753" s="93">
        <f t="shared" si="11"/>
        <v>2010</v>
      </c>
      <c r="J753" s="94">
        <v>61837.760000000002</v>
      </c>
      <c r="K753" s="94">
        <v>269529</v>
      </c>
      <c r="L753" s="94">
        <v>-207691.24</v>
      </c>
      <c r="M753" s="94">
        <v>0</v>
      </c>
      <c r="N753" s="94">
        <v>-9984.09</v>
      </c>
      <c r="O753" s="94">
        <v>0</v>
      </c>
      <c r="P753" s="94">
        <v>0</v>
      </c>
      <c r="Q753" s="94">
        <v>0</v>
      </c>
      <c r="R753" t="s">
        <v>33</v>
      </c>
      <c r="S753" s="94">
        <v>-217675.33</v>
      </c>
      <c r="T753" s="94">
        <v>51853.67</v>
      </c>
      <c r="U753" s="94">
        <v>269529</v>
      </c>
      <c r="V753" t="s">
        <v>220</v>
      </c>
      <c r="W753" s="92"/>
      <c r="X753" t="s">
        <v>2</v>
      </c>
      <c r="Y753" t="s">
        <v>3</v>
      </c>
      <c r="Z753" s="94">
        <v>0</v>
      </c>
      <c r="AA753" s="94">
        <v>0</v>
      </c>
      <c r="AB753" s="94">
        <v>0</v>
      </c>
      <c r="AC753" s="94">
        <v>0</v>
      </c>
      <c r="AD753" s="94">
        <v>0</v>
      </c>
    </row>
    <row r="754" spans="1:30" x14ac:dyDescent="0.2">
      <c r="A754" t="s">
        <v>424</v>
      </c>
      <c r="B754" t="s">
        <v>10</v>
      </c>
      <c r="C754" t="s">
        <v>5</v>
      </c>
      <c r="D754" t="s">
        <v>61</v>
      </c>
      <c r="E754" t="s">
        <v>425</v>
      </c>
      <c r="F754" s="84" t="str">
        <f>VLOOKUP(A754,[1]Sheet1!$A$2:$E$1721,5,FALSE)</f>
        <v>15</v>
      </c>
      <c r="G754" s="84">
        <f>VLOOKUP(A754,'[2]FA PLANT-&amp; ELECT INSLATION'!$A$6:$E$1086,5,FALSE)</f>
        <v>1145</v>
      </c>
      <c r="H754" s="92">
        <v>40212</v>
      </c>
      <c r="I754" s="93">
        <f t="shared" si="11"/>
        <v>2010</v>
      </c>
      <c r="J754" s="94">
        <v>47167.55</v>
      </c>
      <c r="K754" s="94">
        <v>943351</v>
      </c>
      <c r="L754" s="94">
        <v>-896183.45</v>
      </c>
      <c r="M754" s="94">
        <v>0</v>
      </c>
      <c r="N754" s="94">
        <v>0</v>
      </c>
      <c r="O754" s="94">
        <v>0</v>
      </c>
      <c r="P754" s="94">
        <v>0</v>
      </c>
      <c r="Q754" s="94">
        <v>0</v>
      </c>
      <c r="R754" t="s">
        <v>33</v>
      </c>
      <c r="S754" s="94">
        <v>-896183.45</v>
      </c>
      <c r="T754" s="94">
        <v>47167.55</v>
      </c>
      <c r="U754" s="94">
        <v>943351</v>
      </c>
      <c r="V754" t="s">
        <v>220</v>
      </c>
      <c r="W754" s="92"/>
      <c r="X754" t="s">
        <v>2</v>
      </c>
      <c r="Y754" t="s">
        <v>3</v>
      </c>
      <c r="Z754" s="94">
        <v>0</v>
      </c>
      <c r="AA754" s="94">
        <v>0</v>
      </c>
      <c r="AB754" s="94">
        <v>0</v>
      </c>
      <c r="AC754" s="94">
        <v>0</v>
      </c>
      <c r="AD754" s="94">
        <v>0</v>
      </c>
    </row>
    <row r="755" spans="1:30" x14ac:dyDescent="0.2">
      <c r="A755" t="s">
        <v>424</v>
      </c>
      <c r="B755" t="s">
        <v>11</v>
      </c>
      <c r="C755" t="s">
        <v>5</v>
      </c>
      <c r="D755" t="s">
        <v>61</v>
      </c>
      <c r="E755" t="s">
        <v>426</v>
      </c>
      <c r="F755" s="84" t="str">
        <f>VLOOKUP(A755,[1]Sheet1!$A$2:$E$1721,5,FALSE)</f>
        <v>15</v>
      </c>
      <c r="G755" s="84">
        <f>VLOOKUP(A755,'[2]FA PLANT-&amp; ELECT INSLATION'!$A$6:$E$1086,5,FALSE)</f>
        <v>1145</v>
      </c>
      <c r="H755" s="92">
        <v>40212</v>
      </c>
      <c r="I755" s="93">
        <f t="shared" si="11"/>
        <v>2010</v>
      </c>
      <c r="J755" s="94">
        <v>216432.07</v>
      </c>
      <c r="K755" s="94">
        <v>943351</v>
      </c>
      <c r="L755" s="94">
        <v>-726918.93</v>
      </c>
      <c r="M755" s="94">
        <v>0</v>
      </c>
      <c r="N755" s="94">
        <v>-34944.32</v>
      </c>
      <c r="O755" s="94">
        <v>0</v>
      </c>
      <c r="P755" s="94">
        <v>0</v>
      </c>
      <c r="Q755" s="94">
        <v>0</v>
      </c>
      <c r="R755" t="s">
        <v>33</v>
      </c>
      <c r="S755" s="94">
        <v>-761863.25</v>
      </c>
      <c r="T755" s="94">
        <v>181487.75</v>
      </c>
      <c r="U755" s="94">
        <v>943351</v>
      </c>
      <c r="V755" t="s">
        <v>220</v>
      </c>
      <c r="W755" s="92"/>
      <c r="X755" t="s">
        <v>2</v>
      </c>
      <c r="Y755" t="s">
        <v>3</v>
      </c>
      <c r="Z755" s="94">
        <v>0</v>
      </c>
      <c r="AA755" s="94">
        <v>0</v>
      </c>
      <c r="AB755" s="94">
        <v>0</v>
      </c>
      <c r="AC755" s="94">
        <v>0</v>
      </c>
      <c r="AD755" s="94">
        <v>0</v>
      </c>
    </row>
    <row r="756" spans="1:30" x14ac:dyDescent="0.2">
      <c r="A756" t="s">
        <v>267</v>
      </c>
      <c r="B756" t="s">
        <v>8</v>
      </c>
      <c r="C756" t="s">
        <v>5</v>
      </c>
      <c r="D756" t="s">
        <v>61</v>
      </c>
      <c r="E756" t="s">
        <v>323</v>
      </c>
      <c r="F756" s="84" t="str">
        <f>VLOOKUP(A756,[1]Sheet1!$A$2:$E$1721,5,FALSE)</f>
        <v>15</v>
      </c>
      <c r="G756" s="84">
        <f>VLOOKUP(A756,'[2]FA PLANT-&amp; ELECT INSLATION'!$A$6:$E$1086,5,FALSE)</f>
        <v>1024</v>
      </c>
      <c r="H756" s="92">
        <v>40212</v>
      </c>
      <c r="I756" s="93">
        <f t="shared" si="11"/>
        <v>2010</v>
      </c>
      <c r="J756" s="94">
        <v>848221.82</v>
      </c>
      <c r="K756" s="94">
        <v>2276647</v>
      </c>
      <c r="L756" s="94">
        <v>-1428425.18</v>
      </c>
      <c r="M756" s="94">
        <v>0</v>
      </c>
      <c r="N756" s="94">
        <v>-49474.37</v>
      </c>
      <c r="O756" s="94">
        <v>0</v>
      </c>
      <c r="P756" s="94">
        <v>0</v>
      </c>
      <c r="Q756" s="94">
        <v>0</v>
      </c>
      <c r="R756" t="s">
        <v>33</v>
      </c>
      <c r="S756" s="94">
        <v>-1477899.55</v>
      </c>
      <c r="T756" s="94">
        <v>798747.45</v>
      </c>
      <c r="U756" s="94">
        <v>2276647</v>
      </c>
      <c r="V756" t="s">
        <v>220</v>
      </c>
      <c r="W756" s="92"/>
      <c r="X756" t="s">
        <v>2</v>
      </c>
      <c r="Y756" t="s">
        <v>3</v>
      </c>
      <c r="Z756" s="94">
        <v>0</v>
      </c>
      <c r="AA756" s="94">
        <v>0</v>
      </c>
      <c r="AB756" s="94">
        <v>0</v>
      </c>
      <c r="AC756" s="94">
        <v>0</v>
      </c>
      <c r="AD756" s="94">
        <v>0</v>
      </c>
    </row>
    <row r="757" spans="1:30" x14ac:dyDescent="0.2">
      <c r="A757" t="s">
        <v>267</v>
      </c>
      <c r="B757" t="s">
        <v>9</v>
      </c>
      <c r="C757" t="s">
        <v>5</v>
      </c>
      <c r="D757" t="s">
        <v>61</v>
      </c>
      <c r="E757" t="s">
        <v>394</v>
      </c>
      <c r="F757" s="84" t="str">
        <f>VLOOKUP(A757,[1]Sheet1!$A$2:$E$1721,5,FALSE)</f>
        <v>15</v>
      </c>
      <c r="G757" s="84">
        <f>VLOOKUP(A757,'[2]FA PLANT-&amp; ELECT INSLATION'!$A$6:$E$1086,5,FALSE)</f>
        <v>1024</v>
      </c>
      <c r="H757" s="92">
        <v>40212</v>
      </c>
      <c r="I757" s="93">
        <f t="shared" si="11"/>
        <v>2010</v>
      </c>
      <c r="J757" s="94">
        <v>298510.03000000003</v>
      </c>
      <c r="K757" s="94">
        <v>1138323</v>
      </c>
      <c r="L757" s="94">
        <v>-839812.97</v>
      </c>
      <c r="M757" s="94">
        <v>0</v>
      </c>
      <c r="N757" s="94">
        <v>-49876.56</v>
      </c>
      <c r="O757" s="94">
        <v>0</v>
      </c>
      <c r="P757" s="94">
        <v>0</v>
      </c>
      <c r="Q757" s="94">
        <v>0</v>
      </c>
      <c r="R757" t="s">
        <v>33</v>
      </c>
      <c r="S757" s="94">
        <v>-889689.53</v>
      </c>
      <c r="T757" s="94">
        <v>248633.47</v>
      </c>
      <c r="U757" s="94">
        <v>1138323</v>
      </c>
      <c r="V757" t="s">
        <v>220</v>
      </c>
      <c r="W757" s="92"/>
      <c r="X757" t="s">
        <v>2</v>
      </c>
      <c r="Y757" t="s">
        <v>3</v>
      </c>
      <c r="Z757" s="94">
        <v>0</v>
      </c>
      <c r="AA757" s="94">
        <v>0</v>
      </c>
      <c r="AB757" s="94">
        <v>0</v>
      </c>
      <c r="AC757" s="94">
        <v>0</v>
      </c>
      <c r="AD757" s="94">
        <v>0</v>
      </c>
    </row>
    <row r="758" spans="1:30" x14ac:dyDescent="0.2">
      <c r="A758" t="s">
        <v>267</v>
      </c>
      <c r="B758" t="s">
        <v>10</v>
      </c>
      <c r="C758" t="s">
        <v>5</v>
      </c>
      <c r="D758" t="s">
        <v>61</v>
      </c>
      <c r="E758" t="s">
        <v>268</v>
      </c>
      <c r="F758" s="84" t="str">
        <f>VLOOKUP(A758,[1]Sheet1!$A$2:$E$1721,5,FALSE)</f>
        <v>15</v>
      </c>
      <c r="G758" s="84">
        <f>VLOOKUP(A758,'[2]FA PLANT-&amp; ELECT INSLATION'!$A$6:$E$1086,5,FALSE)</f>
        <v>1024</v>
      </c>
      <c r="H758" s="92">
        <v>40212</v>
      </c>
      <c r="I758" s="93">
        <f t="shared" si="11"/>
        <v>2010</v>
      </c>
      <c r="J758" s="94">
        <v>199206.6</v>
      </c>
      <c r="K758" s="94">
        <v>3984132</v>
      </c>
      <c r="L758" s="94">
        <v>-3784925.4</v>
      </c>
      <c r="M758" s="94">
        <v>0</v>
      </c>
      <c r="N758" s="94">
        <v>0</v>
      </c>
      <c r="O758" s="94">
        <v>0</v>
      </c>
      <c r="P758" s="94">
        <v>0</v>
      </c>
      <c r="Q758" s="94">
        <v>0</v>
      </c>
      <c r="R758" t="s">
        <v>33</v>
      </c>
      <c r="S758" s="94">
        <v>-3784925.4</v>
      </c>
      <c r="T758" s="94">
        <v>199206.6</v>
      </c>
      <c r="U758" s="94">
        <v>3984132</v>
      </c>
      <c r="V758" t="s">
        <v>220</v>
      </c>
      <c r="W758" s="92"/>
      <c r="X758" t="s">
        <v>2</v>
      </c>
      <c r="Y758" t="s">
        <v>3</v>
      </c>
      <c r="Z758" s="94">
        <v>0</v>
      </c>
      <c r="AA758" s="94">
        <v>0</v>
      </c>
      <c r="AB758" s="94">
        <v>0</v>
      </c>
      <c r="AC758" s="94">
        <v>0</v>
      </c>
      <c r="AD758" s="94">
        <v>0</v>
      </c>
    </row>
    <row r="759" spans="1:30" x14ac:dyDescent="0.2">
      <c r="A759" t="s">
        <v>267</v>
      </c>
      <c r="B759" t="s">
        <v>11</v>
      </c>
      <c r="C759" t="s">
        <v>5</v>
      </c>
      <c r="D759" t="s">
        <v>61</v>
      </c>
      <c r="E759" t="s">
        <v>269</v>
      </c>
      <c r="F759" s="84" t="str">
        <f>VLOOKUP(A759,[1]Sheet1!$A$2:$E$1721,5,FALSE)</f>
        <v>15</v>
      </c>
      <c r="G759" s="84">
        <f>VLOOKUP(A759,'[2]FA PLANT-&amp; ELECT INSLATION'!$A$6:$E$1086,5,FALSE)</f>
        <v>1024</v>
      </c>
      <c r="H759" s="92">
        <v>40212</v>
      </c>
      <c r="I759" s="93">
        <f t="shared" si="11"/>
        <v>2010</v>
      </c>
      <c r="J759" s="94">
        <v>1044785.55</v>
      </c>
      <c r="K759" s="94">
        <v>3984132</v>
      </c>
      <c r="L759" s="94">
        <v>-2939346.45</v>
      </c>
      <c r="M759" s="94">
        <v>0</v>
      </c>
      <c r="N759" s="94">
        <v>-174568.05</v>
      </c>
      <c r="O759" s="94">
        <v>0</v>
      </c>
      <c r="P759" s="94">
        <v>0</v>
      </c>
      <c r="Q759" s="94">
        <v>0</v>
      </c>
      <c r="R759" t="s">
        <v>33</v>
      </c>
      <c r="S759" s="94">
        <v>-3113914.5</v>
      </c>
      <c r="T759" s="94">
        <v>870217.5</v>
      </c>
      <c r="U759" s="94">
        <v>3984132</v>
      </c>
      <c r="V759" t="s">
        <v>220</v>
      </c>
      <c r="W759" s="92"/>
      <c r="X759" t="s">
        <v>2</v>
      </c>
      <c r="Y759" t="s">
        <v>3</v>
      </c>
      <c r="Z759" s="94">
        <v>0</v>
      </c>
      <c r="AA759" s="94">
        <v>0</v>
      </c>
      <c r="AB759" s="94">
        <v>0</v>
      </c>
      <c r="AC759" s="94">
        <v>0</v>
      </c>
      <c r="AD759" s="94">
        <v>0</v>
      </c>
    </row>
    <row r="760" spans="1:30" x14ac:dyDescent="0.2">
      <c r="A760" t="s">
        <v>346</v>
      </c>
      <c r="B760" t="s">
        <v>8</v>
      </c>
      <c r="C760" t="s">
        <v>5</v>
      </c>
      <c r="D760" t="s">
        <v>61</v>
      </c>
      <c r="E760" t="s">
        <v>410</v>
      </c>
      <c r="F760" s="84" t="str">
        <f>VLOOKUP(A760,[1]Sheet1!$A$2:$E$1721,5,FALSE)</f>
        <v>15</v>
      </c>
      <c r="G760" s="84">
        <f>VLOOKUP(A760,'[2]FA PLANT-&amp; ELECT INSLATION'!$A$6:$E$1086,5,FALSE)</f>
        <v>1025</v>
      </c>
      <c r="H760" s="92">
        <v>40568</v>
      </c>
      <c r="I760" s="93">
        <f t="shared" si="11"/>
        <v>2011</v>
      </c>
      <c r="J760" s="94">
        <v>461037.03</v>
      </c>
      <c r="K760" s="94">
        <v>1018283</v>
      </c>
      <c r="L760" s="94">
        <v>-557245.97</v>
      </c>
      <c r="M760" s="94">
        <v>0</v>
      </c>
      <c r="N760" s="94">
        <v>-25925.68</v>
      </c>
      <c r="O760" s="94">
        <v>0</v>
      </c>
      <c r="P760" s="94">
        <v>0</v>
      </c>
      <c r="Q760" s="94">
        <v>0</v>
      </c>
      <c r="R760" t="s">
        <v>33</v>
      </c>
      <c r="S760" s="94">
        <v>-583171.65</v>
      </c>
      <c r="T760" s="94">
        <v>435111.35</v>
      </c>
      <c r="U760" s="94">
        <v>1018283</v>
      </c>
      <c r="V760" t="s">
        <v>220</v>
      </c>
      <c r="W760" s="92"/>
      <c r="X760" t="s">
        <v>2</v>
      </c>
      <c r="Y760" t="s">
        <v>3</v>
      </c>
      <c r="Z760" s="94">
        <v>0</v>
      </c>
      <c r="AA760" s="94">
        <v>0</v>
      </c>
      <c r="AB760" s="94">
        <v>0</v>
      </c>
      <c r="AC760" s="94">
        <v>0</v>
      </c>
      <c r="AD760" s="94">
        <v>0</v>
      </c>
    </row>
    <row r="761" spans="1:30" x14ac:dyDescent="0.2">
      <c r="A761" t="s">
        <v>346</v>
      </c>
      <c r="B761" t="s">
        <v>9</v>
      </c>
      <c r="C761" t="s">
        <v>5</v>
      </c>
      <c r="D761" t="s">
        <v>61</v>
      </c>
      <c r="E761" t="s">
        <v>571</v>
      </c>
      <c r="F761" s="84" t="str">
        <f>VLOOKUP(A761,[1]Sheet1!$A$2:$E$1721,5,FALSE)</f>
        <v>15</v>
      </c>
      <c r="G761" s="84">
        <f>VLOOKUP(A761,'[2]FA PLANT-&amp; ELECT INSLATION'!$A$6:$E$1086,5,FALSE)</f>
        <v>1025</v>
      </c>
      <c r="H761" s="92">
        <v>40568</v>
      </c>
      <c r="I761" s="93">
        <f t="shared" si="11"/>
        <v>2011</v>
      </c>
      <c r="J761" s="94">
        <v>170591.22</v>
      </c>
      <c r="K761" s="94">
        <v>509141</v>
      </c>
      <c r="L761" s="94">
        <v>-338549.78</v>
      </c>
      <c r="M761" s="94">
        <v>0</v>
      </c>
      <c r="N761" s="94">
        <v>-24940.66</v>
      </c>
      <c r="O761" s="94">
        <v>0</v>
      </c>
      <c r="P761" s="94">
        <v>0</v>
      </c>
      <c r="Q761" s="94">
        <v>0</v>
      </c>
      <c r="R761" t="s">
        <v>33</v>
      </c>
      <c r="S761" s="94">
        <v>-363490.44</v>
      </c>
      <c r="T761" s="94">
        <v>145650.56</v>
      </c>
      <c r="U761" s="94">
        <v>509141</v>
      </c>
      <c r="V761" t="s">
        <v>220</v>
      </c>
      <c r="W761" s="92"/>
      <c r="X761" t="s">
        <v>2</v>
      </c>
      <c r="Y761" t="s">
        <v>3</v>
      </c>
      <c r="Z761" s="94">
        <v>0</v>
      </c>
      <c r="AA761" s="94">
        <v>0</v>
      </c>
      <c r="AB761" s="94">
        <v>0</v>
      </c>
      <c r="AC761" s="94">
        <v>0</v>
      </c>
      <c r="AD761" s="94">
        <v>0</v>
      </c>
    </row>
    <row r="762" spans="1:30" x14ac:dyDescent="0.2">
      <c r="A762" t="s">
        <v>346</v>
      </c>
      <c r="B762" t="s">
        <v>10</v>
      </c>
      <c r="C762" t="s">
        <v>5</v>
      </c>
      <c r="D762" t="s">
        <v>61</v>
      </c>
      <c r="E762" t="s">
        <v>347</v>
      </c>
      <c r="F762" s="84" t="str">
        <f>VLOOKUP(A762,[1]Sheet1!$A$2:$E$1721,5,FALSE)</f>
        <v>15</v>
      </c>
      <c r="G762" s="84">
        <f>VLOOKUP(A762,'[2]FA PLANT-&amp; ELECT INSLATION'!$A$6:$E$1086,5,FALSE)</f>
        <v>1025</v>
      </c>
      <c r="H762" s="92">
        <v>40568</v>
      </c>
      <c r="I762" s="93">
        <f t="shared" si="11"/>
        <v>2011</v>
      </c>
      <c r="J762" s="94">
        <v>222076.69</v>
      </c>
      <c r="K762" s="94">
        <v>1781995</v>
      </c>
      <c r="L762" s="94">
        <v>-1559918.31</v>
      </c>
      <c r="M762" s="94">
        <v>0</v>
      </c>
      <c r="N762" s="94">
        <v>-132976.94</v>
      </c>
      <c r="O762" s="94">
        <v>0</v>
      </c>
      <c r="P762" s="94">
        <v>0</v>
      </c>
      <c r="Q762" s="94">
        <v>0</v>
      </c>
      <c r="R762" t="s">
        <v>33</v>
      </c>
      <c r="S762" s="94">
        <v>-1692895.25</v>
      </c>
      <c r="T762" s="94">
        <v>89099.75</v>
      </c>
      <c r="U762" s="94">
        <v>1781995</v>
      </c>
      <c r="V762" t="s">
        <v>220</v>
      </c>
      <c r="W762" s="92"/>
      <c r="X762" t="s">
        <v>2</v>
      </c>
      <c r="Y762" t="s">
        <v>3</v>
      </c>
      <c r="Z762" s="94">
        <v>0</v>
      </c>
      <c r="AA762" s="94">
        <v>0</v>
      </c>
      <c r="AB762" s="94">
        <v>0</v>
      </c>
      <c r="AC762" s="94">
        <v>0</v>
      </c>
      <c r="AD762" s="94">
        <v>0</v>
      </c>
    </row>
    <row r="763" spans="1:30" x14ac:dyDescent="0.2">
      <c r="A763" t="s">
        <v>346</v>
      </c>
      <c r="B763" t="s">
        <v>11</v>
      </c>
      <c r="C763" t="s">
        <v>5</v>
      </c>
      <c r="D763" t="s">
        <v>61</v>
      </c>
      <c r="E763" t="s">
        <v>348</v>
      </c>
      <c r="F763" s="84" t="str">
        <f>VLOOKUP(A763,[1]Sheet1!$A$2:$E$1721,5,FALSE)</f>
        <v>15</v>
      </c>
      <c r="G763" s="84">
        <f>VLOOKUP(A763,'[2]FA PLANT-&amp; ELECT INSLATION'!$A$6:$E$1086,5,FALSE)</f>
        <v>1025</v>
      </c>
      <c r="H763" s="92">
        <v>40568</v>
      </c>
      <c r="I763" s="93">
        <f t="shared" si="11"/>
        <v>2011</v>
      </c>
      <c r="J763" s="94">
        <v>597069.74</v>
      </c>
      <c r="K763" s="94">
        <v>1781995</v>
      </c>
      <c r="L763" s="94">
        <v>-1184925.26</v>
      </c>
      <c r="M763" s="94">
        <v>0</v>
      </c>
      <c r="N763" s="94">
        <v>-87292.39</v>
      </c>
      <c r="O763" s="94">
        <v>0</v>
      </c>
      <c r="P763" s="94">
        <v>0</v>
      </c>
      <c r="Q763" s="94">
        <v>0</v>
      </c>
      <c r="R763" t="s">
        <v>33</v>
      </c>
      <c r="S763" s="94">
        <v>-1272217.6499999999</v>
      </c>
      <c r="T763" s="94">
        <v>509777.35</v>
      </c>
      <c r="U763" s="94">
        <v>1781995</v>
      </c>
      <c r="V763" t="s">
        <v>220</v>
      </c>
      <c r="W763" s="92"/>
      <c r="X763" t="s">
        <v>2</v>
      </c>
      <c r="Y763" t="s">
        <v>3</v>
      </c>
      <c r="Z763" s="94">
        <v>0</v>
      </c>
      <c r="AA763" s="94">
        <v>0</v>
      </c>
      <c r="AB763" s="94">
        <v>0</v>
      </c>
      <c r="AC763" s="94">
        <v>0</v>
      </c>
      <c r="AD763" s="94">
        <v>0</v>
      </c>
    </row>
    <row r="764" spans="1:30" x14ac:dyDescent="0.2">
      <c r="A764" t="s">
        <v>636</v>
      </c>
      <c r="B764" t="s">
        <v>8</v>
      </c>
      <c r="C764" t="s">
        <v>5</v>
      </c>
      <c r="D764" t="s">
        <v>61</v>
      </c>
      <c r="E764" t="s">
        <v>782</v>
      </c>
      <c r="F764" s="84" t="str">
        <f>VLOOKUP(A764,[1]Sheet1!$A$2:$E$1721,5,FALSE)</f>
        <v>15</v>
      </c>
      <c r="G764" s="84">
        <f>VLOOKUP(A764,'[2]FA PLANT-&amp; ELECT INSLATION'!$A$6:$E$1086,5,FALSE)</f>
        <v>634</v>
      </c>
      <c r="H764" s="92">
        <v>41100</v>
      </c>
      <c r="I764" s="93">
        <f t="shared" si="11"/>
        <v>2012</v>
      </c>
      <c r="J764" s="94">
        <v>129570.71</v>
      </c>
      <c r="K764" s="94">
        <v>224918</v>
      </c>
      <c r="L764" s="94">
        <v>-95347.29</v>
      </c>
      <c r="M764" s="94">
        <v>0</v>
      </c>
      <c r="N764" s="94">
        <v>-6849.89</v>
      </c>
      <c r="O764" s="94">
        <v>0</v>
      </c>
      <c r="P764" s="94">
        <v>0</v>
      </c>
      <c r="Q764" s="94">
        <v>0</v>
      </c>
      <c r="R764" t="s">
        <v>33</v>
      </c>
      <c r="S764" s="94">
        <v>-102197.18</v>
      </c>
      <c r="T764" s="94">
        <v>122720.82</v>
      </c>
      <c r="U764" s="94">
        <v>224918</v>
      </c>
      <c r="V764" t="s">
        <v>220</v>
      </c>
      <c r="W764" s="92"/>
      <c r="X764" t="s">
        <v>2</v>
      </c>
      <c r="Y764" t="s">
        <v>3</v>
      </c>
      <c r="Z764" s="94">
        <v>0</v>
      </c>
      <c r="AA764" s="94">
        <v>0</v>
      </c>
      <c r="AB764" s="94">
        <v>0</v>
      </c>
      <c r="AC764" s="94">
        <v>0</v>
      </c>
      <c r="AD764" s="94">
        <v>0</v>
      </c>
    </row>
    <row r="765" spans="1:30" x14ac:dyDescent="0.2">
      <c r="A765" t="s">
        <v>636</v>
      </c>
      <c r="B765" t="s">
        <v>9</v>
      </c>
      <c r="C765" t="s">
        <v>5</v>
      </c>
      <c r="D765" t="s">
        <v>61</v>
      </c>
      <c r="E765" t="s">
        <v>963</v>
      </c>
      <c r="F765" s="84" t="str">
        <f>VLOOKUP(A765,[1]Sheet1!$A$2:$E$1721,5,FALSE)</f>
        <v>15</v>
      </c>
      <c r="G765" s="84">
        <f>VLOOKUP(A765,'[2]FA PLANT-&amp; ELECT INSLATION'!$A$6:$E$1086,5,FALSE)</f>
        <v>634</v>
      </c>
      <c r="H765" s="92">
        <v>41091</v>
      </c>
      <c r="I765" s="93">
        <f t="shared" si="11"/>
        <v>2012</v>
      </c>
      <c r="J765" s="94">
        <v>50779.71</v>
      </c>
      <c r="K765" s="94">
        <v>112459</v>
      </c>
      <c r="L765" s="94">
        <v>-61679.29</v>
      </c>
      <c r="M765" s="94">
        <v>0</v>
      </c>
      <c r="N765" s="94">
        <v>-6229.11</v>
      </c>
      <c r="O765" s="94">
        <v>0</v>
      </c>
      <c r="P765" s="94">
        <v>0</v>
      </c>
      <c r="Q765" s="94">
        <v>0</v>
      </c>
      <c r="R765" t="s">
        <v>33</v>
      </c>
      <c r="S765" s="94">
        <v>-67908.399999999994</v>
      </c>
      <c r="T765" s="94">
        <v>44550.6</v>
      </c>
      <c r="U765" s="94">
        <v>112459</v>
      </c>
      <c r="V765" t="s">
        <v>220</v>
      </c>
      <c r="W765" s="92"/>
      <c r="X765" t="s">
        <v>2</v>
      </c>
      <c r="Y765" t="s">
        <v>3</v>
      </c>
      <c r="Z765" s="94">
        <v>0</v>
      </c>
      <c r="AA765" s="94">
        <v>0</v>
      </c>
      <c r="AB765" s="94">
        <v>0</v>
      </c>
      <c r="AC765" s="94">
        <v>0</v>
      </c>
      <c r="AD765" s="94">
        <v>0</v>
      </c>
    </row>
    <row r="766" spans="1:30" x14ac:dyDescent="0.2">
      <c r="A766" t="s">
        <v>636</v>
      </c>
      <c r="B766" t="s">
        <v>10</v>
      </c>
      <c r="C766" t="s">
        <v>5</v>
      </c>
      <c r="D766" t="s">
        <v>61</v>
      </c>
      <c r="E766" t="s">
        <v>637</v>
      </c>
      <c r="F766" s="84" t="str">
        <f>VLOOKUP(A766,[1]Sheet1!$A$2:$E$1721,5,FALSE)</f>
        <v>15</v>
      </c>
      <c r="G766" s="84">
        <f>VLOOKUP(A766,'[2]FA PLANT-&amp; ELECT INSLATION'!$A$6:$E$1086,5,FALSE)</f>
        <v>634</v>
      </c>
      <c r="H766" s="92">
        <v>41100</v>
      </c>
      <c r="I766" s="93">
        <f t="shared" si="11"/>
        <v>2012</v>
      </c>
      <c r="J766" s="94">
        <v>103151.33</v>
      </c>
      <c r="K766" s="94">
        <v>393607</v>
      </c>
      <c r="L766" s="94">
        <v>-290455.67</v>
      </c>
      <c r="M766" s="94">
        <v>0</v>
      </c>
      <c r="N766" s="94">
        <v>-36707.120000000003</v>
      </c>
      <c r="O766" s="94">
        <v>0</v>
      </c>
      <c r="P766" s="94">
        <v>0</v>
      </c>
      <c r="Q766" s="94">
        <v>0</v>
      </c>
      <c r="R766" t="s">
        <v>33</v>
      </c>
      <c r="S766" s="94">
        <v>-327162.78999999998</v>
      </c>
      <c r="T766" s="94">
        <v>66444.210000000006</v>
      </c>
      <c r="U766" s="94">
        <v>393607</v>
      </c>
      <c r="V766" t="s">
        <v>220</v>
      </c>
      <c r="W766" s="92"/>
      <c r="X766" t="s">
        <v>2</v>
      </c>
      <c r="Y766" t="s">
        <v>3</v>
      </c>
      <c r="Z766" s="94">
        <v>0</v>
      </c>
      <c r="AA766" s="94">
        <v>0</v>
      </c>
      <c r="AB766" s="94">
        <v>0</v>
      </c>
      <c r="AC766" s="94">
        <v>0</v>
      </c>
      <c r="AD766" s="94">
        <v>0</v>
      </c>
    </row>
    <row r="767" spans="1:30" x14ac:dyDescent="0.2">
      <c r="A767" t="s">
        <v>636</v>
      </c>
      <c r="B767" t="s">
        <v>11</v>
      </c>
      <c r="C767" t="s">
        <v>5</v>
      </c>
      <c r="D767" t="s">
        <v>61</v>
      </c>
      <c r="E767" t="s">
        <v>638</v>
      </c>
      <c r="F767" s="84" t="str">
        <f>VLOOKUP(A767,[1]Sheet1!$A$2:$E$1721,5,FALSE)</f>
        <v>15</v>
      </c>
      <c r="G767" s="84">
        <f>VLOOKUP(A767,'[2]FA PLANT-&amp; ELECT INSLATION'!$A$6:$E$1086,5,FALSE)</f>
        <v>634</v>
      </c>
      <c r="H767" s="92">
        <v>41100</v>
      </c>
      <c r="I767" s="93">
        <f t="shared" si="11"/>
        <v>2012</v>
      </c>
      <c r="J767" s="94">
        <v>177919.99</v>
      </c>
      <c r="K767" s="94">
        <v>393607</v>
      </c>
      <c r="L767" s="94">
        <v>-215687.01</v>
      </c>
      <c r="M767" s="94">
        <v>0</v>
      </c>
      <c r="N767" s="94">
        <v>-21754.23</v>
      </c>
      <c r="O767" s="94">
        <v>0</v>
      </c>
      <c r="P767" s="94">
        <v>0</v>
      </c>
      <c r="Q767" s="94">
        <v>0</v>
      </c>
      <c r="R767" t="s">
        <v>33</v>
      </c>
      <c r="S767" s="94">
        <v>-237441.24</v>
      </c>
      <c r="T767" s="94">
        <v>156165.76000000001</v>
      </c>
      <c r="U767" s="94">
        <v>393607</v>
      </c>
      <c r="V767" t="s">
        <v>220</v>
      </c>
      <c r="W767" s="92"/>
      <c r="X767" t="s">
        <v>2</v>
      </c>
      <c r="Y767" t="s">
        <v>3</v>
      </c>
      <c r="Z767" s="94">
        <v>0</v>
      </c>
      <c r="AA767" s="94">
        <v>0</v>
      </c>
      <c r="AB767" s="94">
        <v>0</v>
      </c>
      <c r="AC767" s="94">
        <v>0</v>
      </c>
      <c r="AD767" s="94">
        <v>0</v>
      </c>
    </row>
    <row r="768" spans="1:30" x14ac:dyDescent="0.2">
      <c r="A768" t="s">
        <v>300</v>
      </c>
      <c r="B768" t="s">
        <v>8</v>
      </c>
      <c r="C768" t="s">
        <v>5</v>
      </c>
      <c r="D768" t="s">
        <v>61</v>
      </c>
      <c r="E768" t="s">
        <v>351</v>
      </c>
      <c r="F768" s="84" t="str">
        <f>VLOOKUP(A768,[1]Sheet1!$A$2:$E$1721,5,FALSE)</f>
        <v>15</v>
      </c>
      <c r="G768" s="84">
        <f>VLOOKUP(A768,'[2]FA PLANT-&amp; ELECT INSLATION'!$A$6:$E$1086,5,FALSE)</f>
        <v>1026</v>
      </c>
      <c r="H768" s="92">
        <v>41216</v>
      </c>
      <c r="I768" s="93">
        <f t="shared" si="11"/>
        <v>2012</v>
      </c>
      <c r="J768" s="94">
        <v>1006409.21</v>
      </c>
      <c r="K768" s="94">
        <v>1667743</v>
      </c>
      <c r="L768" s="94">
        <v>-661333.79</v>
      </c>
      <c r="M768" s="94">
        <v>0</v>
      </c>
      <c r="N768" s="94">
        <v>-52468.94</v>
      </c>
      <c r="O768" s="94">
        <v>0</v>
      </c>
      <c r="P768" s="94">
        <v>0</v>
      </c>
      <c r="Q768" s="94">
        <v>0</v>
      </c>
      <c r="R768" t="s">
        <v>33</v>
      </c>
      <c r="S768" s="94">
        <v>-713802.73</v>
      </c>
      <c r="T768" s="94">
        <v>953940.27</v>
      </c>
      <c r="U768" s="94">
        <v>1667743</v>
      </c>
      <c r="V768" t="s">
        <v>220</v>
      </c>
      <c r="W768" s="92"/>
      <c r="X768" t="s">
        <v>2</v>
      </c>
      <c r="Y768" t="s">
        <v>3</v>
      </c>
      <c r="Z768" s="94">
        <v>0</v>
      </c>
      <c r="AA768" s="94">
        <v>0</v>
      </c>
      <c r="AB768" s="94">
        <v>0</v>
      </c>
      <c r="AC768" s="94">
        <v>0</v>
      </c>
      <c r="AD768" s="94">
        <v>0</v>
      </c>
    </row>
    <row r="769" spans="1:30" x14ac:dyDescent="0.2">
      <c r="A769" t="s">
        <v>300</v>
      </c>
      <c r="B769" t="s">
        <v>9</v>
      </c>
      <c r="C769" t="s">
        <v>5</v>
      </c>
      <c r="D769" t="s">
        <v>61</v>
      </c>
      <c r="E769" t="s">
        <v>457</v>
      </c>
      <c r="F769" s="84" t="str">
        <f>VLOOKUP(A769,[1]Sheet1!$A$2:$E$1721,5,FALSE)</f>
        <v>15</v>
      </c>
      <c r="G769" s="84">
        <f>VLOOKUP(A769,'[2]FA PLANT-&amp; ELECT INSLATION'!$A$6:$E$1086,5,FALSE)</f>
        <v>1026</v>
      </c>
      <c r="H769" s="92">
        <v>41216</v>
      </c>
      <c r="I769" s="93">
        <f t="shared" si="11"/>
        <v>2012</v>
      </c>
      <c r="J769" s="94">
        <v>399078.48</v>
      </c>
      <c r="K769" s="94">
        <v>833872</v>
      </c>
      <c r="L769" s="94">
        <v>-434793.52</v>
      </c>
      <c r="M769" s="94">
        <v>0</v>
      </c>
      <c r="N769" s="94">
        <v>-47075.24</v>
      </c>
      <c r="O769" s="94">
        <v>0</v>
      </c>
      <c r="P769" s="94">
        <v>0</v>
      </c>
      <c r="Q769" s="94">
        <v>0</v>
      </c>
      <c r="R769" t="s">
        <v>33</v>
      </c>
      <c r="S769" s="94">
        <v>-481868.76</v>
      </c>
      <c r="T769" s="94">
        <v>352003.24</v>
      </c>
      <c r="U769" s="94">
        <v>833872</v>
      </c>
      <c r="V769" t="s">
        <v>220</v>
      </c>
      <c r="W769" s="92"/>
      <c r="X769" t="s">
        <v>2</v>
      </c>
      <c r="Y769" t="s">
        <v>3</v>
      </c>
      <c r="Z769" s="94">
        <v>0</v>
      </c>
      <c r="AA769" s="94">
        <v>0</v>
      </c>
      <c r="AB769" s="94">
        <v>0</v>
      </c>
      <c r="AC769" s="94">
        <v>0</v>
      </c>
      <c r="AD769" s="94">
        <v>0</v>
      </c>
    </row>
    <row r="770" spans="1:30" x14ac:dyDescent="0.2">
      <c r="A770" t="s">
        <v>300</v>
      </c>
      <c r="B770" t="s">
        <v>10</v>
      </c>
      <c r="C770" t="s">
        <v>5</v>
      </c>
      <c r="D770" t="s">
        <v>61</v>
      </c>
      <c r="E770" t="s">
        <v>301</v>
      </c>
      <c r="F770" s="84" t="str">
        <f>VLOOKUP(A770,[1]Sheet1!$A$2:$E$1721,5,FALSE)</f>
        <v>15</v>
      </c>
      <c r="G770" s="84">
        <f>VLOOKUP(A770,'[2]FA PLANT-&amp; ELECT INSLATION'!$A$6:$E$1086,5,FALSE)</f>
        <v>1026</v>
      </c>
      <c r="H770" s="92">
        <v>41216</v>
      </c>
      <c r="I770" s="93">
        <f t="shared" si="11"/>
        <v>2012</v>
      </c>
      <c r="J770" s="94">
        <v>854181.03</v>
      </c>
      <c r="K770" s="94">
        <v>2918551</v>
      </c>
      <c r="L770" s="94">
        <v>-2064369.97</v>
      </c>
      <c r="M770" s="94">
        <v>0</v>
      </c>
      <c r="N770" s="94">
        <v>-273269.05</v>
      </c>
      <c r="O770" s="94">
        <v>0</v>
      </c>
      <c r="P770" s="94">
        <v>0</v>
      </c>
      <c r="Q770" s="94">
        <v>0</v>
      </c>
      <c r="R770" t="s">
        <v>33</v>
      </c>
      <c r="S770" s="94">
        <v>-2337639.02</v>
      </c>
      <c r="T770" s="94">
        <v>580911.98</v>
      </c>
      <c r="U770" s="94">
        <v>2918551</v>
      </c>
      <c r="V770" t="s">
        <v>220</v>
      </c>
      <c r="W770" s="92"/>
      <c r="X770" t="s">
        <v>2</v>
      </c>
      <c r="Y770" t="s">
        <v>3</v>
      </c>
      <c r="Z770" s="94">
        <v>0</v>
      </c>
      <c r="AA770" s="94">
        <v>0</v>
      </c>
      <c r="AB770" s="94">
        <v>0</v>
      </c>
      <c r="AC770" s="94">
        <v>0</v>
      </c>
      <c r="AD770" s="94">
        <v>0</v>
      </c>
    </row>
    <row r="771" spans="1:30" x14ac:dyDescent="0.2">
      <c r="A771" t="s">
        <v>300</v>
      </c>
      <c r="B771" t="s">
        <v>11</v>
      </c>
      <c r="C771" t="s">
        <v>5</v>
      </c>
      <c r="D771" t="s">
        <v>61</v>
      </c>
      <c r="E771" t="s">
        <v>302</v>
      </c>
      <c r="F771" s="84" t="str">
        <f>VLOOKUP(A771,[1]Sheet1!$A$2:$E$1721,5,FALSE)</f>
        <v>15</v>
      </c>
      <c r="G771" s="84">
        <f>VLOOKUP(A771,'[2]FA PLANT-&amp; ELECT INSLATION'!$A$6:$E$1086,5,FALSE)</f>
        <v>1026</v>
      </c>
      <c r="H771" s="92">
        <v>41216</v>
      </c>
      <c r="I771" s="93">
        <f t="shared" ref="I771:I834" si="12">YEAR(H771)</f>
        <v>2012</v>
      </c>
      <c r="J771" s="94">
        <v>1396774.22</v>
      </c>
      <c r="K771" s="94">
        <v>2918551</v>
      </c>
      <c r="L771" s="94">
        <v>-1521776.78</v>
      </c>
      <c r="M771" s="94">
        <v>0</v>
      </c>
      <c r="N771" s="94">
        <v>-164763.26999999999</v>
      </c>
      <c r="O771" s="94">
        <v>0</v>
      </c>
      <c r="P771" s="94">
        <v>0</v>
      </c>
      <c r="Q771" s="94">
        <v>0</v>
      </c>
      <c r="R771" t="s">
        <v>33</v>
      </c>
      <c r="S771" s="94">
        <v>-1686540.05</v>
      </c>
      <c r="T771" s="94">
        <v>1232010.95</v>
      </c>
      <c r="U771" s="94">
        <v>2918551</v>
      </c>
      <c r="V771" t="s">
        <v>220</v>
      </c>
      <c r="W771" s="92"/>
      <c r="X771" t="s">
        <v>2</v>
      </c>
      <c r="Y771" t="s">
        <v>3</v>
      </c>
      <c r="Z771" s="94">
        <v>0</v>
      </c>
      <c r="AA771" s="94">
        <v>0</v>
      </c>
      <c r="AB771" s="94">
        <v>0</v>
      </c>
      <c r="AC771" s="94">
        <v>0</v>
      </c>
      <c r="AD771" s="94">
        <v>0</v>
      </c>
    </row>
    <row r="772" spans="1:30" x14ac:dyDescent="0.2">
      <c r="A772" t="s">
        <v>303</v>
      </c>
      <c r="B772" t="s">
        <v>8</v>
      </c>
      <c r="C772" t="s">
        <v>5</v>
      </c>
      <c r="D772" t="s">
        <v>61</v>
      </c>
      <c r="E772" t="s">
        <v>359</v>
      </c>
      <c r="F772" s="84" t="str">
        <f>VLOOKUP(A772,[1]Sheet1!$A$2:$E$1721,5,FALSE)</f>
        <v>15</v>
      </c>
      <c r="G772" s="84">
        <f>VLOOKUP(A772,'[2]FA PLANT-&amp; ELECT INSLATION'!$A$6:$E$1086,5,FALSE)</f>
        <v>1027</v>
      </c>
      <c r="H772" s="92">
        <v>41216</v>
      </c>
      <c r="I772" s="93">
        <f t="shared" si="12"/>
        <v>2012</v>
      </c>
      <c r="J772" s="94">
        <v>965402.57</v>
      </c>
      <c r="K772" s="94">
        <v>1599790</v>
      </c>
      <c r="L772" s="94">
        <v>-634387.43000000005</v>
      </c>
      <c r="M772" s="94">
        <v>0</v>
      </c>
      <c r="N772" s="94">
        <v>-50331.07</v>
      </c>
      <c r="O772" s="94">
        <v>0</v>
      </c>
      <c r="P772" s="94">
        <v>0</v>
      </c>
      <c r="Q772" s="94">
        <v>0</v>
      </c>
      <c r="R772" t="s">
        <v>33</v>
      </c>
      <c r="S772" s="94">
        <v>-684718.5</v>
      </c>
      <c r="T772" s="94">
        <v>915071.5</v>
      </c>
      <c r="U772" s="94">
        <v>1599790</v>
      </c>
      <c r="V772" t="s">
        <v>220</v>
      </c>
      <c r="W772" s="92"/>
      <c r="X772" t="s">
        <v>2</v>
      </c>
      <c r="Y772" t="s">
        <v>3</v>
      </c>
      <c r="Z772" s="94">
        <v>0</v>
      </c>
      <c r="AA772" s="94">
        <v>0</v>
      </c>
      <c r="AB772" s="94">
        <v>0</v>
      </c>
      <c r="AC772" s="94">
        <v>0</v>
      </c>
      <c r="AD772" s="94">
        <v>0</v>
      </c>
    </row>
    <row r="773" spans="1:30" x14ac:dyDescent="0.2">
      <c r="A773" t="s">
        <v>303</v>
      </c>
      <c r="B773" t="s">
        <v>9</v>
      </c>
      <c r="C773" t="s">
        <v>5</v>
      </c>
      <c r="D773" t="s">
        <v>61</v>
      </c>
      <c r="E773" t="s">
        <v>472</v>
      </c>
      <c r="F773" s="84" t="str">
        <f>VLOOKUP(A773,[1]Sheet1!$A$2:$E$1721,5,FALSE)</f>
        <v>15</v>
      </c>
      <c r="G773" s="84">
        <f>VLOOKUP(A773,'[2]FA PLANT-&amp; ELECT INSLATION'!$A$6:$E$1086,5,FALSE)</f>
        <v>1027</v>
      </c>
      <c r="H773" s="92">
        <v>41216</v>
      </c>
      <c r="I773" s="93">
        <f t="shared" si="12"/>
        <v>2012</v>
      </c>
      <c r="J773" s="94">
        <v>382817.6</v>
      </c>
      <c r="K773" s="94">
        <v>799895</v>
      </c>
      <c r="L773" s="94">
        <v>-417077.4</v>
      </c>
      <c r="M773" s="94">
        <v>0</v>
      </c>
      <c r="N773" s="94">
        <v>-45157.11</v>
      </c>
      <c r="O773" s="94">
        <v>0</v>
      </c>
      <c r="P773" s="94">
        <v>0</v>
      </c>
      <c r="Q773" s="94">
        <v>0</v>
      </c>
      <c r="R773" t="s">
        <v>33</v>
      </c>
      <c r="S773" s="94">
        <v>-462234.51</v>
      </c>
      <c r="T773" s="94">
        <v>337660.49</v>
      </c>
      <c r="U773" s="94">
        <v>799895</v>
      </c>
      <c r="V773" t="s">
        <v>220</v>
      </c>
      <c r="W773" s="92"/>
      <c r="X773" t="s">
        <v>2</v>
      </c>
      <c r="Y773" t="s">
        <v>3</v>
      </c>
      <c r="Z773" s="94">
        <v>0</v>
      </c>
      <c r="AA773" s="94">
        <v>0</v>
      </c>
      <c r="AB773" s="94">
        <v>0</v>
      </c>
      <c r="AC773" s="94">
        <v>0</v>
      </c>
      <c r="AD773" s="94">
        <v>0</v>
      </c>
    </row>
    <row r="774" spans="1:30" x14ac:dyDescent="0.2">
      <c r="A774" t="s">
        <v>303</v>
      </c>
      <c r="B774" t="s">
        <v>10</v>
      </c>
      <c r="C774" t="s">
        <v>5</v>
      </c>
      <c r="D774" t="s">
        <v>61</v>
      </c>
      <c r="E774" t="s">
        <v>304</v>
      </c>
      <c r="F774" s="84" t="str">
        <f>VLOOKUP(A774,[1]Sheet1!$A$2:$E$1721,5,FALSE)</f>
        <v>15</v>
      </c>
      <c r="G774" s="84">
        <f>VLOOKUP(A774,'[2]FA PLANT-&amp; ELECT INSLATION'!$A$6:$E$1086,5,FALSE)</f>
        <v>1027</v>
      </c>
      <c r="H774" s="92">
        <v>41216</v>
      </c>
      <c r="I774" s="93">
        <f t="shared" si="12"/>
        <v>2012</v>
      </c>
      <c r="J774" s="94">
        <v>819376.65</v>
      </c>
      <c r="K774" s="94">
        <v>2799632</v>
      </c>
      <c r="L774" s="94">
        <v>-1980255.35</v>
      </c>
      <c r="M774" s="94">
        <v>0</v>
      </c>
      <c r="N774" s="94">
        <v>-262134.45</v>
      </c>
      <c r="O774" s="94">
        <v>0</v>
      </c>
      <c r="P774" s="94">
        <v>0</v>
      </c>
      <c r="Q774" s="94">
        <v>0</v>
      </c>
      <c r="R774" t="s">
        <v>33</v>
      </c>
      <c r="S774" s="94">
        <v>-2242389.7999999998</v>
      </c>
      <c r="T774" s="94">
        <v>557242.19999999995</v>
      </c>
      <c r="U774" s="94">
        <v>2799632</v>
      </c>
      <c r="V774" t="s">
        <v>220</v>
      </c>
      <c r="W774" s="92"/>
      <c r="X774" t="s">
        <v>2</v>
      </c>
      <c r="Y774" t="s">
        <v>3</v>
      </c>
      <c r="Z774" s="94">
        <v>0</v>
      </c>
      <c r="AA774" s="94">
        <v>0</v>
      </c>
      <c r="AB774" s="94">
        <v>0</v>
      </c>
      <c r="AC774" s="94">
        <v>0</v>
      </c>
      <c r="AD774" s="94">
        <v>0</v>
      </c>
    </row>
    <row r="775" spans="1:30" x14ac:dyDescent="0.2">
      <c r="A775" t="s">
        <v>303</v>
      </c>
      <c r="B775" t="s">
        <v>11</v>
      </c>
      <c r="C775" t="s">
        <v>5</v>
      </c>
      <c r="D775" t="s">
        <v>61</v>
      </c>
      <c r="E775" t="s">
        <v>305</v>
      </c>
      <c r="F775" s="84" t="str">
        <f>VLOOKUP(A775,[1]Sheet1!$A$2:$E$1721,5,FALSE)</f>
        <v>15</v>
      </c>
      <c r="G775" s="84">
        <f>VLOOKUP(A775,'[2]FA PLANT-&amp; ELECT INSLATION'!$A$6:$E$1086,5,FALSE)</f>
        <v>1027</v>
      </c>
      <c r="H775" s="92">
        <v>41216</v>
      </c>
      <c r="I775" s="93">
        <f t="shared" si="12"/>
        <v>2012</v>
      </c>
      <c r="J775" s="94">
        <v>1339861.3799999999</v>
      </c>
      <c r="K775" s="94">
        <v>2799632</v>
      </c>
      <c r="L775" s="94">
        <v>-1459770.62</v>
      </c>
      <c r="M775" s="94">
        <v>0</v>
      </c>
      <c r="N775" s="94">
        <v>-158049.84</v>
      </c>
      <c r="O775" s="94">
        <v>0</v>
      </c>
      <c r="P775" s="94">
        <v>0</v>
      </c>
      <c r="Q775" s="94">
        <v>0</v>
      </c>
      <c r="R775" t="s">
        <v>33</v>
      </c>
      <c r="S775" s="94">
        <v>-1617820.46</v>
      </c>
      <c r="T775" s="94">
        <v>1181811.54</v>
      </c>
      <c r="U775" s="94">
        <v>2799632</v>
      </c>
      <c r="V775" t="s">
        <v>220</v>
      </c>
      <c r="W775" s="92"/>
      <c r="X775" t="s">
        <v>2</v>
      </c>
      <c r="Y775" t="s">
        <v>3</v>
      </c>
      <c r="Z775" s="94">
        <v>0</v>
      </c>
      <c r="AA775" s="94">
        <v>0</v>
      </c>
      <c r="AB775" s="94">
        <v>0</v>
      </c>
      <c r="AC775" s="94">
        <v>0</v>
      </c>
      <c r="AD775" s="94">
        <v>0</v>
      </c>
    </row>
    <row r="776" spans="1:30" x14ac:dyDescent="0.2">
      <c r="A776" t="s">
        <v>492</v>
      </c>
      <c r="B776" t="s">
        <v>8</v>
      </c>
      <c r="C776" t="s">
        <v>5</v>
      </c>
      <c r="D776" t="s">
        <v>61</v>
      </c>
      <c r="E776" t="s">
        <v>626</v>
      </c>
      <c r="F776" s="84" t="str">
        <f>VLOOKUP(A776,[1]Sheet1!$A$2:$E$1721,5,FALSE)</f>
        <v>15</v>
      </c>
      <c r="G776" s="84">
        <f>VLOOKUP(A776,'[2]FA PLANT-&amp; ELECT INSLATION'!$A$6:$E$1086,5,FALSE)</f>
        <v>606</v>
      </c>
      <c r="H776" s="92">
        <v>41640</v>
      </c>
      <c r="I776" s="93">
        <f t="shared" si="12"/>
        <v>2014</v>
      </c>
      <c r="J776" s="94">
        <v>285976.59999999998</v>
      </c>
      <c r="K776" s="94">
        <v>413229</v>
      </c>
      <c r="L776" s="94">
        <v>-127252.4</v>
      </c>
      <c r="M776" s="94">
        <v>0</v>
      </c>
      <c r="N776" s="94">
        <v>-14147.56</v>
      </c>
      <c r="O776" s="94">
        <v>0</v>
      </c>
      <c r="P776" s="94">
        <v>0</v>
      </c>
      <c r="Q776" s="94">
        <v>0</v>
      </c>
      <c r="R776" t="s">
        <v>33</v>
      </c>
      <c r="S776" s="94">
        <v>-141399.96</v>
      </c>
      <c r="T776" s="94">
        <v>271829.03999999998</v>
      </c>
      <c r="U776" s="94">
        <v>413229</v>
      </c>
      <c r="V776" t="s">
        <v>220</v>
      </c>
      <c r="W776" s="92"/>
      <c r="X776" t="s">
        <v>2</v>
      </c>
      <c r="Y776" t="s">
        <v>3</v>
      </c>
      <c r="Z776" s="94">
        <v>0</v>
      </c>
      <c r="AA776" s="94">
        <v>0</v>
      </c>
      <c r="AB776" s="94">
        <v>0</v>
      </c>
      <c r="AC776" s="94">
        <v>0</v>
      </c>
      <c r="AD776" s="94">
        <v>0</v>
      </c>
    </row>
    <row r="777" spans="1:30" x14ac:dyDescent="0.2">
      <c r="A777" t="s">
        <v>492</v>
      </c>
      <c r="B777" t="s">
        <v>9</v>
      </c>
      <c r="C777" t="s">
        <v>5</v>
      </c>
      <c r="D777" t="s">
        <v>61</v>
      </c>
      <c r="E777" t="s">
        <v>807</v>
      </c>
      <c r="F777" s="84" t="str">
        <f>VLOOKUP(A777,[1]Sheet1!$A$2:$E$1721,5,FALSE)</f>
        <v>15</v>
      </c>
      <c r="G777" s="84">
        <f>VLOOKUP(A777,'[2]FA PLANT-&amp; ELECT INSLATION'!$A$6:$E$1086,5,FALSE)</f>
        <v>606</v>
      </c>
      <c r="H777" s="92">
        <v>41640</v>
      </c>
      <c r="I777" s="93">
        <f t="shared" si="12"/>
        <v>2014</v>
      </c>
      <c r="J777" s="94">
        <v>117271.2</v>
      </c>
      <c r="K777" s="94">
        <v>206615</v>
      </c>
      <c r="L777" s="94">
        <v>-89343.8</v>
      </c>
      <c r="M777" s="94">
        <v>0</v>
      </c>
      <c r="N777" s="94">
        <v>-12216.98</v>
      </c>
      <c r="O777" s="94">
        <v>0</v>
      </c>
      <c r="P777" s="94">
        <v>0</v>
      </c>
      <c r="Q777" s="94">
        <v>0</v>
      </c>
      <c r="R777" t="s">
        <v>33</v>
      </c>
      <c r="S777" s="94">
        <v>-101560.78</v>
      </c>
      <c r="T777" s="94">
        <v>105054.22</v>
      </c>
      <c r="U777" s="94">
        <v>206615</v>
      </c>
      <c r="V777" t="s">
        <v>220</v>
      </c>
      <c r="W777" s="92"/>
      <c r="X777" t="s">
        <v>2</v>
      </c>
      <c r="Y777" t="s">
        <v>3</v>
      </c>
      <c r="Z777" s="94">
        <v>0</v>
      </c>
      <c r="AA777" s="94">
        <v>0</v>
      </c>
      <c r="AB777" s="94">
        <v>0</v>
      </c>
      <c r="AC777" s="94">
        <v>0</v>
      </c>
      <c r="AD777" s="94">
        <v>0</v>
      </c>
    </row>
    <row r="778" spans="1:30" x14ac:dyDescent="0.2">
      <c r="A778" t="s">
        <v>492</v>
      </c>
      <c r="B778" t="s">
        <v>10</v>
      </c>
      <c r="C778" t="s">
        <v>5</v>
      </c>
      <c r="D778" t="s">
        <v>61</v>
      </c>
      <c r="E778" t="s">
        <v>493</v>
      </c>
      <c r="F778" s="84" t="str">
        <f>VLOOKUP(A778,[1]Sheet1!$A$2:$E$1721,5,FALSE)</f>
        <v>15</v>
      </c>
      <c r="G778" s="84">
        <f>VLOOKUP(A778,'[2]FA PLANT-&amp; ELECT INSLATION'!$A$6:$E$1086,5,FALSE)</f>
        <v>606</v>
      </c>
      <c r="H778" s="92">
        <v>41640</v>
      </c>
      <c r="I778" s="93">
        <f t="shared" si="12"/>
        <v>2014</v>
      </c>
      <c r="J778" s="94">
        <v>288317.74</v>
      </c>
      <c r="K778" s="94">
        <v>723151</v>
      </c>
      <c r="L778" s="94">
        <v>-434833.26</v>
      </c>
      <c r="M778" s="94">
        <v>0</v>
      </c>
      <c r="N778" s="94">
        <v>-67181.36</v>
      </c>
      <c r="O778" s="94">
        <v>0</v>
      </c>
      <c r="P778" s="94">
        <v>0</v>
      </c>
      <c r="Q778" s="94">
        <v>0</v>
      </c>
      <c r="R778" t="s">
        <v>33</v>
      </c>
      <c r="S778" s="94">
        <v>-502014.62</v>
      </c>
      <c r="T778" s="94">
        <v>221136.38</v>
      </c>
      <c r="U778" s="94">
        <v>723151</v>
      </c>
      <c r="V778" t="s">
        <v>220</v>
      </c>
      <c r="W778" s="92"/>
      <c r="X778" t="s">
        <v>2</v>
      </c>
      <c r="Y778" t="s">
        <v>3</v>
      </c>
      <c r="Z778" s="94">
        <v>0</v>
      </c>
      <c r="AA778" s="94">
        <v>0</v>
      </c>
      <c r="AB778" s="94">
        <v>0</v>
      </c>
      <c r="AC778" s="94">
        <v>0</v>
      </c>
      <c r="AD778" s="94">
        <v>0</v>
      </c>
    </row>
    <row r="779" spans="1:30" x14ac:dyDescent="0.2">
      <c r="A779" t="s">
        <v>492</v>
      </c>
      <c r="B779" t="s">
        <v>11</v>
      </c>
      <c r="C779" t="s">
        <v>5</v>
      </c>
      <c r="D779" t="s">
        <v>61</v>
      </c>
      <c r="E779" t="s">
        <v>494</v>
      </c>
      <c r="F779" s="84" t="str">
        <f>VLOOKUP(A779,[1]Sheet1!$A$2:$E$1721,5,FALSE)</f>
        <v>15</v>
      </c>
      <c r="G779" s="84">
        <f>VLOOKUP(A779,'[2]FA PLANT-&amp; ELECT INSLATION'!$A$6:$E$1086,5,FALSE)</f>
        <v>606</v>
      </c>
      <c r="H779" s="92">
        <v>41640</v>
      </c>
      <c r="I779" s="93">
        <f t="shared" si="12"/>
        <v>2014</v>
      </c>
      <c r="J779" s="94">
        <v>410448.32</v>
      </c>
      <c r="K779" s="94">
        <v>723151</v>
      </c>
      <c r="L779" s="94">
        <v>-312702.68</v>
      </c>
      <c r="M779" s="94">
        <v>0</v>
      </c>
      <c r="N779" s="94">
        <v>-42759.35</v>
      </c>
      <c r="O779" s="94">
        <v>0</v>
      </c>
      <c r="P779" s="94">
        <v>0</v>
      </c>
      <c r="Q779" s="94">
        <v>0</v>
      </c>
      <c r="R779" t="s">
        <v>33</v>
      </c>
      <c r="S779" s="94">
        <v>-355462.03</v>
      </c>
      <c r="T779" s="94">
        <v>367688.97</v>
      </c>
      <c r="U779" s="94">
        <v>723151</v>
      </c>
      <c r="V779" t="s">
        <v>220</v>
      </c>
      <c r="W779" s="92"/>
      <c r="X779" t="s">
        <v>2</v>
      </c>
      <c r="Y779" t="s">
        <v>3</v>
      </c>
      <c r="Z779" s="94">
        <v>0</v>
      </c>
      <c r="AA779" s="94">
        <v>0</v>
      </c>
      <c r="AB779" s="94">
        <v>0</v>
      </c>
      <c r="AC779" s="94">
        <v>0</v>
      </c>
      <c r="AD779" s="94">
        <v>0</v>
      </c>
    </row>
    <row r="780" spans="1:30" x14ac:dyDescent="0.2">
      <c r="A780" t="s">
        <v>343</v>
      </c>
      <c r="B780" t="s">
        <v>8</v>
      </c>
      <c r="C780" t="s">
        <v>5</v>
      </c>
      <c r="D780" t="s">
        <v>61</v>
      </c>
      <c r="E780" t="s">
        <v>409</v>
      </c>
      <c r="F780" s="84" t="str">
        <f>VLOOKUP(A780,[1]Sheet1!$A$2:$E$1721,5,FALSE)</f>
        <v>15</v>
      </c>
      <c r="G780" s="84">
        <f>VLOOKUP(A780,'[2]FA PLANT-&amp; ELECT INSLATION'!$A$6:$E$1086,5,FALSE)</f>
        <v>1026</v>
      </c>
      <c r="H780" s="92">
        <v>42081</v>
      </c>
      <c r="I780" s="93">
        <f t="shared" si="12"/>
        <v>2015</v>
      </c>
      <c r="J780" s="94">
        <v>840610.9</v>
      </c>
      <c r="K780" s="94">
        <v>1043147</v>
      </c>
      <c r="L780" s="94">
        <v>-202536.1</v>
      </c>
      <c r="M780" s="94">
        <v>0</v>
      </c>
      <c r="N780" s="94">
        <v>-39498.43</v>
      </c>
      <c r="O780" s="94">
        <v>0</v>
      </c>
      <c r="P780" s="94">
        <v>0</v>
      </c>
      <c r="Q780" s="94">
        <v>0</v>
      </c>
      <c r="R780" t="s">
        <v>33</v>
      </c>
      <c r="S780" s="94">
        <v>-242034.53</v>
      </c>
      <c r="T780" s="94">
        <v>801112.47</v>
      </c>
      <c r="U780" s="94">
        <v>1043147</v>
      </c>
      <c r="V780" t="s">
        <v>220</v>
      </c>
      <c r="W780" s="92"/>
      <c r="X780" t="s">
        <v>2</v>
      </c>
      <c r="Y780" t="s">
        <v>3</v>
      </c>
      <c r="Z780" s="94">
        <v>0</v>
      </c>
      <c r="AA780" s="94">
        <v>0</v>
      </c>
      <c r="AB780" s="94">
        <v>0</v>
      </c>
      <c r="AC780" s="94">
        <v>0</v>
      </c>
      <c r="AD780" s="94">
        <v>0</v>
      </c>
    </row>
    <row r="781" spans="1:30" x14ac:dyDescent="0.2">
      <c r="A781" t="s">
        <v>343</v>
      </c>
      <c r="B781" t="s">
        <v>9</v>
      </c>
      <c r="C781" t="s">
        <v>5</v>
      </c>
      <c r="D781" t="s">
        <v>61</v>
      </c>
      <c r="E781" t="s">
        <v>566</v>
      </c>
      <c r="F781" s="84" t="str">
        <f>VLOOKUP(A781,[1]Sheet1!$A$2:$E$1721,5,FALSE)</f>
        <v>15</v>
      </c>
      <c r="G781" s="84">
        <f>VLOOKUP(A781,'[2]FA PLANT-&amp; ELECT INSLATION'!$A$6:$E$1086,5,FALSE)</f>
        <v>1026</v>
      </c>
      <c r="H781" s="92">
        <v>42081</v>
      </c>
      <c r="I781" s="93">
        <f t="shared" si="12"/>
        <v>2015</v>
      </c>
      <c r="J781" s="94">
        <v>354308.56</v>
      </c>
      <c r="K781" s="94">
        <v>521573</v>
      </c>
      <c r="L781" s="94">
        <v>-167264.44</v>
      </c>
      <c r="M781" s="94">
        <v>0</v>
      </c>
      <c r="N781" s="94">
        <v>-32949.370000000003</v>
      </c>
      <c r="O781" s="94">
        <v>0</v>
      </c>
      <c r="P781" s="94">
        <v>0</v>
      </c>
      <c r="Q781" s="94">
        <v>0</v>
      </c>
      <c r="R781" t="s">
        <v>33</v>
      </c>
      <c r="S781" s="94">
        <v>-200213.81</v>
      </c>
      <c r="T781" s="94">
        <v>321359.19</v>
      </c>
      <c r="U781" s="94">
        <v>521573</v>
      </c>
      <c r="V781" t="s">
        <v>220</v>
      </c>
      <c r="W781" s="92"/>
      <c r="X781" t="s">
        <v>2</v>
      </c>
      <c r="Y781" t="s">
        <v>3</v>
      </c>
      <c r="Z781" s="94">
        <v>0</v>
      </c>
      <c r="AA781" s="94">
        <v>0</v>
      </c>
      <c r="AB781" s="94">
        <v>0</v>
      </c>
      <c r="AC781" s="94">
        <v>0</v>
      </c>
      <c r="AD781" s="94">
        <v>0</v>
      </c>
    </row>
    <row r="782" spans="1:30" x14ac:dyDescent="0.2">
      <c r="A782" t="s">
        <v>343</v>
      </c>
      <c r="B782" t="s">
        <v>10</v>
      </c>
      <c r="C782" t="s">
        <v>5</v>
      </c>
      <c r="D782" t="s">
        <v>61</v>
      </c>
      <c r="E782" t="s">
        <v>344</v>
      </c>
      <c r="F782" s="84" t="str">
        <f>VLOOKUP(A782,[1]Sheet1!$A$2:$E$1721,5,FALSE)</f>
        <v>15</v>
      </c>
      <c r="G782" s="84">
        <f>VLOOKUP(A782,'[2]FA PLANT-&amp; ELECT INSLATION'!$A$6:$E$1086,5,FALSE)</f>
        <v>1026</v>
      </c>
      <c r="H782" s="92">
        <v>42081</v>
      </c>
      <c r="I782" s="93">
        <f t="shared" si="12"/>
        <v>2015</v>
      </c>
      <c r="J782" s="94">
        <v>950671.87</v>
      </c>
      <c r="K782" s="94">
        <v>1825507</v>
      </c>
      <c r="L782" s="94">
        <v>-874835.13</v>
      </c>
      <c r="M782" s="94">
        <v>0</v>
      </c>
      <c r="N782" s="94">
        <v>-173208.02</v>
      </c>
      <c r="O782" s="94">
        <v>0</v>
      </c>
      <c r="P782" s="94">
        <v>0</v>
      </c>
      <c r="Q782" s="94">
        <v>0</v>
      </c>
      <c r="R782" t="s">
        <v>33</v>
      </c>
      <c r="S782" s="94">
        <v>-1048043.15</v>
      </c>
      <c r="T782" s="94">
        <v>777463.85</v>
      </c>
      <c r="U782" s="94">
        <v>1825507</v>
      </c>
      <c r="V782" t="s">
        <v>220</v>
      </c>
      <c r="W782" s="92"/>
      <c r="X782" t="s">
        <v>2</v>
      </c>
      <c r="Y782" t="s">
        <v>3</v>
      </c>
      <c r="Z782" s="94">
        <v>0</v>
      </c>
      <c r="AA782" s="94">
        <v>0</v>
      </c>
      <c r="AB782" s="94">
        <v>0</v>
      </c>
      <c r="AC782" s="94">
        <v>0</v>
      </c>
      <c r="AD782" s="94">
        <v>0</v>
      </c>
    </row>
    <row r="783" spans="1:30" x14ac:dyDescent="0.2">
      <c r="A783" t="s">
        <v>343</v>
      </c>
      <c r="B783" t="s">
        <v>11</v>
      </c>
      <c r="C783" t="s">
        <v>5</v>
      </c>
      <c r="D783" t="s">
        <v>61</v>
      </c>
      <c r="E783" t="s">
        <v>345</v>
      </c>
      <c r="F783" s="84" t="str">
        <f>VLOOKUP(A783,[1]Sheet1!$A$2:$E$1721,5,FALSE)</f>
        <v>15</v>
      </c>
      <c r="G783" s="84">
        <f>VLOOKUP(A783,'[2]FA PLANT-&amp; ELECT INSLATION'!$A$6:$E$1086,5,FALSE)</f>
        <v>1026</v>
      </c>
      <c r="H783" s="92">
        <v>42081</v>
      </c>
      <c r="I783" s="93">
        <f t="shared" si="12"/>
        <v>2015</v>
      </c>
      <c r="J783" s="94">
        <v>1240080.96</v>
      </c>
      <c r="K783" s="94">
        <v>1825507</v>
      </c>
      <c r="L783" s="94">
        <v>-585426.04</v>
      </c>
      <c r="M783" s="94">
        <v>0</v>
      </c>
      <c r="N783" s="94">
        <v>-115322.9</v>
      </c>
      <c r="O783" s="94">
        <v>0</v>
      </c>
      <c r="P783" s="94">
        <v>0</v>
      </c>
      <c r="Q783" s="94">
        <v>0</v>
      </c>
      <c r="R783" t="s">
        <v>33</v>
      </c>
      <c r="S783" s="94">
        <v>-700748.94</v>
      </c>
      <c r="T783" s="94">
        <v>1124758.06</v>
      </c>
      <c r="U783" s="94">
        <v>1825507</v>
      </c>
      <c r="V783" t="s">
        <v>220</v>
      </c>
      <c r="W783" s="92"/>
      <c r="X783" t="s">
        <v>2</v>
      </c>
      <c r="Y783" t="s">
        <v>3</v>
      </c>
      <c r="Z783" s="94">
        <v>0</v>
      </c>
      <c r="AA783" s="94">
        <v>0</v>
      </c>
      <c r="AB783" s="94">
        <v>0</v>
      </c>
      <c r="AC783" s="94">
        <v>0</v>
      </c>
      <c r="AD783" s="94">
        <v>0</v>
      </c>
    </row>
    <row r="784" spans="1:30" x14ac:dyDescent="0.2">
      <c r="A784" t="s">
        <v>501</v>
      </c>
      <c r="B784" t="s">
        <v>8</v>
      </c>
      <c r="C784" t="s">
        <v>5</v>
      </c>
      <c r="D784" t="s">
        <v>61</v>
      </c>
      <c r="E784" t="s">
        <v>635</v>
      </c>
      <c r="F784" s="84" t="str">
        <f>VLOOKUP(A784,[1]Sheet1!$A$2:$E$1721,5,FALSE)</f>
        <v>15</v>
      </c>
      <c r="G784" s="84">
        <f>VLOOKUP(A784,'[2]FA PLANT-&amp; ELECT INSLATION'!$A$6:$E$1086,5,FALSE)</f>
        <v>640</v>
      </c>
      <c r="H784" s="92">
        <v>38718</v>
      </c>
      <c r="I784" s="93">
        <f t="shared" si="12"/>
        <v>2006</v>
      </c>
      <c r="J784" s="94">
        <v>34155.61</v>
      </c>
      <c r="K784" s="94">
        <v>394454</v>
      </c>
      <c r="L784" s="94">
        <v>-360298.39</v>
      </c>
      <c r="M784" s="94">
        <v>0</v>
      </c>
      <c r="N784" s="94">
        <v>-1342.17</v>
      </c>
      <c r="O784" s="94">
        <v>0</v>
      </c>
      <c r="P784" s="94">
        <v>0</v>
      </c>
      <c r="Q784" s="94">
        <v>0</v>
      </c>
      <c r="R784" t="s">
        <v>33</v>
      </c>
      <c r="S784" s="94">
        <v>-361640.56</v>
      </c>
      <c r="T784" s="94">
        <v>32813.440000000002</v>
      </c>
      <c r="U784" s="94">
        <v>394454</v>
      </c>
      <c r="V784" t="s">
        <v>220</v>
      </c>
      <c r="W784" s="92"/>
      <c r="X784" t="s">
        <v>2</v>
      </c>
      <c r="Y784" t="s">
        <v>3</v>
      </c>
      <c r="Z784" s="94">
        <v>0</v>
      </c>
      <c r="AA784" s="94">
        <v>0</v>
      </c>
      <c r="AB784" s="94">
        <v>0</v>
      </c>
      <c r="AC784" s="94">
        <v>0</v>
      </c>
      <c r="AD784" s="94">
        <v>0</v>
      </c>
    </row>
    <row r="785" spans="1:30" x14ac:dyDescent="0.2">
      <c r="A785" t="s">
        <v>501</v>
      </c>
      <c r="B785" t="s">
        <v>9</v>
      </c>
      <c r="C785" t="s">
        <v>5</v>
      </c>
      <c r="D785" t="s">
        <v>61</v>
      </c>
      <c r="E785" t="s">
        <v>820</v>
      </c>
      <c r="F785" s="84" t="str">
        <f>VLOOKUP(A785,[1]Sheet1!$A$2:$E$1721,5,FALSE)</f>
        <v>15</v>
      </c>
      <c r="G785" s="84">
        <f>VLOOKUP(A785,'[2]FA PLANT-&amp; ELECT INSLATION'!$A$6:$E$1086,5,FALSE)</f>
        <v>640</v>
      </c>
      <c r="H785" s="92">
        <v>38718</v>
      </c>
      <c r="I785" s="93">
        <f t="shared" si="12"/>
        <v>2006</v>
      </c>
      <c r="J785" s="94">
        <v>11246.14</v>
      </c>
      <c r="K785" s="94">
        <v>197226</v>
      </c>
      <c r="L785" s="94">
        <v>-185979.86</v>
      </c>
      <c r="M785" s="94">
        <v>0</v>
      </c>
      <c r="N785" s="94">
        <v>-1384.84</v>
      </c>
      <c r="O785" s="94">
        <v>0</v>
      </c>
      <c r="P785" s="94">
        <v>0</v>
      </c>
      <c r="Q785" s="94">
        <v>0</v>
      </c>
      <c r="R785" t="s">
        <v>33</v>
      </c>
      <c r="S785" s="94">
        <v>-187364.7</v>
      </c>
      <c r="T785" s="94">
        <v>9861.2999999999993</v>
      </c>
      <c r="U785" s="94">
        <v>197226</v>
      </c>
      <c r="V785" t="s">
        <v>220</v>
      </c>
      <c r="W785" s="92"/>
      <c r="X785" t="s">
        <v>2</v>
      </c>
      <c r="Y785" t="s">
        <v>3</v>
      </c>
      <c r="Z785" s="94">
        <v>0</v>
      </c>
      <c r="AA785" s="94">
        <v>0</v>
      </c>
      <c r="AB785" s="94">
        <v>0</v>
      </c>
      <c r="AC785" s="94">
        <v>0</v>
      </c>
      <c r="AD785" s="94">
        <v>0</v>
      </c>
    </row>
    <row r="786" spans="1:30" x14ac:dyDescent="0.2">
      <c r="A786" t="s">
        <v>501</v>
      </c>
      <c r="B786" t="s">
        <v>10</v>
      </c>
      <c r="C786" t="s">
        <v>5</v>
      </c>
      <c r="D786" t="s">
        <v>61</v>
      </c>
      <c r="E786" t="s">
        <v>502</v>
      </c>
      <c r="F786" s="84" t="str">
        <f>VLOOKUP(A786,[1]Sheet1!$A$2:$E$1721,5,FALSE)</f>
        <v>15</v>
      </c>
      <c r="G786" s="84">
        <f>VLOOKUP(A786,'[2]FA PLANT-&amp; ELECT INSLATION'!$A$6:$E$1086,5,FALSE)</f>
        <v>640</v>
      </c>
      <c r="H786" s="92">
        <v>38718</v>
      </c>
      <c r="I786" s="93">
        <f t="shared" si="12"/>
        <v>2006</v>
      </c>
      <c r="J786" s="94">
        <v>34514.6</v>
      </c>
      <c r="K786" s="94">
        <v>690292</v>
      </c>
      <c r="L786" s="94">
        <v>-655777.4</v>
      </c>
      <c r="M786" s="94">
        <v>0</v>
      </c>
      <c r="N786" s="94">
        <v>0</v>
      </c>
      <c r="O786" s="94">
        <v>0</v>
      </c>
      <c r="P786" s="94">
        <v>0</v>
      </c>
      <c r="Q786" s="94">
        <v>0</v>
      </c>
      <c r="R786" t="s">
        <v>33</v>
      </c>
      <c r="S786" s="94">
        <v>-655777.4</v>
      </c>
      <c r="T786" s="94">
        <v>34514.6</v>
      </c>
      <c r="U786" s="94">
        <v>690292</v>
      </c>
      <c r="V786" t="s">
        <v>220</v>
      </c>
      <c r="W786" s="92"/>
      <c r="X786" t="s">
        <v>2</v>
      </c>
      <c r="Y786" t="s">
        <v>3</v>
      </c>
      <c r="Z786" s="94">
        <v>0</v>
      </c>
      <c r="AA786" s="94">
        <v>0</v>
      </c>
      <c r="AB786" s="94">
        <v>0</v>
      </c>
      <c r="AC786" s="94">
        <v>0</v>
      </c>
      <c r="AD786" s="94">
        <v>0</v>
      </c>
    </row>
    <row r="787" spans="1:30" x14ac:dyDescent="0.2">
      <c r="A787" t="s">
        <v>501</v>
      </c>
      <c r="B787" t="s">
        <v>11</v>
      </c>
      <c r="C787" t="s">
        <v>5</v>
      </c>
      <c r="D787" t="s">
        <v>61</v>
      </c>
      <c r="E787" t="s">
        <v>503</v>
      </c>
      <c r="F787" s="84" t="str">
        <f>VLOOKUP(A787,[1]Sheet1!$A$2:$E$1721,5,FALSE)</f>
        <v>15</v>
      </c>
      <c r="G787" s="84">
        <f>VLOOKUP(A787,'[2]FA PLANT-&amp; ELECT INSLATION'!$A$6:$E$1086,5,FALSE)</f>
        <v>640</v>
      </c>
      <c r="H787" s="92">
        <v>38718</v>
      </c>
      <c r="I787" s="93">
        <f t="shared" si="12"/>
        <v>2006</v>
      </c>
      <c r="J787" s="94">
        <v>37512.5</v>
      </c>
      <c r="K787" s="94">
        <v>690292</v>
      </c>
      <c r="L787" s="94">
        <v>-652779.5</v>
      </c>
      <c r="M787" s="94">
        <v>0</v>
      </c>
      <c r="N787" s="94">
        <v>-2997.9</v>
      </c>
      <c r="O787" s="94">
        <v>0</v>
      </c>
      <c r="P787" s="94">
        <v>0</v>
      </c>
      <c r="Q787" s="94">
        <v>0</v>
      </c>
      <c r="R787" t="s">
        <v>33</v>
      </c>
      <c r="S787" s="94">
        <v>-655777.4</v>
      </c>
      <c r="T787" s="94">
        <v>34514.6</v>
      </c>
      <c r="U787" s="94">
        <v>690292</v>
      </c>
      <c r="V787" t="s">
        <v>220</v>
      </c>
      <c r="W787" s="92"/>
      <c r="X787" t="s">
        <v>2</v>
      </c>
      <c r="Y787" t="s">
        <v>3</v>
      </c>
      <c r="Z787" s="94">
        <v>0</v>
      </c>
      <c r="AA787" s="94">
        <v>0</v>
      </c>
      <c r="AB787" s="94">
        <v>0</v>
      </c>
      <c r="AC787" s="94">
        <v>0</v>
      </c>
      <c r="AD787" s="94">
        <v>0</v>
      </c>
    </row>
    <row r="788" spans="1:30" x14ac:dyDescent="0.2">
      <c r="A788" t="s">
        <v>417</v>
      </c>
      <c r="B788" t="s">
        <v>8</v>
      </c>
      <c r="C788" t="s">
        <v>5</v>
      </c>
      <c r="D788" t="s">
        <v>61</v>
      </c>
      <c r="E788" t="s">
        <v>547</v>
      </c>
      <c r="F788" s="84" t="str">
        <f>VLOOKUP(A788,[1]Sheet1!$A$2:$E$1721,5,FALSE)</f>
        <v>15</v>
      </c>
      <c r="G788" s="84">
        <f>VLOOKUP(A788,'[2]FA PLANT-&amp; ELECT INSLATION'!$A$6:$E$1086,5,FALSE)</f>
        <v>630</v>
      </c>
      <c r="H788" s="92">
        <v>38901</v>
      </c>
      <c r="I788" s="93">
        <f t="shared" si="12"/>
        <v>2006</v>
      </c>
      <c r="J788" s="94">
        <v>62000.28</v>
      </c>
      <c r="K788" s="94">
        <v>558857</v>
      </c>
      <c r="L788" s="94">
        <v>-496856.72</v>
      </c>
      <c r="M788" s="94">
        <v>0</v>
      </c>
      <c r="N788" s="94">
        <v>-3026.04</v>
      </c>
      <c r="O788" s="94">
        <v>0</v>
      </c>
      <c r="P788" s="94">
        <v>0</v>
      </c>
      <c r="Q788" s="94">
        <v>0</v>
      </c>
      <c r="R788" t="s">
        <v>33</v>
      </c>
      <c r="S788" s="94">
        <v>-499882.76</v>
      </c>
      <c r="T788" s="94">
        <v>58974.239999999998</v>
      </c>
      <c r="U788" s="94">
        <v>558857</v>
      </c>
      <c r="V788" t="s">
        <v>220</v>
      </c>
      <c r="W788" s="92"/>
      <c r="X788" t="s">
        <v>2</v>
      </c>
      <c r="Y788" t="s">
        <v>3</v>
      </c>
      <c r="Z788" s="94">
        <v>0</v>
      </c>
      <c r="AA788" s="94">
        <v>0</v>
      </c>
      <c r="AB788" s="94">
        <v>0</v>
      </c>
      <c r="AC788" s="94">
        <v>0</v>
      </c>
      <c r="AD788" s="94">
        <v>0</v>
      </c>
    </row>
    <row r="789" spans="1:30" x14ac:dyDescent="0.2">
      <c r="A789" t="s">
        <v>417</v>
      </c>
      <c r="B789" t="s">
        <v>9</v>
      </c>
      <c r="C789" t="s">
        <v>5</v>
      </c>
      <c r="D789" t="s">
        <v>61</v>
      </c>
      <c r="E789" t="s">
        <v>726</v>
      </c>
      <c r="F789" s="84" t="str">
        <f>VLOOKUP(A789,[1]Sheet1!$A$2:$E$1721,5,FALSE)</f>
        <v>15</v>
      </c>
      <c r="G789" s="84">
        <f>VLOOKUP(A789,'[2]FA PLANT-&amp; ELECT INSLATION'!$A$6:$E$1086,5,FALSE)</f>
        <v>630</v>
      </c>
      <c r="H789" s="92">
        <v>38901</v>
      </c>
      <c r="I789" s="93">
        <f t="shared" si="12"/>
        <v>2006</v>
      </c>
      <c r="J789" s="94">
        <v>18909.099999999999</v>
      </c>
      <c r="K789" s="94">
        <v>279429</v>
      </c>
      <c r="L789" s="94">
        <v>-260519.9</v>
      </c>
      <c r="M789" s="94">
        <v>0</v>
      </c>
      <c r="N789" s="94">
        <v>-3935.03</v>
      </c>
      <c r="O789" s="94">
        <v>0</v>
      </c>
      <c r="P789" s="94">
        <v>0</v>
      </c>
      <c r="Q789" s="94">
        <v>0</v>
      </c>
      <c r="R789" t="s">
        <v>33</v>
      </c>
      <c r="S789" s="94">
        <v>-264454.93</v>
      </c>
      <c r="T789" s="94">
        <v>14974.07</v>
      </c>
      <c r="U789" s="94">
        <v>279429</v>
      </c>
      <c r="V789" t="s">
        <v>220</v>
      </c>
      <c r="W789" s="92"/>
      <c r="X789" t="s">
        <v>2</v>
      </c>
      <c r="Y789" t="s">
        <v>3</v>
      </c>
      <c r="Z789" s="94">
        <v>0</v>
      </c>
      <c r="AA789" s="94">
        <v>0</v>
      </c>
      <c r="AB789" s="94">
        <v>0</v>
      </c>
      <c r="AC789" s="94">
        <v>0</v>
      </c>
      <c r="AD789" s="94">
        <v>0</v>
      </c>
    </row>
    <row r="790" spans="1:30" x14ac:dyDescent="0.2">
      <c r="A790" t="s">
        <v>417</v>
      </c>
      <c r="B790" t="s">
        <v>10</v>
      </c>
      <c r="C790" t="s">
        <v>5</v>
      </c>
      <c r="D790" t="s">
        <v>61</v>
      </c>
      <c r="E790" t="s">
        <v>418</v>
      </c>
      <c r="F790" s="84" t="str">
        <f>VLOOKUP(A790,[1]Sheet1!$A$2:$E$1721,5,FALSE)</f>
        <v>15</v>
      </c>
      <c r="G790" s="84">
        <f>VLOOKUP(A790,'[2]FA PLANT-&amp; ELECT INSLATION'!$A$6:$E$1086,5,FALSE)</f>
        <v>630</v>
      </c>
      <c r="H790" s="92">
        <v>38901</v>
      </c>
      <c r="I790" s="93">
        <f t="shared" si="12"/>
        <v>2006</v>
      </c>
      <c r="J790" s="94">
        <v>48900</v>
      </c>
      <c r="K790" s="94">
        <v>978000</v>
      </c>
      <c r="L790" s="94">
        <v>-929100</v>
      </c>
      <c r="M790" s="94">
        <v>0</v>
      </c>
      <c r="N790" s="94">
        <v>0</v>
      </c>
      <c r="O790" s="94">
        <v>0</v>
      </c>
      <c r="P790" s="94">
        <v>0</v>
      </c>
      <c r="Q790" s="94">
        <v>0</v>
      </c>
      <c r="R790" t="s">
        <v>33</v>
      </c>
      <c r="S790" s="94">
        <v>-929100</v>
      </c>
      <c r="T790" s="94">
        <v>48900</v>
      </c>
      <c r="U790" s="94">
        <v>978000</v>
      </c>
      <c r="V790" t="s">
        <v>220</v>
      </c>
      <c r="W790" s="92"/>
      <c r="X790" t="s">
        <v>2</v>
      </c>
      <c r="Y790" t="s">
        <v>3</v>
      </c>
      <c r="Z790" s="94">
        <v>0</v>
      </c>
      <c r="AA790" s="94">
        <v>0</v>
      </c>
      <c r="AB790" s="94">
        <v>0</v>
      </c>
      <c r="AC790" s="94">
        <v>0</v>
      </c>
      <c r="AD790" s="94">
        <v>0</v>
      </c>
    </row>
    <row r="791" spans="1:30" x14ac:dyDescent="0.2">
      <c r="A791" t="s">
        <v>417</v>
      </c>
      <c r="B791" t="s">
        <v>11</v>
      </c>
      <c r="C791" t="s">
        <v>5</v>
      </c>
      <c r="D791" t="s">
        <v>61</v>
      </c>
      <c r="E791" t="s">
        <v>419</v>
      </c>
      <c r="F791" s="84" t="str">
        <f>VLOOKUP(A791,[1]Sheet1!$A$2:$E$1721,5,FALSE)</f>
        <v>15</v>
      </c>
      <c r="G791" s="84">
        <f>VLOOKUP(A791,'[2]FA PLANT-&amp; ELECT INSLATION'!$A$6:$E$1086,5,FALSE)</f>
        <v>630</v>
      </c>
      <c r="H791" s="92">
        <v>38901</v>
      </c>
      <c r="I791" s="93">
        <f t="shared" si="12"/>
        <v>2006</v>
      </c>
      <c r="J791" s="94">
        <v>65948.2</v>
      </c>
      <c r="K791" s="94">
        <v>978000</v>
      </c>
      <c r="L791" s="94">
        <v>-912051.8</v>
      </c>
      <c r="M791" s="94">
        <v>0</v>
      </c>
      <c r="N791" s="94">
        <v>-13586.45</v>
      </c>
      <c r="O791" s="94">
        <v>0</v>
      </c>
      <c r="P791" s="94">
        <v>0</v>
      </c>
      <c r="Q791" s="94">
        <v>0</v>
      </c>
      <c r="R791" t="s">
        <v>33</v>
      </c>
      <c r="S791" s="94">
        <v>-925638.25</v>
      </c>
      <c r="T791" s="94">
        <v>52361.75</v>
      </c>
      <c r="U791" s="94">
        <v>978000</v>
      </c>
      <c r="V791" t="s">
        <v>220</v>
      </c>
      <c r="W791" s="92"/>
      <c r="X791" t="s">
        <v>2</v>
      </c>
      <c r="Y791" t="s">
        <v>3</v>
      </c>
      <c r="Z791" s="94">
        <v>0</v>
      </c>
      <c r="AA791" s="94">
        <v>0</v>
      </c>
      <c r="AB791" s="94">
        <v>0</v>
      </c>
      <c r="AC791" s="94">
        <v>0</v>
      </c>
      <c r="AD791" s="94">
        <v>0</v>
      </c>
    </row>
    <row r="792" spans="1:30" x14ac:dyDescent="0.2">
      <c r="A792" t="s">
        <v>218</v>
      </c>
      <c r="B792" t="s">
        <v>8</v>
      </c>
      <c r="C792" t="s">
        <v>5</v>
      </c>
      <c r="D792" t="s">
        <v>61</v>
      </c>
      <c r="E792" t="s">
        <v>219</v>
      </c>
      <c r="F792" s="84" t="str">
        <f>VLOOKUP(A792,[1]Sheet1!$A$2:$E$1721,5,FALSE)</f>
        <v>15</v>
      </c>
      <c r="G792" s="84">
        <f>VLOOKUP(A792,'[2]FA PLANT-&amp; ELECT INSLATION'!$A$6:$E$1086,5,FALSE)</f>
        <v>1140</v>
      </c>
      <c r="H792" s="92">
        <v>39717</v>
      </c>
      <c r="I792" s="93">
        <f t="shared" si="12"/>
        <v>2008</v>
      </c>
      <c r="J792" s="94">
        <v>4963321.84</v>
      </c>
      <c r="K792" s="94">
        <v>20671237</v>
      </c>
      <c r="L792" s="94">
        <v>-15707915.16</v>
      </c>
      <c r="M792" s="94">
        <v>0</v>
      </c>
      <c r="N792" s="94">
        <v>-462996.25</v>
      </c>
      <c r="O792" s="94">
        <v>0</v>
      </c>
      <c r="P792" s="94">
        <v>0</v>
      </c>
      <c r="Q792" s="94">
        <v>0</v>
      </c>
      <c r="R792" t="s">
        <v>33</v>
      </c>
      <c r="S792" s="94">
        <v>-16170911.41</v>
      </c>
      <c r="T792" s="94">
        <v>4500325.59</v>
      </c>
      <c r="U792" s="94">
        <v>20671237</v>
      </c>
      <c r="V792" t="s">
        <v>220</v>
      </c>
      <c r="W792" s="92"/>
      <c r="X792" t="s">
        <v>2</v>
      </c>
      <c r="Y792" t="s">
        <v>3</v>
      </c>
      <c r="Z792" s="94">
        <v>0</v>
      </c>
      <c r="AA792" s="94">
        <v>0</v>
      </c>
      <c r="AB792" s="94">
        <v>0</v>
      </c>
      <c r="AC792" s="94">
        <v>0</v>
      </c>
      <c r="AD792" s="94">
        <v>0</v>
      </c>
    </row>
    <row r="793" spans="1:30" x14ac:dyDescent="0.2">
      <c r="A793" t="s">
        <v>218</v>
      </c>
      <c r="B793" t="s">
        <v>9</v>
      </c>
      <c r="C793" t="s">
        <v>5</v>
      </c>
      <c r="D793" t="s">
        <v>61</v>
      </c>
      <c r="E793" t="s">
        <v>370</v>
      </c>
      <c r="F793" s="84" t="str">
        <f>VLOOKUP(A793,[1]Sheet1!$A$2:$E$1721,5,FALSE)</f>
        <v>15</v>
      </c>
      <c r="G793" s="84">
        <f>VLOOKUP(A793,'[2]FA PLANT-&amp; ELECT INSLATION'!$A$6:$E$1086,5,FALSE)</f>
        <v>1140</v>
      </c>
      <c r="H793" s="92">
        <v>39717</v>
      </c>
      <c r="I793" s="93">
        <f t="shared" si="12"/>
        <v>2008</v>
      </c>
      <c r="J793" s="94">
        <v>330888</v>
      </c>
      <c r="K793" s="94">
        <v>1378082</v>
      </c>
      <c r="L793" s="94">
        <v>-1047194</v>
      </c>
      <c r="M793" s="94">
        <v>0</v>
      </c>
      <c r="N793" s="94">
        <v>-30866.41</v>
      </c>
      <c r="O793" s="94">
        <v>0</v>
      </c>
      <c r="P793" s="94">
        <v>0</v>
      </c>
      <c r="Q793" s="94">
        <v>0</v>
      </c>
      <c r="R793" t="s">
        <v>33</v>
      </c>
      <c r="S793" s="94">
        <v>-1078060.4099999999</v>
      </c>
      <c r="T793" s="94">
        <v>300021.59000000003</v>
      </c>
      <c r="U793" s="94">
        <v>1378082</v>
      </c>
      <c r="V793" t="s">
        <v>220</v>
      </c>
      <c r="W793" s="92"/>
      <c r="X793" t="s">
        <v>2</v>
      </c>
      <c r="Y793" t="s">
        <v>3</v>
      </c>
      <c r="Z793" s="94">
        <v>0</v>
      </c>
      <c r="AA793" s="94">
        <v>0</v>
      </c>
      <c r="AB793" s="94">
        <v>0</v>
      </c>
      <c r="AC793" s="94">
        <v>0</v>
      </c>
      <c r="AD793" s="94">
        <v>0</v>
      </c>
    </row>
    <row r="794" spans="1:30" x14ac:dyDescent="0.2">
      <c r="A794" t="s">
        <v>218</v>
      </c>
      <c r="B794" t="s">
        <v>10</v>
      </c>
      <c r="C794" t="s">
        <v>5</v>
      </c>
      <c r="D794" t="s">
        <v>61</v>
      </c>
      <c r="E794" t="s">
        <v>308</v>
      </c>
      <c r="F794" s="84" t="str">
        <f>VLOOKUP(A794,[1]Sheet1!$A$2:$E$1721,5,FALSE)</f>
        <v>15</v>
      </c>
      <c r="G794" s="84">
        <f>VLOOKUP(A794,'[2]FA PLANT-&amp; ELECT INSLATION'!$A$6:$E$1086,5,FALSE)</f>
        <v>1140</v>
      </c>
      <c r="H794" s="92">
        <v>39717</v>
      </c>
      <c r="I794" s="93">
        <f t="shared" si="12"/>
        <v>2008</v>
      </c>
      <c r="J794" s="94">
        <v>661776.26</v>
      </c>
      <c r="K794" s="94">
        <v>2756165</v>
      </c>
      <c r="L794" s="94">
        <v>-2094388.74</v>
      </c>
      <c r="M794" s="94">
        <v>0</v>
      </c>
      <c r="N794" s="94">
        <v>-61732.84</v>
      </c>
      <c r="O794" s="94">
        <v>0</v>
      </c>
      <c r="P794" s="94">
        <v>0</v>
      </c>
      <c r="Q794" s="94">
        <v>0</v>
      </c>
      <c r="R794" t="s">
        <v>33</v>
      </c>
      <c r="S794" s="94">
        <v>-2156121.58</v>
      </c>
      <c r="T794" s="94">
        <v>600043.42000000004</v>
      </c>
      <c r="U794" s="94">
        <v>2756165</v>
      </c>
      <c r="V794" t="s">
        <v>220</v>
      </c>
      <c r="W794" s="92"/>
      <c r="X794" t="s">
        <v>2</v>
      </c>
      <c r="Y794" t="s">
        <v>3</v>
      </c>
      <c r="Z794" s="94">
        <v>0</v>
      </c>
      <c r="AA794" s="94">
        <v>0</v>
      </c>
      <c r="AB794" s="94">
        <v>0</v>
      </c>
      <c r="AC794" s="94">
        <v>0</v>
      </c>
      <c r="AD794" s="94">
        <v>0</v>
      </c>
    </row>
    <row r="795" spans="1:30" x14ac:dyDescent="0.2">
      <c r="A795" t="s">
        <v>218</v>
      </c>
      <c r="B795" t="s">
        <v>11</v>
      </c>
      <c r="C795" t="s">
        <v>5</v>
      </c>
      <c r="D795" t="s">
        <v>61</v>
      </c>
      <c r="E795" t="s">
        <v>309</v>
      </c>
      <c r="F795" s="84" t="str">
        <f>VLOOKUP(A795,[1]Sheet1!$A$2:$E$1721,5,FALSE)</f>
        <v>15</v>
      </c>
      <c r="G795" s="84">
        <f>VLOOKUP(A795,'[2]FA PLANT-&amp; ELECT INSLATION'!$A$6:$E$1086,5,FALSE)</f>
        <v>1140</v>
      </c>
      <c r="H795" s="92">
        <v>39717</v>
      </c>
      <c r="I795" s="93">
        <f t="shared" si="12"/>
        <v>2008</v>
      </c>
      <c r="J795" s="94">
        <v>137808.25</v>
      </c>
      <c r="K795" s="94">
        <v>2756165</v>
      </c>
      <c r="L795" s="94">
        <v>-2618356.75</v>
      </c>
      <c r="M795" s="94">
        <v>0</v>
      </c>
      <c r="N795" s="94">
        <v>0</v>
      </c>
      <c r="O795" s="94">
        <v>0</v>
      </c>
      <c r="P795" s="94">
        <v>0</v>
      </c>
      <c r="Q795" s="94">
        <v>0</v>
      </c>
      <c r="R795" t="s">
        <v>33</v>
      </c>
      <c r="S795" s="94">
        <v>-2618356.75</v>
      </c>
      <c r="T795" s="94">
        <v>137808.25</v>
      </c>
      <c r="U795" s="94">
        <v>2756165</v>
      </c>
      <c r="V795" t="s">
        <v>220</v>
      </c>
      <c r="W795" s="92"/>
      <c r="X795" t="s">
        <v>2</v>
      </c>
      <c r="Y795" t="s">
        <v>3</v>
      </c>
      <c r="Z795" s="94">
        <v>0</v>
      </c>
      <c r="AA795" s="94">
        <v>0</v>
      </c>
      <c r="AB795" s="94">
        <v>0</v>
      </c>
      <c r="AC795" s="94">
        <v>0</v>
      </c>
      <c r="AD795" s="94">
        <v>0</v>
      </c>
    </row>
    <row r="796" spans="1:30" x14ac:dyDescent="0.2">
      <c r="A796" t="s">
        <v>233</v>
      </c>
      <c r="B796" t="s">
        <v>8</v>
      </c>
      <c r="C796" t="s">
        <v>5</v>
      </c>
      <c r="D796" t="s">
        <v>61</v>
      </c>
      <c r="E796" t="s">
        <v>234</v>
      </c>
      <c r="F796" s="84" t="str">
        <f>VLOOKUP(A796,[1]Sheet1!$A$2:$E$1721,5,FALSE)</f>
        <v>15</v>
      </c>
      <c r="G796" s="84">
        <f>VLOOKUP(A796,'[2]FA PLANT-&amp; ELECT INSLATION'!$A$6:$E$1086,5,FALSE)</f>
        <v>1144</v>
      </c>
      <c r="H796" s="92">
        <v>40021</v>
      </c>
      <c r="I796" s="93">
        <f t="shared" si="12"/>
        <v>2009</v>
      </c>
      <c r="J796" s="94">
        <v>2409421.44</v>
      </c>
      <c r="K796" s="94">
        <v>9792035</v>
      </c>
      <c r="L796" s="94">
        <v>-7382613.5599999996</v>
      </c>
      <c r="M796" s="94">
        <v>0</v>
      </c>
      <c r="N796" s="94">
        <v>-205977.13</v>
      </c>
      <c r="O796" s="94">
        <v>0</v>
      </c>
      <c r="P796" s="94">
        <v>0</v>
      </c>
      <c r="Q796" s="94">
        <v>0</v>
      </c>
      <c r="R796" t="s">
        <v>33</v>
      </c>
      <c r="S796" s="94">
        <v>-7588590.6900000004</v>
      </c>
      <c r="T796" s="94">
        <v>2203444.31</v>
      </c>
      <c r="U796" s="94">
        <v>9792035</v>
      </c>
      <c r="V796" t="s">
        <v>220</v>
      </c>
      <c r="W796" s="92"/>
      <c r="X796" t="s">
        <v>2</v>
      </c>
      <c r="Y796" t="s">
        <v>3</v>
      </c>
      <c r="Z796" s="94">
        <v>0</v>
      </c>
      <c r="AA796" s="94">
        <v>0</v>
      </c>
      <c r="AB796" s="94">
        <v>0</v>
      </c>
      <c r="AC796" s="94">
        <v>0</v>
      </c>
      <c r="AD796" s="94">
        <v>0</v>
      </c>
    </row>
    <row r="797" spans="1:30" x14ac:dyDescent="0.2">
      <c r="A797" t="s">
        <v>233</v>
      </c>
      <c r="B797" t="s">
        <v>9</v>
      </c>
      <c r="C797" t="s">
        <v>5</v>
      </c>
      <c r="D797" t="s">
        <v>61</v>
      </c>
      <c r="E797" t="s">
        <v>509</v>
      </c>
      <c r="F797" s="84" t="str">
        <f>VLOOKUP(A797,[1]Sheet1!$A$2:$E$1721,5,FALSE)</f>
        <v>15</v>
      </c>
      <c r="G797" s="84">
        <f>VLOOKUP(A797,'[2]FA PLANT-&amp; ELECT INSLATION'!$A$6:$E$1086,5,FALSE)</f>
        <v>1144</v>
      </c>
      <c r="H797" s="92">
        <v>40022</v>
      </c>
      <c r="I797" s="93">
        <f t="shared" si="12"/>
        <v>2009</v>
      </c>
      <c r="J797" s="94">
        <v>160639.29999999999</v>
      </c>
      <c r="K797" s="94">
        <v>652802</v>
      </c>
      <c r="L797" s="94">
        <v>-492162.7</v>
      </c>
      <c r="M797" s="94">
        <v>0</v>
      </c>
      <c r="N797" s="94">
        <v>-13728.98</v>
      </c>
      <c r="O797" s="94">
        <v>0</v>
      </c>
      <c r="P797" s="94">
        <v>0</v>
      </c>
      <c r="Q797" s="94">
        <v>0</v>
      </c>
      <c r="R797" t="s">
        <v>33</v>
      </c>
      <c r="S797" s="94">
        <v>-505891.68</v>
      </c>
      <c r="T797" s="94">
        <v>146910.32</v>
      </c>
      <c r="U797" s="94">
        <v>652802</v>
      </c>
      <c r="V797" t="s">
        <v>220</v>
      </c>
      <c r="W797" s="92"/>
      <c r="X797" t="s">
        <v>2</v>
      </c>
      <c r="Y797" t="s">
        <v>3</v>
      </c>
      <c r="Z797" s="94">
        <v>0</v>
      </c>
      <c r="AA797" s="94">
        <v>0</v>
      </c>
      <c r="AB797" s="94">
        <v>0</v>
      </c>
      <c r="AC797" s="94">
        <v>0</v>
      </c>
      <c r="AD797" s="94">
        <v>0</v>
      </c>
    </row>
    <row r="798" spans="1:30" x14ac:dyDescent="0.2">
      <c r="A798" t="s">
        <v>233</v>
      </c>
      <c r="B798" t="s">
        <v>10</v>
      </c>
      <c r="C798" t="s">
        <v>5</v>
      </c>
      <c r="D798" t="s">
        <v>61</v>
      </c>
      <c r="E798" t="s">
        <v>374</v>
      </c>
      <c r="F798" s="84" t="str">
        <f>VLOOKUP(A798,[1]Sheet1!$A$2:$E$1721,5,FALSE)</f>
        <v>15</v>
      </c>
      <c r="G798" s="84">
        <f>VLOOKUP(A798,'[2]FA PLANT-&amp; ELECT INSLATION'!$A$6:$E$1086,5,FALSE)</f>
        <v>1144</v>
      </c>
      <c r="H798" s="92">
        <v>40022</v>
      </c>
      <c r="I798" s="93">
        <f t="shared" si="12"/>
        <v>2009</v>
      </c>
      <c r="J798" s="94">
        <v>321278.84999999998</v>
      </c>
      <c r="K798" s="94">
        <v>1305605</v>
      </c>
      <c r="L798" s="94">
        <v>-984326.15</v>
      </c>
      <c r="M798" s="94">
        <v>0</v>
      </c>
      <c r="N798" s="94">
        <v>-27457.98</v>
      </c>
      <c r="O798" s="94">
        <v>0</v>
      </c>
      <c r="P798" s="94">
        <v>0</v>
      </c>
      <c r="Q798" s="94">
        <v>0</v>
      </c>
      <c r="R798" t="s">
        <v>33</v>
      </c>
      <c r="S798" s="94">
        <v>-1011784.13</v>
      </c>
      <c r="T798" s="94">
        <v>293820.87</v>
      </c>
      <c r="U798" s="94">
        <v>1305605</v>
      </c>
      <c r="V798" t="s">
        <v>220</v>
      </c>
      <c r="W798" s="92"/>
      <c r="X798" t="s">
        <v>2</v>
      </c>
      <c r="Y798" t="s">
        <v>3</v>
      </c>
      <c r="Z798" s="94">
        <v>0</v>
      </c>
      <c r="AA798" s="94">
        <v>0</v>
      </c>
      <c r="AB798" s="94">
        <v>0</v>
      </c>
      <c r="AC798" s="94">
        <v>0</v>
      </c>
      <c r="AD798" s="94">
        <v>0</v>
      </c>
    </row>
    <row r="799" spans="1:30" x14ac:dyDescent="0.2">
      <c r="A799" t="s">
        <v>233</v>
      </c>
      <c r="B799" t="s">
        <v>11</v>
      </c>
      <c r="C799" t="s">
        <v>5</v>
      </c>
      <c r="D799" t="s">
        <v>61</v>
      </c>
      <c r="E799" t="s">
        <v>375</v>
      </c>
      <c r="F799" s="84" t="str">
        <f>VLOOKUP(A799,[1]Sheet1!$A$2:$E$1721,5,FALSE)</f>
        <v>15</v>
      </c>
      <c r="G799" s="84">
        <f>VLOOKUP(A799,'[2]FA PLANT-&amp; ELECT INSLATION'!$A$6:$E$1086,5,FALSE)</f>
        <v>1144</v>
      </c>
      <c r="H799" s="92">
        <v>40022</v>
      </c>
      <c r="I799" s="93">
        <f t="shared" si="12"/>
        <v>2009</v>
      </c>
      <c r="J799" s="94">
        <v>65280.25</v>
      </c>
      <c r="K799" s="94">
        <v>1305605</v>
      </c>
      <c r="L799" s="94">
        <v>-1240324.75</v>
      </c>
      <c r="M799" s="94">
        <v>0</v>
      </c>
      <c r="N799" s="94">
        <v>0</v>
      </c>
      <c r="O799" s="94">
        <v>0</v>
      </c>
      <c r="P799" s="94">
        <v>0</v>
      </c>
      <c r="Q799" s="94">
        <v>0</v>
      </c>
      <c r="R799" t="s">
        <v>33</v>
      </c>
      <c r="S799" s="94">
        <v>-1240324.75</v>
      </c>
      <c r="T799" s="94">
        <v>65280.25</v>
      </c>
      <c r="U799" s="94">
        <v>1305605</v>
      </c>
      <c r="V799" t="s">
        <v>220</v>
      </c>
      <c r="W799" s="92"/>
      <c r="X799" t="s">
        <v>2</v>
      </c>
      <c r="Y799" t="s">
        <v>3</v>
      </c>
      <c r="Z799" s="94">
        <v>0</v>
      </c>
      <c r="AA799" s="94">
        <v>0</v>
      </c>
      <c r="AB799" s="94">
        <v>0</v>
      </c>
      <c r="AC799" s="94">
        <v>0</v>
      </c>
      <c r="AD799" s="94">
        <v>0</v>
      </c>
    </row>
    <row r="800" spans="1:30" x14ac:dyDescent="0.2">
      <c r="A800" t="s">
        <v>317</v>
      </c>
      <c r="B800" t="s">
        <v>8</v>
      </c>
      <c r="C800" t="s">
        <v>5</v>
      </c>
      <c r="D800" t="s">
        <v>61</v>
      </c>
      <c r="E800" t="s">
        <v>318</v>
      </c>
      <c r="F800" s="84" t="str">
        <f>VLOOKUP(A800,[1]Sheet1!$A$2:$E$1721,5,FALSE)</f>
        <v>15</v>
      </c>
      <c r="G800" s="84">
        <f>VLOOKUP(A800,'[2]FA PLANT-&amp; ELECT INSLATION'!$A$6:$E$1086,5,FALSE)</f>
        <v>1146</v>
      </c>
      <c r="H800" s="92">
        <v>40392</v>
      </c>
      <c r="I800" s="93">
        <f t="shared" si="12"/>
        <v>2010</v>
      </c>
      <c r="J800" s="94">
        <v>844061.59</v>
      </c>
      <c r="K800" s="94">
        <v>2522212</v>
      </c>
      <c r="L800" s="94">
        <v>-1678150.41</v>
      </c>
      <c r="M800" s="94">
        <v>0</v>
      </c>
      <c r="N800" s="94">
        <v>-69454.570000000007</v>
      </c>
      <c r="O800" s="94">
        <v>0</v>
      </c>
      <c r="P800" s="94">
        <v>0</v>
      </c>
      <c r="Q800" s="94">
        <v>0</v>
      </c>
      <c r="R800" t="s">
        <v>33</v>
      </c>
      <c r="S800" s="94">
        <v>-1747604.98</v>
      </c>
      <c r="T800" s="94">
        <v>774607.02</v>
      </c>
      <c r="U800" s="94">
        <v>2522212</v>
      </c>
      <c r="V800" t="s">
        <v>220</v>
      </c>
      <c r="W800" s="92"/>
      <c r="X800" t="s">
        <v>2</v>
      </c>
      <c r="Y800" t="s">
        <v>3</v>
      </c>
      <c r="Z800" s="94">
        <v>0</v>
      </c>
      <c r="AA800" s="94">
        <v>0</v>
      </c>
      <c r="AB800" s="94">
        <v>0</v>
      </c>
      <c r="AC800" s="94">
        <v>0</v>
      </c>
      <c r="AD800" s="94">
        <v>0</v>
      </c>
    </row>
    <row r="801" spans="1:30" x14ac:dyDescent="0.2">
      <c r="A801" t="s">
        <v>317</v>
      </c>
      <c r="B801" t="s">
        <v>9</v>
      </c>
      <c r="C801" t="s">
        <v>5</v>
      </c>
      <c r="D801" t="s">
        <v>61</v>
      </c>
      <c r="E801" t="s">
        <v>859</v>
      </c>
      <c r="F801" s="84" t="str">
        <f>VLOOKUP(A801,[1]Sheet1!$A$2:$E$1721,5,FALSE)</f>
        <v>15</v>
      </c>
      <c r="G801" s="84">
        <f>VLOOKUP(A801,'[2]FA PLANT-&amp; ELECT INSLATION'!$A$6:$E$1086,5,FALSE)</f>
        <v>1146</v>
      </c>
      <c r="H801" s="92">
        <v>40392</v>
      </c>
      <c r="I801" s="93">
        <f t="shared" si="12"/>
        <v>2010</v>
      </c>
      <c r="J801" s="94">
        <v>56270.63</v>
      </c>
      <c r="K801" s="94">
        <v>168147</v>
      </c>
      <c r="L801" s="94">
        <v>-111876.37</v>
      </c>
      <c r="M801" s="94">
        <v>0</v>
      </c>
      <c r="N801" s="94">
        <v>-4630.29</v>
      </c>
      <c r="O801" s="94">
        <v>0</v>
      </c>
      <c r="P801" s="94">
        <v>0</v>
      </c>
      <c r="Q801" s="94">
        <v>0</v>
      </c>
      <c r="R801" t="s">
        <v>33</v>
      </c>
      <c r="S801" s="94">
        <v>-116506.66</v>
      </c>
      <c r="T801" s="94">
        <v>51640.34</v>
      </c>
      <c r="U801" s="94">
        <v>168147</v>
      </c>
      <c r="V801" t="s">
        <v>220</v>
      </c>
      <c r="W801" s="92"/>
      <c r="X801" t="s">
        <v>2</v>
      </c>
      <c r="Y801" t="s">
        <v>3</v>
      </c>
      <c r="Z801" s="94">
        <v>0</v>
      </c>
      <c r="AA801" s="94">
        <v>0</v>
      </c>
      <c r="AB801" s="94">
        <v>0</v>
      </c>
      <c r="AC801" s="94">
        <v>0</v>
      </c>
      <c r="AD801" s="94">
        <v>0</v>
      </c>
    </row>
    <row r="802" spans="1:30" x14ac:dyDescent="0.2">
      <c r="A802" t="s">
        <v>317</v>
      </c>
      <c r="B802" t="s">
        <v>10</v>
      </c>
      <c r="C802" t="s">
        <v>5</v>
      </c>
      <c r="D802" t="s">
        <v>61</v>
      </c>
      <c r="E802" t="s">
        <v>670</v>
      </c>
      <c r="F802" s="84" t="str">
        <f>VLOOKUP(A802,[1]Sheet1!$A$2:$E$1721,5,FALSE)</f>
        <v>15</v>
      </c>
      <c r="G802" s="84">
        <f>VLOOKUP(A802,'[2]FA PLANT-&amp; ELECT INSLATION'!$A$6:$E$1086,5,FALSE)</f>
        <v>1146</v>
      </c>
      <c r="H802" s="92">
        <v>40392</v>
      </c>
      <c r="I802" s="93">
        <f t="shared" si="12"/>
        <v>2010</v>
      </c>
      <c r="J802" s="94">
        <v>112541.58</v>
      </c>
      <c r="K802" s="94">
        <v>336295</v>
      </c>
      <c r="L802" s="94">
        <v>-223753.42</v>
      </c>
      <c r="M802" s="94">
        <v>0</v>
      </c>
      <c r="N802" s="94">
        <v>-9260.61</v>
      </c>
      <c r="O802" s="94">
        <v>0</v>
      </c>
      <c r="P802" s="94">
        <v>0</v>
      </c>
      <c r="Q802" s="94">
        <v>0</v>
      </c>
      <c r="R802" t="s">
        <v>33</v>
      </c>
      <c r="S802" s="94">
        <v>-233014.03</v>
      </c>
      <c r="T802" s="94">
        <v>103280.97</v>
      </c>
      <c r="U802" s="94">
        <v>336295</v>
      </c>
      <c r="V802" t="s">
        <v>220</v>
      </c>
      <c r="W802" s="92"/>
      <c r="X802" t="s">
        <v>2</v>
      </c>
      <c r="Y802" t="s">
        <v>3</v>
      </c>
      <c r="Z802" s="94">
        <v>0</v>
      </c>
      <c r="AA802" s="94">
        <v>0</v>
      </c>
      <c r="AB802" s="94">
        <v>0</v>
      </c>
      <c r="AC802" s="94">
        <v>0</v>
      </c>
      <c r="AD802" s="94">
        <v>0</v>
      </c>
    </row>
    <row r="803" spans="1:30" x14ac:dyDescent="0.2">
      <c r="A803" t="s">
        <v>317</v>
      </c>
      <c r="B803" t="s">
        <v>11</v>
      </c>
      <c r="C803" t="s">
        <v>5</v>
      </c>
      <c r="D803" t="s">
        <v>61</v>
      </c>
      <c r="E803" t="s">
        <v>671</v>
      </c>
      <c r="F803" s="84" t="str">
        <f>VLOOKUP(A803,[1]Sheet1!$A$2:$E$1721,5,FALSE)</f>
        <v>15</v>
      </c>
      <c r="G803" s="84">
        <f>VLOOKUP(A803,'[2]FA PLANT-&amp; ELECT INSLATION'!$A$6:$E$1086,5,FALSE)</f>
        <v>1146</v>
      </c>
      <c r="H803" s="92">
        <v>40392</v>
      </c>
      <c r="I803" s="93">
        <f t="shared" si="12"/>
        <v>2010</v>
      </c>
      <c r="J803" s="94">
        <v>25785.29</v>
      </c>
      <c r="K803" s="94">
        <v>336295</v>
      </c>
      <c r="L803" s="94">
        <v>-310509.71000000002</v>
      </c>
      <c r="M803" s="94">
        <v>0</v>
      </c>
      <c r="N803" s="94">
        <v>-8970.5400000000009</v>
      </c>
      <c r="O803" s="94">
        <v>0</v>
      </c>
      <c r="P803" s="94">
        <v>0</v>
      </c>
      <c r="Q803" s="94">
        <v>0</v>
      </c>
      <c r="R803" t="s">
        <v>33</v>
      </c>
      <c r="S803" s="94">
        <v>-319480.25</v>
      </c>
      <c r="T803" s="94">
        <v>16814.75</v>
      </c>
      <c r="U803" s="94">
        <v>336295</v>
      </c>
      <c r="V803" t="s">
        <v>220</v>
      </c>
      <c r="W803" s="92"/>
      <c r="X803" t="s">
        <v>2</v>
      </c>
      <c r="Y803" t="s">
        <v>3</v>
      </c>
      <c r="Z803" s="94">
        <v>0</v>
      </c>
      <c r="AA803" s="94">
        <v>0</v>
      </c>
      <c r="AB803" s="94">
        <v>0</v>
      </c>
      <c r="AC803" s="94">
        <v>0</v>
      </c>
      <c r="AD803" s="94">
        <v>0</v>
      </c>
    </row>
    <row r="804" spans="1:30" x14ac:dyDescent="0.2">
      <c r="A804" t="s">
        <v>245</v>
      </c>
      <c r="B804" t="s">
        <v>8</v>
      </c>
      <c r="C804" t="s">
        <v>5</v>
      </c>
      <c r="D804" t="s">
        <v>61</v>
      </c>
      <c r="E804" t="s">
        <v>246</v>
      </c>
      <c r="F804" s="84" t="str">
        <f>VLOOKUP(A804,[1]Sheet1!$A$2:$E$1721,5,FALSE)</f>
        <v>15</v>
      </c>
      <c r="G804" s="84">
        <f>VLOOKUP(A804,'[2]FA PLANT-&amp; ELECT INSLATION'!$A$6:$E$1086,5,FALSE)</f>
        <v>1147</v>
      </c>
      <c r="H804" s="92">
        <v>40568</v>
      </c>
      <c r="I804" s="93">
        <f t="shared" si="12"/>
        <v>2011</v>
      </c>
      <c r="J804" s="94">
        <v>2627886.17</v>
      </c>
      <c r="K804" s="94">
        <v>6373129</v>
      </c>
      <c r="L804" s="94">
        <v>-3745242.83</v>
      </c>
      <c r="M804" s="94">
        <v>0</v>
      </c>
      <c r="N804" s="94">
        <v>-213438.55</v>
      </c>
      <c r="O804" s="94">
        <v>0</v>
      </c>
      <c r="P804" s="94">
        <v>0</v>
      </c>
      <c r="Q804" s="94">
        <v>0</v>
      </c>
      <c r="R804" t="s">
        <v>33</v>
      </c>
      <c r="S804" s="94">
        <v>-3958681.38</v>
      </c>
      <c r="T804" s="94">
        <v>2414447.62</v>
      </c>
      <c r="U804" s="94">
        <v>6373129</v>
      </c>
      <c r="V804" t="s">
        <v>220</v>
      </c>
      <c r="W804" s="92"/>
      <c r="X804" t="s">
        <v>2</v>
      </c>
      <c r="Y804" t="s">
        <v>3</v>
      </c>
      <c r="Z804" s="94">
        <v>0</v>
      </c>
      <c r="AA804" s="94">
        <v>0</v>
      </c>
      <c r="AB804" s="94">
        <v>0</v>
      </c>
      <c r="AC804" s="94">
        <v>0</v>
      </c>
      <c r="AD804" s="94">
        <v>0</v>
      </c>
    </row>
    <row r="805" spans="1:30" x14ac:dyDescent="0.2">
      <c r="A805" t="s">
        <v>245</v>
      </c>
      <c r="B805" t="s">
        <v>9</v>
      </c>
      <c r="C805" t="s">
        <v>5</v>
      </c>
      <c r="D805" t="s">
        <v>61</v>
      </c>
      <c r="E805" t="s">
        <v>622</v>
      </c>
      <c r="F805" s="84" t="str">
        <f>VLOOKUP(A805,[1]Sheet1!$A$2:$E$1721,5,FALSE)</f>
        <v>15</v>
      </c>
      <c r="G805" s="84">
        <f>VLOOKUP(A805,'[2]FA PLANT-&amp; ELECT INSLATION'!$A$6:$E$1086,5,FALSE)</f>
        <v>1147</v>
      </c>
      <c r="H805" s="92">
        <v>40568</v>
      </c>
      <c r="I805" s="93">
        <f t="shared" si="12"/>
        <v>2011</v>
      </c>
      <c r="J805" s="94">
        <v>175254.35</v>
      </c>
      <c r="K805" s="94">
        <v>424875</v>
      </c>
      <c r="L805" s="94">
        <v>-249620.65</v>
      </c>
      <c r="M805" s="94">
        <v>0</v>
      </c>
      <c r="N805" s="94">
        <v>-14234.96</v>
      </c>
      <c r="O805" s="94">
        <v>0</v>
      </c>
      <c r="P805" s="94">
        <v>0</v>
      </c>
      <c r="Q805" s="94">
        <v>0</v>
      </c>
      <c r="R805" t="s">
        <v>33</v>
      </c>
      <c r="S805" s="94">
        <v>-263855.61</v>
      </c>
      <c r="T805" s="94">
        <v>161019.39000000001</v>
      </c>
      <c r="U805" s="94">
        <v>424875</v>
      </c>
      <c r="V805" t="s">
        <v>220</v>
      </c>
      <c r="W805" s="92"/>
      <c r="X805" t="s">
        <v>2</v>
      </c>
      <c r="Y805" t="s">
        <v>3</v>
      </c>
      <c r="Z805" s="94">
        <v>0</v>
      </c>
      <c r="AA805" s="94">
        <v>0</v>
      </c>
      <c r="AB805" s="94">
        <v>0</v>
      </c>
      <c r="AC805" s="94">
        <v>0</v>
      </c>
      <c r="AD805" s="94">
        <v>0</v>
      </c>
    </row>
    <row r="806" spans="1:30" x14ac:dyDescent="0.2">
      <c r="A806" t="s">
        <v>245</v>
      </c>
      <c r="B806" t="s">
        <v>10</v>
      </c>
      <c r="C806" t="s">
        <v>5</v>
      </c>
      <c r="D806" t="s">
        <v>61</v>
      </c>
      <c r="E806" t="s">
        <v>450</v>
      </c>
      <c r="F806" s="84" t="str">
        <f>VLOOKUP(A806,[1]Sheet1!$A$2:$E$1721,5,FALSE)</f>
        <v>15</v>
      </c>
      <c r="G806" s="84">
        <f>VLOOKUP(A806,'[2]FA PLANT-&amp; ELECT INSLATION'!$A$6:$E$1086,5,FALSE)</f>
        <v>1147</v>
      </c>
      <c r="H806" s="92">
        <v>40568</v>
      </c>
      <c r="I806" s="93">
        <f t="shared" si="12"/>
        <v>2011</v>
      </c>
      <c r="J806" s="94">
        <v>350509.08</v>
      </c>
      <c r="K806" s="94">
        <v>849751</v>
      </c>
      <c r="L806" s="94">
        <v>-499241.92</v>
      </c>
      <c r="M806" s="94">
        <v>0</v>
      </c>
      <c r="N806" s="94">
        <v>-28469.96</v>
      </c>
      <c r="O806" s="94">
        <v>0</v>
      </c>
      <c r="P806" s="94">
        <v>0</v>
      </c>
      <c r="Q806" s="94">
        <v>0</v>
      </c>
      <c r="R806" t="s">
        <v>33</v>
      </c>
      <c r="S806" s="94">
        <v>-527711.88</v>
      </c>
      <c r="T806" s="94">
        <v>322039.12</v>
      </c>
      <c r="U806" s="94">
        <v>849751</v>
      </c>
      <c r="V806" t="s">
        <v>220</v>
      </c>
      <c r="W806" s="92"/>
      <c r="X806" t="s">
        <v>2</v>
      </c>
      <c r="Y806" t="s">
        <v>3</v>
      </c>
      <c r="Z806" s="94">
        <v>0</v>
      </c>
      <c r="AA806" s="94">
        <v>0</v>
      </c>
      <c r="AB806" s="94">
        <v>0</v>
      </c>
      <c r="AC806" s="94">
        <v>0</v>
      </c>
      <c r="AD806" s="94">
        <v>0</v>
      </c>
    </row>
    <row r="807" spans="1:30" x14ac:dyDescent="0.2">
      <c r="A807" t="s">
        <v>245</v>
      </c>
      <c r="B807" t="s">
        <v>11</v>
      </c>
      <c r="C807" t="s">
        <v>5</v>
      </c>
      <c r="D807" t="s">
        <v>61</v>
      </c>
      <c r="E807" t="s">
        <v>451</v>
      </c>
      <c r="F807" s="84" t="str">
        <f>VLOOKUP(A807,[1]Sheet1!$A$2:$E$1721,5,FALSE)</f>
        <v>15</v>
      </c>
      <c r="G807" s="84">
        <f>VLOOKUP(A807,'[2]FA PLANT-&amp; ELECT INSLATION'!$A$6:$E$1086,5,FALSE)</f>
        <v>1147</v>
      </c>
      <c r="H807" s="92">
        <v>40568</v>
      </c>
      <c r="I807" s="93">
        <f t="shared" si="12"/>
        <v>2011</v>
      </c>
      <c r="J807" s="94">
        <v>105898.11</v>
      </c>
      <c r="K807" s="94">
        <v>849751</v>
      </c>
      <c r="L807" s="94">
        <v>-743852.89</v>
      </c>
      <c r="M807" s="94">
        <v>0</v>
      </c>
      <c r="N807" s="94">
        <v>-63410.559999999998</v>
      </c>
      <c r="O807" s="94">
        <v>0</v>
      </c>
      <c r="P807" s="94">
        <v>0</v>
      </c>
      <c r="Q807" s="94">
        <v>0</v>
      </c>
      <c r="R807" t="s">
        <v>33</v>
      </c>
      <c r="S807" s="94">
        <v>-807263.45</v>
      </c>
      <c r="T807" s="94">
        <v>42487.55</v>
      </c>
      <c r="U807" s="94">
        <v>849751</v>
      </c>
      <c r="V807" t="s">
        <v>220</v>
      </c>
      <c r="W807" s="92"/>
      <c r="X807" t="s">
        <v>2</v>
      </c>
      <c r="Y807" t="s">
        <v>3</v>
      </c>
      <c r="Z807" s="94">
        <v>0</v>
      </c>
      <c r="AA807" s="94">
        <v>0</v>
      </c>
      <c r="AB807" s="94">
        <v>0</v>
      </c>
      <c r="AC807" s="94">
        <v>0</v>
      </c>
      <c r="AD807" s="94">
        <v>0</v>
      </c>
    </row>
    <row r="808" spans="1:30" x14ac:dyDescent="0.2">
      <c r="A808" t="s">
        <v>551</v>
      </c>
      <c r="B808" t="s">
        <v>8</v>
      </c>
      <c r="C808" t="s">
        <v>5</v>
      </c>
      <c r="D808" t="s">
        <v>61</v>
      </c>
      <c r="E808" t="s">
        <v>552</v>
      </c>
      <c r="F808" s="84" t="str">
        <f>VLOOKUP(A808,[1]Sheet1!$A$2:$E$1721,5,FALSE)</f>
        <v>15</v>
      </c>
      <c r="G808" s="84">
        <f>VLOOKUP(A808,'[2]FA PLANT-&amp; ELECT INSLATION'!$A$6:$E$1086,5,FALSE)</f>
        <v>1147</v>
      </c>
      <c r="H808" s="92">
        <v>40801</v>
      </c>
      <c r="I808" s="93">
        <f t="shared" si="12"/>
        <v>2011</v>
      </c>
      <c r="J808" s="94">
        <v>236093.35</v>
      </c>
      <c r="K808" s="94">
        <v>546882</v>
      </c>
      <c r="L808" s="94">
        <v>-310788.65000000002</v>
      </c>
      <c r="M808" s="94">
        <v>0</v>
      </c>
      <c r="N808" s="94">
        <v>-18223.740000000002</v>
      </c>
      <c r="O808" s="94">
        <v>0</v>
      </c>
      <c r="P808" s="94">
        <v>0</v>
      </c>
      <c r="Q808" s="94">
        <v>0</v>
      </c>
      <c r="R808" t="s">
        <v>33</v>
      </c>
      <c r="S808" s="94">
        <v>-329012.39</v>
      </c>
      <c r="T808" s="94">
        <v>217869.61</v>
      </c>
      <c r="U808" s="94">
        <v>546882</v>
      </c>
      <c r="V808" t="s">
        <v>220</v>
      </c>
      <c r="W808" s="92"/>
      <c r="X808" t="s">
        <v>2</v>
      </c>
      <c r="Y808" t="s">
        <v>3</v>
      </c>
      <c r="Z808" s="94">
        <v>0</v>
      </c>
      <c r="AA808" s="94">
        <v>0</v>
      </c>
      <c r="AB808" s="94">
        <v>0</v>
      </c>
      <c r="AC808" s="94">
        <v>0</v>
      </c>
      <c r="AD808" s="94">
        <v>0</v>
      </c>
    </row>
    <row r="809" spans="1:30" x14ac:dyDescent="0.2">
      <c r="A809" t="s">
        <v>551</v>
      </c>
      <c r="B809" t="s">
        <v>9</v>
      </c>
      <c r="C809" t="s">
        <v>5</v>
      </c>
      <c r="D809" t="s">
        <v>61</v>
      </c>
      <c r="E809" t="s">
        <v>1225</v>
      </c>
      <c r="F809" s="84" t="str">
        <f>VLOOKUP(A809,[1]Sheet1!$A$2:$E$1721,5,FALSE)</f>
        <v>15</v>
      </c>
      <c r="G809" s="84">
        <f>VLOOKUP(A809,'[2]FA PLANT-&amp; ELECT INSLATION'!$A$6:$E$1086,5,FALSE)</f>
        <v>1147</v>
      </c>
      <c r="H809" s="92">
        <v>40801</v>
      </c>
      <c r="I809" s="93">
        <f t="shared" si="12"/>
        <v>2011</v>
      </c>
      <c r="J809" s="94">
        <v>15739.65</v>
      </c>
      <c r="K809" s="94">
        <v>36459</v>
      </c>
      <c r="L809" s="94">
        <v>-20719.349999999999</v>
      </c>
      <c r="M809" s="94">
        <v>0</v>
      </c>
      <c r="N809" s="94">
        <v>-1214.92</v>
      </c>
      <c r="O809" s="94">
        <v>0</v>
      </c>
      <c r="P809" s="94">
        <v>0</v>
      </c>
      <c r="Q809" s="94">
        <v>0</v>
      </c>
      <c r="R809" t="s">
        <v>33</v>
      </c>
      <c r="S809" s="94">
        <v>-21934.27</v>
      </c>
      <c r="T809" s="94">
        <v>14524.73</v>
      </c>
      <c r="U809" s="94">
        <v>36459</v>
      </c>
      <c r="V809" t="s">
        <v>220</v>
      </c>
      <c r="W809" s="92"/>
      <c r="X809" t="s">
        <v>2</v>
      </c>
      <c r="Y809" t="s">
        <v>3</v>
      </c>
      <c r="Z809" s="94">
        <v>0</v>
      </c>
      <c r="AA809" s="94">
        <v>0</v>
      </c>
      <c r="AB809" s="94">
        <v>0</v>
      </c>
      <c r="AC809" s="94">
        <v>0</v>
      </c>
      <c r="AD809" s="94">
        <v>0</v>
      </c>
    </row>
    <row r="810" spans="1:30" x14ac:dyDescent="0.2">
      <c r="A810" t="s">
        <v>551</v>
      </c>
      <c r="B810" t="s">
        <v>10</v>
      </c>
      <c r="C810" t="s">
        <v>5</v>
      </c>
      <c r="D810" t="s">
        <v>61</v>
      </c>
      <c r="E810" t="s">
        <v>1043</v>
      </c>
      <c r="F810" s="84" t="str">
        <f>VLOOKUP(A810,[1]Sheet1!$A$2:$E$1721,5,FALSE)</f>
        <v>15</v>
      </c>
      <c r="G810" s="84">
        <f>VLOOKUP(A810,'[2]FA PLANT-&amp; ELECT INSLATION'!$A$6:$E$1086,5,FALSE)</f>
        <v>1147</v>
      </c>
      <c r="H810" s="92">
        <v>40801</v>
      </c>
      <c r="I810" s="93">
        <f t="shared" si="12"/>
        <v>2011</v>
      </c>
      <c r="J810" s="94">
        <v>31479.279999999999</v>
      </c>
      <c r="K810" s="94">
        <v>72918</v>
      </c>
      <c r="L810" s="94">
        <v>-41438.720000000001</v>
      </c>
      <c r="M810" s="94">
        <v>0</v>
      </c>
      <c r="N810" s="94">
        <v>-2429.85</v>
      </c>
      <c r="O810" s="94">
        <v>0</v>
      </c>
      <c r="P810" s="94">
        <v>0</v>
      </c>
      <c r="Q810" s="94">
        <v>0</v>
      </c>
      <c r="R810" t="s">
        <v>33</v>
      </c>
      <c r="S810" s="94">
        <v>-43868.57</v>
      </c>
      <c r="T810" s="94">
        <v>29049.43</v>
      </c>
      <c r="U810" s="94">
        <v>72918</v>
      </c>
      <c r="V810" t="s">
        <v>220</v>
      </c>
      <c r="W810" s="92"/>
      <c r="X810" t="s">
        <v>2</v>
      </c>
      <c r="Y810" t="s">
        <v>3</v>
      </c>
      <c r="Z810" s="94">
        <v>0</v>
      </c>
      <c r="AA810" s="94">
        <v>0</v>
      </c>
      <c r="AB810" s="94">
        <v>0</v>
      </c>
      <c r="AC810" s="94">
        <v>0</v>
      </c>
      <c r="AD810" s="94">
        <v>0</v>
      </c>
    </row>
    <row r="811" spans="1:30" x14ac:dyDescent="0.2">
      <c r="A811" t="s">
        <v>551</v>
      </c>
      <c r="B811" t="s">
        <v>11</v>
      </c>
      <c r="C811" t="s">
        <v>5</v>
      </c>
      <c r="D811" t="s">
        <v>61</v>
      </c>
      <c r="E811" t="s">
        <v>1044</v>
      </c>
      <c r="F811" s="84" t="str">
        <f>VLOOKUP(A811,[1]Sheet1!$A$2:$E$1721,5,FALSE)</f>
        <v>15</v>
      </c>
      <c r="G811" s="84">
        <f>VLOOKUP(A811,'[2]FA PLANT-&amp; ELECT INSLATION'!$A$6:$E$1086,5,FALSE)</f>
        <v>1147</v>
      </c>
      <c r="H811" s="92">
        <v>40801</v>
      </c>
      <c r="I811" s="93">
        <f t="shared" si="12"/>
        <v>2011</v>
      </c>
      <c r="J811" s="94">
        <v>12659.7</v>
      </c>
      <c r="K811" s="94">
        <v>72918</v>
      </c>
      <c r="L811" s="94">
        <v>-60258.3</v>
      </c>
      <c r="M811" s="94">
        <v>0</v>
      </c>
      <c r="N811" s="94">
        <v>-6195.93</v>
      </c>
      <c r="O811" s="94">
        <v>0</v>
      </c>
      <c r="P811" s="94">
        <v>0</v>
      </c>
      <c r="Q811" s="94">
        <v>0</v>
      </c>
      <c r="R811" t="s">
        <v>33</v>
      </c>
      <c r="S811" s="94">
        <v>-66454.23</v>
      </c>
      <c r="T811" s="94">
        <v>6463.77</v>
      </c>
      <c r="U811" s="94">
        <v>72918</v>
      </c>
      <c r="V811" t="s">
        <v>220</v>
      </c>
      <c r="W811" s="92"/>
      <c r="X811" t="s">
        <v>2</v>
      </c>
      <c r="Y811" t="s">
        <v>3</v>
      </c>
      <c r="Z811" s="94">
        <v>0</v>
      </c>
      <c r="AA811" s="94">
        <v>0</v>
      </c>
      <c r="AB811" s="94">
        <v>0</v>
      </c>
      <c r="AC811" s="94">
        <v>0</v>
      </c>
      <c r="AD811" s="94">
        <v>0</v>
      </c>
    </row>
    <row r="812" spans="1:30" x14ac:dyDescent="0.2">
      <c r="A812" t="s">
        <v>1148</v>
      </c>
      <c r="B812" t="s">
        <v>8</v>
      </c>
      <c r="C812" t="s">
        <v>5</v>
      </c>
      <c r="D812" t="s">
        <v>61</v>
      </c>
      <c r="E812" t="s">
        <v>1149</v>
      </c>
      <c r="F812" s="84" t="str">
        <f>VLOOKUP(A812,[1]Sheet1!$A$2:$E$1721,5,FALSE)</f>
        <v>15</v>
      </c>
      <c r="G812" s="84">
        <f>VLOOKUP(A812,'[2]FA PLANT-&amp; ELECT INSLATION'!$A$6:$E$1086,5,FALSE)</f>
        <v>0</v>
      </c>
      <c r="H812" s="92">
        <v>39581</v>
      </c>
      <c r="I812" s="93">
        <f t="shared" si="12"/>
        <v>2008</v>
      </c>
      <c r="J812" s="94">
        <v>5312.37</v>
      </c>
      <c r="K812" s="94">
        <v>52504</v>
      </c>
      <c r="L812" s="94">
        <v>-47191.63</v>
      </c>
      <c r="M812" s="94">
        <v>0</v>
      </c>
      <c r="N812" s="94">
        <v>-862.64</v>
      </c>
      <c r="O812" s="94">
        <v>0</v>
      </c>
      <c r="P812" s="94">
        <v>0</v>
      </c>
      <c r="Q812" s="94">
        <v>0</v>
      </c>
      <c r="R812" t="s">
        <v>33</v>
      </c>
      <c r="S812" s="94">
        <v>-48054.27</v>
      </c>
      <c r="T812" s="94">
        <v>4449.7299999999996</v>
      </c>
      <c r="U812" s="94">
        <v>52504</v>
      </c>
      <c r="V812" t="s">
        <v>220</v>
      </c>
      <c r="W812" s="92"/>
      <c r="X812" t="s">
        <v>2</v>
      </c>
      <c r="Y812" t="s">
        <v>3</v>
      </c>
      <c r="Z812" s="94">
        <v>0</v>
      </c>
      <c r="AA812" s="94">
        <v>0</v>
      </c>
      <c r="AB812" s="94">
        <v>0</v>
      </c>
      <c r="AC812" s="94">
        <v>0</v>
      </c>
      <c r="AD812" s="94">
        <v>0</v>
      </c>
    </row>
    <row r="813" spans="1:30" x14ac:dyDescent="0.2">
      <c r="A813" t="s">
        <v>1255</v>
      </c>
      <c r="B813" t="s">
        <v>8</v>
      </c>
      <c r="C813" t="s">
        <v>5</v>
      </c>
      <c r="D813" t="s">
        <v>61</v>
      </c>
      <c r="E813" t="s">
        <v>1256</v>
      </c>
      <c r="F813" s="84" t="str">
        <f>VLOOKUP(A813,[1]Sheet1!$A$2:$E$1721,5,FALSE)</f>
        <v>15</v>
      </c>
      <c r="G813" s="84">
        <f>VLOOKUP(A813,'[2]FA PLANT-&amp; ELECT INSLATION'!$A$6:$E$1086,5,FALSE)</f>
        <v>0</v>
      </c>
      <c r="H813" s="92">
        <v>38718</v>
      </c>
      <c r="I813" s="93">
        <f t="shared" si="12"/>
        <v>2006</v>
      </c>
      <c r="J813" s="94">
        <v>2209.98</v>
      </c>
      <c r="K813" s="94">
        <v>34011</v>
      </c>
      <c r="L813" s="94">
        <v>-31801.02</v>
      </c>
      <c r="M813" s="94">
        <v>0</v>
      </c>
      <c r="N813" s="94">
        <v>-509.43</v>
      </c>
      <c r="O813" s="94">
        <v>0</v>
      </c>
      <c r="P813" s="94">
        <v>0</v>
      </c>
      <c r="Q813" s="94">
        <v>0</v>
      </c>
      <c r="R813" t="s">
        <v>33</v>
      </c>
      <c r="S813" s="94">
        <v>-32310.45</v>
      </c>
      <c r="T813" s="94">
        <v>1700.55</v>
      </c>
      <c r="U813" s="94">
        <v>34011</v>
      </c>
      <c r="V813" t="s">
        <v>220</v>
      </c>
      <c r="W813" s="92"/>
      <c r="X813" t="s">
        <v>2</v>
      </c>
      <c r="Y813" t="s">
        <v>3</v>
      </c>
      <c r="Z813" s="94">
        <v>0</v>
      </c>
      <c r="AA813" s="94">
        <v>0</v>
      </c>
      <c r="AB813" s="94">
        <v>0</v>
      </c>
      <c r="AC813" s="94">
        <v>0</v>
      </c>
      <c r="AD813" s="94">
        <v>0</v>
      </c>
    </row>
    <row r="814" spans="1:30" x14ac:dyDescent="0.2">
      <c r="A814" t="s">
        <v>368</v>
      </c>
      <c r="B814" t="s">
        <v>8</v>
      </c>
      <c r="C814" t="s">
        <v>5</v>
      </c>
      <c r="D814" t="s">
        <v>61</v>
      </c>
      <c r="E814" t="s">
        <v>369</v>
      </c>
      <c r="F814" s="84" t="str">
        <f>VLOOKUP(A814,[1]Sheet1!$A$2:$E$1721,5,FALSE)</f>
        <v>15</v>
      </c>
      <c r="G814" s="84">
        <f>VLOOKUP(A814,'[2]FA PLANT-&amp; ELECT INSLATION'!$A$6:$E$1086,5,FALSE)</f>
        <v>0</v>
      </c>
      <c r="H814" s="92">
        <v>38980</v>
      </c>
      <c r="I814" s="93">
        <f t="shared" si="12"/>
        <v>2006</v>
      </c>
      <c r="J814" s="94">
        <v>127470.6</v>
      </c>
      <c r="K814" s="94">
        <v>1453035</v>
      </c>
      <c r="L814" s="94">
        <v>-1325564.3999999999</v>
      </c>
      <c r="M814" s="94">
        <v>0</v>
      </c>
      <c r="N814" s="94">
        <v>-37260.480000000003</v>
      </c>
      <c r="O814" s="94">
        <v>0</v>
      </c>
      <c r="P814" s="94">
        <v>0</v>
      </c>
      <c r="Q814" s="94">
        <v>0</v>
      </c>
      <c r="R814" t="s">
        <v>33</v>
      </c>
      <c r="S814" s="94">
        <v>-1362824.88</v>
      </c>
      <c r="T814" s="94">
        <v>90210.12</v>
      </c>
      <c r="U814" s="94">
        <v>1453035</v>
      </c>
      <c r="V814" t="s">
        <v>220</v>
      </c>
      <c r="W814" s="92"/>
      <c r="X814" t="s">
        <v>2</v>
      </c>
      <c r="Y814" t="s">
        <v>3</v>
      </c>
      <c r="Z814" s="94">
        <v>0</v>
      </c>
      <c r="AA814" s="94">
        <v>0</v>
      </c>
      <c r="AB814" s="94">
        <v>0</v>
      </c>
      <c r="AC814" s="94">
        <v>0</v>
      </c>
      <c r="AD814" s="94">
        <v>0</v>
      </c>
    </row>
    <row r="815" spans="1:30" x14ac:dyDescent="0.2">
      <c r="A815" t="s">
        <v>1072</v>
      </c>
      <c r="B815" t="s">
        <v>8</v>
      </c>
      <c r="C815" t="s">
        <v>5</v>
      </c>
      <c r="D815" t="s">
        <v>61</v>
      </c>
      <c r="E815" t="s">
        <v>1073</v>
      </c>
      <c r="F815" s="84" t="str">
        <f>VLOOKUP(A815,[1]Sheet1!$A$2:$E$1721,5,FALSE)</f>
        <v>15</v>
      </c>
      <c r="G815" s="84">
        <f>VLOOKUP(A815,'[2]FA PLANT-&amp; ELECT INSLATION'!$A$6:$E$1086,5,FALSE)</f>
        <v>0</v>
      </c>
      <c r="H815" s="92">
        <v>39511</v>
      </c>
      <c r="I815" s="93">
        <f t="shared" si="12"/>
        <v>2008</v>
      </c>
      <c r="J815" s="94">
        <v>5839.16</v>
      </c>
      <c r="K815" s="94">
        <v>67784</v>
      </c>
      <c r="L815" s="94">
        <v>-61944.84</v>
      </c>
      <c r="M815" s="94">
        <v>0</v>
      </c>
      <c r="N815" s="94">
        <v>-838.08</v>
      </c>
      <c r="O815" s="94">
        <v>0</v>
      </c>
      <c r="P815" s="94">
        <v>0</v>
      </c>
      <c r="Q815" s="94">
        <v>0</v>
      </c>
      <c r="R815" t="s">
        <v>33</v>
      </c>
      <c r="S815" s="94">
        <v>-62782.92</v>
      </c>
      <c r="T815" s="94">
        <v>5001.08</v>
      </c>
      <c r="U815" s="94">
        <v>67784</v>
      </c>
      <c r="V815" t="s">
        <v>220</v>
      </c>
      <c r="W815" s="92"/>
      <c r="X815" t="s">
        <v>2</v>
      </c>
      <c r="Y815" t="s">
        <v>3</v>
      </c>
      <c r="Z815" s="94">
        <v>0</v>
      </c>
      <c r="AA815" s="94">
        <v>0</v>
      </c>
      <c r="AB815" s="94">
        <v>0</v>
      </c>
      <c r="AC815" s="94">
        <v>0</v>
      </c>
      <c r="AD815" s="94">
        <v>0</v>
      </c>
    </row>
    <row r="816" spans="1:30" x14ac:dyDescent="0.2">
      <c r="A816" t="s">
        <v>341</v>
      </c>
      <c r="B816" t="s">
        <v>8</v>
      </c>
      <c r="C816" t="s">
        <v>5</v>
      </c>
      <c r="D816" t="s">
        <v>61</v>
      </c>
      <c r="E816" t="s">
        <v>342</v>
      </c>
      <c r="F816" s="84" t="str">
        <f>VLOOKUP(A816,[1]Sheet1!$A$2:$E$1721,5,FALSE)</f>
        <v>15</v>
      </c>
      <c r="G816" s="84" t="str">
        <f>VLOOKUP(A816,'[2]FA PLANT-&amp; ELECT INSLATION'!$A$6:$E$1086,5,FALSE)</f>
        <v>723 f/c</v>
      </c>
      <c r="H816" s="92">
        <v>39238</v>
      </c>
      <c r="I816" s="93">
        <f t="shared" si="12"/>
        <v>2007</v>
      </c>
      <c r="J816" s="94">
        <v>187707.66</v>
      </c>
      <c r="K816" s="94">
        <v>1862899</v>
      </c>
      <c r="L816" s="94">
        <v>-1675191.34</v>
      </c>
      <c r="M816" s="94">
        <v>0</v>
      </c>
      <c r="N816" s="94">
        <v>-43470.26</v>
      </c>
      <c r="O816" s="94">
        <v>0</v>
      </c>
      <c r="P816" s="94">
        <v>0</v>
      </c>
      <c r="Q816" s="94">
        <v>0</v>
      </c>
      <c r="R816" t="s">
        <v>33</v>
      </c>
      <c r="S816" s="94">
        <v>-1718661.6</v>
      </c>
      <c r="T816" s="94">
        <v>144237.4</v>
      </c>
      <c r="U816" s="94">
        <v>1862899</v>
      </c>
      <c r="V816" t="s">
        <v>220</v>
      </c>
      <c r="W816" s="92"/>
      <c r="X816" t="s">
        <v>2</v>
      </c>
      <c r="Y816" t="s">
        <v>3</v>
      </c>
      <c r="Z816" s="94">
        <v>0</v>
      </c>
      <c r="AA816" s="94">
        <v>0</v>
      </c>
      <c r="AB816" s="94">
        <v>0</v>
      </c>
      <c r="AC816" s="94">
        <v>0</v>
      </c>
      <c r="AD816" s="94">
        <v>0</v>
      </c>
    </row>
    <row r="817" spans="1:30" x14ac:dyDescent="0.2">
      <c r="A817" t="s">
        <v>1475</v>
      </c>
      <c r="B817" t="s">
        <v>8</v>
      </c>
      <c r="C817" t="s">
        <v>5</v>
      </c>
      <c r="D817" t="s">
        <v>61</v>
      </c>
      <c r="E817" t="s">
        <v>1469</v>
      </c>
      <c r="F817" s="84" t="str">
        <f>VLOOKUP(A817,[1]Sheet1!$A$2:$E$1721,5,FALSE)</f>
        <v>15</v>
      </c>
      <c r="G817" s="84">
        <f>VLOOKUP(A817,'[2]FA PLANT-&amp; ELECT INSLATION'!$A$6:$E$1086,5,FALSE)</f>
        <v>0</v>
      </c>
      <c r="H817" s="92">
        <v>39616</v>
      </c>
      <c r="I817" s="93">
        <f t="shared" si="12"/>
        <v>2008</v>
      </c>
      <c r="J817" s="94">
        <v>1591.64</v>
      </c>
      <c r="K817" s="94">
        <v>14857</v>
      </c>
      <c r="L817" s="94">
        <v>-13265.36</v>
      </c>
      <c r="M817" s="94">
        <v>0</v>
      </c>
      <c r="N817" s="94">
        <v>-264.33999999999997</v>
      </c>
      <c r="O817" s="94">
        <v>0</v>
      </c>
      <c r="P817" s="94">
        <v>0</v>
      </c>
      <c r="Q817" s="94">
        <v>0</v>
      </c>
      <c r="R817" t="s">
        <v>33</v>
      </c>
      <c r="S817" s="94">
        <v>-13529.7</v>
      </c>
      <c r="T817" s="94">
        <v>1327.3</v>
      </c>
      <c r="U817" s="94">
        <v>14857</v>
      </c>
      <c r="V817" t="s">
        <v>220</v>
      </c>
      <c r="W817" s="92"/>
      <c r="X817" t="s">
        <v>2</v>
      </c>
      <c r="Y817" t="s">
        <v>3</v>
      </c>
      <c r="Z817" s="94">
        <v>0</v>
      </c>
      <c r="AA817" s="94">
        <v>0</v>
      </c>
      <c r="AB817" s="94">
        <v>0</v>
      </c>
      <c r="AC817" s="94">
        <v>0</v>
      </c>
      <c r="AD817" s="94">
        <v>0</v>
      </c>
    </row>
    <row r="818" spans="1:30" x14ac:dyDescent="0.2">
      <c r="A818" t="s">
        <v>1066</v>
      </c>
      <c r="B818" t="s">
        <v>8</v>
      </c>
      <c r="C818" t="s">
        <v>5</v>
      </c>
      <c r="D818" t="s">
        <v>61</v>
      </c>
      <c r="E818" t="s">
        <v>1064</v>
      </c>
      <c r="F818" s="84" t="str">
        <f>VLOOKUP(A818,[1]Sheet1!$A$2:$E$1721,5,FALSE)</f>
        <v>15</v>
      </c>
      <c r="G818" s="84">
        <f>VLOOKUP(A818,'[2]FA PLANT-&amp; ELECT INSLATION'!$A$6:$E$1086,5,FALSE)</f>
        <v>0</v>
      </c>
      <c r="H818" s="92">
        <v>39394</v>
      </c>
      <c r="I818" s="93">
        <f t="shared" si="12"/>
        <v>2007</v>
      </c>
      <c r="J818" s="94">
        <v>4019.12</v>
      </c>
      <c r="K818" s="94">
        <v>67863</v>
      </c>
      <c r="L818" s="94">
        <v>-63843.88</v>
      </c>
      <c r="M818" s="94">
        <v>0</v>
      </c>
      <c r="N818" s="94">
        <v>-240.5</v>
      </c>
      <c r="O818" s="94">
        <v>0</v>
      </c>
      <c r="P818" s="94">
        <v>0</v>
      </c>
      <c r="Q818" s="94">
        <v>0</v>
      </c>
      <c r="R818" t="s">
        <v>33</v>
      </c>
      <c r="S818" s="94">
        <v>-64084.38</v>
      </c>
      <c r="T818" s="94">
        <v>3778.62</v>
      </c>
      <c r="U818" s="94">
        <v>67863</v>
      </c>
      <c r="V818" t="s">
        <v>220</v>
      </c>
      <c r="W818" s="92"/>
      <c r="X818" t="s">
        <v>2</v>
      </c>
      <c r="Y818" t="s">
        <v>3</v>
      </c>
      <c r="Z818" s="94">
        <v>0</v>
      </c>
      <c r="AA818" s="94">
        <v>0</v>
      </c>
      <c r="AB818" s="94">
        <v>0</v>
      </c>
      <c r="AC818" s="94">
        <v>0</v>
      </c>
      <c r="AD818" s="94">
        <v>0</v>
      </c>
    </row>
    <row r="819" spans="1:30" x14ac:dyDescent="0.2">
      <c r="A819" t="s">
        <v>1063</v>
      </c>
      <c r="B819" t="s">
        <v>8</v>
      </c>
      <c r="C819" t="s">
        <v>5</v>
      </c>
      <c r="D819" t="s">
        <v>61</v>
      </c>
      <c r="E819" t="s">
        <v>1064</v>
      </c>
      <c r="F819" s="84" t="str">
        <f>VLOOKUP(A819,[1]Sheet1!$A$2:$E$1721,5,FALSE)</f>
        <v>15</v>
      </c>
      <c r="G819" s="84">
        <f>VLOOKUP(A819,'[2]FA PLANT-&amp; ELECT INSLATION'!$A$6:$E$1086,5,FALSE)</f>
        <v>0</v>
      </c>
      <c r="H819" s="92">
        <v>39394</v>
      </c>
      <c r="I819" s="93">
        <f t="shared" si="12"/>
        <v>2007</v>
      </c>
      <c r="J819" s="94">
        <v>4019.18</v>
      </c>
      <c r="K819" s="94">
        <v>67864</v>
      </c>
      <c r="L819" s="94">
        <v>-63844.82</v>
      </c>
      <c r="M819" s="94">
        <v>0</v>
      </c>
      <c r="N819" s="94">
        <v>-240.51</v>
      </c>
      <c r="O819" s="94">
        <v>0</v>
      </c>
      <c r="P819" s="94">
        <v>0</v>
      </c>
      <c r="Q819" s="94">
        <v>0</v>
      </c>
      <c r="R819" t="s">
        <v>33</v>
      </c>
      <c r="S819" s="94">
        <v>-64085.33</v>
      </c>
      <c r="T819" s="94">
        <v>3778.67</v>
      </c>
      <c r="U819" s="94">
        <v>67864</v>
      </c>
      <c r="V819" t="s">
        <v>220</v>
      </c>
      <c r="W819" s="92"/>
      <c r="X819" t="s">
        <v>2</v>
      </c>
      <c r="Y819" t="s">
        <v>3</v>
      </c>
      <c r="Z819" s="94">
        <v>0</v>
      </c>
      <c r="AA819" s="94">
        <v>0</v>
      </c>
      <c r="AB819" s="94">
        <v>0</v>
      </c>
      <c r="AC819" s="94">
        <v>0</v>
      </c>
      <c r="AD819" s="94">
        <v>0</v>
      </c>
    </row>
    <row r="820" spans="1:30" x14ac:dyDescent="0.2">
      <c r="A820" t="s">
        <v>1067</v>
      </c>
      <c r="B820" t="s">
        <v>8</v>
      </c>
      <c r="C820" t="s">
        <v>5</v>
      </c>
      <c r="D820" t="s">
        <v>61</v>
      </c>
      <c r="E820" t="s">
        <v>1064</v>
      </c>
      <c r="F820" s="84" t="str">
        <f>VLOOKUP(A820,[1]Sheet1!$A$2:$E$1721,5,FALSE)</f>
        <v>15</v>
      </c>
      <c r="G820" s="84">
        <f>VLOOKUP(A820,'[2]FA PLANT-&amp; ELECT INSLATION'!$A$6:$E$1086,5,FALSE)</f>
        <v>0</v>
      </c>
      <c r="H820" s="92">
        <v>39400</v>
      </c>
      <c r="I820" s="93">
        <f t="shared" si="12"/>
        <v>2007</v>
      </c>
      <c r="J820" s="94">
        <v>4115.5</v>
      </c>
      <c r="K820" s="94">
        <v>67863</v>
      </c>
      <c r="L820" s="94">
        <v>-63747.5</v>
      </c>
      <c r="M820" s="94">
        <v>0</v>
      </c>
      <c r="N820" s="94">
        <v>-275.79000000000002</v>
      </c>
      <c r="O820" s="94">
        <v>0</v>
      </c>
      <c r="P820" s="94">
        <v>0</v>
      </c>
      <c r="Q820" s="94">
        <v>0</v>
      </c>
      <c r="R820" t="s">
        <v>33</v>
      </c>
      <c r="S820" s="94">
        <v>-64023.29</v>
      </c>
      <c r="T820" s="94">
        <v>3839.71</v>
      </c>
      <c r="U820" s="94">
        <v>67863</v>
      </c>
      <c r="V820" t="s">
        <v>220</v>
      </c>
      <c r="W820" s="92"/>
      <c r="X820" t="s">
        <v>2</v>
      </c>
      <c r="Y820" t="s">
        <v>3</v>
      </c>
      <c r="Z820" s="94">
        <v>0</v>
      </c>
      <c r="AA820" s="94">
        <v>0</v>
      </c>
      <c r="AB820" s="94">
        <v>0</v>
      </c>
      <c r="AC820" s="94">
        <v>0</v>
      </c>
      <c r="AD820" s="94">
        <v>0</v>
      </c>
    </row>
    <row r="821" spans="1:30" x14ac:dyDescent="0.2">
      <c r="A821" t="s">
        <v>1065</v>
      </c>
      <c r="B821" t="s">
        <v>8</v>
      </c>
      <c r="C821" t="s">
        <v>5</v>
      </c>
      <c r="D821" t="s">
        <v>61</v>
      </c>
      <c r="E821" t="s">
        <v>1064</v>
      </c>
      <c r="F821" s="84" t="str">
        <f>VLOOKUP(A821,[1]Sheet1!$A$2:$E$1721,5,FALSE)</f>
        <v>15</v>
      </c>
      <c r="G821" s="84">
        <f>VLOOKUP(A821,'[2]FA PLANT-&amp; ELECT INSLATION'!$A$6:$E$1086,5,FALSE)</f>
        <v>0</v>
      </c>
      <c r="H821" s="92">
        <v>39400</v>
      </c>
      <c r="I821" s="93">
        <f t="shared" si="12"/>
        <v>2007</v>
      </c>
      <c r="J821" s="94">
        <v>4115.5600000000004</v>
      </c>
      <c r="K821" s="94">
        <v>67864</v>
      </c>
      <c r="L821" s="94">
        <v>-63748.44</v>
      </c>
      <c r="M821" s="94">
        <v>0</v>
      </c>
      <c r="N821" s="94">
        <v>-275.8</v>
      </c>
      <c r="O821" s="94">
        <v>0</v>
      </c>
      <c r="P821" s="94">
        <v>0</v>
      </c>
      <c r="Q821" s="94">
        <v>0</v>
      </c>
      <c r="R821" t="s">
        <v>33</v>
      </c>
      <c r="S821" s="94">
        <v>-64024.24</v>
      </c>
      <c r="T821" s="94">
        <v>3839.76</v>
      </c>
      <c r="U821" s="94">
        <v>67864</v>
      </c>
      <c r="V821" t="s">
        <v>220</v>
      </c>
      <c r="W821" s="92"/>
      <c r="X821" t="s">
        <v>2</v>
      </c>
      <c r="Y821" t="s">
        <v>3</v>
      </c>
      <c r="Z821" s="94">
        <v>0</v>
      </c>
      <c r="AA821" s="94">
        <v>0</v>
      </c>
      <c r="AB821" s="94">
        <v>0</v>
      </c>
      <c r="AC821" s="94">
        <v>0</v>
      </c>
      <c r="AD821" s="94">
        <v>0</v>
      </c>
    </row>
    <row r="822" spans="1:30" x14ac:dyDescent="0.2">
      <c r="A822" t="s">
        <v>1005</v>
      </c>
      <c r="B822" t="s">
        <v>8</v>
      </c>
      <c r="C822" t="s">
        <v>5</v>
      </c>
      <c r="D822" t="s">
        <v>61</v>
      </c>
      <c r="E822" t="s">
        <v>1002</v>
      </c>
      <c r="F822" s="84" t="str">
        <f>VLOOKUP(A822,[1]Sheet1!$A$2:$E$1721,5,FALSE)</f>
        <v>15</v>
      </c>
      <c r="G822" s="84">
        <f>VLOOKUP(A822,'[2]FA PLANT-&amp; ELECT INSLATION'!$A$6:$E$1086,5,FALSE)</f>
        <v>0</v>
      </c>
      <c r="H822" s="92">
        <v>39387</v>
      </c>
      <c r="I822" s="93">
        <f t="shared" si="12"/>
        <v>2007</v>
      </c>
      <c r="J822" s="94">
        <v>4910.24</v>
      </c>
      <c r="K822" s="94">
        <v>85344</v>
      </c>
      <c r="L822" s="94">
        <v>-80433.759999999995</v>
      </c>
      <c r="M822" s="94">
        <v>0</v>
      </c>
      <c r="N822" s="94">
        <v>-248.9</v>
      </c>
      <c r="O822" s="94">
        <v>0</v>
      </c>
      <c r="P822" s="94">
        <v>0</v>
      </c>
      <c r="Q822" s="94">
        <v>0</v>
      </c>
      <c r="R822" t="s">
        <v>33</v>
      </c>
      <c r="S822" s="94">
        <v>-80682.66</v>
      </c>
      <c r="T822" s="94">
        <v>4661.34</v>
      </c>
      <c r="U822" s="94">
        <v>85344</v>
      </c>
      <c r="V822" t="s">
        <v>220</v>
      </c>
      <c r="W822" s="92"/>
      <c r="X822" t="s">
        <v>2</v>
      </c>
      <c r="Y822" t="s">
        <v>3</v>
      </c>
      <c r="Z822" s="94">
        <v>0</v>
      </c>
      <c r="AA822" s="94">
        <v>0</v>
      </c>
      <c r="AB822" s="94">
        <v>0</v>
      </c>
      <c r="AC822" s="94">
        <v>0</v>
      </c>
      <c r="AD822" s="94">
        <v>0</v>
      </c>
    </row>
    <row r="823" spans="1:30" x14ac:dyDescent="0.2">
      <c r="A823" t="s">
        <v>497</v>
      </c>
      <c r="B823" t="s">
        <v>8</v>
      </c>
      <c r="C823" t="s">
        <v>5</v>
      </c>
      <c r="D823" t="s">
        <v>61</v>
      </c>
      <c r="E823" t="s">
        <v>498</v>
      </c>
      <c r="F823" s="84" t="str">
        <f>VLOOKUP(A823,[1]Sheet1!$A$2:$E$1721,5,FALSE)</f>
        <v>15</v>
      </c>
      <c r="G823" s="84">
        <f>VLOOKUP(A823,'[2]FA PLANT-&amp; ELECT INSLATION'!$A$6:$E$1086,5,FALSE)</f>
        <v>0</v>
      </c>
      <c r="H823" s="92">
        <v>39423</v>
      </c>
      <c r="I823" s="93">
        <f t="shared" si="12"/>
        <v>2007</v>
      </c>
      <c r="J823" s="94">
        <v>46441.2</v>
      </c>
      <c r="K823" s="94">
        <v>703916</v>
      </c>
      <c r="L823" s="94">
        <v>-657474.80000000005</v>
      </c>
      <c r="M823" s="94">
        <v>0</v>
      </c>
      <c r="N823" s="94">
        <v>-4192.62</v>
      </c>
      <c r="O823" s="94">
        <v>0</v>
      </c>
      <c r="P823" s="94">
        <v>0</v>
      </c>
      <c r="Q823" s="94">
        <v>0</v>
      </c>
      <c r="R823" t="s">
        <v>33</v>
      </c>
      <c r="S823" s="94">
        <v>-661667.42000000004</v>
      </c>
      <c r="T823" s="94">
        <v>42248.58</v>
      </c>
      <c r="U823" s="94">
        <v>703916</v>
      </c>
      <c r="V823" t="s">
        <v>220</v>
      </c>
      <c r="W823" s="92"/>
      <c r="X823" t="s">
        <v>2</v>
      </c>
      <c r="Y823" t="s">
        <v>3</v>
      </c>
      <c r="Z823" s="94">
        <v>0</v>
      </c>
      <c r="AA823" s="94">
        <v>0</v>
      </c>
      <c r="AB823" s="94">
        <v>0</v>
      </c>
      <c r="AC823" s="94">
        <v>0</v>
      </c>
      <c r="AD823" s="94">
        <v>0</v>
      </c>
    </row>
    <row r="824" spans="1:30" x14ac:dyDescent="0.2">
      <c r="A824" t="s">
        <v>814</v>
      </c>
      <c r="B824" t="s">
        <v>8</v>
      </c>
      <c r="C824" t="s">
        <v>5</v>
      </c>
      <c r="D824" t="s">
        <v>61</v>
      </c>
      <c r="E824" t="s">
        <v>815</v>
      </c>
      <c r="F824" s="84" t="str">
        <f>VLOOKUP(A824,[1]Sheet1!$A$2:$E$1721,5,FALSE)</f>
        <v>15</v>
      </c>
      <c r="G824" s="84">
        <f>VLOOKUP(A824,'[2]FA PLANT-&amp; ELECT INSLATION'!$A$6:$E$1086,5,FALSE)</f>
        <v>0</v>
      </c>
      <c r="H824" s="92">
        <v>39419</v>
      </c>
      <c r="I824" s="93">
        <f t="shared" si="12"/>
        <v>2007</v>
      </c>
      <c r="J824" s="94">
        <v>13229.09</v>
      </c>
      <c r="K824" s="94">
        <v>203351</v>
      </c>
      <c r="L824" s="94">
        <v>-190121.91</v>
      </c>
      <c r="M824" s="94">
        <v>0</v>
      </c>
      <c r="N824" s="94">
        <v>-1146.1099999999999</v>
      </c>
      <c r="O824" s="94">
        <v>0</v>
      </c>
      <c r="P824" s="94">
        <v>0</v>
      </c>
      <c r="Q824" s="94">
        <v>0</v>
      </c>
      <c r="R824" t="s">
        <v>33</v>
      </c>
      <c r="S824" s="94">
        <v>-191268.02</v>
      </c>
      <c r="T824" s="94">
        <v>12082.98</v>
      </c>
      <c r="U824" s="94">
        <v>203351</v>
      </c>
      <c r="V824" t="s">
        <v>220</v>
      </c>
      <c r="W824" s="92"/>
      <c r="X824" t="s">
        <v>2</v>
      </c>
      <c r="Y824" t="s">
        <v>3</v>
      </c>
      <c r="Z824" s="94">
        <v>0</v>
      </c>
      <c r="AA824" s="94">
        <v>0</v>
      </c>
      <c r="AB824" s="94">
        <v>0</v>
      </c>
      <c r="AC824" s="94">
        <v>0</v>
      </c>
      <c r="AD824" s="94">
        <v>0</v>
      </c>
    </row>
    <row r="825" spans="1:30" x14ac:dyDescent="0.2">
      <c r="A825" t="s">
        <v>481</v>
      </c>
      <c r="B825" t="s">
        <v>8</v>
      </c>
      <c r="C825" t="s">
        <v>5</v>
      </c>
      <c r="D825" t="s">
        <v>61</v>
      </c>
      <c r="E825" t="s">
        <v>482</v>
      </c>
      <c r="F825" s="84" t="str">
        <f>VLOOKUP(A825,[1]Sheet1!$A$2:$E$1721,5,FALSE)</f>
        <v>15</v>
      </c>
      <c r="G825" s="84">
        <f>VLOOKUP(A825,'[2]FA PLANT-&amp; ELECT INSLATION'!$A$6:$E$1086,5,FALSE)</f>
        <v>0</v>
      </c>
      <c r="H825" s="92">
        <v>39471</v>
      </c>
      <c r="I825" s="93">
        <f t="shared" si="12"/>
        <v>2008</v>
      </c>
      <c r="J825" s="94">
        <v>58096.160000000003</v>
      </c>
      <c r="K825" s="94">
        <v>757272</v>
      </c>
      <c r="L825" s="94">
        <v>-699175.84</v>
      </c>
      <c r="M825" s="94">
        <v>0</v>
      </c>
      <c r="N825" s="94">
        <v>-7190.73</v>
      </c>
      <c r="O825" s="94">
        <v>0</v>
      </c>
      <c r="P825" s="94">
        <v>0</v>
      </c>
      <c r="Q825" s="94">
        <v>0</v>
      </c>
      <c r="R825" t="s">
        <v>33</v>
      </c>
      <c r="S825" s="94">
        <v>-706366.57</v>
      </c>
      <c r="T825" s="94">
        <v>50905.43</v>
      </c>
      <c r="U825" s="94">
        <v>757272</v>
      </c>
      <c r="V825" t="s">
        <v>220</v>
      </c>
      <c r="W825" s="92"/>
      <c r="X825" t="s">
        <v>2</v>
      </c>
      <c r="Y825" t="s">
        <v>3</v>
      </c>
      <c r="Z825" s="94">
        <v>0</v>
      </c>
      <c r="AA825" s="94">
        <v>0</v>
      </c>
      <c r="AB825" s="94">
        <v>0</v>
      </c>
      <c r="AC825" s="94">
        <v>0</v>
      </c>
      <c r="AD825" s="94">
        <v>0</v>
      </c>
    </row>
    <row r="826" spans="1:30" x14ac:dyDescent="0.2">
      <c r="A826" t="s">
        <v>1202</v>
      </c>
      <c r="B826" t="s">
        <v>8</v>
      </c>
      <c r="C826" t="s">
        <v>5</v>
      </c>
      <c r="D826" t="s">
        <v>61</v>
      </c>
      <c r="E826" t="s">
        <v>1203</v>
      </c>
      <c r="F826" s="84" t="str">
        <f>VLOOKUP(A826,[1]Sheet1!$A$2:$E$1721,5,FALSE)</f>
        <v>15</v>
      </c>
      <c r="G826" s="84">
        <f>VLOOKUP(A826,'[2]FA PLANT-&amp; ELECT INSLATION'!$A$6:$E$1086,5,FALSE)</f>
        <v>0</v>
      </c>
      <c r="H826" s="92">
        <v>39495</v>
      </c>
      <c r="I826" s="93">
        <f t="shared" si="12"/>
        <v>2008</v>
      </c>
      <c r="J826" s="94">
        <v>3374.04</v>
      </c>
      <c r="K826" s="94">
        <v>41200</v>
      </c>
      <c r="L826" s="94">
        <v>-37825.96</v>
      </c>
      <c r="M826" s="94">
        <v>0</v>
      </c>
      <c r="N826" s="94">
        <v>-456.35</v>
      </c>
      <c r="O826" s="94">
        <v>0</v>
      </c>
      <c r="P826" s="94">
        <v>0</v>
      </c>
      <c r="Q826" s="94">
        <v>0</v>
      </c>
      <c r="R826" t="s">
        <v>33</v>
      </c>
      <c r="S826" s="94">
        <v>-38282.31</v>
      </c>
      <c r="T826" s="94">
        <v>2917.69</v>
      </c>
      <c r="U826" s="94">
        <v>41200</v>
      </c>
      <c r="V826" t="s">
        <v>220</v>
      </c>
      <c r="W826" s="92"/>
      <c r="X826" t="s">
        <v>2</v>
      </c>
      <c r="Y826" t="s">
        <v>3</v>
      </c>
      <c r="Z826" s="94">
        <v>0</v>
      </c>
      <c r="AA826" s="94">
        <v>0</v>
      </c>
      <c r="AB826" s="94">
        <v>0</v>
      </c>
      <c r="AC826" s="94">
        <v>0</v>
      </c>
      <c r="AD826" s="94">
        <v>0</v>
      </c>
    </row>
    <row r="827" spans="1:30" x14ac:dyDescent="0.2">
      <c r="A827" t="s">
        <v>1243</v>
      </c>
      <c r="B827" t="s">
        <v>8</v>
      </c>
      <c r="C827" t="s">
        <v>5</v>
      </c>
      <c r="D827" t="s">
        <v>61</v>
      </c>
      <c r="E827" t="s">
        <v>1244</v>
      </c>
      <c r="F827" s="84" t="str">
        <f>VLOOKUP(A827,[1]Sheet1!$A$2:$E$1721,5,FALSE)</f>
        <v>15</v>
      </c>
      <c r="G827" s="84">
        <f>VLOOKUP(A827,'[2]FA PLANT-&amp; ELECT INSLATION'!$A$6:$E$1086,5,FALSE)</f>
        <v>0</v>
      </c>
      <c r="H827" s="92">
        <v>39458</v>
      </c>
      <c r="I827" s="93">
        <f t="shared" si="12"/>
        <v>2008</v>
      </c>
      <c r="J827" s="94">
        <v>2606.75</v>
      </c>
      <c r="K827" s="94">
        <v>35296</v>
      </c>
      <c r="L827" s="94">
        <v>-32689.25</v>
      </c>
      <c r="M827" s="94">
        <v>0</v>
      </c>
      <c r="N827" s="94">
        <v>-303.07</v>
      </c>
      <c r="O827" s="94">
        <v>0</v>
      </c>
      <c r="P827" s="94">
        <v>0</v>
      </c>
      <c r="Q827" s="94">
        <v>0</v>
      </c>
      <c r="R827" t="s">
        <v>33</v>
      </c>
      <c r="S827" s="94">
        <v>-32992.32</v>
      </c>
      <c r="T827" s="94">
        <v>2303.6799999999998</v>
      </c>
      <c r="U827" s="94">
        <v>35296</v>
      </c>
      <c r="V827" t="s">
        <v>220</v>
      </c>
      <c r="W827" s="92"/>
      <c r="X827" t="s">
        <v>2</v>
      </c>
      <c r="Y827" t="s">
        <v>3</v>
      </c>
      <c r="Z827" s="94">
        <v>0</v>
      </c>
      <c r="AA827" s="94">
        <v>0</v>
      </c>
      <c r="AB827" s="94">
        <v>0</v>
      </c>
      <c r="AC827" s="94">
        <v>0</v>
      </c>
      <c r="AD827" s="94">
        <v>0</v>
      </c>
    </row>
    <row r="828" spans="1:30" x14ac:dyDescent="0.2">
      <c r="A828" t="s">
        <v>331</v>
      </c>
      <c r="B828" t="s">
        <v>8</v>
      </c>
      <c r="C828" t="s">
        <v>5</v>
      </c>
      <c r="D828" t="s">
        <v>61</v>
      </c>
      <c r="E828" t="s">
        <v>332</v>
      </c>
      <c r="F828" s="84" t="str">
        <f>VLOOKUP(A828,[1]Sheet1!$A$2:$E$1721,5,FALSE)</f>
        <v>15</v>
      </c>
      <c r="G828" s="84">
        <f>VLOOKUP(A828,'[2]FA PLANT-&amp; ELECT INSLATION'!$A$6:$E$1086,5,FALSE)</f>
        <v>0</v>
      </c>
      <c r="H828" s="92">
        <v>39495</v>
      </c>
      <c r="I828" s="93">
        <f t="shared" si="12"/>
        <v>2008</v>
      </c>
      <c r="J828" s="94">
        <v>169504</v>
      </c>
      <c r="K828" s="94">
        <v>2069794</v>
      </c>
      <c r="L828" s="94">
        <v>-1900290</v>
      </c>
      <c r="M828" s="94">
        <v>0</v>
      </c>
      <c r="N828" s="94">
        <v>-22925.99</v>
      </c>
      <c r="O828" s="94">
        <v>0</v>
      </c>
      <c r="P828" s="94">
        <v>0</v>
      </c>
      <c r="Q828" s="94">
        <v>0</v>
      </c>
      <c r="R828" t="s">
        <v>33</v>
      </c>
      <c r="S828" s="94">
        <v>-1923215.99</v>
      </c>
      <c r="T828" s="94">
        <v>146578.01</v>
      </c>
      <c r="U828" s="94">
        <v>2069794</v>
      </c>
      <c r="V828" t="s">
        <v>220</v>
      </c>
      <c r="W828" s="92"/>
      <c r="X828" t="s">
        <v>2</v>
      </c>
      <c r="Y828" t="s">
        <v>3</v>
      </c>
      <c r="Z828" s="94">
        <v>0</v>
      </c>
      <c r="AA828" s="94">
        <v>0</v>
      </c>
      <c r="AB828" s="94">
        <v>0</v>
      </c>
      <c r="AC828" s="94">
        <v>0</v>
      </c>
      <c r="AD828" s="94">
        <v>0</v>
      </c>
    </row>
    <row r="829" spans="1:30" x14ac:dyDescent="0.2">
      <c r="A829" t="s">
        <v>654</v>
      </c>
      <c r="B829" t="s">
        <v>8</v>
      </c>
      <c r="C829" t="s">
        <v>5</v>
      </c>
      <c r="D829" t="s">
        <v>61</v>
      </c>
      <c r="E829" t="s">
        <v>655</v>
      </c>
      <c r="F829" s="84" t="str">
        <f>VLOOKUP(A829,[1]Sheet1!$A$2:$E$1721,5,FALSE)</f>
        <v>15</v>
      </c>
      <c r="G829" s="84">
        <f>VLOOKUP(A829,'[2]FA PLANT-&amp; ELECT INSLATION'!$A$6:$E$1086,5,FALSE)</f>
        <v>0</v>
      </c>
      <c r="H829" s="92">
        <v>39460</v>
      </c>
      <c r="I829" s="93">
        <f t="shared" si="12"/>
        <v>2008</v>
      </c>
      <c r="J829" s="94">
        <v>26745.16</v>
      </c>
      <c r="K829" s="94">
        <v>360000</v>
      </c>
      <c r="L829" s="94">
        <v>-333254.84000000003</v>
      </c>
      <c r="M829" s="94">
        <v>0</v>
      </c>
      <c r="N829" s="94">
        <v>-3141.72</v>
      </c>
      <c r="O829" s="94">
        <v>0</v>
      </c>
      <c r="P829" s="94">
        <v>0</v>
      </c>
      <c r="Q829" s="94">
        <v>0</v>
      </c>
      <c r="R829" t="s">
        <v>33</v>
      </c>
      <c r="S829" s="94">
        <v>-336396.56</v>
      </c>
      <c r="T829" s="94">
        <v>23603.439999999999</v>
      </c>
      <c r="U829" s="94">
        <v>360000</v>
      </c>
      <c r="V829" t="s">
        <v>220</v>
      </c>
      <c r="W829" s="92"/>
      <c r="X829" t="s">
        <v>2</v>
      </c>
      <c r="Y829" t="s">
        <v>3</v>
      </c>
      <c r="Z829" s="94">
        <v>0</v>
      </c>
      <c r="AA829" s="94">
        <v>0</v>
      </c>
      <c r="AB829" s="94">
        <v>0</v>
      </c>
      <c r="AC829" s="94">
        <v>0</v>
      </c>
      <c r="AD829" s="94">
        <v>0</v>
      </c>
    </row>
    <row r="830" spans="1:30" x14ac:dyDescent="0.2">
      <c r="A830" t="s">
        <v>247</v>
      </c>
      <c r="B830" t="s">
        <v>8</v>
      </c>
      <c r="C830" t="s">
        <v>5</v>
      </c>
      <c r="D830" t="s">
        <v>61</v>
      </c>
      <c r="E830" t="s">
        <v>248</v>
      </c>
      <c r="F830" s="84" t="str">
        <f>VLOOKUP(A830,[1]Sheet1!$A$2:$E$1721,5,FALSE)</f>
        <v>15</v>
      </c>
      <c r="G830" s="84">
        <f>VLOOKUP(A830,'[2]FA PLANT-&amp; ELECT INSLATION'!$A$6:$E$1086,5,FALSE)</f>
        <v>1095</v>
      </c>
      <c r="H830" s="92">
        <v>39475</v>
      </c>
      <c r="I830" s="93">
        <f t="shared" si="12"/>
        <v>2008</v>
      </c>
      <c r="J830" s="94">
        <v>444093.41</v>
      </c>
      <c r="K830" s="94">
        <v>5725430</v>
      </c>
      <c r="L830" s="94">
        <v>-5281336.59</v>
      </c>
      <c r="M830" s="94">
        <v>0</v>
      </c>
      <c r="N830" s="94">
        <v>-55872.94</v>
      </c>
      <c r="O830" s="94">
        <v>0</v>
      </c>
      <c r="P830" s="94">
        <v>0</v>
      </c>
      <c r="Q830" s="94">
        <v>0</v>
      </c>
      <c r="R830" t="s">
        <v>33</v>
      </c>
      <c r="S830" s="94">
        <v>-5337209.53</v>
      </c>
      <c r="T830" s="94">
        <v>388220.47</v>
      </c>
      <c r="U830" s="94">
        <v>5725430</v>
      </c>
      <c r="V830" t="s">
        <v>220</v>
      </c>
      <c r="W830" s="92"/>
      <c r="X830" t="s">
        <v>2</v>
      </c>
      <c r="Y830" t="s">
        <v>3</v>
      </c>
      <c r="Z830" s="94">
        <v>0</v>
      </c>
      <c r="AA830" s="94">
        <v>0</v>
      </c>
      <c r="AB830" s="94">
        <v>0</v>
      </c>
      <c r="AC830" s="94">
        <v>0</v>
      </c>
      <c r="AD830" s="94">
        <v>0</v>
      </c>
    </row>
    <row r="831" spans="1:30" x14ac:dyDescent="0.2">
      <c r="A831" t="s">
        <v>261</v>
      </c>
      <c r="B831" t="s">
        <v>8</v>
      </c>
      <c r="C831" t="s">
        <v>5</v>
      </c>
      <c r="D831" t="s">
        <v>61</v>
      </c>
      <c r="E831" t="s">
        <v>262</v>
      </c>
      <c r="F831" s="84" t="str">
        <f>VLOOKUP(A831,[1]Sheet1!$A$2:$E$1721,5,FALSE)</f>
        <v>15</v>
      </c>
      <c r="G831" s="84">
        <f>VLOOKUP(A831,'[2]FA PLANT-&amp; ELECT INSLATION'!$A$6:$E$1086,5,FALSE)</f>
        <v>743</v>
      </c>
      <c r="H831" s="92">
        <v>39510</v>
      </c>
      <c r="I831" s="93">
        <f t="shared" si="12"/>
        <v>2008</v>
      </c>
      <c r="J831" s="94">
        <v>366849.37</v>
      </c>
      <c r="K831" s="94">
        <v>4310230</v>
      </c>
      <c r="L831" s="94">
        <v>-3943380.63</v>
      </c>
      <c r="M831" s="94">
        <v>0</v>
      </c>
      <c r="N831" s="94">
        <v>-51818.31</v>
      </c>
      <c r="O831" s="94">
        <v>0</v>
      </c>
      <c r="P831" s="94">
        <v>0</v>
      </c>
      <c r="Q831" s="94">
        <v>0</v>
      </c>
      <c r="R831" t="s">
        <v>33</v>
      </c>
      <c r="S831" s="94">
        <v>-3995198.94</v>
      </c>
      <c r="T831" s="94">
        <v>315031.06</v>
      </c>
      <c r="U831" s="94">
        <v>4310230</v>
      </c>
      <c r="V831" t="s">
        <v>220</v>
      </c>
      <c r="W831" s="92"/>
      <c r="X831" t="s">
        <v>2</v>
      </c>
      <c r="Y831" t="s">
        <v>3</v>
      </c>
      <c r="Z831" s="94">
        <v>0</v>
      </c>
      <c r="AA831" s="94">
        <v>0</v>
      </c>
      <c r="AB831" s="94">
        <v>0</v>
      </c>
      <c r="AC831" s="94">
        <v>0</v>
      </c>
      <c r="AD831" s="94">
        <v>0</v>
      </c>
    </row>
    <row r="832" spans="1:30" x14ac:dyDescent="0.2">
      <c r="A832" t="s">
        <v>1117</v>
      </c>
      <c r="B832" t="s">
        <v>8</v>
      </c>
      <c r="C832" t="s">
        <v>5</v>
      </c>
      <c r="D832" t="s">
        <v>61</v>
      </c>
      <c r="E832" t="s">
        <v>1040</v>
      </c>
      <c r="F832" s="84" t="str">
        <f>VLOOKUP(A832,[1]Sheet1!$A$2:$E$1721,5,FALSE)</f>
        <v>15</v>
      </c>
      <c r="G832" s="84">
        <f>VLOOKUP(A832,'[2]FA PLANT-&amp; ELECT INSLATION'!$A$6:$E$1086,5,FALSE)</f>
        <v>0</v>
      </c>
      <c r="H832" s="92">
        <v>39544</v>
      </c>
      <c r="I832" s="93">
        <f t="shared" si="12"/>
        <v>2008</v>
      </c>
      <c r="J832" s="94">
        <v>5529.16</v>
      </c>
      <c r="K832" s="94">
        <v>59227</v>
      </c>
      <c r="L832" s="94">
        <v>-53697.84</v>
      </c>
      <c r="M832" s="94">
        <v>0</v>
      </c>
      <c r="N832" s="94">
        <v>-852.05</v>
      </c>
      <c r="O832" s="94">
        <v>0</v>
      </c>
      <c r="P832" s="94">
        <v>0</v>
      </c>
      <c r="Q832" s="94">
        <v>0</v>
      </c>
      <c r="R832" t="s">
        <v>33</v>
      </c>
      <c r="S832" s="94">
        <v>-54549.89</v>
      </c>
      <c r="T832" s="94">
        <v>4677.1099999999997</v>
      </c>
      <c r="U832" s="94">
        <v>59227</v>
      </c>
      <c r="V832" t="s">
        <v>220</v>
      </c>
      <c r="W832" s="92"/>
      <c r="X832" t="s">
        <v>2</v>
      </c>
      <c r="Y832" t="s">
        <v>3</v>
      </c>
      <c r="Z832" s="94">
        <v>0</v>
      </c>
      <c r="AA832" s="94">
        <v>0</v>
      </c>
      <c r="AB832" s="94">
        <v>0</v>
      </c>
      <c r="AC832" s="94">
        <v>0</v>
      </c>
      <c r="AD832" s="94">
        <v>0</v>
      </c>
    </row>
    <row r="833" spans="1:30" x14ac:dyDescent="0.2">
      <c r="A833" t="s">
        <v>1118</v>
      </c>
      <c r="B833" t="s">
        <v>8</v>
      </c>
      <c r="C833" t="s">
        <v>5</v>
      </c>
      <c r="D833" t="s">
        <v>61</v>
      </c>
      <c r="E833" t="s">
        <v>1040</v>
      </c>
      <c r="F833" s="84" t="str">
        <f>VLOOKUP(A833,[1]Sheet1!$A$2:$E$1721,5,FALSE)</f>
        <v>15</v>
      </c>
      <c r="G833" s="84">
        <f>VLOOKUP(A833,'[2]FA PLANT-&amp; ELECT INSLATION'!$A$6:$E$1086,5,FALSE)</f>
        <v>0</v>
      </c>
      <c r="H833" s="92">
        <v>39544</v>
      </c>
      <c r="I833" s="93">
        <f t="shared" si="12"/>
        <v>2008</v>
      </c>
      <c r="J833" s="94">
        <v>5529.16</v>
      </c>
      <c r="K833" s="94">
        <v>59227</v>
      </c>
      <c r="L833" s="94">
        <v>-53697.84</v>
      </c>
      <c r="M833" s="94">
        <v>0</v>
      </c>
      <c r="N833" s="94">
        <v>-852.05</v>
      </c>
      <c r="O833" s="94">
        <v>0</v>
      </c>
      <c r="P833" s="94">
        <v>0</v>
      </c>
      <c r="Q833" s="94">
        <v>0</v>
      </c>
      <c r="R833" t="s">
        <v>33</v>
      </c>
      <c r="S833" s="94">
        <v>-54549.89</v>
      </c>
      <c r="T833" s="94">
        <v>4677.1099999999997</v>
      </c>
      <c r="U833" s="94">
        <v>59227</v>
      </c>
      <c r="V833" t="s">
        <v>220</v>
      </c>
      <c r="W833" s="92"/>
      <c r="X833" t="s">
        <v>2</v>
      </c>
      <c r="Y833" t="s">
        <v>3</v>
      </c>
      <c r="Z833" s="94">
        <v>0</v>
      </c>
      <c r="AA833" s="94">
        <v>0</v>
      </c>
      <c r="AB833" s="94">
        <v>0</v>
      </c>
      <c r="AC833" s="94">
        <v>0</v>
      </c>
      <c r="AD833" s="94">
        <v>0</v>
      </c>
    </row>
    <row r="834" spans="1:30" x14ac:dyDescent="0.2">
      <c r="A834" t="s">
        <v>1119</v>
      </c>
      <c r="B834" t="s">
        <v>8</v>
      </c>
      <c r="C834" t="s">
        <v>5</v>
      </c>
      <c r="D834" t="s">
        <v>61</v>
      </c>
      <c r="E834" t="s">
        <v>1040</v>
      </c>
      <c r="F834" s="84" t="str">
        <f>VLOOKUP(A834,[1]Sheet1!$A$2:$E$1721,5,FALSE)</f>
        <v>15</v>
      </c>
      <c r="G834" s="84">
        <f>VLOOKUP(A834,'[2]FA PLANT-&amp; ELECT INSLATION'!$A$6:$E$1086,5,FALSE)</f>
        <v>0</v>
      </c>
      <c r="H834" s="92">
        <v>39544</v>
      </c>
      <c r="I834" s="93">
        <f t="shared" si="12"/>
        <v>2008</v>
      </c>
      <c r="J834" s="94">
        <v>5529.16</v>
      </c>
      <c r="K834" s="94">
        <v>59227</v>
      </c>
      <c r="L834" s="94">
        <v>-53697.84</v>
      </c>
      <c r="M834" s="94">
        <v>0</v>
      </c>
      <c r="N834" s="94">
        <v>-852.05</v>
      </c>
      <c r="O834" s="94">
        <v>0</v>
      </c>
      <c r="P834" s="94">
        <v>0</v>
      </c>
      <c r="Q834" s="94">
        <v>0</v>
      </c>
      <c r="R834" t="s">
        <v>33</v>
      </c>
      <c r="S834" s="94">
        <v>-54549.89</v>
      </c>
      <c r="T834" s="94">
        <v>4677.1099999999997</v>
      </c>
      <c r="U834" s="94">
        <v>59227</v>
      </c>
      <c r="V834" t="s">
        <v>220</v>
      </c>
      <c r="W834" s="92"/>
      <c r="X834" t="s">
        <v>2</v>
      </c>
      <c r="Y834" t="s">
        <v>3</v>
      </c>
      <c r="Z834" s="94">
        <v>0</v>
      </c>
      <c r="AA834" s="94">
        <v>0</v>
      </c>
      <c r="AB834" s="94">
        <v>0</v>
      </c>
      <c r="AC834" s="94">
        <v>0</v>
      </c>
      <c r="AD834" s="94">
        <v>0</v>
      </c>
    </row>
    <row r="835" spans="1:30" x14ac:dyDescent="0.2">
      <c r="A835" t="s">
        <v>1120</v>
      </c>
      <c r="B835" t="s">
        <v>8</v>
      </c>
      <c r="C835" t="s">
        <v>5</v>
      </c>
      <c r="D835" t="s">
        <v>61</v>
      </c>
      <c r="E835" t="s">
        <v>1040</v>
      </c>
      <c r="F835" s="84" t="str">
        <f>VLOOKUP(A835,[1]Sheet1!$A$2:$E$1721,5,FALSE)</f>
        <v>15</v>
      </c>
      <c r="G835" s="84">
        <f>VLOOKUP(A835,'[2]FA PLANT-&amp; ELECT INSLATION'!$A$6:$E$1086,5,FALSE)</f>
        <v>0</v>
      </c>
      <c r="H835" s="92">
        <v>39546</v>
      </c>
      <c r="I835" s="93">
        <f t="shared" ref="I835:I898" si="13">YEAR(H835)</f>
        <v>2008</v>
      </c>
      <c r="J835" s="94">
        <v>5554.75</v>
      </c>
      <c r="K835" s="94">
        <v>59227</v>
      </c>
      <c r="L835" s="94">
        <v>-53672.25</v>
      </c>
      <c r="M835" s="94">
        <v>0</v>
      </c>
      <c r="N835" s="94">
        <v>-858.98</v>
      </c>
      <c r="O835" s="94">
        <v>0</v>
      </c>
      <c r="P835" s="94">
        <v>0</v>
      </c>
      <c r="Q835" s="94">
        <v>0</v>
      </c>
      <c r="R835" t="s">
        <v>33</v>
      </c>
      <c r="S835" s="94">
        <v>-54531.23</v>
      </c>
      <c r="T835" s="94">
        <v>4695.7700000000004</v>
      </c>
      <c r="U835" s="94">
        <v>59227</v>
      </c>
      <c r="V835" t="s">
        <v>220</v>
      </c>
      <c r="W835" s="92"/>
      <c r="X835" t="s">
        <v>2</v>
      </c>
      <c r="Y835" t="s">
        <v>3</v>
      </c>
      <c r="Z835" s="94">
        <v>0</v>
      </c>
      <c r="AA835" s="94">
        <v>0</v>
      </c>
      <c r="AB835" s="94">
        <v>0</v>
      </c>
      <c r="AC835" s="94">
        <v>0</v>
      </c>
      <c r="AD835" s="94">
        <v>0</v>
      </c>
    </row>
    <row r="836" spans="1:30" x14ac:dyDescent="0.2">
      <c r="A836" t="s">
        <v>1121</v>
      </c>
      <c r="B836" t="s">
        <v>8</v>
      </c>
      <c r="C836" t="s">
        <v>5</v>
      </c>
      <c r="D836" t="s">
        <v>61</v>
      </c>
      <c r="E836" t="s">
        <v>1040</v>
      </c>
      <c r="F836" s="84" t="str">
        <f>VLOOKUP(A836,[1]Sheet1!$A$2:$E$1721,5,FALSE)</f>
        <v>15</v>
      </c>
      <c r="G836" s="84">
        <f>VLOOKUP(A836,'[2]FA PLANT-&amp; ELECT INSLATION'!$A$6:$E$1086,5,FALSE)</f>
        <v>0</v>
      </c>
      <c r="H836" s="92">
        <v>39546</v>
      </c>
      <c r="I836" s="93">
        <f t="shared" si="13"/>
        <v>2008</v>
      </c>
      <c r="J836" s="94">
        <v>5554.75</v>
      </c>
      <c r="K836" s="94">
        <v>59227</v>
      </c>
      <c r="L836" s="94">
        <v>-53672.25</v>
      </c>
      <c r="M836" s="94">
        <v>0</v>
      </c>
      <c r="N836" s="94">
        <v>-858.98</v>
      </c>
      <c r="O836" s="94">
        <v>0</v>
      </c>
      <c r="P836" s="94">
        <v>0</v>
      </c>
      <c r="Q836" s="94">
        <v>0</v>
      </c>
      <c r="R836" t="s">
        <v>33</v>
      </c>
      <c r="S836" s="94">
        <v>-54531.23</v>
      </c>
      <c r="T836" s="94">
        <v>4695.7700000000004</v>
      </c>
      <c r="U836" s="94">
        <v>59227</v>
      </c>
      <c r="V836" t="s">
        <v>220</v>
      </c>
      <c r="W836" s="92"/>
      <c r="X836" t="s">
        <v>2</v>
      </c>
      <c r="Y836" t="s">
        <v>3</v>
      </c>
      <c r="Z836" s="94">
        <v>0</v>
      </c>
      <c r="AA836" s="94">
        <v>0</v>
      </c>
      <c r="AB836" s="94">
        <v>0</v>
      </c>
      <c r="AC836" s="94">
        <v>0</v>
      </c>
      <c r="AD836" s="94">
        <v>0</v>
      </c>
    </row>
    <row r="837" spans="1:30" x14ac:dyDescent="0.2">
      <c r="A837" t="s">
        <v>1122</v>
      </c>
      <c r="B837" t="s">
        <v>8</v>
      </c>
      <c r="C837" t="s">
        <v>5</v>
      </c>
      <c r="D837" t="s">
        <v>61</v>
      </c>
      <c r="E837" t="s">
        <v>1040</v>
      </c>
      <c r="F837" s="84" t="str">
        <f>VLOOKUP(A837,[1]Sheet1!$A$2:$E$1721,5,FALSE)</f>
        <v>15</v>
      </c>
      <c r="G837" s="84">
        <f>VLOOKUP(A837,'[2]FA PLANT-&amp; ELECT INSLATION'!$A$6:$E$1086,5,FALSE)</f>
        <v>0</v>
      </c>
      <c r="H837" s="92">
        <v>39555</v>
      </c>
      <c r="I837" s="93">
        <f t="shared" si="13"/>
        <v>2008</v>
      </c>
      <c r="J837" s="94">
        <v>5669.16</v>
      </c>
      <c r="K837" s="94">
        <v>59227</v>
      </c>
      <c r="L837" s="94">
        <v>-53557.84</v>
      </c>
      <c r="M837" s="94">
        <v>0</v>
      </c>
      <c r="N837" s="94">
        <v>-889.6</v>
      </c>
      <c r="O837" s="94">
        <v>0</v>
      </c>
      <c r="P837" s="94">
        <v>0</v>
      </c>
      <c r="Q837" s="94">
        <v>0</v>
      </c>
      <c r="R837" t="s">
        <v>33</v>
      </c>
      <c r="S837" s="94">
        <v>-54447.44</v>
      </c>
      <c r="T837" s="94">
        <v>4779.5600000000004</v>
      </c>
      <c r="U837" s="94">
        <v>59227</v>
      </c>
      <c r="V837" t="s">
        <v>220</v>
      </c>
      <c r="W837" s="92"/>
      <c r="X837" t="s">
        <v>2</v>
      </c>
      <c r="Y837" t="s">
        <v>3</v>
      </c>
      <c r="Z837" s="94">
        <v>0</v>
      </c>
      <c r="AA837" s="94">
        <v>0</v>
      </c>
      <c r="AB837" s="94">
        <v>0</v>
      </c>
      <c r="AC837" s="94">
        <v>0</v>
      </c>
      <c r="AD837" s="94">
        <v>0</v>
      </c>
    </row>
    <row r="838" spans="1:30" x14ac:dyDescent="0.2">
      <c r="A838" t="s">
        <v>1075</v>
      </c>
      <c r="B838" t="s">
        <v>8</v>
      </c>
      <c r="C838" t="s">
        <v>5</v>
      </c>
      <c r="D838" t="s">
        <v>61</v>
      </c>
      <c r="E838" t="s">
        <v>1040</v>
      </c>
      <c r="F838" s="84" t="str">
        <f>VLOOKUP(A838,[1]Sheet1!$A$2:$E$1721,5,FALSE)</f>
        <v>15</v>
      </c>
      <c r="G838" s="84">
        <f>VLOOKUP(A838,'[2]FA PLANT-&amp; ELECT INSLATION'!$A$6:$E$1086,5,FALSE)</f>
        <v>0</v>
      </c>
      <c r="H838" s="92">
        <v>39547</v>
      </c>
      <c r="I838" s="93">
        <f t="shared" si="13"/>
        <v>2008</v>
      </c>
      <c r="J838" s="94">
        <v>6370.41</v>
      </c>
      <c r="K838" s="94">
        <v>67783</v>
      </c>
      <c r="L838" s="94">
        <v>-61412.59</v>
      </c>
      <c r="M838" s="94">
        <v>0</v>
      </c>
      <c r="N838" s="94">
        <v>-986.55</v>
      </c>
      <c r="O838" s="94">
        <v>0</v>
      </c>
      <c r="P838" s="94">
        <v>0</v>
      </c>
      <c r="Q838" s="94">
        <v>0</v>
      </c>
      <c r="R838" t="s">
        <v>33</v>
      </c>
      <c r="S838" s="94">
        <v>-62399.14</v>
      </c>
      <c r="T838" s="94">
        <v>5383.86</v>
      </c>
      <c r="U838" s="94">
        <v>67783</v>
      </c>
      <c r="V838" t="s">
        <v>220</v>
      </c>
      <c r="W838" s="92"/>
      <c r="X838" t="s">
        <v>2</v>
      </c>
      <c r="Y838" t="s">
        <v>3</v>
      </c>
      <c r="Z838" s="94">
        <v>0</v>
      </c>
      <c r="AA838" s="94">
        <v>0</v>
      </c>
      <c r="AB838" s="94">
        <v>0</v>
      </c>
      <c r="AC838" s="94">
        <v>0</v>
      </c>
      <c r="AD838" s="94">
        <v>0</v>
      </c>
    </row>
    <row r="839" spans="1:30" x14ac:dyDescent="0.2">
      <c r="A839" t="s">
        <v>1074</v>
      </c>
      <c r="B839" t="s">
        <v>8</v>
      </c>
      <c r="C839" t="s">
        <v>5</v>
      </c>
      <c r="D839" t="s">
        <v>61</v>
      </c>
      <c r="E839" t="s">
        <v>1040</v>
      </c>
      <c r="F839" s="84" t="str">
        <f>VLOOKUP(A839,[1]Sheet1!$A$2:$E$1721,5,FALSE)</f>
        <v>15</v>
      </c>
      <c r="G839" s="84">
        <f>VLOOKUP(A839,'[2]FA PLANT-&amp; ELECT INSLATION'!$A$6:$E$1086,5,FALSE)</f>
        <v>0</v>
      </c>
      <c r="H839" s="92">
        <v>39551</v>
      </c>
      <c r="I839" s="93">
        <f t="shared" si="13"/>
        <v>2008</v>
      </c>
      <c r="J839" s="94">
        <v>6429.26</v>
      </c>
      <c r="K839" s="94">
        <v>67784</v>
      </c>
      <c r="L839" s="94">
        <v>-61354.74</v>
      </c>
      <c r="M839" s="94">
        <v>0</v>
      </c>
      <c r="N839" s="94">
        <v>-1002.37</v>
      </c>
      <c r="O839" s="94">
        <v>0</v>
      </c>
      <c r="P839" s="94">
        <v>0</v>
      </c>
      <c r="Q839" s="94">
        <v>0</v>
      </c>
      <c r="R839" t="s">
        <v>33</v>
      </c>
      <c r="S839" s="94">
        <v>-62357.11</v>
      </c>
      <c r="T839" s="94">
        <v>5426.89</v>
      </c>
      <c r="U839" s="94">
        <v>67784</v>
      </c>
      <c r="V839" t="s">
        <v>220</v>
      </c>
      <c r="W839" s="92"/>
      <c r="X839" t="s">
        <v>2</v>
      </c>
      <c r="Y839" t="s">
        <v>3</v>
      </c>
      <c r="Z839" s="94">
        <v>0</v>
      </c>
      <c r="AA839" s="94">
        <v>0</v>
      </c>
      <c r="AB839" s="94">
        <v>0</v>
      </c>
      <c r="AC839" s="94">
        <v>0</v>
      </c>
      <c r="AD839" s="94">
        <v>0</v>
      </c>
    </row>
    <row r="840" spans="1:30" x14ac:dyDescent="0.2">
      <c r="A840" t="s">
        <v>1039</v>
      </c>
      <c r="B840" t="s">
        <v>8</v>
      </c>
      <c r="C840" t="s">
        <v>5</v>
      </c>
      <c r="D840" t="s">
        <v>61</v>
      </c>
      <c r="E840" t="s">
        <v>1040</v>
      </c>
      <c r="F840" s="84" t="str">
        <f>VLOOKUP(A840,[1]Sheet1!$A$2:$E$1721,5,FALSE)</f>
        <v>15</v>
      </c>
      <c r="G840" s="84">
        <f>VLOOKUP(A840,'[2]FA PLANT-&amp; ELECT INSLATION'!$A$6:$E$1086,5,FALSE)</f>
        <v>0</v>
      </c>
      <c r="H840" s="92">
        <v>39883</v>
      </c>
      <c r="I840" s="93">
        <f t="shared" si="13"/>
        <v>2009</v>
      </c>
      <c r="J840" s="94">
        <v>11949.08</v>
      </c>
      <c r="K840" s="94">
        <v>73430</v>
      </c>
      <c r="L840" s="94">
        <v>-61480.92</v>
      </c>
      <c r="M840" s="94">
        <v>0</v>
      </c>
      <c r="N840" s="94">
        <v>-2099.59</v>
      </c>
      <c r="O840" s="94">
        <v>0</v>
      </c>
      <c r="P840" s="94">
        <v>0</v>
      </c>
      <c r="Q840" s="94">
        <v>0</v>
      </c>
      <c r="R840" t="s">
        <v>33</v>
      </c>
      <c r="S840" s="94">
        <v>-63580.51</v>
      </c>
      <c r="T840" s="94">
        <v>9849.49</v>
      </c>
      <c r="U840" s="94">
        <v>73430</v>
      </c>
      <c r="V840" t="s">
        <v>220</v>
      </c>
      <c r="W840" s="92"/>
      <c r="X840" t="s">
        <v>2</v>
      </c>
      <c r="Y840" t="s">
        <v>3</v>
      </c>
      <c r="Z840" s="94">
        <v>0</v>
      </c>
      <c r="AA840" s="94">
        <v>0</v>
      </c>
      <c r="AB840" s="94">
        <v>0</v>
      </c>
      <c r="AC840" s="94">
        <v>0</v>
      </c>
      <c r="AD840" s="94">
        <v>0</v>
      </c>
    </row>
    <row r="841" spans="1:30" x14ac:dyDescent="0.2">
      <c r="A841" t="s">
        <v>458</v>
      </c>
      <c r="B841" t="s">
        <v>8</v>
      </c>
      <c r="C841" t="s">
        <v>5</v>
      </c>
      <c r="D841" t="s">
        <v>61</v>
      </c>
      <c r="E841" t="s">
        <v>459</v>
      </c>
      <c r="F841" s="84" t="str">
        <f>VLOOKUP(A841,[1]Sheet1!$A$2:$E$1721,5,FALSE)</f>
        <v>15</v>
      </c>
      <c r="G841" s="84">
        <f>VLOOKUP(A841,'[2]FA PLANT-&amp; ELECT INSLATION'!$A$6:$E$1086,5,FALSE)</f>
        <v>227</v>
      </c>
      <c r="H841" s="92">
        <v>39816</v>
      </c>
      <c r="I841" s="93">
        <f t="shared" si="13"/>
        <v>2009</v>
      </c>
      <c r="J841" s="94">
        <v>124707.8</v>
      </c>
      <c r="K841" s="94">
        <v>833307</v>
      </c>
      <c r="L841" s="94">
        <v>-708599.2</v>
      </c>
      <c r="M841" s="94">
        <v>0</v>
      </c>
      <c r="N841" s="94">
        <v>-22092.2</v>
      </c>
      <c r="O841" s="94">
        <v>0</v>
      </c>
      <c r="P841" s="94">
        <v>0</v>
      </c>
      <c r="Q841" s="94">
        <v>0</v>
      </c>
      <c r="R841" t="s">
        <v>33</v>
      </c>
      <c r="S841" s="94">
        <v>-730691.4</v>
      </c>
      <c r="T841" s="94">
        <v>102615.6</v>
      </c>
      <c r="U841" s="94">
        <v>833307</v>
      </c>
      <c r="V841" t="s">
        <v>220</v>
      </c>
      <c r="W841" s="92"/>
      <c r="X841" t="s">
        <v>2</v>
      </c>
      <c r="Y841" t="s">
        <v>3</v>
      </c>
      <c r="Z841" s="94">
        <v>0</v>
      </c>
      <c r="AA841" s="94">
        <v>0</v>
      </c>
      <c r="AB841" s="94">
        <v>0</v>
      </c>
      <c r="AC841" s="94">
        <v>0</v>
      </c>
      <c r="AD841" s="94">
        <v>0</v>
      </c>
    </row>
    <row r="842" spans="1:30" x14ac:dyDescent="0.2">
      <c r="A842" t="s">
        <v>439</v>
      </c>
      <c r="B842" t="s">
        <v>8</v>
      </c>
      <c r="C842" t="s">
        <v>5</v>
      </c>
      <c r="D842" t="s">
        <v>61</v>
      </c>
      <c r="E842" t="s">
        <v>440</v>
      </c>
      <c r="F842" s="84" t="str">
        <f>VLOOKUP(A842,[1]Sheet1!$A$2:$E$1721,5,FALSE)</f>
        <v>15</v>
      </c>
      <c r="G842" s="84">
        <f>VLOOKUP(A842,'[2]FA PLANT-&amp; ELECT INSLATION'!$A$6:$E$1086,5,FALSE)</f>
        <v>228</v>
      </c>
      <c r="H842" s="92">
        <v>39816</v>
      </c>
      <c r="I842" s="93">
        <f t="shared" si="13"/>
        <v>2009</v>
      </c>
      <c r="J842" s="94">
        <v>132361.72</v>
      </c>
      <c r="K842" s="94">
        <v>884451</v>
      </c>
      <c r="L842" s="94">
        <v>-752089.28</v>
      </c>
      <c r="M842" s="94">
        <v>0</v>
      </c>
      <c r="N842" s="94">
        <v>-23448.1</v>
      </c>
      <c r="O842" s="94">
        <v>0</v>
      </c>
      <c r="P842" s="94">
        <v>0</v>
      </c>
      <c r="Q842" s="94">
        <v>0</v>
      </c>
      <c r="R842" t="s">
        <v>33</v>
      </c>
      <c r="S842" s="94">
        <v>-775537.38</v>
      </c>
      <c r="T842" s="94">
        <v>108913.62</v>
      </c>
      <c r="U842" s="94">
        <v>884451</v>
      </c>
      <c r="V842" t="s">
        <v>220</v>
      </c>
      <c r="W842" s="92"/>
      <c r="X842" t="s">
        <v>2</v>
      </c>
      <c r="Y842" t="s">
        <v>3</v>
      </c>
      <c r="Z842" s="94">
        <v>0</v>
      </c>
      <c r="AA842" s="94">
        <v>0</v>
      </c>
      <c r="AB842" s="94">
        <v>0</v>
      </c>
      <c r="AC842" s="94">
        <v>0</v>
      </c>
      <c r="AD842" s="94">
        <v>0</v>
      </c>
    </row>
    <row r="843" spans="1:30" x14ac:dyDescent="0.2">
      <c r="A843" t="s">
        <v>524</v>
      </c>
      <c r="B843" t="s">
        <v>8</v>
      </c>
      <c r="C843" t="s">
        <v>5</v>
      </c>
      <c r="D843" t="s">
        <v>61</v>
      </c>
      <c r="E843" t="s">
        <v>525</v>
      </c>
      <c r="F843" s="84" t="str">
        <f>VLOOKUP(A843,[1]Sheet1!$A$2:$E$1721,5,FALSE)</f>
        <v>15</v>
      </c>
      <c r="G843" s="84">
        <f>VLOOKUP(A843,'[2]FA PLANT-&amp; ELECT INSLATION'!$A$6:$E$1086,5,FALSE)</f>
        <v>0</v>
      </c>
      <c r="H843" s="92">
        <v>39870</v>
      </c>
      <c r="I843" s="93">
        <f t="shared" si="13"/>
        <v>2009</v>
      </c>
      <c r="J843" s="94">
        <v>94903.7</v>
      </c>
      <c r="K843" s="94">
        <v>590273</v>
      </c>
      <c r="L843" s="94">
        <v>-495369.3</v>
      </c>
      <c r="M843" s="94">
        <v>0</v>
      </c>
      <c r="N843" s="94">
        <v>-16737.28</v>
      </c>
      <c r="O843" s="94">
        <v>0</v>
      </c>
      <c r="P843" s="94">
        <v>0</v>
      </c>
      <c r="Q843" s="94">
        <v>0</v>
      </c>
      <c r="R843" t="s">
        <v>33</v>
      </c>
      <c r="S843" s="94">
        <v>-512106.58</v>
      </c>
      <c r="T843" s="94">
        <v>78166.42</v>
      </c>
      <c r="U843" s="94">
        <v>590273</v>
      </c>
      <c r="V843" t="s">
        <v>220</v>
      </c>
      <c r="W843" s="92"/>
      <c r="X843" t="s">
        <v>2</v>
      </c>
      <c r="Y843" t="s">
        <v>3</v>
      </c>
      <c r="Z843" s="94">
        <v>0</v>
      </c>
      <c r="AA843" s="94">
        <v>0</v>
      </c>
      <c r="AB843" s="94">
        <v>0</v>
      </c>
      <c r="AC843" s="94">
        <v>0</v>
      </c>
      <c r="AD843" s="94">
        <v>0</v>
      </c>
    </row>
    <row r="844" spans="1:30" x14ac:dyDescent="0.2">
      <c r="A844" t="s">
        <v>285</v>
      </c>
      <c r="B844" t="s">
        <v>8</v>
      </c>
      <c r="C844" t="s">
        <v>5</v>
      </c>
      <c r="D844" t="s">
        <v>61</v>
      </c>
      <c r="E844" t="s">
        <v>286</v>
      </c>
      <c r="F844" s="84" t="str">
        <f>VLOOKUP(A844,[1]Sheet1!$A$2:$E$1721,5,FALSE)</f>
        <v>15</v>
      </c>
      <c r="G844" s="84">
        <f>VLOOKUP(A844,'[2]FA PLANT-&amp; ELECT INSLATION'!$A$6:$E$1086,5,FALSE)</f>
        <v>0</v>
      </c>
      <c r="H844" s="92">
        <v>39870</v>
      </c>
      <c r="I844" s="93">
        <f t="shared" si="13"/>
        <v>2009</v>
      </c>
      <c r="J844" s="94">
        <v>541916.6</v>
      </c>
      <c r="K844" s="94">
        <v>3370561</v>
      </c>
      <c r="L844" s="94">
        <v>-2828644.4</v>
      </c>
      <c r="M844" s="94">
        <v>0</v>
      </c>
      <c r="N844" s="94">
        <v>-95572.81</v>
      </c>
      <c r="O844" s="94">
        <v>0</v>
      </c>
      <c r="P844" s="94">
        <v>0</v>
      </c>
      <c r="Q844" s="94">
        <v>0</v>
      </c>
      <c r="R844" t="s">
        <v>33</v>
      </c>
      <c r="S844" s="94">
        <v>-2924217.21</v>
      </c>
      <c r="T844" s="94">
        <v>446343.79</v>
      </c>
      <c r="U844" s="94">
        <v>3370561</v>
      </c>
      <c r="V844" t="s">
        <v>220</v>
      </c>
      <c r="W844" s="92"/>
      <c r="X844" t="s">
        <v>2</v>
      </c>
      <c r="Y844" t="s">
        <v>3</v>
      </c>
      <c r="Z844" s="94">
        <v>0</v>
      </c>
      <c r="AA844" s="94">
        <v>0</v>
      </c>
      <c r="AB844" s="94">
        <v>0</v>
      </c>
      <c r="AC844" s="94">
        <v>0</v>
      </c>
      <c r="AD844" s="94">
        <v>0</v>
      </c>
    </row>
    <row r="845" spans="1:30" x14ac:dyDescent="0.2">
      <c r="A845" t="s">
        <v>627</v>
      </c>
      <c r="B845" t="s">
        <v>8</v>
      </c>
      <c r="C845" t="s">
        <v>5</v>
      </c>
      <c r="D845" t="s">
        <v>61</v>
      </c>
      <c r="E845" t="s">
        <v>628</v>
      </c>
      <c r="F845" s="84" t="str">
        <f>VLOOKUP(A845,[1]Sheet1!$A$2:$E$1721,5,FALSE)</f>
        <v>15</v>
      </c>
      <c r="G845" s="84">
        <f>VLOOKUP(A845,'[2]FA PLANT-&amp; ELECT INSLATION'!$A$6:$E$1086,5,FALSE)</f>
        <v>0</v>
      </c>
      <c r="H845" s="92">
        <v>39876</v>
      </c>
      <c r="I845" s="93">
        <f t="shared" si="13"/>
        <v>2009</v>
      </c>
      <c r="J845" s="94">
        <v>66476.600000000006</v>
      </c>
      <c r="K845" s="94">
        <v>410839</v>
      </c>
      <c r="L845" s="94">
        <v>-344362.4</v>
      </c>
      <c r="M845" s="94">
        <v>0</v>
      </c>
      <c r="N845" s="94">
        <v>-11708.2</v>
      </c>
      <c r="O845" s="94">
        <v>0</v>
      </c>
      <c r="P845" s="94">
        <v>0</v>
      </c>
      <c r="Q845" s="94">
        <v>0</v>
      </c>
      <c r="R845" t="s">
        <v>33</v>
      </c>
      <c r="S845" s="94">
        <v>-356070.6</v>
      </c>
      <c r="T845" s="94">
        <v>54768.4</v>
      </c>
      <c r="U845" s="94">
        <v>410839</v>
      </c>
      <c r="V845" t="s">
        <v>220</v>
      </c>
      <c r="W845" s="92"/>
      <c r="X845" t="s">
        <v>2</v>
      </c>
      <c r="Y845" t="s">
        <v>3</v>
      </c>
      <c r="Z845" s="94">
        <v>0</v>
      </c>
      <c r="AA845" s="94">
        <v>0</v>
      </c>
      <c r="AB845" s="94">
        <v>0</v>
      </c>
      <c r="AC845" s="94">
        <v>0</v>
      </c>
      <c r="AD845" s="94">
        <v>0</v>
      </c>
    </row>
    <row r="846" spans="1:30" x14ac:dyDescent="0.2">
      <c r="A846" t="s">
        <v>1504</v>
      </c>
      <c r="B846" t="s">
        <v>8</v>
      </c>
      <c r="C846" t="s">
        <v>5</v>
      </c>
      <c r="D846" t="s">
        <v>61</v>
      </c>
      <c r="E846" t="s">
        <v>1505</v>
      </c>
      <c r="F846" s="84" t="str">
        <f>VLOOKUP(A846,[1]Sheet1!$A$2:$E$1721,5,FALSE)</f>
        <v>15</v>
      </c>
      <c r="G846" s="84">
        <f>VLOOKUP(A846,'[2]FA PLANT-&amp; ELECT INSLATION'!$A$6:$E$1086,5,FALSE)</f>
        <v>0</v>
      </c>
      <c r="H846" s="92">
        <v>40182</v>
      </c>
      <c r="I846" s="93">
        <f t="shared" si="13"/>
        <v>2010</v>
      </c>
      <c r="J846" s="94">
        <v>4036.63</v>
      </c>
      <c r="K846" s="94">
        <v>13311</v>
      </c>
      <c r="L846" s="94">
        <v>-9274.3700000000008</v>
      </c>
      <c r="M846" s="94">
        <v>0</v>
      </c>
      <c r="N846" s="94">
        <v>-707.97</v>
      </c>
      <c r="O846" s="94">
        <v>0</v>
      </c>
      <c r="P846" s="94">
        <v>0</v>
      </c>
      <c r="Q846" s="94">
        <v>0</v>
      </c>
      <c r="R846" t="s">
        <v>33</v>
      </c>
      <c r="S846" s="94">
        <v>-9982.34</v>
      </c>
      <c r="T846" s="94">
        <v>3328.66</v>
      </c>
      <c r="U846" s="94">
        <v>13311</v>
      </c>
      <c r="V846" t="s">
        <v>220</v>
      </c>
      <c r="W846" s="92"/>
      <c r="X846" t="s">
        <v>2</v>
      </c>
      <c r="Y846" t="s">
        <v>3</v>
      </c>
      <c r="Z846" s="94">
        <v>0</v>
      </c>
      <c r="AA846" s="94">
        <v>0</v>
      </c>
      <c r="AB846" s="94">
        <v>0</v>
      </c>
      <c r="AC846" s="94">
        <v>0</v>
      </c>
      <c r="AD846" s="94">
        <v>0</v>
      </c>
    </row>
    <row r="847" spans="1:30" x14ac:dyDescent="0.2">
      <c r="A847" t="s">
        <v>1053</v>
      </c>
      <c r="B847" t="s">
        <v>8</v>
      </c>
      <c r="C847" t="s">
        <v>5</v>
      </c>
      <c r="D847" t="s">
        <v>61</v>
      </c>
      <c r="E847" t="s">
        <v>1054</v>
      </c>
      <c r="F847" s="84" t="str">
        <f>VLOOKUP(A847,[1]Sheet1!$A$2:$E$1721,5,FALSE)</f>
        <v>15</v>
      </c>
      <c r="G847" s="84">
        <f>VLOOKUP(A847,'[2]FA PLANT-&amp; ELECT INSLATION'!$A$6:$E$1086,5,FALSE)</f>
        <v>0</v>
      </c>
      <c r="H847" s="92">
        <v>39920</v>
      </c>
      <c r="I847" s="93">
        <f t="shared" si="13"/>
        <v>2009</v>
      </c>
      <c r="J847" s="94">
        <v>11755.69</v>
      </c>
      <c r="K847" s="94">
        <v>69666</v>
      </c>
      <c r="L847" s="94">
        <v>-57910.31</v>
      </c>
      <c r="M847" s="94">
        <v>0</v>
      </c>
      <c r="N847" s="94">
        <v>-2045.68</v>
      </c>
      <c r="O847" s="94">
        <v>0</v>
      </c>
      <c r="P847" s="94">
        <v>0</v>
      </c>
      <c r="Q847" s="94">
        <v>0</v>
      </c>
      <c r="R847" t="s">
        <v>33</v>
      </c>
      <c r="S847" s="94">
        <v>-59955.99</v>
      </c>
      <c r="T847" s="94">
        <v>9710.01</v>
      </c>
      <c r="U847" s="94">
        <v>69666</v>
      </c>
      <c r="V847" t="s">
        <v>220</v>
      </c>
      <c r="W847" s="92"/>
      <c r="X847" t="s">
        <v>2</v>
      </c>
      <c r="Y847" t="s">
        <v>3</v>
      </c>
      <c r="Z847" s="94">
        <v>0</v>
      </c>
      <c r="AA847" s="94">
        <v>0</v>
      </c>
      <c r="AB847" s="94">
        <v>0</v>
      </c>
      <c r="AC847" s="94">
        <v>0</v>
      </c>
      <c r="AD847" s="94">
        <v>0</v>
      </c>
    </row>
    <row r="848" spans="1:30" x14ac:dyDescent="0.2">
      <c r="A848" t="s">
        <v>845</v>
      </c>
      <c r="B848" t="s">
        <v>8</v>
      </c>
      <c r="C848" t="s">
        <v>5</v>
      </c>
      <c r="D848" t="s">
        <v>61</v>
      </c>
      <c r="E848" t="s">
        <v>846</v>
      </c>
      <c r="F848" s="84" t="str">
        <f>VLOOKUP(A848,[1]Sheet1!$A$2:$E$1721,5,FALSE)</f>
        <v>15</v>
      </c>
      <c r="G848" s="84">
        <f>VLOOKUP(A848,'[2]FA PLANT-&amp; ELECT INSLATION'!$A$6:$E$1086,5,FALSE)</f>
        <v>0</v>
      </c>
      <c r="H848" s="92">
        <v>40036</v>
      </c>
      <c r="I848" s="93">
        <f t="shared" si="13"/>
        <v>2009</v>
      </c>
      <c r="J848" s="94">
        <v>35370.03</v>
      </c>
      <c r="K848" s="94">
        <v>183683</v>
      </c>
      <c r="L848" s="94">
        <v>-148312.97</v>
      </c>
      <c r="M848" s="94">
        <v>0</v>
      </c>
      <c r="N848" s="94">
        <v>-6003.67</v>
      </c>
      <c r="O848" s="94">
        <v>0</v>
      </c>
      <c r="P848" s="94">
        <v>0</v>
      </c>
      <c r="Q848" s="94">
        <v>0</v>
      </c>
      <c r="R848" t="s">
        <v>33</v>
      </c>
      <c r="S848" s="94">
        <v>-154316.64000000001</v>
      </c>
      <c r="T848" s="94">
        <v>29366.36</v>
      </c>
      <c r="U848" s="94">
        <v>183683</v>
      </c>
      <c r="V848" t="s">
        <v>220</v>
      </c>
      <c r="W848" s="92"/>
      <c r="X848" t="s">
        <v>2</v>
      </c>
      <c r="Y848" t="s">
        <v>3</v>
      </c>
      <c r="Z848" s="94">
        <v>0</v>
      </c>
      <c r="AA848" s="94">
        <v>0</v>
      </c>
      <c r="AB848" s="94">
        <v>0</v>
      </c>
      <c r="AC848" s="94">
        <v>0</v>
      </c>
      <c r="AD848" s="94">
        <v>0</v>
      </c>
    </row>
    <row r="849" spans="1:30" x14ac:dyDescent="0.2">
      <c r="A849" t="s">
        <v>1127</v>
      </c>
      <c r="B849" t="s">
        <v>8</v>
      </c>
      <c r="C849" t="s">
        <v>5</v>
      </c>
      <c r="D849" t="s">
        <v>61</v>
      </c>
      <c r="E849" t="s">
        <v>1128</v>
      </c>
      <c r="F849" s="84" t="str">
        <f>VLOOKUP(A849,[1]Sheet1!$A$2:$E$1721,5,FALSE)</f>
        <v>15</v>
      </c>
      <c r="G849" s="84">
        <f>VLOOKUP(A849,'[2]FA PLANT-&amp; ELECT INSLATION'!$A$6:$E$1086,5,FALSE)</f>
        <v>0</v>
      </c>
      <c r="H849" s="92">
        <v>40212</v>
      </c>
      <c r="I849" s="93">
        <f t="shared" si="13"/>
        <v>2010</v>
      </c>
      <c r="J849" s="94">
        <v>13459.46</v>
      </c>
      <c r="K849" s="94">
        <v>58665</v>
      </c>
      <c r="L849" s="94">
        <v>-45205.54</v>
      </c>
      <c r="M849" s="94">
        <v>0</v>
      </c>
      <c r="N849" s="94">
        <v>-2173.11</v>
      </c>
      <c r="O849" s="94">
        <v>0</v>
      </c>
      <c r="P849" s="94">
        <v>0</v>
      </c>
      <c r="Q849" s="94">
        <v>0</v>
      </c>
      <c r="R849" t="s">
        <v>33</v>
      </c>
      <c r="S849" s="94">
        <v>-47378.65</v>
      </c>
      <c r="T849" s="94">
        <v>11286.35</v>
      </c>
      <c r="U849" s="94">
        <v>58665</v>
      </c>
      <c r="V849" t="s">
        <v>220</v>
      </c>
      <c r="W849" s="92"/>
      <c r="X849" t="s">
        <v>2</v>
      </c>
      <c r="Y849" t="s">
        <v>3</v>
      </c>
      <c r="Z849" s="94">
        <v>0</v>
      </c>
      <c r="AA849" s="94">
        <v>0</v>
      </c>
      <c r="AB849" s="94">
        <v>0</v>
      </c>
      <c r="AC849" s="94">
        <v>0</v>
      </c>
      <c r="AD849" s="94">
        <v>0</v>
      </c>
    </row>
    <row r="850" spans="1:30" x14ac:dyDescent="0.2">
      <c r="A850" t="s">
        <v>1350</v>
      </c>
      <c r="B850" t="s">
        <v>8</v>
      </c>
      <c r="C850" t="s">
        <v>5</v>
      </c>
      <c r="D850" t="s">
        <v>61</v>
      </c>
      <c r="E850" t="s">
        <v>1351</v>
      </c>
      <c r="F850" s="84" t="str">
        <f>VLOOKUP(A850,[1]Sheet1!$A$2:$E$1721,5,FALSE)</f>
        <v>15</v>
      </c>
      <c r="G850" s="84">
        <f>VLOOKUP(A850,'[2]FA PLANT-&amp; ELECT INSLATION'!$A$6:$E$1086,5,FALSE)</f>
        <v>0</v>
      </c>
      <c r="H850" s="92">
        <v>40179</v>
      </c>
      <c r="I850" s="93">
        <f t="shared" si="13"/>
        <v>2010</v>
      </c>
      <c r="J850" s="94">
        <v>5116.76</v>
      </c>
      <c r="K850" s="94">
        <v>23000</v>
      </c>
      <c r="L850" s="94">
        <v>-17883.240000000002</v>
      </c>
      <c r="M850" s="94">
        <v>0</v>
      </c>
      <c r="N850" s="94">
        <v>-834.51</v>
      </c>
      <c r="O850" s="94">
        <v>0</v>
      </c>
      <c r="P850" s="94">
        <v>0</v>
      </c>
      <c r="Q850" s="94">
        <v>0</v>
      </c>
      <c r="R850" t="s">
        <v>33</v>
      </c>
      <c r="S850" s="94">
        <v>-18717.75</v>
      </c>
      <c r="T850" s="94">
        <v>4282.25</v>
      </c>
      <c r="U850" s="94">
        <v>23000</v>
      </c>
      <c r="V850" t="s">
        <v>220</v>
      </c>
      <c r="W850" s="92"/>
      <c r="X850" t="s">
        <v>2</v>
      </c>
      <c r="Y850" t="s">
        <v>3</v>
      </c>
      <c r="Z850" s="94">
        <v>0</v>
      </c>
      <c r="AA850" s="94">
        <v>0</v>
      </c>
      <c r="AB850" s="94">
        <v>0</v>
      </c>
      <c r="AC850" s="94">
        <v>0</v>
      </c>
      <c r="AD850" s="94">
        <v>0</v>
      </c>
    </row>
    <row r="851" spans="1:30" x14ac:dyDescent="0.2">
      <c r="A851" t="s">
        <v>1293</v>
      </c>
      <c r="B851" t="s">
        <v>8</v>
      </c>
      <c r="C851" t="s">
        <v>5</v>
      </c>
      <c r="D851" t="s">
        <v>61</v>
      </c>
      <c r="E851" t="s">
        <v>1294</v>
      </c>
      <c r="F851" s="84" t="str">
        <f>VLOOKUP(A851,[1]Sheet1!$A$2:$E$1721,5,FALSE)</f>
        <v>15</v>
      </c>
      <c r="G851" s="84">
        <f>VLOOKUP(A851,'[2]FA PLANT-&amp; ELECT INSLATION'!$A$6:$E$1086,5,FALSE)</f>
        <v>0</v>
      </c>
      <c r="H851" s="92">
        <v>40215</v>
      </c>
      <c r="I851" s="93">
        <f t="shared" si="13"/>
        <v>2010</v>
      </c>
      <c r="J851" s="94">
        <v>6326.64</v>
      </c>
      <c r="K851" s="94">
        <v>27500</v>
      </c>
      <c r="L851" s="94">
        <v>-21173.360000000001</v>
      </c>
      <c r="M851" s="94">
        <v>0</v>
      </c>
      <c r="N851" s="94">
        <v>-1020.52</v>
      </c>
      <c r="O851" s="94">
        <v>0</v>
      </c>
      <c r="P851" s="94">
        <v>0</v>
      </c>
      <c r="Q851" s="94">
        <v>0</v>
      </c>
      <c r="R851" t="s">
        <v>33</v>
      </c>
      <c r="S851" s="94">
        <v>-22193.88</v>
      </c>
      <c r="T851" s="94">
        <v>5306.12</v>
      </c>
      <c r="U851" s="94">
        <v>27500</v>
      </c>
      <c r="V851" t="s">
        <v>220</v>
      </c>
      <c r="W851" s="92"/>
      <c r="X851" t="s">
        <v>2</v>
      </c>
      <c r="Y851" t="s">
        <v>3</v>
      </c>
      <c r="Z851" s="94">
        <v>0</v>
      </c>
      <c r="AA851" s="94">
        <v>0</v>
      </c>
      <c r="AB851" s="94">
        <v>0</v>
      </c>
      <c r="AC851" s="94">
        <v>0</v>
      </c>
      <c r="AD851" s="94">
        <v>0</v>
      </c>
    </row>
    <row r="852" spans="1:30" x14ac:dyDescent="0.2">
      <c r="A852" t="s">
        <v>1055</v>
      </c>
      <c r="B852" t="s">
        <v>8</v>
      </c>
      <c r="C852" t="s">
        <v>5</v>
      </c>
      <c r="D852" t="s">
        <v>61</v>
      </c>
      <c r="E852" t="s">
        <v>1056</v>
      </c>
      <c r="F852" s="84" t="str">
        <f>VLOOKUP(A852,[1]Sheet1!$A$2:$E$1721,5,FALSE)</f>
        <v>15</v>
      </c>
      <c r="G852" s="84">
        <f>VLOOKUP(A852,'[2]FA PLANT-&amp; ELECT INSLATION'!$A$6:$E$1086,5,FALSE)</f>
        <v>0</v>
      </c>
      <c r="H852" s="92">
        <v>40242</v>
      </c>
      <c r="I852" s="93">
        <f t="shared" si="13"/>
        <v>2010</v>
      </c>
      <c r="J852" s="94">
        <v>16431.93</v>
      </c>
      <c r="K852" s="94">
        <v>69665</v>
      </c>
      <c r="L852" s="94">
        <v>-53233.07</v>
      </c>
      <c r="M852" s="94">
        <v>0</v>
      </c>
      <c r="N852" s="94">
        <v>-2628.63</v>
      </c>
      <c r="O852" s="94">
        <v>0</v>
      </c>
      <c r="P852" s="94">
        <v>0</v>
      </c>
      <c r="Q852" s="94">
        <v>0</v>
      </c>
      <c r="R852" t="s">
        <v>33</v>
      </c>
      <c r="S852" s="94">
        <v>-55861.7</v>
      </c>
      <c r="T852" s="94">
        <v>13803.3</v>
      </c>
      <c r="U852" s="94">
        <v>69665</v>
      </c>
      <c r="V852" t="s">
        <v>220</v>
      </c>
      <c r="W852" s="92"/>
      <c r="X852" t="s">
        <v>2</v>
      </c>
      <c r="Y852" t="s">
        <v>3</v>
      </c>
      <c r="Z852" s="94">
        <v>0</v>
      </c>
      <c r="AA852" s="94">
        <v>0</v>
      </c>
      <c r="AB852" s="94">
        <v>0</v>
      </c>
      <c r="AC852" s="94">
        <v>0</v>
      </c>
      <c r="AD852" s="94">
        <v>0</v>
      </c>
    </row>
    <row r="853" spans="1:30" x14ac:dyDescent="0.2">
      <c r="A853" t="s">
        <v>1111</v>
      </c>
      <c r="B853" t="s">
        <v>8</v>
      </c>
      <c r="C853" t="s">
        <v>5</v>
      </c>
      <c r="D853" t="s">
        <v>61</v>
      </c>
      <c r="E853" t="s">
        <v>928</v>
      </c>
      <c r="F853" s="84" t="str">
        <f>VLOOKUP(A853,[1]Sheet1!$A$2:$E$1721,5,FALSE)</f>
        <v>15</v>
      </c>
      <c r="G853" s="84">
        <f>VLOOKUP(A853,'[2]FA PLANT-&amp; ELECT INSLATION'!$A$6:$E$1086,5,FALSE)</f>
        <v>0</v>
      </c>
      <c r="H853" s="92">
        <v>40366</v>
      </c>
      <c r="I853" s="93">
        <f t="shared" si="13"/>
        <v>2010</v>
      </c>
      <c r="J853" s="94">
        <v>15899.93</v>
      </c>
      <c r="K853" s="94">
        <v>60587</v>
      </c>
      <c r="L853" s="94">
        <v>-44687.07</v>
      </c>
      <c r="M853" s="94">
        <v>0</v>
      </c>
      <c r="N853" s="94">
        <v>-2444.1999999999998</v>
      </c>
      <c r="O853" s="94">
        <v>0</v>
      </c>
      <c r="P853" s="94">
        <v>0</v>
      </c>
      <c r="Q853" s="94">
        <v>0</v>
      </c>
      <c r="R853" t="s">
        <v>33</v>
      </c>
      <c r="S853" s="94">
        <v>-47131.27</v>
      </c>
      <c r="T853" s="94">
        <v>13455.73</v>
      </c>
      <c r="U853" s="94">
        <v>60587</v>
      </c>
      <c r="V853" t="s">
        <v>220</v>
      </c>
      <c r="W853" s="92"/>
      <c r="X853" t="s">
        <v>2</v>
      </c>
      <c r="Y853" t="s">
        <v>3</v>
      </c>
      <c r="Z853" s="94">
        <v>0</v>
      </c>
      <c r="AA853" s="94">
        <v>0</v>
      </c>
      <c r="AB853" s="94">
        <v>0</v>
      </c>
      <c r="AC853" s="94">
        <v>0</v>
      </c>
      <c r="AD853" s="94">
        <v>0</v>
      </c>
    </row>
    <row r="854" spans="1:30" x14ac:dyDescent="0.2">
      <c r="A854" t="s">
        <v>1112</v>
      </c>
      <c r="B854" t="s">
        <v>8</v>
      </c>
      <c r="C854" t="s">
        <v>5</v>
      </c>
      <c r="D854" t="s">
        <v>61</v>
      </c>
      <c r="E854" t="s">
        <v>928</v>
      </c>
      <c r="F854" s="84" t="str">
        <f>VLOOKUP(A854,[1]Sheet1!$A$2:$E$1721,5,FALSE)</f>
        <v>15</v>
      </c>
      <c r="G854" s="84">
        <f>VLOOKUP(A854,'[2]FA PLANT-&amp; ELECT INSLATION'!$A$6:$E$1086,5,FALSE)</f>
        <v>0</v>
      </c>
      <c r="H854" s="92">
        <v>40393</v>
      </c>
      <c r="I854" s="93">
        <f t="shared" si="13"/>
        <v>2010</v>
      </c>
      <c r="J854" s="94">
        <v>16257.96</v>
      </c>
      <c r="K854" s="94">
        <v>60587</v>
      </c>
      <c r="L854" s="94">
        <v>-44329.04</v>
      </c>
      <c r="M854" s="94">
        <v>0</v>
      </c>
      <c r="N854" s="94">
        <v>-2477.39</v>
      </c>
      <c r="O854" s="94">
        <v>0</v>
      </c>
      <c r="P854" s="94">
        <v>0</v>
      </c>
      <c r="Q854" s="94">
        <v>0</v>
      </c>
      <c r="R854" t="s">
        <v>33</v>
      </c>
      <c r="S854" s="94">
        <v>-46806.43</v>
      </c>
      <c r="T854" s="94">
        <v>13780.57</v>
      </c>
      <c r="U854" s="94">
        <v>60587</v>
      </c>
      <c r="V854" t="s">
        <v>220</v>
      </c>
      <c r="W854" s="92"/>
      <c r="X854" t="s">
        <v>2</v>
      </c>
      <c r="Y854" t="s">
        <v>3</v>
      </c>
      <c r="Z854" s="94">
        <v>0</v>
      </c>
      <c r="AA854" s="94">
        <v>0</v>
      </c>
      <c r="AB854" s="94">
        <v>0</v>
      </c>
      <c r="AC854" s="94">
        <v>0</v>
      </c>
      <c r="AD854" s="94">
        <v>0</v>
      </c>
    </row>
    <row r="855" spans="1:30" x14ac:dyDescent="0.2">
      <c r="A855" t="s">
        <v>1113</v>
      </c>
      <c r="B855" t="s">
        <v>8</v>
      </c>
      <c r="C855" t="s">
        <v>5</v>
      </c>
      <c r="D855" t="s">
        <v>61</v>
      </c>
      <c r="E855" t="s">
        <v>928</v>
      </c>
      <c r="F855" s="84" t="str">
        <f>VLOOKUP(A855,[1]Sheet1!$A$2:$E$1721,5,FALSE)</f>
        <v>15</v>
      </c>
      <c r="G855" s="84">
        <f>VLOOKUP(A855,'[2]FA PLANT-&amp; ELECT INSLATION'!$A$6:$E$1086,5,FALSE)</f>
        <v>0</v>
      </c>
      <c r="H855" s="92">
        <v>40403</v>
      </c>
      <c r="I855" s="93">
        <f t="shared" si="13"/>
        <v>2010</v>
      </c>
      <c r="J855" s="94">
        <v>16387.61</v>
      </c>
      <c r="K855" s="94">
        <v>60587</v>
      </c>
      <c r="L855" s="94">
        <v>-44199.39</v>
      </c>
      <c r="M855" s="94">
        <v>0</v>
      </c>
      <c r="N855" s="94">
        <v>-2488.91</v>
      </c>
      <c r="O855" s="94">
        <v>0</v>
      </c>
      <c r="P855" s="94">
        <v>0</v>
      </c>
      <c r="Q855" s="94">
        <v>0</v>
      </c>
      <c r="R855" t="s">
        <v>33</v>
      </c>
      <c r="S855" s="94">
        <v>-46688.3</v>
      </c>
      <c r="T855" s="94">
        <v>13898.7</v>
      </c>
      <c r="U855" s="94">
        <v>60587</v>
      </c>
      <c r="V855" t="s">
        <v>220</v>
      </c>
      <c r="W855" s="92"/>
      <c r="X855" t="s">
        <v>2</v>
      </c>
      <c r="Y855" t="s">
        <v>3</v>
      </c>
      <c r="Z855" s="94">
        <v>0</v>
      </c>
      <c r="AA855" s="94">
        <v>0</v>
      </c>
      <c r="AB855" s="94">
        <v>0</v>
      </c>
      <c r="AC855" s="94">
        <v>0</v>
      </c>
      <c r="AD855" s="94">
        <v>0</v>
      </c>
    </row>
    <row r="856" spans="1:30" x14ac:dyDescent="0.2">
      <c r="A856" t="s">
        <v>975</v>
      </c>
      <c r="B856" t="s">
        <v>8</v>
      </c>
      <c r="C856" t="s">
        <v>5</v>
      </c>
      <c r="D856" t="s">
        <v>61</v>
      </c>
      <c r="E856" t="s">
        <v>976</v>
      </c>
      <c r="F856" s="84" t="str">
        <f>VLOOKUP(A856,[1]Sheet1!$A$2:$E$1721,5,FALSE)</f>
        <v>15</v>
      </c>
      <c r="G856" s="84">
        <f>VLOOKUP(A856,'[2]FA PLANT-&amp; ELECT INSLATION'!$A$6:$E$1086,5,FALSE)</f>
        <v>0</v>
      </c>
      <c r="H856" s="92">
        <v>40409</v>
      </c>
      <c r="I856" s="93">
        <f t="shared" si="13"/>
        <v>2010</v>
      </c>
      <c r="J856" s="94">
        <v>28664.16</v>
      </c>
      <c r="K856" s="94">
        <v>105460</v>
      </c>
      <c r="L856" s="94">
        <v>-76795.839999999997</v>
      </c>
      <c r="M856" s="94">
        <v>0</v>
      </c>
      <c r="N856" s="94">
        <v>-4344.92</v>
      </c>
      <c r="O856" s="94">
        <v>0</v>
      </c>
      <c r="P856" s="94">
        <v>0</v>
      </c>
      <c r="Q856" s="94">
        <v>0</v>
      </c>
      <c r="R856" t="s">
        <v>33</v>
      </c>
      <c r="S856" s="94">
        <v>-81140.759999999995</v>
      </c>
      <c r="T856" s="94">
        <v>24319.24</v>
      </c>
      <c r="U856" s="94">
        <v>105460</v>
      </c>
      <c r="V856" t="s">
        <v>220</v>
      </c>
      <c r="W856" s="92"/>
      <c r="X856" t="s">
        <v>2</v>
      </c>
      <c r="Y856" t="s">
        <v>3</v>
      </c>
      <c r="Z856" s="94">
        <v>0</v>
      </c>
      <c r="AA856" s="94">
        <v>0</v>
      </c>
      <c r="AB856" s="94">
        <v>0</v>
      </c>
      <c r="AC856" s="94">
        <v>0</v>
      </c>
      <c r="AD856" s="94">
        <v>0</v>
      </c>
    </row>
    <row r="857" spans="1:30" x14ac:dyDescent="0.2">
      <c r="A857" t="s">
        <v>1331</v>
      </c>
      <c r="B857" t="s">
        <v>8</v>
      </c>
      <c r="C857" t="s">
        <v>5</v>
      </c>
      <c r="D857" t="s">
        <v>61</v>
      </c>
      <c r="E857" t="s">
        <v>1330</v>
      </c>
      <c r="F857" s="84" t="str">
        <f>VLOOKUP(A857,[1]Sheet1!$A$2:$E$1721,5,FALSE)</f>
        <v>15</v>
      </c>
      <c r="G857" s="84">
        <f>VLOOKUP(A857,'[2]FA PLANT-&amp; ELECT INSLATION'!$A$6:$E$1086,5,FALSE)</f>
        <v>0</v>
      </c>
      <c r="H857" s="92">
        <v>40407</v>
      </c>
      <c r="I857" s="93">
        <f t="shared" si="13"/>
        <v>2010</v>
      </c>
      <c r="J857" s="94">
        <v>6524.59</v>
      </c>
      <c r="K857" s="94">
        <v>24044</v>
      </c>
      <c r="L857" s="94">
        <v>-17519.41</v>
      </c>
      <c r="M857" s="94">
        <v>0</v>
      </c>
      <c r="N857" s="94">
        <v>-989.64</v>
      </c>
      <c r="O857" s="94">
        <v>0</v>
      </c>
      <c r="P857" s="94">
        <v>0</v>
      </c>
      <c r="Q857" s="94">
        <v>0</v>
      </c>
      <c r="R857" t="s">
        <v>33</v>
      </c>
      <c r="S857" s="94">
        <v>-18509.05</v>
      </c>
      <c r="T857" s="94">
        <v>5534.95</v>
      </c>
      <c r="U857" s="94">
        <v>24044</v>
      </c>
      <c r="V857" t="s">
        <v>220</v>
      </c>
      <c r="W857" s="92"/>
      <c r="X857" t="s">
        <v>2</v>
      </c>
      <c r="Y857" t="s">
        <v>3</v>
      </c>
      <c r="Z857" s="94">
        <v>0</v>
      </c>
      <c r="AA857" s="94">
        <v>0</v>
      </c>
      <c r="AB857" s="94">
        <v>0</v>
      </c>
      <c r="AC857" s="94">
        <v>0</v>
      </c>
      <c r="AD857" s="94">
        <v>0</v>
      </c>
    </row>
    <row r="858" spans="1:30" x14ac:dyDescent="0.2">
      <c r="A858" t="s">
        <v>658</v>
      </c>
      <c r="B858" t="s">
        <v>8</v>
      </c>
      <c r="C858" t="s">
        <v>5</v>
      </c>
      <c r="D858" t="s">
        <v>61</v>
      </c>
      <c r="E858" t="s">
        <v>659</v>
      </c>
      <c r="F858" s="84" t="str">
        <f>VLOOKUP(A858,[1]Sheet1!$A$2:$E$1721,5,FALSE)</f>
        <v>15</v>
      </c>
      <c r="G858" s="84">
        <f>VLOOKUP(A858,'[2]FA PLANT-&amp; ELECT INSLATION'!$A$6:$E$1086,5,FALSE)</f>
        <v>0</v>
      </c>
      <c r="H858" s="92">
        <v>40443</v>
      </c>
      <c r="I858" s="93">
        <f t="shared" si="13"/>
        <v>2010</v>
      </c>
      <c r="J858" s="94">
        <v>96730.29</v>
      </c>
      <c r="K858" s="94">
        <v>346455</v>
      </c>
      <c r="L858" s="94">
        <v>-249724.71</v>
      </c>
      <c r="M858" s="94">
        <v>0</v>
      </c>
      <c r="N858" s="94">
        <v>-14499.13</v>
      </c>
      <c r="O858" s="94">
        <v>0</v>
      </c>
      <c r="P858" s="94">
        <v>0</v>
      </c>
      <c r="Q858" s="94">
        <v>0</v>
      </c>
      <c r="R858" t="s">
        <v>33</v>
      </c>
      <c r="S858" s="94">
        <v>-264223.84000000003</v>
      </c>
      <c r="T858" s="94">
        <v>82231.16</v>
      </c>
      <c r="U858" s="94">
        <v>346455</v>
      </c>
      <c r="V858" t="s">
        <v>220</v>
      </c>
      <c r="W858" s="92"/>
      <c r="X858" t="s">
        <v>2</v>
      </c>
      <c r="Y858" t="s">
        <v>3</v>
      </c>
      <c r="Z858" s="94">
        <v>0</v>
      </c>
      <c r="AA858" s="94">
        <v>0</v>
      </c>
      <c r="AB858" s="94">
        <v>0</v>
      </c>
      <c r="AC858" s="94">
        <v>0</v>
      </c>
      <c r="AD858" s="94">
        <v>0</v>
      </c>
    </row>
    <row r="859" spans="1:30" x14ac:dyDescent="0.2">
      <c r="A859" t="s">
        <v>1200</v>
      </c>
      <c r="B859" t="s">
        <v>8</v>
      </c>
      <c r="C859" t="s">
        <v>5</v>
      </c>
      <c r="D859" t="s">
        <v>61</v>
      </c>
      <c r="E859" t="s">
        <v>1201</v>
      </c>
      <c r="F859" s="84" t="str">
        <f>VLOOKUP(A859,[1]Sheet1!$A$2:$E$1721,5,FALSE)</f>
        <v>15</v>
      </c>
      <c r="G859" s="84">
        <f>VLOOKUP(A859,'[2]FA PLANT-&amp; ELECT INSLATION'!$A$6:$E$1086,5,FALSE)</f>
        <v>0</v>
      </c>
      <c r="H859" s="92">
        <v>40400</v>
      </c>
      <c r="I859" s="93">
        <f t="shared" si="13"/>
        <v>2010</v>
      </c>
      <c r="J859" s="94">
        <v>11197.57</v>
      </c>
      <c r="K859" s="94">
        <v>41500</v>
      </c>
      <c r="L859" s="94">
        <v>-30302.43</v>
      </c>
      <c r="M859" s="94">
        <v>0</v>
      </c>
      <c r="N859" s="94">
        <v>-1702.32</v>
      </c>
      <c r="O859" s="94">
        <v>0</v>
      </c>
      <c r="P859" s="94">
        <v>0</v>
      </c>
      <c r="Q859" s="94">
        <v>0</v>
      </c>
      <c r="R859" t="s">
        <v>33</v>
      </c>
      <c r="S859" s="94">
        <v>-32004.75</v>
      </c>
      <c r="T859" s="94">
        <v>9495.25</v>
      </c>
      <c r="U859" s="94">
        <v>41500</v>
      </c>
      <c r="V859" t="s">
        <v>220</v>
      </c>
      <c r="W859" s="92"/>
      <c r="X859" t="s">
        <v>2</v>
      </c>
      <c r="Y859" t="s">
        <v>3</v>
      </c>
      <c r="Z859" s="94">
        <v>0</v>
      </c>
      <c r="AA859" s="94">
        <v>0</v>
      </c>
      <c r="AB859" s="94">
        <v>0</v>
      </c>
      <c r="AC859" s="94">
        <v>0</v>
      </c>
      <c r="AD859" s="94">
        <v>0</v>
      </c>
    </row>
    <row r="860" spans="1:30" x14ac:dyDescent="0.2">
      <c r="A860" t="s">
        <v>1124</v>
      </c>
      <c r="B860" t="s">
        <v>8</v>
      </c>
      <c r="C860" t="s">
        <v>5</v>
      </c>
      <c r="D860" t="s">
        <v>61</v>
      </c>
      <c r="E860" t="s">
        <v>928</v>
      </c>
      <c r="F860" s="84" t="str">
        <f>VLOOKUP(A860,[1]Sheet1!$A$2:$E$1721,5,FALSE)</f>
        <v>15</v>
      </c>
      <c r="G860" s="84">
        <f>VLOOKUP(A860,'[2]FA PLANT-&amp; ELECT INSLATION'!$A$6:$E$1086,5,FALSE)</f>
        <v>0</v>
      </c>
      <c r="H860" s="92">
        <v>40486</v>
      </c>
      <c r="I860" s="93">
        <f t="shared" si="13"/>
        <v>2010</v>
      </c>
      <c r="J860" s="94">
        <v>17019.45</v>
      </c>
      <c r="K860" s="94">
        <v>58960</v>
      </c>
      <c r="L860" s="94">
        <v>-41940.550000000003</v>
      </c>
      <c r="M860" s="94">
        <v>0</v>
      </c>
      <c r="N860" s="94">
        <v>-2515.2199999999998</v>
      </c>
      <c r="O860" s="94">
        <v>0</v>
      </c>
      <c r="P860" s="94">
        <v>0</v>
      </c>
      <c r="Q860" s="94">
        <v>0</v>
      </c>
      <c r="R860" t="s">
        <v>33</v>
      </c>
      <c r="S860" s="94">
        <v>-44455.77</v>
      </c>
      <c r="T860" s="94">
        <v>14504.23</v>
      </c>
      <c r="U860" s="94">
        <v>58960</v>
      </c>
      <c r="V860" t="s">
        <v>220</v>
      </c>
      <c r="W860" s="92"/>
      <c r="X860" t="s">
        <v>2</v>
      </c>
      <c r="Y860" t="s">
        <v>3</v>
      </c>
      <c r="Z860" s="94">
        <v>0</v>
      </c>
      <c r="AA860" s="94">
        <v>0</v>
      </c>
      <c r="AB860" s="94">
        <v>0</v>
      </c>
      <c r="AC860" s="94">
        <v>0</v>
      </c>
      <c r="AD860" s="94">
        <v>0</v>
      </c>
    </row>
    <row r="861" spans="1:30" x14ac:dyDescent="0.2">
      <c r="A861" t="s">
        <v>1123</v>
      </c>
      <c r="B861" t="s">
        <v>8</v>
      </c>
      <c r="C861" t="s">
        <v>5</v>
      </c>
      <c r="D861" t="s">
        <v>61</v>
      </c>
      <c r="E861" t="s">
        <v>928</v>
      </c>
      <c r="F861" s="84" t="str">
        <f>VLOOKUP(A861,[1]Sheet1!$A$2:$E$1721,5,FALSE)</f>
        <v>15</v>
      </c>
      <c r="G861" s="84">
        <f>VLOOKUP(A861,'[2]FA PLANT-&amp; ELECT INSLATION'!$A$6:$E$1086,5,FALSE)</f>
        <v>0</v>
      </c>
      <c r="H861" s="92">
        <v>40515</v>
      </c>
      <c r="I861" s="93">
        <f t="shared" si="13"/>
        <v>2010</v>
      </c>
      <c r="J861" s="94">
        <v>17392.86</v>
      </c>
      <c r="K861" s="94">
        <v>58961</v>
      </c>
      <c r="L861" s="94">
        <v>-41568.14</v>
      </c>
      <c r="M861" s="94">
        <v>0</v>
      </c>
      <c r="N861" s="94">
        <v>-2545.8000000000002</v>
      </c>
      <c r="O861" s="94">
        <v>0</v>
      </c>
      <c r="P861" s="94">
        <v>0</v>
      </c>
      <c r="Q861" s="94">
        <v>0</v>
      </c>
      <c r="R861" t="s">
        <v>33</v>
      </c>
      <c r="S861" s="94">
        <v>-44113.94</v>
      </c>
      <c r="T861" s="94">
        <v>14847.06</v>
      </c>
      <c r="U861" s="94">
        <v>58961</v>
      </c>
      <c r="V861" t="s">
        <v>220</v>
      </c>
      <c r="W861" s="92"/>
      <c r="X861" t="s">
        <v>2</v>
      </c>
      <c r="Y861" t="s">
        <v>3</v>
      </c>
      <c r="Z861" s="94">
        <v>0</v>
      </c>
      <c r="AA861" s="94">
        <v>0</v>
      </c>
      <c r="AB861" s="94">
        <v>0</v>
      </c>
      <c r="AC861" s="94">
        <v>0</v>
      </c>
      <c r="AD861" s="94">
        <v>0</v>
      </c>
    </row>
    <row r="862" spans="1:30" x14ac:dyDescent="0.2">
      <c r="A862" t="s">
        <v>1060</v>
      </c>
      <c r="B862" t="s">
        <v>8</v>
      </c>
      <c r="C862" t="s">
        <v>5</v>
      </c>
      <c r="D862" t="s">
        <v>61</v>
      </c>
      <c r="E862" t="s">
        <v>920</v>
      </c>
      <c r="F862" s="84" t="str">
        <f>VLOOKUP(A862,[1]Sheet1!$A$2:$E$1721,5,FALSE)</f>
        <v>15</v>
      </c>
      <c r="G862" s="84">
        <f>VLOOKUP(A862,'[2]FA PLANT-&amp; ELECT INSLATION'!$A$6:$E$1086,5,FALSE)</f>
        <v>0</v>
      </c>
      <c r="H862" s="92">
        <v>40489</v>
      </c>
      <c r="I862" s="93">
        <f t="shared" si="13"/>
        <v>2010</v>
      </c>
      <c r="J862" s="94">
        <v>20024.39</v>
      </c>
      <c r="K862" s="94">
        <v>69223</v>
      </c>
      <c r="L862" s="94">
        <v>-49198.61</v>
      </c>
      <c r="M862" s="94">
        <v>0</v>
      </c>
      <c r="N862" s="94">
        <v>-2956.28</v>
      </c>
      <c r="O862" s="94">
        <v>0</v>
      </c>
      <c r="P862" s="94">
        <v>0</v>
      </c>
      <c r="Q862" s="94">
        <v>0</v>
      </c>
      <c r="R862" t="s">
        <v>33</v>
      </c>
      <c r="S862" s="94">
        <v>-52154.89</v>
      </c>
      <c r="T862" s="94">
        <v>17068.11</v>
      </c>
      <c r="U862" s="94">
        <v>69223</v>
      </c>
      <c r="V862" t="s">
        <v>220</v>
      </c>
      <c r="W862" s="92"/>
      <c r="X862" t="s">
        <v>2</v>
      </c>
      <c r="Y862" t="s">
        <v>3</v>
      </c>
      <c r="Z862" s="94">
        <v>0</v>
      </c>
      <c r="AA862" s="94">
        <v>0</v>
      </c>
      <c r="AB862" s="94">
        <v>0</v>
      </c>
      <c r="AC862" s="94">
        <v>0</v>
      </c>
      <c r="AD862" s="94">
        <v>0</v>
      </c>
    </row>
    <row r="863" spans="1:30" x14ac:dyDescent="0.2">
      <c r="A863" t="s">
        <v>1332</v>
      </c>
      <c r="B863" t="s">
        <v>8</v>
      </c>
      <c r="C863" t="s">
        <v>5</v>
      </c>
      <c r="D863" t="s">
        <v>61</v>
      </c>
      <c r="E863" t="s">
        <v>1330</v>
      </c>
      <c r="F863" s="84" t="str">
        <f>VLOOKUP(A863,[1]Sheet1!$A$2:$E$1721,5,FALSE)</f>
        <v>15</v>
      </c>
      <c r="G863" s="84">
        <f>VLOOKUP(A863,'[2]FA PLANT-&amp; ELECT INSLATION'!$A$6:$E$1086,5,FALSE)</f>
        <v>0</v>
      </c>
      <c r="H863" s="92">
        <v>40499</v>
      </c>
      <c r="I863" s="93">
        <f t="shared" si="13"/>
        <v>2010</v>
      </c>
      <c r="J863" s="94">
        <v>7007.74</v>
      </c>
      <c r="K863" s="94">
        <v>24044</v>
      </c>
      <c r="L863" s="94">
        <v>-17036.259999999998</v>
      </c>
      <c r="M863" s="94">
        <v>0</v>
      </c>
      <c r="N863" s="94">
        <v>-1031.1500000000001</v>
      </c>
      <c r="O863" s="94">
        <v>0</v>
      </c>
      <c r="P863" s="94">
        <v>0</v>
      </c>
      <c r="Q863" s="94">
        <v>0</v>
      </c>
      <c r="R863" t="s">
        <v>33</v>
      </c>
      <c r="S863" s="94">
        <v>-18067.41</v>
      </c>
      <c r="T863" s="94">
        <v>5976.59</v>
      </c>
      <c r="U863" s="94">
        <v>24044</v>
      </c>
      <c r="V863" t="s">
        <v>220</v>
      </c>
      <c r="W863" s="92"/>
      <c r="X863" t="s">
        <v>2</v>
      </c>
      <c r="Y863" t="s">
        <v>3</v>
      </c>
      <c r="Z863" s="94">
        <v>0</v>
      </c>
      <c r="AA863" s="94">
        <v>0</v>
      </c>
      <c r="AB863" s="94">
        <v>0</v>
      </c>
      <c r="AC863" s="94">
        <v>0</v>
      </c>
      <c r="AD863" s="94">
        <v>0</v>
      </c>
    </row>
    <row r="864" spans="1:30" x14ac:dyDescent="0.2">
      <c r="A864" t="s">
        <v>1329</v>
      </c>
      <c r="B864" t="s">
        <v>8</v>
      </c>
      <c r="C864" t="s">
        <v>5</v>
      </c>
      <c r="D864" t="s">
        <v>61</v>
      </c>
      <c r="E864" t="s">
        <v>1330</v>
      </c>
      <c r="F864" s="84" t="str">
        <f>VLOOKUP(A864,[1]Sheet1!$A$2:$E$1721,5,FALSE)</f>
        <v>15</v>
      </c>
      <c r="G864" s="84">
        <f>VLOOKUP(A864,'[2]FA PLANT-&amp; ELECT INSLATION'!$A$6:$E$1086,5,FALSE)</f>
        <v>0</v>
      </c>
      <c r="H864" s="92">
        <v>40501</v>
      </c>
      <c r="I864" s="93">
        <f t="shared" si="13"/>
        <v>2010</v>
      </c>
      <c r="J864" s="94">
        <v>7018.82</v>
      </c>
      <c r="K864" s="94">
        <v>24045</v>
      </c>
      <c r="L864" s="94">
        <v>-17026.18</v>
      </c>
      <c r="M864" s="94">
        <v>0</v>
      </c>
      <c r="N864" s="94">
        <v>-1032.1099999999999</v>
      </c>
      <c r="O864" s="94">
        <v>0</v>
      </c>
      <c r="P864" s="94">
        <v>0</v>
      </c>
      <c r="Q864" s="94">
        <v>0</v>
      </c>
      <c r="R864" t="s">
        <v>33</v>
      </c>
      <c r="S864" s="94">
        <v>-18058.29</v>
      </c>
      <c r="T864" s="94">
        <v>5986.71</v>
      </c>
      <c r="U864" s="94">
        <v>24045</v>
      </c>
      <c r="V864" t="s">
        <v>220</v>
      </c>
      <c r="W864" s="92"/>
      <c r="X864" t="s">
        <v>2</v>
      </c>
      <c r="Y864" t="s">
        <v>3</v>
      </c>
      <c r="Z864" s="94">
        <v>0</v>
      </c>
      <c r="AA864" s="94">
        <v>0</v>
      </c>
      <c r="AB864" s="94">
        <v>0</v>
      </c>
      <c r="AC864" s="94">
        <v>0</v>
      </c>
      <c r="AD864" s="94">
        <v>0</v>
      </c>
    </row>
    <row r="865" spans="1:30" x14ac:dyDescent="0.2">
      <c r="A865" t="s">
        <v>1114</v>
      </c>
      <c r="B865" t="s">
        <v>8</v>
      </c>
      <c r="C865" t="s">
        <v>5</v>
      </c>
      <c r="D865" t="s">
        <v>61</v>
      </c>
      <c r="E865" t="s">
        <v>928</v>
      </c>
      <c r="F865" s="84" t="str">
        <f>VLOOKUP(A865,[1]Sheet1!$A$2:$E$1721,5,FALSE)</f>
        <v>15</v>
      </c>
      <c r="G865" s="84">
        <f>VLOOKUP(A865,'[2]FA PLANT-&amp; ELECT INSLATION'!$A$6:$E$1086,5,FALSE)</f>
        <v>0</v>
      </c>
      <c r="H865" s="92">
        <v>40516</v>
      </c>
      <c r="I865" s="93">
        <f t="shared" si="13"/>
        <v>2010</v>
      </c>
      <c r="J865" s="94">
        <v>17693.95</v>
      </c>
      <c r="K865" s="94">
        <v>59936</v>
      </c>
      <c r="L865" s="94">
        <v>-42242.05</v>
      </c>
      <c r="M865" s="94">
        <v>0</v>
      </c>
      <c r="N865" s="94">
        <v>-2589.02</v>
      </c>
      <c r="O865" s="94">
        <v>0</v>
      </c>
      <c r="P865" s="94">
        <v>0</v>
      </c>
      <c r="Q865" s="94">
        <v>0</v>
      </c>
      <c r="R865" t="s">
        <v>33</v>
      </c>
      <c r="S865" s="94">
        <v>-44831.07</v>
      </c>
      <c r="T865" s="94">
        <v>15104.93</v>
      </c>
      <c r="U865" s="94">
        <v>59936</v>
      </c>
      <c r="V865" t="s">
        <v>220</v>
      </c>
      <c r="W865" s="92"/>
      <c r="X865" t="s">
        <v>2</v>
      </c>
      <c r="Y865" t="s">
        <v>3</v>
      </c>
      <c r="Z865" s="94">
        <v>0</v>
      </c>
      <c r="AA865" s="94">
        <v>0</v>
      </c>
      <c r="AB865" s="94">
        <v>0</v>
      </c>
      <c r="AC865" s="94">
        <v>0</v>
      </c>
      <c r="AD865" s="94">
        <v>0</v>
      </c>
    </row>
    <row r="866" spans="1:30" x14ac:dyDescent="0.2">
      <c r="A866" t="s">
        <v>730</v>
      </c>
      <c r="B866" t="s">
        <v>8</v>
      </c>
      <c r="C866" t="s">
        <v>5</v>
      </c>
      <c r="D866" t="s">
        <v>61</v>
      </c>
      <c r="E866" t="s">
        <v>731</v>
      </c>
      <c r="F866" s="84" t="str">
        <f>VLOOKUP(A866,[1]Sheet1!$A$2:$E$1721,5,FALSE)</f>
        <v>15</v>
      </c>
      <c r="G866" s="84">
        <f>VLOOKUP(A866,'[2]FA PLANT-&amp; ELECT INSLATION'!$A$6:$E$1086,5,FALSE)</f>
        <v>0</v>
      </c>
      <c r="H866" s="92">
        <v>40484</v>
      </c>
      <c r="I866" s="93">
        <f t="shared" si="13"/>
        <v>2010</v>
      </c>
      <c r="J866" s="94">
        <v>79358</v>
      </c>
      <c r="K866" s="94">
        <v>275400</v>
      </c>
      <c r="L866" s="94">
        <v>-196042</v>
      </c>
      <c r="M866" s="94">
        <v>0</v>
      </c>
      <c r="N866" s="94">
        <v>-11735.11</v>
      </c>
      <c r="O866" s="94">
        <v>0</v>
      </c>
      <c r="P866" s="94">
        <v>0</v>
      </c>
      <c r="Q866" s="94">
        <v>0</v>
      </c>
      <c r="R866" t="s">
        <v>33</v>
      </c>
      <c r="S866" s="94">
        <v>-207777.11</v>
      </c>
      <c r="T866" s="94">
        <v>67622.89</v>
      </c>
      <c r="U866" s="94">
        <v>275400</v>
      </c>
      <c r="V866" t="s">
        <v>220</v>
      </c>
      <c r="W866" s="92"/>
      <c r="X866" t="s">
        <v>2</v>
      </c>
      <c r="Y866" t="s">
        <v>3</v>
      </c>
      <c r="Z866" s="94">
        <v>0</v>
      </c>
      <c r="AA866" s="94">
        <v>0</v>
      </c>
      <c r="AB866" s="94">
        <v>0</v>
      </c>
      <c r="AC866" s="94">
        <v>0</v>
      </c>
      <c r="AD866" s="94">
        <v>0</v>
      </c>
    </row>
    <row r="867" spans="1:30" x14ac:dyDescent="0.2">
      <c r="A867" t="s">
        <v>927</v>
      </c>
      <c r="B867" t="s">
        <v>8</v>
      </c>
      <c r="C867" t="s">
        <v>5</v>
      </c>
      <c r="D867" t="s">
        <v>61</v>
      </c>
      <c r="E867" t="s">
        <v>928</v>
      </c>
      <c r="F867" s="84" t="str">
        <f>VLOOKUP(A867,[1]Sheet1!$A$2:$E$1721,5,FALSE)</f>
        <v>15</v>
      </c>
      <c r="G867" s="84">
        <f>VLOOKUP(A867,'[2]FA PLANT-&amp; ELECT INSLATION'!$A$6:$E$1086,5,FALSE)</f>
        <v>0</v>
      </c>
      <c r="H867" s="92">
        <v>40592</v>
      </c>
      <c r="I867" s="93">
        <f t="shared" si="13"/>
        <v>2011</v>
      </c>
      <c r="J867" s="94">
        <v>40696.15</v>
      </c>
      <c r="K867" s="94">
        <v>130407</v>
      </c>
      <c r="L867" s="94">
        <v>-89710.85</v>
      </c>
      <c r="M867" s="94">
        <v>0</v>
      </c>
      <c r="N867" s="94">
        <v>-5807.34</v>
      </c>
      <c r="O867" s="94">
        <v>0</v>
      </c>
      <c r="P867" s="94">
        <v>0</v>
      </c>
      <c r="Q867" s="94">
        <v>0</v>
      </c>
      <c r="R867" t="s">
        <v>33</v>
      </c>
      <c r="S867" s="94">
        <v>-95518.19</v>
      </c>
      <c r="T867" s="94">
        <v>34888.81</v>
      </c>
      <c r="U867" s="94">
        <v>130407</v>
      </c>
      <c r="V867" t="s">
        <v>220</v>
      </c>
      <c r="W867" s="92"/>
      <c r="X867" t="s">
        <v>2</v>
      </c>
      <c r="Y867" t="s">
        <v>3</v>
      </c>
      <c r="Z867" s="94">
        <v>0</v>
      </c>
      <c r="AA867" s="94">
        <v>0</v>
      </c>
      <c r="AB867" s="94">
        <v>0</v>
      </c>
      <c r="AC867" s="94">
        <v>0</v>
      </c>
      <c r="AD867" s="94">
        <v>0</v>
      </c>
    </row>
    <row r="868" spans="1:30" x14ac:dyDescent="0.2">
      <c r="A868" t="s">
        <v>919</v>
      </c>
      <c r="B868" t="s">
        <v>8</v>
      </c>
      <c r="C868" t="s">
        <v>5</v>
      </c>
      <c r="D868" t="s">
        <v>61</v>
      </c>
      <c r="E868" t="s">
        <v>920</v>
      </c>
      <c r="F868" s="84" t="str">
        <f>VLOOKUP(A868,[1]Sheet1!$A$2:$E$1721,5,FALSE)</f>
        <v>15</v>
      </c>
      <c r="G868" s="84">
        <f>VLOOKUP(A868,'[2]FA PLANT-&amp; ELECT INSLATION'!$A$6:$E$1086,5,FALSE)</f>
        <v>0</v>
      </c>
      <c r="H868" s="92">
        <v>40605</v>
      </c>
      <c r="I868" s="93">
        <f t="shared" si="13"/>
        <v>2011</v>
      </c>
      <c r="J868" s="94">
        <v>42433.62</v>
      </c>
      <c r="K868" s="94">
        <v>134745</v>
      </c>
      <c r="L868" s="94">
        <v>-92311.38</v>
      </c>
      <c r="M868" s="94">
        <v>0</v>
      </c>
      <c r="N868" s="94">
        <v>-6029.23</v>
      </c>
      <c r="O868" s="94">
        <v>0</v>
      </c>
      <c r="P868" s="94">
        <v>0</v>
      </c>
      <c r="Q868" s="94">
        <v>0</v>
      </c>
      <c r="R868" t="s">
        <v>33</v>
      </c>
      <c r="S868" s="94">
        <v>-98340.61</v>
      </c>
      <c r="T868" s="94">
        <v>36404.39</v>
      </c>
      <c r="U868" s="94">
        <v>134745</v>
      </c>
      <c r="V868" t="s">
        <v>220</v>
      </c>
      <c r="W868" s="92"/>
      <c r="X868" t="s">
        <v>2</v>
      </c>
      <c r="Y868" t="s">
        <v>3</v>
      </c>
      <c r="Z868" s="94">
        <v>0</v>
      </c>
      <c r="AA868" s="94">
        <v>0</v>
      </c>
      <c r="AB868" s="94">
        <v>0</v>
      </c>
      <c r="AC868" s="94">
        <v>0</v>
      </c>
      <c r="AD868" s="94">
        <v>0</v>
      </c>
    </row>
    <row r="869" spans="1:30" x14ac:dyDescent="0.2">
      <c r="A869" t="s">
        <v>1069</v>
      </c>
      <c r="B869" t="s">
        <v>8</v>
      </c>
      <c r="C869" t="s">
        <v>5</v>
      </c>
      <c r="D869" t="s">
        <v>61</v>
      </c>
      <c r="E869" t="s">
        <v>1050</v>
      </c>
      <c r="F869" s="84" t="str">
        <f>VLOOKUP(A869,[1]Sheet1!$A$2:$E$1721,5,FALSE)</f>
        <v>15</v>
      </c>
      <c r="G869" s="84">
        <f>VLOOKUP(A869,'[2]FA PLANT-&amp; ELECT INSLATION'!$A$6:$E$1086,5,FALSE)</f>
        <v>0</v>
      </c>
      <c r="H869" s="92">
        <v>40669</v>
      </c>
      <c r="I869" s="93">
        <f t="shared" si="13"/>
        <v>2011</v>
      </c>
      <c r="J869" s="94">
        <v>22327.69</v>
      </c>
      <c r="K869" s="94">
        <v>67835</v>
      </c>
      <c r="L869" s="94">
        <v>-45507.31</v>
      </c>
      <c r="M869" s="94">
        <v>0</v>
      </c>
      <c r="N869" s="94">
        <v>-3107.74</v>
      </c>
      <c r="O869" s="94">
        <v>0</v>
      </c>
      <c r="P869" s="94">
        <v>0</v>
      </c>
      <c r="Q869" s="94">
        <v>0</v>
      </c>
      <c r="R869" t="s">
        <v>33</v>
      </c>
      <c r="S869" s="94">
        <v>-48615.05</v>
      </c>
      <c r="T869" s="94">
        <v>19219.95</v>
      </c>
      <c r="U869" s="94">
        <v>67835</v>
      </c>
      <c r="V869" t="s">
        <v>220</v>
      </c>
      <c r="W869" s="92"/>
      <c r="X869" t="s">
        <v>2</v>
      </c>
      <c r="Y869" t="s">
        <v>3</v>
      </c>
      <c r="Z869" s="94">
        <v>0</v>
      </c>
      <c r="AA869" s="94">
        <v>0</v>
      </c>
      <c r="AB869" s="94">
        <v>0</v>
      </c>
      <c r="AC869" s="94">
        <v>0</v>
      </c>
      <c r="AD869" s="94">
        <v>0</v>
      </c>
    </row>
    <row r="870" spans="1:30" x14ac:dyDescent="0.2">
      <c r="A870" t="s">
        <v>656</v>
      </c>
      <c r="B870" t="s">
        <v>8</v>
      </c>
      <c r="C870" t="s">
        <v>5</v>
      </c>
      <c r="D870" t="s">
        <v>61</v>
      </c>
      <c r="E870" t="s">
        <v>657</v>
      </c>
      <c r="F870" s="84" t="str">
        <f>VLOOKUP(A870,[1]Sheet1!$A$2:$E$1721,5,FALSE)</f>
        <v>15</v>
      </c>
      <c r="G870" s="84">
        <f>VLOOKUP(A870,'[2]FA PLANT-&amp; ELECT INSLATION'!$A$6:$E$1086,5,FALSE)</f>
        <v>0</v>
      </c>
      <c r="H870" s="92">
        <v>40726</v>
      </c>
      <c r="I870" s="93">
        <f t="shared" si="13"/>
        <v>2011</v>
      </c>
      <c r="J870" s="94">
        <v>119630.69</v>
      </c>
      <c r="K870" s="94">
        <v>349860</v>
      </c>
      <c r="L870" s="94">
        <v>-230229.31</v>
      </c>
      <c r="M870" s="94">
        <v>0</v>
      </c>
      <c r="N870" s="94">
        <v>-16343.82</v>
      </c>
      <c r="O870" s="94">
        <v>0</v>
      </c>
      <c r="P870" s="94">
        <v>0</v>
      </c>
      <c r="Q870" s="94">
        <v>0</v>
      </c>
      <c r="R870" t="s">
        <v>33</v>
      </c>
      <c r="S870" s="94">
        <v>-246573.13</v>
      </c>
      <c r="T870" s="94">
        <v>103286.87</v>
      </c>
      <c r="U870" s="94">
        <v>349860</v>
      </c>
      <c r="V870" t="s">
        <v>220</v>
      </c>
      <c r="W870" s="92"/>
      <c r="X870" t="s">
        <v>2</v>
      </c>
      <c r="Y870" t="s">
        <v>3</v>
      </c>
      <c r="Z870" s="94">
        <v>0</v>
      </c>
      <c r="AA870" s="94">
        <v>0</v>
      </c>
      <c r="AB870" s="94">
        <v>0</v>
      </c>
      <c r="AC870" s="94">
        <v>0</v>
      </c>
      <c r="AD870" s="94">
        <v>0</v>
      </c>
    </row>
    <row r="871" spans="1:30" x14ac:dyDescent="0.2">
      <c r="A871" t="s">
        <v>452</v>
      </c>
      <c r="B871" t="s">
        <v>8</v>
      </c>
      <c r="C871" t="s">
        <v>5</v>
      </c>
      <c r="D871" t="s">
        <v>61</v>
      </c>
      <c r="E871" t="s">
        <v>453</v>
      </c>
      <c r="F871" s="84" t="str">
        <f>VLOOKUP(A871,[1]Sheet1!$A$2:$E$1721,5,FALSE)</f>
        <v>15</v>
      </c>
      <c r="G871" s="84">
        <f>VLOOKUP(A871,'[2]FA PLANT-&amp; ELECT INSLATION'!$A$6:$E$1086,5,FALSE)</f>
        <v>0</v>
      </c>
      <c r="H871" s="92">
        <v>40726</v>
      </c>
      <c r="I871" s="93">
        <f t="shared" si="13"/>
        <v>2011</v>
      </c>
      <c r="J871" s="94">
        <v>289857.7</v>
      </c>
      <c r="K871" s="94">
        <v>847689</v>
      </c>
      <c r="L871" s="94">
        <v>-557831.30000000005</v>
      </c>
      <c r="M871" s="94">
        <v>0</v>
      </c>
      <c r="N871" s="94">
        <v>-39600.06</v>
      </c>
      <c r="O871" s="94">
        <v>0</v>
      </c>
      <c r="P871" s="94">
        <v>0</v>
      </c>
      <c r="Q871" s="94">
        <v>0</v>
      </c>
      <c r="R871" t="s">
        <v>33</v>
      </c>
      <c r="S871" s="94">
        <v>-597431.36</v>
      </c>
      <c r="T871" s="94">
        <v>250257.64</v>
      </c>
      <c r="U871" s="94">
        <v>847689</v>
      </c>
      <c r="V871" t="s">
        <v>220</v>
      </c>
      <c r="W871" s="92"/>
      <c r="X871" t="s">
        <v>2</v>
      </c>
      <c r="Y871" t="s">
        <v>3</v>
      </c>
      <c r="Z871" s="94">
        <v>0</v>
      </c>
      <c r="AA871" s="94">
        <v>0</v>
      </c>
      <c r="AB871" s="94">
        <v>0</v>
      </c>
      <c r="AC871" s="94">
        <v>0</v>
      </c>
      <c r="AD871" s="94">
        <v>0</v>
      </c>
    </row>
    <row r="872" spans="1:30" x14ac:dyDescent="0.2">
      <c r="A872" t="s">
        <v>1049</v>
      </c>
      <c r="B872" t="s">
        <v>8</v>
      </c>
      <c r="C872" t="s">
        <v>5</v>
      </c>
      <c r="D872" t="s">
        <v>61</v>
      </c>
      <c r="E872" t="s">
        <v>1050</v>
      </c>
      <c r="F872" s="84" t="str">
        <f>VLOOKUP(A872,[1]Sheet1!$A$2:$E$1721,5,FALSE)</f>
        <v>15</v>
      </c>
      <c r="G872" s="84">
        <f>VLOOKUP(A872,'[2]FA PLANT-&amp; ELECT INSLATION'!$A$6:$E$1086,5,FALSE)</f>
        <v>0</v>
      </c>
      <c r="H872" s="92">
        <v>40768</v>
      </c>
      <c r="I872" s="93">
        <f t="shared" si="13"/>
        <v>2011</v>
      </c>
      <c r="J872" s="94">
        <v>24769.84</v>
      </c>
      <c r="K872" s="94">
        <v>70468</v>
      </c>
      <c r="L872" s="94">
        <v>-45698.16</v>
      </c>
      <c r="M872" s="94">
        <v>0</v>
      </c>
      <c r="N872" s="94">
        <v>-3338.33</v>
      </c>
      <c r="O872" s="94">
        <v>0</v>
      </c>
      <c r="P872" s="94">
        <v>0</v>
      </c>
      <c r="Q872" s="94">
        <v>0</v>
      </c>
      <c r="R872" t="s">
        <v>33</v>
      </c>
      <c r="S872" s="94">
        <v>-49036.49</v>
      </c>
      <c r="T872" s="94">
        <v>21431.51</v>
      </c>
      <c r="U872" s="94">
        <v>70468</v>
      </c>
      <c r="V872" t="s">
        <v>220</v>
      </c>
      <c r="W872" s="92"/>
      <c r="X872" t="s">
        <v>2</v>
      </c>
      <c r="Y872" t="s">
        <v>3</v>
      </c>
      <c r="Z872" s="94">
        <v>0</v>
      </c>
      <c r="AA872" s="94">
        <v>0</v>
      </c>
      <c r="AB872" s="94">
        <v>0</v>
      </c>
      <c r="AC872" s="94">
        <v>0</v>
      </c>
      <c r="AD872" s="94">
        <v>0</v>
      </c>
    </row>
    <row r="873" spans="1:30" x14ac:dyDescent="0.2">
      <c r="A873" t="s">
        <v>762</v>
      </c>
      <c r="B873" t="s">
        <v>8</v>
      </c>
      <c r="C873" t="s">
        <v>5</v>
      </c>
      <c r="D873" t="s">
        <v>61</v>
      </c>
      <c r="E873" t="s">
        <v>612</v>
      </c>
      <c r="F873" s="84" t="str">
        <f>VLOOKUP(A873,[1]Sheet1!$A$2:$E$1721,5,FALSE)</f>
        <v>15</v>
      </c>
      <c r="G873" s="84">
        <f>VLOOKUP(A873,'[2]FA PLANT-&amp; ELECT INSLATION'!$A$6:$E$1086,5,FALSE)</f>
        <v>0</v>
      </c>
      <c r="H873" s="92">
        <v>40761</v>
      </c>
      <c r="I873" s="93">
        <f t="shared" si="13"/>
        <v>2011</v>
      </c>
      <c r="J873" s="94">
        <v>87238.18</v>
      </c>
      <c r="K873" s="94">
        <v>249304</v>
      </c>
      <c r="L873" s="94">
        <v>-162065.82</v>
      </c>
      <c r="M873" s="94">
        <v>0</v>
      </c>
      <c r="N873" s="94">
        <v>-11784.17</v>
      </c>
      <c r="O873" s="94">
        <v>0</v>
      </c>
      <c r="P873" s="94">
        <v>0</v>
      </c>
      <c r="Q873" s="94">
        <v>0</v>
      </c>
      <c r="R873" t="s">
        <v>33</v>
      </c>
      <c r="S873" s="94">
        <v>-173849.99</v>
      </c>
      <c r="T873" s="94">
        <v>75454.009999999995</v>
      </c>
      <c r="U873" s="94">
        <v>249304</v>
      </c>
      <c r="V873" t="s">
        <v>220</v>
      </c>
      <c r="W873" s="92"/>
      <c r="X873" t="s">
        <v>2</v>
      </c>
      <c r="Y873" t="s">
        <v>3</v>
      </c>
      <c r="Z873" s="94">
        <v>0</v>
      </c>
      <c r="AA873" s="94">
        <v>0</v>
      </c>
      <c r="AB873" s="94">
        <v>0</v>
      </c>
      <c r="AC873" s="94">
        <v>0</v>
      </c>
      <c r="AD873" s="94">
        <v>0</v>
      </c>
    </row>
    <row r="874" spans="1:30" x14ac:dyDescent="0.2">
      <c r="A874" t="s">
        <v>1105</v>
      </c>
      <c r="B874" t="s">
        <v>8</v>
      </c>
      <c r="C874" t="s">
        <v>5</v>
      </c>
      <c r="D874" t="s">
        <v>61</v>
      </c>
      <c r="E874" t="s">
        <v>971</v>
      </c>
      <c r="F874" s="84" t="str">
        <f>VLOOKUP(A874,[1]Sheet1!$A$2:$E$1721,5,FALSE)</f>
        <v>15</v>
      </c>
      <c r="G874" s="84">
        <f>VLOOKUP(A874,'[2]FA PLANT-&amp; ELECT INSLATION'!$A$6:$E$1086,5,FALSE)</f>
        <v>0</v>
      </c>
      <c r="H874" s="92">
        <v>40773</v>
      </c>
      <c r="I874" s="93">
        <f t="shared" si="13"/>
        <v>2011</v>
      </c>
      <c r="J874" s="94">
        <v>21598.75</v>
      </c>
      <c r="K874" s="94">
        <v>61253</v>
      </c>
      <c r="L874" s="94">
        <v>-39654.25</v>
      </c>
      <c r="M874" s="94">
        <v>0</v>
      </c>
      <c r="N874" s="94">
        <v>-2906.22</v>
      </c>
      <c r="O874" s="94">
        <v>0</v>
      </c>
      <c r="P874" s="94">
        <v>0</v>
      </c>
      <c r="Q874" s="94">
        <v>0</v>
      </c>
      <c r="R874" t="s">
        <v>33</v>
      </c>
      <c r="S874" s="94">
        <v>-42560.47</v>
      </c>
      <c r="T874" s="94">
        <v>18692.53</v>
      </c>
      <c r="U874" s="94">
        <v>61253</v>
      </c>
      <c r="V874" t="s">
        <v>220</v>
      </c>
      <c r="W874" s="92"/>
      <c r="X874" t="s">
        <v>2</v>
      </c>
      <c r="Y874" t="s">
        <v>3</v>
      </c>
      <c r="Z874" s="94">
        <v>0</v>
      </c>
      <c r="AA874" s="94">
        <v>0</v>
      </c>
      <c r="AB874" s="94">
        <v>0</v>
      </c>
      <c r="AC874" s="94">
        <v>0</v>
      </c>
      <c r="AD874" s="94">
        <v>0</v>
      </c>
    </row>
    <row r="875" spans="1:30" x14ac:dyDescent="0.2">
      <c r="A875" t="s">
        <v>1137</v>
      </c>
      <c r="B875" t="s">
        <v>8</v>
      </c>
      <c r="C875" t="s">
        <v>5</v>
      </c>
      <c r="D875" t="s">
        <v>61</v>
      </c>
      <c r="E875" t="s">
        <v>1138</v>
      </c>
      <c r="F875" s="84" t="str">
        <f>VLOOKUP(A875,[1]Sheet1!$A$2:$E$1721,5,FALSE)</f>
        <v>15</v>
      </c>
      <c r="G875" s="84">
        <f>VLOOKUP(A875,'[2]FA PLANT-&amp; ELECT INSLATION'!$A$6:$E$1086,5,FALSE)</f>
        <v>0</v>
      </c>
      <c r="H875" s="92">
        <v>40771</v>
      </c>
      <c r="I875" s="93">
        <f t="shared" si="13"/>
        <v>2011</v>
      </c>
      <c r="J875" s="94">
        <v>19723.64</v>
      </c>
      <c r="K875" s="94">
        <v>56000</v>
      </c>
      <c r="L875" s="94">
        <v>-36276.36</v>
      </c>
      <c r="M875" s="94">
        <v>0</v>
      </c>
      <c r="N875" s="94">
        <v>-2655.69</v>
      </c>
      <c r="O875" s="94">
        <v>0</v>
      </c>
      <c r="P875" s="94">
        <v>0</v>
      </c>
      <c r="Q875" s="94">
        <v>0</v>
      </c>
      <c r="R875" t="s">
        <v>33</v>
      </c>
      <c r="S875" s="94">
        <v>-38932.050000000003</v>
      </c>
      <c r="T875" s="94">
        <v>17067.95</v>
      </c>
      <c r="U875" s="94">
        <v>56000</v>
      </c>
      <c r="V875" t="s">
        <v>220</v>
      </c>
      <c r="W875" s="92"/>
      <c r="X875" t="s">
        <v>2</v>
      </c>
      <c r="Y875" t="s">
        <v>3</v>
      </c>
      <c r="Z875" s="94">
        <v>0</v>
      </c>
      <c r="AA875" s="94">
        <v>0</v>
      </c>
      <c r="AB875" s="94">
        <v>0</v>
      </c>
      <c r="AC875" s="94">
        <v>0</v>
      </c>
      <c r="AD875" s="94">
        <v>0</v>
      </c>
    </row>
    <row r="876" spans="1:30" x14ac:dyDescent="0.2">
      <c r="A876" t="s">
        <v>1168</v>
      </c>
      <c r="B876" t="s">
        <v>8</v>
      </c>
      <c r="C876" t="s">
        <v>5</v>
      </c>
      <c r="D876" t="s">
        <v>61</v>
      </c>
      <c r="E876" t="s">
        <v>1169</v>
      </c>
      <c r="F876" s="84" t="str">
        <f>VLOOKUP(A876,[1]Sheet1!$A$2:$E$1721,5,FALSE)</f>
        <v>15</v>
      </c>
      <c r="G876" s="84">
        <f>VLOOKUP(A876,'[2]FA PLANT-&amp; ELECT INSLATION'!$A$6:$E$1086,5,FALSE)</f>
        <v>0</v>
      </c>
      <c r="H876" s="92">
        <v>40767</v>
      </c>
      <c r="I876" s="93">
        <f t="shared" si="13"/>
        <v>2011</v>
      </c>
      <c r="J876" s="94">
        <v>16298.96</v>
      </c>
      <c r="K876" s="94">
        <v>46400</v>
      </c>
      <c r="L876" s="94">
        <v>-30101.040000000001</v>
      </c>
      <c r="M876" s="94">
        <v>0</v>
      </c>
      <c r="N876" s="94">
        <v>-2197.38</v>
      </c>
      <c r="O876" s="94">
        <v>0</v>
      </c>
      <c r="P876" s="94">
        <v>0</v>
      </c>
      <c r="Q876" s="94">
        <v>0</v>
      </c>
      <c r="R876" t="s">
        <v>33</v>
      </c>
      <c r="S876" s="94">
        <v>-32298.42</v>
      </c>
      <c r="T876" s="94">
        <v>14101.58</v>
      </c>
      <c r="U876" s="94">
        <v>46400</v>
      </c>
      <c r="V876" t="s">
        <v>220</v>
      </c>
      <c r="W876" s="92"/>
      <c r="X876" t="s">
        <v>2</v>
      </c>
      <c r="Y876" t="s">
        <v>3</v>
      </c>
      <c r="Z876" s="94">
        <v>0</v>
      </c>
      <c r="AA876" s="94">
        <v>0</v>
      </c>
      <c r="AB876" s="94">
        <v>0</v>
      </c>
      <c r="AC876" s="94">
        <v>0</v>
      </c>
      <c r="AD876" s="94">
        <v>0</v>
      </c>
    </row>
    <row r="877" spans="1:30" x14ac:dyDescent="0.2">
      <c r="A877" t="s">
        <v>1106</v>
      </c>
      <c r="B877" t="s">
        <v>8</v>
      </c>
      <c r="C877" t="s">
        <v>5</v>
      </c>
      <c r="D877" t="s">
        <v>61</v>
      </c>
      <c r="E877" t="s">
        <v>971</v>
      </c>
      <c r="F877" s="84" t="str">
        <f>VLOOKUP(A877,[1]Sheet1!$A$2:$E$1721,5,FALSE)</f>
        <v>15</v>
      </c>
      <c r="G877" s="84">
        <f>VLOOKUP(A877,'[2]FA PLANT-&amp; ELECT INSLATION'!$A$6:$E$1086,5,FALSE)</f>
        <v>0</v>
      </c>
      <c r="H877" s="92">
        <v>40880</v>
      </c>
      <c r="I877" s="93">
        <f t="shared" si="13"/>
        <v>2011</v>
      </c>
      <c r="J877" s="94">
        <v>23093.69</v>
      </c>
      <c r="K877" s="94">
        <v>61253</v>
      </c>
      <c r="L877" s="94">
        <v>-38159.31</v>
      </c>
      <c r="M877" s="94">
        <v>0</v>
      </c>
      <c r="N877" s="94">
        <v>-3002.6</v>
      </c>
      <c r="O877" s="94">
        <v>0</v>
      </c>
      <c r="P877" s="94">
        <v>0</v>
      </c>
      <c r="Q877" s="94">
        <v>0</v>
      </c>
      <c r="R877" t="s">
        <v>33</v>
      </c>
      <c r="S877" s="94">
        <v>-41161.910000000003</v>
      </c>
      <c r="T877" s="94">
        <v>20091.09</v>
      </c>
      <c r="U877" s="94">
        <v>61253</v>
      </c>
      <c r="V877" t="s">
        <v>220</v>
      </c>
      <c r="W877" s="92"/>
      <c r="X877" t="s">
        <v>2</v>
      </c>
      <c r="Y877" t="s">
        <v>3</v>
      </c>
      <c r="Z877" s="94">
        <v>0</v>
      </c>
      <c r="AA877" s="94">
        <v>0</v>
      </c>
      <c r="AB877" s="94">
        <v>0</v>
      </c>
      <c r="AC877" s="94">
        <v>0</v>
      </c>
      <c r="AD877" s="94">
        <v>0</v>
      </c>
    </row>
    <row r="878" spans="1:30" x14ac:dyDescent="0.2">
      <c r="A878" t="s">
        <v>360</v>
      </c>
      <c r="B878" t="s">
        <v>8</v>
      </c>
      <c r="C878" t="s">
        <v>5</v>
      </c>
      <c r="D878" t="s">
        <v>61</v>
      </c>
      <c r="E878" t="s">
        <v>361</v>
      </c>
      <c r="F878" s="84" t="str">
        <f>VLOOKUP(A878,[1]Sheet1!$A$2:$E$1721,5,FALSE)</f>
        <v>15</v>
      </c>
      <c r="G878" s="84">
        <f>VLOOKUP(A878,'[2]FA PLANT-&amp; ELECT INSLATION'!$A$6:$E$1086,5,FALSE)</f>
        <v>0</v>
      </c>
      <c r="H878" s="92">
        <v>40903</v>
      </c>
      <c r="I878" s="93">
        <f t="shared" si="13"/>
        <v>2011</v>
      </c>
      <c r="J878" s="94">
        <v>611408.06999999995</v>
      </c>
      <c r="K878" s="94">
        <v>1599234</v>
      </c>
      <c r="L878" s="94">
        <v>-987825.93</v>
      </c>
      <c r="M878" s="94">
        <v>0</v>
      </c>
      <c r="N878" s="94">
        <v>-78916.98</v>
      </c>
      <c r="O878" s="94">
        <v>0</v>
      </c>
      <c r="P878" s="94">
        <v>0</v>
      </c>
      <c r="Q878" s="94">
        <v>0</v>
      </c>
      <c r="R878" t="s">
        <v>33</v>
      </c>
      <c r="S878" s="94">
        <v>-1066742.9099999999</v>
      </c>
      <c r="T878" s="94">
        <v>532491.09</v>
      </c>
      <c r="U878" s="94">
        <v>1599234</v>
      </c>
      <c r="V878" t="s">
        <v>220</v>
      </c>
      <c r="W878" s="92"/>
      <c r="X878" t="s">
        <v>2</v>
      </c>
      <c r="Y878" t="s">
        <v>3</v>
      </c>
      <c r="Z878" s="94">
        <v>0</v>
      </c>
      <c r="AA878" s="94">
        <v>0</v>
      </c>
      <c r="AB878" s="94">
        <v>0</v>
      </c>
      <c r="AC878" s="94">
        <v>0</v>
      </c>
      <c r="AD878" s="94">
        <v>0</v>
      </c>
    </row>
    <row r="879" spans="1:30" x14ac:dyDescent="0.2">
      <c r="A879" t="s">
        <v>296</v>
      </c>
      <c r="B879" t="s">
        <v>8</v>
      </c>
      <c r="C879" t="s">
        <v>5</v>
      </c>
      <c r="D879" t="s">
        <v>61</v>
      </c>
      <c r="E879" t="s">
        <v>297</v>
      </c>
      <c r="F879" s="84" t="str">
        <f>VLOOKUP(A879,[1]Sheet1!$A$2:$E$1721,5,FALSE)</f>
        <v>15</v>
      </c>
      <c r="G879" s="84">
        <f>VLOOKUP(A879,'[2]FA PLANT-&amp; ELECT INSLATION'!$A$6:$E$1086,5,FALSE)</f>
        <v>1099</v>
      </c>
      <c r="H879" s="92">
        <v>40903</v>
      </c>
      <c r="I879" s="93">
        <f t="shared" si="13"/>
        <v>2011</v>
      </c>
      <c r="J879" s="94">
        <v>1196786.33</v>
      </c>
      <c r="K879" s="94">
        <v>3130383</v>
      </c>
      <c r="L879" s="94">
        <v>-1933596.67</v>
      </c>
      <c r="M879" s="94">
        <v>0</v>
      </c>
      <c r="N879" s="94">
        <v>-154474.17000000001</v>
      </c>
      <c r="O879" s="94">
        <v>0</v>
      </c>
      <c r="P879" s="94">
        <v>0</v>
      </c>
      <c r="Q879" s="94">
        <v>0</v>
      </c>
      <c r="R879" t="s">
        <v>33</v>
      </c>
      <c r="S879" s="94">
        <v>-2088070.84</v>
      </c>
      <c r="T879" s="94">
        <v>1042312.16</v>
      </c>
      <c r="U879" s="94">
        <v>3130383</v>
      </c>
      <c r="V879" t="s">
        <v>220</v>
      </c>
      <c r="W879" s="92"/>
      <c r="X879" t="s">
        <v>2</v>
      </c>
      <c r="Y879" t="s">
        <v>3</v>
      </c>
      <c r="Z879" s="94">
        <v>0</v>
      </c>
      <c r="AA879" s="94">
        <v>0</v>
      </c>
      <c r="AB879" s="94">
        <v>0</v>
      </c>
      <c r="AC879" s="94">
        <v>0</v>
      </c>
      <c r="AD879" s="94">
        <v>0</v>
      </c>
    </row>
    <row r="880" spans="1:30" x14ac:dyDescent="0.2">
      <c r="A880" t="s">
        <v>313</v>
      </c>
      <c r="B880" t="s">
        <v>8</v>
      </c>
      <c r="C880" t="s">
        <v>5</v>
      </c>
      <c r="D880" t="s">
        <v>61</v>
      </c>
      <c r="E880" t="s">
        <v>314</v>
      </c>
      <c r="F880" s="84" t="str">
        <f>VLOOKUP(A880,[1]Sheet1!$A$2:$E$1721,5,FALSE)</f>
        <v>15</v>
      </c>
      <c r="G880" s="84">
        <f>VLOOKUP(A880,'[2]FA PLANT-&amp; ELECT INSLATION'!$A$6:$E$1086,5,FALSE)</f>
        <v>1096</v>
      </c>
      <c r="H880" s="92">
        <v>40903</v>
      </c>
      <c r="I880" s="93">
        <f t="shared" si="13"/>
        <v>2011</v>
      </c>
      <c r="J880" s="94">
        <v>998347.5</v>
      </c>
      <c r="K880" s="94">
        <v>2611335</v>
      </c>
      <c r="L880" s="94">
        <v>-1612987.5</v>
      </c>
      <c r="M880" s="94">
        <v>0</v>
      </c>
      <c r="N880" s="94">
        <v>-128860.85</v>
      </c>
      <c r="O880" s="94">
        <v>0</v>
      </c>
      <c r="P880" s="94">
        <v>0</v>
      </c>
      <c r="Q880" s="94">
        <v>0</v>
      </c>
      <c r="R880" t="s">
        <v>33</v>
      </c>
      <c r="S880" s="94">
        <v>-1741848.35</v>
      </c>
      <c r="T880" s="94">
        <v>869486.65</v>
      </c>
      <c r="U880" s="94">
        <v>2611335</v>
      </c>
      <c r="V880" t="s">
        <v>220</v>
      </c>
      <c r="W880" s="92"/>
      <c r="X880" t="s">
        <v>2</v>
      </c>
      <c r="Y880" t="s">
        <v>3</v>
      </c>
      <c r="Z880" s="94">
        <v>0</v>
      </c>
      <c r="AA880" s="94">
        <v>0</v>
      </c>
      <c r="AB880" s="94">
        <v>0</v>
      </c>
      <c r="AC880" s="94">
        <v>0</v>
      </c>
      <c r="AD880" s="94">
        <v>0</v>
      </c>
    </row>
    <row r="881" spans="1:30" x14ac:dyDescent="0.2">
      <c r="A881" t="s">
        <v>315</v>
      </c>
      <c r="B881" t="s">
        <v>8</v>
      </c>
      <c r="C881" t="s">
        <v>5</v>
      </c>
      <c r="D881" t="s">
        <v>61</v>
      </c>
      <c r="E881" t="s">
        <v>316</v>
      </c>
      <c r="F881" s="84" t="str">
        <f>VLOOKUP(A881,[1]Sheet1!$A$2:$E$1721,5,FALSE)</f>
        <v>15</v>
      </c>
      <c r="G881" s="84">
        <f>VLOOKUP(A881,'[2]FA PLANT-&amp; ELECT INSLATION'!$A$6:$E$1086,5,FALSE)</f>
        <v>1097</v>
      </c>
      <c r="H881" s="92">
        <v>40903</v>
      </c>
      <c r="I881" s="93">
        <f t="shared" si="13"/>
        <v>2011</v>
      </c>
      <c r="J881" s="94">
        <v>998347.5</v>
      </c>
      <c r="K881" s="94">
        <v>2611335</v>
      </c>
      <c r="L881" s="94">
        <v>-1612987.5</v>
      </c>
      <c r="M881" s="94">
        <v>0</v>
      </c>
      <c r="N881" s="94">
        <v>-128860.85</v>
      </c>
      <c r="O881" s="94">
        <v>0</v>
      </c>
      <c r="P881" s="94">
        <v>0</v>
      </c>
      <c r="Q881" s="94">
        <v>0</v>
      </c>
      <c r="R881" t="s">
        <v>33</v>
      </c>
      <c r="S881" s="94">
        <v>-1741848.35</v>
      </c>
      <c r="T881" s="94">
        <v>869486.65</v>
      </c>
      <c r="U881" s="94">
        <v>2611335</v>
      </c>
      <c r="V881" t="s">
        <v>220</v>
      </c>
      <c r="W881" s="92"/>
      <c r="X881" t="s">
        <v>2</v>
      </c>
      <c r="Y881" t="s">
        <v>3</v>
      </c>
      <c r="Z881" s="94">
        <v>0</v>
      </c>
      <c r="AA881" s="94">
        <v>0</v>
      </c>
      <c r="AB881" s="94">
        <v>0</v>
      </c>
      <c r="AC881" s="94">
        <v>0</v>
      </c>
      <c r="AD881" s="94">
        <v>0</v>
      </c>
    </row>
    <row r="882" spans="1:30" x14ac:dyDescent="0.2">
      <c r="A882" t="s">
        <v>293</v>
      </c>
      <c r="B882" t="s">
        <v>8</v>
      </c>
      <c r="C882" t="s">
        <v>5</v>
      </c>
      <c r="D882" t="s">
        <v>61</v>
      </c>
      <c r="E882" t="s">
        <v>294</v>
      </c>
      <c r="F882" s="84" t="str">
        <f>VLOOKUP(A882,[1]Sheet1!$A$2:$E$1721,5,FALSE)</f>
        <v>15</v>
      </c>
      <c r="G882" s="84">
        <f>VLOOKUP(A882,'[2]FA PLANT-&amp; ELECT INSLATION'!$A$6:$E$1086,5,FALSE)</f>
        <v>1098</v>
      </c>
      <c r="H882" s="92">
        <v>40968</v>
      </c>
      <c r="I882" s="93">
        <f t="shared" si="13"/>
        <v>2012</v>
      </c>
      <c r="J882" s="94">
        <v>1263936.31</v>
      </c>
      <c r="K882" s="94">
        <v>3181184</v>
      </c>
      <c r="L882" s="94">
        <v>-1917247.69</v>
      </c>
      <c r="M882" s="94">
        <v>0</v>
      </c>
      <c r="N882" s="94">
        <v>-159841.51999999999</v>
      </c>
      <c r="O882" s="94">
        <v>0</v>
      </c>
      <c r="P882" s="94">
        <v>0</v>
      </c>
      <c r="Q882" s="94">
        <v>0</v>
      </c>
      <c r="R882" t="s">
        <v>33</v>
      </c>
      <c r="S882" s="94">
        <v>-2077089.21</v>
      </c>
      <c r="T882" s="94">
        <v>1104094.79</v>
      </c>
      <c r="U882" s="94">
        <v>3181184</v>
      </c>
      <c r="V882" t="s">
        <v>220</v>
      </c>
      <c r="W882" s="92"/>
      <c r="X882" t="s">
        <v>2</v>
      </c>
      <c r="Y882" t="s">
        <v>3</v>
      </c>
      <c r="Z882" s="94">
        <v>0</v>
      </c>
      <c r="AA882" s="94">
        <v>0</v>
      </c>
      <c r="AB882" s="94">
        <v>0</v>
      </c>
      <c r="AC882" s="94">
        <v>0</v>
      </c>
      <c r="AD882" s="94">
        <v>0</v>
      </c>
    </row>
    <row r="883" spans="1:30" x14ac:dyDescent="0.2">
      <c r="A883" t="s">
        <v>432</v>
      </c>
      <c r="B883" t="s">
        <v>8</v>
      </c>
      <c r="C883" t="s">
        <v>5</v>
      </c>
      <c r="D883" t="s">
        <v>61</v>
      </c>
      <c r="E883" t="s">
        <v>433</v>
      </c>
      <c r="F883" s="84" t="str">
        <f>VLOOKUP(A883,[1]Sheet1!$A$2:$E$1721,5,FALSE)</f>
        <v>15</v>
      </c>
      <c r="G883" s="84">
        <f>VLOOKUP(A883,'[2]FA PLANT-&amp; ELECT INSLATION'!$A$6:$E$1086,5,FALSE)</f>
        <v>743</v>
      </c>
      <c r="H883" s="92">
        <v>40990</v>
      </c>
      <c r="I883" s="93">
        <f t="shared" si="13"/>
        <v>2012</v>
      </c>
      <c r="J883" s="94">
        <v>349848.35</v>
      </c>
      <c r="K883" s="94">
        <v>931105</v>
      </c>
      <c r="L883" s="94">
        <v>-581256.65</v>
      </c>
      <c r="M883" s="94">
        <v>0</v>
      </c>
      <c r="N883" s="94">
        <v>-43497.83</v>
      </c>
      <c r="O883" s="94">
        <v>0</v>
      </c>
      <c r="P883" s="94">
        <v>0</v>
      </c>
      <c r="Q883" s="94">
        <v>0</v>
      </c>
      <c r="R883" t="s">
        <v>33</v>
      </c>
      <c r="S883" s="94">
        <v>-624754.48</v>
      </c>
      <c r="T883" s="94">
        <v>306350.52</v>
      </c>
      <c r="U883" s="94">
        <v>931105</v>
      </c>
      <c r="V883" t="s">
        <v>220</v>
      </c>
      <c r="W883" s="92"/>
      <c r="X883" t="s">
        <v>2</v>
      </c>
      <c r="Y883" t="s">
        <v>3</v>
      </c>
      <c r="Z883" s="94">
        <v>0</v>
      </c>
      <c r="AA883" s="94">
        <v>0</v>
      </c>
      <c r="AB883" s="94">
        <v>0</v>
      </c>
      <c r="AC883" s="94">
        <v>0</v>
      </c>
      <c r="AD883" s="94">
        <v>0</v>
      </c>
    </row>
    <row r="884" spans="1:30" x14ac:dyDescent="0.2">
      <c r="A884" t="s">
        <v>1337</v>
      </c>
      <c r="B884" t="s">
        <v>8</v>
      </c>
      <c r="C884" t="s">
        <v>5</v>
      </c>
      <c r="D884" t="s">
        <v>61</v>
      </c>
      <c r="E884" t="s">
        <v>1338</v>
      </c>
      <c r="F884" s="84" t="str">
        <f>VLOOKUP(A884,[1]Sheet1!$A$2:$E$1721,5,FALSE)</f>
        <v>15</v>
      </c>
      <c r="G884" s="84">
        <f>VLOOKUP(A884,'[2]FA PLANT-&amp; ELECT INSLATION'!$A$6:$E$1086,5,FALSE)</f>
        <v>0</v>
      </c>
      <c r="H884" s="92">
        <v>40725</v>
      </c>
      <c r="I884" s="93">
        <f t="shared" si="13"/>
        <v>2011</v>
      </c>
      <c r="J884" s="94">
        <v>9805.4599999999991</v>
      </c>
      <c r="K884" s="94">
        <v>23963</v>
      </c>
      <c r="L884" s="94">
        <v>-14157.54</v>
      </c>
      <c r="M884" s="94">
        <v>0</v>
      </c>
      <c r="N884" s="94">
        <v>-1377.92</v>
      </c>
      <c r="O884" s="94">
        <v>0</v>
      </c>
      <c r="P884" s="94">
        <v>0</v>
      </c>
      <c r="Q884" s="94">
        <v>0</v>
      </c>
      <c r="R884" t="s">
        <v>33</v>
      </c>
      <c r="S884" s="94">
        <v>-15535.46</v>
      </c>
      <c r="T884" s="94">
        <v>8427.5400000000009</v>
      </c>
      <c r="U884" s="94">
        <v>23963</v>
      </c>
      <c r="V884" t="s">
        <v>220</v>
      </c>
      <c r="W884" s="92"/>
      <c r="X884" t="s">
        <v>2</v>
      </c>
      <c r="Y884" t="s">
        <v>3</v>
      </c>
      <c r="Z884" s="94">
        <v>0</v>
      </c>
      <c r="AA884" s="94">
        <v>0</v>
      </c>
      <c r="AB884" s="94">
        <v>0</v>
      </c>
      <c r="AC884" s="94">
        <v>0</v>
      </c>
      <c r="AD884" s="94">
        <v>0</v>
      </c>
    </row>
    <row r="885" spans="1:30" x14ac:dyDescent="0.2">
      <c r="A885" t="s">
        <v>1314</v>
      </c>
      <c r="B885" t="s">
        <v>8</v>
      </c>
      <c r="C885" t="s">
        <v>5</v>
      </c>
      <c r="D885" t="s">
        <v>61</v>
      </c>
      <c r="E885" t="s">
        <v>1315</v>
      </c>
      <c r="F885" s="84" t="str">
        <f>VLOOKUP(A885,[1]Sheet1!$A$2:$E$1721,5,FALSE)</f>
        <v>15</v>
      </c>
      <c r="G885" s="84">
        <f>VLOOKUP(A885,'[2]FA PLANT-&amp; ELECT INSLATION'!$A$6:$E$1086,5,FALSE)</f>
        <v>0</v>
      </c>
      <c r="H885" s="92">
        <v>40730</v>
      </c>
      <c r="I885" s="93">
        <f t="shared" si="13"/>
        <v>2011</v>
      </c>
      <c r="J885" s="94">
        <v>10254.25</v>
      </c>
      <c r="K885" s="94">
        <v>25000</v>
      </c>
      <c r="L885" s="94">
        <v>-14745.75</v>
      </c>
      <c r="M885" s="94">
        <v>0</v>
      </c>
      <c r="N885" s="94">
        <v>-1438.32</v>
      </c>
      <c r="O885" s="94">
        <v>0</v>
      </c>
      <c r="P885" s="94">
        <v>0</v>
      </c>
      <c r="Q885" s="94">
        <v>0</v>
      </c>
      <c r="R885" t="s">
        <v>33</v>
      </c>
      <c r="S885" s="94">
        <v>-16184.07</v>
      </c>
      <c r="T885" s="94">
        <v>8815.93</v>
      </c>
      <c r="U885" s="94">
        <v>25000</v>
      </c>
      <c r="V885" t="s">
        <v>220</v>
      </c>
      <c r="W885" s="92"/>
      <c r="X885" t="s">
        <v>2</v>
      </c>
      <c r="Y885" t="s">
        <v>3</v>
      </c>
      <c r="Z885" s="94">
        <v>0</v>
      </c>
      <c r="AA885" s="94">
        <v>0</v>
      </c>
      <c r="AB885" s="94">
        <v>0</v>
      </c>
      <c r="AC885" s="94">
        <v>0</v>
      </c>
      <c r="AD885" s="94">
        <v>0</v>
      </c>
    </row>
    <row r="886" spans="1:30" x14ac:dyDescent="0.2">
      <c r="A886" t="s">
        <v>2544</v>
      </c>
      <c r="B886" t="s">
        <v>8</v>
      </c>
      <c r="C886" t="s">
        <v>5</v>
      </c>
      <c r="D886" t="s">
        <v>61</v>
      </c>
      <c r="E886" t="s">
        <v>2545</v>
      </c>
      <c r="F886" s="84" t="str">
        <f>VLOOKUP(A886,[1]Sheet1!$A$2:$E$1721,5,FALSE)</f>
        <v>15</v>
      </c>
      <c r="G886" s="84">
        <f>VLOOKUP(A886,'[2]FA PLANT-&amp; ELECT INSLATION'!$A$6:$E$1086,5,FALSE)</f>
        <v>0</v>
      </c>
      <c r="H886" s="92">
        <v>40730</v>
      </c>
      <c r="I886" s="93">
        <f t="shared" si="13"/>
        <v>2011</v>
      </c>
      <c r="J886" s="94">
        <v>2069.7199999999998</v>
      </c>
      <c r="K886" s="94">
        <v>6800</v>
      </c>
      <c r="L886" s="94">
        <v>-4730.28</v>
      </c>
      <c r="M886" s="94">
        <v>0</v>
      </c>
      <c r="N886" s="94">
        <v>-68.13</v>
      </c>
      <c r="O886" s="94">
        <v>-6800</v>
      </c>
      <c r="P886" s="94">
        <v>0</v>
      </c>
      <c r="Q886" s="94">
        <v>4798.41</v>
      </c>
      <c r="R886" t="s">
        <v>33</v>
      </c>
      <c r="S886" s="94">
        <v>0</v>
      </c>
      <c r="T886" s="94">
        <v>0</v>
      </c>
      <c r="U886" s="94">
        <v>0</v>
      </c>
      <c r="V886" t="s">
        <v>220</v>
      </c>
      <c r="W886" s="92">
        <v>44012</v>
      </c>
      <c r="X886" t="s">
        <v>2</v>
      </c>
      <c r="Y886" t="s">
        <v>3</v>
      </c>
      <c r="Z886" s="94">
        <v>0</v>
      </c>
      <c r="AA886" s="94">
        <v>0</v>
      </c>
      <c r="AB886" s="94">
        <v>0</v>
      </c>
      <c r="AC886" s="94">
        <v>0</v>
      </c>
      <c r="AD886" s="94">
        <v>0</v>
      </c>
    </row>
    <row r="887" spans="1:30" x14ac:dyDescent="0.2">
      <c r="A887" t="s">
        <v>1698</v>
      </c>
      <c r="B887" t="s">
        <v>8</v>
      </c>
      <c r="C887" t="s">
        <v>5</v>
      </c>
      <c r="D887" t="s">
        <v>61</v>
      </c>
      <c r="E887" t="s">
        <v>1699</v>
      </c>
      <c r="F887" s="84" t="str">
        <f>VLOOKUP(A887,[1]Sheet1!$A$2:$E$1721,5,FALSE)</f>
        <v>15</v>
      </c>
      <c r="G887" s="84">
        <f>VLOOKUP(A887,'[2]FA PLANT-&amp; ELECT INSLATION'!$A$6:$E$1086,5,FALSE)</f>
        <v>0</v>
      </c>
      <c r="H887" s="92">
        <v>40793</v>
      </c>
      <c r="I887" s="93">
        <f t="shared" si="13"/>
        <v>2011</v>
      </c>
      <c r="J887" s="94">
        <v>1720.54</v>
      </c>
      <c r="K887" s="94">
        <v>5300</v>
      </c>
      <c r="L887" s="94">
        <v>-3579.46</v>
      </c>
      <c r="M887" s="94">
        <v>0</v>
      </c>
      <c r="N887" s="94">
        <v>-226.27</v>
      </c>
      <c r="O887" s="94">
        <v>0</v>
      </c>
      <c r="P887" s="94">
        <v>0</v>
      </c>
      <c r="Q887" s="94">
        <v>0</v>
      </c>
      <c r="R887" t="s">
        <v>33</v>
      </c>
      <c r="S887" s="94">
        <v>-3805.73</v>
      </c>
      <c r="T887" s="94">
        <v>1494.27</v>
      </c>
      <c r="U887" s="94">
        <v>5300</v>
      </c>
      <c r="V887" t="s">
        <v>220</v>
      </c>
      <c r="W887" s="92"/>
      <c r="X887" t="s">
        <v>2</v>
      </c>
      <c r="Y887" t="s">
        <v>3</v>
      </c>
      <c r="Z887" s="94">
        <v>0</v>
      </c>
      <c r="AA887" s="94">
        <v>0</v>
      </c>
      <c r="AB887" s="94">
        <v>0</v>
      </c>
      <c r="AC887" s="94">
        <v>0</v>
      </c>
      <c r="AD887" s="94">
        <v>0</v>
      </c>
    </row>
    <row r="888" spans="1:30" x14ac:dyDescent="0.2">
      <c r="A888" t="s">
        <v>1700</v>
      </c>
      <c r="B888" t="s">
        <v>8</v>
      </c>
      <c r="C888" t="s">
        <v>5</v>
      </c>
      <c r="D888" t="s">
        <v>61</v>
      </c>
      <c r="E888" t="s">
        <v>1699</v>
      </c>
      <c r="F888" s="84" t="str">
        <f>VLOOKUP(A888,[1]Sheet1!$A$2:$E$1721,5,FALSE)</f>
        <v>15</v>
      </c>
      <c r="G888" s="84">
        <f>VLOOKUP(A888,'[2]FA PLANT-&amp; ELECT INSLATION'!$A$6:$E$1086,5,FALSE)</f>
        <v>0</v>
      </c>
      <c r="H888" s="92">
        <v>40793</v>
      </c>
      <c r="I888" s="93">
        <f t="shared" si="13"/>
        <v>2011</v>
      </c>
      <c r="J888" s="94">
        <v>1720.54</v>
      </c>
      <c r="K888" s="94">
        <v>5300</v>
      </c>
      <c r="L888" s="94">
        <v>-3579.46</v>
      </c>
      <c r="M888" s="94">
        <v>0</v>
      </c>
      <c r="N888" s="94">
        <v>-226.27</v>
      </c>
      <c r="O888" s="94">
        <v>0</v>
      </c>
      <c r="P888" s="94">
        <v>0</v>
      </c>
      <c r="Q888" s="94">
        <v>0</v>
      </c>
      <c r="R888" t="s">
        <v>33</v>
      </c>
      <c r="S888" s="94">
        <v>-3805.73</v>
      </c>
      <c r="T888" s="94">
        <v>1494.27</v>
      </c>
      <c r="U888" s="94">
        <v>5300</v>
      </c>
      <c r="V888" t="s">
        <v>220</v>
      </c>
      <c r="W888" s="92"/>
      <c r="X888" t="s">
        <v>2</v>
      </c>
      <c r="Y888" t="s">
        <v>3</v>
      </c>
      <c r="Z888" s="94">
        <v>0</v>
      </c>
      <c r="AA888" s="94">
        <v>0</v>
      </c>
      <c r="AB888" s="94">
        <v>0</v>
      </c>
      <c r="AC888" s="94">
        <v>0</v>
      </c>
      <c r="AD888" s="94">
        <v>0</v>
      </c>
    </row>
    <row r="889" spans="1:30" x14ac:dyDescent="0.2">
      <c r="A889" t="s">
        <v>1494</v>
      </c>
      <c r="B889" t="s">
        <v>8</v>
      </c>
      <c r="C889" t="s">
        <v>5</v>
      </c>
      <c r="D889" t="s">
        <v>61</v>
      </c>
      <c r="E889" t="s">
        <v>1495</v>
      </c>
      <c r="F889" s="84" t="str">
        <f>VLOOKUP(A889,[1]Sheet1!$A$2:$E$1721,5,FALSE)</f>
        <v>15</v>
      </c>
      <c r="G889" s="84">
        <f>VLOOKUP(A889,'[2]FA PLANT-&amp; ELECT INSLATION'!$A$6:$E$1086,5,FALSE)</f>
        <v>0</v>
      </c>
      <c r="H889" s="92">
        <v>41090</v>
      </c>
      <c r="I889" s="93">
        <f t="shared" si="13"/>
        <v>2012</v>
      </c>
      <c r="J889" s="94">
        <v>6653.8</v>
      </c>
      <c r="K889" s="94">
        <v>14046</v>
      </c>
      <c r="L889" s="94">
        <v>-7392.2</v>
      </c>
      <c r="M889" s="94">
        <v>0</v>
      </c>
      <c r="N889" s="94">
        <v>-821.28</v>
      </c>
      <c r="O889" s="94">
        <v>0</v>
      </c>
      <c r="P889" s="94">
        <v>0</v>
      </c>
      <c r="Q889" s="94">
        <v>0</v>
      </c>
      <c r="R889" t="s">
        <v>33</v>
      </c>
      <c r="S889" s="94">
        <v>-8213.48</v>
      </c>
      <c r="T889" s="94">
        <v>5832.52</v>
      </c>
      <c r="U889" s="94">
        <v>14046</v>
      </c>
      <c r="V889" t="s">
        <v>220</v>
      </c>
      <c r="W889" s="92"/>
      <c r="X889" t="s">
        <v>2</v>
      </c>
      <c r="Y889" t="s">
        <v>3</v>
      </c>
      <c r="Z889" s="94">
        <v>0</v>
      </c>
      <c r="AA889" s="94">
        <v>0</v>
      </c>
      <c r="AB889" s="94">
        <v>0</v>
      </c>
      <c r="AC889" s="94">
        <v>0</v>
      </c>
      <c r="AD889" s="94">
        <v>0</v>
      </c>
    </row>
    <row r="890" spans="1:30" x14ac:dyDescent="0.2">
      <c r="A890" t="s">
        <v>1231</v>
      </c>
      <c r="B890" t="s">
        <v>8</v>
      </c>
      <c r="C890" t="s">
        <v>5</v>
      </c>
      <c r="D890" t="s">
        <v>61</v>
      </c>
      <c r="E890" t="s">
        <v>1216</v>
      </c>
      <c r="F890" s="84" t="str">
        <f>VLOOKUP(A890,[1]Sheet1!$A$2:$E$1721,5,FALSE)</f>
        <v>15</v>
      </c>
      <c r="G890" s="84">
        <f>VLOOKUP(A890,'[2]FA PLANT-&amp; ELECT INSLATION'!$A$6:$E$1086,5,FALSE)</f>
        <v>0</v>
      </c>
      <c r="H890" s="92">
        <v>41090</v>
      </c>
      <c r="I890" s="93">
        <f t="shared" si="13"/>
        <v>2012</v>
      </c>
      <c r="J890" s="94">
        <v>14583.36</v>
      </c>
      <c r="K890" s="94">
        <v>36000</v>
      </c>
      <c r="L890" s="94">
        <v>-21416.639999999999</v>
      </c>
      <c r="M890" s="94">
        <v>0</v>
      </c>
      <c r="N890" s="94">
        <v>-1764.06</v>
      </c>
      <c r="O890" s="94">
        <v>0</v>
      </c>
      <c r="P890" s="94">
        <v>0</v>
      </c>
      <c r="Q890" s="94">
        <v>0</v>
      </c>
      <c r="R890" t="s">
        <v>33</v>
      </c>
      <c r="S890" s="94">
        <v>-23180.7</v>
      </c>
      <c r="T890" s="94">
        <v>12819.3</v>
      </c>
      <c r="U890" s="94">
        <v>36000</v>
      </c>
      <c r="V890" t="s">
        <v>220</v>
      </c>
      <c r="W890" s="92"/>
      <c r="X890" t="s">
        <v>2</v>
      </c>
      <c r="Y890" t="s">
        <v>3</v>
      </c>
      <c r="Z890" s="94">
        <v>0</v>
      </c>
      <c r="AA890" s="94">
        <v>0</v>
      </c>
      <c r="AB890" s="94">
        <v>0</v>
      </c>
      <c r="AC890" s="94">
        <v>0</v>
      </c>
      <c r="AD890" s="94">
        <v>0</v>
      </c>
    </row>
    <row r="891" spans="1:30" x14ac:dyDescent="0.2">
      <c r="A891" t="s">
        <v>1232</v>
      </c>
      <c r="B891" t="s">
        <v>8</v>
      </c>
      <c r="C891" t="s">
        <v>5</v>
      </c>
      <c r="D891" t="s">
        <v>61</v>
      </c>
      <c r="E891" t="s">
        <v>1216</v>
      </c>
      <c r="F891" s="84" t="str">
        <f>VLOOKUP(A891,[1]Sheet1!$A$2:$E$1721,5,FALSE)</f>
        <v>15</v>
      </c>
      <c r="G891" s="84">
        <f>VLOOKUP(A891,'[2]FA PLANT-&amp; ELECT INSLATION'!$A$6:$E$1086,5,FALSE)</f>
        <v>0</v>
      </c>
      <c r="H891" s="92">
        <v>41090</v>
      </c>
      <c r="I891" s="93">
        <f t="shared" si="13"/>
        <v>2012</v>
      </c>
      <c r="J891" s="94">
        <v>14583.36</v>
      </c>
      <c r="K891" s="94">
        <v>36000</v>
      </c>
      <c r="L891" s="94">
        <v>-21416.639999999999</v>
      </c>
      <c r="M891" s="94">
        <v>0</v>
      </c>
      <c r="N891" s="94">
        <v>-1764.06</v>
      </c>
      <c r="O891" s="94">
        <v>0</v>
      </c>
      <c r="P891" s="94">
        <v>0</v>
      </c>
      <c r="Q891" s="94">
        <v>0</v>
      </c>
      <c r="R891" t="s">
        <v>33</v>
      </c>
      <c r="S891" s="94">
        <v>-23180.7</v>
      </c>
      <c r="T891" s="94">
        <v>12819.3</v>
      </c>
      <c r="U891" s="94">
        <v>36000</v>
      </c>
      <c r="V891" t="s">
        <v>220</v>
      </c>
      <c r="W891" s="92"/>
      <c r="X891" t="s">
        <v>2</v>
      </c>
      <c r="Y891" t="s">
        <v>3</v>
      </c>
      <c r="Z891" s="94">
        <v>0</v>
      </c>
      <c r="AA891" s="94">
        <v>0</v>
      </c>
      <c r="AB891" s="94">
        <v>0</v>
      </c>
      <c r="AC891" s="94">
        <v>0</v>
      </c>
      <c r="AD891" s="94">
        <v>0</v>
      </c>
    </row>
    <row r="892" spans="1:30" x14ac:dyDescent="0.2">
      <c r="A892" t="s">
        <v>1233</v>
      </c>
      <c r="B892" t="s">
        <v>8</v>
      </c>
      <c r="C892" t="s">
        <v>5</v>
      </c>
      <c r="D892" t="s">
        <v>61</v>
      </c>
      <c r="E892" t="s">
        <v>1216</v>
      </c>
      <c r="F892" s="84" t="str">
        <f>VLOOKUP(A892,[1]Sheet1!$A$2:$E$1721,5,FALSE)</f>
        <v>15</v>
      </c>
      <c r="G892" s="84">
        <f>VLOOKUP(A892,'[2]FA PLANT-&amp; ELECT INSLATION'!$A$6:$E$1086,5,FALSE)</f>
        <v>0</v>
      </c>
      <c r="H892" s="92">
        <v>41090</v>
      </c>
      <c r="I892" s="93">
        <f t="shared" si="13"/>
        <v>2012</v>
      </c>
      <c r="J892" s="94">
        <v>14583.36</v>
      </c>
      <c r="K892" s="94">
        <v>36000</v>
      </c>
      <c r="L892" s="94">
        <v>-21416.639999999999</v>
      </c>
      <c r="M892" s="94">
        <v>0</v>
      </c>
      <c r="N892" s="94">
        <v>-1764.06</v>
      </c>
      <c r="O892" s="94">
        <v>0</v>
      </c>
      <c r="P892" s="94">
        <v>0</v>
      </c>
      <c r="Q892" s="94">
        <v>0</v>
      </c>
      <c r="R892" t="s">
        <v>33</v>
      </c>
      <c r="S892" s="94">
        <v>-23180.7</v>
      </c>
      <c r="T892" s="94">
        <v>12819.3</v>
      </c>
      <c r="U892" s="94">
        <v>36000</v>
      </c>
      <c r="V892" t="s">
        <v>220</v>
      </c>
      <c r="W892" s="92"/>
      <c r="X892" t="s">
        <v>2</v>
      </c>
      <c r="Y892" t="s">
        <v>3</v>
      </c>
      <c r="Z892" s="94">
        <v>0</v>
      </c>
      <c r="AA892" s="94">
        <v>0</v>
      </c>
      <c r="AB892" s="94">
        <v>0</v>
      </c>
      <c r="AC892" s="94">
        <v>0</v>
      </c>
      <c r="AD892" s="94">
        <v>0</v>
      </c>
    </row>
    <row r="893" spans="1:30" x14ac:dyDescent="0.2">
      <c r="A893" t="s">
        <v>1234</v>
      </c>
      <c r="B893" t="s">
        <v>8</v>
      </c>
      <c r="C893" t="s">
        <v>5</v>
      </c>
      <c r="D893" t="s">
        <v>61</v>
      </c>
      <c r="E893" t="s">
        <v>1216</v>
      </c>
      <c r="F893" s="84" t="str">
        <f>VLOOKUP(A893,[1]Sheet1!$A$2:$E$1721,5,FALSE)</f>
        <v>15</v>
      </c>
      <c r="G893" s="84">
        <f>VLOOKUP(A893,'[2]FA PLANT-&amp; ELECT INSLATION'!$A$6:$E$1086,5,FALSE)</f>
        <v>0</v>
      </c>
      <c r="H893" s="92">
        <v>41090</v>
      </c>
      <c r="I893" s="93">
        <f t="shared" si="13"/>
        <v>2012</v>
      </c>
      <c r="J893" s="94">
        <v>14583.36</v>
      </c>
      <c r="K893" s="94">
        <v>36000</v>
      </c>
      <c r="L893" s="94">
        <v>-21416.639999999999</v>
      </c>
      <c r="M893" s="94">
        <v>0</v>
      </c>
      <c r="N893" s="94">
        <v>-1764.06</v>
      </c>
      <c r="O893" s="94">
        <v>0</v>
      </c>
      <c r="P893" s="94">
        <v>0</v>
      </c>
      <c r="Q893" s="94">
        <v>0</v>
      </c>
      <c r="R893" t="s">
        <v>33</v>
      </c>
      <c r="S893" s="94">
        <v>-23180.7</v>
      </c>
      <c r="T893" s="94">
        <v>12819.3</v>
      </c>
      <c r="U893" s="94">
        <v>36000</v>
      </c>
      <c r="V893" t="s">
        <v>220</v>
      </c>
      <c r="W893" s="92"/>
      <c r="X893" t="s">
        <v>2</v>
      </c>
      <c r="Y893" t="s">
        <v>3</v>
      </c>
      <c r="Z893" s="94">
        <v>0</v>
      </c>
      <c r="AA893" s="94">
        <v>0</v>
      </c>
      <c r="AB893" s="94">
        <v>0</v>
      </c>
      <c r="AC893" s="94">
        <v>0</v>
      </c>
      <c r="AD893" s="94">
        <v>0</v>
      </c>
    </row>
    <row r="894" spans="1:30" x14ac:dyDescent="0.2">
      <c r="A894" t="s">
        <v>1107</v>
      </c>
      <c r="B894" t="s">
        <v>8</v>
      </c>
      <c r="C894" t="s">
        <v>5</v>
      </c>
      <c r="D894" t="s">
        <v>61</v>
      </c>
      <c r="E894" t="s">
        <v>971</v>
      </c>
      <c r="F894" s="84" t="str">
        <f>VLOOKUP(A894,[1]Sheet1!$A$2:$E$1721,5,FALSE)</f>
        <v>15</v>
      </c>
      <c r="G894" s="84">
        <f>VLOOKUP(A894,'[2]FA PLANT-&amp; ELECT INSLATION'!$A$6:$E$1086,5,FALSE)</f>
        <v>0</v>
      </c>
      <c r="H894" s="92">
        <v>41044</v>
      </c>
      <c r="I894" s="93">
        <f t="shared" si="13"/>
        <v>2012</v>
      </c>
      <c r="J894" s="94">
        <v>25418.42</v>
      </c>
      <c r="K894" s="94">
        <v>61253</v>
      </c>
      <c r="L894" s="94">
        <v>-35834.58</v>
      </c>
      <c r="M894" s="94">
        <v>0</v>
      </c>
      <c r="N894" s="94">
        <v>-3139.61</v>
      </c>
      <c r="O894" s="94">
        <v>0</v>
      </c>
      <c r="P894" s="94">
        <v>0</v>
      </c>
      <c r="Q894" s="94">
        <v>0</v>
      </c>
      <c r="R894" t="s">
        <v>33</v>
      </c>
      <c r="S894" s="94">
        <v>-38974.19</v>
      </c>
      <c r="T894" s="94">
        <v>22278.81</v>
      </c>
      <c r="U894" s="94">
        <v>61253</v>
      </c>
      <c r="V894" t="s">
        <v>220</v>
      </c>
      <c r="W894" s="92"/>
      <c r="X894" t="s">
        <v>2</v>
      </c>
      <c r="Y894" t="s">
        <v>3</v>
      </c>
      <c r="Z894" s="94">
        <v>0</v>
      </c>
      <c r="AA894" s="94">
        <v>0</v>
      </c>
      <c r="AB894" s="94">
        <v>0</v>
      </c>
      <c r="AC894" s="94">
        <v>0</v>
      </c>
      <c r="AD894" s="94">
        <v>0</v>
      </c>
    </row>
    <row r="895" spans="1:30" x14ac:dyDescent="0.2">
      <c r="A895" t="s">
        <v>485</v>
      </c>
      <c r="B895" t="s">
        <v>8</v>
      </c>
      <c r="C895" t="s">
        <v>5</v>
      </c>
      <c r="D895" t="s">
        <v>61</v>
      </c>
      <c r="E895" t="s">
        <v>486</v>
      </c>
      <c r="F895" s="84" t="str">
        <f>VLOOKUP(A895,[1]Sheet1!$A$2:$E$1721,5,FALSE)</f>
        <v>15</v>
      </c>
      <c r="G895" s="84">
        <f>VLOOKUP(A895,'[2]FA PLANT-&amp; ELECT INSLATION'!$A$6:$E$1086,5,FALSE)</f>
        <v>0</v>
      </c>
      <c r="H895" s="92">
        <v>41012</v>
      </c>
      <c r="I895" s="93">
        <f t="shared" si="13"/>
        <v>2012</v>
      </c>
      <c r="J895" s="94">
        <v>307132.19</v>
      </c>
      <c r="K895" s="94">
        <v>753617</v>
      </c>
      <c r="L895" s="94">
        <v>-446484.81</v>
      </c>
      <c r="M895" s="94">
        <v>0</v>
      </c>
      <c r="N895" s="94">
        <v>-38313.1</v>
      </c>
      <c r="O895" s="94">
        <v>0</v>
      </c>
      <c r="P895" s="94">
        <v>0</v>
      </c>
      <c r="Q895" s="94">
        <v>0</v>
      </c>
      <c r="R895" t="s">
        <v>33</v>
      </c>
      <c r="S895" s="94">
        <v>-484797.91</v>
      </c>
      <c r="T895" s="94">
        <v>268819.09000000003</v>
      </c>
      <c r="U895" s="94">
        <v>753617</v>
      </c>
      <c r="V895" t="s">
        <v>220</v>
      </c>
      <c r="W895" s="92"/>
      <c r="X895" t="s">
        <v>2</v>
      </c>
      <c r="Y895" t="s">
        <v>3</v>
      </c>
      <c r="Z895" s="94">
        <v>0</v>
      </c>
      <c r="AA895" s="94">
        <v>0</v>
      </c>
      <c r="AB895" s="94">
        <v>0</v>
      </c>
      <c r="AC895" s="94">
        <v>0</v>
      </c>
      <c r="AD895" s="94">
        <v>0</v>
      </c>
    </row>
    <row r="896" spans="1:30" x14ac:dyDescent="0.2">
      <c r="A896" t="s">
        <v>686</v>
      </c>
      <c r="B896" t="s">
        <v>8</v>
      </c>
      <c r="C896" t="s">
        <v>5</v>
      </c>
      <c r="D896" t="s">
        <v>61</v>
      </c>
      <c r="E896" t="s">
        <v>687</v>
      </c>
      <c r="F896" s="84" t="str">
        <f>VLOOKUP(A896,[1]Sheet1!$A$2:$E$1721,5,FALSE)</f>
        <v>15</v>
      </c>
      <c r="G896" s="84">
        <f>VLOOKUP(A896,'[2]FA PLANT-&amp; ELECT INSLATION'!$A$6:$E$1086,5,FALSE)</f>
        <v>0</v>
      </c>
      <c r="H896" s="92">
        <v>41099</v>
      </c>
      <c r="I896" s="93">
        <f t="shared" si="13"/>
        <v>2012</v>
      </c>
      <c r="J896" s="94">
        <v>132201.48000000001</v>
      </c>
      <c r="K896" s="94">
        <v>308995</v>
      </c>
      <c r="L896" s="94">
        <v>-176793.52</v>
      </c>
      <c r="M896" s="94">
        <v>0</v>
      </c>
      <c r="N896" s="94">
        <v>-16056.66</v>
      </c>
      <c r="O896" s="94">
        <v>0</v>
      </c>
      <c r="P896" s="94">
        <v>0</v>
      </c>
      <c r="Q896" s="94">
        <v>0</v>
      </c>
      <c r="R896" t="s">
        <v>33</v>
      </c>
      <c r="S896" s="94">
        <v>-192850.18</v>
      </c>
      <c r="T896" s="94">
        <v>116144.82</v>
      </c>
      <c r="U896" s="94">
        <v>308995</v>
      </c>
      <c r="V896" t="s">
        <v>220</v>
      </c>
      <c r="W896" s="92"/>
      <c r="X896" t="s">
        <v>2</v>
      </c>
      <c r="Y896" t="s">
        <v>3</v>
      </c>
      <c r="Z896" s="94">
        <v>0</v>
      </c>
      <c r="AA896" s="94">
        <v>0</v>
      </c>
      <c r="AB896" s="94">
        <v>0</v>
      </c>
      <c r="AC896" s="94">
        <v>0</v>
      </c>
      <c r="AD896" s="94">
        <v>0</v>
      </c>
    </row>
    <row r="897" spans="1:30" x14ac:dyDescent="0.2">
      <c r="A897" t="s">
        <v>475</v>
      </c>
      <c r="B897" t="s">
        <v>8</v>
      </c>
      <c r="C897" t="s">
        <v>5</v>
      </c>
      <c r="D897" t="s">
        <v>61</v>
      </c>
      <c r="E897" t="s">
        <v>476</v>
      </c>
      <c r="F897" s="84" t="str">
        <f>VLOOKUP(A897,[1]Sheet1!$A$2:$E$1721,5,FALSE)</f>
        <v>15</v>
      </c>
      <c r="G897" s="84">
        <f>VLOOKUP(A897,'[2]FA PLANT-&amp; ELECT INSLATION'!$A$6:$E$1086,5,FALSE)</f>
        <v>0</v>
      </c>
      <c r="H897" s="92">
        <v>41099</v>
      </c>
      <c r="I897" s="93">
        <f t="shared" si="13"/>
        <v>2012</v>
      </c>
      <c r="J897" s="94">
        <v>332574.65000000002</v>
      </c>
      <c r="K897" s="94">
        <v>777328</v>
      </c>
      <c r="L897" s="94">
        <v>-444753.35</v>
      </c>
      <c r="M897" s="94">
        <v>0</v>
      </c>
      <c r="N897" s="94">
        <v>-40393.18</v>
      </c>
      <c r="O897" s="94">
        <v>0</v>
      </c>
      <c r="P897" s="94">
        <v>0</v>
      </c>
      <c r="Q897" s="94">
        <v>0</v>
      </c>
      <c r="R897" t="s">
        <v>33</v>
      </c>
      <c r="S897" s="94">
        <v>-485146.53</v>
      </c>
      <c r="T897" s="94">
        <v>292181.46999999997</v>
      </c>
      <c r="U897" s="94">
        <v>777328</v>
      </c>
      <c r="V897" t="s">
        <v>220</v>
      </c>
      <c r="W897" s="92"/>
      <c r="X897" t="s">
        <v>2</v>
      </c>
      <c r="Y897" t="s">
        <v>3</v>
      </c>
      <c r="Z897" s="94">
        <v>0</v>
      </c>
      <c r="AA897" s="94">
        <v>0</v>
      </c>
      <c r="AB897" s="94">
        <v>0</v>
      </c>
      <c r="AC897" s="94">
        <v>0</v>
      </c>
      <c r="AD897" s="94">
        <v>0</v>
      </c>
    </row>
    <row r="898" spans="1:30" x14ac:dyDescent="0.2">
      <c r="A898" t="s">
        <v>1108</v>
      </c>
      <c r="B898" t="s">
        <v>8</v>
      </c>
      <c r="C898" t="s">
        <v>5</v>
      </c>
      <c r="D898" t="s">
        <v>61</v>
      </c>
      <c r="E898" t="s">
        <v>971</v>
      </c>
      <c r="F898" s="84" t="str">
        <f>VLOOKUP(A898,[1]Sheet1!$A$2:$E$1721,5,FALSE)</f>
        <v>15</v>
      </c>
      <c r="G898" s="84">
        <f>VLOOKUP(A898,'[2]FA PLANT-&amp; ELECT INSLATION'!$A$6:$E$1086,5,FALSE)</f>
        <v>0</v>
      </c>
      <c r="H898" s="92">
        <v>41073</v>
      </c>
      <c r="I898" s="93">
        <f t="shared" si="13"/>
        <v>2012</v>
      </c>
      <c r="J898" s="94">
        <v>25838.27</v>
      </c>
      <c r="K898" s="94">
        <v>61253</v>
      </c>
      <c r="L898" s="94">
        <v>-35414.730000000003</v>
      </c>
      <c r="M898" s="94">
        <v>0</v>
      </c>
      <c r="N898" s="94">
        <v>-3163.28</v>
      </c>
      <c r="O898" s="94">
        <v>0</v>
      </c>
      <c r="P898" s="94">
        <v>0</v>
      </c>
      <c r="Q898" s="94">
        <v>0</v>
      </c>
      <c r="R898" t="s">
        <v>33</v>
      </c>
      <c r="S898" s="94">
        <v>-38578.01</v>
      </c>
      <c r="T898" s="94">
        <v>22674.99</v>
      </c>
      <c r="U898" s="94">
        <v>61253</v>
      </c>
      <c r="V898" t="s">
        <v>220</v>
      </c>
      <c r="W898" s="92"/>
      <c r="X898" t="s">
        <v>2</v>
      </c>
      <c r="Y898" t="s">
        <v>3</v>
      </c>
      <c r="Z898" s="94">
        <v>0</v>
      </c>
      <c r="AA898" s="94">
        <v>0</v>
      </c>
      <c r="AB898" s="94">
        <v>0</v>
      </c>
      <c r="AC898" s="94">
        <v>0</v>
      </c>
      <c r="AD898" s="94">
        <v>0</v>
      </c>
    </row>
    <row r="899" spans="1:30" x14ac:dyDescent="0.2">
      <c r="A899" t="s">
        <v>1109</v>
      </c>
      <c r="B899" t="s">
        <v>8</v>
      </c>
      <c r="C899" t="s">
        <v>5</v>
      </c>
      <c r="D899" t="s">
        <v>61</v>
      </c>
      <c r="E899" t="s">
        <v>971</v>
      </c>
      <c r="F899" s="84" t="str">
        <f>VLOOKUP(A899,[1]Sheet1!$A$2:$E$1721,5,FALSE)</f>
        <v>15</v>
      </c>
      <c r="G899" s="84">
        <f>VLOOKUP(A899,'[2]FA PLANT-&amp; ELECT INSLATION'!$A$6:$E$1086,5,FALSE)</f>
        <v>0</v>
      </c>
      <c r="H899" s="92">
        <v>41097</v>
      </c>
      <c r="I899" s="93">
        <f t="shared" ref="I899:I962" si="14">YEAR(H899)</f>
        <v>2012</v>
      </c>
      <c r="J899" s="94">
        <v>26180.75</v>
      </c>
      <c r="K899" s="94">
        <v>61253</v>
      </c>
      <c r="L899" s="94">
        <v>-35072.25</v>
      </c>
      <c r="M899" s="94">
        <v>0</v>
      </c>
      <c r="N899" s="94">
        <v>-3181.79</v>
      </c>
      <c r="O899" s="94">
        <v>0</v>
      </c>
      <c r="P899" s="94">
        <v>0</v>
      </c>
      <c r="Q899" s="94">
        <v>0</v>
      </c>
      <c r="R899" t="s">
        <v>33</v>
      </c>
      <c r="S899" s="94">
        <v>-38254.04</v>
      </c>
      <c r="T899" s="94">
        <v>22998.959999999999</v>
      </c>
      <c r="U899" s="94">
        <v>61253</v>
      </c>
      <c r="V899" t="s">
        <v>220</v>
      </c>
      <c r="W899" s="92"/>
      <c r="X899" t="s">
        <v>2</v>
      </c>
      <c r="Y899" t="s">
        <v>3</v>
      </c>
      <c r="Z899" s="94">
        <v>0</v>
      </c>
      <c r="AA899" s="94">
        <v>0</v>
      </c>
      <c r="AB899" s="94">
        <v>0</v>
      </c>
      <c r="AC899" s="94">
        <v>0</v>
      </c>
      <c r="AD899" s="94">
        <v>0</v>
      </c>
    </row>
    <row r="900" spans="1:30" x14ac:dyDescent="0.2">
      <c r="A900" t="s">
        <v>1110</v>
      </c>
      <c r="B900" t="s">
        <v>8</v>
      </c>
      <c r="C900" t="s">
        <v>5</v>
      </c>
      <c r="D900" t="s">
        <v>61</v>
      </c>
      <c r="E900" t="s">
        <v>971</v>
      </c>
      <c r="F900" s="84" t="str">
        <f>VLOOKUP(A900,[1]Sheet1!$A$2:$E$1721,5,FALSE)</f>
        <v>15</v>
      </c>
      <c r="G900" s="84">
        <f>VLOOKUP(A900,'[2]FA PLANT-&amp; ELECT INSLATION'!$A$6:$E$1086,5,FALSE)</f>
        <v>0</v>
      </c>
      <c r="H900" s="92">
        <v>41185</v>
      </c>
      <c r="I900" s="93">
        <f t="shared" si="14"/>
        <v>2012</v>
      </c>
      <c r="J900" s="94">
        <v>27446.43</v>
      </c>
      <c r="K900" s="94">
        <v>61253</v>
      </c>
      <c r="L900" s="94">
        <v>-33806.57</v>
      </c>
      <c r="M900" s="94">
        <v>0</v>
      </c>
      <c r="N900" s="94">
        <v>-3248.2</v>
      </c>
      <c r="O900" s="94">
        <v>0</v>
      </c>
      <c r="P900" s="94">
        <v>0</v>
      </c>
      <c r="Q900" s="94">
        <v>0</v>
      </c>
      <c r="R900" t="s">
        <v>33</v>
      </c>
      <c r="S900" s="94">
        <v>-37054.769999999997</v>
      </c>
      <c r="T900" s="94">
        <v>24198.23</v>
      </c>
      <c r="U900" s="94">
        <v>61253</v>
      </c>
      <c r="V900" t="s">
        <v>220</v>
      </c>
      <c r="W900" s="92"/>
      <c r="X900" t="s">
        <v>2</v>
      </c>
      <c r="Y900" t="s">
        <v>3</v>
      </c>
      <c r="Z900" s="94">
        <v>0</v>
      </c>
      <c r="AA900" s="94">
        <v>0</v>
      </c>
      <c r="AB900" s="94">
        <v>0</v>
      </c>
      <c r="AC900" s="94">
        <v>0</v>
      </c>
      <c r="AD900" s="94">
        <v>0</v>
      </c>
    </row>
    <row r="901" spans="1:30" x14ac:dyDescent="0.2">
      <c r="A901" t="s">
        <v>1061</v>
      </c>
      <c r="B901" t="s">
        <v>8</v>
      </c>
      <c r="C901" t="s">
        <v>5</v>
      </c>
      <c r="D901" t="s">
        <v>61</v>
      </c>
      <c r="E901" t="s">
        <v>1050</v>
      </c>
      <c r="F901" s="84" t="str">
        <f>VLOOKUP(A901,[1]Sheet1!$A$2:$E$1721,5,FALSE)</f>
        <v>15</v>
      </c>
      <c r="G901" s="84">
        <f>VLOOKUP(A901,'[2]FA PLANT-&amp; ELECT INSLATION'!$A$6:$E$1086,5,FALSE)</f>
        <v>0</v>
      </c>
      <c r="H901" s="92">
        <v>41189</v>
      </c>
      <c r="I901" s="93">
        <f t="shared" si="14"/>
        <v>2012</v>
      </c>
      <c r="J901" s="94">
        <v>31060.69</v>
      </c>
      <c r="K901" s="94">
        <v>69167</v>
      </c>
      <c r="L901" s="94">
        <v>-38106.31</v>
      </c>
      <c r="M901" s="94">
        <v>0</v>
      </c>
      <c r="N901" s="94">
        <v>-3671.59</v>
      </c>
      <c r="O901" s="94">
        <v>0</v>
      </c>
      <c r="P901" s="94">
        <v>0</v>
      </c>
      <c r="Q901" s="94">
        <v>0</v>
      </c>
      <c r="R901" t="s">
        <v>33</v>
      </c>
      <c r="S901" s="94">
        <v>-41777.9</v>
      </c>
      <c r="T901" s="94">
        <v>27389.1</v>
      </c>
      <c r="U901" s="94">
        <v>69167</v>
      </c>
      <c r="V901" t="s">
        <v>220</v>
      </c>
      <c r="W901" s="92"/>
      <c r="X901" t="s">
        <v>2</v>
      </c>
      <c r="Y901" t="s">
        <v>3</v>
      </c>
      <c r="Z901" s="94">
        <v>0</v>
      </c>
      <c r="AA901" s="94">
        <v>0</v>
      </c>
      <c r="AB901" s="94">
        <v>0</v>
      </c>
      <c r="AC901" s="94">
        <v>0</v>
      </c>
      <c r="AD901" s="94">
        <v>0</v>
      </c>
    </row>
    <row r="902" spans="1:30" x14ac:dyDescent="0.2">
      <c r="A902" t="s">
        <v>1062</v>
      </c>
      <c r="B902" t="s">
        <v>8</v>
      </c>
      <c r="C902" t="s">
        <v>5</v>
      </c>
      <c r="D902" t="s">
        <v>61</v>
      </c>
      <c r="E902" t="s">
        <v>1050</v>
      </c>
      <c r="F902" s="84" t="str">
        <f>VLOOKUP(A902,[1]Sheet1!$A$2:$E$1721,5,FALSE)</f>
        <v>15</v>
      </c>
      <c r="G902" s="84">
        <f>VLOOKUP(A902,'[2]FA PLANT-&amp; ELECT INSLATION'!$A$6:$E$1086,5,FALSE)</f>
        <v>0</v>
      </c>
      <c r="H902" s="92">
        <v>41189</v>
      </c>
      <c r="I902" s="93">
        <f t="shared" si="14"/>
        <v>2012</v>
      </c>
      <c r="J902" s="94">
        <v>31060.69</v>
      </c>
      <c r="K902" s="94">
        <v>69167</v>
      </c>
      <c r="L902" s="94">
        <v>-38106.31</v>
      </c>
      <c r="M902" s="94">
        <v>0</v>
      </c>
      <c r="N902" s="94">
        <v>-3671.59</v>
      </c>
      <c r="O902" s="94">
        <v>0</v>
      </c>
      <c r="P902" s="94">
        <v>0</v>
      </c>
      <c r="Q902" s="94">
        <v>0</v>
      </c>
      <c r="R902" t="s">
        <v>33</v>
      </c>
      <c r="S902" s="94">
        <v>-41777.9</v>
      </c>
      <c r="T902" s="94">
        <v>27389.1</v>
      </c>
      <c r="U902" s="94">
        <v>69167</v>
      </c>
      <c r="V902" t="s">
        <v>220</v>
      </c>
      <c r="W902" s="92"/>
      <c r="X902" t="s">
        <v>2</v>
      </c>
      <c r="Y902" t="s">
        <v>3</v>
      </c>
      <c r="Z902" s="94">
        <v>0</v>
      </c>
      <c r="AA902" s="94">
        <v>0</v>
      </c>
      <c r="AB902" s="94">
        <v>0</v>
      </c>
      <c r="AC902" s="94">
        <v>0</v>
      </c>
      <c r="AD902" s="94">
        <v>0</v>
      </c>
    </row>
    <row r="903" spans="1:30" x14ac:dyDescent="0.2">
      <c r="A903" t="s">
        <v>306</v>
      </c>
      <c r="B903" t="s">
        <v>8</v>
      </c>
      <c r="C903" t="s">
        <v>5</v>
      </c>
      <c r="D903" t="s">
        <v>61</v>
      </c>
      <c r="E903" t="s">
        <v>307</v>
      </c>
      <c r="F903" s="84" t="str">
        <f>VLOOKUP(A903,[1]Sheet1!$A$2:$E$1721,5,FALSE)</f>
        <v>15</v>
      </c>
      <c r="G903" s="84">
        <f>VLOOKUP(A903,'[2]FA PLANT-&amp; ELECT INSLATION'!$A$6:$E$1086,5,FALSE)</f>
        <v>1100</v>
      </c>
      <c r="H903" s="92">
        <v>41268</v>
      </c>
      <c r="I903" s="93">
        <f t="shared" si="14"/>
        <v>2012</v>
      </c>
      <c r="J903" s="94">
        <v>1303981.21</v>
      </c>
      <c r="K903" s="94">
        <v>2787782</v>
      </c>
      <c r="L903" s="94">
        <v>-1483800.79</v>
      </c>
      <c r="M903" s="94">
        <v>0</v>
      </c>
      <c r="N903" s="94">
        <v>-150576.03</v>
      </c>
      <c r="O903" s="94">
        <v>0</v>
      </c>
      <c r="P903" s="94">
        <v>0</v>
      </c>
      <c r="Q903" s="94">
        <v>0</v>
      </c>
      <c r="R903" t="s">
        <v>33</v>
      </c>
      <c r="S903" s="94">
        <v>-1634376.82</v>
      </c>
      <c r="T903" s="94">
        <v>1153405.18</v>
      </c>
      <c r="U903" s="94">
        <v>2787782</v>
      </c>
      <c r="V903" t="s">
        <v>220</v>
      </c>
      <c r="W903" s="92"/>
      <c r="X903" t="s">
        <v>2</v>
      </c>
      <c r="Y903" t="s">
        <v>3</v>
      </c>
      <c r="Z903" s="94">
        <v>0</v>
      </c>
      <c r="AA903" s="94">
        <v>0</v>
      </c>
      <c r="AB903" s="94">
        <v>0</v>
      </c>
      <c r="AC903" s="94">
        <v>0</v>
      </c>
      <c r="AD903" s="94">
        <v>0</v>
      </c>
    </row>
    <row r="904" spans="1:30" x14ac:dyDescent="0.2">
      <c r="A904" t="s">
        <v>448</v>
      </c>
      <c r="B904" t="s">
        <v>8</v>
      </c>
      <c r="C904" t="s">
        <v>5</v>
      </c>
      <c r="D904" t="s">
        <v>61</v>
      </c>
      <c r="E904" t="s">
        <v>449</v>
      </c>
      <c r="F904" s="84" t="str">
        <f>VLOOKUP(A904,[1]Sheet1!$A$2:$E$1721,5,FALSE)</f>
        <v>15</v>
      </c>
      <c r="G904" s="84">
        <f>VLOOKUP(A904,'[2]FA PLANT-&amp; ELECT INSLATION'!$A$6:$E$1086,5,FALSE)</f>
        <v>1092</v>
      </c>
      <c r="H904" s="92">
        <v>41268</v>
      </c>
      <c r="I904" s="93">
        <f t="shared" si="14"/>
        <v>2012</v>
      </c>
      <c r="J904" s="94">
        <v>401403.17</v>
      </c>
      <c r="K904" s="94">
        <v>858160</v>
      </c>
      <c r="L904" s="94">
        <v>-456756.83</v>
      </c>
      <c r="M904" s="94">
        <v>0</v>
      </c>
      <c r="N904" s="94">
        <v>-46351.66</v>
      </c>
      <c r="O904" s="94">
        <v>0</v>
      </c>
      <c r="P904" s="94">
        <v>0</v>
      </c>
      <c r="Q904" s="94">
        <v>0</v>
      </c>
      <c r="R904" t="s">
        <v>33</v>
      </c>
      <c r="S904" s="94">
        <v>-503108.49</v>
      </c>
      <c r="T904" s="94">
        <v>355051.51</v>
      </c>
      <c r="U904" s="94">
        <v>858160</v>
      </c>
      <c r="V904" t="s">
        <v>220</v>
      </c>
      <c r="W904" s="92"/>
      <c r="X904" t="s">
        <v>2</v>
      </c>
      <c r="Y904" t="s">
        <v>3</v>
      </c>
      <c r="Z904" s="94">
        <v>0</v>
      </c>
      <c r="AA904" s="94">
        <v>0</v>
      </c>
      <c r="AB904" s="94">
        <v>0</v>
      </c>
      <c r="AC904" s="94">
        <v>0</v>
      </c>
      <c r="AD904" s="94">
        <v>0</v>
      </c>
    </row>
    <row r="905" spans="1:30" x14ac:dyDescent="0.2">
      <c r="A905" t="s">
        <v>560</v>
      </c>
      <c r="B905" t="s">
        <v>8</v>
      </c>
      <c r="C905" t="s">
        <v>5</v>
      </c>
      <c r="D905" t="s">
        <v>61</v>
      </c>
      <c r="E905" t="s">
        <v>561</v>
      </c>
      <c r="F905" s="84" t="str">
        <f>VLOOKUP(A905,[1]Sheet1!$A$2:$E$1721,5,FALSE)</f>
        <v>15</v>
      </c>
      <c r="G905" s="84">
        <f>VLOOKUP(A905,'[2]FA PLANT-&amp; ELECT INSLATION'!$A$6:$E$1086,5,FALSE)</f>
        <v>0</v>
      </c>
      <c r="H905" s="92">
        <v>41307</v>
      </c>
      <c r="I905" s="93">
        <f t="shared" si="14"/>
        <v>2013</v>
      </c>
      <c r="J905" s="94">
        <v>253672.09</v>
      </c>
      <c r="K905" s="94">
        <v>528890</v>
      </c>
      <c r="L905" s="94">
        <v>-275217.90999999997</v>
      </c>
      <c r="M905" s="94">
        <v>0</v>
      </c>
      <c r="N905" s="94">
        <v>-28979.06</v>
      </c>
      <c r="O905" s="94">
        <v>0</v>
      </c>
      <c r="P905" s="94">
        <v>0</v>
      </c>
      <c r="Q905" s="94">
        <v>0</v>
      </c>
      <c r="R905" t="s">
        <v>33</v>
      </c>
      <c r="S905" s="94">
        <v>-304196.96999999997</v>
      </c>
      <c r="T905" s="94">
        <v>224693.03</v>
      </c>
      <c r="U905" s="94">
        <v>528890</v>
      </c>
      <c r="V905" t="s">
        <v>220</v>
      </c>
      <c r="W905" s="92"/>
      <c r="X905" t="s">
        <v>2</v>
      </c>
      <c r="Y905" t="s">
        <v>3</v>
      </c>
      <c r="Z905" s="94">
        <v>0</v>
      </c>
      <c r="AA905" s="94">
        <v>0</v>
      </c>
      <c r="AB905" s="94">
        <v>0</v>
      </c>
      <c r="AC905" s="94">
        <v>0</v>
      </c>
      <c r="AD905" s="94">
        <v>0</v>
      </c>
    </row>
    <row r="906" spans="1:30" x14ac:dyDescent="0.2">
      <c r="A906" t="s">
        <v>333</v>
      </c>
      <c r="B906" t="s">
        <v>8</v>
      </c>
      <c r="C906" t="s">
        <v>5</v>
      </c>
      <c r="D906" t="s">
        <v>61</v>
      </c>
      <c r="E906" t="s">
        <v>334</v>
      </c>
      <c r="F906" s="84" t="str">
        <f>VLOOKUP(A906,[1]Sheet1!$A$2:$E$1721,5,FALSE)</f>
        <v>15</v>
      </c>
      <c r="G906" s="84">
        <f>VLOOKUP(A906,'[2]FA PLANT-&amp; ELECT INSLATION'!$A$6:$E$1086,5,FALSE)</f>
        <v>0</v>
      </c>
      <c r="H906" s="92">
        <v>41358</v>
      </c>
      <c r="I906" s="93">
        <f t="shared" si="14"/>
        <v>2013</v>
      </c>
      <c r="J906" s="94">
        <v>1041310.71</v>
      </c>
      <c r="K906" s="94">
        <v>2035810</v>
      </c>
      <c r="L906" s="94">
        <v>-994499.29</v>
      </c>
      <c r="M906" s="94">
        <v>0</v>
      </c>
      <c r="N906" s="94">
        <v>-117722.24000000001</v>
      </c>
      <c r="O906" s="94">
        <v>0</v>
      </c>
      <c r="P906" s="94">
        <v>0</v>
      </c>
      <c r="Q906" s="94">
        <v>0</v>
      </c>
      <c r="R906" t="s">
        <v>33</v>
      </c>
      <c r="S906" s="94">
        <v>-1112221.53</v>
      </c>
      <c r="T906" s="94">
        <v>923588.47</v>
      </c>
      <c r="U906" s="94">
        <v>2035810</v>
      </c>
      <c r="V906" t="s">
        <v>220</v>
      </c>
      <c r="W906" s="92"/>
      <c r="X906" t="s">
        <v>2</v>
      </c>
      <c r="Y906" t="s">
        <v>3</v>
      </c>
      <c r="Z906" s="94">
        <v>0</v>
      </c>
      <c r="AA906" s="94">
        <v>0</v>
      </c>
      <c r="AB906" s="94">
        <v>0</v>
      </c>
      <c r="AC906" s="94">
        <v>0</v>
      </c>
      <c r="AD906" s="94">
        <v>0</v>
      </c>
    </row>
    <row r="907" spans="1:30" x14ac:dyDescent="0.2">
      <c r="A907" t="s">
        <v>352</v>
      </c>
      <c r="B907" t="s">
        <v>8</v>
      </c>
      <c r="C907" t="s">
        <v>5</v>
      </c>
      <c r="D907" t="s">
        <v>61</v>
      </c>
      <c r="E907" t="s">
        <v>353</v>
      </c>
      <c r="F907" s="84" t="str">
        <f>VLOOKUP(A907,[1]Sheet1!$A$2:$E$1721,5,FALSE)</f>
        <v>15</v>
      </c>
      <c r="G907" s="84">
        <f>VLOOKUP(A907,'[2]FA PLANT-&amp; ELECT INSLATION'!$A$6:$E$1086,5,FALSE)</f>
        <v>0</v>
      </c>
      <c r="H907" s="92">
        <v>41358</v>
      </c>
      <c r="I907" s="93">
        <f t="shared" si="14"/>
        <v>2013</v>
      </c>
      <c r="J907" s="94">
        <v>813154.26</v>
      </c>
      <c r="K907" s="94">
        <v>1662275</v>
      </c>
      <c r="L907" s="94">
        <v>-849120.74</v>
      </c>
      <c r="M907" s="94">
        <v>0</v>
      </c>
      <c r="N907" s="94">
        <v>-91474.35</v>
      </c>
      <c r="O907" s="94">
        <v>0</v>
      </c>
      <c r="P907" s="94">
        <v>0</v>
      </c>
      <c r="Q907" s="94">
        <v>0</v>
      </c>
      <c r="R907" t="s">
        <v>33</v>
      </c>
      <c r="S907" s="94">
        <v>-940595.09</v>
      </c>
      <c r="T907" s="94">
        <v>721679.91</v>
      </c>
      <c r="U907" s="94">
        <v>1662275</v>
      </c>
      <c r="V907" t="s">
        <v>220</v>
      </c>
      <c r="W907" s="92"/>
      <c r="X907" t="s">
        <v>2</v>
      </c>
      <c r="Y907" t="s">
        <v>3</v>
      </c>
      <c r="Z907" s="94">
        <v>0</v>
      </c>
      <c r="AA907" s="94">
        <v>0</v>
      </c>
      <c r="AB907" s="94">
        <v>0</v>
      </c>
      <c r="AC907" s="94">
        <v>0</v>
      </c>
      <c r="AD907" s="94">
        <v>0</v>
      </c>
    </row>
    <row r="908" spans="1:30" x14ac:dyDescent="0.2">
      <c r="A908" t="s">
        <v>287</v>
      </c>
      <c r="B908" t="s">
        <v>8</v>
      </c>
      <c r="C908" t="s">
        <v>5</v>
      </c>
      <c r="D908" t="s">
        <v>61</v>
      </c>
      <c r="E908" t="s">
        <v>288</v>
      </c>
      <c r="F908" s="84" t="str">
        <f>VLOOKUP(A908,[1]Sheet1!$A$2:$E$1721,5,FALSE)</f>
        <v>15</v>
      </c>
      <c r="G908" s="84">
        <f>VLOOKUP(A908,'[2]FA PLANT-&amp; ELECT INSLATION'!$A$6:$E$1086,5,FALSE)</f>
        <v>0</v>
      </c>
      <c r="H908" s="92">
        <v>41143</v>
      </c>
      <c r="I908" s="93">
        <f t="shared" si="14"/>
        <v>2012</v>
      </c>
      <c r="J908" s="94">
        <v>1353379.11</v>
      </c>
      <c r="K908" s="94">
        <v>3302550</v>
      </c>
      <c r="L908" s="94">
        <v>-1949170.89</v>
      </c>
      <c r="M908" s="94">
        <v>0</v>
      </c>
      <c r="N908" s="94">
        <v>-160753.09</v>
      </c>
      <c r="O908" s="94">
        <v>0</v>
      </c>
      <c r="P908" s="94">
        <v>0</v>
      </c>
      <c r="Q908" s="94">
        <v>0</v>
      </c>
      <c r="R908" t="s">
        <v>33</v>
      </c>
      <c r="S908" s="94">
        <v>-2109923.98</v>
      </c>
      <c r="T908" s="94">
        <v>1192626.02</v>
      </c>
      <c r="U908" s="94">
        <v>3302550</v>
      </c>
      <c r="V908" t="s">
        <v>220</v>
      </c>
      <c r="W908" s="92"/>
      <c r="X908" t="s">
        <v>2</v>
      </c>
      <c r="Y908" t="s">
        <v>3</v>
      </c>
      <c r="Z908" s="94">
        <v>0</v>
      </c>
      <c r="AA908" s="94">
        <v>0</v>
      </c>
      <c r="AB908" s="94">
        <v>0</v>
      </c>
      <c r="AC908" s="94">
        <v>0</v>
      </c>
      <c r="AD908" s="94">
        <v>0</v>
      </c>
    </row>
    <row r="909" spans="1:30" x14ac:dyDescent="0.2">
      <c r="A909" t="s">
        <v>327</v>
      </c>
      <c r="B909" t="s">
        <v>8</v>
      </c>
      <c r="C909" t="s">
        <v>5</v>
      </c>
      <c r="D909" t="s">
        <v>61</v>
      </c>
      <c r="E909" t="s">
        <v>328</v>
      </c>
      <c r="F909" s="84" t="str">
        <f>VLOOKUP(A909,[1]Sheet1!$A$2:$E$1721,5,FALSE)</f>
        <v>15</v>
      </c>
      <c r="G909" s="84">
        <f>VLOOKUP(A909,'[2]FA PLANT-&amp; ELECT INSLATION'!$A$6:$E$1086,5,FALSE)</f>
        <v>0</v>
      </c>
      <c r="H909" s="92">
        <v>41662</v>
      </c>
      <c r="I909" s="93">
        <f t="shared" si="14"/>
        <v>2014</v>
      </c>
      <c r="J909" s="94">
        <v>1005101.68</v>
      </c>
      <c r="K909" s="94">
        <v>2104974</v>
      </c>
      <c r="L909" s="94">
        <v>-1099872.32</v>
      </c>
      <c r="M909" s="94">
        <v>0</v>
      </c>
      <c r="N909" s="94">
        <v>-102097.09</v>
      </c>
      <c r="O909" s="94">
        <v>0</v>
      </c>
      <c r="P909" s="94">
        <v>0</v>
      </c>
      <c r="Q909" s="94">
        <v>0</v>
      </c>
      <c r="R909" t="s">
        <v>33</v>
      </c>
      <c r="S909" s="94">
        <v>-1201969.4099999999</v>
      </c>
      <c r="T909" s="94">
        <v>903004.59</v>
      </c>
      <c r="U909" s="94">
        <v>2104974</v>
      </c>
      <c r="V909" t="s">
        <v>220</v>
      </c>
      <c r="W909" s="92"/>
      <c r="X909" t="s">
        <v>2</v>
      </c>
      <c r="Y909" t="s">
        <v>3</v>
      </c>
      <c r="Z909" s="94">
        <v>0</v>
      </c>
      <c r="AA909" s="94">
        <v>0</v>
      </c>
      <c r="AB909" s="94">
        <v>0</v>
      </c>
      <c r="AC909" s="94">
        <v>0</v>
      </c>
      <c r="AD909" s="94">
        <v>0</v>
      </c>
    </row>
    <row r="910" spans="1:30" x14ac:dyDescent="0.2">
      <c r="A910" t="s">
        <v>392</v>
      </c>
      <c r="B910" t="s">
        <v>8</v>
      </c>
      <c r="C910" t="s">
        <v>5</v>
      </c>
      <c r="D910" t="s">
        <v>61</v>
      </c>
      <c r="E910" t="s">
        <v>393</v>
      </c>
      <c r="F910" s="84" t="str">
        <f>VLOOKUP(A910,[1]Sheet1!$A$2:$E$1721,5,FALSE)</f>
        <v>15</v>
      </c>
      <c r="G910" s="84">
        <f>VLOOKUP(A910,'[2]FA PLANT-&amp; ELECT INSLATION'!$A$6:$E$1086,5,FALSE)</f>
        <v>743</v>
      </c>
      <c r="H910" s="92">
        <v>41662</v>
      </c>
      <c r="I910" s="93">
        <f t="shared" si="14"/>
        <v>2014</v>
      </c>
      <c r="J910" s="94">
        <v>521715.43</v>
      </c>
      <c r="K910" s="94">
        <v>1139059</v>
      </c>
      <c r="L910" s="94">
        <v>-617343.56999999995</v>
      </c>
      <c r="M910" s="94">
        <v>0</v>
      </c>
      <c r="N910" s="94">
        <v>-52731.83</v>
      </c>
      <c r="O910" s="94">
        <v>0</v>
      </c>
      <c r="P910" s="94">
        <v>0</v>
      </c>
      <c r="Q910" s="94">
        <v>0</v>
      </c>
      <c r="R910" t="s">
        <v>33</v>
      </c>
      <c r="S910" s="94">
        <v>-670075.4</v>
      </c>
      <c r="T910" s="94">
        <v>468983.6</v>
      </c>
      <c r="U910" s="94">
        <v>1139059</v>
      </c>
      <c r="V910" t="s">
        <v>220</v>
      </c>
      <c r="W910" s="92"/>
      <c r="X910" t="s">
        <v>2</v>
      </c>
      <c r="Y910" t="s">
        <v>3</v>
      </c>
      <c r="Z910" s="94">
        <v>0</v>
      </c>
      <c r="AA910" s="94">
        <v>0</v>
      </c>
      <c r="AB910" s="94">
        <v>0</v>
      </c>
      <c r="AC910" s="94">
        <v>0</v>
      </c>
      <c r="AD910" s="94">
        <v>0</v>
      </c>
    </row>
    <row r="911" spans="1:30" x14ac:dyDescent="0.2">
      <c r="A911" t="s">
        <v>827</v>
      </c>
      <c r="B911" t="s">
        <v>8</v>
      </c>
      <c r="C911" t="s">
        <v>5</v>
      </c>
      <c r="D911" t="s">
        <v>61</v>
      </c>
      <c r="E911" t="s">
        <v>828</v>
      </c>
      <c r="F911" s="84" t="str">
        <f>VLOOKUP(A911,[1]Sheet1!$A$2:$E$1721,5,FALSE)</f>
        <v>15</v>
      </c>
      <c r="G911" s="84">
        <f>VLOOKUP(A911,'[2]FA PLANT-&amp; ELECT INSLATION'!$A$6:$E$1086,5,FALSE)</f>
        <v>0</v>
      </c>
      <c r="H911" s="92">
        <v>41640</v>
      </c>
      <c r="I911" s="93">
        <f t="shared" si="14"/>
        <v>2014</v>
      </c>
      <c r="J911" s="94">
        <v>109163.53</v>
      </c>
      <c r="K911" s="94">
        <v>192540</v>
      </c>
      <c r="L911" s="94">
        <v>-83376.47</v>
      </c>
      <c r="M911" s="94">
        <v>0</v>
      </c>
      <c r="N911" s="94">
        <v>-11371.15</v>
      </c>
      <c r="O911" s="94">
        <v>0</v>
      </c>
      <c r="P911" s="94">
        <v>0</v>
      </c>
      <c r="Q911" s="94">
        <v>0</v>
      </c>
      <c r="R911" t="s">
        <v>33</v>
      </c>
      <c r="S911" s="94">
        <v>-94747.62</v>
      </c>
      <c r="T911" s="94">
        <v>97792.38</v>
      </c>
      <c r="U911" s="94">
        <v>192540</v>
      </c>
      <c r="V911" t="s">
        <v>220</v>
      </c>
      <c r="W911" s="92"/>
      <c r="X911" t="s">
        <v>2</v>
      </c>
      <c r="Y911" t="s">
        <v>3</v>
      </c>
      <c r="Z911" s="94">
        <v>0</v>
      </c>
      <c r="AA911" s="94">
        <v>0</v>
      </c>
      <c r="AB911" s="94">
        <v>0</v>
      </c>
      <c r="AC911" s="94">
        <v>0</v>
      </c>
      <c r="AD911" s="94">
        <v>0</v>
      </c>
    </row>
    <row r="912" spans="1:30" x14ac:dyDescent="0.2">
      <c r="A912" t="s">
        <v>970</v>
      </c>
      <c r="B912" t="s">
        <v>8</v>
      </c>
      <c r="C912" t="s">
        <v>5</v>
      </c>
      <c r="D912" t="s">
        <v>61</v>
      </c>
      <c r="E912" t="s">
        <v>971</v>
      </c>
      <c r="F912" s="84" t="str">
        <f>VLOOKUP(A912,[1]Sheet1!$A$2:$E$1721,5,FALSE)</f>
        <v>15</v>
      </c>
      <c r="G912" s="84">
        <f>VLOOKUP(A912,'[2]FA PLANT-&amp; ELECT INSLATION'!$A$6:$E$1086,5,FALSE)</f>
        <v>0</v>
      </c>
      <c r="H912" s="92">
        <v>41662</v>
      </c>
      <c r="I912" s="93">
        <f t="shared" si="14"/>
        <v>2014</v>
      </c>
      <c r="J912" s="94">
        <v>62579.23</v>
      </c>
      <c r="K912" s="94">
        <v>110000</v>
      </c>
      <c r="L912" s="94">
        <v>-47420.77</v>
      </c>
      <c r="M912" s="94">
        <v>0</v>
      </c>
      <c r="N912" s="94">
        <v>-6476.19</v>
      </c>
      <c r="O912" s="94">
        <v>0</v>
      </c>
      <c r="P912" s="94">
        <v>0</v>
      </c>
      <c r="Q912" s="94">
        <v>0</v>
      </c>
      <c r="R912" t="s">
        <v>33</v>
      </c>
      <c r="S912" s="94">
        <v>-53896.959999999999</v>
      </c>
      <c r="T912" s="94">
        <v>56103.040000000001</v>
      </c>
      <c r="U912" s="94">
        <v>110000</v>
      </c>
      <c r="V912" t="s">
        <v>220</v>
      </c>
      <c r="W912" s="92"/>
      <c r="X912" t="s">
        <v>2</v>
      </c>
      <c r="Y912" t="s">
        <v>3</v>
      </c>
      <c r="Z912" s="94">
        <v>0</v>
      </c>
      <c r="AA912" s="94">
        <v>0</v>
      </c>
      <c r="AB912" s="94">
        <v>0</v>
      </c>
      <c r="AC912" s="94">
        <v>0</v>
      </c>
      <c r="AD912" s="94">
        <v>0</v>
      </c>
    </row>
    <row r="913" spans="1:30" x14ac:dyDescent="0.2">
      <c r="A913" t="s">
        <v>611</v>
      </c>
      <c r="B913" t="s">
        <v>8</v>
      </c>
      <c r="C913" t="s">
        <v>5</v>
      </c>
      <c r="D913" t="s">
        <v>61</v>
      </c>
      <c r="E913" t="s">
        <v>612</v>
      </c>
      <c r="F913" s="84" t="str">
        <f>VLOOKUP(A913,[1]Sheet1!$A$2:$E$1721,5,FALSE)</f>
        <v>15</v>
      </c>
      <c r="G913" s="84">
        <f>VLOOKUP(A913,'[2]FA PLANT-&amp; ELECT INSLATION'!$A$6:$E$1086,5,FALSE)</f>
        <v>0</v>
      </c>
      <c r="H913" s="92">
        <v>41820</v>
      </c>
      <c r="I913" s="93">
        <f t="shared" si="14"/>
        <v>2014</v>
      </c>
      <c r="J913" s="94">
        <v>260946.54</v>
      </c>
      <c r="K913" s="94">
        <v>431560</v>
      </c>
      <c r="L913" s="94">
        <v>-170613.46</v>
      </c>
      <c r="M913" s="94">
        <v>0</v>
      </c>
      <c r="N913" s="94">
        <v>-25887.26</v>
      </c>
      <c r="O913" s="94">
        <v>0</v>
      </c>
      <c r="P913" s="94">
        <v>0</v>
      </c>
      <c r="Q913" s="94">
        <v>0</v>
      </c>
      <c r="R913" t="s">
        <v>33</v>
      </c>
      <c r="S913" s="94">
        <v>-196500.72</v>
      </c>
      <c r="T913" s="94">
        <v>235059.28</v>
      </c>
      <c r="U913" s="94">
        <v>431560</v>
      </c>
      <c r="V913" t="s">
        <v>220</v>
      </c>
      <c r="W913" s="92"/>
      <c r="X913" t="s">
        <v>2</v>
      </c>
      <c r="Y913" t="s">
        <v>3</v>
      </c>
      <c r="Z913" s="94">
        <v>0</v>
      </c>
      <c r="AA913" s="94">
        <v>0</v>
      </c>
      <c r="AB913" s="94">
        <v>0</v>
      </c>
      <c r="AC913" s="94">
        <v>0</v>
      </c>
      <c r="AD913" s="94">
        <v>0</v>
      </c>
    </row>
    <row r="914" spans="1:30" x14ac:dyDescent="0.2">
      <c r="A914" t="s">
        <v>339</v>
      </c>
      <c r="B914" t="s">
        <v>8</v>
      </c>
      <c r="C914" t="s">
        <v>5</v>
      </c>
      <c r="D914" t="s">
        <v>61</v>
      </c>
      <c r="E914" t="s">
        <v>340</v>
      </c>
      <c r="F914" s="84" t="str">
        <f>VLOOKUP(A914,[1]Sheet1!$A$2:$E$1721,5,FALSE)</f>
        <v>15</v>
      </c>
      <c r="G914" s="84">
        <f>VLOOKUP(A914,'[2]FA PLANT-&amp; ELECT INSLATION'!$A$6:$E$1086,5,FALSE)</f>
        <v>1126</v>
      </c>
      <c r="H914" s="92">
        <v>42081</v>
      </c>
      <c r="I914" s="93">
        <f t="shared" si="14"/>
        <v>2015</v>
      </c>
      <c r="J914" s="94">
        <v>1306241.45</v>
      </c>
      <c r="K914" s="94">
        <v>1922901</v>
      </c>
      <c r="L914" s="94">
        <v>-616659.55000000005</v>
      </c>
      <c r="M914" s="94">
        <v>0</v>
      </c>
      <c r="N914" s="94">
        <v>-121475.57</v>
      </c>
      <c r="O914" s="94">
        <v>0</v>
      </c>
      <c r="P914" s="94">
        <v>0</v>
      </c>
      <c r="Q914" s="94">
        <v>0</v>
      </c>
      <c r="R914" t="s">
        <v>33</v>
      </c>
      <c r="S914" s="94">
        <v>-738135.12</v>
      </c>
      <c r="T914" s="94">
        <v>1184765.8799999999</v>
      </c>
      <c r="U914" s="94">
        <v>1922901</v>
      </c>
      <c r="V914" t="s">
        <v>220</v>
      </c>
      <c r="W914" s="92"/>
      <c r="X914" t="s">
        <v>2</v>
      </c>
      <c r="Y914" t="s">
        <v>3</v>
      </c>
      <c r="Z914" s="94">
        <v>0</v>
      </c>
      <c r="AA914" s="94">
        <v>0</v>
      </c>
      <c r="AB914" s="94">
        <v>0</v>
      </c>
      <c r="AC914" s="94">
        <v>0</v>
      </c>
      <c r="AD914" s="94">
        <v>0</v>
      </c>
    </row>
    <row r="915" spans="1:30" x14ac:dyDescent="0.2">
      <c r="A915" t="s">
        <v>462</v>
      </c>
      <c r="B915" t="s">
        <v>8</v>
      </c>
      <c r="C915" t="s">
        <v>5</v>
      </c>
      <c r="D915" t="s">
        <v>61</v>
      </c>
      <c r="E915" t="s">
        <v>463</v>
      </c>
      <c r="F915" s="84" t="str">
        <f>VLOOKUP(A915,[1]Sheet1!$A$2:$E$1721,5,FALSE)</f>
        <v>15</v>
      </c>
      <c r="G915" s="84">
        <f>VLOOKUP(A915,'[2]FA PLANT-&amp; ELECT INSLATION'!$A$6:$E$1086,5,FALSE)</f>
        <v>0</v>
      </c>
      <c r="H915" s="92">
        <v>42081</v>
      </c>
      <c r="I915" s="93">
        <f t="shared" si="14"/>
        <v>2015</v>
      </c>
      <c r="J915" s="94">
        <v>553868.76</v>
      </c>
      <c r="K915" s="94">
        <v>815343</v>
      </c>
      <c r="L915" s="94">
        <v>-261474.24</v>
      </c>
      <c r="M915" s="94">
        <v>0</v>
      </c>
      <c r="N915" s="94">
        <v>-51507.72</v>
      </c>
      <c r="O915" s="94">
        <v>0</v>
      </c>
      <c r="P915" s="94">
        <v>0</v>
      </c>
      <c r="Q915" s="94">
        <v>0</v>
      </c>
      <c r="R915" t="s">
        <v>33</v>
      </c>
      <c r="S915" s="94">
        <v>-312981.96000000002</v>
      </c>
      <c r="T915" s="94">
        <v>502361.04</v>
      </c>
      <c r="U915" s="94">
        <v>815343</v>
      </c>
      <c r="V915" t="s">
        <v>220</v>
      </c>
      <c r="W915" s="92"/>
      <c r="X915" t="s">
        <v>2</v>
      </c>
      <c r="Y915" t="s">
        <v>3</v>
      </c>
      <c r="Z915" s="94">
        <v>0</v>
      </c>
      <c r="AA915" s="94">
        <v>0</v>
      </c>
      <c r="AB915" s="94">
        <v>0</v>
      </c>
      <c r="AC915" s="94">
        <v>0</v>
      </c>
      <c r="AD915" s="94">
        <v>0</v>
      </c>
    </row>
    <row r="916" spans="1:30" x14ac:dyDescent="0.2">
      <c r="A916" t="s">
        <v>595</v>
      </c>
      <c r="B916" t="s">
        <v>8</v>
      </c>
      <c r="C916" t="s">
        <v>5</v>
      </c>
      <c r="D916" t="s">
        <v>61</v>
      </c>
      <c r="E916" t="s">
        <v>596</v>
      </c>
      <c r="F916" s="84" t="str">
        <f>VLOOKUP(A916,[1]Sheet1!$A$2:$E$1721,5,FALSE)</f>
        <v>15</v>
      </c>
      <c r="G916" s="84">
        <f>VLOOKUP(A916,'[2]FA PLANT-&amp; ELECT INSLATION'!$A$6:$E$1086,5,FALSE)</f>
        <v>0</v>
      </c>
      <c r="H916" s="92">
        <v>41755</v>
      </c>
      <c r="I916" s="93">
        <f t="shared" si="14"/>
        <v>2014</v>
      </c>
      <c r="J916" s="94">
        <v>207568.16</v>
      </c>
      <c r="K916" s="94">
        <v>462000</v>
      </c>
      <c r="L916" s="94">
        <v>-254431.84</v>
      </c>
      <c r="M916" s="94">
        <v>0</v>
      </c>
      <c r="N916" s="94">
        <v>-20341.66</v>
      </c>
      <c r="O916" s="94">
        <v>0</v>
      </c>
      <c r="P916" s="94">
        <v>0</v>
      </c>
      <c r="Q916" s="94">
        <v>0</v>
      </c>
      <c r="R916" t="s">
        <v>33</v>
      </c>
      <c r="S916" s="94">
        <v>-274773.5</v>
      </c>
      <c r="T916" s="94">
        <v>187226.5</v>
      </c>
      <c r="U916" s="94">
        <v>462000</v>
      </c>
      <c r="V916" t="s">
        <v>220</v>
      </c>
      <c r="W916" s="92"/>
      <c r="X916" t="s">
        <v>2</v>
      </c>
      <c r="Y916" t="s">
        <v>3</v>
      </c>
      <c r="Z916" s="94">
        <v>0</v>
      </c>
      <c r="AA916" s="94">
        <v>0</v>
      </c>
      <c r="AB916" s="94">
        <v>0</v>
      </c>
      <c r="AC916" s="94">
        <v>0</v>
      </c>
      <c r="AD916" s="94">
        <v>0</v>
      </c>
    </row>
    <row r="917" spans="1:30" x14ac:dyDescent="0.2">
      <c r="A917" t="s">
        <v>605</v>
      </c>
      <c r="B917" t="s">
        <v>0</v>
      </c>
      <c r="C917" t="s">
        <v>5</v>
      </c>
      <c r="D917" t="s">
        <v>61</v>
      </c>
      <c r="E917" t="s">
        <v>606</v>
      </c>
      <c r="F917" s="84" t="str">
        <f>VLOOKUP(A917,[1]Sheet1!$A$2:$E$1721,5,FALSE)</f>
        <v>10</v>
      </c>
      <c r="G917" s="84">
        <f>VLOOKUP(A917,'[2]FA PLANT-&amp; ELECT INSLATION'!$A$6:$E$1086,5,FALSE)</f>
        <v>1153</v>
      </c>
      <c r="H917" s="92">
        <v>42825</v>
      </c>
      <c r="I917" s="93">
        <f t="shared" si="14"/>
        <v>2017</v>
      </c>
      <c r="J917" s="94">
        <v>204944.69</v>
      </c>
      <c r="K917" s="94">
        <v>450000</v>
      </c>
      <c r="L917" s="94">
        <v>-245055.31</v>
      </c>
      <c r="M917" s="94">
        <v>0</v>
      </c>
      <c r="N917" s="94">
        <v>-26073.73</v>
      </c>
      <c r="O917" s="94">
        <v>0</v>
      </c>
      <c r="P917" s="94">
        <v>0</v>
      </c>
      <c r="Q917" s="94">
        <v>0</v>
      </c>
      <c r="R917" t="s">
        <v>33</v>
      </c>
      <c r="S917" s="94">
        <v>-271129.03999999998</v>
      </c>
      <c r="T917" s="94">
        <v>178870.96</v>
      </c>
      <c r="U917" s="94">
        <v>450000</v>
      </c>
      <c r="V917" t="s">
        <v>220</v>
      </c>
      <c r="W917" s="92"/>
      <c r="X917" t="s">
        <v>2</v>
      </c>
      <c r="Y917" t="s">
        <v>3</v>
      </c>
      <c r="Z917" s="94">
        <v>0</v>
      </c>
      <c r="AA917" s="94">
        <v>0</v>
      </c>
      <c r="AB917" s="94">
        <v>0</v>
      </c>
      <c r="AC917" s="94">
        <v>0</v>
      </c>
      <c r="AD917" s="94">
        <v>0</v>
      </c>
    </row>
    <row r="918" spans="1:30" x14ac:dyDescent="0.2">
      <c r="A918" t="s">
        <v>629</v>
      </c>
      <c r="B918" t="s">
        <v>0</v>
      </c>
      <c r="C918" t="s">
        <v>5</v>
      </c>
      <c r="D918" t="s">
        <v>61</v>
      </c>
      <c r="E918" t="s">
        <v>630</v>
      </c>
      <c r="F918" s="84" t="str">
        <f>VLOOKUP(A918,[1]Sheet1!$A$2:$E$1721,5,FALSE)</f>
        <v>10</v>
      </c>
      <c r="G918" s="84">
        <f>VLOOKUP(A918,'[2]FA PLANT-&amp; ELECT INSLATION'!$A$6:$E$1086,5,FALSE)</f>
        <v>0</v>
      </c>
      <c r="H918" s="92">
        <v>42825</v>
      </c>
      <c r="I918" s="93">
        <f t="shared" si="14"/>
        <v>2017</v>
      </c>
      <c r="J918" s="94">
        <v>0</v>
      </c>
      <c r="K918" s="94">
        <v>410839</v>
      </c>
      <c r="L918" s="94">
        <v>-410839</v>
      </c>
      <c r="M918" s="94">
        <v>0</v>
      </c>
      <c r="N918" s="94">
        <v>0</v>
      </c>
      <c r="O918" s="94">
        <v>0</v>
      </c>
      <c r="P918" s="94">
        <v>0</v>
      </c>
      <c r="Q918" s="94">
        <v>0</v>
      </c>
      <c r="R918" t="s">
        <v>33</v>
      </c>
      <c r="S918" s="94">
        <v>-410839</v>
      </c>
      <c r="T918" s="94">
        <v>0</v>
      </c>
      <c r="U918" s="94">
        <v>410839</v>
      </c>
      <c r="V918" t="s">
        <v>220</v>
      </c>
      <c r="W918" s="92"/>
      <c r="X918" t="s">
        <v>2</v>
      </c>
      <c r="Y918" t="s">
        <v>3</v>
      </c>
      <c r="Z918" s="94">
        <v>0</v>
      </c>
      <c r="AA918" s="94">
        <v>0</v>
      </c>
      <c r="AB918" s="94">
        <v>0</v>
      </c>
      <c r="AC918" s="94">
        <v>0</v>
      </c>
      <c r="AD918" s="94">
        <v>0</v>
      </c>
    </row>
    <row r="919" spans="1:30" x14ac:dyDescent="0.2">
      <c r="A919" t="s">
        <v>758</v>
      </c>
      <c r="B919" t="s">
        <v>0</v>
      </c>
      <c r="C919" t="s">
        <v>5</v>
      </c>
      <c r="D919" t="s">
        <v>61</v>
      </c>
      <c r="E919" t="s">
        <v>759</v>
      </c>
      <c r="F919" s="84" t="str">
        <f>VLOOKUP(A919,[1]Sheet1!$A$2:$E$1721,5,FALSE)</f>
        <v>10</v>
      </c>
      <c r="G919" s="84">
        <f>VLOOKUP(A919,'[2]FA PLANT-&amp; ELECT INSLATION'!$A$6:$E$1086,5,FALSE)</f>
        <v>0</v>
      </c>
      <c r="H919" s="92">
        <v>42825</v>
      </c>
      <c r="I919" s="93">
        <f t="shared" si="14"/>
        <v>2017</v>
      </c>
      <c r="J919" s="94">
        <v>55212.43</v>
      </c>
      <c r="K919" s="94">
        <v>250000</v>
      </c>
      <c r="L919" s="94">
        <v>-194787.57</v>
      </c>
      <c r="M919" s="94">
        <v>0</v>
      </c>
      <c r="N919" s="94">
        <v>-6104.16</v>
      </c>
      <c r="O919" s="94">
        <v>0</v>
      </c>
      <c r="P919" s="94">
        <v>0</v>
      </c>
      <c r="Q919" s="94">
        <v>0</v>
      </c>
      <c r="R919" t="s">
        <v>33</v>
      </c>
      <c r="S919" s="94">
        <v>-200891.73</v>
      </c>
      <c r="T919" s="94">
        <v>49108.27</v>
      </c>
      <c r="U919" s="94">
        <v>250000</v>
      </c>
      <c r="V919" t="s">
        <v>220</v>
      </c>
      <c r="W919" s="92"/>
      <c r="X919" t="s">
        <v>2</v>
      </c>
      <c r="Y919" t="s">
        <v>3</v>
      </c>
      <c r="Z919" s="94">
        <v>0</v>
      </c>
      <c r="AA919" s="94">
        <v>0</v>
      </c>
      <c r="AB919" s="94">
        <v>0</v>
      </c>
      <c r="AC919" s="94">
        <v>0</v>
      </c>
      <c r="AD919" s="94">
        <v>0</v>
      </c>
    </row>
    <row r="920" spans="1:30" x14ac:dyDescent="0.2">
      <c r="A920" t="s">
        <v>808</v>
      </c>
      <c r="B920" t="s">
        <v>0</v>
      </c>
      <c r="C920" t="s">
        <v>5</v>
      </c>
      <c r="D920" t="s">
        <v>61</v>
      </c>
      <c r="E920" t="s">
        <v>809</v>
      </c>
      <c r="F920" s="84" t="str">
        <f>VLOOKUP(A920,[1]Sheet1!$A$2:$E$1721,5,FALSE)</f>
        <v>10</v>
      </c>
      <c r="G920" s="84">
        <f>VLOOKUP(A920,'[2]FA PLANT-&amp; ELECT INSLATION'!$A$6:$E$1086,5,FALSE)</f>
        <v>1122</v>
      </c>
      <c r="H920" s="92">
        <v>42825</v>
      </c>
      <c r="I920" s="93">
        <f t="shared" si="14"/>
        <v>2017</v>
      </c>
      <c r="J920" s="94">
        <v>113519.94</v>
      </c>
      <c r="K920" s="94">
        <v>206000</v>
      </c>
      <c r="L920" s="94">
        <v>-92480.06</v>
      </c>
      <c r="M920" s="94">
        <v>0</v>
      </c>
      <c r="N920" s="94">
        <v>-14751.48</v>
      </c>
      <c r="O920" s="94">
        <v>0</v>
      </c>
      <c r="P920" s="94">
        <v>0</v>
      </c>
      <c r="Q920" s="94">
        <v>0</v>
      </c>
      <c r="R920" t="s">
        <v>33</v>
      </c>
      <c r="S920" s="94">
        <v>-107231.54</v>
      </c>
      <c r="T920" s="94">
        <v>98768.46</v>
      </c>
      <c r="U920" s="94">
        <v>206000</v>
      </c>
      <c r="V920" t="s">
        <v>220</v>
      </c>
      <c r="W920" s="92"/>
      <c r="X920" t="s">
        <v>2</v>
      </c>
      <c r="Y920" t="s">
        <v>3</v>
      </c>
      <c r="Z920" s="94">
        <v>0</v>
      </c>
      <c r="AA920" s="94">
        <v>0</v>
      </c>
      <c r="AB920" s="94">
        <v>0</v>
      </c>
      <c r="AC920" s="94">
        <v>0</v>
      </c>
      <c r="AD920" s="94">
        <v>0</v>
      </c>
    </row>
    <row r="921" spans="1:30" x14ac:dyDescent="0.2">
      <c r="A921" t="s">
        <v>818</v>
      </c>
      <c r="B921" t="s">
        <v>0</v>
      </c>
      <c r="C921" t="s">
        <v>5</v>
      </c>
      <c r="D921" t="s">
        <v>61</v>
      </c>
      <c r="E921" t="s">
        <v>819</v>
      </c>
      <c r="F921" s="84" t="str">
        <f>VLOOKUP(A921,[1]Sheet1!$A$2:$E$1721,5,FALSE)</f>
        <v>10</v>
      </c>
      <c r="G921" s="84">
        <f>VLOOKUP(A921,'[2]FA PLANT-&amp; ELECT INSLATION'!$A$6:$E$1086,5,FALSE)</f>
        <v>0</v>
      </c>
      <c r="H921" s="92">
        <v>42825</v>
      </c>
      <c r="I921" s="93">
        <f t="shared" si="14"/>
        <v>2017</v>
      </c>
      <c r="J921" s="94">
        <v>101393.01</v>
      </c>
      <c r="K921" s="94">
        <v>203061</v>
      </c>
      <c r="L921" s="94">
        <v>-101667.99</v>
      </c>
      <c r="M921" s="94">
        <v>0</v>
      </c>
      <c r="N921" s="94">
        <v>-13039.38</v>
      </c>
      <c r="O921" s="94">
        <v>0</v>
      </c>
      <c r="P921" s="94">
        <v>0</v>
      </c>
      <c r="Q921" s="94">
        <v>0</v>
      </c>
      <c r="R921" t="s">
        <v>33</v>
      </c>
      <c r="S921" s="94">
        <v>-114707.37</v>
      </c>
      <c r="T921" s="94">
        <v>88353.63</v>
      </c>
      <c r="U921" s="94">
        <v>203061</v>
      </c>
      <c r="V921" t="s">
        <v>220</v>
      </c>
      <c r="W921" s="92"/>
      <c r="X921" t="s">
        <v>2</v>
      </c>
      <c r="Y921" t="s">
        <v>3</v>
      </c>
      <c r="Z921" s="94">
        <v>0</v>
      </c>
      <c r="AA921" s="94">
        <v>0</v>
      </c>
      <c r="AB921" s="94">
        <v>0</v>
      </c>
      <c r="AC921" s="94">
        <v>0</v>
      </c>
      <c r="AD921" s="94">
        <v>0</v>
      </c>
    </row>
    <row r="922" spans="1:30" x14ac:dyDescent="0.2">
      <c r="A922" t="s">
        <v>753</v>
      </c>
      <c r="B922" t="s">
        <v>0</v>
      </c>
      <c r="C922" t="s">
        <v>5</v>
      </c>
      <c r="D922" t="s">
        <v>61</v>
      </c>
      <c r="E922" t="s">
        <v>754</v>
      </c>
      <c r="F922" s="84" t="str">
        <f>VLOOKUP(A922,[1]Sheet1!$A$2:$E$1721,5,FALSE)</f>
        <v>10</v>
      </c>
      <c r="G922" s="84">
        <v>1143</v>
      </c>
      <c r="H922" s="92">
        <v>42825</v>
      </c>
      <c r="I922" s="93">
        <f t="shared" si="14"/>
        <v>2017</v>
      </c>
      <c r="J922" s="94">
        <v>54538.32</v>
      </c>
      <c r="K922" s="94">
        <v>255141</v>
      </c>
      <c r="L922" s="94">
        <v>-200602.68</v>
      </c>
      <c r="M922" s="94">
        <v>0</v>
      </c>
      <c r="N922" s="94">
        <v>-5971.09</v>
      </c>
      <c r="O922" s="94">
        <v>0</v>
      </c>
      <c r="P922" s="94">
        <v>0</v>
      </c>
      <c r="Q922" s="94">
        <v>0</v>
      </c>
      <c r="R922" t="s">
        <v>33</v>
      </c>
      <c r="S922" s="94">
        <v>-206573.77</v>
      </c>
      <c r="T922" s="94">
        <v>48567.23</v>
      </c>
      <c r="U922" s="94">
        <v>255141</v>
      </c>
      <c r="V922" t="s">
        <v>220</v>
      </c>
      <c r="W922" s="92"/>
      <c r="X922" t="s">
        <v>2</v>
      </c>
      <c r="Y922" t="s">
        <v>3</v>
      </c>
      <c r="Z922" s="94">
        <v>0</v>
      </c>
      <c r="AA922" s="94">
        <v>0</v>
      </c>
      <c r="AB922" s="94">
        <v>0</v>
      </c>
      <c r="AC922" s="94">
        <v>0</v>
      </c>
      <c r="AD922" s="94">
        <v>0</v>
      </c>
    </row>
    <row r="923" spans="1:30" x14ac:dyDescent="0.2">
      <c r="A923" t="s">
        <v>734</v>
      </c>
      <c r="B923" t="s">
        <v>0</v>
      </c>
      <c r="C923" t="s">
        <v>5</v>
      </c>
      <c r="D923" t="s">
        <v>61</v>
      </c>
      <c r="E923" t="s">
        <v>735</v>
      </c>
      <c r="F923" s="84" t="str">
        <f>VLOOKUP(A923,[1]Sheet1!$A$2:$E$1721,5,FALSE)</f>
        <v>10</v>
      </c>
      <c r="G923" s="84">
        <v>1143</v>
      </c>
      <c r="H923" s="92">
        <v>42825</v>
      </c>
      <c r="I923" s="93">
        <f t="shared" si="14"/>
        <v>2017</v>
      </c>
      <c r="J923" s="94">
        <v>58840.44</v>
      </c>
      <c r="K923" s="94">
        <v>270895</v>
      </c>
      <c r="L923" s="94">
        <v>-212054.56</v>
      </c>
      <c r="M923" s="94">
        <v>0</v>
      </c>
      <c r="N923" s="94">
        <v>-6473.35</v>
      </c>
      <c r="O923" s="94">
        <v>0</v>
      </c>
      <c r="P923" s="94">
        <v>0</v>
      </c>
      <c r="Q923" s="94">
        <v>0</v>
      </c>
      <c r="R923" t="s">
        <v>33</v>
      </c>
      <c r="S923" s="94">
        <v>-218527.91</v>
      </c>
      <c r="T923" s="94">
        <v>52367.09</v>
      </c>
      <c r="U923" s="94">
        <v>270895</v>
      </c>
      <c r="V923" t="s">
        <v>220</v>
      </c>
      <c r="W923" s="92"/>
      <c r="X923" t="s">
        <v>2</v>
      </c>
      <c r="Y923" t="s">
        <v>3</v>
      </c>
      <c r="Z923" s="94">
        <v>0</v>
      </c>
      <c r="AA923" s="94">
        <v>0</v>
      </c>
      <c r="AB923" s="94">
        <v>0</v>
      </c>
      <c r="AC923" s="94">
        <v>0</v>
      </c>
      <c r="AD923" s="94">
        <v>0</v>
      </c>
    </row>
    <row r="924" spans="1:30" x14ac:dyDescent="0.2">
      <c r="A924" t="s">
        <v>765</v>
      </c>
      <c r="B924" t="s">
        <v>0</v>
      </c>
      <c r="C924" t="s">
        <v>5</v>
      </c>
      <c r="D924" t="s">
        <v>61</v>
      </c>
      <c r="E924" t="s">
        <v>766</v>
      </c>
      <c r="F924" s="84" t="str">
        <f>VLOOKUP(A924,[1]Sheet1!$A$2:$E$1721,5,FALSE)</f>
        <v>10</v>
      </c>
      <c r="G924" s="84">
        <v>1143</v>
      </c>
      <c r="H924" s="92">
        <v>42825</v>
      </c>
      <c r="I924" s="93">
        <f t="shared" si="14"/>
        <v>2017</v>
      </c>
      <c r="J924" s="94">
        <v>53271.19</v>
      </c>
      <c r="K924" s="94">
        <v>245252</v>
      </c>
      <c r="L924" s="94">
        <v>-191980.81</v>
      </c>
      <c r="M924" s="94">
        <v>0</v>
      </c>
      <c r="N924" s="94">
        <v>-5860.66</v>
      </c>
      <c r="O924" s="94">
        <v>0</v>
      </c>
      <c r="P924" s="94">
        <v>0</v>
      </c>
      <c r="Q924" s="94">
        <v>0</v>
      </c>
      <c r="R924" t="s">
        <v>33</v>
      </c>
      <c r="S924" s="94">
        <v>-197841.47</v>
      </c>
      <c r="T924" s="94">
        <v>47410.53</v>
      </c>
      <c r="U924" s="94">
        <v>245252</v>
      </c>
      <c r="V924" t="s">
        <v>220</v>
      </c>
      <c r="W924" s="92"/>
      <c r="X924" t="s">
        <v>2</v>
      </c>
      <c r="Y924" t="s">
        <v>3</v>
      </c>
      <c r="Z924" s="94">
        <v>0</v>
      </c>
      <c r="AA924" s="94">
        <v>0</v>
      </c>
      <c r="AB924" s="94">
        <v>0</v>
      </c>
      <c r="AC924" s="94">
        <v>0</v>
      </c>
      <c r="AD924" s="94">
        <v>0</v>
      </c>
    </row>
    <row r="925" spans="1:30" x14ac:dyDescent="0.2">
      <c r="A925" t="s">
        <v>751</v>
      </c>
      <c r="B925" t="s">
        <v>0</v>
      </c>
      <c r="C925" t="s">
        <v>5</v>
      </c>
      <c r="D925" t="s">
        <v>61</v>
      </c>
      <c r="E925" t="s">
        <v>752</v>
      </c>
      <c r="F925" s="84" t="str">
        <f>VLOOKUP(A925,[1]Sheet1!$A$2:$E$1721,5,FALSE)</f>
        <v>10</v>
      </c>
      <c r="G925" s="84">
        <v>1143</v>
      </c>
      <c r="H925" s="92">
        <v>42825</v>
      </c>
      <c r="I925" s="93">
        <f t="shared" si="14"/>
        <v>2017</v>
      </c>
      <c r="J925" s="94">
        <v>55433.14</v>
      </c>
      <c r="K925" s="94">
        <v>255210</v>
      </c>
      <c r="L925" s="94">
        <v>-199776.86</v>
      </c>
      <c r="M925" s="94">
        <v>0</v>
      </c>
      <c r="N925" s="94">
        <v>-6098.48</v>
      </c>
      <c r="O925" s="94">
        <v>0</v>
      </c>
      <c r="P925" s="94">
        <v>0</v>
      </c>
      <c r="Q925" s="94">
        <v>0</v>
      </c>
      <c r="R925" t="s">
        <v>33</v>
      </c>
      <c r="S925" s="94">
        <v>-205875.34</v>
      </c>
      <c r="T925" s="94">
        <v>49334.66</v>
      </c>
      <c r="U925" s="94">
        <v>255210</v>
      </c>
      <c r="V925" t="s">
        <v>220</v>
      </c>
      <c r="W925" s="92"/>
      <c r="X925" t="s">
        <v>2</v>
      </c>
      <c r="Y925" t="s">
        <v>3</v>
      </c>
      <c r="Z925" s="94">
        <v>0</v>
      </c>
      <c r="AA925" s="94">
        <v>0</v>
      </c>
      <c r="AB925" s="94">
        <v>0</v>
      </c>
      <c r="AC925" s="94">
        <v>0</v>
      </c>
      <c r="AD925" s="94">
        <v>0</v>
      </c>
    </row>
    <row r="926" spans="1:30" x14ac:dyDescent="0.2">
      <c r="A926" t="s">
        <v>852</v>
      </c>
      <c r="B926" t="s">
        <v>0</v>
      </c>
      <c r="C926" t="s">
        <v>5</v>
      </c>
      <c r="D926" t="s">
        <v>61</v>
      </c>
      <c r="E926" t="s">
        <v>853</v>
      </c>
      <c r="F926" s="84" t="str">
        <f>VLOOKUP(A926,[1]Sheet1!$A$2:$E$1721,5,FALSE)</f>
        <v>10</v>
      </c>
      <c r="G926" s="84">
        <v>1159</v>
      </c>
      <c r="H926" s="92">
        <v>42825</v>
      </c>
      <c r="I926" s="93">
        <f t="shared" si="14"/>
        <v>2017</v>
      </c>
      <c r="J926" s="94">
        <v>72219.13</v>
      </c>
      <c r="K926" s="94">
        <v>176718</v>
      </c>
      <c r="L926" s="94">
        <v>-104498.87</v>
      </c>
      <c r="M926" s="94">
        <v>0</v>
      </c>
      <c r="N926" s="94">
        <v>-9058.2900000000009</v>
      </c>
      <c r="O926" s="94">
        <v>0</v>
      </c>
      <c r="P926" s="94">
        <v>0</v>
      </c>
      <c r="Q926" s="94">
        <v>0</v>
      </c>
      <c r="R926" t="s">
        <v>33</v>
      </c>
      <c r="S926" s="94">
        <v>-113557.16</v>
      </c>
      <c r="T926" s="94">
        <v>63160.84</v>
      </c>
      <c r="U926" s="94">
        <v>176718</v>
      </c>
      <c r="V926" t="s">
        <v>220</v>
      </c>
      <c r="W926" s="92"/>
      <c r="X926" t="s">
        <v>2</v>
      </c>
      <c r="Y926" t="s">
        <v>3</v>
      </c>
      <c r="Z926" s="94">
        <v>0</v>
      </c>
      <c r="AA926" s="94">
        <v>0</v>
      </c>
      <c r="AB926" s="94">
        <v>0</v>
      </c>
      <c r="AC926" s="94">
        <v>0</v>
      </c>
      <c r="AD926" s="94">
        <v>0</v>
      </c>
    </row>
    <row r="927" spans="1:30" x14ac:dyDescent="0.2">
      <c r="A927" t="s">
        <v>869</v>
      </c>
      <c r="B927" t="s">
        <v>0</v>
      </c>
      <c r="C927" t="s">
        <v>5</v>
      </c>
      <c r="D927" t="s">
        <v>61</v>
      </c>
      <c r="E927" t="s">
        <v>870</v>
      </c>
      <c r="F927" s="84" t="str">
        <f>VLOOKUP(A927,[1]Sheet1!$A$2:$E$1721,5,FALSE)</f>
        <v>10</v>
      </c>
      <c r="G927" s="84">
        <v>636</v>
      </c>
      <c r="H927" s="92">
        <v>42825</v>
      </c>
      <c r="I927" s="93">
        <f t="shared" si="14"/>
        <v>2017</v>
      </c>
      <c r="J927" s="94">
        <v>85380.49</v>
      </c>
      <c r="K927" s="94">
        <v>157790</v>
      </c>
      <c r="L927" s="94">
        <v>-72409.509999999995</v>
      </c>
      <c r="M927" s="94">
        <v>0</v>
      </c>
      <c r="N927" s="94">
        <v>-11074.48</v>
      </c>
      <c r="O927" s="94">
        <v>0</v>
      </c>
      <c r="P927" s="94">
        <v>0</v>
      </c>
      <c r="Q927" s="94">
        <v>0</v>
      </c>
      <c r="R927" t="s">
        <v>33</v>
      </c>
      <c r="S927" s="94">
        <v>-83483.990000000005</v>
      </c>
      <c r="T927" s="94">
        <v>74306.009999999995</v>
      </c>
      <c r="U927" s="94">
        <v>157790</v>
      </c>
      <c r="V927" t="s">
        <v>220</v>
      </c>
      <c r="W927" s="92"/>
      <c r="X927" t="s">
        <v>2</v>
      </c>
      <c r="Y927" t="s">
        <v>3</v>
      </c>
      <c r="Z927" s="94">
        <v>0</v>
      </c>
      <c r="AA927" s="94">
        <v>0</v>
      </c>
      <c r="AB927" s="94">
        <v>0</v>
      </c>
      <c r="AC927" s="94">
        <v>0</v>
      </c>
      <c r="AD927" s="94">
        <v>0</v>
      </c>
    </row>
    <row r="928" spans="1:30" x14ac:dyDescent="0.2">
      <c r="A928" t="s">
        <v>881</v>
      </c>
      <c r="B928" t="s">
        <v>0</v>
      </c>
      <c r="C928" t="s">
        <v>5</v>
      </c>
      <c r="D928" t="s">
        <v>61</v>
      </c>
      <c r="E928" t="s">
        <v>882</v>
      </c>
      <c r="F928" s="84" t="str">
        <f>VLOOKUP(A928,[1]Sheet1!$A$2:$E$1721,5,FALSE)</f>
        <v>10</v>
      </c>
      <c r="G928" s="84">
        <f>VLOOKUP(A928,'[2]FA PLANT-&amp; ELECT INSLATION'!$A$6:$E$1086,5,FALSE)</f>
        <v>0</v>
      </c>
      <c r="H928" s="92">
        <v>42825</v>
      </c>
      <c r="I928" s="93">
        <f t="shared" si="14"/>
        <v>2017</v>
      </c>
      <c r="J928" s="94">
        <v>84060.05</v>
      </c>
      <c r="K928" s="94">
        <v>151434</v>
      </c>
      <c r="L928" s="94">
        <v>-67373.95</v>
      </c>
      <c r="M928" s="94">
        <v>0</v>
      </c>
      <c r="N928" s="94">
        <v>-10931.19</v>
      </c>
      <c r="O928" s="94">
        <v>0</v>
      </c>
      <c r="P928" s="94">
        <v>0</v>
      </c>
      <c r="Q928" s="94">
        <v>0</v>
      </c>
      <c r="R928" t="s">
        <v>33</v>
      </c>
      <c r="S928" s="94">
        <v>-78305.14</v>
      </c>
      <c r="T928" s="94">
        <v>73128.86</v>
      </c>
      <c r="U928" s="94">
        <v>151434</v>
      </c>
      <c r="V928" t="s">
        <v>220</v>
      </c>
      <c r="W928" s="92"/>
      <c r="X928" t="s">
        <v>2</v>
      </c>
      <c r="Y928" t="s">
        <v>3</v>
      </c>
      <c r="Z928" s="94">
        <v>0</v>
      </c>
      <c r="AA928" s="94">
        <v>0</v>
      </c>
      <c r="AB928" s="94">
        <v>0</v>
      </c>
      <c r="AC928" s="94">
        <v>0</v>
      </c>
      <c r="AD928" s="94">
        <v>0</v>
      </c>
    </row>
    <row r="929" spans="1:30" x14ac:dyDescent="0.2">
      <c r="A929" t="s">
        <v>887</v>
      </c>
      <c r="B929" t="s">
        <v>0</v>
      </c>
      <c r="C929" t="s">
        <v>5</v>
      </c>
      <c r="D929" t="s">
        <v>61</v>
      </c>
      <c r="E929" t="s">
        <v>888</v>
      </c>
      <c r="F929" s="84" t="str">
        <f>VLOOKUP(A929,[1]Sheet1!$A$2:$E$1721,5,FALSE)</f>
        <v>10</v>
      </c>
      <c r="G929" s="84">
        <f>VLOOKUP(A929,'[2]FA PLANT-&amp; ELECT INSLATION'!$A$6:$E$1086,5,FALSE)</f>
        <v>0</v>
      </c>
      <c r="H929" s="92">
        <v>42825</v>
      </c>
      <c r="I929" s="93">
        <f t="shared" si="14"/>
        <v>2017</v>
      </c>
      <c r="J929" s="94">
        <v>24301.51</v>
      </c>
      <c r="K929" s="94">
        <v>150000</v>
      </c>
      <c r="L929" s="94">
        <v>-125698.49</v>
      </c>
      <c r="M929" s="94">
        <v>0</v>
      </c>
      <c r="N929" s="94">
        <v>-2401.16</v>
      </c>
      <c r="O929" s="94">
        <v>0</v>
      </c>
      <c r="P929" s="94">
        <v>0</v>
      </c>
      <c r="Q929" s="94">
        <v>0</v>
      </c>
      <c r="R929" t="s">
        <v>33</v>
      </c>
      <c r="S929" s="94">
        <v>-128099.65</v>
      </c>
      <c r="T929" s="94">
        <v>21900.35</v>
      </c>
      <c r="U929" s="94">
        <v>150000</v>
      </c>
      <c r="V929" t="s">
        <v>220</v>
      </c>
      <c r="W929" s="92"/>
      <c r="X929" t="s">
        <v>2</v>
      </c>
      <c r="Y929" t="s">
        <v>3</v>
      </c>
      <c r="Z929" s="94">
        <v>0</v>
      </c>
      <c r="AA929" s="94">
        <v>0</v>
      </c>
      <c r="AB929" s="94">
        <v>0</v>
      </c>
      <c r="AC929" s="94">
        <v>0</v>
      </c>
      <c r="AD929" s="94">
        <v>0</v>
      </c>
    </row>
    <row r="930" spans="1:30" x14ac:dyDescent="0.2">
      <c r="A930" t="s">
        <v>894</v>
      </c>
      <c r="B930" t="s">
        <v>0</v>
      </c>
      <c r="C930" t="s">
        <v>5</v>
      </c>
      <c r="D930" t="s">
        <v>61</v>
      </c>
      <c r="E930" t="s">
        <v>895</v>
      </c>
      <c r="F930" s="84" t="str">
        <f>VLOOKUP(A930,[1]Sheet1!$A$2:$E$1721,5,FALSE)</f>
        <v>10</v>
      </c>
      <c r="G930" s="84">
        <f>VLOOKUP(A930,'[2]FA PLANT-&amp; ELECT INSLATION'!$A$6:$E$1086,5,FALSE)</f>
        <v>0</v>
      </c>
      <c r="H930" s="92">
        <v>42825</v>
      </c>
      <c r="I930" s="93">
        <f t="shared" si="14"/>
        <v>2017</v>
      </c>
      <c r="J930" s="94">
        <v>20416.48</v>
      </c>
      <c r="K930" s="94">
        <v>145860</v>
      </c>
      <c r="L930" s="94">
        <v>-125443.52</v>
      </c>
      <c r="M930" s="94">
        <v>0</v>
      </c>
      <c r="N930" s="94">
        <v>-1875.52</v>
      </c>
      <c r="O930" s="94">
        <v>0</v>
      </c>
      <c r="P930" s="94">
        <v>0</v>
      </c>
      <c r="Q930" s="94">
        <v>0</v>
      </c>
      <c r="R930" t="s">
        <v>33</v>
      </c>
      <c r="S930" s="94">
        <v>-127319.03999999999</v>
      </c>
      <c r="T930" s="94">
        <v>18540.96</v>
      </c>
      <c r="U930" s="94">
        <v>145860</v>
      </c>
      <c r="V930" t="s">
        <v>220</v>
      </c>
      <c r="W930" s="92"/>
      <c r="X930" t="s">
        <v>2</v>
      </c>
      <c r="Y930" t="s">
        <v>3</v>
      </c>
      <c r="Z930" s="94">
        <v>0</v>
      </c>
      <c r="AA930" s="94">
        <v>0</v>
      </c>
      <c r="AB930" s="94">
        <v>0</v>
      </c>
      <c r="AC930" s="94">
        <v>0</v>
      </c>
      <c r="AD930" s="94">
        <v>0</v>
      </c>
    </row>
    <row r="931" spans="1:30" x14ac:dyDescent="0.2">
      <c r="A931" t="s">
        <v>896</v>
      </c>
      <c r="B931" t="s">
        <v>0</v>
      </c>
      <c r="C931" t="s">
        <v>5</v>
      </c>
      <c r="D931" t="s">
        <v>61</v>
      </c>
      <c r="E931" t="s">
        <v>897</v>
      </c>
      <c r="F931" s="84" t="str">
        <f>VLOOKUP(A931,[1]Sheet1!$A$2:$E$1721,5,FALSE)</f>
        <v>10</v>
      </c>
      <c r="G931" s="84">
        <f>VLOOKUP(A931,'[2]FA PLANT-&amp; ELECT INSLATION'!$A$6:$E$1086,5,FALSE)</f>
        <v>0</v>
      </c>
      <c r="H931" s="92">
        <v>42825</v>
      </c>
      <c r="I931" s="93">
        <f t="shared" si="14"/>
        <v>2017</v>
      </c>
      <c r="J931" s="94">
        <v>20416.48</v>
      </c>
      <c r="K931" s="94">
        <v>145860</v>
      </c>
      <c r="L931" s="94">
        <v>-125443.52</v>
      </c>
      <c r="M931" s="94">
        <v>0</v>
      </c>
      <c r="N931" s="94">
        <v>-1875.52</v>
      </c>
      <c r="O931" s="94">
        <v>0</v>
      </c>
      <c r="P931" s="94">
        <v>0</v>
      </c>
      <c r="Q931" s="94">
        <v>0</v>
      </c>
      <c r="R931" t="s">
        <v>33</v>
      </c>
      <c r="S931" s="94">
        <v>-127319.03999999999</v>
      </c>
      <c r="T931" s="94">
        <v>18540.96</v>
      </c>
      <c r="U931" s="94">
        <v>145860</v>
      </c>
      <c r="V931" t="s">
        <v>220</v>
      </c>
      <c r="W931" s="92"/>
      <c r="X931" t="s">
        <v>2</v>
      </c>
      <c r="Y931" t="s">
        <v>3</v>
      </c>
      <c r="Z931" s="94">
        <v>0</v>
      </c>
      <c r="AA931" s="94">
        <v>0</v>
      </c>
      <c r="AB931" s="94">
        <v>0</v>
      </c>
      <c r="AC931" s="94">
        <v>0</v>
      </c>
      <c r="AD931" s="94">
        <v>0</v>
      </c>
    </row>
    <row r="932" spans="1:30" x14ac:dyDescent="0.2">
      <c r="A932" t="s">
        <v>901</v>
      </c>
      <c r="B932" t="s">
        <v>0</v>
      </c>
      <c r="C932" t="s">
        <v>5</v>
      </c>
      <c r="D932" t="s">
        <v>61</v>
      </c>
      <c r="E932" t="s">
        <v>902</v>
      </c>
      <c r="F932" s="84" t="str">
        <f>VLOOKUP(A932,[1]Sheet1!$A$2:$E$1721,5,FALSE)</f>
        <v>10</v>
      </c>
      <c r="G932" s="84">
        <f>VLOOKUP(A932,'[2]FA PLANT-&amp; ELECT INSLATION'!$A$6:$E$1086,5,FALSE)</f>
        <v>0</v>
      </c>
      <c r="H932" s="92">
        <v>42825</v>
      </c>
      <c r="I932" s="93">
        <f t="shared" si="14"/>
        <v>2017</v>
      </c>
      <c r="J932" s="94">
        <v>4415.3</v>
      </c>
      <c r="K932" s="94">
        <v>144892</v>
      </c>
      <c r="L932" s="94">
        <v>-140476.70000000001</v>
      </c>
      <c r="M932" s="94">
        <v>0</v>
      </c>
      <c r="N932" s="94">
        <v>-631</v>
      </c>
      <c r="O932" s="94">
        <v>0</v>
      </c>
      <c r="P932" s="94">
        <v>0</v>
      </c>
      <c r="Q932" s="94">
        <v>0</v>
      </c>
      <c r="R932" t="s">
        <v>33</v>
      </c>
      <c r="S932" s="94">
        <v>-141107.70000000001</v>
      </c>
      <c r="T932" s="94">
        <v>3784.3</v>
      </c>
      <c r="U932" s="94">
        <v>144892</v>
      </c>
      <c r="V932" t="s">
        <v>220</v>
      </c>
      <c r="W932" s="92"/>
      <c r="X932" t="s">
        <v>2</v>
      </c>
      <c r="Y932" t="s">
        <v>3</v>
      </c>
      <c r="Z932" s="94">
        <v>0</v>
      </c>
      <c r="AA932" s="94">
        <v>0</v>
      </c>
      <c r="AB932" s="94">
        <v>0</v>
      </c>
      <c r="AC932" s="94">
        <v>0</v>
      </c>
      <c r="AD932" s="94">
        <v>0</v>
      </c>
    </row>
    <row r="933" spans="1:30" x14ac:dyDescent="0.2">
      <c r="A933" t="s">
        <v>909</v>
      </c>
      <c r="B933" t="s">
        <v>0</v>
      </c>
      <c r="C933" t="s">
        <v>5</v>
      </c>
      <c r="D933" t="s">
        <v>61</v>
      </c>
      <c r="E933" t="s">
        <v>910</v>
      </c>
      <c r="F933" s="84" t="str">
        <f>VLOOKUP(A933,[1]Sheet1!$A$2:$E$1721,5,FALSE)</f>
        <v>10</v>
      </c>
      <c r="G933" s="84">
        <f>VLOOKUP(A933,'[2]FA PLANT-&amp; ELECT INSLATION'!$A$6:$E$1086,5,FALSE)</f>
        <v>727</v>
      </c>
      <c r="H933" s="92">
        <v>42825</v>
      </c>
      <c r="I933" s="93">
        <f t="shared" si="14"/>
        <v>2017</v>
      </c>
      <c r="J933" s="94">
        <v>51912.22</v>
      </c>
      <c r="K933" s="94">
        <v>138456</v>
      </c>
      <c r="L933" s="94">
        <v>-86543.78</v>
      </c>
      <c r="M933" s="94">
        <v>0</v>
      </c>
      <c r="N933" s="94">
        <v>-6429.58</v>
      </c>
      <c r="O933" s="94">
        <v>0</v>
      </c>
      <c r="P933" s="94">
        <v>0</v>
      </c>
      <c r="Q933" s="94">
        <v>0</v>
      </c>
      <c r="R933" t="s">
        <v>33</v>
      </c>
      <c r="S933" s="94">
        <v>-92973.36</v>
      </c>
      <c r="T933" s="94">
        <v>45482.64</v>
      </c>
      <c r="U933" s="94">
        <v>138456</v>
      </c>
      <c r="V933" t="s">
        <v>220</v>
      </c>
      <c r="W933" s="92"/>
      <c r="X933" t="s">
        <v>2</v>
      </c>
      <c r="Y933" t="s">
        <v>3</v>
      </c>
      <c r="Z933" s="94">
        <v>0</v>
      </c>
      <c r="AA933" s="94">
        <v>0</v>
      </c>
      <c r="AB933" s="94">
        <v>0</v>
      </c>
      <c r="AC933" s="94">
        <v>0</v>
      </c>
      <c r="AD933" s="94">
        <v>0</v>
      </c>
    </row>
    <row r="934" spans="1:30" x14ac:dyDescent="0.2">
      <c r="A934" t="s">
        <v>938</v>
      </c>
      <c r="B934" t="s">
        <v>0</v>
      </c>
      <c r="C934" t="s">
        <v>5</v>
      </c>
      <c r="D934" t="s">
        <v>61</v>
      </c>
      <c r="E934" t="s">
        <v>939</v>
      </c>
      <c r="F934" s="84" t="str">
        <f>VLOOKUP(A934,[1]Sheet1!$A$2:$E$1721,5,FALSE)</f>
        <v>10</v>
      </c>
      <c r="G934" s="84">
        <f>VLOOKUP(A934,'[2]FA PLANT-&amp; ELECT INSLATION'!$A$6:$E$1086,5,FALSE)</f>
        <v>0</v>
      </c>
      <c r="H934" s="92">
        <v>42825</v>
      </c>
      <c r="I934" s="93">
        <f t="shared" si="14"/>
        <v>2017</v>
      </c>
      <c r="J934" s="94">
        <v>0</v>
      </c>
      <c r="K934" s="94">
        <v>126083</v>
      </c>
      <c r="L934" s="94">
        <v>-126083</v>
      </c>
      <c r="M934" s="94">
        <v>0</v>
      </c>
      <c r="N934" s="94">
        <v>0</v>
      </c>
      <c r="O934" s="94">
        <v>0</v>
      </c>
      <c r="P934" s="94">
        <v>0</v>
      </c>
      <c r="Q934" s="94">
        <v>0</v>
      </c>
      <c r="R934" t="s">
        <v>33</v>
      </c>
      <c r="S934" s="94">
        <v>-126083</v>
      </c>
      <c r="T934" s="94">
        <v>0</v>
      </c>
      <c r="U934" s="94">
        <v>126083</v>
      </c>
      <c r="V934" t="s">
        <v>220</v>
      </c>
      <c r="W934" s="92"/>
      <c r="X934" t="s">
        <v>2</v>
      </c>
      <c r="Y934" t="s">
        <v>3</v>
      </c>
      <c r="Z934" s="94">
        <v>0</v>
      </c>
      <c r="AA934" s="94">
        <v>0</v>
      </c>
      <c r="AB934" s="94">
        <v>0</v>
      </c>
      <c r="AC934" s="94">
        <v>0</v>
      </c>
      <c r="AD934" s="94">
        <v>0</v>
      </c>
    </row>
    <row r="935" spans="1:30" x14ac:dyDescent="0.2">
      <c r="A935" t="s">
        <v>951</v>
      </c>
      <c r="B935" t="s">
        <v>0</v>
      </c>
      <c r="C935" t="s">
        <v>5</v>
      </c>
      <c r="D935" t="s">
        <v>61</v>
      </c>
      <c r="E935" t="s">
        <v>952</v>
      </c>
      <c r="F935" s="84" t="str">
        <f>VLOOKUP(A935,[1]Sheet1!$A$2:$E$1721,5,FALSE)</f>
        <v>10</v>
      </c>
      <c r="G935" s="84">
        <f>VLOOKUP(A935,'[2]FA PLANT-&amp; ELECT INSLATION'!$A$6:$E$1086,5,FALSE)</f>
        <v>0</v>
      </c>
      <c r="H935" s="92">
        <v>42825</v>
      </c>
      <c r="I935" s="93">
        <f t="shared" si="14"/>
        <v>2017</v>
      </c>
      <c r="J935" s="94">
        <v>35258.22</v>
      </c>
      <c r="K935" s="94">
        <v>119745</v>
      </c>
      <c r="L935" s="94">
        <v>-84486.78</v>
      </c>
      <c r="M935" s="94">
        <v>0</v>
      </c>
      <c r="N935" s="94">
        <v>-4183.2</v>
      </c>
      <c r="O935" s="94">
        <v>0</v>
      </c>
      <c r="P935" s="94">
        <v>0</v>
      </c>
      <c r="Q935" s="94">
        <v>0</v>
      </c>
      <c r="R935" t="s">
        <v>33</v>
      </c>
      <c r="S935" s="94">
        <v>-88669.98</v>
      </c>
      <c r="T935" s="94">
        <v>31075.02</v>
      </c>
      <c r="U935" s="94">
        <v>119745</v>
      </c>
      <c r="V935" t="s">
        <v>220</v>
      </c>
      <c r="W935" s="92"/>
      <c r="X935" t="s">
        <v>2</v>
      </c>
      <c r="Y935" t="s">
        <v>3</v>
      </c>
      <c r="Z935" s="94">
        <v>0</v>
      </c>
      <c r="AA935" s="94">
        <v>0</v>
      </c>
      <c r="AB935" s="94">
        <v>0</v>
      </c>
      <c r="AC935" s="94">
        <v>0</v>
      </c>
      <c r="AD935" s="94">
        <v>0</v>
      </c>
    </row>
    <row r="936" spans="1:30" x14ac:dyDescent="0.2">
      <c r="A936" t="s">
        <v>973</v>
      </c>
      <c r="B936" t="s">
        <v>0</v>
      </c>
      <c r="C936" t="s">
        <v>5</v>
      </c>
      <c r="D936" t="s">
        <v>61</v>
      </c>
      <c r="E936" t="s">
        <v>974</v>
      </c>
      <c r="F936" s="84" t="str">
        <f>VLOOKUP(A936,[1]Sheet1!$A$2:$E$1721,5,FALSE)</f>
        <v>10</v>
      </c>
      <c r="G936" s="84">
        <f>VLOOKUP(A936,'[2]FA PLANT-&amp; ELECT INSLATION'!$A$6:$E$1086,5,FALSE)</f>
        <v>0</v>
      </c>
      <c r="H936" s="92">
        <v>42825</v>
      </c>
      <c r="I936" s="93">
        <f t="shared" si="14"/>
        <v>2017</v>
      </c>
      <c r="J936" s="94">
        <v>56504.160000000003</v>
      </c>
      <c r="K936" s="94">
        <v>107274</v>
      </c>
      <c r="L936" s="94">
        <v>-50769.84</v>
      </c>
      <c r="M936" s="94">
        <v>0</v>
      </c>
      <c r="N936" s="94">
        <v>-7308.64</v>
      </c>
      <c r="O936" s="94">
        <v>0</v>
      </c>
      <c r="P936" s="94">
        <v>0</v>
      </c>
      <c r="Q936" s="94">
        <v>0</v>
      </c>
      <c r="R936" t="s">
        <v>33</v>
      </c>
      <c r="S936" s="94">
        <v>-58078.48</v>
      </c>
      <c r="T936" s="94">
        <v>49195.519999999997</v>
      </c>
      <c r="U936" s="94">
        <v>107274</v>
      </c>
      <c r="V936" t="s">
        <v>220</v>
      </c>
      <c r="W936" s="92"/>
      <c r="X936" t="s">
        <v>2</v>
      </c>
      <c r="Y936" t="s">
        <v>3</v>
      </c>
      <c r="Z936" s="94">
        <v>0</v>
      </c>
      <c r="AA936" s="94">
        <v>0</v>
      </c>
      <c r="AB936" s="94">
        <v>0</v>
      </c>
      <c r="AC936" s="94">
        <v>0</v>
      </c>
      <c r="AD936" s="94">
        <v>0</v>
      </c>
    </row>
    <row r="937" spans="1:30" x14ac:dyDescent="0.2">
      <c r="A937" t="s">
        <v>977</v>
      </c>
      <c r="B937" t="s">
        <v>0</v>
      </c>
      <c r="C937" t="s">
        <v>5</v>
      </c>
      <c r="D937" t="s">
        <v>61</v>
      </c>
      <c r="E937" t="s">
        <v>978</v>
      </c>
      <c r="F937" s="84" t="str">
        <f>VLOOKUP(A937,[1]Sheet1!$A$2:$E$1721,5,FALSE)</f>
        <v>10</v>
      </c>
      <c r="G937" s="84">
        <f>VLOOKUP(A937,'[2]FA PLANT-&amp; ELECT INSLATION'!$A$6:$E$1086,5,FALSE)</f>
        <v>0</v>
      </c>
      <c r="H937" s="92">
        <v>42825</v>
      </c>
      <c r="I937" s="93">
        <f t="shared" si="14"/>
        <v>2017</v>
      </c>
      <c r="J937" s="94">
        <v>52811.28</v>
      </c>
      <c r="K937" s="94">
        <v>105000</v>
      </c>
      <c r="L937" s="94">
        <v>-52188.72</v>
      </c>
      <c r="M937" s="94">
        <v>0</v>
      </c>
      <c r="N937" s="94">
        <v>-6797.13</v>
      </c>
      <c r="O937" s="94">
        <v>0</v>
      </c>
      <c r="P937" s="94">
        <v>0</v>
      </c>
      <c r="Q937" s="94">
        <v>0</v>
      </c>
      <c r="R937" t="s">
        <v>33</v>
      </c>
      <c r="S937" s="94">
        <v>-58985.85</v>
      </c>
      <c r="T937" s="94">
        <v>46014.15</v>
      </c>
      <c r="U937" s="94">
        <v>105000</v>
      </c>
      <c r="V937" t="s">
        <v>220</v>
      </c>
      <c r="W937" s="92"/>
      <c r="X937" t="s">
        <v>2</v>
      </c>
      <c r="Y937" t="s">
        <v>3</v>
      </c>
      <c r="Z937" s="94">
        <v>0</v>
      </c>
      <c r="AA937" s="94">
        <v>0</v>
      </c>
      <c r="AB937" s="94">
        <v>0</v>
      </c>
      <c r="AC937" s="94">
        <v>0</v>
      </c>
      <c r="AD937" s="94">
        <v>0</v>
      </c>
    </row>
    <row r="938" spans="1:30" x14ac:dyDescent="0.2">
      <c r="A938" t="s">
        <v>623</v>
      </c>
      <c r="B938" t="s">
        <v>0</v>
      </c>
      <c r="C938" t="s">
        <v>5</v>
      </c>
      <c r="D938" t="s">
        <v>61</v>
      </c>
      <c r="E938" t="s">
        <v>624</v>
      </c>
      <c r="F938" s="84" t="str">
        <f>VLOOKUP(A938,[1]Sheet1!$A$2:$E$1721,5,FALSE)</f>
        <v>10</v>
      </c>
      <c r="G938" s="84">
        <f>VLOOKUP(A938,'[2]FA PLANT-&amp; ELECT INSLATION'!$A$6:$E$1086,5,FALSE)</f>
        <v>0</v>
      </c>
      <c r="H938" s="92">
        <v>42825</v>
      </c>
      <c r="I938" s="93">
        <f t="shared" si="14"/>
        <v>2017</v>
      </c>
      <c r="J938" s="94">
        <v>0</v>
      </c>
      <c r="K938" s="94">
        <v>424038</v>
      </c>
      <c r="L938" s="94">
        <v>-424038</v>
      </c>
      <c r="M938" s="94">
        <v>0</v>
      </c>
      <c r="N938" s="94">
        <v>0</v>
      </c>
      <c r="O938" s="94">
        <v>0</v>
      </c>
      <c r="P938" s="94">
        <v>0</v>
      </c>
      <c r="Q938" s="94">
        <v>0</v>
      </c>
      <c r="R938" t="s">
        <v>33</v>
      </c>
      <c r="S938" s="94">
        <v>-424038</v>
      </c>
      <c r="T938" s="94">
        <v>0</v>
      </c>
      <c r="U938" s="94">
        <v>424038</v>
      </c>
      <c r="V938" t="s">
        <v>220</v>
      </c>
      <c r="W938" s="92"/>
      <c r="X938" t="s">
        <v>2</v>
      </c>
      <c r="Y938" t="s">
        <v>3</v>
      </c>
      <c r="Z938" s="94">
        <v>0</v>
      </c>
      <c r="AA938" s="94">
        <v>0</v>
      </c>
      <c r="AB938" s="94">
        <v>0</v>
      </c>
      <c r="AC938" s="94">
        <v>0</v>
      </c>
      <c r="AD938" s="94">
        <v>0</v>
      </c>
    </row>
    <row r="939" spans="1:30" x14ac:dyDescent="0.2">
      <c r="A939" t="s">
        <v>590</v>
      </c>
      <c r="B939" t="s">
        <v>0</v>
      </c>
      <c r="C939" t="s">
        <v>5</v>
      </c>
      <c r="D939" t="s">
        <v>61</v>
      </c>
      <c r="E939" t="s">
        <v>591</v>
      </c>
      <c r="F939" s="84" t="str">
        <f>VLOOKUP(A939,[1]Sheet1!$A$2:$E$1721,5,FALSE)</f>
        <v>10</v>
      </c>
      <c r="G939" s="84">
        <f>VLOOKUP(A939,'[2]FA PLANT-&amp; ELECT INSLATION'!$A$6:$E$1086,5,FALSE)</f>
        <v>1108</v>
      </c>
      <c r="H939" s="92">
        <v>42825</v>
      </c>
      <c r="I939" s="93">
        <f t="shared" si="14"/>
        <v>2017</v>
      </c>
      <c r="J939" s="94">
        <v>0</v>
      </c>
      <c r="K939" s="94">
        <v>478977</v>
      </c>
      <c r="L939" s="94">
        <v>-478977</v>
      </c>
      <c r="M939" s="94">
        <v>0</v>
      </c>
      <c r="N939" s="94">
        <v>0</v>
      </c>
      <c r="O939" s="94">
        <v>0</v>
      </c>
      <c r="P939" s="94">
        <v>0</v>
      </c>
      <c r="Q939" s="94">
        <v>0</v>
      </c>
      <c r="R939" t="s">
        <v>33</v>
      </c>
      <c r="S939" s="94">
        <v>-478977</v>
      </c>
      <c r="T939" s="94">
        <v>0</v>
      </c>
      <c r="U939" s="94">
        <v>478977</v>
      </c>
      <c r="V939" t="s">
        <v>220</v>
      </c>
      <c r="W939" s="92"/>
      <c r="X939" t="s">
        <v>2</v>
      </c>
      <c r="Y939" t="s">
        <v>3</v>
      </c>
      <c r="Z939" s="94">
        <v>0</v>
      </c>
      <c r="AA939" s="94">
        <v>0</v>
      </c>
      <c r="AB939" s="94">
        <v>0</v>
      </c>
      <c r="AC939" s="94">
        <v>0</v>
      </c>
      <c r="AD939" s="94">
        <v>0</v>
      </c>
    </row>
    <row r="940" spans="1:30" x14ac:dyDescent="0.2">
      <c r="A940" t="s">
        <v>957</v>
      </c>
      <c r="B940" t="s">
        <v>0</v>
      </c>
      <c r="C940" t="s">
        <v>5</v>
      </c>
      <c r="D940" t="s">
        <v>61</v>
      </c>
      <c r="E940" t="s">
        <v>958</v>
      </c>
      <c r="F940" s="84" t="str">
        <f>VLOOKUP(A940,[1]Sheet1!$A$2:$E$1721,5,FALSE)</f>
        <v>10</v>
      </c>
      <c r="G940" s="84">
        <f>VLOOKUP(A940,'[2]FA PLANT-&amp; ELECT INSLATION'!$A$6:$E$1086,5,FALSE)</f>
        <v>0</v>
      </c>
      <c r="H940" s="92">
        <v>42825</v>
      </c>
      <c r="I940" s="93">
        <f t="shared" si="14"/>
        <v>2017</v>
      </c>
      <c r="J940" s="94">
        <v>60155.49</v>
      </c>
      <c r="K940" s="94">
        <v>114206</v>
      </c>
      <c r="L940" s="94">
        <v>-54050.51</v>
      </c>
      <c r="M940" s="94">
        <v>0</v>
      </c>
      <c r="N940" s="94">
        <v>-7780.93</v>
      </c>
      <c r="O940" s="94">
        <v>0</v>
      </c>
      <c r="P940" s="94">
        <v>0</v>
      </c>
      <c r="Q940" s="94">
        <v>0</v>
      </c>
      <c r="R940" t="s">
        <v>33</v>
      </c>
      <c r="S940" s="94">
        <v>-61831.44</v>
      </c>
      <c r="T940" s="94">
        <v>52374.559999999998</v>
      </c>
      <c r="U940" s="94">
        <v>114206</v>
      </c>
      <c r="V940" t="s">
        <v>220</v>
      </c>
      <c r="W940" s="92"/>
      <c r="X940" t="s">
        <v>2</v>
      </c>
      <c r="Y940" t="s">
        <v>3</v>
      </c>
      <c r="Z940" s="94">
        <v>0</v>
      </c>
      <c r="AA940" s="94">
        <v>0</v>
      </c>
      <c r="AB940" s="94">
        <v>0</v>
      </c>
      <c r="AC940" s="94">
        <v>0</v>
      </c>
      <c r="AD940" s="94">
        <v>0</v>
      </c>
    </row>
    <row r="941" spans="1:30" x14ac:dyDescent="0.2">
      <c r="A941" t="s">
        <v>913</v>
      </c>
      <c r="B941" t="s">
        <v>0</v>
      </c>
      <c r="C941" t="s">
        <v>5</v>
      </c>
      <c r="D941" t="s">
        <v>61</v>
      </c>
      <c r="E941" t="s">
        <v>914</v>
      </c>
      <c r="F941" s="84" t="str">
        <f>VLOOKUP(A941,[1]Sheet1!$A$2:$E$1721,5,FALSE)</f>
        <v>10</v>
      </c>
      <c r="G941" s="84">
        <f>VLOOKUP(A941,'[2]FA PLANT-&amp; ELECT INSLATION'!$A$6:$E$1086,5,FALSE)</f>
        <v>0</v>
      </c>
      <c r="H941" s="92">
        <v>42825</v>
      </c>
      <c r="I941" s="93">
        <f t="shared" si="14"/>
        <v>2017</v>
      </c>
      <c r="J941" s="94">
        <v>82462.97</v>
      </c>
      <c r="K941" s="94">
        <v>137277</v>
      </c>
      <c r="L941" s="94">
        <v>-54814.03</v>
      </c>
      <c r="M941" s="94">
        <v>0</v>
      </c>
      <c r="N941" s="94">
        <v>-10804.1</v>
      </c>
      <c r="O941" s="94">
        <v>0</v>
      </c>
      <c r="P941" s="94">
        <v>0</v>
      </c>
      <c r="Q941" s="94">
        <v>0</v>
      </c>
      <c r="R941" t="s">
        <v>33</v>
      </c>
      <c r="S941" s="94">
        <v>-65618.13</v>
      </c>
      <c r="T941" s="94">
        <v>71658.87</v>
      </c>
      <c r="U941" s="94">
        <v>137277</v>
      </c>
      <c r="V941" t="s">
        <v>220</v>
      </c>
      <c r="W941" s="92"/>
      <c r="X941" t="s">
        <v>2</v>
      </c>
      <c r="Y941" t="s">
        <v>3</v>
      </c>
      <c r="Z941" s="94">
        <v>0</v>
      </c>
      <c r="AA941" s="94">
        <v>0</v>
      </c>
      <c r="AB941" s="94">
        <v>0</v>
      </c>
      <c r="AC941" s="94">
        <v>0</v>
      </c>
      <c r="AD941" s="94">
        <v>0</v>
      </c>
    </row>
    <row r="942" spans="1:30" x14ac:dyDescent="0.2">
      <c r="A942" t="s">
        <v>732</v>
      </c>
      <c r="B942" t="s">
        <v>0</v>
      </c>
      <c r="C942" t="s">
        <v>5</v>
      </c>
      <c r="D942" t="s">
        <v>61</v>
      </c>
      <c r="E942" t="s">
        <v>733</v>
      </c>
      <c r="F942" s="84" t="str">
        <f>VLOOKUP(A942,[1]Sheet1!$A$2:$E$1721,5,FALSE)</f>
        <v>10</v>
      </c>
      <c r="G942" s="84">
        <f>VLOOKUP(A942,'[2]FA PLANT-&amp; ELECT INSLATION'!$A$6:$E$1086,5,FALSE)</f>
        <v>0</v>
      </c>
      <c r="H942" s="92">
        <v>42825</v>
      </c>
      <c r="I942" s="93">
        <f t="shared" si="14"/>
        <v>2017</v>
      </c>
      <c r="J942" s="94">
        <v>176676.79</v>
      </c>
      <c r="K942" s="94">
        <v>275400</v>
      </c>
      <c r="L942" s="94">
        <v>-98723.21</v>
      </c>
      <c r="M942" s="94">
        <v>0</v>
      </c>
      <c r="N942" s="94">
        <v>-23281.51</v>
      </c>
      <c r="O942" s="94">
        <v>0</v>
      </c>
      <c r="P942" s="94">
        <v>0</v>
      </c>
      <c r="Q942" s="94">
        <v>0</v>
      </c>
      <c r="R942" t="s">
        <v>33</v>
      </c>
      <c r="S942" s="94">
        <v>-122004.72</v>
      </c>
      <c r="T942" s="94">
        <v>153395.28</v>
      </c>
      <c r="U942" s="94">
        <v>275400</v>
      </c>
      <c r="V942" t="s">
        <v>220</v>
      </c>
      <c r="W942" s="92"/>
      <c r="X942" t="s">
        <v>2</v>
      </c>
      <c r="Y942" t="s">
        <v>3</v>
      </c>
      <c r="Z942" s="94">
        <v>0</v>
      </c>
      <c r="AA942" s="94">
        <v>0</v>
      </c>
      <c r="AB942" s="94">
        <v>0</v>
      </c>
      <c r="AC942" s="94">
        <v>0</v>
      </c>
      <c r="AD942" s="94">
        <v>0</v>
      </c>
    </row>
    <row r="943" spans="1:30" x14ac:dyDescent="0.2">
      <c r="A943" t="s">
        <v>953</v>
      </c>
      <c r="B943" t="s">
        <v>0</v>
      </c>
      <c r="C943" t="s">
        <v>5</v>
      </c>
      <c r="D943" t="s">
        <v>61</v>
      </c>
      <c r="E943" t="s">
        <v>954</v>
      </c>
      <c r="F943" s="84" t="str">
        <f>VLOOKUP(A943,[1]Sheet1!$A$2:$E$1721,5,FALSE)</f>
        <v>10</v>
      </c>
      <c r="G943" s="84">
        <f>VLOOKUP(A943,'[2]FA PLANT-&amp; ELECT INSLATION'!$A$6:$E$1086,5,FALSE)</f>
        <v>0</v>
      </c>
      <c r="H943" s="92">
        <v>42825</v>
      </c>
      <c r="I943" s="93">
        <f t="shared" si="14"/>
        <v>2017</v>
      </c>
      <c r="J943" s="94">
        <v>76342.87</v>
      </c>
      <c r="K943" s="94">
        <v>119001</v>
      </c>
      <c r="L943" s="94">
        <v>-42658.13</v>
      </c>
      <c r="M943" s="94">
        <v>0</v>
      </c>
      <c r="N943" s="94">
        <v>-10060.049999999999</v>
      </c>
      <c r="O943" s="94">
        <v>0</v>
      </c>
      <c r="P943" s="94">
        <v>0</v>
      </c>
      <c r="Q943" s="94">
        <v>0</v>
      </c>
      <c r="R943" t="s">
        <v>33</v>
      </c>
      <c r="S943" s="94">
        <v>-52718.18</v>
      </c>
      <c r="T943" s="94">
        <v>66282.820000000007</v>
      </c>
      <c r="U943" s="94">
        <v>119001</v>
      </c>
      <c r="V943" t="s">
        <v>220</v>
      </c>
      <c r="W943" s="92"/>
      <c r="X943" t="s">
        <v>2</v>
      </c>
      <c r="Y943" t="s">
        <v>3</v>
      </c>
      <c r="Z943" s="94">
        <v>0</v>
      </c>
      <c r="AA943" s="94">
        <v>0</v>
      </c>
      <c r="AB943" s="94">
        <v>0</v>
      </c>
      <c r="AC943" s="94">
        <v>0</v>
      </c>
      <c r="AD943" s="94">
        <v>0</v>
      </c>
    </row>
    <row r="944" spans="1:30" x14ac:dyDescent="0.2">
      <c r="A944" t="s">
        <v>979</v>
      </c>
      <c r="B944" t="s">
        <v>0</v>
      </c>
      <c r="C944" t="s">
        <v>5</v>
      </c>
      <c r="D944" t="s">
        <v>61</v>
      </c>
      <c r="E944" t="s">
        <v>980</v>
      </c>
      <c r="F944" s="84" t="str">
        <f>VLOOKUP(A944,[1]Sheet1!$A$2:$E$1721,5,FALSE)</f>
        <v>10</v>
      </c>
      <c r="G944" s="84">
        <f>VLOOKUP(A944,'[2]FA PLANT-&amp; ELECT INSLATION'!$A$6:$E$1086,5,FALSE)</f>
        <v>0</v>
      </c>
      <c r="H944" s="92">
        <v>42825</v>
      </c>
      <c r="I944" s="93">
        <f t="shared" si="14"/>
        <v>2017</v>
      </c>
      <c r="J944" s="94">
        <v>72903.45</v>
      </c>
      <c r="K944" s="94">
        <v>102000</v>
      </c>
      <c r="L944" s="94">
        <v>-29096.55</v>
      </c>
      <c r="M944" s="94">
        <v>0</v>
      </c>
      <c r="N944" s="94">
        <v>-9690</v>
      </c>
      <c r="O944" s="94">
        <v>0</v>
      </c>
      <c r="P944" s="94">
        <v>0</v>
      </c>
      <c r="Q944" s="94">
        <v>0</v>
      </c>
      <c r="R944" t="s">
        <v>33</v>
      </c>
      <c r="S944" s="94">
        <v>-38786.550000000003</v>
      </c>
      <c r="T944" s="94">
        <v>63213.45</v>
      </c>
      <c r="U944" s="94">
        <v>102000</v>
      </c>
      <c r="V944" t="s">
        <v>220</v>
      </c>
      <c r="W944" s="92"/>
      <c r="X944" t="s">
        <v>2</v>
      </c>
      <c r="Y944" t="s">
        <v>3</v>
      </c>
      <c r="Z944" s="94">
        <v>0</v>
      </c>
      <c r="AA944" s="94">
        <v>0</v>
      </c>
      <c r="AB944" s="94">
        <v>0</v>
      </c>
      <c r="AC944" s="94">
        <v>0</v>
      </c>
      <c r="AD944" s="94">
        <v>0</v>
      </c>
    </row>
    <row r="945" spans="1:30" x14ac:dyDescent="0.2">
      <c r="A945" t="s">
        <v>737</v>
      </c>
      <c r="B945" t="s">
        <v>0</v>
      </c>
      <c r="C945" t="s">
        <v>5</v>
      </c>
      <c r="D945" t="s">
        <v>61</v>
      </c>
      <c r="E945" t="s">
        <v>738</v>
      </c>
      <c r="F945" s="84" t="str">
        <f>VLOOKUP(A945,[1]Sheet1!$A$2:$E$1721,5,FALSE)</f>
        <v>10</v>
      </c>
      <c r="G945" s="84">
        <f>VLOOKUP(A945,'[2]FA PLANT-&amp; ELECT INSLATION'!$A$6:$E$1086,5,FALSE)</f>
        <v>0</v>
      </c>
      <c r="H945" s="92">
        <v>42825</v>
      </c>
      <c r="I945" s="93">
        <f t="shared" si="14"/>
        <v>2017</v>
      </c>
      <c r="J945" s="94">
        <v>187619.18</v>
      </c>
      <c r="K945" s="94">
        <v>262500</v>
      </c>
      <c r="L945" s="94">
        <v>-74880.820000000007</v>
      </c>
      <c r="M945" s="94">
        <v>0</v>
      </c>
      <c r="N945" s="94">
        <v>-24937.5</v>
      </c>
      <c r="O945" s="94">
        <v>0</v>
      </c>
      <c r="P945" s="94">
        <v>0</v>
      </c>
      <c r="Q945" s="94">
        <v>0</v>
      </c>
      <c r="R945" t="s">
        <v>33</v>
      </c>
      <c r="S945" s="94">
        <v>-99818.32</v>
      </c>
      <c r="T945" s="94">
        <v>162681.68</v>
      </c>
      <c r="U945" s="94">
        <v>262500</v>
      </c>
      <c r="V945" t="s">
        <v>220</v>
      </c>
      <c r="W945" s="92"/>
      <c r="X945" t="s">
        <v>2</v>
      </c>
      <c r="Y945" t="s">
        <v>3</v>
      </c>
      <c r="Z945" s="94">
        <v>0</v>
      </c>
      <c r="AA945" s="94">
        <v>0</v>
      </c>
      <c r="AB945" s="94">
        <v>0</v>
      </c>
      <c r="AC945" s="94">
        <v>0</v>
      </c>
      <c r="AD945" s="94">
        <v>0</v>
      </c>
    </row>
    <row r="946" spans="1:30" x14ac:dyDescent="0.2">
      <c r="A946" t="s">
        <v>866</v>
      </c>
      <c r="B946" t="s">
        <v>0</v>
      </c>
      <c r="C946" t="s">
        <v>5</v>
      </c>
      <c r="D946" t="s">
        <v>61</v>
      </c>
      <c r="E946" t="s">
        <v>738</v>
      </c>
      <c r="F946" s="84" t="str">
        <f>VLOOKUP(A946,[1]Sheet1!$A$2:$E$1721,5,FALSE)</f>
        <v>10</v>
      </c>
      <c r="G946" s="84">
        <f>VLOOKUP(A946,'[2]FA PLANT-&amp; ELECT INSLATION'!$A$6:$E$1086,5,FALSE)</f>
        <v>0</v>
      </c>
      <c r="H946" s="92">
        <v>42825</v>
      </c>
      <c r="I946" s="93">
        <f t="shared" si="14"/>
        <v>2017</v>
      </c>
      <c r="J946" s="94">
        <v>113904.5</v>
      </c>
      <c r="K946" s="94">
        <v>159365</v>
      </c>
      <c r="L946" s="94">
        <v>-45460.5</v>
      </c>
      <c r="M946" s="94">
        <v>0</v>
      </c>
      <c r="N946" s="94">
        <v>-15139.68</v>
      </c>
      <c r="O946" s="94">
        <v>0</v>
      </c>
      <c r="P946" s="94">
        <v>0</v>
      </c>
      <c r="Q946" s="94">
        <v>0</v>
      </c>
      <c r="R946" t="s">
        <v>33</v>
      </c>
      <c r="S946" s="94">
        <v>-60600.18</v>
      </c>
      <c r="T946" s="94">
        <v>98764.82</v>
      </c>
      <c r="U946" s="94">
        <v>159365</v>
      </c>
      <c r="V946" t="s">
        <v>220</v>
      </c>
      <c r="W946" s="92"/>
      <c r="X946" t="s">
        <v>2</v>
      </c>
      <c r="Y946" t="s">
        <v>3</v>
      </c>
      <c r="Z946" s="94">
        <v>0</v>
      </c>
      <c r="AA946" s="94">
        <v>0</v>
      </c>
      <c r="AB946" s="94">
        <v>0</v>
      </c>
      <c r="AC946" s="94">
        <v>0</v>
      </c>
      <c r="AD946" s="94">
        <v>0</v>
      </c>
    </row>
    <row r="947" spans="1:30" x14ac:dyDescent="0.2">
      <c r="A947" t="s">
        <v>694</v>
      </c>
      <c r="B947" t="s">
        <v>0</v>
      </c>
      <c r="C947" t="s">
        <v>5</v>
      </c>
      <c r="D947" t="s">
        <v>61</v>
      </c>
      <c r="E947" t="s">
        <v>695</v>
      </c>
      <c r="F947" s="84" t="str">
        <f>VLOOKUP(A947,[1]Sheet1!$A$2:$E$1721,5,FALSE)</f>
        <v>10</v>
      </c>
      <c r="G947" s="84">
        <f>VLOOKUP(A947,'[2]FA PLANT-&amp; ELECT INSLATION'!$A$6:$E$1086,5,FALSE)</f>
        <v>0</v>
      </c>
      <c r="H947" s="92">
        <v>42948</v>
      </c>
      <c r="I947" s="93">
        <f t="shared" si="14"/>
        <v>2017</v>
      </c>
      <c r="J947" s="94">
        <v>224026.03</v>
      </c>
      <c r="K947" s="94">
        <v>300000</v>
      </c>
      <c r="L947" s="94">
        <v>-75973.97</v>
      </c>
      <c r="M947" s="94">
        <v>0</v>
      </c>
      <c r="N947" s="94">
        <v>-28500</v>
      </c>
      <c r="O947" s="94">
        <v>0</v>
      </c>
      <c r="P947" s="94">
        <v>0</v>
      </c>
      <c r="Q947" s="94">
        <v>0</v>
      </c>
      <c r="R947" t="s">
        <v>33</v>
      </c>
      <c r="S947" s="94">
        <v>-104473.97</v>
      </c>
      <c r="T947" s="94">
        <v>195526.03</v>
      </c>
      <c r="U947" s="94">
        <v>300000</v>
      </c>
      <c r="V947" t="s">
        <v>220</v>
      </c>
      <c r="W947" s="92"/>
      <c r="X947" t="s">
        <v>2</v>
      </c>
      <c r="Y947" t="s">
        <v>3</v>
      </c>
      <c r="Z947" s="94">
        <v>0</v>
      </c>
      <c r="AA947" s="94">
        <v>0</v>
      </c>
      <c r="AB947" s="94">
        <v>0</v>
      </c>
      <c r="AC947" s="94">
        <v>0</v>
      </c>
      <c r="AD947" s="94">
        <v>0</v>
      </c>
    </row>
    <row r="948" spans="1:30" x14ac:dyDescent="0.2">
      <c r="A948" t="s">
        <v>867</v>
      </c>
      <c r="B948" t="s">
        <v>0</v>
      </c>
      <c r="C948" t="s">
        <v>5</v>
      </c>
      <c r="D948" t="s">
        <v>61</v>
      </c>
      <c r="E948" t="s">
        <v>868</v>
      </c>
      <c r="F948" s="84" t="str">
        <f>VLOOKUP(A948,[1]Sheet1!$A$2:$E$1721,5,FALSE)</f>
        <v>10</v>
      </c>
      <c r="G948" s="84">
        <f>VLOOKUP(A948,'[2]FA PLANT-&amp; ELECT INSLATION'!$A$6:$E$1086,5,FALSE)</f>
        <v>0</v>
      </c>
      <c r="H948" s="92">
        <v>42996</v>
      </c>
      <c r="I948" s="93">
        <f t="shared" si="14"/>
        <v>2017</v>
      </c>
      <c r="J948" s="94">
        <v>119960.96000000001</v>
      </c>
      <c r="K948" s="94">
        <v>158000</v>
      </c>
      <c r="L948" s="94">
        <v>-38039.040000000001</v>
      </c>
      <c r="M948" s="94">
        <v>0</v>
      </c>
      <c r="N948" s="94">
        <v>-15010</v>
      </c>
      <c r="O948" s="94">
        <v>0</v>
      </c>
      <c r="P948" s="94">
        <v>0</v>
      </c>
      <c r="Q948" s="94">
        <v>0</v>
      </c>
      <c r="R948" t="s">
        <v>33</v>
      </c>
      <c r="S948" s="94">
        <v>-53049.04</v>
      </c>
      <c r="T948" s="94">
        <v>104950.96</v>
      </c>
      <c r="U948" s="94">
        <v>158000</v>
      </c>
      <c r="V948" t="s">
        <v>220</v>
      </c>
      <c r="W948" s="92"/>
      <c r="X948" t="s">
        <v>2</v>
      </c>
      <c r="Y948" t="s">
        <v>3</v>
      </c>
      <c r="Z948" s="94">
        <v>0</v>
      </c>
      <c r="AA948" s="94">
        <v>0</v>
      </c>
      <c r="AB948" s="94">
        <v>0</v>
      </c>
      <c r="AC948" s="94">
        <v>0</v>
      </c>
      <c r="AD948" s="94">
        <v>0</v>
      </c>
    </row>
    <row r="949" spans="1:30" x14ac:dyDescent="0.2">
      <c r="A949" t="s">
        <v>739</v>
      </c>
      <c r="B949" t="s">
        <v>0</v>
      </c>
      <c r="C949" t="s">
        <v>5</v>
      </c>
      <c r="D949" t="s">
        <v>61</v>
      </c>
      <c r="E949" t="s">
        <v>740</v>
      </c>
      <c r="F949" s="84" t="str">
        <f>VLOOKUP(A949,[1]Sheet1!$A$2:$E$1721,5,FALSE)</f>
        <v>10</v>
      </c>
      <c r="G949" s="84">
        <f>VLOOKUP(A949,'[2]FA PLANT-&amp; ELECT INSLATION'!$A$6:$E$1086,5,FALSE)</f>
        <v>0</v>
      </c>
      <c r="H949" s="92">
        <v>43036</v>
      </c>
      <c r="I949" s="93">
        <f t="shared" si="14"/>
        <v>2017</v>
      </c>
      <c r="J949" s="94">
        <v>202035.1</v>
      </c>
      <c r="K949" s="94">
        <v>262500</v>
      </c>
      <c r="L949" s="94">
        <v>-60464.9</v>
      </c>
      <c r="M949" s="94">
        <v>0</v>
      </c>
      <c r="N949" s="94">
        <v>-24937.5</v>
      </c>
      <c r="O949" s="94">
        <v>0</v>
      </c>
      <c r="P949" s="94">
        <v>0</v>
      </c>
      <c r="Q949" s="94">
        <v>0</v>
      </c>
      <c r="R949" t="s">
        <v>33</v>
      </c>
      <c r="S949" s="94">
        <v>-85402.4</v>
      </c>
      <c r="T949" s="94">
        <v>177097.60000000001</v>
      </c>
      <c r="U949" s="94">
        <v>262500</v>
      </c>
      <c r="V949" t="s">
        <v>220</v>
      </c>
      <c r="W949" s="92"/>
      <c r="X949" t="s">
        <v>2</v>
      </c>
      <c r="Y949" t="s">
        <v>3</v>
      </c>
      <c r="Z949" s="94">
        <v>0</v>
      </c>
      <c r="AA949" s="94">
        <v>0</v>
      </c>
      <c r="AB949" s="94">
        <v>0</v>
      </c>
      <c r="AC949" s="94">
        <v>0</v>
      </c>
      <c r="AD949" s="94">
        <v>0</v>
      </c>
    </row>
    <row r="950" spans="1:30" x14ac:dyDescent="0.2">
      <c r="A950" t="s">
        <v>643</v>
      </c>
      <c r="B950" t="s">
        <v>0</v>
      </c>
      <c r="C950" t="s">
        <v>5</v>
      </c>
      <c r="D950" t="s">
        <v>61</v>
      </c>
      <c r="E950" t="s">
        <v>644</v>
      </c>
      <c r="F950" s="84" t="str">
        <f>VLOOKUP(A950,[1]Sheet1!$A$2:$E$1721,5,FALSE)</f>
        <v>10</v>
      </c>
      <c r="G950" s="84">
        <f>VLOOKUP(A950,'[2]FA PLANT-&amp; ELECT INSLATION'!$A$6:$E$1086,5,FALSE)</f>
        <v>0</v>
      </c>
      <c r="H950" s="92">
        <v>43139</v>
      </c>
      <c r="I950" s="93">
        <f t="shared" si="14"/>
        <v>2018</v>
      </c>
      <c r="J950" s="94">
        <v>308614.55</v>
      </c>
      <c r="K950" s="94">
        <v>387480</v>
      </c>
      <c r="L950" s="94">
        <v>-78865.45</v>
      </c>
      <c r="M950" s="94">
        <v>0</v>
      </c>
      <c r="N950" s="94">
        <v>-36810.6</v>
      </c>
      <c r="O950" s="94">
        <v>0</v>
      </c>
      <c r="P950" s="94">
        <v>0</v>
      </c>
      <c r="Q950" s="94">
        <v>0</v>
      </c>
      <c r="R950" t="s">
        <v>33</v>
      </c>
      <c r="S950" s="94">
        <v>-115676.05</v>
      </c>
      <c r="T950" s="94">
        <v>271803.95</v>
      </c>
      <c r="U950" s="94">
        <v>387480</v>
      </c>
      <c r="V950" t="s">
        <v>220</v>
      </c>
      <c r="W950" s="92"/>
      <c r="X950" t="s">
        <v>2</v>
      </c>
      <c r="Y950" t="s">
        <v>3</v>
      </c>
      <c r="Z950" s="94">
        <v>0</v>
      </c>
      <c r="AA950" s="94">
        <v>0</v>
      </c>
      <c r="AB950" s="94">
        <v>0</v>
      </c>
      <c r="AC950" s="94">
        <v>0</v>
      </c>
      <c r="AD950" s="94">
        <v>0</v>
      </c>
    </row>
    <row r="951" spans="1:30" x14ac:dyDescent="0.2">
      <c r="A951" t="s">
        <v>796</v>
      </c>
      <c r="B951" t="s">
        <v>0</v>
      </c>
      <c r="C951" t="s">
        <v>5</v>
      </c>
      <c r="D951" t="s">
        <v>61</v>
      </c>
      <c r="E951" t="s">
        <v>797</v>
      </c>
      <c r="F951" s="84" t="str">
        <f>VLOOKUP(A951,[1]Sheet1!$A$2:$E$1721,5,FALSE)</f>
        <v>10</v>
      </c>
      <c r="G951" s="84">
        <f>VLOOKUP(A951,'[2]FA PLANT-&amp; ELECT INSLATION'!$A$6:$E$1086,5,FALSE)</f>
        <v>0</v>
      </c>
      <c r="H951" s="92">
        <v>43148</v>
      </c>
      <c r="I951" s="93">
        <f t="shared" si="14"/>
        <v>2018</v>
      </c>
      <c r="J951" s="94">
        <v>169903.31</v>
      </c>
      <c r="K951" s="94">
        <v>212696</v>
      </c>
      <c r="L951" s="94">
        <v>-42792.69</v>
      </c>
      <c r="M951" s="94">
        <v>0</v>
      </c>
      <c r="N951" s="94">
        <v>-20206.12</v>
      </c>
      <c r="O951" s="94">
        <v>0</v>
      </c>
      <c r="P951" s="94">
        <v>0</v>
      </c>
      <c r="Q951" s="94">
        <v>0</v>
      </c>
      <c r="R951" t="s">
        <v>33</v>
      </c>
      <c r="S951" s="94">
        <v>-62998.81</v>
      </c>
      <c r="T951" s="94">
        <v>149697.19</v>
      </c>
      <c r="U951" s="94">
        <v>212696</v>
      </c>
      <c r="V951" t="s">
        <v>220</v>
      </c>
      <c r="W951" s="92"/>
      <c r="X951" t="s">
        <v>2</v>
      </c>
      <c r="Y951" t="s">
        <v>3</v>
      </c>
      <c r="Z951" s="94">
        <v>0</v>
      </c>
      <c r="AA951" s="94">
        <v>0</v>
      </c>
      <c r="AB951" s="94">
        <v>0</v>
      </c>
      <c r="AC951" s="94">
        <v>0</v>
      </c>
      <c r="AD951" s="94">
        <v>0</v>
      </c>
    </row>
    <row r="952" spans="1:30" x14ac:dyDescent="0.2">
      <c r="A952" t="s">
        <v>803</v>
      </c>
      <c r="B952" t="s">
        <v>0</v>
      </c>
      <c r="C952" t="s">
        <v>5</v>
      </c>
      <c r="D952" t="s">
        <v>61</v>
      </c>
      <c r="E952" t="s">
        <v>804</v>
      </c>
      <c r="F952" s="84" t="str">
        <f>VLOOKUP(A952,[1]Sheet1!$A$2:$E$1721,5,FALSE)</f>
        <v>10</v>
      </c>
      <c r="G952" s="84">
        <f>VLOOKUP(A952,'[2]FA PLANT-&amp; ELECT INSLATION'!$A$6:$E$1086,5,FALSE)</f>
        <v>0</v>
      </c>
      <c r="H952" s="92">
        <v>43155</v>
      </c>
      <c r="I952" s="93">
        <f t="shared" si="14"/>
        <v>2018</v>
      </c>
      <c r="J952" s="94">
        <v>168132.33</v>
      </c>
      <c r="K952" s="94">
        <v>210000</v>
      </c>
      <c r="L952" s="94">
        <v>-41867.67</v>
      </c>
      <c r="M952" s="94">
        <v>0</v>
      </c>
      <c r="N952" s="94">
        <v>-19950</v>
      </c>
      <c r="O952" s="94">
        <v>0</v>
      </c>
      <c r="P952" s="94">
        <v>0</v>
      </c>
      <c r="Q952" s="94">
        <v>0</v>
      </c>
      <c r="R952" t="s">
        <v>33</v>
      </c>
      <c r="S952" s="94">
        <v>-61817.67</v>
      </c>
      <c r="T952" s="94">
        <v>148182.32999999999</v>
      </c>
      <c r="U952" s="94">
        <v>210000</v>
      </c>
      <c r="V952" t="s">
        <v>220</v>
      </c>
      <c r="W952" s="92"/>
      <c r="X952" t="s">
        <v>2</v>
      </c>
      <c r="Y952" t="s">
        <v>3</v>
      </c>
      <c r="Z952" s="94">
        <v>0</v>
      </c>
      <c r="AA952" s="94">
        <v>0</v>
      </c>
      <c r="AB952" s="94">
        <v>0</v>
      </c>
      <c r="AC952" s="94">
        <v>0</v>
      </c>
      <c r="AD952" s="94">
        <v>0</v>
      </c>
    </row>
    <row r="953" spans="1:30" x14ac:dyDescent="0.2">
      <c r="A953" t="s">
        <v>535</v>
      </c>
      <c r="B953" t="s">
        <v>0</v>
      </c>
      <c r="C953" t="s">
        <v>5</v>
      </c>
      <c r="D953" t="s">
        <v>61</v>
      </c>
      <c r="E953" t="s">
        <v>536</v>
      </c>
      <c r="F953" s="84" t="str">
        <f>VLOOKUP(A953,[1]Sheet1!$A$2:$E$1721,5,FALSE)</f>
        <v>10</v>
      </c>
      <c r="G953" s="84">
        <f>VLOOKUP(A953,'[2]FA PLANT-&amp; ELECT INSLATION'!$A$6:$E$1086,5,FALSE)</f>
        <v>0</v>
      </c>
      <c r="H953" s="92">
        <v>43272</v>
      </c>
      <c r="I953" s="93">
        <f t="shared" si="14"/>
        <v>2018</v>
      </c>
      <c r="J953" s="94">
        <v>473716.85</v>
      </c>
      <c r="K953" s="94">
        <v>570000</v>
      </c>
      <c r="L953" s="94">
        <v>-96283.15</v>
      </c>
      <c r="M953" s="94">
        <v>0</v>
      </c>
      <c r="N953" s="94">
        <v>-54150</v>
      </c>
      <c r="O953" s="94">
        <v>0</v>
      </c>
      <c r="P953" s="94">
        <v>0</v>
      </c>
      <c r="Q953" s="94">
        <v>0</v>
      </c>
      <c r="R953" t="s">
        <v>33</v>
      </c>
      <c r="S953" s="94">
        <v>-150433.15</v>
      </c>
      <c r="T953" s="94">
        <v>419566.85</v>
      </c>
      <c r="U953" s="94">
        <v>570000</v>
      </c>
      <c r="V953" t="s">
        <v>220</v>
      </c>
      <c r="W953" s="92"/>
      <c r="X953" t="s">
        <v>2</v>
      </c>
      <c r="Y953" t="s">
        <v>3</v>
      </c>
      <c r="Z953" s="94">
        <v>0</v>
      </c>
      <c r="AA953" s="94">
        <v>0</v>
      </c>
      <c r="AB953" s="94">
        <v>0</v>
      </c>
      <c r="AC953" s="94">
        <v>0</v>
      </c>
      <c r="AD953" s="94">
        <v>0</v>
      </c>
    </row>
    <row r="954" spans="1:30" x14ac:dyDescent="0.2">
      <c r="A954" t="s">
        <v>724</v>
      </c>
      <c r="B954" t="s">
        <v>0</v>
      </c>
      <c r="C954" t="s">
        <v>5</v>
      </c>
      <c r="D954" t="s">
        <v>61</v>
      </c>
      <c r="E954" t="s">
        <v>725</v>
      </c>
      <c r="F954" s="84" t="str">
        <f>VLOOKUP(A954,[1]Sheet1!$A$2:$E$1721,5,FALSE)</f>
        <v>10</v>
      </c>
      <c r="G954" s="84">
        <f>VLOOKUP(A954,'[2]FA PLANT-&amp; ELECT INSLATION'!$A$6:$E$1086,5,FALSE)</f>
        <v>0</v>
      </c>
      <c r="H954" s="92">
        <v>43256</v>
      </c>
      <c r="I954" s="93">
        <f t="shared" si="14"/>
        <v>2018</v>
      </c>
      <c r="J954" s="94">
        <v>231123.53</v>
      </c>
      <c r="K954" s="94">
        <v>279500</v>
      </c>
      <c r="L954" s="94">
        <v>-48376.47</v>
      </c>
      <c r="M954" s="94">
        <v>0</v>
      </c>
      <c r="N954" s="94">
        <v>-26552.5</v>
      </c>
      <c r="O954" s="94">
        <v>0</v>
      </c>
      <c r="P954" s="94">
        <v>0</v>
      </c>
      <c r="Q954" s="94">
        <v>0</v>
      </c>
      <c r="R954" t="s">
        <v>33</v>
      </c>
      <c r="S954" s="94">
        <v>-74928.97</v>
      </c>
      <c r="T954" s="94">
        <v>204571.03</v>
      </c>
      <c r="U954" s="94">
        <v>279500</v>
      </c>
      <c r="V954" t="s">
        <v>220</v>
      </c>
      <c r="W954" s="92"/>
      <c r="X954" t="s">
        <v>2</v>
      </c>
      <c r="Y954" t="s">
        <v>3</v>
      </c>
      <c r="Z954" s="94">
        <v>0</v>
      </c>
      <c r="AA954" s="94">
        <v>0</v>
      </c>
      <c r="AB954" s="94">
        <v>0</v>
      </c>
      <c r="AC954" s="94">
        <v>0</v>
      </c>
      <c r="AD954" s="94">
        <v>0</v>
      </c>
    </row>
    <row r="955" spans="1:30" x14ac:dyDescent="0.2">
      <c r="A955" t="s">
        <v>724</v>
      </c>
      <c r="B955" t="s">
        <v>8</v>
      </c>
      <c r="C955" t="s">
        <v>5</v>
      </c>
      <c r="D955" t="s">
        <v>61</v>
      </c>
      <c r="E955" t="s">
        <v>725</v>
      </c>
      <c r="F955" s="84" t="str">
        <f>VLOOKUP(A955,[1]Sheet1!$A$2:$E$1721,5,FALSE)</f>
        <v>10</v>
      </c>
      <c r="G955" s="84">
        <f>VLOOKUP(A955,'[2]FA PLANT-&amp; ELECT INSLATION'!$A$6:$E$1086,5,FALSE)</f>
        <v>0</v>
      </c>
      <c r="H955" s="92">
        <v>43256</v>
      </c>
      <c r="I955" s="93">
        <f t="shared" si="14"/>
        <v>2018</v>
      </c>
      <c r="J955" s="94">
        <v>132306.85</v>
      </c>
      <c r="K955" s="94">
        <v>160000</v>
      </c>
      <c r="L955" s="94">
        <v>-27693.15</v>
      </c>
      <c r="M955" s="94">
        <v>0</v>
      </c>
      <c r="N955" s="94">
        <v>-15200</v>
      </c>
      <c r="O955" s="94">
        <v>0</v>
      </c>
      <c r="P955" s="94">
        <v>0</v>
      </c>
      <c r="Q955" s="94">
        <v>0</v>
      </c>
      <c r="R955" t="s">
        <v>33</v>
      </c>
      <c r="S955" s="94">
        <v>-42893.15</v>
      </c>
      <c r="T955" s="94">
        <v>117106.85</v>
      </c>
      <c r="U955" s="94">
        <v>160000</v>
      </c>
      <c r="V955" t="s">
        <v>220</v>
      </c>
      <c r="W955" s="92"/>
      <c r="X955" t="s">
        <v>2</v>
      </c>
      <c r="Y955" t="s">
        <v>3</v>
      </c>
      <c r="Z955" s="94">
        <v>0</v>
      </c>
      <c r="AA955" s="94">
        <v>0</v>
      </c>
      <c r="AB955" s="94">
        <v>0</v>
      </c>
      <c r="AC955" s="94">
        <v>0</v>
      </c>
      <c r="AD955" s="94">
        <v>0</v>
      </c>
    </row>
    <row r="956" spans="1:30" x14ac:dyDescent="0.2">
      <c r="A956" t="s">
        <v>724</v>
      </c>
      <c r="B956" t="s">
        <v>9</v>
      </c>
      <c r="C956" t="s">
        <v>5</v>
      </c>
      <c r="D956" t="s">
        <v>61</v>
      </c>
      <c r="E956" t="s">
        <v>725</v>
      </c>
      <c r="F956" s="84" t="str">
        <f>VLOOKUP(A956,[1]Sheet1!$A$2:$E$1721,5,FALSE)</f>
        <v>10</v>
      </c>
      <c r="G956" s="84">
        <f>VLOOKUP(A956,'[2]FA PLANT-&amp; ELECT INSLATION'!$A$6:$E$1086,5,FALSE)</f>
        <v>0</v>
      </c>
      <c r="H956" s="92">
        <v>43256</v>
      </c>
      <c r="I956" s="93">
        <f t="shared" si="14"/>
        <v>2018</v>
      </c>
      <c r="J956" s="94">
        <v>132306.85</v>
      </c>
      <c r="K956" s="94">
        <v>160000</v>
      </c>
      <c r="L956" s="94">
        <v>-27693.15</v>
      </c>
      <c r="M956" s="94">
        <v>0</v>
      </c>
      <c r="N956" s="94">
        <v>-15200</v>
      </c>
      <c r="O956" s="94">
        <v>0</v>
      </c>
      <c r="P956" s="94">
        <v>0</v>
      </c>
      <c r="Q956" s="94">
        <v>0</v>
      </c>
      <c r="R956" t="s">
        <v>33</v>
      </c>
      <c r="S956" s="94">
        <v>-42893.15</v>
      </c>
      <c r="T956" s="94">
        <v>117106.85</v>
      </c>
      <c r="U956" s="94">
        <v>160000</v>
      </c>
      <c r="V956" t="s">
        <v>220</v>
      </c>
      <c r="W956" s="92"/>
      <c r="X956" t="s">
        <v>2</v>
      </c>
      <c r="Y956" t="s">
        <v>3</v>
      </c>
      <c r="Z956" s="94">
        <v>0</v>
      </c>
      <c r="AA956" s="94">
        <v>0</v>
      </c>
      <c r="AB956" s="94">
        <v>0</v>
      </c>
      <c r="AC956" s="94">
        <v>0</v>
      </c>
      <c r="AD956" s="94">
        <v>0</v>
      </c>
    </row>
    <row r="957" spans="1:30" x14ac:dyDescent="0.2">
      <c r="A957" t="s">
        <v>899</v>
      </c>
      <c r="B957" t="s">
        <v>0</v>
      </c>
      <c r="C957" t="s">
        <v>5</v>
      </c>
      <c r="D957" t="s">
        <v>61</v>
      </c>
      <c r="E957" t="s">
        <v>900</v>
      </c>
      <c r="F957" s="84" t="str">
        <f>VLOOKUP(A957,[1]Sheet1!$A$2:$E$1721,5,FALSE)</f>
        <v>10</v>
      </c>
      <c r="G957" s="84">
        <f>VLOOKUP(A957,'[2]FA PLANT-&amp; ELECT INSLATION'!$A$6:$E$1086,5,FALSE)</f>
        <v>0</v>
      </c>
      <c r="H957" s="92">
        <v>43224</v>
      </c>
      <c r="I957" s="93">
        <f t="shared" si="14"/>
        <v>2018</v>
      </c>
      <c r="J957" s="94">
        <v>118695.41</v>
      </c>
      <c r="K957" s="94">
        <v>145000</v>
      </c>
      <c r="L957" s="94">
        <v>-26304.59</v>
      </c>
      <c r="M957" s="94">
        <v>0</v>
      </c>
      <c r="N957" s="94">
        <v>-13775</v>
      </c>
      <c r="O957" s="94">
        <v>0</v>
      </c>
      <c r="P957" s="94">
        <v>0</v>
      </c>
      <c r="Q957" s="94">
        <v>0</v>
      </c>
      <c r="R957" t="s">
        <v>33</v>
      </c>
      <c r="S957" s="94">
        <v>-40079.589999999997</v>
      </c>
      <c r="T957" s="94">
        <v>104920.41</v>
      </c>
      <c r="U957" s="94">
        <v>145000</v>
      </c>
      <c r="V957" t="s">
        <v>220</v>
      </c>
      <c r="W957" s="92"/>
      <c r="X957" t="s">
        <v>2</v>
      </c>
      <c r="Y957" t="s">
        <v>3</v>
      </c>
      <c r="Z957" s="94">
        <v>0</v>
      </c>
      <c r="AA957" s="94">
        <v>0</v>
      </c>
      <c r="AB957" s="94">
        <v>0</v>
      </c>
      <c r="AC957" s="94">
        <v>0</v>
      </c>
      <c r="AD957" s="94">
        <v>0</v>
      </c>
    </row>
    <row r="958" spans="1:30" x14ac:dyDescent="0.2">
      <c r="A958" t="s">
        <v>812</v>
      </c>
      <c r="B958" t="s">
        <v>0</v>
      </c>
      <c r="C958" t="s">
        <v>5</v>
      </c>
      <c r="D958" t="s">
        <v>61</v>
      </c>
      <c r="E958" t="s">
        <v>813</v>
      </c>
      <c r="F958" s="84" t="str">
        <f>VLOOKUP(A958,[1]Sheet1!$A$2:$E$1721,5,FALSE)</f>
        <v>10</v>
      </c>
      <c r="G958" s="84">
        <f>VLOOKUP(A958,'[2]FA PLANT-&amp; ELECT INSLATION'!$A$6:$E$1086,5,FALSE)</f>
        <v>0</v>
      </c>
      <c r="H958" s="92">
        <v>43278</v>
      </c>
      <c r="I958" s="93">
        <f t="shared" si="14"/>
        <v>2018</v>
      </c>
      <c r="J958" s="94">
        <v>170691.99</v>
      </c>
      <c r="K958" s="94">
        <v>205000</v>
      </c>
      <c r="L958" s="94">
        <v>-34308.01</v>
      </c>
      <c r="M958" s="94">
        <v>0</v>
      </c>
      <c r="N958" s="94">
        <v>-19475</v>
      </c>
      <c r="O958" s="94">
        <v>0</v>
      </c>
      <c r="P958" s="94">
        <v>0</v>
      </c>
      <c r="Q958" s="94">
        <v>0</v>
      </c>
      <c r="R958" t="s">
        <v>33</v>
      </c>
      <c r="S958" s="94">
        <v>-53783.01</v>
      </c>
      <c r="T958" s="94">
        <v>151216.99</v>
      </c>
      <c r="U958" s="94">
        <v>205000</v>
      </c>
      <c r="V958" t="s">
        <v>220</v>
      </c>
      <c r="W958" s="92"/>
      <c r="X958" t="s">
        <v>2</v>
      </c>
      <c r="Y958" t="s">
        <v>3</v>
      </c>
      <c r="Z958" s="94">
        <v>0</v>
      </c>
      <c r="AA958" s="94">
        <v>0</v>
      </c>
      <c r="AB958" s="94">
        <v>0</v>
      </c>
      <c r="AC958" s="94">
        <v>0</v>
      </c>
      <c r="AD958" s="94">
        <v>0</v>
      </c>
    </row>
    <row r="959" spans="1:30" x14ac:dyDescent="0.2">
      <c r="A959" t="s">
        <v>676</v>
      </c>
      <c r="B959" t="s">
        <v>0</v>
      </c>
      <c r="C959" t="s">
        <v>5</v>
      </c>
      <c r="D959" t="s">
        <v>61</v>
      </c>
      <c r="E959" t="s">
        <v>677</v>
      </c>
      <c r="F959" s="84" t="str">
        <f>VLOOKUP(A959,[1]Sheet1!$A$2:$E$1721,5,FALSE)</f>
        <v>15</v>
      </c>
      <c r="G959" s="84">
        <f>VLOOKUP(A959,'[2]FA PLANT-&amp; ELECT INSLATION'!$A$6:$E$1086,5,FALSE)</f>
        <v>0</v>
      </c>
      <c r="H959" s="92">
        <v>43300</v>
      </c>
      <c r="I959" s="93">
        <f t="shared" si="14"/>
        <v>2018</v>
      </c>
      <c r="J959" s="94">
        <v>281945.27</v>
      </c>
      <c r="K959" s="94">
        <v>314000</v>
      </c>
      <c r="L959" s="94">
        <v>-32054.73</v>
      </c>
      <c r="M959" s="94">
        <v>0</v>
      </c>
      <c r="N959" s="94">
        <v>-18840.54</v>
      </c>
      <c r="O959" s="94">
        <v>0</v>
      </c>
      <c r="P959" s="94">
        <v>0</v>
      </c>
      <c r="Q959" s="94">
        <v>0</v>
      </c>
      <c r="R959" t="s">
        <v>33</v>
      </c>
      <c r="S959" s="94">
        <v>-50895.27</v>
      </c>
      <c r="T959" s="94">
        <v>263104.73</v>
      </c>
      <c r="U959" s="94">
        <v>314000</v>
      </c>
      <c r="V959" t="s">
        <v>220</v>
      </c>
      <c r="W959" s="92"/>
      <c r="X959" t="s">
        <v>2</v>
      </c>
      <c r="Y959" t="s">
        <v>3</v>
      </c>
      <c r="Z959" s="94">
        <v>0</v>
      </c>
      <c r="AA959" s="94">
        <v>0</v>
      </c>
      <c r="AB959" s="94">
        <v>0</v>
      </c>
      <c r="AC959" s="94">
        <v>0</v>
      </c>
      <c r="AD959" s="94">
        <v>0</v>
      </c>
    </row>
    <row r="960" spans="1:30" x14ac:dyDescent="0.2">
      <c r="A960" t="s">
        <v>964</v>
      </c>
      <c r="B960" t="s">
        <v>0</v>
      </c>
      <c r="C960" t="s">
        <v>5</v>
      </c>
      <c r="D960" t="s">
        <v>61</v>
      </c>
      <c r="E960" t="s">
        <v>965</v>
      </c>
      <c r="F960" s="84" t="str">
        <f>VLOOKUP(A960,[1]Sheet1!$A$2:$E$1721,5,FALSE)</f>
        <v>10</v>
      </c>
      <c r="G960" s="84">
        <f>VLOOKUP(A960,'[2]FA PLANT-&amp; ELECT INSLATION'!$A$6:$E$1086,5,FALSE)</f>
        <v>0</v>
      </c>
      <c r="H960" s="92">
        <v>43318</v>
      </c>
      <c r="I960" s="93">
        <f t="shared" si="14"/>
        <v>2018</v>
      </c>
      <c r="J960" s="94">
        <v>94586.53</v>
      </c>
      <c r="K960" s="94">
        <v>112195</v>
      </c>
      <c r="L960" s="94">
        <v>-17608.47</v>
      </c>
      <c r="M960" s="94">
        <v>0</v>
      </c>
      <c r="N960" s="94">
        <v>-10658.52</v>
      </c>
      <c r="O960" s="94">
        <v>0</v>
      </c>
      <c r="P960" s="94">
        <v>0</v>
      </c>
      <c r="Q960" s="94">
        <v>0</v>
      </c>
      <c r="R960" t="s">
        <v>33</v>
      </c>
      <c r="S960" s="94">
        <v>-28266.99</v>
      </c>
      <c r="T960" s="94">
        <v>83928.01</v>
      </c>
      <c r="U960" s="94">
        <v>112195</v>
      </c>
      <c r="V960" t="s">
        <v>220</v>
      </c>
      <c r="W960" s="92"/>
      <c r="X960" t="s">
        <v>2</v>
      </c>
      <c r="Y960" t="s">
        <v>3</v>
      </c>
      <c r="Z960" s="94">
        <v>0</v>
      </c>
      <c r="AA960" s="94">
        <v>0</v>
      </c>
      <c r="AB960" s="94">
        <v>0</v>
      </c>
      <c r="AC960" s="94">
        <v>0</v>
      </c>
      <c r="AD960" s="94">
        <v>0</v>
      </c>
    </row>
    <row r="961" spans="1:30" x14ac:dyDescent="0.2">
      <c r="A961" t="s">
        <v>1305</v>
      </c>
      <c r="B961" t="s">
        <v>0</v>
      </c>
      <c r="C961" t="s">
        <v>5</v>
      </c>
      <c r="D961" t="s">
        <v>61</v>
      </c>
      <c r="E961" t="s">
        <v>1306</v>
      </c>
      <c r="F961" s="84" t="str">
        <f>VLOOKUP(A961,[1]Sheet1!$A$2:$E$1721,5,FALSE)</f>
        <v>15</v>
      </c>
      <c r="G961" s="84">
        <f>VLOOKUP(A961,'[2]FA PLANT-&amp; ELECT INSLATION'!$A$6:$E$1086,5,FALSE)</f>
        <v>0</v>
      </c>
      <c r="H961" s="92">
        <v>43381</v>
      </c>
      <c r="I961" s="93">
        <f t="shared" si="14"/>
        <v>2018</v>
      </c>
      <c r="J961" s="94">
        <v>23156</v>
      </c>
      <c r="K961" s="94">
        <v>25550</v>
      </c>
      <c r="L961" s="94">
        <v>-2394</v>
      </c>
      <c r="M961" s="94">
        <v>0</v>
      </c>
      <c r="N961" s="94">
        <v>-1618.17</v>
      </c>
      <c r="O961" s="94">
        <v>0</v>
      </c>
      <c r="P961" s="94">
        <v>0</v>
      </c>
      <c r="Q961" s="94">
        <v>0</v>
      </c>
      <c r="R961" t="s">
        <v>33</v>
      </c>
      <c r="S961" s="94">
        <v>-4012.17</v>
      </c>
      <c r="T961" s="94">
        <v>21537.83</v>
      </c>
      <c r="U961" s="94">
        <v>25550</v>
      </c>
      <c r="V961" t="s">
        <v>220</v>
      </c>
      <c r="W961" s="92"/>
      <c r="X961" t="s">
        <v>2</v>
      </c>
      <c r="Y961" t="s">
        <v>3</v>
      </c>
      <c r="Z961" s="94">
        <v>0</v>
      </c>
      <c r="AA961" s="94">
        <v>0</v>
      </c>
      <c r="AB961" s="94">
        <v>0</v>
      </c>
      <c r="AC961" s="94">
        <v>0</v>
      </c>
      <c r="AD961" s="94">
        <v>0</v>
      </c>
    </row>
    <row r="962" spans="1:30" x14ac:dyDescent="0.2">
      <c r="A962" t="s">
        <v>837</v>
      </c>
      <c r="B962" t="s">
        <v>0</v>
      </c>
      <c r="C962" t="s">
        <v>5</v>
      </c>
      <c r="D962" t="s">
        <v>61</v>
      </c>
      <c r="E962" t="s">
        <v>838</v>
      </c>
      <c r="F962" s="84" t="str">
        <f>VLOOKUP(A962,[1]Sheet1!$A$2:$E$1721,5,FALSE)</f>
        <v>10</v>
      </c>
      <c r="G962" s="84">
        <f>VLOOKUP(A962,'[2]FA PLANT-&amp; ELECT INSLATION'!$A$6:$E$1086,5,FALSE)</f>
        <v>0</v>
      </c>
      <c r="H962" s="92">
        <v>43393</v>
      </c>
      <c r="I962" s="93">
        <f t="shared" si="14"/>
        <v>2018</v>
      </c>
      <c r="J962" s="94">
        <v>159576.44</v>
      </c>
      <c r="K962" s="94">
        <v>185000</v>
      </c>
      <c r="L962" s="94">
        <v>-25423.56</v>
      </c>
      <c r="M962" s="94">
        <v>0</v>
      </c>
      <c r="N962" s="94">
        <v>-17575</v>
      </c>
      <c r="O962" s="94">
        <v>0</v>
      </c>
      <c r="P962" s="94">
        <v>0</v>
      </c>
      <c r="Q962" s="94">
        <v>0</v>
      </c>
      <c r="R962" t="s">
        <v>33</v>
      </c>
      <c r="S962" s="94">
        <v>-42998.559999999998</v>
      </c>
      <c r="T962" s="94">
        <v>142001.44</v>
      </c>
      <c r="U962" s="94">
        <v>185000</v>
      </c>
      <c r="V962" t="s">
        <v>220</v>
      </c>
      <c r="W962" s="92"/>
      <c r="X962" t="s">
        <v>2</v>
      </c>
      <c r="Y962" t="s">
        <v>3</v>
      </c>
      <c r="Z962" s="94">
        <v>0</v>
      </c>
      <c r="AA962" s="94">
        <v>0</v>
      </c>
      <c r="AB962" s="94">
        <v>0</v>
      </c>
      <c r="AC962" s="94">
        <v>0</v>
      </c>
      <c r="AD962" s="94">
        <v>0</v>
      </c>
    </row>
    <row r="963" spans="1:30" x14ac:dyDescent="0.2">
      <c r="A963" t="s">
        <v>915</v>
      </c>
      <c r="B963" t="s">
        <v>0</v>
      </c>
      <c r="C963" t="s">
        <v>5</v>
      </c>
      <c r="D963" t="s">
        <v>61</v>
      </c>
      <c r="E963" t="s">
        <v>916</v>
      </c>
      <c r="F963" s="84" t="str">
        <f>VLOOKUP(A963,[1]Sheet1!$A$2:$E$1721,5,FALSE)</f>
        <v>10</v>
      </c>
      <c r="G963" s="84">
        <f>VLOOKUP(A963,'[2]FA PLANT-&amp; ELECT INSLATION'!$A$6:$E$1086,5,FALSE)</f>
        <v>0</v>
      </c>
      <c r="H963" s="92">
        <v>43383</v>
      </c>
      <c r="I963" s="93">
        <f t="shared" ref="I963:I1026" si="15">YEAR(H963)</f>
        <v>2018</v>
      </c>
      <c r="J963" s="94">
        <v>116956.27</v>
      </c>
      <c r="K963" s="94">
        <v>136000</v>
      </c>
      <c r="L963" s="94">
        <v>-19043.73</v>
      </c>
      <c r="M963" s="94">
        <v>0</v>
      </c>
      <c r="N963" s="94">
        <v>-12920</v>
      </c>
      <c r="O963" s="94">
        <v>0</v>
      </c>
      <c r="P963" s="94">
        <v>0</v>
      </c>
      <c r="Q963" s="94">
        <v>0</v>
      </c>
      <c r="R963" t="s">
        <v>33</v>
      </c>
      <c r="S963" s="94">
        <v>-31963.73</v>
      </c>
      <c r="T963" s="94">
        <v>104036.27</v>
      </c>
      <c r="U963" s="94">
        <v>136000</v>
      </c>
      <c r="V963" t="s">
        <v>220</v>
      </c>
      <c r="W963" s="92"/>
      <c r="X963" t="s">
        <v>2</v>
      </c>
      <c r="Y963" t="s">
        <v>3</v>
      </c>
      <c r="Z963" s="94">
        <v>0</v>
      </c>
      <c r="AA963" s="94">
        <v>0</v>
      </c>
      <c r="AB963" s="94">
        <v>0</v>
      </c>
      <c r="AC963" s="94">
        <v>0</v>
      </c>
      <c r="AD963" s="94">
        <v>0</v>
      </c>
    </row>
    <row r="964" spans="1:30" x14ac:dyDescent="0.2">
      <c r="A964" t="s">
        <v>625</v>
      </c>
      <c r="B964" t="s">
        <v>0</v>
      </c>
      <c r="C964" t="s">
        <v>5</v>
      </c>
      <c r="D964" t="s">
        <v>61</v>
      </c>
      <c r="E964" t="s">
        <v>598</v>
      </c>
      <c r="F964" s="84" t="str">
        <f>VLOOKUP(A964,[1]Sheet1!$A$2:$E$1721,5,FALSE)</f>
        <v>15</v>
      </c>
      <c r="G964" s="84">
        <f>VLOOKUP(A964,'[2]FA PLANT-&amp; ELECT INSLATION'!$A$6:$E$1086,5,FALSE)</f>
        <v>0</v>
      </c>
      <c r="H964" s="92">
        <v>43404</v>
      </c>
      <c r="I964" s="93">
        <f t="shared" si="15"/>
        <v>2018</v>
      </c>
      <c r="J964" s="94">
        <v>384826.04</v>
      </c>
      <c r="K964" s="94">
        <v>422750</v>
      </c>
      <c r="L964" s="94">
        <v>-37923.96</v>
      </c>
      <c r="M964" s="94">
        <v>0</v>
      </c>
      <c r="N964" s="94">
        <v>-26774.17</v>
      </c>
      <c r="O964" s="94">
        <v>0</v>
      </c>
      <c r="P964" s="94">
        <v>0</v>
      </c>
      <c r="Q964" s="94">
        <v>0</v>
      </c>
      <c r="R964" t="s">
        <v>33</v>
      </c>
      <c r="S964" s="94">
        <v>-64698.13</v>
      </c>
      <c r="T964" s="94">
        <v>358051.87</v>
      </c>
      <c r="U964" s="94">
        <v>422750</v>
      </c>
      <c r="V964" t="s">
        <v>220</v>
      </c>
      <c r="W964" s="92"/>
      <c r="X964" t="s">
        <v>2</v>
      </c>
      <c r="Y964" t="s">
        <v>3</v>
      </c>
      <c r="Z964" s="94">
        <v>0</v>
      </c>
      <c r="AA964" s="94">
        <v>0</v>
      </c>
      <c r="AB964" s="94">
        <v>0</v>
      </c>
      <c r="AC964" s="94">
        <v>0</v>
      </c>
      <c r="AD964" s="94">
        <v>0</v>
      </c>
    </row>
    <row r="965" spans="1:30" x14ac:dyDescent="0.2">
      <c r="A965" t="s">
        <v>1037</v>
      </c>
      <c r="B965" t="s">
        <v>0</v>
      </c>
      <c r="C965" t="s">
        <v>5</v>
      </c>
      <c r="D965" t="s">
        <v>61</v>
      </c>
      <c r="E965" t="s">
        <v>1038</v>
      </c>
      <c r="F965" s="84" t="str">
        <f>VLOOKUP(A965,[1]Sheet1!$A$2:$E$1721,5,FALSE)</f>
        <v>10</v>
      </c>
      <c r="G965" s="84">
        <f>VLOOKUP(A965,'[2]FA PLANT-&amp; ELECT INSLATION'!$A$6:$E$1086,5,FALSE)</f>
        <v>0</v>
      </c>
      <c r="H965" s="92">
        <v>43439</v>
      </c>
      <c r="I965" s="93">
        <f t="shared" si="15"/>
        <v>2018</v>
      </c>
      <c r="J965" s="94">
        <v>64512.74</v>
      </c>
      <c r="K965" s="94">
        <v>73766.960000000006</v>
      </c>
      <c r="L965" s="94">
        <v>-9254.2199999999993</v>
      </c>
      <c r="M965" s="94">
        <v>0</v>
      </c>
      <c r="N965" s="94">
        <v>-7007.86</v>
      </c>
      <c r="O965" s="94">
        <v>0</v>
      </c>
      <c r="P965" s="94">
        <v>0</v>
      </c>
      <c r="Q965" s="94">
        <v>0</v>
      </c>
      <c r="R965" t="s">
        <v>33</v>
      </c>
      <c r="S965" s="94">
        <v>-16262.08</v>
      </c>
      <c r="T965" s="94">
        <v>57504.88</v>
      </c>
      <c r="U965" s="94">
        <v>73766.960000000006</v>
      </c>
      <c r="V965" t="s">
        <v>220</v>
      </c>
      <c r="W965" s="92"/>
      <c r="X965" t="s">
        <v>2</v>
      </c>
      <c r="Y965" t="s">
        <v>3</v>
      </c>
      <c r="Z965" s="94">
        <v>0</v>
      </c>
      <c r="AA965" s="94">
        <v>0</v>
      </c>
      <c r="AB965" s="94">
        <v>0</v>
      </c>
      <c r="AC965" s="94">
        <v>0</v>
      </c>
      <c r="AD965" s="94">
        <v>0</v>
      </c>
    </row>
    <row r="966" spans="1:30" x14ac:dyDescent="0.2">
      <c r="A966" t="s">
        <v>489</v>
      </c>
      <c r="B966" t="s">
        <v>0</v>
      </c>
      <c r="C966" t="s">
        <v>5</v>
      </c>
      <c r="D966" t="s">
        <v>61</v>
      </c>
      <c r="E966" t="s">
        <v>490</v>
      </c>
      <c r="F966" s="84" t="str">
        <f>VLOOKUP(A966,[1]Sheet1!$A$2:$E$1721,5,FALSE)</f>
        <v>15</v>
      </c>
      <c r="G966" s="84">
        <f>VLOOKUP(A966,'[2]FA PLANT-&amp; ELECT INSLATION'!$A$6:$E$1086,5,FALSE)</f>
        <v>0</v>
      </c>
      <c r="H966" s="92">
        <v>43547</v>
      </c>
      <c r="I966" s="93">
        <f t="shared" si="15"/>
        <v>2019</v>
      </c>
      <c r="J966" s="94">
        <v>677951.14</v>
      </c>
      <c r="K966" s="94">
        <v>725000</v>
      </c>
      <c r="L966" s="94">
        <v>-47048.86</v>
      </c>
      <c r="M966" s="94">
        <v>0</v>
      </c>
      <c r="N966" s="94">
        <v>-45916.67</v>
      </c>
      <c r="O966" s="94">
        <v>0</v>
      </c>
      <c r="P966" s="94">
        <v>0</v>
      </c>
      <c r="Q966" s="94">
        <v>0</v>
      </c>
      <c r="R966" t="s">
        <v>33</v>
      </c>
      <c r="S966" s="94">
        <v>-92965.53</v>
      </c>
      <c r="T966" s="94">
        <v>632034.47</v>
      </c>
      <c r="U966" s="94">
        <v>725000</v>
      </c>
      <c r="V966" t="s">
        <v>220</v>
      </c>
      <c r="W966" s="92"/>
      <c r="X966" t="s">
        <v>2</v>
      </c>
      <c r="Y966" t="s">
        <v>3</v>
      </c>
      <c r="Z966" s="94">
        <v>0</v>
      </c>
      <c r="AA966" s="94">
        <v>0</v>
      </c>
      <c r="AB966" s="94">
        <v>0</v>
      </c>
      <c r="AC966" s="94">
        <v>0</v>
      </c>
      <c r="AD966" s="94">
        <v>0</v>
      </c>
    </row>
    <row r="967" spans="1:30" x14ac:dyDescent="0.2">
      <c r="A967" t="s">
        <v>489</v>
      </c>
      <c r="B967" t="s">
        <v>8</v>
      </c>
      <c r="C967" t="s">
        <v>5</v>
      </c>
      <c r="D967" t="s">
        <v>61</v>
      </c>
      <c r="E967" t="s">
        <v>1206</v>
      </c>
      <c r="F967" s="84" t="str">
        <f>VLOOKUP(A967,[1]Sheet1!$A$2:$E$1721,5,FALSE)</f>
        <v>15</v>
      </c>
      <c r="G967" s="84">
        <f>VLOOKUP(A967,'[2]FA PLANT-&amp; ELECT INSLATION'!$A$6:$E$1086,5,FALSE)</f>
        <v>0</v>
      </c>
      <c r="H967" s="92">
        <v>43547</v>
      </c>
      <c r="I967" s="93">
        <f t="shared" si="15"/>
        <v>2019</v>
      </c>
      <c r="J967" s="94">
        <v>38089.620000000003</v>
      </c>
      <c r="K967" s="94">
        <v>40000</v>
      </c>
      <c r="L967" s="94">
        <v>-1910.38</v>
      </c>
      <c r="M967" s="94">
        <v>0</v>
      </c>
      <c r="N967" s="94">
        <v>-2533.6999999999998</v>
      </c>
      <c r="O967" s="94">
        <v>0</v>
      </c>
      <c r="P967" s="94">
        <v>0</v>
      </c>
      <c r="Q967" s="94">
        <v>0</v>
      </c>
      <c r="R967" t="s">
        <v>33</v>
      </c>
      <c r="S967" s="94">
        <v>-4444.08</v>
      </c>
      <c r="T967" s="94">
        <v>35555.919999999998</v>
      </c>
      <c r="U967" s="94">
        <v>40000</v>
      </c>
      <c r="V967" t="s">
        <v>220</v>
      </c>
      <c r="W967" s="92"/>
      <c r="X967" t="s">
        <v>2</v>
      </c>
      <c r="Y967" t="s">
        <v>3</v>
      </c>
      <c r="Z967" s="94">
        <v>0</v>
      </c>
      <c r="AA967" s="94">
        <v>0</v>
      </c>
      <c r="AB967" s="94">
        <v>0</v>
      </c>
      <c r="AC967" s="94">
        <v>0</v>
      </c>
      <c r="AD967" s="94">
        <v>0</v>
      </c>
    </row>
    <row r="968" spans="1:30" x14ac:dyDescent="0.2">
      <c r="A968" t="s">
        <v>491</v>
      </c>
      <c r="B968" t="s">
        <v>0</v>
      </c>
      <c r="C968" t="s">
        <v>5</v>
      </c>
      <c r="D968" t="s">
        <v>61</v>
      </c>
      <c r="E968" t="s">
        <v>490</v>
      </c>
      <c r="F968" s="84" t="str">
        <f>VLOOKUP(A968,[1]Sheet1!$A$2:$E$1721,5,FALSE)</f>
        <v>15</v>
      </c>
      <c r="G968" s="84">
        <f>VLOOKUP(A968,'[2]FA PLANT-&amp; ELECT INSLATION'!$A$6:$E$1086,5,FALSE)</f>
        <v>0</v>
      </c>
      <c r="H968" s="92">
        <v>43547</v>
      </c>
      <c r="I968" s="93">
        <f t="shared" si="15"/>
        <v>2019</v>
      </c>
      <c r="J968" s="94">
        <v>677951.14</v>
      </c>
      <c r="K968" s="94">
        <v>725000</v>
      </c>
      <c r="L968" s="94">
        <v>-47048.86</v>
      </c>
      <c r="M968" s="94">
        <v>0</v>
      </c>
      <c r="N968" s="94">
        <v>-45916.67</v>
      </c>
      <c r="O968" s="94">
        <v>0</v>
      </c>
      <c r="P968" s="94">
        <v>0</v>
      </c>
      <c r="Q968" s="94">
        <v>0</v>
      </c>
      <c r="R968" t="s">
        <v>33</v>
      </c>
      <c r="S968" s="94">
        <v>-92965.53</v>
      </c>
      <c r="T968" s="94">
        <v>632034.47</v>
      </c>
      <c r="U968" s="94">
        <v>725000</v>
      </c>
      <c r="V968" t="s">
        <v>220</v>
      </c>
      <c r="W968" s="92"/>
      <c r="X968" t="s">
        <v>2</v>
      </c>
      <c r="Y968" t="s">
        <v>3</v>
      </c>
      <c r="Z968" s="94">
        <v>0</v>
      </c>
      <c r="AA968" s="94">
        <v>0</v>
      </c>
      <c r="AB968" s="94">
        <v>0</v>
      </c>
      <c r="AC968" s="94">
        <v>0</v>
      </c>
      <c r="AD968" s="94">
        <v>0</v>
      </c>
    </row>
    <row r="969" spans="1:30" x14ac:dyDescent="0.2">
      <c r="A969" t="s">
        <v>491</v>
      </c>
      <c r="B969" t="s">
        <v>8</v>
      </c>
      <c r="C969" t="s">
        <v>5</v>
      </c>
      <c r="D969" t="s">
        <v>61</v>
      </c>
      <c r="E969" t="s">
        <v>1206</v>
      </c>
      <c r="F969" s="84" t="str">
        <f>VLOOKUP(A969,[1]Sheet1!$A$2:$E$1721,5,FALSE)</f>
        <v>15</v>
      </c>
      <c r="G969" s="84">
        <f>VLOOKUP(A969,'[2]FA PLANT-&amp; ELECT INSLATION'!$A$6:$E$1086,5,FALSE)</f>
        <v>0</v>
      </c>
      <c r="H969" s="92">
        <v>43547</v>
      </c>
      <c r="I969" s="93">
        <f t="shared" si="15"/>
        <v>2019</v>
      </c>
      <c r="J969" s="94">
        <v>38089.620000000003</v>
      </c>
      <c r="K969" s="94">
        <v>40000</v>
      </c>
      <c r="L969" s="94">
        <v>-1910.38</v>
      </c>
      <c r="M969" s="94">
        <v>0</v>
      </c>
      <c r="N969" s="94">
        <v>-2533.6999999999998</v>
      </c>
      <c r="O969" s="94">
        <v>0</v>
      </c>
      <c r="P969" s="94">
        <v>0</v>
      </c>
      <c r="Q969" s="94">
        <v>0</v>
      </c>
      <c r="R969" t="s">
        <v>33</v>
      </c>
      <c r="S969" s="94">
        <v>-4444.08</v>
      </c>
      <c r="T969" s="94">
        <v>35555.919999999998</v>
      </c>
      <c r="U969" s="94">
        <v>40000</v>
      </c>
      <c r="V969" t="s">
        <v>220</v>
      </c>
      <c r="W969" s="92"/>
      <c r="X969" t="s">
        <v>2</v>
      </c>
      <c r="Y969" t="s">
        <v>3</v>
      </c>
      <c r="Z969" s="94">
        <v>0</v>
      </c>
      <c r="AA969" s="94">
        <v>0</v>
      </c>
      <c r="AB969" s="94">
        <v>0</v>
      </c>
      <c r="AC969" s="94">
        <v>0</v>
      </c>
      <c r="AD969" s="94">
        <v>0</v>
      </c>
    </row>
    <row r="970" spans="1:30" x14ac:dyDescent="0.2">
      <c r="A970" t="s">
        <v>873</v>
      </c>
      <c r="B970" t="s">
        <v>0</v>
      </c>
      <c r="C970" t="s">
        <v>5</v>
      </c>
      <c r="D970" t="s">
        <v>61</v>
      </c>
      <c r="E970" t="s">
        <v>874</v>
      </c>
      <c r="F970" s="84" t="str">
        <f>VLOOKUP(A970,[1]Sheet1!$A$2:$E$1721,5,FALSE)</f>
        <v>10</v>
      </c>
      <c r="G970" s="84">
        <f>VLOOKUP(A970,'[2]FA PLANT-&amp; ELECT INSLATION'!$A$6:$E$1086,5,FALSE)</f>
        <v>0</v>
      </c>
      <c r="H970" s="92">
        <v>43549</v>
      </c>
      <c r="I970" s="93">
        <f t="shared" si="15"/>
        <v>2019</v>
      </c>
      <c r="J970" s="94">
        <v>140783.79</v>
      </c>
      <c r="K970" s="94">
        <v>155876</v>
      </c>
      <c r="L970" s="94">
        <v>-15092.21</v>
      </c>
      <c r="M970" s="94">
        <v>0</v>
      </c>
      <c r="N970" s="94">
        <v>-14808.22</v>
      </c>
      <c r="O970" s="94">
        <v>0</v>
      </c>
      <c r="P970" s="94">
        <v>0</v>
      </c>
      <c r="Q970" s="94">
        <v>0</v>
      </c>
      <c r="R970" t="s">
        <v>33</v>
      </c>
      <c r="S970" s="94">
        <v>-29900.43</v>
      </c>
      <c r="T970" s="94">
        <v>125975.57</v>
      </c>
      <c r="U970" s="94">
        <v>155876</v>
      </c>
      <c r="V970" t="s">
        <v>220</v>
      </c>
      <c r="W970" s="92"/>
      <c r="X970" t="s">
        <v>2</v>
      </c>
      <c r="Y970" t="s">
        <v>3</v>
      </c>
      <c r="Z970" s="94">
        <v>0</v>
      </c>
      <c r="AA970" s="94">
        <v>0</v>
      </c>
      <c r="AB970" s="94">
        <v>0</v>
      </c>
      <c r="AC970" s="94">
        <v>0</v>
      </c>
      <c r="AD970" s="94">
        <v>0</v>
      </c>
    </row>
    <row r="971" spans="1:30" x14ac:dyDescent="0.2">
      <c r="A971" t="s">
        <v>871</v>
      </c>
      <c r="B971" t="s">
        <v>0</v>
      </c>
      <c r="C971" t="s">
        <v>5</v>
      </c>
      <c r="D971" t="s">
        <v>61</v>
      </c>
      <c r="E971" t="s">
        <v>872</v>
      </c>
      <c r="F971" s="84" t="str">
        <f>VLOOKUP(A971,[1]Sheet1!$A$2:$E$1721,5,FALSE)</f>
        <v>10</v>
      </c>
      <c r="G971" s="84">
        <f>VLOOKUP(A971,'[2]FA PLANT-&amp; ELECT INSLATION'!$A$6:$E$1086,5,FALSE)</f>
        <v>0</v>
      </c>
      <c r="H971" s="92">
        <v>43502</v>
      </c>
      <c r="I971" s="93">
        <f t="shared" si="15"/>
        <v>2019</v>
      </c>
      <c r="J971" s="94">
        <v>140101.13</v>
      </c>
      <c r="K971" s="94">
        <v>157250</v>
      </c>
      <c r="L971" s="94">
        <v>-17148.87</v>
      </c>
      <c r="M971" s="94">
        <v>0</v>
      </c>
      <c r="N971" s="94">
        <v>-14938.75</v>
      </c>
      <c r="O971" s="94">
        <v>0</v>
      </c>
      <c r="P971" s="94">
        <v>0</v>
      </c>
      <c r="Q971" s="94">
        <v>0</v>
      </c>
      <c r="R971" t="s">
        <v>33</v>
      </c>
      <c r="S971" s="94">
        <v>-32087.62</v>
      </c>
      <c r="T971" s="94">
        <v>125162.38</v>
      </c>
      <c r="U971" s="94">
        <v>157250</v>
      </c>
      <c r="V971" t="s">
        <v>220</v>
      </c>
      <c r="W971" s="92"/>
      <c r="X971" t="s">
        <v>2</v>
      </c>
      <c r="Y971" t="s">
        <v>3</v>
      </c>
      <c r="Z971" s="94">
        <v>0</v>
      </c>
      <c r="AA971" s="94">
        <v>0</v>
      </c>
      <c r="AB971" s="94">
        <v>0</v>
      </c>
      <c r="AC971" s="94">
        <v>0</v>
      </c>
      <c r="AD971" s="94">
        <v>0</v>
      </c>
    </row>
    <row r="972" spans="1:30" x14ac:dyDescent="0.2">
      <c r="A972" t="s">
        <v>864</v>
      </c>
      <c r="B972" t="s">
        <v>0</v>
      </c>
      <c r="C972" t="s">
        <v>5</v>
      </c>
      <c r="D972" t="s">
        <v>61</v>
      </c>
      <c r="E972" t="s">
        <v>865</v>
      </c>
      <c r="F972" s="84" t="str">
        <f>VLOOKUP(A972,[1]Sheet1!$A$2:$E$1721,5,FALSE)</f>
        <v>10</v>
      </c>
      <c r="G972" s="84">
        <f>VLOOKUP(A972,'[2]FA PLANT-&amp; ELECT INSLATION'!$A$6:$E$1086,5,FALSE)</f>
        <v>0</v>
      </c>
      <c r="H972" s="92">
        <v>43643</v>
      </c>
      <c r="I972" s="93">
        <f t="shared" si="15"/>
        <v>2019</v>
      </c>
      <c r="J972" s="94">
        <v>148413.10999999999</v>
      </c>
      <c r="K972" s="94">
        <v>160000</v>
      </c>
      <c r="L972" s="94">
        <v>-11586.89</v>
      </c>
      <c r="M972" s="94">
        <v>0</v>
      </c>
      <c r="N972" s="94">
        <v>-15203.44</v>
      </c>
      <c r="O972" s="94">
        <v>0</v>
      </c>
      <c r="P972" s="94">
        <v>0</v>
      </c>
      <c r="Q972" s="94">
        <v>0</v>
      </c>
      <c r="R972" t="s">
        <v>33</v>
      </c>
      <c r="S972" s="94">
        <v>-26790.33</v>
      </c>
      <c r="T972" s="94">
        <v>133209.67000000001</v>
      </c>
      <c r="U972" s="94">
        <v>160000</v>
      </c>
      <c r="V972" t="s">
        <v>220</v>
      </c>
      <c r="W972" s="92"/>
      <c r="X972" t="s">
        <v>2</v>
      </c>
      <c r="Y972" t="s">
        <v>3</v>
      </c>
      <c r="Z972" s="94">
        <v>0</v>
      </c>
      <c r="AA972" s="94">
        <v>0</v>
      </c>
      <c r="AB972" s="94">
        <v>0</v>
      </c>
      <c r="AC972" s="94">
        <v>0</v>
      </c>
      <c r="AD972" s="94">
        <v>0</v>
      </c>
    </row>
    <row r="973" spans="1:30" x14ac:dyDescent="0.2">
      <c r="A973" t="s">
        <v>631</v>
      </c>
      <c r="B973" t="s">
        <v>0</v>
      </c>
      <c r="C973" t="s">
        <v>5</v>
      </c>
      <c r="D973" t="s">
        <v>61</v>
      </c>
      <c r="E973" t="s">
        <v>632</v>
      </c>
      <c r="F973" s="84" t="str">
        <f>VLOOKUP(A973,[1]Sheet1!$A$2:$E$1721,5,FALSE)</f>
        <v>10</v>
      </c>
      <c r="G973" s="84">
        <f>VLOOKUP(A973,'[2]FA PLANT-&amp; ELECT INSLATION'!$A$6:$E$1086,5,FALSE)</f>
        <v>0</v>
      </c>
      <c r="H973" s="92">
        <v>43769</v>
      </c>
      <c r="I973" s="93">
        <f t="shared" si="15"/>
        <v>2019</v>
      </c>
      <c r="J973" s="94">
        <v>394095.38</v>
      </c>
      <c r="K973" s="94">
        <v>410393.38</v>
      </c>
      <c r="L973" s="94">
        <v>-16298</v>
      </c>
      <c r="M973" s="94">
        <v>0</v>
      </c>
      <c r="N973" s="94">
        <v>-38992.03</v>
      </c>
      <c r="O973" s="94">
        <v>0</v>
      </c>
      <c r="P973" s="94">
        <v>0</v>
      </c>
      <c r="Q973" s="94">
        <v>0</v>
      </c>
      <c r="R973" t="s">
        <v>33</v>
      </c>
      <c r="S973" s="94">
        <v>-55290.03</v>
      </c>
      <c r="T973" s="94">
        <v>355103.35</v>
      </c>
      <c r="U973" s="94">
        <v>410393.38</v>
      </c>
      <c r="V973" t="s">
        <v>220</v>
      </c>
      <c r="W973" s="92"/>
      <c r="X973" t="s">
        <v>2</v>
      </c>
      <c r="Y973" t="s">
        <v>3</v>
      </c>
      <c r="Z973" s="94">
        <v>0</v>
      </c>
      <c r="AA973" s="94">
        <v>0</v>
      </c>
      <c r="AB973" s="94">
        <v>0</v>
      </c>
      <c r="AC973" s="94">
        <v>0</v>
      </c>
      <c r="AD973" s="94">
        <v>0</v>
      </c>
    </row>
    <row r="974" spans="1:30" x14ac:dyDescent="0.2">
      <c r="A974" t="s">
        <v>966</v>
      </c>
      <c r="B974" t="s">
        <v>0</v>
      </c>
      <c r="C974" t="s">
        <v>5</v>
      </c>
      <c r="D974" t="s">
        <v>61</v>
      </c>
      <c r="E974" t="s">
        <v>967</v>
      </c>
      <c r="F974" s="84" t="str">
        <f>VLOOKUP(A974,[1]Sheet1!$A$2:$E$1721,5,FALSE)</f>
        <v>10</v>
      </c>
      <c r="G974" s="84">
        <f>VLOOKUP(A974,'[2]FA PLANT-&amp; ELECT INSLATION'!$A$6:$E$1086,5,FALSE)</f>
        <v>0</v>
      </c>
      <c r="H974" s="92">
        <v>43664</v>
      </c>
      <c r="I974" s="93">
        <f t="shared" si="15"/>
        <v>2019</v>
      </c>
      <c r="J974" s="94">
        <v>104681.61</v>
      </c>
      <c r="K974" s="94">
        <v>112195</v>
      </c>
      <c r="L974" s="94">
        <v>-7513.39</v>
      </c>
      <c r="M974" s="94">
        <v>0</v>
      </c>
      <c r="N974" s="94">
        <v>-10660.74</v>
      </c>
      <c r="O974" s="94">
        <v>0</v>
      </c>
      <c r="P974" s="94">
        <v>0</v>
      </c>
      <c r="Q974" s="94">
        <v>0</v>
      </c>
      <c r="R974" t="s">
        <v>33</v>
      </c>
      <c r="S974" s="94">
        <v>-18174.13</v>
      </c>
      <c r="T974" s="94">
        <v>94020.87</v>
      </c>
      <c r="U974" s="94">
        <v>112195</v>
      </c>
      <c r="V974" t="s">
        <v>220</v>
      </c>
      <c r="W974" s="92"/>
      <c r="X974" t="s">
        <v>2</v>
      </c>
      <c r="Y974" t="s">
        <v>3</v>
      </c>
      <c r="Z974" s="94">
        <v>0</v>
      </c>
      <c r="AA974" s="94">
        <v>0</v>
      </c>
      <c r="AB974" s="94">
        <v>0</v>
      </c>
      <c r="AC974" s="94">
        <v>0</v>
      </c>
      <c r="AD974" s="94">
        <v>0</v>
      </c>
    </row>
    <row r="975" spans="1:30" x14ac:dyDescent="0.2">
      <c r="A975" t="s">
        <v>860</v>
      </c>
      <c r="B975" t="s">
        <v>0</v>
      </c>
      <c r="C975" t="s">
        <v>5</v>
      </c>
      <c r="D975" t="s">
        <v>61</v>
      </c>
      <c r="E975" t="s">
        <v>861</v>
      </c>
      <c r="F975" s="84" t="str">
        <f>VLOOKUP(A975,[1]Sheet1!$A$2:$E$1721,5,FALSE)</f>
        <v>10</v>
      </c>
      <c r="G975" s="84">
        <f>VLOOKUP(A975,'[2]FA PLANT-&amp; ELECT INSLATION'!$A$6:$E$1086,5,FALSE)</f>
        <v>0</v>
      </c>
      <c r="H975" s="92">
        <v>43673</v>
      </c>
      <c r="I975" s="93">
        <f t="shared" si="15"/>
        <v>2019</v>
      </c>
      <c r="J975" s="94">
        <v>155832.45000000001</v>
      </c>
      <c r="K975" s="94">
        <v>166600</v>
      </c>
      <c r="L975" s="94">
        <v>-10767.55</v>
      </c>
      <c r="M975" s="94">
        <v>0</v>
      </c>
      <c r="N975" s="94">
        <v>-15830.17</v>
      </c>
      <c r="O975" s="94">
        <v>0</v>
      </c>
      <c r="P975" s="94">
        <v>0</v>
      </c>
      <c r="Q975" s="94">
        <v>0</v>
      </c>
      <c r="R975" t="s">
        <v>33</v>
      </c>
      <c r="S975" s="94">
        <v>-26597.72</v>
      </c>
      <c r="T975" s="94">
        <v>140002.28</v>
      </c>
      <c r="U975" s="94">
        <v>166600</v>
      </c>
      <c r="V975" t="s">
        <v>220</v>
      </c>
      <c r="W975" s="92"/>
      <c r="X975" t="s">
        <v>2</v>
      </c>
      <c r="Y975" t="s">
        <v>3</v>
      </c>
      <c r="Z975" s="94">
        <v>0</v>
      </c>
      <c r="AA975" s="94">
        <v>0</v>
      </c>
      <c r="AB975" s="94">
        <v>0</v>
      </c>
      <c r="AC975" s="94">
        <v>0</v>
      </c>
      <c r="AD975" s="94">
        <v>0</v>
      </c>
    </row>
    <row r="976" spans="1:30" x14ac:dyDescent="0.2">
      <c r="A976" t="s">
        <v>862</v>
      </c>
      <c r="B976" t="s">
        <v>0</v>
      </c>
      <c r="C976" t="s">
        <v>5</v>
      </c>
      <c r="D976" t="s">
        <v>61</v>
      </c>
      <c r="E976" t="s">
        <v>863</v>
      </c>
      <c r="F976" s="84" t="str">
        <f>VLOOKUP(A976,[1]Sheet1!$A$2:$E$1721,5,FALSE)</f>
        <v>15</v>
      </c>
      <c r="G976" s="84">
        <f>VLOOKUP(A976,'[2]FA PLANT-&amp; ELECT INSLATION'!$A$6:$E$1086,5,FALSE)</f>
        <v>0</v>
      </c>
      <c r="H976" s="92">
        <v>43697</v>
      </c>
      <c r="I976" s="93">
        <f t="shared" si="15"/>
        <v>2019</v>
      </c>
      <c r="J976" s="94">
        <v>160454.74</v>
      </c>
      <c r="K976" s="94">
        <v>166600</v>
      </c>
      <c r="L976" s="94">
        <v>-6145.26</v>
      </c>
      <c r="M976" s="94">
        <v>0</v>
      </c>
      <c r="N976" s="94">
        <v>-9997.39</v>
      </c>
      <c r="O976" s="94">
        <v>0</v>
      </c>
      <c r="P976" s="94">
        <v>0</v>
      </c>
      <c r="Q976" s="94">
        <v>0</v>
      </c>
      <c r="R976" t="s">
        <v>33</v>
      </c>
      <c r="S976" s="94">
        <v>-16142.65</v>
      </c>
      <c r="T976" s="94">
        <v>150457.35</v>
      </c>
      <c r="U976" s="94">
        <v>166600</v>
      </c>
      <c r="V976" t="s">
        <v>220</v>
      </c>
      <c r="W976" s="92"/>
      <c r="X976" t="s">
        <v>2</v>
      </c>
      <c r="Y976" t="s">
        <v>3</v>
      </c>
      <c r="Z976" s="94">
        <v>0</v>
      </c>
      <c r="AA976" s="94">
        <v>0</v>
      </c>
      <c r="AB976" s="94">
        <v>0</v>
      </c>
      <c r="AC976" s="94">
        <v>0</v>
      </c>
      <c r="AD976" s="94">
        <v>0</v>
      </c>
    </row>
    <row r="977" spans="1:30" x14ac:dyDescent="0.2">
      <c r="A977" t="s">
        <v>1237</v>
      </c>
      <c r="B977" t="s">
        <v>0</v>
      </c>
      <c r="C977" t="s">
        <v>5</v>
      </c>
      <c r="D977" t="s">
        <v>61</v>
      </c>
      <c r="E977" t="s">
        <v>1238</v>
      </c>
      <c r="F977" s="84" t="str">
        <f>VLOOKUP(A977,[1]Sheet1!$A$2:$E$1721,5,FALSE)</f>
        <v>8</v>
      </c>
      <c r="G977" s="84">
        <f>VLOOKUP(A977,'[2]FA PLANT-&amp; ELECT INSLATION'!$A$6:$E$1086,5,FALSE)</f>
        <v>0</v>
      </c>
      <c r="H977" s="92">
        <v>43823</v>
      </c>
      <c r="I977" s="93">
        <f t="shared" si="15"/>
        <v>2019</v>
      </c>
      <c r="J977" s="94">
        <v>34567.11</v>
      </c>
      <c r="K977" s="94">
        <v>35714.28</v>
      </c>
      <c r="L977" s="94">
        <v>-1147.17</v>
      </c>
      <c r="M977" s="94">
        <v>0</v>
      </c>
      <c r="N977" s="94">
        <v>-4241.4799999999996</v>
      </c>
      <c r="O977" s="94">
        <v>0</v>
      </c>
      <c r="P977" s="94">
        <v>0</v>
      </c>
      <c r="Q977" s="94">
        <v>0</v>
      </c>
      <c r="R977" t="s">
        <v>33</v>
      </c>
      <c r="S977" s="94">
        <v>-5388.65</v>
      </c>
      <c r="T977" s="94">
        <v>30325.63</v>
      </c>
      <c r="U977" s="94">
        <v>35714.28</v>
      </c>
      <c r="V977" t="s">
        <v>220</v>
      </c>
      <c r="W977" s="92"/>
      <c r="X977" t="s">
        <v>2</v>
      </c>
      <c r="Y977" t="s">
        <v>3</v>
      </c>
      <c r="Z977" s="94">
        <v>0</v>
      </c>
      <c r="AA977" s="94">
        <v>0</v>
      </c>
      <c r="AB977" s="94">
        <v>0</v>
      </c>
      <c r="AC977" s="94">
        <v>0</v>
      </c>
      <c r="AD977" s="94">
        <v>0</v>
      </c>
    </row>
    <row r="978" spans="1:30" x14ac:dyDescent="0.2">
      <c r="A978" t="s">
        <v>1284</v>
      </c>
      <c r="B978" t="s">
        <v>0</v>
      </c>
      <c r="C978" t="s">
        <v>5</v>
      </c>
      <c r="D978" t="s">
        <v>61</v>
      </c>
      <c r="E978" t="s">
        <v>1285</v>
      </c>
      <c r="F978" s="84" t="str">
        <f>VLOOKUP(A978,[1]Sheet1!$A$2:$E$1721,5,FALSE)</f>
        <v>10</v>
      </c>
      <c r="G978" s="84">
        <f>VLOOKUP(A978,'[2]FA PLANT-&amp; ELECT INSLATION'!$A$6:$E$1086,5,FALSE)</f>
        <v>0</v>
      </c>
      <c r="H978" s="92">
        <v>43720</v>
      </c>
      <c r="I978" s="93">
        <f t="shared" si="15"/>
        <v>2019</v>
      </c>
      <c r="J978" s="94">
        <v>27953.27</v>
      </c>
      <c r="K978" s="94">
        <v>29500</v>
      </c>
      <c r="L978" s="94">
        <v>-1546.73</v>
      </c>
      <c r="M978" s="94">
        <v>0</v>
      </c>
      <c r="N978" s="94">
        <v>-2802.95</v>
      </c>
      <c r="O978" s="94">
        <v>0</v>
      </c>
      <c r="P978" s="94">
        <v>0</v>
      </c>
      <c r="Q978" s="94">
        <v>0</v>
      </c>
      <c r="R978" t="s">
        <v>33</v>
      </c>
      <c r="S978" s="94">
        <v>-4349.68</v>
      </c>
      <c r="T978" s="94">
        <v>25150.32</v>
      </c>
      <c r="U978" s="94">
        <v>29500</v>
      </c>
      <c r="V978" t="s">
        <v>220</v>
      </c>
      <c r="W978" s="92"/>
      <c r="X978" t="s">
        <v>2</v>
      </c>
      <c r="Y978" t="s">
        <v>3</v>
      </c>
      <c r="Z978" s="94">
        <v>0</v>
      </c>
      <c r="AA978" s="94">
        <v>0</v>
      </c>
      <c r="AB978" s="94">
        <v>0</v>
      </c>
      <c r="AC978" s="94">
        <v>0</v>
      </c>
      <c r="AD978" s="94">
        <v>0</v>
      </c>
    </row>
    <row r="979" spans="1:30" x14ac:dyDescent="0.2">
      <c r="A979" t="s">
        <v>1196</v>
      </c>
      <c r="B979" t="s">
        <v>0</v>
      </c>
      <c r="C979" t="s">
        <v>5</v>
      </c>
      <c r="D979" t="s">
        <v>61</v>
      </c>
      <c r="E979" t="s">
        <v>1197</v>
      </c>
      <c r="F979" s="84" t="str">
        <f>VLOOKUP(A979,[1]Sheet1!$A$2:$E$1721,5,FALSE)</f>
        <v>10</v>
      </c>
      <c r="G979" s="84">
        <f>VLOOKUP(A979,'[2]FA PLANT-&amp; ELECT INSLATION'!$A$6:$E$1086,5,FALSE)</f>
        <v>0</v>
      </c>
      <c r="H979" s="92">
        <v>43769</v>
      </c>
      <c r="I979" s="93">
        <f t="shared" si="15"/>
        <v>2019</v>
      </c>
      <c r="J979" s="94">
        <v>42012.55</v>
      </c>
      <c r="K979" s="94">
        <v>43750</v>
      </c>
      <c r="L979" s="94">
        <v>-1737.45</v>
      </c>
      <c r="M979" s="94">
        <v>0</v>
      </c>
      <c r="N979" s="94">
        <v>-4156.75</v>
      </c>
      <c r="O979" s="94">
        <v>0</v>
      </c>
      <c r="P979" s="94">
        <v>0</v>
      </c>
      <c r="Q979" s="94">
        <v>0</v>
      </c>
      <c r="R979" t="s">
        <v>33</v>
      </c>
      <c r="S979" s="94">
        <v>-5894.2</v>
      </c>
      <c r="T979" s="94">
        <v>37855.800000000003</v>
      </c>
      <c r="U979" s="94">
        <v>43750</v>
      </c>
      <c r="V979" t="s">
        <v>220</v>
      </c>
      <c r="W979" s="92"/>
      <c r="X979" t="s">
        <v>2</v>
      </c>
      <c r="Y979" t="s">
        <v>3</v>
      </c>
      <c r="Z979" s="94">
        <v>0</v>
      </c>
      <c r="AA979" s="94">
        <v>0</v>
      </c>
      <c r="AB979" s="94">
        <v>0</v>
      </c>
      <c r="AC979" s="94">
        <v>0</v>
      </c>
      <c r="AD979" s="94">
        <v>0</v>
      </c>
    </row>
    <row r="980" spans="1:30" x14ac:dyDescent="0.2">
      <c r="A980" t="s">
        <v>597</v>
      </c>
      <c r="B980" t="s">
        <v>0</v>
      </c>
      <c r="C980" t="s">
        <v>5</v>
      </c>
      <c r="D980" t="s">
        <v>61</v>
      </c>
      <c r="E980" t="s">
        <v>598</v>
      </c>
      <c r="F980" s="84" t="str">
        <f>VLOOKUP(A980,[1]Sheet1!$A$2:$E$1721,5,FALSE)</f>
        <v>15</v>
      </c>
      <c r="G980" s="84">
        <f>VLOOKUP(A980,'[2]FA PLANT-&amp; ELECT INSLATION'!$A$6:$E$1086,5,FALSE)</f>
        <v>0</v>
      </c>
      <c r="H980" s="92">
        <v>43773</v>
      </c>
      <c r="I980" s="93">
        <f t="shared" si="15"/>
        <v>2019</v>
      </c>
      <c r="J980" s="94">
        <v>449328.64000000001</v>
      </c>
      <c r="K980" s="94">
        <v>461220.4</v>
      </c>
      <c r="L980" s="94">
        <v>-11891.76</v>
      </c>
      <c r="M980" s="94">
        <v>0</v>
      </c>
      <c r="N980" s="94">
        <v>-29212.86</v>
      </c>
      <c r="O980" s="94">
        <v>0</v>
      </c>
      <c r="P980" s="94">
        <v>0</v>
      </c>
      <c r="Q980" s="94">
        <v>0</v>
      </c>
      <c r="R980" t="s">
        <v>33</v>
      </c>
      <c r="S980" s="94">
        <v>-41104.620000000003</v>
      </c>
      <c r="T980" s="94">
        <v>420115.78</v>
      </c>
      <c r="U980" s="94">
        <v>461220.4</v>
      </c>
      <c r="V980" t="s">
        <v>220</v>
      </c>
      <c r="W980" s="92"/>
      <c r="X980" t="s">
        <v>2</v>
      </c>
      <c r="Y980" t="s">
        <v>3</v>
      </c>
      <c r="Z980" s="94">
        <v>0</v>
      </c>
      <c r="AA980" s="94">
        <v>0</v>
      </c>
      <c r="AB980" s="94">
        <v>0</v>
      </c>
      <c r="AC980" s="94">
        <v>0</v>
      </c>
      <c r="AD980" s="94">
        <v>0</v>
      </c>
    </row>
    <row r="981" spans="1:30" x14ac:dyDescent="0.2">
      <c r="A981" t="s">
        <v>366</v>
      </c>
      <c r="B981" t="s">
        <v>0</v>
      </c>
      <c r="C981" t="s">
        <v>5</v>
      </c>
      <c r="D981" t="s">
        <v>61</v>
      </c>
      <c r="E981" t="s">
        <v>367</v>
      </c>
      <c r="F981" s="84" t="str">
        <f>VLOOKUP(A981,[1]Sheet1!$A$2:$E$1721,5,FALSE)</f>
        <v>10</v>
      </c>
      <c r="G981" s="84">
        <f>VLOOKUP(A981,'[2]FA PLANT-&amp; ELECT INSLATION'!$A$6:$E$1086,5,FALSE)</f>
        <v>0</v>
      </c>
      <c r="H981" s="92">
        <v>43819</v>
      </c>
      <c r="I981" s="93">
        <f t="shared" si="15"/>
        <v>2019</v>
      </c>
      <c r="J981" s="94">
        <v>1493961.82</v>
      </c>
      <c r="K981" s="94">
        <v>1535000</v>
      </c>
      <c r="L981" s="94">
        <v>-41038.18</v>
      </c>
      <c r="M981" s="94">
        <v>0</v>
      </c>
      <c r="N981" s="94">
        <v>-145836.57</v>
      </c>
      <c r="O981" s="94">
        <v>0</v>
      </c>
      <c r="P981" s="94">
        <v>0</v>
      </c>
      <c r="Q981" s="94">
        <v>0</v>
      </c>
      <c r="R981" t="s">
        <v>33</v>
      </c>
      <c r="S981" s="94">
        <v>-186874.75</v>
      </c>
      <c r="T981" s="94">
        <v>1348125.25</v>
      </c>
      <c r="U981" s="94">
        <v>1535000</v>
      </c>
      <c r="V981" t="s">
        <v>220</v>
      </c>
      <c r="W981" s="92"/>
      <c r="X981" t="s">
        <v>2</v>
      </c>
      <c r="Y981" t="s">
        <v>3</v>
      </c>
      <c r="Z981" s="94">
        <v>0</v>
      </c>
      <c r="AA981" s="94">
        <v>0</v>
      </c>
      <c r="AB981" s="94">
        <v>0</v>
      </c>
      <c r="AC981" s="94">
        <v>0</v>
      </c>
      <c r="AD981" s="94">
        <v>0</v>
      </c>
    </row>
    <row r="982" spans="1:30" x14ac:dyDescent="0.2">
      <c r="A982" t="s">
        <v>545</v>
      </c>
      <c r="B982" t="s">
        <v>0</v>
      </c>
      <c r="C982" t="s">
        <v>5</v>
      </c>
      <c r="D982" t="s">
        <v>61</v>
      </c>
      <c r="E982" t="s">
        <v>546</v>
      </c>
      <c r="F982" s="84" t="str">
        <f>VLOOKUP(A982,[1]Sheet1!$A$2:$E$1721,5,FALSE)</f>
        <v>15</v>
      </c>
      <c r="G982" s="84">
        <f>VLOOKUP(A982,'[2]FA PLANT-&amp; ELECT INSLATION'!$A$6:$E$1086,5,FALSE)</f>
        <v>0</v>
      </c>
      <c r="H982" s="92">
        <v>43827</v>
      </c>
      <c r="I982" s="93">
        <f t="shared" si="15"/>
        <v>2019</v>
      </c>
      <c r="J982" s="94">
        <v>550794.17000000004</v>
      </c>
      <c r="K982" s="94">
        <v>560000</v>
      </c>
      <c r="L982" s="94">
        <v>-9205.83</v>
      </c>
      <c r="M982" s="94">
        <v>0</v>
      </c>
      <c r="N982" s="94">
        <v>-35468.379999999997</v>
      </c>
      <c r="O982" s="94">
        <v>0</v>
      </c>
      <c r="P982" s="94">
        <v>0</v>
      </c>
      <c r="Q982" s="94">
        <v>0</v>
      </c>
      <c r="R982" t="s">
        <v>33</v>
      </c>
      <c r="S982" s="94">
        <v>-44674.21</v>
      </c>
      <c r="T982" s="94">
        <v>515325.79</v>
      </c>
      <c r="U982" s="94">
        <v>560000</v>
      </c>
      <c r="V982" t="s">
        <v>220</v>
      </c>
      <c r="W982" s="92"/>
      <c r="X982" t="s">
        <v>2</v>
      </c>
      <c r="Y982" t="s">
        <v>3</v>
      </c>
      <c r="Z982" s="94">
        <v>0</v>
      </c>
      <c r="AA982" s="94">
        <v>0</v>
      </c>
      <c r="AB982" s="94">
        <v>0</v>
      </c>
      <c r="AC982" s="94">
        <v>0</v>
      </c>
      <c r="AD982" s="94">
        <v>0</v>
      </c>
    </row>
    <row r="983" spans="1:30" x14ac:dyDescent="0.2">
      <c r="A983" t="s">
        <v>682</v>
      </c>
      <c r="B983" t="s">
        <v>0</v>
      </c>
      <c r="C983" t="s">
        <v>5</v>
      </c>
      <c r="D983" t="s">
        <v>61</v>
      </c>
      <c r="E983" t="s">
        <v>683</v>
      </c>
      <c r="F983" s="84" t="str">
        <f>VLOOKUP(A983,[1]Sheet1!$A$2:$E$1721,5,FALSE)</f>
        <v>10</v>
      </c>
      <c r="G983" s="84">
        <f>VLOOKUP(A983,'[2]FA PLANT-&amp; ELECT INSLATION'!$A$6:$E$1086,5,FALSE)</f>
        <v>0</v>
      </c>
      <c r="H983" s="92">
        <v>43822</v>
      </c>
      <c r="I983" s="93">
        <f t="shared" si="15"/>
        <v>2019</v>
      </c>
      <c r="J983" s="94">
        <v>304689.64</v>
      </c>
      <c r="K983" s="94">
        <v>312809</v>
      </c>
      <c r="L983" s="94">
        <v>-8119.36</v>
      </c>
      <c r="M983" s="94">
        <v>0</v>
      </c>
      <c r="N983" s="94">
        <v>-29719.14</v>
      </c>
      <c r="O983" s="94">
        <v>0</v>
      </c>
      <c r="P983" s="94">
        <v>0</v>
      </c>
      <c r="Q983" s="94">
        <v>0</v>
      </c>
      <c r="R983" t="s">
        <v>33</v>
      </c>
      <c r="S983" s="94">
        <v>-37838.5</v>
      </c>
      <c r="T983" s="94">
        <v>274970.5</v>
      </c>
      <c r="U983" s="94">
        <v>312809</v>
      </c>
      <c r="V983" t="s">
        <v>220</v>
      </c>
      <c r="W983" s="92"/>
      <c r="X983" t="s">
        <v>2</v>
      </c>
      <c r="Y983" t="s">
        <v>3</v>
      </c>
      <c r="Z983" s="94">
        <v>0</v>
      </c>
      <c r="AA983" s="94">
        <v>0</v>
      </c>
      <c r="AB983" s="94">
        <v>0</v>
      </c>
      <c r="AC983" s="94">
        <v>0</v>
      </c>
      <c r="AD983" s="94">
        <v>0</v>
      </c>
    </row>
    <row r="984" spans="1:30" x14ac:dyDescent="0.2">
      <c r="A984" t="s">
        <v>668</v>
      </c>
      <c r="B984" t="s">
        <v>0</v>
      </c>
      <c r="C984" t="s">
        <v>5</v>
      </c>
      <c r="D984" t="s">
        <v>61</v>
      </c>
      <c r="E984" t="s">
        <v>669</v>
      </c>
      <c r="F984" s="84" t="str">
        <f>VLOOKUP(A984,[1]Sheet1!$A$2:$E$1721,5,FALSE)</f>
        <v>10</v>
      </c>
      <c r="G984" s="84">
        <f>VLOOKUP(A984,'[2]FA PLANT-&amp; ELECT INSLATION'!$A$6:$E$1086,5,FALSE)</f>
        <v>0</v>
      </c>
      <c r="H984" s="92">
        <v>43806</v>
      </c>
      <c r="I984" s="93">
        <f t="shared" si="15"/>
        <v>2019</v>
      </c>
      <c r="J984" s="94">
        <v>329762.84000000003</v>
      </c>
      <c r="K984" s="94">
        <v>340000</v>
      </c>
      <c r="L984" s="94">
        <v>-10237.16</v>
      </c>
      <c r="M984" s="94">
        <v>0</v>
      </c>
      <c r="N984" s="94">
        <v>-32302.9</v>
      </c>
      <c r="O984" s="94">
        <v>0</v>
      </c>
      <c r="P984" s="94">
        <v>0</v>
      </c>
      <c r="Q984" s="94">
        <v>0</v>
      </c>
      <c r="R984" t="s">
        <v>33</v>
      </c>
      <c r="S984" s="94">
        <v>-42540.06</v>
      </c>
      <c r="T984" s="94">
        <v>297459.94</v>
      </c>
      <c r="U984" s="94">
        <v>340000</v>
      </c>
      <c r="V984" t="s">
        <v>220</v>
      </c>
      <c r="W984" s="92"/>
      <c r="X984" t="s">
        <v>2</v>
      </c>
      <c r="Y984" t="s">
        <v>3</v>
      </c>
      <c r="Z984" s="94">
        <v>0</v>
      </c>
      <c r="AA984" s="94">
        <v>0</v>
      </c>
      <c r="AB984" s="94">
        <v>0</v>
      </c>
      <c r="AC984" s="94">
        <v>0</v>
      </c>
      <c r="AD984" s="94">
        <v>0</v>
      </c>
    </row>
    <row r="985" spans="1:30" x14ac:dyDescent="0.2">
      <c r="A985" t="s">
        <v>931</v>
      </c>
      <c r="B985" t="s">
        <v>0</v>
      </c>
      <c r="C985" t="s">
        <v>5</v>
      </c>
      <c r="D985" t="s">
        <v>61</v>
      </c>
      <c r="E985" t="s">
        <v>744</v>
      </c>
      <c r="F985" s="84" t="str">
        <f>VLOOKUP(A985,[1]Sheet1!$A$2:$E$1721,5,FALSE)</f>
        <v>10</v>
      </c>
      <c r="G985" s="84">
        <f>VLOOKUP(A985,'[2]FA PLANT-&amp; ELECT INSLATION'!$A$6:$E$1086,5,FALSE)</f>
        <v>0</v>
      </c>
      <c r="H985" s="92">
        <v>43826</v>
      </c>
      <c r="I985" s="93">
        <f t="shared" si="15"/>
        <v>2019</v>
      </c>
      <c r="J985" s="94">
        <v>126760.66</v>
      </c>
      <c r="K985" s="94">
        <v>130000</v>
      </c>
      <c r="L985" s="94">
        <v>-3239.34</v>
      </c>
      <c r="M985" s="94">
        <v>0</v>
      </c>
      <c r="N985" s="94">
        <v>-12350.91</v>
      </c>
      <c r="O985" s="94">
        <v>0</v>
      </c>
      <c r="P985" s="94">
        <v>0</v>
      </c>
      <c r="Q985" s="94">
        <v>0</v>
      </c>
      <c r="R985" t="s">
        <v>33</v>
      </c>
      <c r="S985" s="94">
        <v>-15590.25</v>
      </c>
      <c r="T985" s="94">
        <v>114409.75</v>
      </c>
      <c r="U985" s="94">
        <v>130000</v>
      </c>
      <c r="V985" t="s">
        <v>220</v>
      </c>
      <c r="W985" s="92"/>
      <c r="X985" t="s">
        <v>2</v>
      </c>
      <c r="Y985" t="s">
        <v>3</v>
      </c>
      <c r="Z985" s="94">
        <v>0</v>
      </c>
      <c r="AA985" s="94">
        <v>0</v>
      </c>
      <c r="AB985" s="94">
        <v>0</v>
      </c>
      <c r="AC985" s="94">
        <v>0</v>
      </c>
      <c r="AD985" s="94">
        <v>0</v>
      </c>
    </row>
    <row r="986" spans="1:30" x14ac:dyDescent="0.2">
      <c r="A986" t="s">
        <v>543</v>
      </c>
      <c r="B986" t="s">
        <v>0</v>
      </c>
      <c r="C986" t="s">
        <v>5</v>
      </c>
      <c r="D986" t="s">
        <v>61</v>
      </c>
      <c r="E986" t="s">
        <v>544</v>
      </c>
      <c r="F986" s="84" t="str">
        <f>VLOOKUP(A986,[1]Sheet1!$A$2:$E$1721,5,FALSE)</f>
        <v>10</v>
      </c>
      <c r="G986" s="84">
        <f>VLOOKUP(A986,'[2]FA PLANT-&amp; ELECT INSLATION'!$A$6:$E$1086,5,FALSE)</f>
        <v>0</v>
      </c>
      <c r="H986" s="92">
        <v>43830</v>
      </c>
      <c r="I986" s="93">
        <f t="shared" si="15"/>
        <v>2019</v>
      </c>
      <c r="J986" s="94">
        <v>546678.07999999996</v>
      </c>
      <c r="K986" s="94">
        <v>560052</v>
      </c>
      <c r="L986" s="94">
        <v>-13373.92</v>
      </c>
      <c r="M986" s="94">
        <v>0</v>
      </c>
      <c r="N986" s="94">
        <v>-53208.7</v>
      </c>
      <c r="O986" s="94">
        <v>0</v>
      </c>
      <c r="P986" s="94">
        <v>0</v>
      </c>
      <c r="Q986" s="94">
        <v>0</v>
      </c>
      <c r="R986" t="s">
        <v>33</v>
      </c>
      <c r="S986" s="94">
        <v>-66582.62</v>
      </c>
      <c r="T986" s="94">
        <v>493469.38</v>
      </c>
      <c r="U986" s="94">
        <v>560052</v>
      </c>
      <c r="V986" t="s">
        <v>220</v>
      </c>
      <c r="W986" s="92"/>
      <c r="X986" t="s">
        <v>2</v>
      </c>
      <c r="Y986" t="s">
        <v>3</v>
      </c>
      <c r="Z986" s="94">
        <v>0</v>
      </c>
      <c r="AA986" s="94">
        <v>0</v>
      </c>
      <c r="AB986" s="94">
        <v>0</v>
      </c>
      <c r="AC986" s="94">
        <v>0</v>
      </c>
      <c r="AD986" s="94">
        <v>0</v>
      </c>
    </row>
    <row r="987" spans="1:30" x14ac:dyDescent="0.2">
      <c r="A987" t="s">
        <v>613</v>
      </c>
      <c r="B987" t="s">
        <v>0</v>
      </c>
      <c r="C987" t="s">
        <v>5</v>
      </c>
      <c r="D987" t="s">
        <v>61</v>
      </c>
      <c r="E987" t="s">
        <v>614</v>
      </c>
      <c r="F987" s="84" t="str">
        <f>VLOOKUP(A987,[1]Sheet1!$A$2:$E$1721,5,FALSE)</f>
        <v>10</v>
      </c>
      <c r="G987" s="84">
        <f>VLOOKUP(A987,'[2]FA PLANT-&amp; ELECT INSLATION'!$A$6:$E$1086,5,FALSE)</f>
        <v>0</v>
      </c>
      <c r="H987" s="92">
        <v>43830</v>
      </c>
      <c r="I987" s="93">
        <f t="shared" si="15"/>
        <v>2019</v>
      </c>
      <c r="J987" s="94">
        <v>420278.32</v>
      </c>
      <c r="K987" s="94">
        <v>430560</v>
      </c>
      <c r="L987" s="94">
        <v>-10281.68</v>
      </c>
      <c r="M987" s="94">
        <v>0</v>
      </c>
      <c r="N987" s="94">
        <v>-40906.089999999997</v>
      </c>
      <c r="O987" s="94">
        <v>0</v>
      </c>
      <c r="P987" s="94">
        <v>0</v>
      </c>
      <c r="Q987" s="94">
        <v>0</v>
      </c>
      <c r="R987" t="s">
        <v>33</v>
      </c>
      <c r="S987" s="94">
        <v>-51187.77</v>
      </c>
      <c r="T987" s="94">
        <v>379372.23</v>
      </c>
      <c r="U987" s="94">
        <v>430560</v>
      </c>
      <c r="V987" t="s">
        <v>220</v>
      </c>
      <c r="W987" s="92"/>
      <c r="X987" t="s">
        <v>2</v>
      </c>
      <c r="Y987" t="s">
        <v>3</v>
      </c>
      <c r="Z987" s="94">
        <v>0</v>
      </c>
      <c r="AA987" s="94">
        <v>0</v>
      </c>
      <c r="AB987" s="94">
        <v>0</v>
      </c>
      <c r="AC987" s="94">
        <v>0</v>
      </c>
      <c r="AD987" s="94">
        <v>0</v>
      </c>
    </row>
    <row r="988" spans="1:30" x14ac:dyDescent="0.2">
      <c r="A988" t="s">
        <v>743</v>
      </c>
      <c r="B988" t="s">
        <v>0</v>
      </c>
      <c r="C988" t="s">
        <v>5</v>
      </c>
      <c r="D988" t="s">
        <v>61</v>
      </c>
      <c r="E988" t="s">
        <v>744</v>
      </c>
      <c r="F988" s="84" t="str">
        <f>VLOOKUP(A988,[1]Sheet1!$A$2:$E$1721,5,FALSE)</f>
        <v>10</v>
      </c>
      <c r="G988" s="84">
        <f>VLOOKUP(A988,'[2]FA PLANT-&amp; ELECT INSLATION'!$A$6:$E$1086,5,FALSE)</f>
        <v>0</v>
      </c>
      <c r="H988" s="92">
        <v>43873</v>
      </c>
      <c r="I988" s="93">
        <f t="shared" si="15"/>
        <v>2020</v>
      </c>
      <c r="J988" s="94">
        <v>257680.45</v>
      </c>
      <c r="K988" s="94">
        <v>261000</v>
      </c>
      <c r="L988" s="94">
        <v>-3319.55</v>
      </c>
      <c r="M988" s="94">
        <v>0</v>
      </c>
      <c r="N988" s="94">
        <v>-24795.919999999998</v>
      </c>
      <c r="O988" s="94">
        <v>0</v>
      </c>
      <c r="P988" s="94">
        <v>0</v>
      </c>
      <c r="Q988" s="94">
        <v>0</v>
      </c>
      <c r="R988" t="s">
        <v>33</v>
      </c>
      <c r="S988" s="94">
        <v>-28115.47</v>
      </c>
      <c r="T988" s="94">
        <v>232884.53</v>
      </c>
      <c r="U988" s="94">
        <v>261000</v>
      </c>
      <c r="V988" t="s">
        <v>220</v>
      </c>
      <c r="W988" s="92"/>
      <c r="X988" t="s">
        <v>2</v>
      </c>
      <c r="Y988" t="s">
        <v>3</v>
      </c>
      <c r="Z988" s="94">
        <v>0</v>
      </c>
      <c r="AA988" s="94">
        <v>0</v>
      </c>
      <c r="AB988" s="94">
        <v>0</v>
      </c>
      <c r="AC988" s="94">
        <v>0</v>
      </c>
      <c r="AD988" s="94">
        <v>0</v>
      </c>
    </row>
    <row r="989" spans="1:30" x14ac:dyDescent="0.2">
      <c r="A989" t="s">
        <v>805</v>
      </c>
      <c r="B989" t="s">
        <v>0</v>
      </c>
      <c r="C989" t="s">
        <v>5</v>
      </c>
      <c r="D989" t="s">
        <v>61</v>
      </c>
      <c r="E989" t="s">
        <v>806</v>
      </c>
      <c r="F989" s="84" t="str">
        <f>VLOOKUP(A989,[1]Sheet1!$A$2:$E$1721,5,FALSE)</f>
        <v>10</v>
      </c>
      <c r="G989" s="84">
        <f>VLOOKUP(A989,'[2]FA PLANT-&amp; ELECT INSLATION'!$A$6:$E$1086,5,FALSE)</f>
        <v>0</v>
      </c>
      <c r="H989" s="92">
        <v>43889</v>
      </c>
      <c r="I989" s="93">
        <f t="shared" si="15"/>
        <v>2020</v>
      </c>
      <c r="J989" s="94">
        <v>101622.03</v>
      </c>
      <c r="K989" s="94">
        <v>102500</v>
      </c>
      <c r="L989" s="94">
        <v>-877.97</v>
      </c>
      <c r="M989" s="94">
        <v>0</v>
      </c>
      <c r="N989" s="94">
        <v>-9737.74</v>
      </c>
      <c r="O989" s="94">
        <v>0</v>
      </c>
      <c r="P989" s="94">
        <v>0</v>
      </c>
      <c r="Q989" s="94">
        <v>0</v>
      </c>
      <c r="R989" t="s">
        <v>33</v>
      </c>
      <c r="S989" s="94">
        <v>-10615.71</v>
      </c>
      <c r="T989" s="94">
        <v>91884.29</v>
      </c>
      <c r="U989" s="94">
        <v>102500</v>
      </c>
      <c r="V989" t="s">
        <v>220</v>
      </c>
      <c r="W989" s="92"/>
      <c r="X989" t="s">
        <v>2</v>
      </c>
      <c r="Y989" t="s">
        <v>3</v>
      </c>
      <c r="Z989" s="94">
        <v>0</v>
      </c>
      <c r="AA989" s="94">
        <v>0</v>
      </c>
      <c r="AB989" s="94">
        <v>0</v>
      </c>
      <c r="AC989" s="94">
        <v>0</v>
      </c>
      <c r="AD989" s="94">
        <v>0</v>
      </c>
    </row>
    <row r="990" spans="1:30" x14ac:dyDescent="0.2">
      <c r="A990" t="s">
        <v>805</v>
      </c>
      <c r="B990" t="s">
        <v>8</v>
      </c>
      <c r="C990" t="s">
        <v>5</v>
      </c>
      <c r="D990" t="s">
        <v>61</v>
      </c>
      <c r="E990" t="s">
        <v>806</v>
      </c>
      <c r="F990" s="84" t="str">
        <f>VLOOKUP(A990,[1]Sheet1!$A$2:$E$1721,5,FALSE)</f>
        <v>10</v>
      </c>
      <c r="G990" s="84">
        <f>VLOOKUP(A990,'[2]FA PLANT-&amp; ELECT INSLATION'!$A$6:$E$1086,5,FALSE)</f>
        <v>0</v>
      </c>
      <c r="H990" s="92">
        <v>43879</v>
      </c>
      <c r="I990" s="93">
        <f t="shared" si="15"/>
        <v>2020</v>
      </c>
      <c r="J990" s="94">
        <v>205876.24</v>
      </c>
      <c r="K990" s="94">
        <v>208200</v>
      </c>
      <c r="L990" s="94">
        <v>-2323.7600000000002</v>
      </c>
      <c r="M990" s="94">
        <v>0</v>
      </c>
      <c r="N990" s="94">
        <v>-19779.64</v>
      </c>
      <c r="O990" s="94">
        <v>0</v>
      </c>
      <c r="P990" s="94">
        <v>0</v>
      </c>
      <c r="Q990" s="94">
        <v>0</v>
      </c>
      <c r="R990" t="s">
        <v>33</v>
      </c>
      <c r="S990" s="94">
        <v>-22103.4</v>
      </c>
      <c r="T990" s="94">
        <v>186096.6</v>
      </c>
      <c r="U990" s="94">
        <v>208200</v>
      </c>
      <c r="V990" t="s">
        <v>220</v>
      </c>
      <c r="W990" s="92"/>
      <c r="X990" t="s">
        <v>2</v>
      </c>
      <c r="Y990" t="s">
        <v>3</v>
      </c>
      <c r="Z990" s="94">
        <v>0</v>
      </c>
      <c r="AA990" s="94">
        <v>0</v>
      </c>
      <c r="AB990" s="94">
        <v>0</v>
      </c>
      <c r="AC990" s="94">
        <v>0</v>
      </c>
      <c r="AD990" s="94">
        <v>0</v>
      </c>
    </row>
    <row r="991" spans="1:30" x14ac:dyDescent="0.2">
      <c r="A991" t="s">
        <v>847</v>
      </c>
      <c r="B991" t="s">
        <v>0</v>
      </c>
      <c r="C991" t="s">
        <v>5</v>
      </c>
      <c r="D991" t="s">
        <v>61</v>
      </c>
      <c r="E991" t="s">
        <v>824</v>
      </c>
      <c r="F991" s="84" t="str">
        <f>VLOOKUP(A991,[1]Sheet1!$A$2:$E$1721,5,FALSE)</f>
        <v>7</v>
      </c>
      <c r="G991" s="84">
        <f>VLOOKUP(A991,'[2]FA PLANT-&amp; ELECT INSLATION'!$A$6:$E$1086,5,FALSE)</f>
        <v>0</v>
      </c>
      <c r="H991" s="92">
        <v>43894</v>
      </c>
      <c r="I991" s="93">
        <f t="shared" si="15"/>
        <v>2020</v>
      </c>
      <c r="J991" s="94">
        <v>181644.29</v>
      </c>
      <c r="K991" s="94">
        <v>183550</v>
      </c>
      <c r="L991" s="94">
        <v>-1905.71</v>
      </c>
      <c r="M991" s="94">
        <v>0</v>
      </c>
      <c r="N991" s="94">
        <v>-24911.11</v>
      </c>
      <c r="O991" s="94">
        <v>0</v>
      </c>
      <c r="P991" s="94">
        <v>0</v>
      </c>
      <c r="Q991" s="94">
        <v>0</v>
      </c>
      <c r="R991" t="s">
        <v>33</v>
      </c>
      <c r="S991" s="94">
        <v>-26816.82</v>
      </c>
      <c r="T991" s="94">
        <v>156733.18</v>
      </c>
      <c r="U991" s="94">
        <v>183550</v>
      </c>
      <c r="V991" t="s">
        <v>220</v>
      </c>
      <c r="W991" s="92"/>
      <c r="X991" t="s">
        <v>2</v>
      </c>
      <c r="Y991" t="s">
        <v>3</v>
      </c>
      <c r="Z991" s="94">
        <v>0</v>
      </c>
      <c r="AA991" s="94">
        <v>0</v>
      </c>
      <c r="AB991" s="94">
        <v>0</v>
      </c>
      <c r="AC991" s="94">
        <v>0</v>
      </c>
      <c r="AD991" s="94">
        <v>0</v>
      </c>
    </row>
    <row r="992" spans="1:30" x14ac:dyDescent="0.2">
      <c r="A992" t="s">
        <v>757</v>
      </c>
      <c r="B992" t="s">
        <v>0</v>
      </c>
      <c r="C992" t="s">
        <v>5</v>
      </c>
      <c r="D992" t="s">
        <v>61</v>
      </c>
      <c r="E992" t="s">
        <v>675</v>
      </c>
      <c r="F992" s="84" t="str">
        <f>VLOOKUP(A992,[1]Sheet1!$A$2:$E$1721,5,FALSE)</f>
        <v>1</v>
      </c>
      <c r="G992" s="84">
        <f>VLOOKUP(A992,'[2]FA PLANT-&amp; ELECT INSLATION'!$A$6:$E$1086,5,FALSE)</f>
        <v>0</v>
      </c>
      <c r="H992" s="92">
        <v>43921</v>
      </c>
      <c r="I992" s="93">
        <f t="shared" si="15"/>
        <v>2020</v>
      </c>
      <c r="J992" s="94">
        <v>250082.97</v>
      </c>
      <c r="K992" s="94">
        <v>250735.57</v>
      </c>
      <c r="L992" s="94">
        <v>-652.6</v>
      </c>
      <c r="M992" s="94">
        <v>0</v>
      </c>
      <c r="N992" s="94">
        <v>-237546.19</v>
      </c>
      <c r="O992" s="94">
        <v>0</v>
      </c>
      <c r="P992" s="94">
        <v>0</v>
      </c>
      <c r="Q992" s="94">
        <v>0</v>
      </c>
      <c r="R992" t="s">
        <v>33</v>
      </c>
      <c r="S992" s="94">
        <v>-238198.79</v>
      </c>
      <c r="T992" s="94">
        <v>12536.78</v>
      </c>
      <c r="U992" s="94">
        <v>250735.57</v>
      </c>
      <c r="V992" t="s">
        <v>220</v>
      </c>
      <c r="W992" s="92"/>
      <c r="X992" t="s">
        <v>2</v>
      </c>
      <c r="Y992" t="s">
        <v>3</v>
      </c>
      <c r="Z992" s="94">
        <v>0</v>
      </c>
      <c r="AA992" s="94">
        <v>0</v>
      </c>
      <c r="AB992" s="94">
        <v>0</v>
      </c>
      <c r="AC992" s="94">
        <v>0</v>
      </c>
      <c r="AD992" s="94">
        <v>0</v>
      </c>
    </row>
    <row r="993" spans="1:30" x14ac:dyDescent="0.2">
      <c r="A993" t="s">
        <v>1418</v>
      </c>
      <c r="B993" t="s">
        <v>0</v>
      </c>
      <c r="C993" t="s">
        <v>5</v>
      </c>
      <c r="D993" t="s">
        <v>61</v>
      </c>
      <c r="E993" t="s">
        <v>1419</v>
      </c>
      <c r="F993" s="84" t="str">
        <f>VLOOKUP(A993,[1]Sheet1!$A$2:$E$1721,5,FALSE)</f>
        <v>7</v>
      </c>
      <c r="G993" s="84">
        <f>VLOOKUP(A993,'[2]FA PLANT-&amp; ELECT INSLATION'!$A$6:$E$1086,5,FALSE)</f>
        <v>0</v>
      </c>
      <c r="H993" s="92">
        <v>44002</v>
      </c>
      <c r="I993" s="93">
        <f t="shared" si="15"/>
        <v>2020</v>
      </c>
      <c r="J993" s="94">
        <v>0</v>
      </c>
      <c r="K993" s="94">
        <v>0</v>
      </c>
      <c r="L993" s="94">
        <v>0</v>
      </c>
      <c r="M993" s="94">
        <v>17500</v>
      </c>
      <c r="N993" s="94">
        <v>-1854.45</v>
      </c>
      <c r="O993" s="94">
        <v>0</v>
      </c>
      <c r="P993" s="94">
        <v>0</v>
      </c>
      <c r="Q993" s="94">
        <v>0</v>
      </c>
      <c r="R993" t="s">
        <v>33</v>
      </c>
      <c r="S993" s="94">
        <v>-1854.45</v>
      </c>
      <c r="T993" s="94">
        <v>15645.55</v>
      </c>
      <c r="U993" s="94">
        <v>17500</v>
      </c>
      <c r="V993" t="s">
        <v>220</v>
      </c>
      <c r="W993" s="92"/>
      <c r="X993" t="s">
        <v>2</v>
      </c>
      <c r="Y993" t="s">
        <v>3</v>
      </c>
      <c r="Z993" s="94">
        <v>0</v>
      </c>
      <c r="AA993" s="94">
        <v>0</v>
      </c>
      <c r="AB993" s="94">
        <v>0</v>
      </c>
      <c r="AC993" s="94">
        <v>0</v>
      </c>
      <c r="AD993" s="94">
        <v>0</v>
      </c>
    </row>
    <row r="994" spans="1:30" x14ac:dyDescent="0.2">
      <c r="A994" t="s">
        <v>816</v>
      </c>
      <c r="B994" t="s">
        <v>0</v>
      </c>
      <c r="C994" t="s">
        <v>5</v>
      </c>
      <c r="D994" t="s">
        <v>61</v>
      </c>
      <c r="E994" t="s">
        <v>817</v>
      </c>
      <c r="F994" s="84" t="str">
        <f>VLOOKUP(A994,[1]Sheet1!$A$2:$E$1721,5,FALSE)</f>
        <v>15</v>
      </c>
      <c r="G994" s="84">
        <f>VLOOKUP(A994,'[2]FA PLANT-&amp; ELECT INSLATION'!$A$6:$E$1086,5,FALSE)</f>
        <v>0</v>
      </c>
      <c r="H994" s="92">
        <v>43964</v>
      </c>
      <c r="I994" s="93">
        <f t="shared" si="15"/>
        <v>2020</v>
      </c>
      <c r="J994" s="94">
        <v>0</v>
      </c>
      <c r="K994" s="94">
        <v>0</v>
      </c>
      <c r="L994" s="94">
        <v>0</v>
      </c>
      <c r="M994" s="94">
        <v>203066</v>
      </c>
      <c r="N994" s="94">
        <v>-10782.28</v>
      </c>
      <c r="O994" s="94">
        <v>0</v>
      </c>
      <c r="P994" s="94">
        <v>0</v>
      </c>
      <c r="Q994" s="94">
        <v>0</v>
      </c>
      <c r="R994" t="s">
        <v>33</v>
      </c>
      <c r="S994" s="94">
        <v>-10782.28</v>
      </c>
      <c r="T994" s="94">
        <v>192283.72</v>
      </c>
      <c r="U994" s="94">
        <v>203066</v>
      </c>
      <c r="V994" t="s">
        <v>220</v>
      </c>
      <c r="W994" s="92"/>
      <c r="X994" t="s">
        <v>2</v>
      </c>
      <c r="Y994" t="s">
        <v>3</v>
      </c>
      <c r="Z994" s="94">
        <v>0</v>
      </c>
      <c r="AA994" s="94">
        <v>0</v>
      </c>
      <c r="AB994" s="94">
        <v>0</v>
      </c>
      <c r="AC994" s="94">
        <v>0</v>
      </c>
      <c r="AD994" s="94">
        <v>0</v>
      </c>
    </row>
    <row r="995" spans="1:30" x14ac:dyDescent="0.2">
      <c r="A995" t="s">
        <v>1551</v>
      </c>
      <c r="B995" t="s">
        <v>0</v>
      </c>
      <c r="C995" t="s">
        <v>5</v>
      </c>
      <c r="D995" t="s">
        <v>61</v>
      </c>
      <c r="E995" t="s">
        <v>1552</v>
      </c>
      <c r="F995" s="84" t="str">
        <f>VLOOKUP(A995,[1]Sheet1!$A$2:$E$1721,5,FALSE)</f>
        <v>15</v>
      </c>
      <c r="G995" s="84">
        <f>VLOOKUP(A995,'[2]FA PLANT-&amp; ELECT INSLATION'!$A$6:$E$1086,5,FALSE)</f>
        <v>0</v>
      </c>
      <c r="H995" s="92">
        <v>43980</v>
      </c>
      <c r="I995" s="93">
        <f t="shared" si="15"/>
        <v>2020</v>
      </c>
      <c r="J995" s="94">
        <v>0</v>
      </c>
      <c r="K995" s="94">
        <v>0</v>
      </c>
      <c r="L995" s="94">
        <v>0</v>
      </c>
      <c r="M995" s="94">
        <v>11275</v>
      </c>
      <c r="N995" s="94">
        <v>-569.02</v>
      </c>
      <c r="O995" s="94">
        <v>0</v>
      </c>
      <c r="P995" s="94">
        <v>0</v>
      </c>
      <c r="Q995" s="94">
        <v>0</v>
      </c>
      <c r="R995" t="s">
        <v>33</v>
      </c>
      <c r="S995" s="94">
        <v>-569.02</v>
      </c>
      <c r="T995" s="94">
        <v>10705.98</v>
      </c>
      <c r="U995" s="94">
        <v>11275</v>
      </c>
      <c r="V995" t="s">
        <v>220</v>
      </c>
      <c r="W995" s="92"/>
      <c r="X995" t="s">
        <v>2</v>
      </c>
      <c r="Y995" t="s">
        <v>3</v>
      </c>
      <c r="Z995" s="94">
        <v>0</v>
      </c>
      <c r="AA995" s="94">
        <v>0</v>
      </c>
      <c r="AB995" s="94">
        <v>0</v>
      </c>
      <c r="AC995" s="94">
        <v>0</v>
      </c>
      <c r="AD995" s="94">
        <v>0</v>
      </c>
    </row>
    <row r="996" spans="1:30" x14ac:dyDescent="0.2">
      <c r="A996" t="s">
        <v>833</v>
      </c>
      <c r="B996" t="s">
        <v>0</v>
      </c>
      <c r="C996" t="s">
        <v>5</v>
      </c>
      <c r="D996" t="s">
        <v>61</v>
      </c>
      <c r="E996" t="s">
        <v>834</v>
      </c>
      <c r="F996" s="84" t="str">
        <f>VLOOKUP(A996,[1]Sheet1!$A$2:$E$1721,5,FALSE)</f>
        <v>10</v>
      </c>
      <c r="G996" s="84">
        <f>VLOOKUP(A996,'[2]FA PLANT-&amp; ELECT INSLATION'!$A$6:$E$1086,5,FALSE)</f>
        <v>0</v>
      </c>
      <c r="H996" s="92">
        <v>44008</v>
      </c>
      <c r="I996" s="93">
        <f t="shared" si="15"/>
        <v>2020</v>
      </c>
      <c r="J996" s="94">
        <v>0</v>
      </c>
      <c r="K996" s="94">
        <v>0</v>
      </c>
      <c r="L996" s="94">
        <v>0</v>
      </c>
      <c r="M996" s="94">
        <v>186816.34</v>
      </c>
      <c r="N996" s="94">
        <v>-13565.94</v>
      </c>
      <c r="O996" s="94">
        <v>0</v>
      </c>
      <c r="P996" s="94">
        <v>0</v>
      </c>
      <c r="Q996" s="94">
        <v>0</v>
      </c>
      <c r="R996" t="s">
        <v>33</v>
      </c>
      <c r="S996" s="94">
        <v>-13565.94</v>
      </c>
      <c r="T996" s="94">
        <v>173250.4</v>
      </c>
      <c r="U996" s="94">
        <v>186816.34</v>
      </c>
      <c r="V996" t="s">
        <v>220</v>
      </c>
      <c r="W996" s="92"/>
      <c r="X996" t="s">
        <v>2</v>
      </c>
      <c r="Y996" t="s">
        <v>3</v>
      </c>
      <c r="Z996" s="94">
        <v>0</v>
      </c>
      <c r="AA996" s="94">
        <v>0</v>
      </c>
      <c r="AB996" s="94">
        <v>0</v>
      </c>
      <c r="AC996" s="94">
        <v>0</v>
      </c>
      <c r="AD996" s="94">
        <v>0</v>
      </c>
    </row>
    <row r="997" spans="1:30" x14ac:dyDescent="0.2">
      <c r="A997" t="s">
        <v>875</v>
      </c>
      <c r="B997" t="s">
        <v>0</v>
      </c>
      <c r="C997" t="s">
        <v>5</v>
      </c>
      <c r="D997" t="s">
        <v>61</v>
      </c>
      <c r="E997" t="s">
        <v>876</v>
      </c>
      <c r="F997" s="84" t="str">
        <f>VLOOKUP(A997,[1]Sheet1!$A$2:$E$1721,5,FALSE)</f>
        <v>10</v>
      </c>
      <c r="G997" s="84">
        <f>VLOOKUP(A997,'[2]FA PLANT-&amp; ELECT INSLATION'!$A$6:$E$1086,5,FALSE)</f>
        <v>0</v>
      </c>
      <c r="H997" s="92">
        <v>44012</v>
      </c>
      <c r="I997" s="93">
        <f t="shared" si="15"/>
        <v>2020</v>
      </c>
      <c r="J997" s="94">
        <v>0</v>
      </c>
      <c r="K997" s="94">
        <v>0</v>
      </c>
      <c r="L997" s="94">
        <v>0</v>
      </c>
      <c r="M997" s="94">
        <v>154565.92000000001</v>
      </c>
      <c r="N997" s="94">
        <v>-11063.11</v>
      </c>
      <c r="O997" s="94">
        <v>0</v>
      </c>
      <c r="P997" s="94">
        <v>0</v>
      </c>
      <c r="Q997" s="94">
        <v>0</v>
      </c>
      <c r="R997" t="s">
        <v>33</v>
      </c>
      <c r="S997" s="94">
        <v>-11063.11</v>
      </c>
      <c r="T997" s="94">
        <v>143502.81</v>
      </c>
      <c r="U997" s="94">
        <v>154565.92000000001</v>
      </c>
      <c r="V997" t="s">
        <v>220</v>
      </c>
      <c r="W997" s="92"/>
      <c r="X997" t="s">
        <v>2</v>
      </c>
      <c r="Y997" t="s">
        <v>3</v>
      </c>
      <c r="Z997" s="94">
        <v>0</v>
      </c>
      <c r="AA997" s="94">
        <v>0</v>
      </c>
      <c r="AB997" s="94">
        <v>0</v>
      </c>
      <c r="AC997" s="94">
        <v>0</v>
      </c>
      <c r="AD997" s="94">
        <v>0</v>
      </c>
    </row>
    <row r="998" spans="1:30" x14ac:dyDescent="0.2">
      <c r="A998" t="s">
        <v>810</v>
      </c>
      <c r="B998" t="s">
        <v>0</v>
      </c>
      <c r="C998" t="s">
        <v>5</v>
      </c>
      <c r="D998" t="s">
        <v>61</v>
      </c>
      <c r="E998" t="s">
        <v>811</v>
      </c>
      <c r="F998" s="84" t="str">
        <f>VLOOKUP(A998,[1]Sheet1!$A$2:$E$1721,5,FALSE)</f>
        <v>10</v>
      </c>
      <c r="G998" s="84">
        <f>VLOOKUP(A998,'[2]FA PLANT-&amp; ELECT INSLATION'!$A$6:$E$1086,5,FALSE)</f>
        <v>0</v>
      </c>
      <c r="H998" s="92">
        <v>44012</v>
      </c>
      <c r="I998" s="93">
        <f t="shared" si="15"/>
        <v>2020</v>
      </c>
      <c r="J998" s="94">
        <v>0</v>
      </c>
      <c r="K998" s="94">
        <v>0</v>
      </c>
      <c r="L998" s="94">
        <v>0</v>
      </c>
      <c r="M998" s="94">
        <v>206000</v>
      </c>
      <c r="N998" s="94">
        <v>-14744.52</v>
      </c>
      <c r="O998" s="94">
        <v>0</v>
      </c>
      <c r="P998" s="94">
        <v>0</v>
      </c>
      <c r="Q998" s="94">
        <v>0</v>
      </c>
      <c r="R998" t="s">
        <v>33</v>
      </c>
      <c r="S998" s="94">
        <v>-14744.52</v>
      </c>
      <c r="T998" s="94">
        <v>191255.48</v>
      </c>
      <c r="U998" s="94">
        <v>206000</v>
      </c>
      <c r="V998" t="s">
        <v>220</v>
      </c>
      <c r="W998" s="92"/>
      <c r="X998" t="s">
        <v>2</v>
      </c>
      <c r="Y998" t="s">
        <v>3</v>
      </c>
      <c r="Z998" s="94">
        <v>0</v>
      </c>
      <c r="AA998" s="94">
        <v>0</v>
      </c>
      <c r="AB998" s="94">
        <v>0</v>
      </c>
      <c r="AC998" s="94">
        <v>0</v>
      </c>
      <c r="AD998" s="94">
        <v>0</v>
      </c>
    </row>
    <row r="999" spans="1:30" x14ac:dyDescent="0.2">
      <c r="A999" t="s">
        <v>510</v>
      </c>
      <c r="B999" t="s">
        <v>0</v>
      </c>
      <c r="C999" t="s">
        <v>5</v>
      </c>
      <c r="D999" t="s">
        <v>61</v>
      </c>
      <c r="E999" t="s">
        <v>511</v>
      </c>
      <c r="F999" s="84" t="str">
        <f>VLOOKUP(A999,[1]Sheet1!$A$2:$E$1721,5,FALSE)</f>
        <v>10</v>
      </c>
      <c r="G999" s="84">
        <f>VLOOKUP(A999,'[2]FA PLANT-&amp; ELECT INSLATION'!$A$6:$E$1086,5,FALSE)</f>
        <v>0</v>
      </c>
      <c r="H999" s="92">
        <v>44039</v>
      </c>
      <c r="I999" s="93">
        <f t="shared" si="15"/>
        <v>2020</v>
      </c>
      <c r="J999" s="94">
        <v>0</v>
      </c>
      <c r="K999" s="94">
        <v>0</v>
      </c>
      <c r="L999" s="94">
        <v>0</v>
      </c>
      <c r="M999" s="94">
        <v>650000</v>
      </c>
      <c r="N999" s="94">
        <v>-41956.160000000003</v>
      </c>
      <c r="O999" s="94">
        <v>0</v>
      </c>
      <c r="P999" s="94">
        <v>0</v>
      </c>
      <c r="Q999" s="94">
        <v>0</v>
      </c>
      <c r="R999" t="s">
        <v>33</v>
      </c>
      <c r="S999" s="94">
        <v>-41956.160000000003</v>
      </c>
      <c r="T999" s="94">
        <v>608043.84</v>
      </c>
      <c r="U999" s="94">
        <v>650000</v>
      </c>
      <c r="V999" t="s">
        <v>220</v>
      </c>
      <c r="W999" s="92"/>
      <c r="X999" t="s">
        <v>2</v>
      </c>
      <c r="Y999" t="s">
        <v>3</v>
      </c>
      <c r="Z999" s="94">
        <v>0</v>
      </c>
      <c r="AA999" s="94">
        <v>0</v>
      </c>
      <c r="AB999" s="94">
        <v>0</v>
      </c>
      <c r="AC999" s="94">
        <v>0</v>
      </c>
      <c r="AD999" s="94">
        <v>0</v>
      </c>
    </row>
    <row r="1000" spans="1:30" x14ac:dyDescent="0.2">
      <c r="A1000" t="s">
        <v>335</v>
      </c>
      <c r="B1000" t="s">
        <v>0</v>
      </c>
      <c r="C1000" t="s">
        <v>5</v>
      </c>
      <c r="D1000" t="s">
        <v>61</v>
      </c>
      <c r="E1000" t="s">
        <v>336</v>
      </c>
      <c r="F1000" s="84" t="str">
        <f>VLOOKUP(A1000,[1]Sheet1!$A$2:$E$1721,5,FALSE)</f>
        <v>20</v>
      </c>
      <c r="G1000" s="84">
        <f>VLOOKUP(A1000,'[2]FA PLANT-&amp; ELECT INSLATION'!$A$6:$E$1086,5,FALSE)</f>
        <v>0</v>
      </c>
      <c r="H1000" s="92">
        <v>44028</v>
      </c>
      <c r="I1000" s="93">
        <f t="shared" si="15"/>
        <v>2020</v>
      </c>
      <c r="J1000" s="94">
        <v>0</v>
      </c>
      <c r="K1000" s="94">
        <v>0</v>
      </c>
      <c r="L1000" s="94">
        <v>0</v>
      </c>
      <c r="M1000" s="94">
        <v>1982273.2</v>
      </c>
      <c r="N1000" s="94">
        <v>-66813.460000000006</v>
      </c>
      <c r="O1000" s="94">
        <v>0</v>
      </c>
      <c r="P1000" s="94">
        <v>0</v>
      </c>
      <c r="Q1000" s="94">
        <v>0</v>
      </c>
      <c r="R1000" t="s">
        <v>33</v>
      </c>
      <c r="S1000" s="94">
        <v>-66813.460000000006</v>
      </c>
      <c r="T1000" s="94">
        <v>1915459.74</v>
      </c>
      <c r="U1000" s="94">
        <v>1982273.2</v>
      </c>
      <c r="V1000" t="s">
        <v>220</v>
      </c>
      <c r="W1000" s="92"/>
      <c r="X1000" t="s">
        <v>2</v>
      </c>
      <c r="Y1000" t="s">
        <v>3</v>
      </c>
      <c r="Z1000" s="94">
        <v>0</v>
      </c>
      <c r="AA1000" s="94">
        <v>0</v>
      </c>
      <c r="AB1000" s="94">
        <v>0</v>
      </c>
      <c r="AC1000" s="94">
        <v>0</v>
      </c>
      <c r="AD1000" s="94">
        <v>0</v>
      </c>
    </row>
    <row r="1001" spans="1:30" x14ac:dyDescent="0.2">
      <c r="A1001" t="s">
        <v>650</v>
      </c>
      <c r="B1001" t="s">
        <v>0</v>
      </c>
      <c r="C1001" t="s">
        <v>5</v>
      </c>
      <c r="D1001" t="s">
        <v>61</v>
      </c>
      <c r="E1001" t="s">
        <v>651</v>
      </c>
      <c r="F1001" s="84" t="str">
        <f>VLOOKUP(A1001,[1]Sheet1!$A$2:$E$1721,5,FALSE)</f>
        <v>10</v>
      </c>
      <c r="G1001" s="84">
        <f>VLOOKUP(A1001,'[2]FA PLANT-&amp; ELECT INSLATION'!$A$6:$E$1086,5,FALSE)</f>
        <v>0</v>
      </c>
      <c r="H1001" s="92">
        <v>44043</v>
      </c>
      <c r="I1001" s="93">
        <f t="shared" si="15"/>
        <v>2020</v>
      </c>
      <c r="J1001" s="94">
        <v>0</v>
      </c>
      <c r="K1001" s="94">
        <v>0</v>
      </c>
      <c r="L1001" s="94">
        <v>0</v>
      </c>
      <c r="M1001" s="94">
        <v>370000</v>
      </c>
      <c r="N1001" s="94">
        <v>-23497.54</v>
      </c>
      <c r="O1001" s="94">
        <v>0</v>
      </c>
      <c r="P1001" s="94">
        <v>0</v>
      </c>
      <c r="Q1001" s="94">
        <v>0</v>
      </c>
      <c r="R1001" t="s">
        <v>33</v>
      </c>
      <c r="S1001" s="94">
        <v>-23497.54</v>
      </c>
      <c r="T1001" s="94">
        <v>346502.46</v>
      </c>
      <c r="U1001" s="94">
        <v>370000</v>
      </c>
      <c r="V1001" t="s">
        <v>220</v>
      </c>
      <c r="W1001" s="92"/>
      <c r="X1001" t="s">
        <v>2</v>
      </c>
      <c r="Y1001" t="s">
        <v>3</v>
      </c>
      <c r="Z1001" s="94">
        <v>0</v>
      </c>
      <c r="AA1001" s="94">
        <v>0</v>
      </c>
      <c r="AB1001" s="94">
        <v>0</v>
      </c>
      <c r="AC1001" s="94">
        <v>0</v>
      </c>
      <c r="AD1001" s="94">
        <v>0</v>
      </c>
    </row>
    <row r="1002" spans="1:30" x14ac:dyDescent="0.2">
      <c r="A1002" t="s">
        <v>972</v>
      </c>
      <c r="B1002" t="s">
        <v>0</v>
      </c>
      <c r="C1002" t="s">
        <v>5</v>
      </c>
      <c r="D1002" t="s">
        <v>61</v>
      </c>
      <c r="E1002" t="s">
        <v>893</v>
      </c>
      <c r="F1002" s="84" t="str">
        <f>VLOOKUP(A1002,[1]Sheet1!$A$2:$E$1721,5,FALSE)</f>
        <v>10</v>
      </c>
      <c r="G1002" s="84">
        <f>VLOOKUP(A1002,'[2]FA PLANT-&amp; ELECT INSLATION'!$A$6:$E$1086,5,FALSE)</f>
        <v>0</v>
      </c>
      <c r="H1002" s="92">
        <v>44032</v>
      </c>
      <c r="I1002" s="93">
        <f t="shared" si="15"/>
        <v>2020</v>
      </c>
      <c r="J1002" s="94">
        <v>0</v>
      </c>
      <c r="K1002" s="94">
        <v>0</v>
      </c>
      <c r="L1002" s="94">
        <v>0</v>
      </c>
      <c r="M1002" s="94">
        <v>108000</v>
      </c>
      <c r="N1002" s="94">
        <v>-7167.95</v>
      </c>
      <c r="O1002" s="94">
        <v>0</v>
      </c>
      <c r="P1002" s="94">
        <v>0</v>
      </c>
      <c r="Q1002" s="94">
        <v>0</v>
      </c>
      <c r="R1002" t="s">
        <v>33</v>
      </c>
      <c r="S1002" s="94">
        <v>-7167.95</v>
      </c>
      <c r="T1002" s="94">
        <v>100832.05</v>
      </c>
      <c r="U1002" s="94">
        <v>108000</v>
      </c>
      <c r="V1002" t="s">
        <v>220</v>
      </c>
      <c r="W1002" s="92"/>
      <c r="X1002" t="s">
        <v>2</v>
      </c>
      <c r="Y1002" t="s">
        <v>3</v>
      </c>
      <c r="Z1002" s="94">
        <v>0</v>
      </c>
      <c r="AA1002" s="94">
        <v>0</v>
      </c>
      <c r="AB1002" s="94">
        <v>0</v>
      </c>
      <c r="AC1002" s="94">
        <v>0</v>
      </c>
      <c r="AD1002" s="94">
        <v>0</v>
      </c>
    </row>
    <row r="1003" spans="1:30" x14ac:dyDescent="0.2">
      <c r="A1003" t="s">
        <v>652</v>
      </c>
      <c r="B1003" t="s">
        <v>0</v>
      </c>
      <c r="C1003" t="s">
        <v>5</v>
      </c>
      <c r="D1003" t="s">
        <v>61</v>
      </c>
      <c r="E1003" t="s">
        <v>653</v>
      </c>
      <c r="F1003" s="84" t="str">
        <f>VLOOKUP(A1003,[1]Sheet1!$A$2:$E$1721,5,FALSE)</f>
        <v>10</v>
      </c>
      <c r="G1003" s="84">
        <f>VLOOKUP(A1003,'[2]FA PLANT-&amp; ELECT INSLATION'!$A$6:$E$1086,5,FALSE)</f>
        <v>0</v>
      </c>
      <c r="H1003" s="92">
        <v>44064</v>
      </c>
      <c r="I1003" s="93">
        <f t="shared" si="15"/>
        <v>2020</v>
      </c>
      <c r="J1003" s="94">
        <v>0</v>
      </c>
      <c r="K1003" s="94">
        <v>0</v>
      </c>
      <c r="L1003" s="94">
        <v>0</v>
      </c>
      <c r="M1003" s="94">
        <v>368600</v>
      </c>
      <c r="N1003" s="94">
        <v>-21393.95</v>
      </c>
      <c r="O1003" s="94">
        <v>0</v>
      </c>
      <c r="P1003" s="94">
        <v>0</v>
      </c>
      <c r="Q1003" s="94">
        <v>0</v>
      </c>
      <c r="R1003" t="s">
        <v>33</v>
      </c>
      <c r="S1003" s="94">
        <v>-21393.95</v>
      </c>
      <c r="T1003" s="94">
        <v>347206.05</v>
      </c>
      <c r="U1003" s="94">
        <v>368600</v>
      </c>
      <c r="V1003" t="s">
        <v>220</v>
      </c>
      <c r="W1003" s="92"/>
      <c r="X1003" t="s">
        <v>2</v>
      </c>
      <c r="Y1003" t="s">
        <v>3</v>
      </c>
      <c r="Z1003" s="94">
        <v>0</v>
      </c>
      <c r="AA1003" s="94">
        <v>0</v>
      </c>
      <c r="AB1003" s="94">
        <v>0</v>
      </c>
      <c r="AC1003" s="94">
        <v>0</v>
      </c>
      <c r="AD1003" s="94">
        <v>0</v>
      </c>
    </row>
    <row r="1004" spans="1:30" x14ac:dyDescent="0.2">
      <c r="A1004" t="s">
        <v>968</v>
      </c>
      <c r="B1004" t="s">
        <v>0</v>
      </c>
      <c r="C1004" t="s">
        <v>5</v>
      </c>
      <c r="D1004" t="s">
        <v>61</v>
      </c>
      <c r="E1004" t="s">
        <v>969</v>
      </c>
      <c r="F1004" s="84" t="str">
        <f>VLOOKUP(A1004,[1]Sheet1!$A$2:$E$1721,5,FALSE)</f>
        <v>10</v>
      </c>
      <c r="G1004" s="84">
        <f>VLOOKUP(A1004,'[2]FA PLANT-&amp; ELECT INSLATION'!$A$6:$E$1086,5,FALSE)</f>
        <v>0</v>
      </c>
      <c r="H1004" s="92">
        <v>44063</v>
      </c>
      <c r="I1004" s="93">
        <f t="shared" si="15"/>
        <v>2020</v>
      </c>
      <c r="J1004" s="94">
        <v>0</v>
      </c>
      <c r="K1004" s="94">
        <v>0</v>
      </c>
      <c r="L1004" s="94">
        <v>0</v>
      </c>
      <c r="M1004" s="94">
        <v>111250</v>
      </c>
      <c r="N1004" s="94">
        <v>-6486.03</v>
      </c>
      <c r="O1004" s="94">
        <v>0</v>
      </c>
      <c r="P1004" s="94">
        <v>0</v>
      </c>
      <c r="Q1004" s="94">
        <v>0</v>
      </c>
      <c r="R1004" t="s">
        <v>33</v>
      </c>
      <c r="S1004" s="94">
        <v>-6486.03</v>
      </c>
      <c r="T1004" s="94">
        <v>104763.97</v>
      </c>
      <c r="U1004" s="94">
        <v>111250</v>
      </c>
      <c r="V1004" t="s">
        <v>220</v>
      </c>
      <c r="W1004" s="92"/>
      <c r="X1004" t="s">
        <v>2</v>
      </c>
      <c r="Y1004" t="s">
        <v>3</v>
      </c>
      <c r="Z1004" s="94">
        <v>0</v>
      </c>
      <c r="AA1004" s="94">
        <v>0</v>
      </c>
      <c r="AB1004" s="94">
        <v>0</v>
      </c>
      <c r="AC1004" s="94">
        <v>0</v>
      </c>
      <c r="AD1004" s="94">
        <v>0</v>
      </c>
    </row>
    <row r="1005" spans="1:30" x14ac:dyDescent="0.2">
      <c r="A1005" t="s">
        <v>981</v>
      </c>
      <c r="B1005" t="s">
        <v>0</v>
      </c>
      <c r="C1005" t="s">
        <v>5</v>
      </c>
      <c r="D1005" t="s">
        <v>61</v>
      </c>
      <c r="E1005" t="s">
        <v>982</v>
      </c>
      <c r="F1005" s="84" t="str">
        <f>VLOOKUP(A1005,[1]Sheet1!$A$2:$E$1721,5,FALSE)</f>
        <v>10</v>
      </c>
      <c r="G1005" s="84">
        <f>VLOOKUP(A1005,'[2]FA PLANT-&amp; ELECT INSLATION'!$A$6:$E$1086,5,FALSE)</f>
        <v>0</v>
      </c>
      <c r="H1005" s="92">
        <v>44064</v>
      </c>
      <c r="I1005" s="93">
        <f t="shared" si="15"/>
        <v>2020</v>
      </c>
      <c r="J1005" s="94">
        <v>0</v>
      </c>
      <c r="K1005" s="94">
        <v>0</v>
      </c>
      <c r="L1005" s="94">
        <v>0</v>
      </c>
      <c r="M1005" s="94">
        <v>100000</v>
      </c>
      <c r="N1005" s="94">
        <v>-5804.11</v>
      </c>
      <c r="O1005" s="94">
        <v>0</v>
      </c>
      <c r="P1005" s="94">
        <v>0</v>
      </c>
      <c r="Q1005" s="94">
        <v>0</v>
      </c>
      <c r="R1005" t="s">
        <v>33</v>
      </c>
      <c r="S1005" s="94">
        <v>-5804.11</v>
      </c>
      <c r="T1005" s="94">
        <v>94195.89</v>
      </c>
      <c r="U1005" s="94">
        <v>100000</v>
      </c>
      <c r="V1005" t="s">
        <v>220</v>
      </c>
      <c r="W1005" s="92"/>
      <c r="X1005" t="s">
        <v>2</v>
      </c>
      <c r="Y1005" t="s">
        <v>3</v>
      </c>
      <c r="Z1005" s="94">
        <v>0</v>
      </c>
      <c r="AA1005" s="94">
        <v>0</v>
      </c>
      <c r="AB1005" s="94">
        <v>0</v>
      </c>
      <c r="AC1005" s="94">
        <v>0</v>
      </c>
      <c r="AD1005" s="94">
        <v>0</v>
      </c>
    </row>
    <row r="1006" spans="1:30" x14ac:dyDescent="0.2">
      <c r="A1006" t="s">
        <v>680</v>
      </c>
      <c r="B1006" t="s">
        <v>0</v>
      </c>
      <c r="C1006" t="s">
        <v>5</v>
      </c>
      <c r="D1006" t="s">
        <v>61</v>
      </c>
      <c r="E1006" t="s">
        <v>681</v>
      </c>
      <c r="F1006" s="84" t="str">
        <f>VLOOKUP(A1006,[1]Sheet1!$A$2:$E$1721,5,FALSE)</f>
        <v>10</v>
      </c>
      <c r="G1006" s="84">
        <f>VLOOKUP(A1006,'[2]FA PLANT-&amp; ELECT INSLATION'!$A$6:$E$1086,5,FALSE)</f>
        <v>0</v>
      </c>
      <c r="H1006" s="92">
        <v>44091</v>
      </c>
      <c r="I1006" s="93">
        <f t="shared" si="15"/>
        <v>2020</v>
      </c>
      <c r="J1006" s="94">
        <v>0</v>
      </c>
      <c r="K1006" s="94">
        <v>0</v>
      </c>
      <c r="L1006" s="94">
        <v>0</v>
      </c>
      <c r="M1006" s="94">
        <v>313000</v>
      </c>
      <c r="N1006" s="94">
        <v>-15967.29</v>
      </c>
      <c r="O1006" s="94">
        <v>0</v>
      </c>
      <c r="P1006" s="94">
        <v>0</v>
      </c>
      <c r="Q1006" s="94">
        <v>0</v>
      </c>
      <c r="R1006" t="s">
        <v>33</v>
      </c>
      <c r="S1006" s="94">
        <v>-15967.29</v>
      </c>
      <c r="T1006" s="94">
        <v>297032.71000000002</v>
      </c>
      <c r="U1006" s="94">
        <v>313000</v>
      </c>
      <c r="V1006" t="s">
        <v>220</v>
      </c>
      <c r="W1006" s="92"/>
      <c r="X1006" t="s">
        <v>2</v>
      </c>
      <c r="Y1006" t="s">
        <v>3</v>
      </c>
      <c r="Z1006" s="94">
        <v>0</v>
      </c>
      <c r="AA1006" s="94">
        <v>0</v>
      </c>
      <c r="AB1006" s="94">
        <v>0</v>
      </c>
      <c r="AC1006" s="94">
        <v>0</v>
      </c>
      <c r="AD1006" s="94">
        <v>0</v>
      </c>
    </row>
    <row r="1007" spans="1:30" x14ac:dyDescent="0.2">
      <c r="A1007" t="s">
        <v>823</v>
      </c>
      <c r="B1007" t="s">
        <v>0</v>
      </c>
      <c r="C1007" t="s">
        <v>5</v>
      </c>
      <c r="D1007" t="s">
        <v>61</v>
      </c>
      <c r="E1007" t="s">
        <v>824</v>
      </c>
      <c r="F1007" s="84" t="str">
        <f>VLOOKUP(A1007,[1]Sheet1!$A$2:$E$1721,5,FALSE)</f>
        <v>7</v>
      </c>
      <c r="G1007" s="84">
        <f>VLOOKUP(A1007,'[2]FA PLANT-&amp; ELECT INSLATION'!$A$6:$E$1086,5,FALSE)</f>
        <v>0</v>
      </c>
      <c r="H1007" s="92">
        <v>44099</v>
      </c>
      <c r="I1007" s="93">
        <f t="shared" si="15"/>
        <v>2020</v>
      </c>
      <c r="J1007" s="94">
        <v>0</v>
      </c>
      <c r="K1007" s="94">
        <v>0</v>
      </c>
      <c r="L1007" s="94">
        <v>0</v>
      </c>
      <c r="M1007" s="94">
        <v>193550</v>
      </c>
      <c r="N1007" s="94">
        <v>-13529.56</v>
      </c>
      <c r="O1007" s="94">
        <v>0</v>
      </c>
      <c r="P1007" s="94">
        <v>0</v>
      </c>
      <c r="Q1007" s="94">
        <v>0</v>
      </c>
      <c r="R1007" t="s">
        <v>33</v>
      </c>
      <c r="S1007" s="94">
        <v>-13529.56</v>
      </c>
      <c r="T1007" s="94">
        <v>180020.44</v>
      </c>
      <c r="U1007" s="94">
        <v>193550</v>
      </c>
      <c r="V1007" t="s">
        <v>220</v>
      </c>
      <c r="W1007" s="92"/>
      <c r="X1007" t="s">
        <v>2</v>
      </c>
      <c r="Y1007" t="s">
        <v>3</v>
      </c>
      <c r="Z1007" s="94">
        <v>0</v>
      </c>
      <c r="AA1007" s="94">
        <v>0</v>
      </c>
      <c r="AB1007" s="94">
        <v>0</v>
      </c>
      <c r="AC1007" s="94">
        <v>0</v>
      </c>
      <c r="AD1007" s="94">
        <v>0</v>
      </c>
    </row>
    <row r="1008" spans="1:30" x14ac:dyDescent="0.2">
      <c r="A1008" t="s">
        <v>823</v>
      </c>
      <c r="B1008" t="s">
        <v>8</v>
      </c>
      <c r="C1008" t="s">
        <v>5</v>
      </c>
      <c r="D1008" t="s">
        <v>61</v>
      </c>
      <c r="E1008" t="s">
        <v>824</v>
      </c>
      <c r="F1008" s="84" t="str">
        <f>VLOOKUP(A1008,[1]Sheet1!$A$2:$E$1721,5,FALSE)</f>
        <v>7</v>
      </c>
      <c r="G1008" s="84">
        <f>VLOOKUP(A1008,'[2]FA PLANT-&amp; ELECT INSLATION'!$A$6:$E$1086,5,FALSE)</f>
        <v>0</v>
      </c>
      <c r="H1008" s="92">
        <v>44099</v>
      </c>
      <c r="I1008" s="93">
        <f t="shared" si="15"/>
        <v>2020</v>
      </c>
      <c r="J1008" s="94">
        <v>0</v>
      </c>
      <c r="K1008" s="94">
        <v>0</v>
      </c>
      <c r="L1008" s="94">
        <v>0</v>
      </c>
      <c r="M1008" s="94">
        <v>193550</v>
      </c>
      <c r="N1008" s="94">
        <v>-13529.56</v>
      </c>
      <c r="O1008" s="94">
        <v>0</v>
      </c>
      <c r="P1008" s="94">
        <v>0</v>
      </c>
      <c r="Q1008" s="94">
        <v>0</v>
      </c>
      <c r="R1008" t="s">
        <v>33</v>
      </c>
      <c r="S1008" s="94">
        <v>-13529.56</v>
      </c>
      <c r="T1008" s="94">
        <v>180020.44</v>
      </c>
      <c r="U1008" s="94">
        <v>193550</v>
      </c>
      <c r="V1008" t="s">
        <v>220</v>
      </c>
      <c r="W1008" s="92"/>
      <c r="X1008" t="s">
        <v>2</v>
      </c>
      <c r="Y1008" t="s">
        <v>3</v>
      </c>
      <c r="Z1008" s="94">
        <v>0</v>
      </c>
      <c r="AA1008" s="94">
        <v>0</v>
      </c>
      <c r="AB1008" s="94">
        <v>0</v>
      </c>
      <c r="AC1008" s="94">
        <v>0</v>
      </c>
      <c r="AD1008" s="94">
        <v>0</v>
      </c>
    </row>
    <row r="1009" spans="1:30" x14ac:dyDescent="0.2">
      <c r="A1009" t="s">
        <v>1158</v>
      </c>
      <c r="B1009" t="s">
        <v>0</v>
      </c>
      <c r="C1009" t="s">
        <v>5</v>
      </c>
      <c r="D1009" t="s">
        <v>61</v>
      </c>
      <c r="E1009" t="s">
        <v>1159</v>
      </c>
      <c r="F1009" s="84" t="str">
        <f>VLOOKUP(A1009,[1]Sheet1!$A$2:$E$1721,5,FALSE)</f>
        <v>10</v>
      </c>
      <c r="G1009" s="84">
        <f>VLOOKUP(A1009,'[2]FA PLANT-&amp; ELECT INSLATION'!$A$6:$E$1086,5,FALSE)</f>
        <v>0</v>
      </c>
      <c r="H1009" s="92">
        <v>44134</v>
      </c>
      <c r="I1009" s="93">
        <f t="shared" si="15"/>
        <v>2020</v>
      </c>
      <c r="J1009" s="94">
        <v>0</v>
      </c>
      <c r="K1009" s="94">
        <v>0</v>
      </c>
      <c r="L1009" s="94">
        <v>0</v>
      </c>
      <c r="M1009" s="94">
        <v>50952.31</v>
      </c>
      <c r="N1009" s="94">
        <v>-2029.02</v>
      </c>
      <c r="O1009" s="94">
        <v>0</v>
      </c>
      <c r="P1009" s="94">
        <v>0</v>
      </c>
      <c r="Q1009" s="94">
        <v>0</v>
      </c>
      <c r="R1009" t="s">
        <v>33</v>
      </c>
      <c r="S1009" s="94">
        <v>-2029.02</v>
      </c>
      <c r="T1009" s="94">
        <v>48923.29</v>
      </c>
      <c r="U1009" s="94">
        <v>50952.31</v>
      </c>
      <c r="V1009" t="s">
        <v>220</v>
      </c>
      <c r="W1009" s="92"/>
      <c r="X1009" t="s">
        <v>2</v>
      </c>
      <c r="Y1009" t="s">
        <v>3</v>
      </c>
      <c r="Z1009" s="94">
        <v>0</v>
      </c>
      <c r="AA1009" s="94">
        <v>0</v>
      </c>
      <c r="AB1009" s="94">
        <v>0</v>
      </c>
      <c r="AC1009" s="94">
        <v>0</v>
      </c>
      <c r="AD1009" s="94">
        <v>0</v>
      </c>
    </row>
    <row r="1010" spans="1:30" x14ac:dyDescent="0.2">
      <c r="A1010" t="s">
        <v>1158</v>
      </c>
      <c r="B1010" t="s">
        <v>8</v>
      </c>
      <c r="C1010" t="s">
        <v>5</v>
      </c>
      <c r="D1010" t="s">
        <v>61</v>
      </c>
      <c r="E1010" t="s">
        <v>1159</v>
      </c>
      <c r="F1010" s="84" t="str">
        <f>VLOOKUP(A1010,[1]Sheet1!$A$2:$E$1721,5,FALSE)</f>
        <v>10</v>
      </c>
      <c r="G1010" s="84">
        <f>VLOOKUP(A1010,'[2]FA PLANT-&amp; ELECT INSLATION'!$A$6:$E$1086,5,FALSE)</f>
        <v>0</v>
      </c>
      <c r="H1010" s="92">
        <v>44134</v>
      </c>
      <c r="I1010" s="93">
        <f t="shared" si="15"/>
        <v>2020</v>
      </c>
      <c r="J1010" s="94">
        <v>0</v>
      </c>
      <c r="K1010" s="94">
        <v>0</v>
      </c>
      <c r="L1010" s="94">
        <v>0</v>
      </c>
      <c r="M1010" s="94">
        <v>50952.31</v>
      </c>
      <c r="N1010" s="94">
        <v>-2029.02</v>
      </c>
      <c r="O1010" s="94">
        <v>0</v>
      </c>
      <c r="P1010" s="94">
        <v>0</v>
      </c>
      <c r="Q1010" s="94">
        <v>0</v>
      </c>
      <c r="R1010" t="s">
        <v>33</v>
      </c>
      <c r="S1010" s="94">
        <v>-2029.02</v>
      </c>
      <c r="T1010" s="94">
        <v>48923.29</v>
      </c>
      <c r="U1010" s="94">
        <v>50952.31</v>
      </c>
      <c r="V1010" t="s">
        <v>220</v>
      </c>
      <c r="W1010" s="92"/>
      <c r="X1010" t="s">
        <v>2</v>
      </c>
      <c r="Y1010" t="s">
        <v>3</v>
      </c>
      <c r="Z1010" s="94">
        <v>0</v>
      </c>
      <c r="AA1010" s="94">
        <v>0</v>
      </c>
      <c r="AB1010" s="94">
        <v>0</v>
      </c>
      <c r="AC1010" s="94">
        <v>0</v>
      </c>
      <c r="AD1010" s="94">
        <v>0</v>
      </c>
    </row>
    <row r="1011" spans="1:30" x14ac:dyDescent="0.2">
      <c r="A1011" t="s">
        <v>1158</v>
      </c>
      <c r="B1011" t="s">
        <v>9</v>
      </c>
      <c r="C1011" t="s">
        <v>5</v>
      </c>
      <c r="D1011" t="s">
        <v>61</v>
      </c>
      <c r="E1011" t="s">
        <v>1159</v>
      </c>
      <c r="F1011" s="84" t="str">
        <f>VLOOKUP(A1011,[1]Sheet1!$A$2:$E$1721,5,FALSE)</f>
        <v>10</v>
      </c>
      <c r="G1011" s="84">
        <f>VLOOKUP(A1011,'[2]FA PLANT-&amp; ELECT INSLATION'!$A$6:$E$1086,5,FALSE)</f>
        <v>0</v>
      </c>
      <c r="H1011" s="92">
        <v>44134</v>
      </c>
      <c r="I1011" s="93">
        <f t="shared" si="15"/>
        <v>2020</v>
      </c>
      <c r="J1011" s="94">
        <v>0</v>
      </c>
      <c r="K1011" s="94">
        <v>0</v>
      </c>
      <c r="L1011" s="94">
        <v>0</v>
      </c>
      <c r="M1011" s="94">
        <v>50967.58</v>
      </c>
      <c r="N1011" s="94">
        <v>-2029.63</v>
      </c>
      <c r="O1011" s="94">
        <v>0</v>
      </c>
      <c r="P1011" s="94">
        <v>0</v>
      </c>
      <c r="Q1011" s="94">
        <v>0</v>
      </c>
      <c r="R1011" t="s">
        <v>33</v>
      </c>
      <c r="S1011" s="94">
        <v>-2029.63</v>
      </c>
      <c r="T1011" s="94">
        <v>48937.95</v>
      </c>
      <c r="U1011" s="94">
        <v>50967.58</v>
      </c>
      <c r="V1011" t="s">
        <v>220</v>
      </c>
      <c r="W1011" s="92"/>
      <c r="X1011" t="s">
        <v>2</v>
      </c>
      <c r="Y1011" t="s">
        <v>3</v>
      </c>
      <c r="Z1011" s="94">
        <v>0</v>
      </c>
      <c r="AA1011" s="94">
        <v>0</v>
      </c>
      <c r="AB1011" s="94">
        <v>0</v>
      </c>
      <c r="AC1011" s="94">
        <v>0</v>
      </c>
      <c r="AD1011" s="94">
        <v>0</v>
      </c>
    </row>
    <row r="1012" spans="1:30" x14ac:dyDescent="0.2">
      <c r="A1012" t="s">
        <v>1010</v>
      </c>
      <c r="B1012" t="s">
        <v>0</v>
      </c>
      <c r="C1012" t="s">
        <v>5</v>
      </c>
      <c r="D1012" t="s">
        <v>61</v>
      </c>
      <c r="E1012" t="s">
        <v>1011</v>
      </c>
      <c r="F1012" s="84" t="str">
        <f>VLOOKUP(A1012,[1]Sheet1!$A$2:$E$1721,5,FALSE)</f>
        <v>10</v>
      </c>
      <c r="G1012" s="84">
        <f>VLOOKUP(A1012,'[2]FA PLANT-&amp; ELECT INSLATION'!$A$6:$E$1086,5,FALSE)</f>
        <v>0</v>
      </c>
      <c r="H1012" s="92">
        <v>44139</v>
      </c>
      <c r="I1012" s="93">
        <f t="shared" si="15"/>
        <v>2020</v>
      </c>
      <c r="J1012" s="94">
        <v>0</v>
      </c>
      <c r="K1012" s="94">
        <v>0</v>
      </c>
      <c r="L1012" s="94">
        <v>0</v>
      </c>
      <c r="M1012" s="94">
        <v>83492.179999999993</v>
      </c>
      <c r="N1012" s="94">
        <v>-3216.17</v>
      </c>
      <c r="O1012" s="94">
        <v>0</v>
      </c>
      <c r="P1012" s="94">
        <v>0</v>
      </c>
      <c r="Q1012" s="94">
        <v>0</v>
      </c>
      <c r="R1012" t="s">
        <v>33</v>
      </c>
      <c r="S1012" s="94">
        <v>-3216.17</v>
      </c>
      <c r="T1012" s="94">
        <v>80276.009999999995</v>
      </c>
      <c r="U1012" s="94">
        <v>83492.179999999993</v>
      </c>
      <c r="V1012" t="s">
        <v>220</v>
      </c>
      <c r="W1012" s="92"/>
      <c r="X1012" t="s">
        <v>2</v>
      </c>
      <c r="Y1012" t="s">
        <v>3</v>
      </c>
      <c r="Z1012" s="94">
        <v>0</v>
      </c>
      <c r="AA1012" s="94">
        <v>0</v>
      </c>
      <c r="AB1012" s="94">
        <v>0</v>
      </c>
      <c r="AC1012" s="94">
        <v>0</v>
      </c>
      <c r="AD1012" s="94">
        <v>0</v>
      </c>
    </row>
    <row r="1013" spans="1:30" x14ac:dyDescent="0.2">
      <c r="A1013" t="s">
        <v>993</v>
      </c>
      <c r="B1013" t="s">
        <v>0</v>
      </c>
      <c r="C1013" t="s">
        <v>5</v>
      </c>
      <c r="D1013" t="s">
        <v>61</v>
      </c>
      <c r="E1013" t="s">
        <v>994</v>
      </c>
      <c r="F1013" s="84" t="str">
        <f>VLOOKUP(A1013,[1]Sheet1!$A$2:$E$1721,5,FALSE)</f>
        <v>10</v>
      </c>
      <c r="G1013" s="84">
        <f>VLOOKUP(A1013,'[2]FA PLANT-&amp; ELECT INSLATION'!$A$6:$E$1086,5,FALSE)</f>
        <v>0</v>
      </c>
      <c r="H1013" s="92">
        <v>44139</v>
      </c>
      <c r="I1013" s="93">
        <f t="shared" si="15"/>
        <v>2020</v>
      </c>
      <c r="J1013" s="94">
        <v>0</v>
      </c>
      <c r="K1013" s="94">
        <v>0</v>
      </c>
      <c r="L1013" s="94">
        <v>0</v>
      </c>
      <c r="M1013" s="94">
        <v>93890.06</v>
      </c>
      <c r="N1013" s="94">
        <v>-3616.7</v>
      </c>
      <c r="O1013" s="94">
        <v>0</v>
      </c>
      <c r="P1013" s="94">
        <v>0</v>
      </c>
      <c r="Q1013" s="94">
        <v>0</v>
      </c>
      <c r="R1013" t="s">
        <v>33</v>
      </c>
      <c r="S1013" s="94">
        <v>-3616.7</v>
      </c>
      <c r="T1013" s="94">
        <v>90273.36</v>
      </c>
      <c r="U1013" s="94">
        <v>93890.06</v>
      </c>
      <c r="V1013" t="s">
        <v>220</v>
      </c>
      <c r="W1013" s="92"/>
      <c r="X1013" t="s">
        <v>2</v>
      </c>
      <c r="Y1013" t="s">
        <v>3</v>
      </c>
      <c r="Z1013" s="94">
        <v>0</v>
      </c>
      <c r="AA1013" s="94">
        <v>0</v>
      </c>
      <c r="AB1013" s="94">
        <v>0</v>
      </c>
      <c r="AC1013" s="94">
        <v>0</v>
      </c>
      <c r="AD1013" s="94">
        <v>0</v>
      </c>
    </row>
    <row r="1014" spans="1:30" x14ac:dyDescent="0.2">
      <c r="A1014" t="s">
        <v>925</v>
      </c>
      <c r="B1014" t="s">
        <v>0</v>
      </c>
      <c r="C1014" t="s">
        <v>5</v>
      </c>
      <c r="D1014" t="s">
        <v>61</v>
      </c>
      <c r="E1014" t="s">
        <v>926</v>
      </c>
      <c r="F1014" s="84" t="str">
        <f>VLOOKUP(A1014,[1]Sheet1!$A$2:$E$1721,5,FALSE)</f>
        <v>10</v>
      </c>
      <c r="G1014" s="84">
        <f>VLOOKUP(A1014,'[2]FA PLANT-&amp; ELECT INSLATION'!$A$6:$E$1086,5,FALSE)</f>
        <v>0</v>
      </c>
      <c r="H1014" s="92">
        <v>44144</v>
      </c>
      <c r="I1014" s="93">
        <f t="shared" si="15"/>
        <v>2020</v>
      </c>
      <c r="J1014" s="94">
        <v>0</v>
      </c>
      <c r="K1014" s="94">
        <v>0</v>
      </c>
      <c r="L1014" s="94">
        <v>0</v>
      </c>
      <c r="M1014" s="94">
        <v>130500</v>
      </c>
      <c r="N1014" s="94">
        <v>-4857.1000000000004</v>
      </c>
      <c r="O1014" s="94">
        <v>0</v>
      </c>
      <c r="P1014" s="94">
        <v>0</v>
      </c>
      <c r="Q1014" s="94">
        <v>0</v>
      </c>
      <c r="R1014" t="s">
        <v>33</v>
      </c>
      <c r="S1014" s="94">
        <v>-4857.1000000000004</v>
      </c>
      <c r="T1014" s="94">
        <v>125642.9</v>
      </c>
      <c r="U1014" s="94">
        <v>130500</v>
      </c>
      <c r="V1014" t="s">
        <v>220</v>
      </c>
      <c r="W1014" s="92"/>
      <c r="X1014" t="s">
        <v>2</v>
      </c>
      <c r="Y1014" t="s">
        <v>3</v>
      </c>
      <c r="Z1014" s="94">
        <v>0</v>
      </c>
      <c r="AA1014" s="94">
        <v>0</v>
      </c>
      <c r="AB1014" s="94">
        <v>0</v>
      </c>
      <c r="AC1014" s="94">
        <v>0</v>
      </c>
      <c r="AD1014" s="94">
        <v>0</v>
      </c>
    </row>
    <row r="1015" spans="1:30" x14ac:dyDescent="0.2">
      <c r="A1015" t="s">
        <v>798</v>
      </c>
      <c r="B1015" t="s">
        <v>0</v>
      </c>
      <c r="C1015" t="s">
        <v>5</v>
      </c>
      <c r="D1015" t="s">
        <v>61</v>
      </c>
      <c r="E1015" t="s">
        <v>799</v>
      </c>
      <c r="F1015" s="84" t="str">
        <f>VLOOKUP(A1015,[1]Sheet1!$A$2:$E$1721,5,FALSE)</f>
        <v>20</v>
      </c>
      <c r="G1015" s="84">
        <f>VLOOKUP(A1015,'[2]FA PLANT-&amp; ELECT INSLATION'!$A$6:$E$1086,5,FALSE)</f>
        <v>0</v>
      </c>
      <c r="H1015" s="92">
        <v>44175</v>
      </c>
      <c r="I1015" s="93">
        <f t="shared" si="15"/>
        <v>2020</v>
      </c>
      <c r="J1015" s="94">
        <v>0</v>
      </c>
      <c r="K1015" s="94">
        <v>0</v>
      </c>
      <c r="L1015" s="94">
        <v>0</v>
      </c>
      <c r="M1015" s="94">
        <v>212000</v>
      </c>
      <c r="N1015" s="94">
        <v>-3089.97</v>
      </c>
      <c r="O1015" s="94">
        <v>0</v>
      </c>
      <c r="P1015" s="94">
        <v>0</v>
      </c>
      <c r="Q1015" s="94">
        <v>0</v>
      </c>
      <c r="R1015" t="s">
        <v>33</v>
      </c>
      <c r="S1015" s="94">
        <v>-3089.97</v>
      </c>
      <c r="T1015" s="94">
        <v>208910.03</v>
      </c>
      <c r="U1015" s="94">
        <v>212000</v>
      </c>
      <c r="V1015" t="s">
        <v>220</v>
      </c>
      <c r="W1015" s="92"/>
      <c r="X1015" t="s">
        <v>2</v>
      </c>
      <c r="Y1015" t="s">
        <v>3</v>
      </c>
      <c r="Z1015" s="94">
        <v>0</v>
      </c>
      <c r="AA1015" s="94">
        <v>0</v>
      </c>
      <c r="AB1015" s="94">
        <v>0</v>
      </c>
      <c r="AC1015" s="94">
        <v>0</v>
      </c>
      <c r="AD1015" s="94">
        <v>0</v>
      </c>
    </row>
    <row r="1016" spans="1:30" x14ac:dyDescent="0.2">
      <c r="A1016" t="s">
        <v>839</v>
      </c>
      <c r="B1016" t="s">
        <v>0</v>
      </c>
      <c r="C1016" t="s">
        <v>5</v>
      </c>
      <c r="D1016" t="s">
        <v>61</v>
      </c>
      <c r="E1016" t="s">
        <v>840</v>
      </c>
      <c r="F1016" s="84" t="str">
        <f>VLOOKUP(A1016,[1]Sheet1!$A$2:$E$1721,5,FALSE)</f>
        <v>10</v>
      </c>
      <c r="G1016" s="84">
        <f>VLOOKUP(A1016,'[2]FA PLANT-&amp; ELECT INSLATION'!$A$6:$E$1086,5,FALSE)</f>
        <v>0</v>
      </c>
      <c r="H1016" s="92">
        <v>44169</v>
      </c>
      <c r="I1016" s="93">
        <f t="shared" si="15"/>
        <v>2020</v>
      </c>
      <c r="J1016" s="94">
        <v>0</v>
      </c>
      <c r="K1016" s="94">
        <v>0</v>
      </c>
      <c r="L1016" s="94">
        <v>0</v>
      </c>
      <c r="M1016" s="94">
        <v>185000</v>
      </c>
      <c r="N1016" s="94">
        <v>-5681.78</v>
      </c>
      <c r="O1016" s="94">
        <v>0</v>
      </c>
      <c r="P1016" s="94">
        <v>0</v>
      </c>
      <c r="Q1016" s="94">
        <v>0</v>
      </c>
      <c r="R1016" t="s">
        <v>33</v>
      </c>
      <c r="S1016" s="94">
        <v>-5681.78</v>
      </c>
      <c r="T1016" s="94">
        <v>179318.22</v>
      </c>
      <c r="U1016" s="94">
        <v>185000</v>
      </c>
      <c r="V1016" t="s">
        <v>220</v>
      </c>
      <c r="W1016" s="92"/>
      <c r="X1016" t="s">
        <v>2</v>
      </c>
      <c r="Y1016" t="s">
        <v>3</v>
      </c>
      <c r="Z1016" s="94">
        <v>0</v>
      </c>
      <c r="AA1016" s="94">
        <v>0</v>
      </c>
      <c r="AB1016" s="94">
        <v>0</v>
      </c>
      <c r="AC1016" s="94">
        <v>0</v>
      </c>
      <c r="AD1016" s="94">
        <v>0</v>
      </c>
    </row>
    <row r="1017" spans="1:30" x14ac:dyDescent="0.2">
      <c r="A1017" t="s">
        <v>877</v>
      </c>
      <c r="B1017" t="s">
        <v>0</v>
      </c>
      <c r="C1017" t="s">
        <v>5</v>
      </c>
      <c r="D1017" t="s">
        <v>61</v>
      </c>
      <c r="E1017" t="s">
        <v>878</v>
      </c>
      <c r="F1017" s="84" t="str">
        <f>VLOOKUP(A1017,[1]Sheet1!$A$2:$E$1721,5,FALSE)</f>
        <v>10</v>
      </c>
      <c r="G1017" s="84">
        <f>VLOOKUP(A1017,'[2]FA PLANT-&amp; ELECT INSLATION'!$A$6:$E$1086,5,FALSE)</f>
        <v>0</v>
      </c>
      <c r="H1017" s="92">
        <v>44189</v>
      </c>
      <c r="I1017" s="93">
        <f t="shared" si="15"/>
        <v>2020</v>
      </c>
      <c r="J1017" s="94">
        <v>0</v>
      </c>
      <c r="K1017" s="94">
        <v>0</v>
      </c>
      <c r="L1017" s="94">
        <v>0</v>
      </c>
      <c r="M1017" s="94">
        <v>154565.92000000001</v>
      </c>
      <c r="N1017" s="94">
        <v>-3942.49</v>
      </c>
      <c r="O1017" s="94">
        <v>0</v>
      </c>
      <c r="P1017" s="94">
        <v>0</v>
      </c>
      <c r="Q1017" s="94">
        <v>0</v>
      </c>
      <c r="R1017" t="s">
        <v>33</v>
      </c>
      <c r="S1017" s="94">
        <v>-3942.49</v>
      </c>
      <c r="T1017" s="94">
        <v>150623.43</v>
      </c>
      <c r="U1017" s="94">
        <v>154565.92000000001</v>
      </c>
      <c r="V1017" t="s">
        <v>220</v>
      </c>
      <c r="W1017" s="92"/>
      <c r="X1017" t="s">
        <v>2</v>
      </c>
      <c r="Y1017" t="s">
        <v>3</v>
      </c>
      <c r="Z1017" s="94">
        <v>0</v>
      </c>
      <c r="AA1017" s="94">
        <v>0</v>
      </c>
      <c r="AB1017" s="94">
        <v>0</v>
      </c>
      <c r="AC1017" s="94">
        <v>0</v>
      </c>
      <c r="AD1017" s="94">
        <v>0</v>
      </c>
    </row>
    <row r="1018" spans="1:30" x14ac:dyDescent="0.2">
      <c r="A1018" t="s">
        <v>907</v>
      </c>
      <c r="B1018" t="s">
        <v>0</v>
      </c>
      <c r="C1018" t="s">
        <v>5</v>
      </c>
      <c r="D1018" t="s">
        <v>61</v>
      </c>
      <c r="E1018" t="s">
        <v>908</v>
      </c>
      <c r="F1018" s="84" t="str">
        <f>VLOOKUP(A1018,[1]Sheet1!$A$2:$E$1721,5,FALSE)</f>
        <v>10</v>
      </c>
      <c r="G1018" s="84">
        <f>VLOOKUP(A1018,'[2]FA PLANT-&amp; ELECT INSLATION'!$A$6:$E$1086,5,FALSE)</f>
        <v>0</v>
      </c>
      <c r="H1018" s="92">
        <v>44169</v>
      </c>
      <c r="I1018" s="93">
        <f t="shared" si="15"/>
        <v>2020</v>
      </c>
      <c r="J1018" s="94">
        <v>0</v>
      </c>
      <c r="K1018" s="94">
        <v>0</v>
      </c>
      <c r="L1018" s="94">
        <v>0</v>
      </c>
      <c r="M1018" s="94">
        <v>140000</v>
      </c>
      <c r="N1018" s="94">
        <v>-4299.7299999999996</v>
      </c>
      <c r="O1018" s="94">
        <v>0</v>
      </c>
      <c r="P1018" s="94">
        <v>0</v>
      </c>
      <c r="Q1018" s="94">
        <v>0</v>
      </c>
      <c r="R1018" t="s">
        <v>33</v>
      </c>
      <c r="S1018" s="94">
        <v>-4299.7299999999996</v>
      </c>
      <c r="T1018" s="94">
        <v>135700.26999999999</v>
      </c>
      <c r="U1018" s="94">
        <v>140000</v>
      </c>
      <c r="V1018" t="s">
        <v>220</v>
      </c>
      <c r="W1018" s="92"/>
      <c r="X1018" t="s">
        <v>2</v>
      </c>
      <c r="Y1018" t="s">
        <v>3</v>
      </c>
      <c r="Z1018" s="94">
        <v>0</v>
      </c>
      <c r="AA1018" s="94">
        <v>0</v>
      </c>
      <c r="AB1018" s="94">
        <v>0</v>
      </c>
      <c r="AC1018" s="94">
        <v>0</v>
      </c>
      <c r="AD1018" s="94">
        <v>0</v>
      </c>
    </row>
    <row r="1019" spans="1:30" x14ac:dyDescent="0.2">
      <c r="A1019" t="s">
        <v>696</v>
      </c>
      <c r="B1019" t="s">
        <v>0</v>
      </c>
      <c r="C1019" t="s">
        <v>5</v>
      </c>
      <c r="D1019" t="s">
        <v>61</v>
      </c>
      <c r="E1019" t="s">
        <v>697</v>
      </c>
      <c r="F1019" s="84" t="str">
        <f>VLOOKUP(A1019,[1]Sheet1!$A$2:$E$1721,5,FALSE)</f>
        <v>5</v>
      </c>
      <c r="G1019" s="84">
        <f>VLOOKUP(A1019,'[2]FA PLANT-&amp; ELECT INSLATION'!$A$6:$E$1086,5,FALSE)</f>
        <v>0</v>
      </c>
      <c r="H1019" s="92">
        <v>44210</v>
      </c>
      <c r="I1019" s="93">
        <f t="shared" si="15"/>
        <v>2021</v>
      </c>
      <c r="J1019" s="94">
        <v>0</v>
      </c>
      <c r="K1019" s="94">
        <v>0</v>
      </c>
      <c r="L1019" s="94">
        <v>0</v>
      </c>
      <c r="M1019" s="94">
        <v>300000</v>
      </c>
      <c r="N1019" s="94">
        <v>-12024.66</v>
      </c>
      <c r="O1019" s="94">
        <v>0</v>
      </c>
      <c r="P1019" s="94">
        <v>0</v>
      </c>
      <c r="Q1019" s="94">
        <v>0</v>
      </c>
      <c r="R1019" t="s">
        <v>33</v>
      </c>
      <c r="S1019" s="94">
        <v>-12024.66</v>
      </c>
      <c r="T1019" s="94">
        <v>287975.34000000003</v>
      </c>
      <c r="U1019" s="94">
        <v>300000</v>
      </c>
      <c r="V1019" t="s">
        <v>220</v>
      </c>
      <c r="W1019" s="92"/>
      <c r="X1019" t="s">
        <v>2</v>
      </c>
      <c r="Y1019" t="s">
        <v>3</v>
      </c>
      <c r="Z1019" s="94">
        <v>0</v>
      </c>
      <c r="AA1019" s="94">
        <v>0</v>
      </c>
      <c r="AB1019" s="94">
        <v>0</v>
      </c>
      <c r="AC1019" s="94">
        <v>0</v>
      </c>
      <c r="AD1019" s="94">
        <v>0</v>
      </c>
    </row>
    <row r="1020" spans="1:30" x14ac:dyDescent="0.2">
      <c r="A1020" t="s">
        <v>698</v>
      </c>
      <c r="B1020" t="s">
        <v>0</v>
      </c>
      <c r="C1020" t="s">
        <v>5</v>
      </c>
      <c r="D1020" t="s">
        <v>61</v>
      </c>
      <c r="E1020" t="s">
        <v>699</v>
      </c>
      <c r="F1020" s="84" t="str">
        <f>VLOOKUP(A1020,[1]Sheet1!$A$2:$E$1721,5,FALSE)</f>
        <v>5</v>
      </c>
      <c r="G1020" s="84">
        <f>VLOOKUP(A1020,'[2]FA PLANT-&amp; ELECT INSLATION'!$A$6:$E$1086,5,FALSE)</f>
        <v>0</v>
      </c>
      <c r="H1020" s="92">
        <v>44210</v>
      </c>
      <c r="I1020" s="93">
        <f t="shared" si="15"/>
        <v>2021</v>
      </c>
      <c r="J1020" s="94">
        <v>0</v>
      </c>
      <c r="K1020" s="94">
        <v>0</v>
      </c>
      <c r="L1020" s="94">
        <v>0</v>
      </c>
      <c r="M1020" s="94">
        <v>300000</v>
      </c>
      <c r="N1020" s="94">
        <v>-12024.66</v>
      </c>
      <c r="O1020" s="94">
        <v>0</v>
      </c>
      <c r="P1020" s="94">
        <v>0</v>
      </c>
      <c r="Q1020" s="94">
        <v>0</v>
      </c>
      <c r="R1020" t="s">
        <v>33</v>
      </c>
      <c r="S1020" s="94">
        <v>-12024.66</v>
      </c>
      <c r="T1020" s="94">
        <v>287975.34000000003</v>
      </c>
      <c r="U1020" s="94">
        <v>300000</v>
      </c>
      <c r="V1020" t="s">
        <v>220</v>
      </c>
      <c r="W1020" s="92"/>
      <c r="X1020" t="s">
        <v>2</v>
      </c>
      <c r="Y1020" t="s">
        <v>3</v>
      </c>
      <c r="Z1020" s="94">
        <v>0</v>
      </c>
      <c r="AA1020" s="94">
        <v>0</v>
      </c>
      <c r="AB1020" s="94">
        <v>0</v>
      </c>
      <c r="AC1020" s="94">
        <v>0</v>
      </c>
      <c r="AD1020" s="94">
        <v>0</v>
      </c>
    </row>
    <row r="1021" spans="1:30" x14ac:dyDescent="0.2">
      <c r="A1021" t="s">
        <v>706</v>
      </c>
      <c r="B1021" t="s">
        <v>0</v>
      </c>
      <c r="C1021" t="s">
        <v>5</v>
      </c>
      <c r="D1021" t="s">
        <v>61</v>
      </c>
      <c r="E1021" t="s">
        <v>707</v>
      </c>
      <c r="F1021" s="84" t="str">
        <f>VLOOKUP(A1021,[1]Sheet1!$A$2:$E$1721,5,FALSE)</f>
        <v>5</v>
      </c>
      <c r="G1021" s="84">
        <f>VLOOKUP(A1021,'[2]FA PLANT-&amp; ELECT INSLATION'!$A$6:$E$1086,5,FALSE)</f>
        <v>0</v>
      </c>
      <c r="H1021" s="92">
        <v>44210</v>
      </c>
      <c r="I1021" s="93">
        <f t="shared" si="15"/>
        <v>2021</v>
      </c>
      <c r="J1021" s="94">
        <v>0</v>
      </c>
      <c r="K1021" s="94">
        <v>0</v>
      </c>
      <c r="L1021" s="94">
        <v>0</v>
      </c>
      <c r="M1021" s="94">
        <v>290000</v>
      </c>
      <c r="N1021" s="94">
        <v>-11623.84</v>
      </c>
      <c r="O1021" s="94">
        <v>0</v>
      </c>
      <c r="P1021" s="94">
        <v>0</v>
      </c>
      <c r="Q1021" s="94">
        <v>0</v>
      </c>
      <c r="R1021" t="s">
        <v>33</v>
      </c>
      <c r="S1021" s="94">
        <v>-11623.84</v>
      </c>
      <c r="T1021" s="94">
        <v>278376.15999999997</v>
      </c>
      <c r="U1021" s="94">
        <v>290000</v>
      </c>
      <c r="V1021" t="s">
        <v>220</v>
      </c>
      <c r="W1021" s="92"/>
      <c r="X1021" t="s">
        <v>2</v>
      </c>
      <c r="Y1021" t="s">
        <v>3</v>
      </c>
      <c r="Z1021" s="94">
        <v>0</v>
      </c>
      <c r="AA1021" s="94">
        <v>0</v>
      </c>
      <c r="AB1021" s="94">
        <v>0</v>
      </c>
      <c r="AC1021" s="94">
        <v>0</v>
      </c>
      <c r="AD1021" s="94">
        <v>0</v>
      </c>
    </row>
    <row r="1022" spans="1:30" x14ac:dyDescent="0.2">
      <c r="A1022" t="s">
        <v>892</v>
      </c>
      <c r="B1022" t="s">
        <v>0</v>
      </c>
      <c r="C1022" t="s">
        <v>5</v>
      </c>
      <c r="D1022" t="s">
        <v>61</v>
      </c>
      <c r="E1022" t="s">
        <v>893</v>
      </c>
      <c r="F1022" s="84" t="str">
        <f>VLOOKUP(A1022,[1]Sheet1!$A$2:$E$1721,5,FALSE)</f>
        <v>10</v>
      </c>
      <c r="G1022" s="84">
        <f>VLOOKUP(A1022,'[2]FA PLANT-&amp; ELECT INSLATION'!$A$6:$E$1086,5,FALSE)</f>
        <v>0</v>
      </c>
      <c r="H1022" s="92">
        <v>44223</v>
      </c>
      <c r="I1022" s="93">
        <f t="shared" si="15"/>
        <v>2021</v>
      </c>
      <c r="J1022" s="94">
        <v>0</v>
      </c>
      <c r="K1022" s="94">
        <v>0</v>
      </c>
      <c r="L1022" s="94">
        <v>0</v>
      </c>
      <c r="M1022" s="94">
        <v>146000</v>
      </c>
      <c r="N1022" s="94">
        <v>-2432</v>
      </c>
      <c r="O1022" s="94">
        <v>0</v>
      </c>
      <c r="P1022" s="94">
        <v>0</v>
      </c>
      <c r="Q1022" s="94">
        <v>0</v>
      </c>
      <c r="R1022" t="s">
        <v>33</v>
      </c>
      <c r="S1022" s="94">
        <v>-2432</v>
      </c>
      <c r="T1022" s="94">
        <v>143568</v>
      </c>
      <c r="U1022" s="94">
        <v>146000</v>
      </c>
      <c r="V1022" t="s">
        <v>220</v>
      </c>
      <c r="W1022" s="92"/>
      <c r="X1022" t="s">
        <v>2</v>
      </c>
      <c r="Y1022" t="s">
        <v>3</v>
      </c>
      <c r="Z1022" s="94">
        <v>0</v>
      </c>
      <c r="AA1022" s="94">
        <v>0</v>
      </c>
      <c r="AB1022" s="94">
        <v>0</v>
      </c>
      <c r="AC1022" s="94">
        <v>0</v>
      </c>
      <c r="AD1022" s="94">
        <v>0</v>
      </c>
    </row>
    <row r="1023" spans="1:30" x14ac:dyDescent="0.2">
      <c r="A1023" t="s">
        <v>720</v>
      </c>
      <c r="B1023" t="s">
        <v>0</v>
      </c>
      <c r="C1023" t="s">
        <v>5</v>
      </c>
      <c r="D1023" t="s">
        <v>61</v>
      </c>
      <c r="E1023" t="s">
        <v>721</v>
      </c>
      <c r="F1023" s="84" t="str">
        <f>VLOOKUP(A1023,[1]Sheet1!$A$2:$E$1721,5,FALSE)</f>
        <v>10</v>
      </c>
      <c r="G1023" s="84">
        <f>VLOOKUP(A1023,'[2]FA PLANT-&amp; ELECT INSLATION'!$A$6:$E$1086,5,FALSE)</f>
        <v>0</v>
      </c>
      <c r="H1023" s="92">
        <v>44208</v>
      </c>
      <c r="I1023" s="93">
        <f t="shared" si="15"/>
        <v>2021</v>
      </c>
      <c r="J1023" s="94">
        <v>0</v>
      </c>
      <c r="K1023" s="94">
        <v>0</v>
      </c>
      <c r="L1023" s="94">
        <v>0</v>
      </c>
      <c r="M1023" s="94">
        <v>281000</v>
      </c>
      <c r="N1023" s="94">
        <v>-5777.82</v>
      </c>
      <c r="O1023" s="94">
        <v>0</v>
      </c>
      <c r="P1023" s="94">
        <v>0</v>
      </c>
      <c r="Q1023" s="94">
        <v>0</v>
      </c>
      <c r="R1023" t="s">
        <v>33</v>
      </c>
      <c r="S1023" s="94">
        <v>-5777.82</v>
      </c>
      <c r="T1023" s="94">
        <v>275222.18</v>
      </c>
      <c r="U1023" s="94">
        <v>281000</v>
      </c>
      <c r="V1023" t="s">
        <v>220</v>
      </c>
      <c r="W1023" s="92"/>
      <c r="X1023" t="s">
        <v>2</v>
      </c>
      <c r="Y1023" t="s">
        <v>3</v>
      </c>
      <c r="Z1023" s="94">
        <v>0</v>
      </c>
      <c r="AA1023" s="94">
        <v>0</v>
      </c>
      <c r="AB1023" s="94">
        <v>0</v>
      </c>
      <c r="AC1023" s="94">
        <v>0</v>
      </c>
      <c r="AD1023" s="94">
        <v>0</v>
      </c>
    </row>
    <row r="1024" spans="1:30" x14ac:dyDescent="0.2">
      <c r="A1024" t="s">
        <v>357</v>
      </c>
      <c r="B1024" t="s">
        <v>0</v>
      </c>
      <c r="C1024" t="s">
        <v>5</v>
      </c>
      <c r="D1024" t="s">
        <v>61</v>
      </c>
      <c r="E1024" t="s">
        <v>358</v>
      </c>
      <c r="F1024" s="84" t="str">
        <f>VLOOKUP(A1024,[1]Sheet1!$A$2:$E$1721,5,FALSE)</f>
        <v>15</v>
      </c>
      <c r="G1024" s="84"/>
      <c r="H1024" s="92">
        <v>44255</v>
      </c>
      <c r="I1024" s="93">
        <f t="shared" si="15"/>
        <v>2021</v>
      </c>
      <c r="J1024" s="94">
        <v>0</v>
      </c>
      <c r="K1024" s="94">
        <v>0</v>
      </c>
      <c r="L1024" s="94">
        <v>0</v>
      </c>
      <c r="M1024" s="94">
        <v>966484.57</v>
      </c>
      <c r="N1024" s="94">
        <v>-8936.52</v>
      </c>
      <c r="O1024" s="94">
        <v>0</v>
      </c>
      <c r="P1024" s="94">
        <v>642970.48</v>
      </c>
      <c r="Q1024" s="94">
        <v>0</v>
      </c>
      <c r="R1024" t="s">
        <v>33</v>
      </c>
      <c r="S1024" s="94">
        <v>-8936.52</v>
      </c>
      <c r="T1024" s="94">
        <v>1600518.53</v>
      </c>
      <c r="U1024" s="94">
        <v>1609455.05</v>
      </c>
      <c r="V1024" t="s">
        <v>220</v>
      </c>
      <c r="W1024" s="92"/>
      <c r="X1024" t="s">
        <v>2</v>
      </c>
      <c r="Y1024" t="s">
        <v>3</v>
      </c>
      <c r="Z1024" s="94">
        <v>0</v>
      </c>
      <c r="AA1024" s="94">
        <v>0</v>
      </c>
      <c r="AB1024" s="94">
        <v>0</v>
      </c>
      <c r="AC1024" s="94">
        <v>0</v>
      </c>
      <c r="AD1024" s="94">
        <v>0</v>
      </c>
    </row>
    <row r="1025" spans="1:30" x14ac:dyDescent="0.2">
      <c r="A1025" t="s">
        <v>898</v>
      </c>
      <c r="B1025" t="s">
        <v>0</v>
      </c>
      <c r="C1025" t="s">
        <v>5</v>
      </c>
      <c r="D1025" t="s">
        <v>61</v>
      </c>
      <c r="E1025" t="s">
        <v>797</v>
      </c>
      <c r="F1025" s="84" t="str">
        <f>VLOOKUP(A1025,[1]Sheet1!$A$2:$E$1721,5,FALSE)</f>
        <v>10</v>
      </c>
      <c r="G1025" s="84"/>
      <c r="H1025" s="92">
        <v>44250</v>
      </c>
      <c r="I1025" s="93">
        <f t="shared" si="15"/>
        <v>2021</v>
      </c>
      <c r="J1025" s="94">
        <v>0</v>
      </c>
      <c r="K1025" s="94">
        <v>0</v>
      </c>
      <c r="L1025" s="94">
        <v>0</v>
      </c>
      <c r="M1025" s="94">
        <v>145500</v>
      </c>
      <c r="N1025" s="94">
        <v>-1401.18</v>
      </c>
      <c r="O1025" s="94">
        <v>0</v>
      </c>
      <c r="P1025" s="94">
        <v>0</v>
      </c>
      <c r="Q1025" s="94">
        <v>0</v>
      </c>
      <c r="R1025" t="s">
        <v>33</v>
      </c>
      <c r="S1025" s="94">
        <v>-1401.18</v>
      </c>
      <c r="T1025" s="94">
        <v>144098.82</v>
      </c>
      <c r="U1025" s="94">
        <v>145500</v>
      </c>
      <c r="V1025" t="s">
        <v>220</v>
      </c>
      <c r="W1025" s="92"/>
      <c r="X1025" t="s">
        <v>2</v>
      </c>
      <c r="Y1025" t="s">
        <v>3</v>
      </c>
      <c r="Z1025" s="94">
        <v>0</v>
      </c>
      <c r="AA1025" s="94">
        <v>0</v>
      </c>
      <c r="AB1025" s="94">
        <v>0</v>
      </c>
      <c r="AC1025" s="94">
        <v>0</v>
      </c>
      <c r="AD1025" s="94">
        <v>0</v>
      </c>
    </row>
    <row r="1026" spans="1:30" x14ac:dyDescent="0.2">
      <c r="A1026" t="s">
        <v>772</v>
      </c>
      <c r="B1026" t="s">
        <v>0</v>
      </c>
      <c r="C1026" t="s">
        <v>5</v>
      </c>
      <c r="D1026" t="s">
        <v>61</v>
      </c>
      <c r="E1026" t="s">
        <v>773</v>
      </c>
      <c r="F1026" s="84" t="str">
        <f>VLOOKUP(A1026,[1]Sheet1!$A$2:$E$1721,5,FALSE)</f>
        <v>15</v>
      </c>
      <c r="G1026" s="84"/>
      <c r="H1026" s="92">
        <v>44269</v>
      </c>
      <c r="I1026" s="93">
        <f t="shared" si="15"/>
        <v>2021</v>
      </c>
      <c r="J1026" s="94">
        <v>0</v>
      </c>
      <c r="K1026" s="94">
        <v>0</v>
      </c>
      <c r="L1026" s="94">
        <v>0</v>
      </c>
      <c r="M1026" s="94">
        <v>240662</v>
      </c>
      <c r="N1026" s="94">
        <v>-751.66</v>
      </c>
      <c r="O1026" s="94">
        <v>0</v>
      </c>
      <c r="P1026" s="94">
        <v>0</v>
      </c>
      <c r="Q1026" s="94">
        <v>0</v>
      </c>
      <c r="R1026" t="s">
        <v>33</v>
      </c>
      <c r="S1026" s="94">
        <v>-751.66</v>
      </c>
      <c r="T1026" s="94">
        <v>239910.34</v>
      </c>
      <c r="U1026" s="94">
        <v>240662</v>
      </c>
      <c r="V1026" t="s">
        <v>220</v>
      </c>
      <c r="W1026" s="92"/>
      <c r="X1026" t="s">
        <v>2</v>
      </c>
      <c r="Y1026" t="s">
        <v>3</v>
      </c>
      <c r="Z1026" s="94">
        <v>0</v>
      </c>
      <c r="AA1026" s="94">
        <v>0</v>
      </c>
      <c r="AB1026" s="94">
        <v>0</v>
      </c>
      <c r="AC1026" s="94">
        <v>0</v>
      </c>
      <c r="AD1026" s="94">
        <v>0</v>
      </c>
    </row>
    <row r="1027" spans="1:30" x14ac:dyDescent="0.2">
      <c r="A1027" t="s">
        <v>1424</v>
      </c>
      <c r="B1027" t="s">
        <v>0</v>
      </c>
      <c r="C1027" t="s">
        <v>5</v>
      </c>
      <c r="D1027" t="s">
        <v>61</v>
      </c>
      <c r="E1027" t="s">
        <v>1425</v>
      </c>
      <c r="F1027" s="84" t="str">
        <f>VLOOKUP(A1027,[1]Sheet1!$A$2:$E$1721,5,FALSE)</f>
        <v>8</v>
      </c>
      <c r="G1027" s="84"/>
      <c r="H1027" s="92">
        <v>44285</v>
      </c>
      <c r="I1027" s="93">
        <f t="shared" ref="I1027:I1090" si="16">YEAR(H1027)</f>
        <v>2021</v>
      </c>
      <c r="J1027" s="94">
        <v>0</v>
      </c>
      <c r="K1027" s="94">
        <v>0</v>
      </c>
      <c r="L1027" s="94">
        <v>0</v>
      </c>
      <c r="M1027" s="94">
        <v>17266.080000000002</v>
      </c>
      <c r="N1027" s="94">
        <v>-11.23</v>
      </c>
      <c r="O1027" s="94">
        <v>0</v>
      </c>
      <c r="P1027" s="94">
        <v>0</v>
      </c>
      <c r="Q1027" s="94">
        <v>0</v>
      </c>
      <c r="R1027" t="s">
        <v>33</v>
      </c>
      <c r="S1027" s="94">
        <v>-11.23</v>
      </c>
      <c r="T1027" s="94">
        <v>17254.849999999999</v>
      </c>
      <c r="U1027" s="94">
        <v>17266.080000000002</v>
      </c>
      <c r="V1027" t="s">
        <v>220</v>
      </c>
      <c r="W1027" s="92"/>
      <c r="X1027" t="s">
        <v>2</v>
      </c>
      <c r="Y1027" t="s">
        <v>3</v>
      </c>
      <c r="Z1027" s="94">
        <v>0</v>
      </c>
      <c r="AA1027" s="94">
        <v>0</v>
      </c>
      <c r="AB1027" s="94">
        <v>0</v>
      </c>
      <c r="AC1027" s="94">
        <v>0</v>
      </c>
      <c r="AD1027" s="94">
        <v>0</v>
      </c>
    </row>
    <row r="1028" spans="1:30" x14ac:dyDescent="0.2">
      <c r="A1028" t="s">
        <v>1480</v>
      </c>
      <c r="B1028" t="s">
        <v>0</v>
      </c>
      <c r="C1028" t="s">
        <v>13</v>
      </c>
      <c r="D1028" t="s">
        <v>62</v>
      </c>
      <c r="E1028" t="s">
        <v>1481</v>
      </c>
      <c r="F1028" s="84" t="str">
        <f>VLOOKUP(A1028,[1]Sheet1!$A$2:$E$1721,5,FALSE)</f>
        <v>0</v>
      </c>
      <c r="G1028" s="84">
        <f>VLOOKUP(A1028,'[2]FA PLANT-&amp; ELECT INSLATION'!$A$6:$E$1086,5,FALSE)</f>
        <v>0</v>
      </c>
      <c r="H1028" s="92">
        <v>38718</v>
      </c>
      <c r="I1028" s="93">
        <f t="shared" si="16"/>
        <v>2006</v>
      </c>
      <c r="J1028" s="94">
        <v>0</v>
      </c>
      <c r="K1028" s="94">
        <v>14691.83</v>
      </c>
      <c r="L1028" s="94">
        <v>-14691.83</v>
      </c>
      <c r="M1028" s="94">
        <v>0</v>
      </c>
      <c r="N1028" s="94">
        <v>0</v>
      </c>
      <c r="O1028" s="94">
        <v>0</v>
      </c>
      <c r="P1028" s="94">
        <v>0</v>
      </c>
      <c r="Q1028" s="94">
        <v>0</v>
      </c>
      <c r="R1028" t="s">
        <v>33</v>
      </c>
      <c r="S1028" s="94">
        <v>-14691.83</v>
      </c>
      <c r="T1028" s="94">
        <v>0</v>
      </c>
      <c r="U1028" s="94">
        <v>14691.83</v>
      </c>
      <c r="V1028" t="s">
        <v>220</v>
      </c>
      <c r="W1028" s="92"/>
      <c r="X1028" t="s">
        <v>2</v>
      </c>
      <c r="Y1028" t="s">
        <v>3</v>
      </c>
      <c r="Z1028" s="94">
        <v>0</v>
      </c>
      <c r="AA1028" s="94">
        <v>0</v>
      </c>
      <c r="AB1028" s="94">
        <v>0</v>
      </c>
      <c r="AC1028" s="94">
        <v>0</v>
      </c>
      <c r="AD1028" s="94">
        <v>0</v>
      </c>
    </row>
    <row r="1029" spans="1:30" x14ac:dyDescent="0.2">
      <c r="A1029" t="s">
        <v>1646</v>
      </c>
      <c r="B1029" t="s">
        <v>0</v>
      </c>
      <c r="C1029" t="s">
        <v>13</v>
      </c>
      <c r="D1029" t="s">
        <v>62</v>
      </c>
      <c r="E1029" t="s">
        <v>1647</v>
      </c>
      <c r="F1029" s="84" t="str">
        <f>VLOOKUP(A1029,[1]Sheet1!$A$2:$E$1721,5,FALSE)</f>
        <v>0</v>
      </c>
      <c r="G1029" s="84">
        <f>VLOOKUP(A1029,'[2]FA PLANT-&amp; ELECT INSLATION'!$A$6:$E$1086,5,FALSE)</f>
        <v>0</v>
      </c>
      <c r="H1029" s="92">
        <v>38718</v>
      </c>
      <c r="I1029" s="93">
        <f t="shared" si="16"/>
        <v>2006</v>
      </c>
      <c r="J1029" s="94">
        <v>0</v>
      </c>
      <c r="K1029" s="94">
        <v>6946.93</v>
      </c>
      <c r="L1029" s="94">
        <v>-6946.93</v>
      </c>
      <c r="M1029" s="94">
        <v>0</v>
      </c>
      <c r="N1029" s="94">
        <v>0</v>
      </c>
      <c r="O1029" s="94">
        <v>0</v>
      </c>
      <c r="P1029" s="94">
        <v>0</v>
      </c>
      <c r="Q1029" s="94">
        <v>0</v>
      </c>
      <c r="R1029" t="s">
        <v>33</v>
      </c>
      <c r="S1029" s="94">
        <v>-6946.93</v>
      </c>
      <c r="T1029" s="94">
        <v>0</v>
      </c>
      <c r="U1029" s="94">
        <v>6946.93</v>
      </c>
      <c r="V1029" t="s">
        <v>220</v>
      </c>
      <c r="W1029" s="92"/>
      <c r="X1029" t="s">
        <v>2</v>
      </c>
      <c r="Y1029" t="s">
        <v>3</v>
      </c>
      <c r="Z1029" s="94">
        <v>0</v>
      </c>
      <c r="AA1029" s="94">
        <v>0</v>
      </c>
      <c r="AB1029" s="94">
        <v>0</v>
      </c>
      <c r="AC1029" s="94">
        <v>0</v>
      </c>
      <c r="AD1029" s="94">
        <v>0</v>
      </c>
    </row>
    <row r="1030" spans="1:30" x14ac:dyDescent="0.2">
      <c r="A1030" t="s">
        <v>2257</v>
      </c>
      <c r="B1030" t="s">
        <v>0</v>
      </c>
      <c r="C1030" t="s">
        <v>13</v>
      </c>
      <c r="D1030" t="s">
        <v>62</v>
      </c>
      <c r="E1030" t="s">
        <v>2258</v>
      </c>
      <c r="F1030" s="84" t="str">
        <f>VLOOKUP(A1030,[1]Sheet1!$A$2:$E$1721,5,FALSE)</f>
        <v>0</v>
      </c>
      <c r="G1030" s="84">
        <f>VLOOKUP(A1030,'[2]FA PLANT-&amp; ELECT INSLATION'!$A$6:$E$1086,5,FALSE)</f>
        <v>0</v>
      </c>
      <c r="H1030" s="92">
        <v>38718</v>
      </c>
      <c r="I1030" s="93">
        <f t="shared" si="16"/>
        <v>2006</v>
      </c>
      <c r="J1030" s="94">
        <v>0</v>
      </c>
      <c r="K1030" s="94">
        <v>396.3</v>
      </c>
      <c r="L1030" s="94">
        <v>-396.3</v>
      </c>
      <c r="M1030" s="94">
        <v>0</v>
      </c>
      <c r="N1030" s="94">
        <v>0</v>
      </c>
      <c r="O1030" s="94">
        <v>0</v>
      </c>
      <c r="P1030" s="94">
        <v>0</v>
      </c>
      <c r="Q1030" s="94">
        <v>0</v>
      </c>
      <c r="R1030" t="s">
        <v>33</v>
      </c>
      <c r="S1030" s="94">
        <v>-396.3</v>
      </c>
      <c r="T1030" s="94">
        <v>0</v>
      </c>
      <c r="U1030" s="94">
        <v>396.3</v>
      </c>
      <c r="V1030" t="s">
        <v>220</v>
      </c>
      <c r="W1030" s="92"/>
      <c r="X1030" t="s">
        <v>2</v>
      </c>
      <c r="Y1030" t="s">
        <v>3</v>
      </c>
      <c r="Z1030" s="94">
        <v>0</v>
      </c>
      <c r="AA1030" s="94">
        <v>0</v>
      </c>
      <c r="AB1030" s="94">
        <v>0</v>
      </c>
      <c r="AC1030" s="94">
        <v>0</v>
      </c>
      <c r="AD1030" s="94">
        <v>0</v>
      </c>
    </row>
    <row r="1031" spans="1:30" x14ac:dyDescent="0.2">
      <c r="A1031" t="s">
        <v>2308</v>
      </c>
      <c r="B1031" t="s">
        <v>0</v>
      </c>
      <c r="C1031" t="s">
        <v>13</v>
      </c>
      <c r="D1031" t="s">
        <v>62</v>
      </c>
      <c r="E1031" t="s">
        <v>2258</v>
      </c>
      <c r="F1031" s="84" t="str">
        <f>VLOOKUP(A1031,[1]Sheet1!$A$2:$E$1721,5,FALSE)</f>
        <v>0</v>
      </c>
      <c r="G1031" s="84">
        <f>VLOOKUP(A1031,'[2]FA PLANT-&amp; ELECT INSLATION'!$A$6:$E$1086,5,FALSE)</f>
        <v>0</v>
      </c>
      <c r="H1031" s="92">
        <v>38718</v>
      </c>
      <c r="I1031" s="93">
        <f t="shared" si="16"/>
        <v>2006</v>
      </c>
      <c r="J1031" s="94">
        <v>0</v>
      </c>
      <c r="K1031" s="94">
        <v>290.13</v>
      </c>
      <c r="L1031" s="94">
        <v>-290.13</v>
      </c>
      <c r="M1031" s="94">
        <v>0</v>
      </c>
      <c r="N1031" s="94">
        <v>0</v>
      </c>
      <c r="O1031" s="94">
        <v>0</v>
      </c>
      <c r="P1031" s="94">
        <v>0</v>
      </c>
      <c r="Q1031" s="94">
        <v>0</v>
      </c>
      <c r="R1031" t="s">
        <v>33</v>
      </c>
      <c r="S1031" s="94">
        <v>-290.13</v>
      </c>
      <c r="T1031" s="94">
        <v>0</v>
      </c>
      <c r="U1031" s="94">
        <v>290.13</v>
      </c>
      <c r="V1031" t="s">
        <v>220</v>
      </c>
      <c r="W1031" s="92"/>
      <c r="X1031" t="s">
        <v>2</v>
      </c>
      <c r="Y1031" t="s">
        <v>3</v>
      </c>
      <c r="Z1031" s="94">
        <v>0</v>
      </c>
      <c r="AA1031" s="94">
        <v>0</v>
      </c>
      <c r="AB1031" s="94">
        <v>0</v>
      </c>
      <c r="AC1031" s="94">
        <v>0</v>
      </c>
      <c r="AD1031" s="94">
        <v>0</v>
      </c>
    </row>
    <row r="1032" spans="1:30" x14ac:dyDescent="0.2">
      <c r="A1032" t="s">
        <v>2398</v>
      </c>
      <c r="B1032" t="s">
        <v>0</v>
      </c>
      <c r="C1032" t="s">
        <v>13</v>
      </c>
      <c r="D1032" t="s">
        <v>62</v>
      </c>
      <c r="E1032" t="s">
        <v>2399</v>
      </c>
      <c r="F1032" s="84" t="str">
        <f>VLOOKUP(A1032,[1]Sheet1!$A$2:$E$1721,5,FALSE)</f>
        <v>0</v>
      </c>
      <c r="G1032" s="84">
        <f>VLOOKUP(A1032,'[2]FA PLANT-&amp; ELECT INSLATION'!$A$6:$E$1086,5,FALSE)</f>
        <v>0</v>
      </c>
      <c r="H1032" s="92">
        <v>38718</v>
      </c>
      <c r="I1032" s="93">
        <f t="shared" si="16"/>
        <v>2006</v>
      </c>
      <c r="J1032" s="94">
        <v>0</v>
      </c>
      <c r="K1032" s="94">
        <v>171.37</v>
      </c>
      <c r="L1032" s="94">
        <v>-171.37</v>
      </c>
      <c r="M1032" s="94">
        <v>0</v>
      </c>
      <c r="N1032" s="94">
        <v>0</v>
      </c>
      <c r="O1032" s="94">
        <v>0</v>
      </c>
      <c r="P1032" s="94">
        <v>0</v>
      </c>
      <c r="Q1032" s="94">
        <v>0</v>
      </c>
      <c r="R1032" t="s">
        <v>33</v>
      </c>
      <c r="S1032" s="94">
        <v>-171.37</v>
      </c>
      <c r="T1032" s="94">
        <v>0</v>
      </c>
      <c r="U1032" s="94">
        <v>171.37</v>
      </c>
      <c r="V1032" t="s">
        <v>220</v>
      </c>
      <c r="W1032" s="92"/>
      <c r="X1032" t="s">
        <v>2</v>
      </c>
      <c r="Y1032" t="s">
        <v>3</v>
      </c>
      <c r="Z1032" s="94">
        <v>0</v>
      </c>
      <c r="AA1032" s="94">
        <v>0</v>
      </c>
      <c r="AB1032" s="94">
        <v>0</v>
      </c>
      <c r="AC1032" s="94">
        <v>0</v>
      </c>
      <c r="AD1032" s="94">
        <v>0</v>
      </c>
    </row>
    <row r="1033" spans="1:30" x14ac:dyDescent="0.2">
      <c r="A1033" t="s">
        <v>2074</v>
      </c>
      <c r="B1033" t="s">
        <v>0</v>
      </c>
      <c r="C1033" t="s">
        <v>13</v>
      </c>
      <c r="D1033" t="s">
        <v>62</v>
      </c>
      <c r="E1033" t="s">
        <v>14</v>
      </c>
      <c r="F1033" s="84" t="str">
        <f>VLOOKUP(A1033,[1]Sheet1!$A$2:$E$1721,5,FALSE)</f>
        <v>0</v>
      </c>
      <c r="G1033" s="84">
        <f>VLOOKUP(A1033,'[2]FA PLANT-&amp; ELECT INSLATION'!$A$6:$E$1086,5,FALSE)</f>
        <v>0</v>
      </c>
      <c r="H1033" s="92">
        <v>38718</v>
      </c>
      <c r="I1033" s="93">
        <f t="shared" si="16"/>
        <v>2006</v>
      </c>
      <c r="J1033" s="94">
        <v>0</v>
      </c>
      <c r="K1033" s="94">
        <v>905.1</v>
      </c>
      <c r="L1033" s="94">
        <v>-905.1</v>
      </c>
      <c r="M1033" s="94">
        <v>0</v>
      </c>
      <c r="N1033" s="94">
        <v>0</v>
      </c>
      <c r="O1033" s="94">
        <v>0</v>
      </c>
      <c r="P1033" s="94">
        <v>0</v>
      </c>
      <c r="Q1033" s="94">
        <v>0</v>
      </c>
      <c r="R1033" t="s">
        <v>33</v>
      </c>
      <c r="S1033" s="94">
        <v>-905.1</v>
      </c>
      <c r="T1033" s="94">
        <v>0</v>
      </c>
      <c r="U1033" s="94">
        <v>905.1</v>
      </c>
      <c r="V1033" t="s">
        <v>220</v>
      </c>
      <c r="W1033" s="92"/>
      <c r="X1033" t="s">
        <v>2</v>
      </c>
      <c r="Y1033" t="s">
        <v>3</v>
      </c>
      <c r="Z1033" s="94">
        <v>0</v>
      </c>
      <c r="AA1033" s="94">
        <v>0</v>
      </c>
      <c r="AB1033" s="94">
        <v>0</v>
      </c>
      <c r="AC1033" s="94">
        <v>0</v>
      </c>
      <c r="AD1033" s="94">
        <v>0</v>
      </c>
    </row>
    <row r="1034" spans="1:30" x14ac:dyDescent="0.2">
      <c r="A1034" t="s">
        <v>2109</v>
      </c>
      <c r="B1034" t="s">
        <v>0</v>
      </c>
      <c r="C1034" t="s">
        <v>13</v>
      </c>
      <c r="D1034" t="s">
        <v>62</v>
      </c>
      <c r="E1034" t="s">
        <v>14</v>
      </c>
      <c r="F1034" s="84" t="str">
        <f>VLOOKUP(A1034,[1]Sheet1!$A$2:$E$1721,5,FALSE)</f>
        <v>0</v>
      </c>
      <c r="G1034" s="84">
        <f>VLOOKUP(A1034,'[2]FA PLANT-&amp; ELECT INSLATION'!$A$6:$E$1086,5,FALSE)</f>
        <v>0</v>
      </c>
      <c r="H1034" s="92">
        <v>38718</v>
      </c>
      <c r="I1034" s="93">
        <f t="shared" si="16"/>
        <v>2006</v>
      </c>
      <c r="J1034" s="94">
        <v>0</v>
      </c>
      <c r="K1034" s="94">
        <v>767.08</v>
      </c>
      <c r="L1034" s="94">
        <v>-767.08</v>
      </c>
      <c r="M1034" s="94">
        <v>0</v>
      </c>
      <c r="N1034" s="94">
        <v>0</v>
      </c>
      <c r="O1034" s="94">
        <v>0</v>
      </c>
      <c r="P1034" s="94">
        <v>0</v>
      </c>
      <c r="Q1034" s="94">
        <v>0</v>
      </c>
      <c r="R1034" t="s">
        <v>33</v>
      </c>
      <c r="S1034" s="94">
        <v>-767.08</v>
      </c>
      <c r="T1034" s="94">
        <v>0</v>
      </c>
      <c r="U1034" s="94">
        <v>767.08</v>
      </c>
      <c r="V1034" t="s">
        <v>220</v>
      </c>
      <c r="W1034" s="92"/>
      <c r="X1034" t="s">
        <v>2</v>
      </c>
      <c r="Y1034" t="s">
        <v>3</v>
      </c>
      <c r="Z1034" s="94">
        <v>0</v>
      </c>
      <c r="AA1034" s="94">
        <v>0</v>
      </c>
      <c r="AB1034" s="94">
        <v>0</v>
      </c>
      <c r="AC1034" s="94">
        <v>0</v>
      </c>
      <c r="AD1034" s="94">
        <v>0</v>
      </c>
    </row>
    <row r="1035" spans="1:30" x14ac:dyDescent="0.2">
      <c r="A1035" t="s">
        <v>2031</v>
      </c>
      <c r="B1035" t="s">
        <v>0</v>
      </c>
      <c r="C1035" t="s">
        <v>13</v>
      </c>
      <c r="D1035" t="s">
        <v>62</v>
      </c>
      <c r="E1035" t="s">
        <v>2032</v>
      </c>
      <c r="F1035" s="84" t="str">
        <f>VLOOKUP(A1035,[1]Sheet1!$A$2:$E$1721,5,FALSE)</f>
        <v>0</v>
      </c>
      <c r="G1035" s="84">
        <f>VLOOKUP(A1035,'[2]FA PLANT-&amp; ELECT INSLATION'!$A$6:$E$1086,5,FALSE)</f>
        <v>0</v>
      </c>
      <c r="H1035" s="92">
        <v>38718</v>
      </c>
      <c r="I1035" s="93">
        <f t="shared" si="16"/>
        <v>2006</v>
      </c>
      <c r="J1035" s="94">
        <v>0</v>
      </c>
      <c r="K1035" s="94">
        <v>1044.03</v>
      </c>
      <c r="L1035" s="94">
        <v>-1044.03</v>
      </c>
      <c r="M1035" s="94">
        <v>0</v>
      </c>
      <c r="N1035" s="94">
        <v>0</v>
      </c>
      <c r="O1035" s="94">
        <v>0</v>
      </c>
      <c r="P1035" s="94">
        <v>0</v>
      </c>
      <c r="Q1035" s="94">
        <v>0</v>
      </c>
      <c r="R1035" t="s">
        <v>33</v>
      </c>
      <c r="S1035" s="94">
        <v>-1044.03</v>
      </c>
      <c r="T1035" s="94">
        <v>0</v>
      </c>
      <c r="U1035" s="94">
        <v>1044.03</v>
      </c>
      <c r="V1035" t="s">
        <v>220</v>
      </c>
      <c r="W1035" s="92"/>
      <c r="X1035" t="s">
        <v>2</v>
      </c>
      <c r="Y1035" t="s">
        <v>3</v>
      </c>
      <c r="Z1035" s="94">
        <v>0</v>
      </c>
      <c r="AA1035" s="94">
        <v>0</v>
      </c>
      <c r="AB1035" s="94">
        <v>0</v>
      </c>
      <c r="AC1035" s="94">
        <v>0</v>
      </c>
      <c r="AD1035" s="94">
        <v>0</v>
      </c>
    </row>
    <row r="1036" spans="1:30" x14ac:dyDescent="0.2">
      <c r="A1036" t="s">
        <v>2223</v>
      </c>
      <c r="B1036" t="s">
        <v>0</v>
      </c>
      <c r="C1036" t="s">
        <v>13</v>
      </c>
      <c r="D1036" t="s">
        <v>62</v>
      </c>
      <c r="E1036" t="s">
        <v>2224</v>
      </c>
      <c r="F1036" s="84" t="str">
        <f>VLOOKUP(A1036,[1]Sheet1!$A$2:$E$1721,5,FALSE)</f>
        <v>0</v>
      </c>
      <c r="G1036" s="84">
        <f>VLOOKUP(A1036,'[2]FA PLANT-&amp; ELECT INSLATION'!$A$6:$E$1086,5,FALSE)</f>
        <v>0</v>
      </c>
      <c r="H1036" s="92">
        <v>38718</v>
      </c>
      <c r="I1036" s="93">
        <f t="shared" si="16"/>
        <v>2006</v>
      </c>
      <c r="J1036" s="94">
        <v>0</v>
      </c>
      <c r="K1036" s="94">
        <v>452.42</v>
      </c>
      <c r="L1036" s="94">
        <v>-452.42</v>
      </c>
      <c r="M1036" s="94">
        <v>0</v>
      </c>
      <c r="N1036" s="94">
        <v>0</v>
      </c>
      <c r="O1036" s="94">
        <v>0</v>
      </c>
      <c r="P1036" s="94">
        <v>0</v>
      </c>
      <c r="Q1036" s="94">
        <v>0</v>
      </c>
      <c r="R1036" t="s">
        <v>33</v>
      </c>
      <c r="S1036" s="94">
        <v>-452.42</v>
      </c>
      <c r="T1036" s="94">
        <v>0</v>
      </c>
      <c r="U1036" s="94">
        <v>452.42</v>
      </c>
      <c r="V1036" t="s">
        <v>220</v>
      </c>
      <c r="W1036" s="92"/>
      <c r="X1036" t="s">
        <v>2</v>
      </c>
      <c r="Y1036" t="s">
        <v>3</v>
      </c>
      <c r="Z1036" s="94">
        <v>0</v>
      </c>
      <c r="AA1036" s="94">
        <v>0</v>
      </c>
      <c r="AB1036" s="94">
        <v>0</v>
      </c>
      <c r="AC1036" s="94">
        <v>0</v>
      </c>
      <c r="AD1036" s="94">
        <v>0</v>
      </c>
    </row>
    <row r="1037" spans="1:30" x14ac:dyDescent="0.2">
      <c r="A1037" t="s">
        <v>2178</v>
      </c>
      <c r="B1037" t="s">
        <v>0</v>
      </c>
      <c r="C1037" t="s">
        <v>13</v>
      </c>
      <c r="D1037" t="s">
        <v>62</v>
      </c>
      <c r="E1037" t="s">
        <v>2179</v>
      </c>
      <c r="F1037" s="84" t="str">
        <f>VLOOKUP(A1037,[1]Sheet1!$A$2:$E$1721,5,FALSE)</f>
        <v>0</v>
      </c>
      <c r="G1037" s="84">
        <f>VLOOKUP(A1037,'[2]FA PLANT-&amp; ELECT INSLATION'!$A$6:$E$1086,5,FALSE)</f>
        <v>0</v>
      </c>
      <c r="H1037" s="92">
        <v>38718</v>
      </c>
      <c r="I1037" s="93">
        <f t="shared" si="16"/>
        <v>2006</v>
      </c>
      <c r="J1037" s="94">
        <v>0</v>
      </c>
      <c r="K1037" s="94">
        <v>557.79999999999995</v>
      </c>
      <c r="L1037" s="94">
        <v>-557.79999999999995</v>
      </c>
      <c r="M1037" s="94">
        <v>0</v>
      </c>
      <c r="N1037" s="94">
        <v>0</v>
      </c>
      <c r="O1037" s="94">
        <v>0</v>
      </c>
      <c r="P1037" s="94">
        <v>0</v>
      </c>
      <c r="Q1037" s="94">
        <v>0</v>
      </c>
      <c r="R1037" t="s">
        <v>33</v>
      </c>
      <c r="S1037" s="94">
        <v>-557.79999999999995</v>
      </c>
      <c r="T1037" s="94">
        <v>0</v>
      </c>
      <c r="U1037" s="94">
        <v>557.79999999999995</v>
      </c>
      <c r="V1037" t="s">
        <v>220</v>
      </c>
      <c r="W1037" s="92"/>
      <c r="X1037" t="s">
        <v>2</v>
      </c>
      <c r="Y1037" t="s">
        <v>3</v>
      </c>
      <c r="Z1037" s="94">
        <v>0</v>
      </c>
      <c r="AA1037" s="94">
        <v>0</v>
      </c>
      <c r="AB1037" s="94">
        <v>0</v>
      </c>
      <c r="AC1037" s="94">
        <v>0</v>
      </c>
      <c r="AD1037" s="94">
        <v>0</v>
      </c>
    </row>
    <row r="1038" spans="1:30" x14ac:dyDescent="0.2">
      <c r="A1038" t="s">
        <v>1862</v>
      </c>
      <c r="B1038" t="s">
        <v>0</v>
      </c>
      <c r="C1038" t="s">
        <v>13</v>
      </c>
      <c r="D1038" t="s">
        <v>62</v>
      </c>
      <c r="E1038" t="s">
        <v>1863</v>
      </c>
      <c r="F1038" s="84" t="str">
        <f>VLOOKUP(A1038,[1]Sheet1!$A$2:$E$1721,5,FALSE)</f>
        <v>0</v>
      </c>
      <c r="G1038" s="84">
        <f>VLOOKUP(A1038,'[2]FA PLANT-&amp; ELECT INSLATION'!$A$6:$E$1086,5,FALSE)</f>
        <v>0</v>
      </c>
      <c r="H1038" s="92">
        <v>38718</v>
      </c>
      <c r="I1038" s="93">
        <f t="shared" si="16"/>
        <v>2006</v>
      </c>
      <c r="J1038" s="94">
        <v>0</v>
      </c>
      <c r="K1038" s="94">
        <v>2331.8000000000002</v>
      </c>
      <c r="L1038" s="94">
        <v>-2331.8000000000002</v>
      </c>
      <c r="M1038" s="94">
        <v>0</v>
      </c>
      <c r="N1038" s="94">
        <v>0</v>
      </c>
      <c r="O1038" s="94">
        <v>0</v>
      </c>
      <c r="P1038" s="94">
        <v>0</v>
      </c>
      <c r="Q1038" s="94">
        <v>0</v>
      </c>
      <c r="R1038" t="s">
        <v>33</v>
      </c>
      <c r="S1038" s="94">
        <v>-2331.8000000000002</v>
      </c>
      <c r="T1038" s="94">
        <v>0</v>
      </c>
      <c r="U1038" s="94">
        <v>2331.8000000000002</v>
      </c>
      <c r="V1038" t="s">
        <v>220</v>
      </c>
      <c r="W1038" s="92"/>
      <c r="X1038" t="s">
        <v>2</v>
      </c>
      <c r="Y1038" t="s">
        <v>3</v>
      </c>
      <c r="Z1038" s="94">
        <v>0</v>
      </c>
      <c r="AA1038" s="94">
        <v>0</v>
      </c>
      <c r="AB1038" s="94">
        <v>0</v>
      </c>
      <c r="AC1038" s="94">
        <v>0</v>
      </c>
      <c r="AD1038" s="94">
        <v>0</v>
      </c>
    </row>
    <row r="1039" spans="1:30" x14ac:dyDescent="0.2">
      <c r="A1039" t="s">
        <v>2054</v>
      </c>
      <c r="B1039" t="s">
        <v>0</v>
      </c>
      <c r="C1039" t="s">
        <v>13</v>
      </c>
      <c r="D1039" t="s">
        <v>62</v>
      </c>
      <c r="E1039" t="s">
        <v>2055</v>
      </c>
      <c r="F1039" s="84" t="str">
        <f>VLOOKUP(A1039,[1]Sheet1!$A$2:$E$1721,5,FALSE)</f>
        <v>0</v>
      </c>
      <c r="G1039" s="84">
        <f>VLOOKUP(A1039,'[2]FA PLANT-&amp; ELECT INSLATION'!$A$6:$E$1086,5,FALSE)</f>
        <v>0</v>
      </c>
      <c r="H1039" s="92">
        <v>38718</v>
      </c>
      <c r="I1039" s="93">
        <f t="shared" si="16"/>
        <v>2006</v>
      </c>
      <c r="J1039" s="94">
        <v>0</v>
      </c>
      <c r="K1039" s="94">
        <v>981.24</v>
      </c>
      <c r="L1039" s="94">
        <v>-981.24</v>
      </c>
      <c r="M1039" s="94">
        <v>0</v>
      </c>
      <c r="N1039" s="94">
        <v>0</v>
      </c>
      <c r="O1039" s="94">
        <v>0</v>
      </c>
      <c r="P1039" s="94">
        <v>0</v>
      </c>
      <c r="Q1039" s="94">
        <v>0</v>
      </c>
      <c r="R1039" t="s">
        <v>33</v>
      </c>
      <c r="S1039" s="94">
        <v>-981.24</v>
      </c>
      <c r="T1039" s="94">
        <v>0</v>
      </c>
      <c r="U1039" s="94">
        <v>981.24</v>
      </c>
      <c r="V1039" t="s">
        <v>220</v>
      </c>
      <c r="W1039" s="92"/>
      <c r="X1039" t="s">
        <v>2</v>
      </c>
      <c r="Y1039" t="s">
        <v>3</v>
      </c>
      <c r="Z1039" s="94">
        <v>0</v>
      </c>
      <c r="AA1039" s="94">
        <v>0</v>
      </c>
      <c r="AB1039" s="94">
        <v>0</v>
      </c>
      <c r="AC1039" s="94">
        <v>0</v>
      </c>
      <c r="AD1039" s="94">
        <v>0</v>
      </c>
    </row>
    <row r="1040" spans="1:30" x14ac:dyDescent="0.2">
      <c r="A1040" t="s">
        <v>2110</v>
      </c>
      <c r="B1040" t="s">
        <v>0</v>
      </c>
      <c r="C1040" t="s">
        <v>13</v>
      </c>
      <c r="D1040" t="s">
        <v>62</v>
      </c>
      <c r="E1040" t="s">
        <v>2111</v>
      </c>
      <c r="F1040" s="84" t="str">
        <f>VLOOKUP(A1040,[1]Sheet1!$A$2:$E$1721,5,FALSE)</f>
        <v>0</v>
      </c>
      <c r="G1040" s="84">
        <f>VLOOKUP(A1040,'[2]FA PLANT-&amp; ELECT INSLATION'!$A$6:$E$1086,5,FALSE)</f>
        <v>0</v>
      </c>
      <c r="H1040" s="92">
        <v>38718</v>
      </c>
      <c r="I1040" s="93">
        <f t="shared" si="16"/>
        <v>2006</v>
      </c>
      <c r="J1040" s="94">
        <v>0</v>
      </c>
      <c r="K1040" s="94">
        <v>758.24</v>
      </c>
      <c r="L1040" s="94">
        <v>-758.24</v>
      </c>
      <c r="M1040" s="94">
        <v>0</v>
      </c>
      <c r="N1040" s="94">
        <v>0</v>
      </c>
      <c r="O1040" s="94">
        <v>0</v>
      </c>
      <c r="P1040" s="94">
        <v>0</v>
      </c>
      <c r="Q1040" s="94">
        <v>0</v>
      </c>
      <c r="R1040" t="s">
        <v>33</v>
      </c>
      <c r="S1040" s="94">
        <v>-758.24</v>
      </c>
      <c r="T1040" s="94">
        <v>0</v>
      </c>
      <c r="U1040" s="94">
        <v>758.24</v>
      </c>
      <c r="V1040" t="s">
        <v>220</v>
      </c>
      <c r="W1040" s="92"/>
      <c r="X1040" t="s">
        <v>2</v>
      </c>
      <c r="Y1040" t="s">
        <v>3</v>
      </c>
      <c r="Z1040" s="94">
        <v>0</v>
      </c>
      <c r="AA1040" s="94">
        <v>0</v>
      </c>
      <c r="AB1040" s="94">
        <v>0</v>
      </c>
      <c r="AC1040" s="94">
        <v>0</v>
      </c>
      <c r="AD1040" s="94">
        <v>0</v>
      </c>
    </row>
    <row r="1041" spans="1:30" x14ac:dyDescent="0.2">
      <c r="A1041" t="s">
        <v>1963</v>
      </c>
      <c r="B1041" t="s">
        <v>0</v>
      </c>
      <c r="C1041" t="s">
        <v>13</v>
      </c>
      <c r="D1041" t="s">
        <v>62</v>
      </c>
      <c r="E1041" t="s">
        <v>1964</v>
      </c>
      <c r="F1041" s="84" t="str">
        <f>VLOOKUP(A1041,[1]Sheet1!$A$2:$E$1721,5,FALSE)</f>
        <v>0</v>
      </c>
      <c r="G1041" s="84">
        <f>VLOOKUP(A1041,'[2]FA PLANT-&amp; ELECT INSLATION'!$A$6:$E$1086,5,FALSE)</f>
        <v>0</v>
      </c>
      <c r="H1041" s="92">
        <v>38718</v>
      </c>
      <c r="I1041" s="93">
        <f t="shared" si="16"/>
        <v>2006</v>
      </c>
      <c r="J1041" s="94">
        <v>0</v>
      </c>
      <c r="K1041" s="94">
        <v>1330.36</v>
      </c>
      <c r="L1041" s="94">
        <v>-1330.36</v>
      </c>
      <c r="M1041" s="94">
        <v>0</v>
      </c>
      <c r="N1041" s="94">
        <v>0</v>
      </c>
      <c r="O1041" s="94">
        <v>0</v>
      </c>
      <c r="P1041" s="94">
        <v>0</v>
      </c>
      <c r="Q1041" s="94">
        <v>0</v>
      </c>
      <c r="R1041" t="s">
        <v>33</v>
      </c>
      <c r="S1041" s="94">
        <v>-1330.36</v>
      </c>
      <c r="T1041" s="94">
        <v>0</v>
      </c>
      <c r="U1041" s="94">
        <v>1330.36</v>
      </c>
      <c r="V1041" t="s">
        <v>220</v>
      </c>
      <c r="W1041" s="92"/>
      <c r="X1041" t="s">
        <v>2</v>
      </c>
      <c r="Y1041" t="s">
        <v>3</v>
      </c>
      <c r="Z1041" s="94">
        <v>0</v>
      </c>
      <c r="AA1041" s="94">
        <v>0</v>
      </c>
      <c r="AB1041" s="94">
        <v>0</v>
      </c>
      <c r="AC1041" s="94">
        <v>0</v>
      </c>
      <c r="AD1041" s="94">
        <v>0</v>
      </c>
    </row>
    <row r="1042" spans="1:30" x14ac:dyDescent="0.2">
      <c r="A1042" t="s">
        <v>2085</v>
      </c>
      <c r="B1042" t="s">
        <v>0</v>
      </c>
      <c r="C1042" t="s">
        <v>13</v>
      </c>
      <c r="D1042" t="s">
        <v>62</v>
      </c>
      <c r="E1042" t="s">
        <v>2086</v>
      </c>
      <c r="F1042" s="84" t="str">
        <f>VLOOKUP(A1042,[1]Sheet1!$A$2:$E$1721,5,FALSE)</f>
        <v>0</v>
      </c>
      <c r="G1042" s="84">
        <f>VLOOKUP(A1042,'[2]FA PLANT-&amp; ELECT INSLATION'!$A$6:$E$1086,5,FALSE)</f>
        <v>0</v>
      </c>
      <c r="H1042" s="92">
        <v>38718</v>
      </c>
      <c r="I1042" s="93">
        <f t="shared" si="16"/>
        <v>2006</v>
      </c>
      <c r="J1042" s="94">
        <v>0</v>
      </c>
      <c r="K1042" s="94">
        <v>852.62</v>
      </c>
      <c r="L1042" s="94">
        <v>-852.62</v>
      </c>
      <c r="M1042" s="94">
        <v>0</v>
      </c>
      <c r="N1042" s="94">
        <v>0</v>
      </c>
      <c r="O1042" s="94">
        <v>0</v>
      </c>
      <c r="P1042" s="94">
        <v>0</v>
      </c>
      <c r="Q1042" s="94">
        <v>0</v>
      </c>
      <c r="R1042" t="s">
        <v>33</v>
      </c>
      <c r="S1042" s="94">
        <v>-852.62</v>
      </c>
      <c r="T1042" s="94">
        <v>0</v>
      </c>
      <c r="U1042" s="94">
        <v>852.62</v>
      </c>
      <c r="V1042" t="s">
        <v>220</v>
      </c>
      <c r="W1042" s="92"/>
      <c r="X1042" t="s">
        <v>2</v>
      </c>
      <c r="Y1042" t="s">
        <v>3</v>
      </c>
      <c r="Z1042" s="94">
        <v>0</v>
      </c>
      <c r="AA1042" s="94">
        <v>0</v>
      </c>
      <c r="AB1042" s="94">
        <v>0</v>
      </c>
      <c r="AC1042" s="94">
        <v>0</v>
      </c>
      <c r="AD1042" s="94">
        <v>0</v>
      </c>
    </row>
    <row r="1043" spans="1:30" x14ac:dyDescent="0.2">
      <c r="A1043" t="s">
        <v>1705</v>
      </c>
      <c r="B1043" t="s">
        <v>0</v>
      </c>
      <c r="C1043" t="s">
        <v>13</v>
      </c>
      <c r="D1043" t="s">
        <v>62</v>
      </c>
      <c r="E1043" t="s">
        <v>1706</v>
      </c>
      <c r="F1043" s="84" t="str">
        <f>VLOOKUP(A1043,[1]Sheet1!$A$2:$E$1721,5,FALSE)</f>
        <v>0</v>
      </c>
      <c r="G1043" s="84">
        <f>VLOOKUP(A1043,'[2]FA PLANT-&amp; ELECT INSLATION'!$A$6:$E$1086,5,FALSE)</f>
        <v>0</v>
      </c>
      <c r="H1043" s="92">
        <v>38718</v>
      </c>
      <c r="I1043" s="93">
        <f t="shared" si="16"/>
        <v>2006</v>
      </c>
      <c r="J1043" s="94">
        <v>0</v>
      </c>
      <c r="K1043" s="94">
        <v>4966.72</v>
      </c>
      <c r="L1043" s="94">
        <v>-4966.72</v>
      </c>
      <c r="M1043" s="94">
        <v>0</v>
      </c>
      <c r="N1043" s="94">
        <v>0</v>
      </c>
      <c r="O1043" s="94">
        <v>0</v>
      </c>
      <c r="P1043" s="94">
        <v>0</v>
      </c>
      <c r="Q1043" s="94">
        <v>0</v>
      </c>
      <c r="R1043" t="s">
        <v>33</v>
      </c>
      <c r="S1043" s="94">
        <v>-4966.72</v>
      </c>
      <c r="T1043" s="94">
        <v>0</v>
      </c>
      <c r="U1043" s="94">
        <v>4966.72</v>
      </c>
      <c r="V1043" t="s">
        <v>220</v>
      </c>
      <c r="W1043" s="92"/>
      <c r="X1043" t="s">
        <v>2</v>
      </c>
      <c r="Y1043" t="s">
        <v>3</v>
      </c>
      <c r="Z1043" s="94">
        <v>0</v>
      </c>
      <c r="AA1043" s="94">
        <v>0</v>
      </c>
      <c r="AB1043" s="94">
        <v>0</v>
      </c>
      <c r="AC1043" s="94">
        <v>0</v>
      </c>
      <c r="AD1043" s="94">
        <v>0</v>
      </c>
    </row>
    <row r="1044" spans="1:30" x14ac:dyDescent="0.2">
      <c r="A1044" t="s">
        <v>1848</v>
      </c>
      <c r="B1044" t="s">
        <v>0</v>
      </c>
      <c r="C1044" t="s">
        <v>13</v>
      </c>
      <c r="D1044" t="s">
        <v>62</v>
      </c>
      <c r="E1044" t="s">
        <v>1849</v>
      </c>
      <c r="F1044" s="84" t="str">
        <f>VLOOKUP(A1044,[1]Sheet1!$A$2:$E$1721,5,FALSE)</f>
        <v>0</v>
      </c>
      <c r="G1044" s="84">
        <f>VLOOKUP(A1044,'[2]FA PLANT-&amp; ELECT INSLATION'!$A$6:$E$1086,5,FALSE)</f>
        <v>0</v>
      </c>
      <c r="H1044" s="92">
        <v>38718</v>
      </c>
      <c r="I1044" s="93">
        <f t="shared" si="16"/>
        <v>2006</v>
      </c>
      <c r="J1044" s="94">
        <v>0</v>
      </c>
      <c r="K1044" s="94">
        <v>2575.27</v>
      </c>
      <c r="L1044" s="94">
        <v>-2575.27</v>
      </c>
      <c r="M1044" s="94">
        <v>0</v>
      </c>
      <c r="N1044" s="94">
        <v>0</v>
      </c>
      <c r="O1044" s="94">
        <v>0</v>
      </c>
      <c r="P1044" s="94">
        <v>0</v>
      </c>
      <c r="Q1044" s="94">
        <v>0</v>
      </c>
      <c r="R1044" t="s">
        <v>33</v>
      </c>
      <c r="S1044" s="94">
        <v>-2575.27</v>
      </c>
      <c r="T1044" s="94">
        <v>0</v>
      </c>
      <c r="U1044" s="94">
        <v>2575.27</v>
      </c>
      <c r="V1044" t="s">
        <v>220</v>
      </c>
      <c r="W1044" s="92"/>
      <c r="X1044" t="s">
        <v>2</v>
      </c>
      <c r="Y1044" t="s">
        <v>3</v>
      </c>
      <c r="Z1044" s="94">
        <v>0</v>
      </c>
      <c r="AA1044" s="94">
        <v>0</v>
      </c>
      <c r="AB1044" s="94">
        <v>0</v>
      </c>
      <c r="AC1044" s="94">
        <v>0</v>
      </c>
      <c r="AD1044" s="94">
        <v>0</v>
      </c>
    </row>
    <row r="1045" spans="1:30" x14ac:dyDescent="0.2">
      <c r="A1045" t="s">
        <v>2238</v>
      </c>
      <c r="B1045" t="s">
        <v>0</v>
      </c>
      <c r="C1045" t="s">
        <v>13</v>
      </c>
      <c r="D1045" t="s">
        <v>62</v>
      </c>
      <c r="E1045" t="s">
        <v>2239</v>
      </c>
      <c r="F1045" s="84" t="str">
        <f>VLOOKUP(A1045,[1]Sheet1!$A$2:$E$1721,5,FALSE)</f>
        <v>0</v>
      </c>
      <c r="G1045" s="84">
        <f>VLOOKUP(A1045,'[2]FA PLANT-&amp; ELECT INSLATION'!$A$6:$E$1086,5,FALSE)</f>
        <v>0</v>
      </c>
      <c r="H1045" s="92">
        <v>38718</v>
      </c>
      <c r="I1045" s="93">
        <f t="shared" si="16"/>
        <v>2006</v>
      </c>
      <c r="J1045" s="94">
        <v>0</v>
      </c>
      <c r="K1045" s="94">
        <v>425.05</v>
      </c>
      <c r="L1045" s="94">
        <v>-425.05</v>
      </c>
      <c r="M1045" s="94">
        <v>0</v>
      </c>
      <c r="N1045" s="94">
        <v>0</v>
      </c>
      <c r="O1045" s="94">
        <v>0</v>
      </c>
      <c r="P1045" s="94">
        <v>0</v>
      </c>
      <c r="Q1045" s="94">
        <v>0</v>
      </c>
      <c r="R1045" t="s">
        <v>33</v>
      </c>
      <c r="S1045" s="94">
        <v>-425.05</v>
      </c>
      <c r="T1045" s="94">
        <v>0</v>
      </c>
      <c r="U1045" s="94">
        <v>425.05</v>
      </c>
      <c r="V1045" t="s">
        <v>220</v>
      </c>
      <c r="W1045" s="92"/>
      <c r="X1045" t="s">
        <v>2</v>
      </c>
      <c r="Y1045" t="s">
        <v>3</v>
      </c>
      <c r="Z1045" s="94">
        <v>0</v>
      </c>
      <c r="AA1045" s="94">
        <v>0</v>
      </c>
      <c r="AB1045" s="94">
        <v>0</v>
      </c>
      <c r="AC1045" s="94">
        <v>0</v>
      </c>
      <c r="AD1045" s="94">
        <v>0</v>
      </c>
    </row>
    <row r="1046" spans="1:30" x14ac:dyDescent="0.2">
      <c r="A1046" t="s">
        <v>2033</v>
      </c>
      <c r="B1046" t="s">
        <v>0</v>
      </c>
      <c r="C1046" t="s">
        <v>13</v>
      </c>
      <c r="D1046" t="s">
        <v>62</v>
      </c>
      <c r="E1046" t="s">
        <v>2034</v>
      </c>
      <c r="F1046" s="84" t="str">
        <f>VLOOKUP(A1046,[1]Sheet1!$A$2:$E$1721,5,FALSE)</f>
        <v>0</v>
      </c>
      <c r="G1046" s="84">
        <f>VLOOKUP(A1046,'[2]FA PLANT-&amp; ELECT INSLATION'!$A$6:$E$1086,5,FALSE)</f>
        <v>0</v>
      </c>
      <c r="H1046" s="92">
        <v>38718</v>
      </c>
      <c r="I1046" s="93">
        <f t="shared" si="16"/>
        <v>2006</v>
      </c>
      <c r="J1046" s="94">
        <v>0</v>
      </c>
      <c r="K1046" s="94">
        <v>1037.4000000000001</v>
      </c>
      <c r="L1046" s="94">
        <v>-1037.4000000000001</v>
      </c>
      <c r="M1046" s="94">
        <v>0</v>
      </c>
      <c r="N1046" s="94">
        <v>0</v>
      </c>
      <c r="O1046" s="94">
        <v>0</v>
      </c>
      <c r="P1046" s="94">
        <v>0</v>
      </c>
      <c r="Q1046" s="94">
        <v>0</v>
      </c>
      <c r="R1046" t="s">
        <v>33</v>
      </c>
      <c r="S1046" s="94">
        <v>-1037.4000000000001</v>
      </c>
      <c r="T1046" s="94">
        <v>0</v>
      </c>
      <c r="U1046" s="94">
        <v>1037.4000000000001</v>
      </c>
      <c r="V1046" t="s">
        <v>220</v>
      </c>
      <c r="W1046" s="92"/>
      <c r="X1046" t="s">
        <v>2</v>
      </c>
      <c r="Y1046" t="s">
        <v>3</v>
      </c>
      <c r="Z1046" s="94">
        <v>0</v>
      </c>
      <c r="AA1046" s="94">
        <v>0</v>
      </c>
      <c r="AB1046" s="94">
        <v>0</v>
      </c>
      <c r="AC1046" s="94">
        <v>0</v>
      </c>
      <c r="AD1046" s="94">
        <v>0</v>
      </c>
    </row>
    <row r="1047" spans="1:30" x14ac:dyDescent="0.2">
      <c r="A1047" t="s">
        <v>2250</v>
      </c>
      <c r="B1047" t="s">
        <v>0</v>
      </c>
      <c r="C1047" t="s">
        <v>13</v>
      </c>
      <c r="D1047" t="s">
        <v>62</v>
      </c>
      <c r="E1047" t="s">
        <v>2251</v>
      </c>
      <c r="F1047" s="84" t="str">
        <f>VLOOKUP(A1047,[1]Sheet1!$A$2:$E$1721,5,FALSE)</f>
        <v>0</v>
      </c>
      <c r="G1047" s="84">
        <f>VLOOKUP(A1047,'[2]FA PLANT-&amp; ELECT INSLATION'!$A$6:$E$1086,5,FALSE)</f>
        <v>0</v>
      </c>
      <c r="H1047" s="92">
        <v>38718</v>
      </c>
      <c r="I1047" s="93">
        <f t="shared" si="16"/>
        <v>2006</v>
      </c>
      <c r="J1047" s="94">
        <v>0</v>
      </c>
      <c r="K1047" s="94">
        <v>404.82</v>
      </c>
      <c r="L1047" s="94">
        <v>-404.82</v>
      </c>
      <c r="M1047" s="94">
        <v>0</v>
      </c>
      <c r="N1047" s="94">
        <v>0</v>
      </c>
      <c r="O1047" s="94">
        <v>0</v>
      </c>
      <c r="P1047" s="94">
        <v>0</v>
      </c>
      <c r="Q1047" s="94">
        <v>0</v>
      </c>
      <c r="R1047" t="s">
        <v>33</v>
      </c>
      <c r="S1047" s="94">
        <v>-404.82</v>
      </c>
      <c r="T1047" s="94">
        <v>0</v>
      </c>
      <c r="U1047" s="94">
        <v>404.82</v>
      </c>
      <c r="V1047" t="s">
        <v>220</v>
      </c>
      <c r="W1047" s="92"/>
      <c r="X1047" t="s">
        <v>2</v>
      </c>
      <c r="Y1047" t="s">
        <v>3</v>
      </c>
      <c r="Z1047" s="94">
        <v>0</v>
      </c>
      <c r="AA1047" s="94">
        <v>0</v>
      </c>
      <c r="AB1047" s="94">
        <v>0</v>
      </c>
      <c r="AC1047" s="94">
        <v>0</v>
      </c>
      <c r="AD1047" s="94">
        <v>0</v>
      </c>
    </row>
    <row r="1048" spans="1:30" x14ac:dyDescent="0.2">
      <c r="A1048" t="s">
        <v>2511</v>
      </c>
      <c r="B1048" t="s">
        <v>0</v>
      </c>
      <c r="C1048" t="s">
        <v>13</v>
      </c>
      <c r="D1048" t="s">
        <v>62</v>
      </c>
      <c r="E1048" t="s">
        <v>2512</v>
      </c>
      <c r="F1048" s="84" t="str">
        <f>VLOOKUP(A1048,[1]Sheet1!$A$2:$E$1721,5,FALSE)</f>
        <v>0</v>
      </c>
      <c r="G1048" s="84">
        <f>VLOOKUP(A1048,'[2]FA PLANT-&amp; ELECT INSLATION'!$A$6:$E$1086,5,FALSE)</f>
        <v>0</v>
      </c>
      <c r="H1048" s="92">
        <v>38718</v>
      </c>
      <c r="I1048" s="93">
        <f t="shared" si="16"/>
        <v>2006</v>
      </c>
      <c r="J1048" s="94">
        <v>0</v>
      </c>
      <c r="K1048" s="94">
        <v>10.27</v>
      </c>
      <c r="L1048" s="94">
        <v>-10.27</v>
      </c>
      <c r="M1048" s="94">
        <v>0</v>
      </c>
      <c r="N1048" s="94">
        <v>0</v>
      </c>
      <c r="O1048" s="94">
        <v>0</v>
      </c>
      <c r="P1048" s="94">
        <v>0</v>
      </c>
      <c r="Q1048" s="94">
        <v>0</v>
      </c>
      <c r="R1048" t="s">
        <v>33</v>
      </c>
      <c r="S1048" s="94">
        <v>-10.27</v>
      </c>
      <c r="T1048" s="94">
        <v>0</v>
      </c>
      <c r="U1048" s="94">
        <v>10.27</v>
      </c>
      <c r="V1048" t="s">
        <v>220</v>
      </c>
      <c r="W1048" s="92"/>
      <c r="X1048" t="s">
        <v>2</v>
      </c>
      <c r="Y1048" t="s">
        <v>3</v>
      </c>
      <c r="Z1048" s="94">
        <v>0</v>
      </c>
      <c r="AA1048" s="94">
        <v>0</v>
      </c>
      <c r="AB1048" s="94">
        <v>0</v>
      </c>
      <c r="AC1048" s="94">
        <v>0</v>
      </c>
      <c r="AD1048" s="94">
        <v>0</v>
      </c>
    </row>
    <row r="1049" spans="1:30" x14ac:dyDescent="0.2">
      <c r="A1049" t="s">
        <v>2484</v>
      </c>
      <c r="B1049" t="s">
        <v>0</v>
      </c>
      <c r="C1049" t="s">
        <v>13</v>
      </c>
      <c r="D1049" t="s">
        <v>62</v>
      </c>
      <c r="E1049" t="s">
        <v>2485</v>
      </c>
      <c r="F1049" s="84" t="str">
        <f>VLOOKUP(A1049,[1]Sheet1!$A$2:$E$1721,5,FALSE)</f>
        <v>0</v>
      </c>
      <c r="G1049" s="84">
        <f>VLOOKUP(A1049,'[2]FA PLANT-&amp; ELECT INSLATION'!$A$6:$E$1086,5,FALSE)</f>
        <v>0</v>
      </c>
      <c r="H1049" s="92">
        <v>38718</v>
      </c>
      <c r="I1049" s="93">
        <f t="shared" si="16"/>
        <v>2006</v>
      </c>
      <c r="J1049" s="94">
        <v>0</v>
      </c>
      <c r="K1049" s="94">
        <v>37.44</v>
      </c>
      <c r="L1049" s="94">
        <v>-37.44</v>
      </c>
      <c r="M1049" s="94">
        <v>0</v>
      </c>
      <c r="N1049" s="94">
        <v>0</v>
      </c>
      <c r="O1049" s="94">
        <v>0</v>
      </c>
      <c r="P1049" s="94">
        <v>0</v>
      </c>
      <c r="Q1049" s="94">
        <v>0</v>
      </c>
      <c r="R1049" t="s">
        <v>33</v>
      </c>
      <c r="S1049" s="94">
        <v>-37.44</v>
      </c>
      <c r="T1049" s="94">
        <v>0</v>
      </c>
      <c r="U1049" s="94">
        <v>37.44</v>
      </c>
      <c r="V1049" t="s">
        <v>220</v>
      </c>
      <c r="W1049" s="92"/>
      <c r="X1049" t="s">
        <v>2</v>
      </c>
      <c r="Y1049" t="s">
        <v>3</v>
      </c>
      <c r="Z1049" s="94">
        <v>0</v>
      </c>
      <c r="AA1049" s="94">
        <v>0</v>
      </c>
      <c r="AB1049" s="94">
        <v>0</v>
      </c>
      <c r="AC1049" s="94">
        <v>0</v>
      </c>
      <c r="AD1049" s="94">
        <v>0</v>
      </c>
    </row>
    <row r="1050" spans="1:30" x14ac:dyDescent="0.2">
      <c r="A1050" t="s">
        <v>2546</v>
      </c>
      <c r="B1050" t="s">
        <v>0</v>
      </c>
      <c r="C1050" t="s">
        <v>13</v>
      </c>
      <c r="D1050" t="s">
        <v>62</v>
      </c>
      <c r="E1050" t="s">
        <v>2547</v>
      </c>
      <c r="F1050" s="84" t="str">
        <f>VLOOKUP(A1050,[1]Sheet1!$A$2:$E$1721,5,FALSE)</f>
        <v>0</v>
      </c>
      <c r="G1050" s="84">
        <f>VLOOKUP(A1050,'[2]FA PLANT-&amp; ELECT INSLATION'!$A$6:$E$1086,5,FALSE)</f>
        <v>0</v>
      </c>
      <c r="H1050" s="92">
        <v>38718</v>
      </c>
      <c r="I1050" s="93">
        <f t="shared" si="16"/>
        <v>2006</v>
      </c>
      <c r="J1050" s="94">
        <v>0</v>
      </c>
      <c r="K1050" s="94">
        <v>1053.02</v>
      </c>
      <c r="L1050" s="94">
        <v>-1053.02</v>
      </c>
      <c r="M1050" s="94">
        <v>0</v>
      </c>
      <c r="N1050" s="94">
        <v>0</v>
      </c>
      <c r="O1050" s="94">
        <v>-1053.02</v>
      </c>
      <c r="P1050" s="94">
        <v>0</v>
      </c>
      <c r="Q1050" s="94">
        <v>1053.02</v>
      </c>
      <c r="R1050" t="s">
        <v>33</v>
      </c>
      <c r="S1050" s="94">
        <v>0</v>
      </c>
      <c r="T1050" s="94">
        <v>0</v>
      </c>
      <c r="U1050" s="94">
        <v>0</v>
      </c>
      <c r="V1050" t="s">
        <v>220</v>
      </c>
      <c r="W1050" s="92">
        <v>44286</v>
      </c>
      <c r="X1050" t="s">
        <v>2</v>
      </c>
      <c r="Y1050" t="s">
        <v>3</v>
      </c>
      <c r="Z1050" s="94">
        <v>0</v>
      </c>
      <c r="AA1050" s="94">
        <v>0</v>
      </c>
      <c r="AB1050" s="94">
        <v>0</v>
      </c>
      <c r="AC1050" s="94">
        <v>0</v>
      </c>
      <c r="AD1050" s="94">
        <v>0</v>
      </c>
    </row>
    <row r="1051" spans="1:30" x14ac:dyDescent="0.2">
      <c r="A1051" t="s">
        <v>2273</v>
      </c>
      <c r="B1051" t="s">
        <v>0</v>
      </c>
      <c r="C1051" t="s">
        <v>13</v>
      </c>
      <c r="D1051" t="s">
        <v>62</v>
      </c>
      <c r="E1051" t="s">
        <v>1810</v>
      </c>
      <c r="F1051" s="84" t="str">
        <f>VLOOKUP(A1051,[1]Sheet1!$A$2:$E$1721,5,FALSE)</f>
        <v>0</v>
      </c>
      <c r="G1051" s="84">
        <f>VLOOKUP(A1051,'[2]FA PLANT-&amp; ELECT INSLATION'!$A$6:$E$1086,5,FALSE)</f>
        <v>0</v>
      </c>
      <c r="H1051" s="92">
        <v>38718</v>
      </c>
      <c r="I1051" s="93">
        <f t="shared" si="16"/>
        <v>2006</v>
      </c>
      <c r="J1051" s="94">
        <v>0</v>
      </c>
      <c r="K1051" s="94">
        <v>353.53</v>
      </c>
      <c r="L1051" s="94">
        <v>-353.53</v>
      </c>
      <c r="M1051" s="94">
        <v>0</v>
      </c>
      <c r="N1051" s="94">
        <v>0</v>
      </c>
      <c r="O1051" s="94">
        <v>0</v>
      </c>
      <c r="P1051" s="94">
        <v>0</v>
      </c>
      <c r="Q1051" s="94">
        <v>0</v>
      </c>
      <c r="R1051" t="s">
        <v>33</v>
      </c>
      <c r="S1051" s="94">
        <v>-353.53</v>
      </c>
      <c r="T1051" s="94">
        <v>0</v>
      </c>
      <c r="U1051" s="94">
        <v>353.53</v>
      </c>
      <c r="V1051" t="s">
        <v>220</v>
      </c>
      <c r="W1051" s="92"/>
      <c r="X1051" t="s">
        <v>2</v>
      </c>
      <c r="Y1051" t="s">
        <v>3</v>
      </c>
      <c r="Z1051" s="94">
        <v>0</v>
      </c>
      <c r="AA1051" s="94">
        <v>0</v>
      </c>
      <c r="AB1051" s="94">
        <v>0</v>
      </c>
      <c r="AC1051" s="94">
        <v>0</v>
      </c>
      <c r="AD1051" s="94">
        <v>0</v>
      </c>
    </row>
    <row r="1052" spans="1:30" x14ac:dyDescent="0.2">
      <c r="A1052" t="s">
        <v>2409</v>
      </c>
      <c r="B1052" t="s">
        <v>0</v>
      </c>
      <c r="C1052" t="s">
        <v>13</v>
      </c>
      <c r="D1052" t="s">
        <v>62</v>
      </c>
      <c r="E1052" t="s">
        <v>2410</v>
      </c>
      <c r="F1052" s="84" t="str">
        <f>VLOOKUP(A1052,[1]Sheet1!$A$2:$E$1721,5,FALSE)</f>
        <v>0</v>
      </c>
      <c r="G1052" s="84">
        <f>VLOOKUP(A1052,'[2]FA PLANT-&amp; ELECT INSLATION'!$A$6:$E$1086,5,FALSE)</f>
        <v>0</v>
      </c>
      <c r="H1052" s="92">
        <v>38718</v>
      </c>
      <c r="I1052" s="93">
        <f t="shared" si="16"/>
        <v>2006</v>
      </c>
      <c r="J1052" s="94">
        <v>0</v>
      </c>
      <c r="K1052" s="94">
        <v>152.02000000000001</v>
      </c>
      <c r="L1052" s="94">
        <v>-152.02000000000001</v>
      </c>
      <c r="M1052" s="94">
        <v>0</v>
      </c>
      <c r="N1052" s="94">
        <v>0</v>
      </c>
      <c r="O1052" s="94">
        <v>0</v>
      </c>
      <c r="P1052" s="94">
        <v>0</v>
      </c>
      <c r="Q1052" s="94">
        <v>0</v>
      </c>
      <c r="R1052" t="s">
        <v>33</v>
      </c>
      <c r="S1052" s="94">
        <v>-152.02000000000001</v>
      </c>
      <c r="T1052" s="94">
        <v>0</v>
      </c>
      <c r="U1052" s="94">
        <v>152.02000000000001</v>
      </c>
      <c r="V1052" t="s">
        <v>220</v>
      </c>
      <c r="W1052" s="92"/>
      <c r="X1052" t="s">
        <v>2</v>
      </c>
      <c r="Y1052" t="s">
        <v>3</v>
      </c>
      <c r="Z1052" s="94">
        <v>0</v>
      </c>
      <c r="AA1052" s="94">
        <v>0</v>
      </c>
      <c r="AB1052" s="94">
        <v>0</v>
      </c>
      <c r="AC1052" s="94">
        <v>0</v>
      </c>
      <c r="AD1052" s="94">
        <v>0</v>
      </c>
    </row>
    <row r="1053" spans="1:30" x14ac:dyDescent="0.2">
      <c r="A1053" t="s">
        <v>2272</v>
      </c>
      <c r="B1053" t="s">
        <v>0</v>
      </c>
      <c r="C1053" t="s">
        <v>13</v>
      </c>
      <c r="D1053" t="s">
        <v>62</v>
      </c>
      <c r="E1053" t="s">
        <v>25</v>
      </c>
      <c r="F1053" s="84" t="str">
        <f>VLOOKUP(A1053,[1]Sheet1!$A$2:$E$1721,5,FALSE)</f>
        <v>0</v>
      </c>
      <c r="G1053" s="84">
        <f>VLOOKUP(A1053,'[2]FA PLANT-&amp; ELECT INSLATION'!$A$6:$E$1086,5,FALSE)</f>
        <v>0</v>
      </c>
      <c r="H1053" s="92">
        <v>38718</v>
      </c>
      <c r="I1053" s="93">
        <f t="shared" si="16"/>
        <v>2006</v>
      </c>
      <c r="J1053" s="94">
        <v>0</v>
      </c>
      <c r="K1053" s="94">
        <v>363.2</v>
      </c>
      <c r="L1053" s="94">
        <v>-363.2</v>
      </c>
      <c r="M1053" s="94">
        <v>0</v>
      </c>
      <c r="N1053" s="94">
        <v>0</v>
      </c>
      <c r="O1053" s="94">
        <v>0</v>
      </c>
      <c r="P1053" s="94">
        <v>0</v>
      </c>
      <c r="Q1053" s="94">
        <v>0</v>
      </c>
      <c r="R1053" t="s">
        <v>33</v>
      </c>
      <c r="S1053" s="94">
        <v>-363.2</v>
      </c>
      <c r="T1053" s="94">
        <v>0</v>
      </c>
      <c r="U1053" s="94">
        <v>363.2</v>
      </c>
      <c r="V1053" t="s">
        <v>220</v>
      </c>
      <c r="W1053" s="92"/>
      <c r="X1053" t="s">
        <v>2</v>
      </c>
      <c r="Y1053" t="s">
        <v>3</v>
      </c>
      <c r="Z1053" s="94">
        <v>0</v>
      </c>
      <c r="AA1053" s="94">
        <v>0</v>
      </c>
      <c r="AB1053" s="94">
        <v>0</v>
      </c>
      <c r="AC1053" s="94">
        <v>0</v>
      </c>
      <c r="AD1053" s="94">
        <v>0</v>
      </c>
    </row>
    <row r="1054" spans="1:30" x14ac:dyDescent="0.2">
      <c r="A1054" t="s">
        <v>1565</v>
      </c>
      <c r="B1054" t="s">
        <v>0</v>
      </c>
      <c r="C1054" t="s">
        <v>13</v>
      </c>
      <c r="D1054" t="s">
        <v>62</v>
      </c>
      <c r="E1054" t="s">
        <v>1566</v>
      </c>
      <c r="F1054" s="84" t="str">
        <f>VLOOKUP(A1054,[1]Sheet1!$A$2:$E$1721,5,FALSE)</f>
        <v>0</v>
      </c>
      <c r="G1054" s="84">
        <f>VLOOKUP(A1054,'[2]FA PLANT-&amp; ELECT INSLATION'!$A$6:$E$1086,5,FALSE)</f>
        <v>0</v>
      </c>
      <c r="H1054" s="92">
        <v>38718</v>
      </c>
      <c r="I1054" s="93">
        <f t="shared" si="16"/>
        <v>2006</v>
      </c>
      <c r="J1054" s="94">
        <v>0</v>
      </c>
      <c r="K1054" s="94">
        <v>10146.09</v>
      </c>
      <c r="L1054" s="94">
        <v>-10146.09</v>
      </c>
      <c r="M1054" s="94">
        <v>0</v>
      </c>
      <c r="N1054" s="94">
        <v>0</v>
      </c>
      <c r="O1054" s="94">
        <v>0</v>
      </c>
      <c r="P1054" s="94">
        <v>0</v>
      </c>
      <c r="Q1054" s="94">
        <v>0</v>
      </c>
      <c r="R1054" t="s">
        <v>33</v>
      </c>
      <c r="S1054" s="94">
        <v>-10146.09</v>
      </c>
      <c r="T1054" s="94">
        <v>0</v>
      </c>
      <c r="U1054" s="94">
        <v>10146.09</v>
      </c>
      <c r="V1054" t="s">
        <v>220</v>
      </c>
      <c r="W1054" s="92"/>
      <c r="X1054" t="s">
        <v>2</v>
      </c>
      <c r="Y1054" t="s">
        <v>3</v>
      </c>
      <c r="Z1054" s="94">
        <v>0</v>
      </c>
      <c r="AA1054" s="94">
        <v>0</v>
      </c>
      <c r="AB1054" s="94">
        <v>0</v>
      </c>
      <c r="AC1054" s="94">
        <v>0</v>
      </c>
      <c r="AD1054" s="94">
        <v>0</v>
      </c>
    </row>
    <row r="1055" spans="1:30" x14ac:dyDescent="0.2">
      <c r="A1055" t="s">
        <v>1912</v>
      </c>
      <c r="B1055" t="s">
        <v>0</v>
      </c>
      <c r="C1055" t="s">
        <v>13</v>
      </c>
      <c r="D1055" t="s">
        <v>62</v>
      </c>
      <c r="E1055" t="s">
        <v>1913</v>
      </c>
      <c r="F1055" s="84" t="str">
        <f>VLOOKUP(A1055,[1]Sheet1!$A$2:$E$1721,5,FALSE)</f>
        <v>0</v>
      </c>
      <c r="G1055" s="84">
        <f>VLOOKUP(A1055,'[2]FA PLANT-&amp; ELECT INSLATION'!$A$6:$E$1086,5,FALSE)</f>
        <v>0</v>
      </c>
      <c r="H1055" s="92">
        <v>38718</v>
      </c>
      <c r="I1055" s="93">
        <f t="shared" si="16"/>
        <v>2006</v>
      </c>
      <c r="J1055" s="94">
        <v>0</v>
      </c>
      <c r="K1055" s="94">
        <v>1716.22</v>
      </c>
      <c r="L1055" s="94">
        <v>-1716.22</v>
      </c>
      <c r="M1055" s="94">
        <v>0</v>
      </c>
      <c r="N1055" s="94">
        <v>0</v>
      </c>
      <c r="O1055" s="94">
        <v>0</v>
      </c>
      <c r="P1055" s="94">
        <v>0</v>
      </c>
      <c r="Q1055" s="94">
        <v>0</v>
      </c>
      <c r="R1055" t="s">
        <v>33</v>
      </c>
      <c r="S1055" s="94">
        <v>-1716.22</v>
      </c>
      <c r="T1055" s="94">
        <v>0</v>
      </c>
      <c r="U1055" s="94">
        <v>1716.22</v>
      </c>
      <c r="V1055" t="s">
        <v>220</v>
      </c>
      <c r="W1055" s="92"/>
      <c r="X1055" t="s">
        <v>2</v>
      </c>
      <c r="Y1055" t="s">
        <v>3</v>
      </c>
      <c r="Z1055" s="94">
        <v>0</v>
      </c>
      <c r="AA1055" s="94">
        <v>0</v>
      </c>
      <c r="AB1055" s="94">
        <v>0</v>
      </c>
      <c r="AC1055" s="94">
        <v>0</v>
      </c>
      <c r="AD1055" s="94">
        <v>0</v>
      </c>
    </row>
    <row r="1056" spans="1:30" x14ac:dyDescent="0.2">
      <c r="A1056" t="s">
        <v>2442</v>
      </c>
      <c r="B1056" t="s">
        <v>0</v>
      </c>
      <c r="C1056" t="s">
        <v>13</v>
      </c>
      <c r="D1056" t="s">
        <v>62</v>
      </c>
      <c r="E1056" t="s">
        <v>2443</v>
      </c>
      <c r="F1056" s="84" t="str">
        <f>VLOOKUP(A1056,[1]Sheet1!$A$2:$E$1721,5,FALSE)</f>
        <v>0</v>
      </c>
      <c r="G1056" s="84">
        <f>VLOOKUP(A1056,'[2]FA PLANT-&amp; ELECT INSLATION'!$A$6:$E$1086,5,FALSE)</f>
        <v>0</v>
      </c>
      <c r="H1056" s="92">
        <v>38718</v>
      </c>
      <c r="I1056" s="93">
        <f t="shared" si="16"/>
        <v>2006</v>
      </c>
      <c r="J1056" s="94">
        <v>0</v>
      </c>
      <c r="K1056" s="94">
        <v>91.36</v>
      </c>
      <c r="L1056" s="94">
        <v>-91.36</v>
      </c>
      <c r="M1056" s="94">
        <v>0</v>
      </c>
      <c r="N1056" s="94">
        <v>0</v>
      </c>
      <c r="O1056" s="94">
        <v>0</v>
      </c>
      <c r="P1056" s="94">
        <v>0</v>
      </c>
      <c r="Q1056" s="94">
        <v>0</v>
      </c>
      <c r="R1056" t="s">
        <v>33</v>
      </c>
      <c r="S1056" s="94">
        <v>-91.36</v>
      </c>
      <c r="T1056" s="94">
        <v>0</v>
      </c>
      <c r="U1056" s="94">
        <v>91.36</v>
      </c>
      <c r="V1056" t="s">
        <v>220</v>
      </c>
      <c r="W1056" s="92"/>
      <c r="X1056" t="s">
        <v>2</v>
      </c>
      <c r="Y1056" t="s">
        <v>3</v>
      </c>
      <c r="Z1056" s="94">
        <v>0</v>
      </c>
      <c r="AA1056" s="94">
        <v>0</v>
      </c>
      <c r="AB1056" s="94">
        <v>0</v>
      </c>
      <c r="AC1056" s="94">
        <v>0</v>
      </c>
      <c r="AD1056" s="94">
        <v>0</v>
      </c>
    </row>
    <row r="1057" spans="1:30" x14ac:dyDescent="0.2">
      <c r="A1057" t="s">
        <v>2487</v>
      </c>
      <c r="B1057" t="s">
        <v>0</v>
      </c>
      <c r="C1057" t="s">
        <v>13</v>
      </c>
      <c r="D1057" t="s">
        <v>62</v>
      </c>
      <c r="E1057" t="s">
        <v>2488</v>
      </c>
      <c r="F1057" s="84" t="str">
        <f>VLOOKUP(A1057,[1]Sheet1!$A$2:$E$1721,5,FALSE)</f>
        <v>0</v>
      </c>
      <c r="G1057" s="84">
        <f>VLOOKUP(A1057,'[2]FA PLANT-&amp; ELECT INSLATION'!$A$6:$E$1086,5,FALSE)</f>
        <v>0</v>
      </c>
      <c r="H1057" s="92">
        <v>38718</v>
      </c>
      <c r="I1057" s="93">
        <f t="shared" si="16"/>
        <v>2006</v>
      </c>
      <c r="J1057" s="94">
        <v>0</v>
      </c>
      <c r="K1057" s="94">
        <v>35.409999999999997</v>
      </c>
      <c r="L1057" s="94">
        <v>-35.409999999999997</v>
      </c>
      <c r="M1057" s="94">
        <v>0</v>
      </c>
      <c r="N1057" s="94">
        <v>0</v>
      </c>
      <c r="O1057" s="94">
        <v>0</v>
      </c>
      <c r="P1057" s="94">
        <v>0</v>
      </c>
      <c r="Q1057" s="94">
        <v>0</v>
      </c>
      <c r="R1057" t="s">
        <v>33</v>
      </c>
      <c r="S1057" s="94">
        <v>-35.409999999999997</v>
      </c>
      <c r="T1057" s="94">
        <v>0</v>
      </c>
      <c r="U1057" s="94">
        <v>35.409999999999997</v>
      </c>
      <c r="V1057" t="s">
        <v>220</v>
      </c>
      <c r="W1057" s="92"/>
      <c r="X1057" t="s">
        <v>2</v>
      </c>
      <c r="Y1057" t="s">
        <v>3</v>
      </c>
      <c r="Z1057" s="94">
        <v>0</v>
      </c>
      <c r="AA1057" s="94">
        <v>0</v>
      </c>
      <c r="AB1057" s="94">
        <v>0</v>
      </c>
      <c r="AC1057" s="94">
        <v>0</v>
      </c>
      <c r="AD1057" s="94">
        <v>0</v>
      </c>
    </row>
    <row r="1058" spans="1:30" x14ac:dyDescent="0.2">
      <c r="A1058" t="s">
        <v>2005</v>
      </c>
      <c r="B1058" t="s">
        <v>0</v>
      </c>
      <c r="C1058" t="s">
        <v>13</v>
      </c>
      <c r="D1058" t="s">
        <v>62</v>
      </c>
      <c r="E1058" t="s">
        <v>2006</v>
      </c>
      <c r="F1058" s="84" t="str">
        <f>VLOOKUP(A1058,[1]Sheet1!$A$2:$E$1721,5,FALSE)</f>
        <v>0</v>
      </c>
      <c r="G1058" s="84">
        <f>VLOOKUP(A1058,'[2]FA PLANT-&amp; ELECT INSLATION'!$A$6:$E$1086,5,FALSE)</f>
        <v>0</v>
      </c>
      <c r="H1058" s="92">
        <v>38718</v>
      </c>
      <c r="I1058" s="93">
        <f t="shared" si="16"/>
        <v>2006</v>
      </c>
      <c r="J1058" s="94">
        <v>0</v>
      </c>
      <c r="K1058" s="94">
        <v>1136.5899999999999</v>
      </c>
      <c r="L1058" s="94">
        <v>-1136.5899999999999</v>
      </c>
      <c r="M1058" s="94">
        <v>0</v>
      </c>
      <c r="N1058" s="94">
        <v>0</v>
      </c>
      <c r="O1058" s="94">
        <v>0</v>
      </c>
      <c r="P1058" s="94">
        <v>0</v>
      </c>
      <c r="Q1058" s="94">
        <v>0</v>
      </c>
      <c r="R1058" t="s">
        <v>33</v>
      </c>
      <c r="S1058" s="94">
        <v>-1136.5899999999999</v>
      </c>
      <c r="T1058" s="94">
        <v>0</v>
      </c>
      <c r="U1058" s="94">
        <v>1136.5899999999999</v>
      </c>
      <c r="V1058" t="s">
        <v>220</v>
      </c>
      <c r="W1058" s="92"/>
      <c r="X1058" t="s">
        <v>2</v>
      </c>
      <c r="Y1058" t="s">
        <v>3</v>
      </c>
      <c r="Z1058" s="94">
        <v>0</v>
      </c>
      <c r="AA1058" s="94">
        <v>0</v>
      </c>
      <c r="AB1058" s="94">
        <v>0</v>
      </c>
      <c r="AC1058" s="94">
        <v>0</v>
      </c>
      <c r="AD1058" s="94">
        <v>0</v>
      </c>
    </row>
    <row r="1059" spans="1:30" x14ac:dyDescent="0.2">
      <c r="A1059" t="s">
        <v>1739</v>
      </c>
      <c r="B1059" t="s">
        <v>0</v>
      </c>
      <c r="C1059" t="s">
        <v>13</v>
      </c>
      <c r="D1059" t="s">
        <v>62</v>
      </c>
      <c r="E1059" t="s">
        <v>1740</v>
      </c>
      <c r="F1059" s="84" t="str">
        <f>VLOOKUP(A1059,[1]Sheet1!$A$2:$E$1721,5,FALSE)</f>
        <v>0</v>
      </c>
      <c r="G1059" s="84">
        <f>VLOOKUP(A1059,'[2]FA PLANT-&amp; ELECT INSLATION'!$A$6:$E$1086,5,FALSE)</f>
        <v>0</v>
      </c>
      <c r="H1059" s="92">
        <v>38718</v>
      </c>
      <c r="I1059" s="93">
        <f t="shared" si="16"/>
        <v>2006</v>
      </c>
      <c r="J1059" s="94">
        <v>0</v>
      </c>
      <c r="K1059" s="94">
        <v>4285.29</v>
      </c>
      <c r="L1059" s="94">
        <v>-4285.29</v>
      </c>
      <c r="M1059" s="94">
        <v>0</v>
      </c>
      <c r="N1059" s="94">
        <v>0</v>
      </c>
      <c r="O1059" s="94">
        <v>0</v>
      </c>
      <c r="P1059" s="94">
        <v>0</v>
      </c>
      <c r="Q1059" s="94">
        <v>0</v>
      </c>
      <c r="R1059" t="s">
        <v>33</v>
      </c>
      <c r="S1059" s="94">
        <v>-4285.29</v>
      </c>
      <c r="T1059" s="94">
        <v>0</v>
      </c>
      <c r="U1059" s="94">
        <v>4285.29</v>
      </c>
      <c r="V1059" t="s">
        <v>220</v>
      </c>
      <c r="W1059" s="92"/>
      <c r="X1059" t="s">
        <v>2</v>
      </c>
      <c r="Y1059" t="s">
        <v>3</v>
      </c>
      <c r="Z1059" s="94">
        <v>0</v>
      </c>
      <c r="AA1059" s="94">
        <v>0</v>
      </c>
      <c r="AB1059" s="94">
        <v>0</v>
      </c>
      <c r="AC1059" s="94">
        <v>0</v>
      </c>
      <c r="AD1059" s="94">
        <v>0</v>
      </c>
    </row>
    <row r="1060" spans="1:30" x14ac:dyDescent="0.2">
      <c r="A1060" t="s">
        <v>1813</v>
      </c>
      <c r="B1060" t="s">
        <v>0</v>
      </c>
      <c r="C1060" t="s">
        <v>13</v>
      </c>
      <c r="D1060" t="s">
        <v>62</v>
      </c>
      <c r="E1060" t="s">
        <v>1814</v>
      </c>
      <c r="F1060" s="84" t="str">
        <f>VLOOKUP(A1060,[1]Sheet1!$A$2:$E$1721,5,FALSE)</f>
        <v>0</v>
      </c>
      <c r="G1060" s="84">
        <f>VLOOKUP(A1060,'[2]FA PLANT-&amp; ELECT INSLATION'!$A$6:$E$1086,5,FALSE)</f>
        <v>0</v>
      </c>
      <c r="H1060" s="92">
        <v>38718</v>
      </c>
      <c r="I1060" s="93">
        <f t="shared" si="16"/>
        <v>2006</v>
      </c>
      <c r="J1060" s="94">
        <v>0</v>
      </c>
      <c r="K1060" s="94">
        <v>2827.64</v>
      </c>
      <c r="L1060" s="94">
        <v>-2827.64</v>
      </c>
      <c r="M1060" s="94">
        <v>0</v>
      </c>
      <c r="N1060" s="94">
        <v>0</v>
      </c>
      <c r="O1060" s="94">
        <v>0</v>
      </c>
      <c r="P1060" s="94">
        <v>0</v>
      </c>
      <c r="Q1060" s="94">
        <v>0</v>
      </c>
      <c r="R1060" t="s">
        <v>33</v>
      </c>
      <c r="S1060" s="94">
        <v>-2827.64</v>
      </c>
      <c r="T1060" s="94">
        <v>0</v>
      </c>
      <c r="U1060" s="94">
        <v>2827.64</v>
      </c>
      <c r="V1060" t="s">
        <v>220</v>
      </c>
      <c r="W1060" s="92"/>
      <c r="X1060" t="s">
        <v>2</v>
      </c>
      <c r="Y1060" t="s">
        <v>3</v>
      </c>
      <c r="Z1060" s="94">
        <v>0</v>
      </c>
      <c r="AA1060" s="94">
        <v>0</v>
      </c>
      <c r="AB1060" s="94">
        <v>0</v>
      </c>
      <c r="AC1060" s="94">
        <v>0</v>
      </c>
      <c r="AD1060" s="94">
        <v>0</v>
      </c>
    </row>
    <row r="1061" spans="1:30" x14ac:dyDescent="0.2">
      <c r="A1061" t="s">
        <v>1249</v>
      </c>
      <c r="B1061" t="s">
        <v>0</v>
      </c>
      <c r="C1061" t="s">
        <v>13</v>
      </c>
      <c r="D1061" t="s">
        <v>62</v>
      </c>
      <c r="E1061" t="s">
        <v>1250</v>
      </c>
      <c r="F1061" s="84" t="str">
        <f>VLOOKUP(A1061,[1]Sheet1!$A$2:$E$1721,5,FALSE)</f>
        <v>0</v>
      </c>
      <c r="G1061" s="84">
        <f>VLOOKUP(A1061,'[2]FA PLANT-&amp; ELECT INSLATION'!$A$6:$E$1086,5,FALSE)</f>
        <v>0</v>
      </c>
      <c r="H1061" s="92">
        <v>38718</v>
      </c>
      <c r="I1061" s="93">
        <f t="shared" si="16"/>
        <v>2006</v>
      </c>
      <c r="J1061" s="94">
        <v>0</v>
      </c>
      <c r="K1061" s="94">
        <v>34146.61</v>
      </c>
      <c r="L1061" s="94">
        <v>-34146.61</v>
      </c>
      <c r="M1061" s="94">
        <v>0</v>
      </c>
      <c r="N1061" s="94">
        <v>0</v>
      </c>
      <c r="O1061" s="94">
        <v>0</v>
      </c>
      <c r="P1061" s="94">
        <v>0</v>
      </c>
      <c r="Q1061" s="94">
        <v>0</v>
      </c>
      <c r="R1061" t="s">
        <v>33</v>
      </c>
      <c r="S1061" s="94">
        <v>-34146.61</v>
      </c>
      <c r="T1061" s="94">
        <v>0</v>
      </c>
      <c r="U1061" s="94">
        <v>34146.61</v>
      </c>
      <c r="V1061" t="s">
        <v>220</v>
      </c>
      <c r="W1061" s="92"/>
      <c r="X1061" t="s">
        <v>2</v>
      </c>
      <c r="Y1061" t="s">
        <v>3</v>
      </c>
      <c r="Z1061" s="94">
        <v>0</v>
      </c>
      <c r="AA1061" s="94">
        <v>0</v>
      </c>
      <c r="AB1061" s="94">
        <v>0</v>
      </c>
      <c r="AC1061" s="94">
        <v>0</v>
      </c>
      <c r="AD1061" s="94">
        <v>0</v>
      </c>
    </row>
    <row r="1062" spans="1:30" x14ac:dyDescent="0.2">
      <c r="A1062" t="s">
        <v>1654</v>
      </c>
      <c r="B1062" t="s">
        <v>0</v>
      </c>
      <c r="C1062" t="s">
        <v>13</v>
      </c>
      <c r="D1062" t="s">
        <v>62</v>
      </c>
      <c r="E1062" t="s">
        <v>1655</v>
      </c>
      <c r="F1062" s="84" t="str">
        <f>VLOOKUP(A1062,[1]Sheet1!$A$2:$E$1721,5,FALSE)</f>
        <v>0</v>
      </c>
      <c r="G1062" s="84">
        <f>VLOOKUP(A1062,'[2]FA PLANT-&amp; ELECT INSLATION'!$A$6:$E$1086,5,FALSE)</f>
        <v>0</v>
      </c>
      <c r="H1062" s="92">
        <v>38718</v>
      </c>
      <c r="I1062" s="93">
        <f t="shared" si="16"/>
        <v>2006</v>
      </c>
      <c r="J1062" s="94">
        <v>0</v>
      </c>
      <c r="K1062" s="94">
        <v>6580.4</v>
      </c>
      <c r="L1062" s="94">
        <v>-6580.4</v>
      </c>
      <c r="M1062" s="94">
        <v>0</v>
      </c>
      <c r="N1062" s="94">
        <v>0</v>
      </c>
      <c r="O1062" s="94">
        <v>0</v>
      </c>
      <c r="P1062" s="94">
        <v>0</v>
      </c>
      <c r="Q1062" s="94">
        <v>0</v>
      </c>
      <c r="R1062" t="s">
        <v>33</v>
      </c>
      <c r="S1062" s="94">
        <v>-6580.4</v>
      </c>
      <c r="T1062" s="94">
        <v>0</v>
      </c>
      <c r="U1062" s="94">
        <v>6580.4</v>
      </c>
      <c r="V1062" t="s">
        <v>220</v>
      </c>
      <c r="W1062" s="92"/>
      <c r="X1062" t="s">
        <v>2</v>
      </c>
      <c r="Y1062" t="s">
        <v>3</v>
      </c>
      <c r="Z1062" s="94">
        <v>0</v>
      </c>
      <c r="AA1062" s="94">
        <v>0</v>
      </c>
      <c r="AB1062" s="94">
        <v>0</v>
      </c>
      <c r="AC1062" s="94">
        <v>0</v>
      </c>
      <c r="AD1062" s="94">
        <v>0</v>
      </c>
    </row>
    <row r="1063" spans="1:30" x14ac:dyDescent="0.2">
      <c r="A1063" t="s">
        <v>1752</v>
      </c>
      <c r="B1063" t="s">
        <v>0</v>
      </c>
      <c r="C1063" t="s">
        <v>13</v>
      </c>
      <c r="D1063" t="s">
        <v>62</v>
      </c>
      <c r="E1063" t="s">
        <v>1753</v>
      </c>
      <c r="F1063" s="84" t="str">
        <f>VLOOKUP(A1063,[1]Sheet1!$A$2:$E$1721,5,FALSE)</f>
        <v>0</v>
      </c>
      <c r="G1063" s="84">
        <f>VLOOKUP(A1063,'[2]FA PLANT-&amp; ELECT INSLATION'!$A$6:$E$1086,5,FALSE)</f>
        <v>0</v>
      </c>
      <c r="H1063" s="92">
        <v>38718</v>
      </c>
      <c r="I1063" s="93">
        <f t="shared" si="16"/>
        <v>2006</v>
      </c>
      <c r="J1063" s="94">
        <v>0</v>
      </c>
      <c r="K1063" s="94">
        <v>3953.28</v>
      </c>
      <c r="L1063" s="94">
        <v>-3953.28</v>
      </c>
      <c r="M1063" s="94">
        <v>0</v>
      </c>
      <c r="N1063" s="94">
        <v>0</v>
      </c>
      <c r="O1063" s="94">
        <v>0</v>
      </c>
      <c r="P1063" s="94">
        <v>0</v>
      </c>
      <c r="Q1063" s="94">
        <v>0</v>
      </c>
      <c r="R1063" t="s">
        <v>33</v>
      </c>
      <c r="S1063" s="94">
        <v>-3953.28</v>
      </c>
      <c r="T1063" s="94">
        <v>0</v>
      </c>
      <c r="U1063" s="94">
        <v>3953.28</v>
      </c>
      <c r="V1063" t="s">
        <v>220</v>
      </c>
      <c r="W1063" s="92"/>
      <c r="X1063" t="s">
        <v>2</v>
      </c>
      <c r="Y1063" t="s">
        <v>3</v>
      </c>
      <c r="Z1063" s="94">
        <v>0</v>
      </c>
      <c r="AA1063" s="94">
        <v>0</v>
      </c>
      <c r="AB1063" s="94">
        <v>0</v>
      </c>
      <c r="AC1063" s="94">
        <v>0</v>
      </c>
      <c r="AD1063" s="94">
        <v>0</v>
      </c>
    </row>
    <row r="1064" spans="1:30" x14ac:dyDescent="0.2">
      <c r="A1064" t="s">
        <v>2058</v>
      </c>
      <c r="B1064" t="s">
        <v>0</v>
      </c>
      <c r="C1064" t="s">
        <v>13</v>
      </c>
      <c r="D1064" t="s">
        <v>62</v>
      </c>
      <c r="E1064" t="s">
        <v>2059</v>
      </c>
      <c r="F1064" s="84" t="str">
        <f>VLOOKUP(A1064,[1]Sheet1!$A$2:$E$1721,5,FALSE)</f>
        <v>0</v>
      </c>
      <c r="G1064" s="84">
        <f>VLOOKUP(A1064,'[2]FA PLANT-&amp; ELECT INSLATION'!$A$6:$E$1086,5,FALSE)</f>
        <v>0</v>
      </c>
      <c r="H1064" s="92">
        <v>38718</v>
      </c>
      <c r="I1064" s="93">
        <f t="shared" si="16"/>
        <v>2006</v>
      </c>
      <c r="J1064" s="94">
        <v>0</v>
      </c>
      <c r="K1064" s="94">
        <v>965.94</v>
      </c>
      <c r="L1064" s="94">
        <v>-965.94</v>
      </c>
      <c r="M1064" s="94">
        <v>0</v>
      </c>
      <c r="N1064" s="94">
        <v>0</v>
      </c>
      <c r="O1064" s="94">
        <v>0</v>
      </c>
      <c r="P1064" s="94">
        <v>0</v>
      </c>
      <c r="Q1064" s="94">
        <v>0</v>
      </c>
      <c r="R1064" t="s">
        <v>33</v>
      </c>
      <c r="S1064" s="94">
        <v>-965.94</v>
      </c>
      <c r="T1064" s="94">
        <v>0</v>
      </c>
      <c r="U1064" s="94">
        <v>965.94</v>
      </c>
      <c r="V1064" t="s">
        <v>220</v>
      </c>
      <c r="W1064" s="92"/>
      <c r="X1064" t="s">
        <v>2</v>
      </c>
      <c r="Y1064" t="s">
        <v>3</v>
      </c>
      <c r="Z1064" s="94">
        <v>0</v>
      </c>
      <c r="AA1064" s="94">
        <v>0</v>
      </c>
      <c r="AB1064" s="94">
        <v>0</v>
      </c>
      <c r="AC1064" s="94">
        <v>0</v>
      </c>
      <c r="AD1064" s="94">
        <v>0</v>
      </c>
    </row>
    <row r="1065" spans="1:30" x14ac:dyDescent="0.2">
      <c r="A1065" t="s">
        <v>1987</v>
      </c>
      <c r="B1065" t="s">
        <v>0</v>
      </c>
      <c r="C1065" t="s">
        <v>13</v>
      </c>
      <c r="D1065" t="s">
        <v>62</v>
      </c>
      <c r="E1065" t="s">
        <v>1988</v>
      </c>
      <c r="F1065" s="84" t="str">
        <f>VLOOKUP(A1065,[1]Sheet1!$A$2:$E$1721,5,FALSE)</f>
        <v>0</v>
      </c>
      <c r="G1065" s="84">
        <f>VLOOKUP(A1065,'[2]FA PLANT-&amp; ELECT INSLATION'!$A$6:$E$1086,5,FALSE)</f>
        <v>0</v>
      </c>
      <c r="H1065" s="92">
        <v>38718</v>
      </c>
      <c r="I1065" s="93">
        <f t="shared" si="16"/>
        <v>2006</v>
      </c>
      <c r="J1065" s="94">
        <v>0</v>
      </c>
      <c r="K1065" s="94">
        <v>1227.03</v>
      </c>
      <c r="L1065" s="94">
        <v>-1227.03</v>
      </c>
      <c r="M1065" s="94">
        <v>0</v>
      </c>
      <c r="N1065" s="94">
        <v>0</v>
      </c>
      <c r="O1065" s="94">
        <v>0</v>
      </c>
      <c r="P1065" s="94">
        <v>0</v>
      </c>
      <c r="Q1065" s="94">
        <v>0</v>
      </c>
      <c r="R1065" t="s">
        <v>33</v>
      </c>
      <c r="S1065" s="94">
        <v>-1227.03</v>
      </c>
      <c r="T1065" s="94">
        <v>0</v>
      </c>
      <c r="U1065" s="94">
        <v>1227.03</v>
      </c>
      <c r="V1065" t="s">
        <v>220</v>
      </c>
      <c r="W1065" s="92"/>
      <c r="X1065" t="s">
        <v>2</v>
      </c>
      <c r="Y1065" t="s">
        <v>3</v>
      </c>
      <c r="Z1065" s="94">
        <v>0</v>
      </c>
      <c r="AA1065" s="94">
        <v>0</v>
      </c>
      <c r="AB1065" s="94">
        <v>0</v>
      </c>
      <c r="AC1065" s="94">
        <v>0</v>
      </c>
      <c r="AD1065" s="94">
        <v>0</v>
      </c>
    </row>
    <row r="1066" spans="1:30" x14ac:dyDescent="0.2">
      <c r="A1066" t="s">
        <v>1549</v>
      </c>
      <c r="B1066" t="s">
        <v>0</v>
      </c>
      <c r="C1066" t="s">
        <v>13</v>
      </c>
      <c r="D1066" t="s">
        <v>62</v>
      </c>
      <c r="E1066" t="s">
        <v>1550</v>
      </c>
      <c r="F1066" s="84" t="str">
        <f>VLOOKUP(A1066,[1]Sheet1!$A$2:$E$1721,5,FALSE)</f>
        <v>0</v>
      </c>
      <c r="G1066" s="84">
        <f>VLOOKUP(A1066,'[2]FA PLANT-&amp; ELECT INSLATION'!$A$6:$E$1086,5,FALSE)</f>
        <v>0</v>
      </c>
      <c r="H1066" s="92">
        <v>38718</v>
      </c>
      <c r="I1066" s="93">
        <f t="shared" si="16"/>
        <v>2006</v>
      </c>
      <c r="J1066" s="94">
        <v>0</v>
      </c>
      <c r="K1066" s="94">
        <v>11368.94</v>
      </c>
      <c r="L1066" s="94">
        <v>-11368.94</v>
      </c>
      <c r="M1066" s="94">
        <v>0</v>
      </c>
      <c r="N1066" s="94">
        <v>0</v>
      </c>
      <c r="O1066" s="94">
        <v>0</v>
      </c>
      <c r="P1066" s="94">
        <v>0</v>
      </c>
      <c r="Q1066" s="94">
        <v>0</v>
      </c>
      <c r="R1066" t="s">
        <v>33</v>
      </c>
      <c r="S1066" s="94">
        <v>-11368.94</v>
      </c>
      <c r="T1066" s="94">
        <v>0</v>
      </c>
      <c r="U1066" s="94">
        <v>11368.94</v>
      </c>
      <c r="V1066" t="s">
        <v>220</v>
      </c>
      <c r="W1066" s="92"/>
      <c r="X1066" t="s">
        <v>2</v>
      </c>
      <c r="Y1066" t="s">
        <v>3</v>
      </c>
      <c r="Z1066" s="94">
        <v>0</v>
      </c>
      <c r="AA1066" s="94">
        <v>0</v>
      </c>
      <c r="AB1066" s="94">
        <v>0</v>
      </c>
      <c r="AC1066" s="94">
        <v>0</v>
      </c>
      <c r="AD1066" s="94">
        <v>0</v>
      </c>
    </row>
    <row r="1067" spans="1:30" x14ac:dyDescent="0.2">
      <c r="A1067" t="s">
        <v>2143</v>
      </c>
      <c r="B1067" t="s">
        <v>0</v>
      </c>
      <c r="C1067" t="s">
        <v>13</v>
      </c>
      <c r="D1067" t="s">
        <v>62</v>
      </c>
      <c r="E1067" t="s">
        <v>2144</v>
      </c>
      <c r="F1067" s="84" t="str">
        <f>VLOOKUP(A1067,[1]Sheet1!$A$2:$E$1721,5,FALSE)</f>
        <v>0</v>
      </c>
      <c r="G1067" s="84">
        <f>VLOOKUP(A1067,'[2]FA PLANT-&amp; ELECT INSLATION'!$A$6:$E$1086,5,FALSE)</f>
        <v>0</v>
      </c>
      <c r="H1067" s="92">
        <v>38718</v>
      </c>
      <c r="I1067" s="93">
        <f t="shared" si="16"/>
        <v>2006</v>
      </c>
      <c r="J1067" s="94">
        <v>0</v>
      </c>
      <c r="K1067" s="94">
        <v>656.8</v>
      </c>
      <c r="L1067" s="94">
        <v>-656.8</v>
      </c>
      <c r="M1067" s="94">
        <v>0</v>
      </c>
      <c r="N1067" s="94">
        <v>0</v>
      </c>
      <c r="O1067" s="94">
        <v>0</v>
      </c>
      <c r="P1067" s="94">
        <v>0</v>
      </c>
      <c r="Q1067" s="94">
        <v>0</v>
      </c>
      <c r="R1067" t="s">
        <v>33</v>
      </c>
      <c r="S1067" s="94">
        <v>-656.8</v>
      </c>
      <c r="T1067" s="94">
        <v>0</v>
      </c>
      <c r="U1067" s="94">
        <v>656.8</v>
      </c>
      <c r="V1067" t="s">
        <v>220</v>
      </c>
      <c r="W1067" s="92"/>
      <c r="X1067" t="s">
        <v>2</v>
      </c>
      <c r="Y1067" t="s">
        <v>3</v>
      </c>
      <c r="Z1067" s="94">
        <v>0</v>
      </c>
      <c r="AA1067" s="94">
        <v>0</v>
      </c>
      <c r="AB1067" s="94">
        <v>0</v>
      </c>
      <c r="AC1067" s="94">
        <v>0</v>
      </c>
      <c r="AD1067" s="94">
        <v>0</v>
      </c>
    </row>
    <row r="1068" spans="1:30" x14ac:dyDescent="0.2">
      <c r="A1068" t="s">
        <v>2212</v>
      </c>
      <c r="B1068" t="s">
        <v>0</v>
      </c>
      <c r="C1068" t="s">
        <v>13</v>
      </c>
      <c r="D1068" t="s">
        <v>62</v>
      </c>
      <c r="E1068" t="s">
        <v>2213</v>
      </c>
      <c r="F1068" s="84" t="str">
        <f>VLOOKUP(A1068,[1]Sheet1!$A$2:$E$1721,5,FALSE)</f>
        <v>0</v>
      </c>
      <c r="G1068" s="84">
        <f>VLOOKUP(A1068,'[2]FA PLANT-&amp; ELECT INSLATION'!$A$6:$E$1086,5,FALSE)</f>
        <v>0</v>
      </c>
      <c r="H1068" s="92">
        <v>38718</v>
      </c>
      <c r="I1068" s="93">
        <f t="shared" si="16"/>
        <v>2006</v>
      </c>
      <c r="J1068" s="94">
        <v>0</v>
      </c>
      <c r="K1068" s="94">
        <v>469.48</v>
      </c>
      <c r="L1068" s="94">
        <v>-469.48</v>
      </c>
      <c r="M1068" s="94">
        <v>0</v>
      </c>
      <c r="N1068" s="94">
        <v>0</v>
      </c>
      <c r="O1068" s="94">
        <v>0</v>
      </c>
      <c r="P1068" s="94">
        <v>0</v>
      </c>
      <c r="Q1068" s="94">
        <v>0</v>
      </c>
      <c r="R1068" t="s">
        <v>33</v>
      </c>
      <c r="S1068" s="94">
        <v>-469.48</v>
      </c>
      <c r="T1068" s="94">
        <v>0</v>
      </c>
      <c r="U1068" s="94">
        <v>469.48</v>
      </c>
      <c r="V1068" t="s">
        <v>220</v>
      </c>
      <c r="W1068" s="92"/>
      <c r="X1068" t="s">
        <v>2</v>
      </c>
      <c r="Y1068" t="s">
        <v>3</v>
      </c>
      <c r="Z1068" s="94">
        <v>0</v>
      </c>
      <c r="AA1068" s="94">
        <v>0</v>
      </c>
      <c r="AB1068" s="94">
        <v>0</v>
      </c>
      <c r="AC1068" s="94">
        <v>0</v>
      </c>
      <c r="AD1068" s="94">
        <v>0</v>
      </c>
    </row>
    <row r="1069" spans="1:30" x14ac:dyDescent="0.2">
      <c r="A1069" t="s">
        <v>2187</v>
      </c>
      <c r="B1069" t="s">
        <v>0</v>
      </c>
      <c r="C1069" t="s">
        <v>13</v>
      </c>
      <c r="D1069" t="s">
        <v>62</v>
      </c>
      <c r="E1069" t="s">
        <v>25</v>
      </c>
      <c r="F1069" s="84" t="str">
        <f>VLOOKUP(A1069,[1]Sheet1!$A$2:$E$1721,5,FALSE)</f>
        <v>0</v>
      </c>
      <c r="G1069" s="84">
        <f>VLOOKUP(A1069,'[2]FA PLANT-&amp; ELECT INSLATION'!$A$6:$E$1086,5,FALSE)</f>
        <v>0</v>
      </c>
      <c r="H1069" s="92">
        <v>38718</v>
      </c>
      <c r="I1069" s="93">
        <f t="shared" si="16"/>
        <v>2006</v>
      </c>
      <c r="J1069" s="94">
        <v>0</v>
      </c>
      <c r="K1069" s="94">
        <v>534.75</v>
      </c>
      <c r="L1069" s="94">
        <v>-534.75</v>
      </c>
      <c r="M1069" s="94">
        <v>0</v>
      </c>
      <c r="N1069" s="94">
        <v>0</v>
      </c>
      <c r="O1069" s="94">
        <v>0</v>
      </c>
      <c r="P1069" s="94">
        <v>0</v>
      </c>
      <c r="Q1069" s="94">
        <v>0</v>
      </c>
      <c r="R1069" t="s">
        <v>33</v>
      </c>
      <c r="S1069" s="94">
        <v>-534.75</v>
      </c>
      <c r="T1069" s="94">
        <v>0</v>
      </c>
      <c r="U1069" s="94">
        <v>534.75</v>
      </c>
      <c r="V1069" t="s">
        <v>220</v>
      </c>
      <c r="W1069" s="92"/>
      <c r="X1069" t="s">
        <v>2</v>
      </c>
      <c r="Y1069" t="s">
        <v>3</v>
      </c>
      <c r="Z1069" s="94">
        <v>0</v>
      </c>
      <c r="AA1069" s="94">
        <v>0</v>
      </c>
      <c r="AB1069" s="94">
        <v>0</v>
      </c>
      <c r="AC1069" s="94">
        <v>0</v>
      </c>
      <c r="AD1069" s="94">
        <v>0</v>
      </c>
    </row>
    <row r="1070" spans="1:30" x14ac:dyDescent="0.2">
      <c r="A1070" t="s">
        <v>2493</v>
      </c>
      <c r="B1070" t="s">
        <v>0</v>
      </c>
      <c r="C1070" t="s">
        <v>13</v>
      </c>
      <c r="D1070" t="s">
        <v>62</v>
      </c>
      <c r="E1070" t="s">
        <v>2494</v>
      </c>
      <c r="F1070" s="84" t="str">
        <f>VLOOKUP(A1070,[1]Sheet1!$A$2:$E$1721,5,FALSE)</f>
        <v>0</v>
      </c>
      <c r="G1070" s="84">
        <f>VLOOKUP(A1070,'[2]FA PLANT-&amp; ELECT INSLATION'!$A$6:$E$1086,5,FALSE)</f>
        <v>0</v>
      </c>
      <c r="H1070" s="92">
        <v>38718</v>
      </c>
      <c r="I1070" s="93">
        <f t="shared" si="16"/>
        <v>2006</v>
      </c>
      <c r="J1070" s="94">
        <v>0</v>
      </c>
      <c r="K1070" s="94">
        <v>27.94</v>
      </c>
      <c r="L1070" s="94">
        <v>-27.94</v>
      </c>
      <c r="M1070" s="94">
        <v>0</v>
      </c>
      <c r="N1070" s="94">
        <v>0</v>
      </c>
      <c r="O1070" s="94">
        <v>0</v>
      </c>
      <c r="P1070" s="94">
        <v>0</v>
      </c>
      <c r="Q1070" s="94">
        <v>0</v>
      </c>
      <c r="R1070" t="s">
        <v>33</v>
      </c>
      <c r="S1070" s="94">
        <v>-27.94</v>
      </c>
      <c r="T1070" s="94">
        <v>0</v>
      </c>
      <c r="U1070" s="94">
        <v>27.94</v>
      </c>
      <c r="V1070" t="s">
        <v>220</v>
      </c>
      <c r="W1070" s="92"/>
      <c r="X1070" t="s">
        <v>2</v>
      </c>
      <c r="Y1070" t="s">
        <v>3</v>
      </c>
      <c r="Z1070" s="94">
        <v>0</v>
      </c>
      <c r="AA1070" s="94">
        <v>0</v>
      </c>
      <c r="AB1070" s="94">
        <v>0</v>
      </c>
      <c r="AC1070" s="94">
        <v>0</v>
      </c>
      <c r="AD1070" s="94">
        <v>0</v>
      </c>
    </row>
    <row r="1071" spans="1:30" x14ac:dyDescent="0.2">
      <c r="A1071" t="s">
        <v>1974</v>
      </c>
      <c r="B1071" t="s">
        <v>0</v>
      </c>
      <c r="C1071" t="s">
        <v>13</v>
      </c>
      <c r="D1071" t="s">
        <v>62</v>
      </c>
      <c r="E1071" t="s">
        <v>1975</v>
      </c>
      <c r="F1071" s="84" t="str">
        <f>VLOOKUP(A1071,[1]Sheet1!$A$2:$E$1721,5,FALSE)</f>
        <v>0</v>
      </c>
      <c r="G1071" s="84">
        <f>VLOOKUP(A1071,'[2]FA PLANT-&amp; ELECT INSLATION'!$A$6:$E$1086,5,FALSE)</f>
        <v>0</v>
      </c>
      <c r="H1071" s="92">
        <v>38718</v>
      </c>
      <c r="I1071" s="93">
        <f t="shared" si="16"/>
        <v>2006</v>
      </c>
      <c r="J1071" s="94">
        <v>0</v>
      </c>
      <c r="K1071" s="94">
        <v>1275.8399999999999</v>
      </c>
      <c r="L1071" s="94">
        <v>-1275.8399999999999</v>
      </c>
      <c r="M1071" s="94">
        <v>0</v>
      </c>
      <c r="N1071" s="94">
        <v>0</v>
      </c>
      <c r="O1071" s="94">
        <v>0</v>
      </c>
      <c r="P1071" s="94">
        <v>0</v>
      </c>
      <c r="Q1071" s="94">
        <v>0</v>
      </c>
      <c r="R1071" t="s">
        <v>33</v>
      </c>
      <c r="S1071" s="94">
        <v>-1275.8399999999999</v>
      </c>
      <c r="T1071" s="94">
        <v>0</v>
      </c>
      <c r="U1071" s="94">
        <v>1275.8399999999999</v>
      </c>
      <c r="V1071" t="s">
        <v>220</v>
      </c>
      <c r="W1071" s="92"/>
      <c r="X1071" t="s">
        <v>2</v>
      </c>
      <c r="Y1071" t="s">
        <v>3</v>
      </c>
      <c r="Z1071" s="94">
        <v>0</v>
      </c>
      <c r="AA1071" s="94">
        <v>0</v>
      </c>
      <c r="AB1071" s="94">
        <v>0</v>
      </c>
      <c r="AC1071" s="94">
        <v>0</v>
      </c>
      <c r="AD1071" s="94">
        <v>0</v>
      </c>
    </row>
    <row r="1072" spans="1:30" x14ac:dyDescent="0.2">
      <c r="A1072" t="s">
        <v>2208</v>
      </c>
      <c r="B1072" t="s">
        <v>0</v>
      </c>
      <c r="C1072" t="s">
        <v>13</v>
      </c>
      <c r="D1072" t="s">
        <v>62</v>
      </c>
      <c r="E1072" t="s">
        <v>2209</v>
      </c>
      <c r="F1072" s="84" t="str">
        <f>VLOOKUP(A1072,[1]Sheet1!$A$2:$E$1721,5,FALSE)</f>
        <v>0</v>
      </c>
      <c r="G1072" s="84">
        <f>VLOOKUP(A1072,'[2]FA PLANT-&amp; ELECT INSLATION'!$A$6:$E$1086,5,FALSE)</f>
        <v>0</v>
      </c>
      <c r="H1072" s="92">
        <v>38718</v>
      </c>
      <c r="I1072" s="93">
        <f t="shared" si="16"/>
        <v>2006</v>
      </c>
      <c r="J1072" s="94">
        <v>0</v>
      </c>
      <c r="K1072" s="94">
        <v>476.36</v>
      </c>
      <c r="L1072" s="94">
        <v>-476.36</v>
      </c>
      <c r="M1072" s="94">
        <v>0</v>
      </c>
      <c r="N1072" s="94">
        <v>0</v>
      </c>
      <c r="O1072" s="94">
        <v>0</v>
      </c>
      <c r="P1072" s="94">
        <v>0</v>
      </c>
      <c r="Q1072" s="94">
        <v>0</v>
      </c>
      <c r="R1072" t="s">
        <v>33</v>
      </c>
      <c r="S1072" s="94">
        <v>-476.36</v>
      </c>
      <c r="T1072" s="94">
        <v>0</v>
      </c>
      <c r="U1072" s="94">
        <v>476.36</v>
      </c>
      <c r="V1072" t="s">
        <v>220</v>
      </c>
      <c r="W1072" s="92"/>
      <c r="X1072" t="s">
        <v>2</v>
      </c>
      <c r="Y1072" t="s">
        <v>3</v>
      </c>
      <c r="Z1072" s="94">
        <v>0</v>
      </c>
      <c r="AA1072" s="94">
        <v>0</v>
      </c>
      <c r="AB1072" s="94">
        <v>0</v>
      </c>
      <c r="AC1072" s="94">
        <v>0</v>
      </c>
      <c r="AD1072" s="94">
        <v>0</v>
      </c>
    </row>
    <row r="1073" spans="1:30" x14ac:dyDescent="0.2">
      <c r="A1073" t="s">
        <v>2509</v>
      </c>
      <c r="B1073" t="s">
        <v>0</v>
      </c>
      <c r="C1073" t="s">
        <v>13</v>
      </c>
      <c r="D1073" t="s">
        <v>62</v>
      </c>
      <c r="E1073" t="s">
        <v>2510</v>
      </c>
      <c r="F1073" s="84" t="str">
        <f>VLOOKUP(A1073,[1]Sheet1!$A$2:$E$1721,5,FALSE)</f>
        <v>0</v>
      </c>
      <c r="G1073" s="84">
        <f>VLOOKUP(A1073,'[2]FA PLANT-&amp; ELECT INSLATION'!$A$6:$E$1086,5,FALSE)</f>
        <v>0</v>
      </c>
      <c r="H1073" s="92">
        <v>38718</v>
      </c>
      <c r="I1073" s="93">
        <f t="shared" si="16"/>
        <v>2006</v>
      </c>
      <c r="J1073" s="94">
        <v>0</v>
      </c>
      <c r="K1073" s="94">
        <v>11.37</v>
      </c>
      <c r="L1073" s="94">
        <v>-11.37</v>
      </c>
      <c r="M1073" s="94">
        <v>0</v>
      </c>
      <c r="N1073" s="94">
        <v>0</v>
      </c>
      <c r="O1073" s="94">
        <v>0</v>
      </c>
      <c r="P1073" s="94">
        <v>0</v>
      </c>
      <c r="Q1073" s="94">
        <v>0</v>
      </c>
      <c r="R1073" t="s">
        <v>33</v>
      </c>
      <c r="S1073" s="94">
        <v>-11.37</v>
      </c>
      <c r="T1073" s="94">
        <v>0</v>
      </c>
      <c r="U1073" s="94">
        <v>11.37</v>
      </c>
      <c r="V1073" t="s">
        <v>220</v>
      </c>
      <c r="W1073" s="92"/>
      <c r="X1073" t="s">
        <v>2</v>
      </c>
      <c r="Y1073" t="s">
        <v>3</v>
      </c>
      <c r="Z1073" s="94">
        <v>0</v>
      </c>
      <c r="AA1073" s="94">
        <v>0</v>
      </c>
      <c r="AB1073" s="94">
        <v>0</v>
      </c>
      <c r="AC1073" s="94">
        <v>0</v>
      </c>
      <c r="AD1073" s="94">
        <v>0</v>
      </c>
    </row>
    <row r="1074" spans="1:30" x14ac:dyDescent="0.2">
      <c r="A1074" t="s">
        <v>2507</v>
      </c>
      <c r="B1074" t="s">
        <v>0</v>
      </c>
      <c r="C1074" t="s">
        <v>13</v>
      </c>
      <c r="D1074" t="s">
        <v>62</v>
      </c>
      <c r="E1074" t="s">
        <v>2508</v>
      </c>
      <c r="F1074" s="84" t="str">
        <f>VLOOKUP(A1074,[1]Sheet1!$A$2:$E$1721,5,FALSE)</f>
        <v>0</v>
      </c>
      <c r="G1074" s="84">
        <f>VLOOKUP(A1074,'[2]FA PLANT-&amp; ELECT INSLATION'!$A$6:$E$1086,5,FALSE)</f>
        <v>0</v>
      </c>
      <c r="H1074" s="92">
        <v>38718</v>
      </c>
      <c r="I1074" s="93">
        <f t="shared" si="16"/>
        <v>2006</v>
      </c>
      <c r="J1074" s="94">
        <v>0</v>
      </c>
      <c r="K1074" s="94">
        <v>12.05</v>
      </c>
      <c r="L1074" s="94">
        <v>-12.05</v>
      </c>
      <c r="M1074" s="94">
        <v>0</v>
      </c>
      <c r="N1074" s="94">
        <v>0</v>
      </c>
      <c r="O1074" s="94">
        <v>0</v>
      </c>
      <c r="P1074" s="94">
        <v>0</v>
      </c>
      <c r="Q1074" s="94">
        <v>0</v>
      </c>
      <c r="R1074" t="s">
        <v>33</v>
      </c>
      <c r="S1074" s="94">
        <v>-12.05</v>
      </c>
      <c r="T1074" s="94">
        <v>0</v>
      </c>
      <c r="U1074" s="94">
        <v>12.05</v>
      </c>
      <c r="V1074" t="s">
        <v>220</v>
      </c>
      <c r="W1074" s="92"/>
      <c r="X1074" t="s">
        <v>2</v>
      </c>
      <c r="Y1074" t="s">
        <v>3</v>
      </c>
      <c r="Z1074" s="94">
        <v>0</v>
      </c>
      <c r="AA1074" s="94">
        <v>0</v>
      </c>
      <c r="AB1074" s="94">
        <v>0</v>
      </c>
      <c r="AC1074" s="94">
        <v>0</v>
      </c>
      <c r="AD1074" s="94">
        <v>0</v>
      </c>
    </row>
    <row r="1075" spans="1:30" x14ac:dyDescent="0.2">
      <c r="A1075" t="s">
        <v>2446</v>
      </c>
      <c r="B1075" t="s">
        <v>0</v>
      </c>
      <c r="C1075" t="s">
        <v>13</v>
      </c>
      <c r="D1075" t="s">
        <v>62</v>
      </c>
      <c r="E1075" t="s">
        <v>26</v>
      </c>
      <c r="F1075" s="84" t="str">
        <f>VLOOKUP(A1075,[1]Sheet1!$A$2:$E$1721,5,FALSE)</f>
        <v>0</v>
      </c>
      <c r="G1075" s="84">
        <f>VLOOKUP(A1075,'[2]FA PLANT-&amp; ELECT INSLATION'!$A$6:$E$1086,5,FALSE)</f>
        <v>0</v>
      </c>
      <c r="H1075" s="92">
        <v>38718</v>
      </c>
      <c r="I1075" s="93">
        <f t="shared" si="16"/>
        <v>2006</v>
      </c>
      <c r="J1075" s="94">
        <v>0</v>
      </c>
      <c r="K1075" s="94">
        <v>86.84</v>
      </c>
      <c r="L1075" s="94">
        <v>-86.84</v>
      </c>
      <c r="M1075" s="94">
        <v>0</v>
      </c>
      <c r="N1075" s="94">
        <v>0</v>
      </c>
      <c r="O1075" s="94">
        <v>0</v>
      </c>
      <c r="P1075" s="94">
        <v>0</v>
      </c>
      <c r="Q1075" s="94">
        <v>0</v>
      </c>
      <c r="R1075" t="s">
        <v>33</v>
      </c>
      <c r="S1075" s="94">
        <v>-86.84</v>
      </c>
      <c r="T1075" s="94">
        <v>0</v>
      </c>
      <c r="U1075" s="94">
        <v>86.84</v>
      </c>
      <c r="V1075" t="s">
        <v>220</v>
      </c>
      <c r="W1075" s="92"/>
      <c r="X1075" t="s">
        <v>2</v>
      </c>
      <c r="Y1075" t="s">
        <v>3</v>
      </c>
      <c r="Z1075" s="94">
        <v>0</v>
      </c>
      <c r="AA1075" s="94">
        <v>0</v>
      </c>
      <c r="AB1075" s="94">
        <v>0</v>
      </c>
      <c r="AC1075" s="94">
        <v>0</v>
      </c>
      <c r="AD1075" s="94">
        <v>0</v>
      </c>
    </row>
    <row r="1076" spans="1:30" x14ac:dyDescent="0.2">
      <c r="A1076" t="s">
        <v>2356</v>
      </c>
      <c r="B1076" t="s">
        <v>0</v>
      </c>
      <c r="C1076" t="s">
        <v>13</v>
      </c>
      <c r="D1076" t="s">
        <v>62</v>
      </c>
      <c r="E1076" t="s">
        <v>2357</v>
      </c>
      <c r="F1076" s="84" t="str">
        <f>VLOOKUP(A1076,[1]Sheet1!$A$2:$E$1721,5,FALSE)</f>
        <v>0</v>
      </c>
      <c r="G1076" s="84">
        <f>VLOOKUP(A1076,'[2]FA PLANT-&amp; ELECT INSLATION'!$A$6:$E$1086,5,FALSE)</f>
        <v>0</v>
      </c>
      <c r="H1076" s="92">
        <v>38718</v>
      </c>
      <c r="I1076" s="93">
        <f t="shared" si="16"/>
        <v>2006</v>
      </c>
      <c r="J1076" s="94">
        <v>0</v>
      </c>
      <c r="K1076" s="94">
        <v>212.73</v>
      </c>
      <c r="L1076" s="94">
        <v>-212.73</v>
      </c>
      <c r="M1076" s="94">
        <v>0</v>
      </c>
      <c r="N1076" s="94">
        <v>0</v>
      </c>
      <c r="O1076" s="94">
        <v>0</v>
      </c>
      <c r="P1076" s="94">
        <v>0</v>
      </c>
      <c r="Q1076" s="94">
        <v>0</v>
      </c>
      <c r="R1076" t="s">
        <v>33</v>
      </c>
      <c r="S1076" s="94">
        <v>-212.73</v>
      </c>
      <c r="T1076" s="94">
        <v>0</v>
      </c>
      <c r="U1076" s="94">
        <v>212.73</v>
      </c>
      <c r="V1076" t="s">
        <v>220</v>
      </c>
      <c r="W1076" s="92"/>
      <c r="X1076" t="s">
        <v>2</v>
      </c>
      <c r="Y1076" t="s">
        <v>3</v>
      </c>
      <c r="Z1076" s="94">
        <v>0</v>
      </c>
      <c r="AA1076" s="94">
        <v>0</v>
      </c>
      <c r="AB1076" s="94">
        <v>0</v>
      </c>
      <c r="AC1076" s="94">
        <v>0</v>
      </c>
      <c r="AD1076" s="94">
        <v>0</v>
      </c>
    </row>
    <row r="1077" spans="1:30" x14ac:dyDescent="0.2">
      <c r="A1077" t="s">
        <v>2478</v>
      </c>
      <c r="B1077" t="s">
        <v>0</v>
      </c>
      <c r="C1077" t="s">
        <v>13</v>
      </c>
      <c r="D1077" t="s">
        <v>62</v>
      </c>
      <c r="E1077" t="s">
        <v>2479</v>
      </c>
      <c r="F1077" s="84" t="str">
        <f>VLOOKUP(A1077,[1]Sheet1!$A$2:$E$1721,5,FALSE)</f>
        <v>0</v>
      </c>
      <c r="G1077" s="84">
        <f>VLOOKUP(A1077,'[2]FA PLANT-&amp; ELECT INSLATION'!$A$6:$E$1086,5,FALSE)</f>
        <v>0</v>
      </c>
      <c r="H1077" s="92">
        <v>38718</v>
      </c>
      <c r="I1077" s="93">
        <f t="shared" si="16"/>
        <v>2006</v>
      </c>
      <c r="J1077" s="94">
        <v>0</v>
      </c>
      <c r="K1077" s="94">
        <v>39.4</v>
      </c>
      <c r="L1077" s="94">
        <v>-39.4</v>
      </c>
      <c r="M1077" s="94">
        <v>0</v>
      </c>
      <c r="N1077" s="94">
        <v>0</v>
      </c>
      <c r="O1077" s="94">
        <v>0</v>
      </c>
      <c r="P1077" s="94">
        <v>0</v>
      </c>
      <c r="Q1077" s="94">
        <v>0</v>
      </c>
      <c r="R1077" t="s">
        <v>33</v>
      </c>
      <c r="S1077" s="94">
        <v>-39.4</v>
      </c>
      <c r="T1077" s="94">
        <v>0</v>
      </c>
      <c r="U1077" s="94">
        <v>39.4</v>
      </c>
      <c r="V1077" t="s">
        <v>220</v>
      </c>
      <c r="W1077" s="92"/>
      <c r="X1077" t="s">
        <v>2</v>
      </c>
      <c r="Y1077" t="s">
        <v>3</v>
      </c>
      <c r="Z1077" s="94">
        <v>0</v>
      </c>
      <c r="AA1077" s="94">
        <v>0</v>
      </c>
      <c r="AB1077" s="94">
        <v>0</v>
      </c>
      <c r="AC1077" s="94">
        <v>0</v>
      </c>
      <c r="AD1077" s="94">
        <v>0</v>
      </c>
    </row>
    <row r="1078" spans="1:30" x14ac:dyDescent="0.2">
      <c r="A1078" t="s">
        <v>2458</v>
      </c>
      <c r="B1078" t="s">
        <v>0</v>
      </c>
      <c r="C1078" t="s">
        <v>13</v>
      </c>
      <c r="D1078" t="s">
        <v>62</v>
      </c>
      <c r="E1078" t="s">
        <v>2459</v>
      </c>
      <c r="F1078" s="84" t="str">
        <f>VLOOKUP(A1078,[1]Sheet1!$A$2:$E$1721,5,FALSE)</f>
        <v>0</v>
      </c>
      <c r="G1078" s="84">
        <f>VLOOKUP(A1078,'[2]FA PLANT-&amp; ELECT INSLATION'!$A$6:$E$1086,5,FALSE)</f>
        <v>0</v>
      </c>
      <c r="H1078" s="92">
        <v>38718</v>
      </c>
      <c r="I1078" s="93">
        <f t="shared" si="16"/>
        <v>2006</v>
      </c>
      <c r="J1078" s="94">
        <v>0</v>
      </c>
      <c r="K1078" s="94">
        <v>73.489999999999995</v>
      </c>
      <c r="L1078" s="94">
        <v>-73.489999999999995</v>
      </c>
      <c r="M1078" s="94">
        <v>0</v>
      </c>
      <c r="N1078" s="94">
        <v>0</v>
      </c>
      <c r="O1078" s="94">
        <v>0</v>
      </c>
      <c r="P1078" s="94">
        <v>0</v>
      </c>
      <c r="Q1078" s="94">
        <v>0</v>
      </c>
      <c r="R1078" t="s">
        <v>33</v>
      </c>
      <c r="S1078" s="94">
        <v>-73.489999999999995</v>
      </c>
      <c r="T1078" s="94">
        <v>0</v>
      </c>
      <c r="U1078" s="94">
        <v>73.489999999999995</v>
      </c>
      <c r="V1078" t="s">
        <v>220</v>
      </c>
      <c r="W1078" s="92"/>
      <c r="X1078" t="s">
        <v>2</v>
      </c>
      <c r="Y1078" t="s">
        <v>3</v>
      </c>
      <c r="Z1078" s="94">
        <v>0</v>
      </c>
      <c r="AA1078" s="94">
        <v>0</v>
      </c>
      <c r="AB1078" s="94">
        <v>0</v>
      </c>
      <c r="AC1078" s="94">
        <v>0</v>
      </c>
      <c r="AD1078" s="94">
        <v>0</v>
      </c>
    </row>
    <row r="1079" spans="1:30" x14ac:dyDescent="0.2">
      <c r="A1079" t="s">
        <v>2306</v>
      </c>
      <c r="B1079" t="s">
        <v>0</v>
      </c>
      <c r="C1079" t="s">
        <v>13</v>
      </c>
      <c r="D1079" t="s">
        <v>62</v>
      </c>
      <c r="E1079" t="s">
        <v>2307</v>
      </c>
      <c r="F1079" s="84" t="str">
        <f>VLOOKUP(A1079,[1]Sheet1!$A$2:$E$1721,5,FALSE)</f>
        <v>0</v>
      </c>
      <c r="G1079" s="84">
        <f>VLOOKUP(A1079,'[2]FA PLANT-&amp; ELECT INSLATION'!$A$6:$E$1086,5,FALSE)</f>
        <v>0</v>
      </c>
      <c r="H1079" s="92">
        <v>38718</v>
      </c>
      <c r="I1079" s="93">
        <f t="shared" si="16"/>
        <v>2006</v>
      </c>
      <c r="J1079" s="94">
        <v>0</v>
      </c>
      <c r="K1079" s="94">
        <v>292.62</v>
      </c>
      <c r="L1079" s="94">
        <v>-292.62</v>
      </c>
      <c r="M1079" s="94">
        <v>0</v>
      </c>
      <c r="N1079" s="94">
        <v>0</v>
      </c>
      <c r="O1079" s="94">
        <v>0</v>
      </c>
      <c r="P1079" s="94">
        <v>0</v>
      </c>
      <c r="Q1079" s="94">
        <v>0</v>
      </c>
      <c r="R1079" t="s">
        <v>33</v>
      </c>
      <c r="S1079" s="94">
        <v>-292.62</v>
      </c>
      <c r="T1079" s="94">
        <v>0</v>
      </c>
      <c r="U1079" s="94">
        <v>292.62</v>
      </c>
      <c r="V1079" t="s">
        <v>220</v>
      </c>
      <c r="W1079" s="92"/>
      <c r="X1079" t="s">
        <v>2</v>
      </c>
      <c r="Y1079" t="s">
        <v>3</v>
      </c>
      <c r="Z1079" s="94">
        <v>0</v>
      </c>
      <c r="AA1079" s="94">
        <v>0</v>
      </c>
      <c r="AB1079" s="94">
        <v>0</v>
      </c>
      <c r="AC1079" s="94">
        <v>0</v>
      </c>
      <c r="AD1079" s="94">
        <v>0</v>
      </c>
    </row>
    <row r="1080" spans="1:30" x14ac:dyDescent="0.2">
      <c r="A1080" t="s">
        <v>2374</v>
      </c>
      <c r="B1080" t="s">
        <v>0</v>
      </c>
      <c r="C1080" t="s">
        <v>13</v>
      </c>
      <c r="D1080" t="s">
        <v>62</v>
      </c>
      <c r="E1080" t="s">
        <v>2375</v>
      </c>
      <c r="F1080" s="84" t="str">
        <f>VLOOKUP(A1080,[1]Sheet1!$A$2:$E$1721,5,FALSE)</f>
        <v>0</v>
      </c>
      <c r="G1080" s="84">
        <f>VLOOKUP(A1080,'[2]FA PLANT-&amp; ELECT INSLATION'!$A$6:$E$1086,5,FALSE)</f>
        <v>0</v>
      </c>
      <c r="H1080" s="92">
        <v>38718</v>
      </c>
      <c r="I1080" s="93">
        <f t="shared" si="16"/>
        <v>2006</v>
      </c>
      <c r="J1080" s="94">
        <v>0</v>
      </c>
      <c r="K1080" s="94">
        <v>196.22</v>
      </c>
      <c r="L1080" s="94">
        <v>-196.22</v>
      </c>
      <c r="M1080" s="94">
        <v>0</v>
      </c>
      <c r="N1080" s="94">
        <v>0</v>
      </c>
      <c r="O1080" s="94">
        <v>0</v>
      </c>
      <c r="P1080" s="94">
        <v>0</v>
      </c>
      <c r="Q1080" s="94">
        <v>0</v>
      </c>
      <c r="R1080" t="s">
        <v>33</v>
      </c>
      <c r="S1080" s="94">
        <v>-196.22</v>
      </c>
      <c r="T1080" s="94">
        <v>0</v>
      </c>
      <c r="U1080" s="94">
        <v>196.22</v>
      </c>
      <c r="V1080" t="s">
        <v>220</v>
      </c>
      <c r="W1080" s="92"/>
      <c r="X1080" t="s">
        <v>2</v>
      </c>
      <c r="Y1080" t="s">
        <v>3</v>
      </c>
      <c r="Z1080" s="94">
        <v>0</v>
      </c>
      <c r="AA1080" s="94">
        <v>0</v>
      </c>
      <c r="AB1080" s="94">
        <v>0</v>
      </c>
      <c r="AC1080" s="94">
        <v>0</v>
      </c>
      <c r="AD1080" s="94">
        <v>0</v>
      </c>
    </row>
    <row r="1081" spans="1:30" x14ac:dyDescent="0.2">
      <c r="A1081" t="s">
        <v>2482</v>
      </c>
      <c r="B1081" t="s">
        <v>0</v>
      </c>
      <c r="C1081" t="s">
        <v>13</v>
      </c>
      <c r="D1081" t="s">
        <v>62</v>
      </c>
      <c r="E1081" t="s">
        <v>2483</v>
      </c>
      <c r="F1081" s="84" t="str">
        <f>VLOOKUP(A1081,[1]Sheet1!$A$2:$E$1721,5,FALSE)</f>
        <v>0</v>
      </c>
      <c r="G1081" s="84">
        <f>VLOOKUP(A1081,'[2]FA PLANT-&amp; ELECT INSLATION'!$A$6:$E$1086,5,FALSE)</f>
        <v>0</v>
      </c>
      <c r="H1081" s="92">
        <v>38718</v>
      </c>
      <c r="I1081" s="93">
        <f t="shared" si="16"/>
        <v>2006</v>
      </c>
      <c r="J1081" s="94">
        <v>0</v>
      </c>
      <c r="K1081" s="94">
        <v>37.96</v>
      </c>
      <c r="L1081" s="94">
        <v>-37.96</v>
      </c>
      <c r="M1081" s="94">
        <v>0</v>
      </c>
      <c r="N1081" s="94">
        <v>0</v>
      </c>
      <c r="O1081" s="94">
        <v>0</v>
      </c>
      <c r="P1081" s="94">
        <v>0</v>
      </c>
      <c r="Q1081" s="94">
        <v>0</v>
      </c>
      <c r="R1081" t="s">
        <v>33</v>
      </c>
      <c r="S1081" s="94">
        <v>-37.96</v>
      </c>
      <c r="T1081" s="94">
        <v>0</v>
      </c>
      <c r="U1081" s="94">
        <v>37.96</v>
      </c>
      <c r="V1081" t="s">
        <v>220</v>
      </c>
      <c r="W1081" s="92"/>
      <c r="X1081" t="s">
        <v>2</v>
      </c>
      <c r="Y1081" t="s">
        <v>3</v>
      </c>
      <c r="Z1081" s="94">
        <v>0</v>
      </c>
      <c r="AA1081" s="94">
        <v>0</v>
      </c>
      <c r="AB1081" s="94">
        <v>0</v>
      </c>
      <c r="AC1081" s="94">
        <v>0</v>
      </c>
      <c r="AD1081" s="94">
        <v>0</v>
      </c>
    </row>
    <row r="1082" spans="1:30" x14ac:dyDescent="0.2">
      <c r="A1082" t="s">
        <v>2192</v>
      </c>
      <c r="B1082" t="s">
        <v>0</v>
      </c>
      <c r="C1082" t="s">
        <v>13</v>
      </c>
      <c r="D1082" t="s">
        <v>62</v>
      </c>
      <c r="E1082" t="s">
        <v>2193</v>
      </c>
      <c r="F1082" s="84" t="str">
        <f>VLOOKUP(A1082,[1]Sheet1!$A$2:$E$1721,5,FALSE)</f>
        <v>0</v>
      </c>
      <c r="G1082" s="84">
        <f>VLOOKUP(A1082,'[2]FA PLANT-&amp; ELECT INSLATION'!$A$6:$E$1086,5,FALSE)</f>
        <v>0</v>
      </c>
      <c r="H1082" s="92">
        <v>38718</v>
      </c>
      <c r="I1082" s="93">
        <f t="shared" si="16"/>
        <v>2006</v>
      </c>
      <c r="J1082" s="94">
        <v>0</v>
      </c>
      <c r="K1082" s="94">
        <v>510.79</v>
      </c>
      <c r="L1082" s="94">
        <v>-510.79</v>
      </c>
      <c r="M1082" s="94">
        <v>0</v>
      </c>
      <c r="N1082" s="94">
        <v>0</v>
      </c>
      <c r="O1082" s="94">
        <v>0</v>
      </c>
      <c r="P1082" s="94">
        <v>0</v>
      </c>
      <c r="Q1082" s="94">
        <v>0</v>
      </c>
      <c r="R1082" t="s">
        <v>33</v>
      </c>
      <c r="S1082" s="94">
        <v>-510.79</v>
      </c>
      <c r="T1082" s="94">
        <v>0</v>
      </c>
      <c r="U1082" s="94">
        <v>510.79</v>
      </c>
      <c r="V1082" t="s">
        <v>220</v>
      </c>
      <c r="W1082" s="92"/>
      <c r="X1082" t="s">
        <v>2</v>
      </c>
      <c r="Y1082" t="s">
        <v>3</v>
      </c>
      <c r="Z1082" s="94">
        <v>0</v>
      </c>
      <c r="AA1082" s="94">
        <v>0</v>
      </c>
      <c r="AB1082" s="94">
        <v>0</v>
      </c>
      <c r="AC1082" s="94">
        <v>0</v>
      </c>
      <c r="AD1082" s="94">
        <v>0</v>
      </c>
    </row>
    <row r="1083" spans="1:30" x14ac:dyDescent="0.2">
      <c r="A1083" t="s">
        <v>2392</v>
      </c>
      <c r="B1083" t="s">
        <v>0</v>
      </c>
      <c r="C1083" t="s">
        <v>13</v>
      </c>
      <c r="D1083" t="s">
        <v>62</v>
      </c>
      <c r="E1083" t="s">
        <v>22</v>
      </c>
      <c r="F1083" s="84" t="str">
        <f>VLOOKUP(A1083,[1]Sheet1!$A$2:$E$1721,5,FALSE)</f>
        <v>0</v>
      </c>
      <c r="G1083" s="84">
        <f>VLOOKUP(A1083,'[2]FA PLANT-&amp; ELECT INSLATION'!$A$6:$E$1086,5,FALSE)</f>
        <v>0</v>
      </c>
      <c r="H1083" s="92">
        <v>38718</v>
      </c>
      <c r="I1083" s="93">
        <f t="shared" si="16"/>
        <v>2006</v>
      </c>
      <c r="J1083" s="94">
        <v>0</v>
      </c>
      <c r="K1083" s="94">
        <v>179.35</v>
      </c>
      <c r="L1083" s="94">
        <v>-179.35</v>
      </c>
      <c r="M1083" s="94">
        <v>0</v>
      </c>
      <c r="N1083" s="94">
        <v>0</v>
      </c>
      <c r="O1083" s="94">
        <v>0</v>
      </c>
      <c r="P1083" s="94">
        <v>0</v>
      </c>
      <c r="Q1083" s="94">
        <v>0</v>
      </c>
      <c r="R1083" t="s">
        <v>33</v>
      </c>
      <c r="S1083" s="94">
        <v>-179.35</v>
      </c>
      <c r="T1083" s="94">
        <v>0</v>
      </c>
      <c r="U1083" s="94">
        <v>179.35</v>
      </c>
      <c r="V1083" t="s">
        <v>220</v>
      </c>
      <c r="W1083" s="92"/>
      <c r="X1083" t="s">
        <v>2</v>
      </c>
      <c r="Y1083" t="s">
        <v>3</v>
      </c>
      <c r="Z1083" s="94">
        <v>0</v>
      </c>
      <c r="AA1083" s="94">
        <v>0</v>
      </c>
      <c r="AB1083" s="94">
        <v>0</v>
      </c>
      <c r="AC1083" s="94">
        <v>0</v>
      </c>
      <c r="AD1083" s="94">
        <v>0</v>
      </c>
    </row>
    <row r="1084" spans="1:30" x14ac:dyDescent="0.2">
      <c r="A1084" t="s">
        <v>2421</v>
      </c>
      <c r="B1084" t="s">
        <v>0</v>
      </c>
      <c r="C1084" t="s">
        <v>13</v>
      </c>
      <c r="D1084" t="s">
        <v>62</v>
      </c>
      <c r="E1084" t="s">
        <v>2422</v>
      </c>
      <c r="F1084" s="84" t="str">
        <f>VLOOKUP(A1084,[1]Sheet1!$A$2:$E$1721,5,FALSE)</f>
        <v>0</v>
      </c>
      <c r="G1084" s="84">
        <f>VLOOKUP(A1084,'[2]FA PLANT-&amp; ELECT INSLATION'!$A$6:$E$1086,5,FALSE)</f>
        <v>0</v>
      </c>
      <c r="H1084" s="92">
        <v>38718</v>
      </c>
      <c r="I1084" s="93">
        <f t="shared" si="16"/>
        <v>2006</v>
      </c>
      <c r="J1084" s="94">
        <v>0</v>
      </c>
      <c r="K1084" s="94">
        <v>129.22999999999999</v>
      </c>
      <c r="L1084" s="94">
        <v>-129.22999999999999</v>
      </c>
      <c r="M1084" s="94">
        <v>0</v>
      </c>
      <c r="N1084" s="94">
        <v>0</v>
      </c>
      <c r="O1084" s="94">
        <v>0</v>
      </c>
      <c r="P1084" s="94">
        <v>0</v>
      </c>
      <c r="Q1084" s="94">
        <v>0</v>
      </c>
      <c r="R1084" t="s">
        <v>33</v>
      </c>
      <c r="S1084" s="94">
        <v>-129.22999999999999</v>
      </c>
      <c r="T1084" s="94">
        <v>0</v>
      </c>
      <c r="U1084" s="94">
        <v>129.22999999999999</v>
      </c>
      <c r="V1084" t="s">
        <v>220</v>
      </c>
      <c r="W1084" s="92"/>
      <c r="X1084" t="s">
        <v>2</v>
      </c>
      <c r="Y1084" t="s">
        <v>3</v>
      </c>
      <c r="Z1084" s="94">
        <v>0</v>
      </c>
      <c r="AA1084" s="94">
        <v>0</v>
      </c>
      <c r="AB1084" s="94">
        <v>0</v>
      </c>
      <c r="AC1084" s="94">
        <v>0</v>
      </c>
      <c r="AD1084" s="94">
        <v>0</v>
      </c>
    </row>
    <row r="1085" spans="1:30" x14ac:dyDescent="0.2">
      <c r="A1085" t="s">
        <v>2427</v>
      </c>
      <c r="B1085" t="s">
        <v>0</v>
      </c>
      <c r="C1085" t="s">
        <v>13</v>
      </c>
      <c r="D1085" t="s">
        <v>62</v>
      </c>
      <c r="E1085" t="s">
        <v>2307</v>
      </c>
      <c r="F1085" s="84" t="str">
        <f>VLOOKUP(A1085,[1]Sheet1!$A$2:$E$1721,5,FALSE)</f>
        <v>0</v>
      </c>
      <c r="G1085" s="84">
        <f>VLOOKUP(A1085,'[2]FA PLANT-&amp; ELECT INSLATION'!$A$6:$E$1086,5,FALSE)</f>
        <v>0</v>
      </c>
      <c r="H1085" s="92">
        <v>38718</v>
      </c>
      <c r="I1085" s="93">
        <f t="shared" si="16"/>
        <v>2006</v>
      </c>
      <c r="J1085" s="94">
        <v>0</v>
      </c>
      <c r="K1085" s="94">
        <v>127.94</v>
      </c>
      <c r="L1085" s="94">
        <v>-127.94</v>
      </c>
      <c r="M1085" s="94">
        <v>0</v>
      </c>
      <c r="N1085" s="94">
        <v>0</v>
      </c>
      <c r="O1085" s="94">
        <v>0</v>
      </c>
      <c r="P1085" s="94">
        <v>0</v>
      </c>
      <c r="Q1085" s="94">
        <v>0</v>
      </c>
      <c r="R1085" t="s">
        <v>33</v>
      </c>
      <c r="S1085" s="94">
        <v>-127.94</v>
      </c>
      <c r="T1085" s="94">
        <v>0</v>
      </c>
      <c r="U1085" s="94">
        <v>127.94</v>
      </c>
      <c r="V1085" t="s">
        <v>220</v>
      </c>
      <c r="W1085" s="92"/>
      <c r="X1085" t="s">
        <v>2</v>
      </c>
      <c r="Y1085" t="s">
        <v>3</v>
      </c>
      <c r="Z1085" s="94">
        <v>0</v>
      </c>
      <c r="AA1085" s="94">
        <v>0</v>
      </c>
      <c r="AB1085" s="94">
        <v>0</v>
      </c>
      <c r="AC1085" s="94">
        <v>0</v>
      </c>
      <c r="AD1085" s="94">
        <v>0</v>
      </c>
    </row>
    <row r="1086" spans="1:30" x14ac:dyDescent="0.2">
      <c r="A1086" t="s">
        <v>2323</v>
      </c>
      <c r="B1086" t="s">
        <v>0</v>
      </c>
      <c r="C1086" t="s">
        <v>13</v>
      </c>
      <c r="D1086" t="s">
        <v>62</v>
      </c>
      <c r="E1086" t="s">
        <v>2307</v>
      </c>
      <c r="F1086" s="84" t="str">
        <f>VLOOKUP(A1086,[1]Sheet1!$A$2:$E$1721,5,FALSE)</f>
        <v>0</v>
      </c>
      <c r="G1086" s="84">
        <f>VLOOKUP(A1086,'[2]FA PLANT-&amp; ELECT INSLATION'!$A$6:$E$1086,5,FALSE)</f>
        <v>0</v>
      </c>
      <c r="H1086" s="92">
        <v>38718</v>
      </c>
      <c r="I1086" s="93">
        <f t="shared" si="16"/>
        <v>2006</v>
      </c>
      <c r="J1086" s="94">
        <v>0</v>
      </c>
      <c r="K1086" s="94">
        <v>271.39999999999998</v>
      </c>
      <c r="L1086" s="94">
        <v>-271.39999999999998</v>
      </c>
      <c r="M1086" s="94">
        <v>0</v>
      </c>
      <c r="N1086" s="94">
        <v>0</v>
      </c>
      <c r="O1086" s="94">
        <v>0</v>
      </c>
      <c r="P1086" s="94">
        <v>0</v>
      </c>
      <c r="Q1086" s="94">
        <v>0</v>
      </c>
      <c r="R1086" t="s">
        <v>33</v>
      </c>
      <c r="S1086" s="94">
        <v>-271.39999999999998</v>
      </c>
      <c r="T1086" s="94">
        <v>0</v>
      </c>
      <c r="U1086" s="94">
        <v>271.39999999999998</v>
      </c>
      <c r="V1086" t="s">
        <v>220</v>
      </c>
      <c r="W1086" s="92"/>
      <c r="X1086" t="s">
        <v>2</v>
      </c>
      <c r="Y1086" t="s">
        <v>3</v>
      </c>
      <c r="Z1086" s="94">
        <v>0</v>
      </c>
      <c r="AA1086" s="94">
        <v>0</v>
      </c>
      <c r="AB1086" s="94">
        <v>0</v>
      </c>
      <c r="AC1086" s="94">
        <v>0</v>
      </c>
      <c r="AD1086" s="94">
        <v>0</v>
      </c>
    </row>
    <row r="1087" spans="1:30" x14ac:dyDescent="0.2">
      <c r="A1087" t="s">
        <v>2408</v>
      </c>
      <c r="B1087" t="s">
        <v>0</v>
      </c>
      <c r="C1087" t="s">
        <v>13</v>
      </c>
      <c r="D1087" t="s">
        <v>62</v>
      </c>
      <c r="E1087" t="s">
        <v>18</v>
      </c>
      <c r="F1087" s="84" t="str">
        <f>VLOOKUP(A1087,[1]Sheet1!$A$2:$E$1721,5,FALSE)</f>
        <v>0</v>
      </c>
      <c r="G1087" s="84">
        <f>VLOOKUP(A1087,'[2]FA PLANT-&amp; ELECT INSLATION'!$A$6:$E$1086,5,FALSE)</f>
        <v>0</v>
      </c>
      <c r="H1087" s="92">
        <v>38718</v>
      </c>
      <c r="I1087" s="93">
        <f t="shared" si="16"/>
        <v>2006</v>
      </c>
      <c r="J1087" s="94">
        <v>0</v>
      </c>
      <c r="K1087" s="94">
        <v>154.07</v>
      </c>
      <c r="L1087" s="94">
        <v>-154.07</v>
      </c>
      <c r="M1087" s="94">
        <v>0</v>
      </c>
      <c r="N1087" s="94">
        <v>0</v>
      </c>
      <c r="O1087" s="94">
        <v>0</v>
      </c>
      <c r="P1087" s="94">
        <v>0</v>
      </c>
      <c r="Q1087" s="94">
        <v>0</v>
      </c>
      <c r="R1087" t="s">
        <v>33</v>
      </c>
      <c r="S1087" s="94">
        <v>-154.07</v>
      </c>
      <c r="T1087" s="94">
        <v>0</v>
      </c>
      <c r="U1087" s="94">
        <v>154.07</v>
      </c>
      <c r="V1087" t="s">
        <v>220</v>
      </c>
      <c r="W1087" s="92"/>
      <c r="X1087" t="s">
        <v>2</v>
      </c>
      <c r="Y1087" t="s">
        <v>3</v>
      </c>
      <c r="Z1087" s="94">
        <v>0</v>
      </c>
      <c r="AA1087" s="94">
        <v>0</v>
      </c>
      <c r="AB1087" s="94">
        <v>0</v>
      </c>
      <c r="AC1087" s="94">
        <v>0</v>
      </c>
      <c r="AD1087" s="94">
        <v>0</v>
      </c>
    </row>
    <row r="1088" spans="1:30" x14ac:dyDescent="0.2">
      <c r="A1088" t="s">
        <v>2486</v>
      </c>
      <c r="B1088" t="s">
        <v>0</v>
      </c>
      <c r="C1088" t="s">
        <v>13</v>
      </c>
      <c r="D1088" t="s">
        <v>62</v>
      </c>
      <c r="E1088" t="s">
        <v>17</v>
      </c>
      <c r="F1088" s="84" t="str">
        <f>VLOOKUP(A1088,[1]Sheet1!$A$2:$E$1721,5,FALSE)</f>
        <v>0</v>
      </c>
      <c r="G1088" s="84">
        <f>VLOOKUP(A1088,'[2]FA PLANT-&amp; ELECT INSLATION'!$A$6:$E$1086,5,FALSE)</f>
        <v>0</v>
      </c>
      <c r="H1088" s="92">
        <v>38718</v>
      </c>
      <c r="I1088" s="93">
        <f t="shared" si="16"/>
        <v>2006</v>
      </c>
      <c r="J1088" s="94">
        <v>0</v>
      </c>
      <c r="K1088" s="94">
        <v>36.89</v>
      </c>
      <c r="L1088" s="94">
        <v>-36.89</v>
      </c>
      <c r="M1088" s="94">
        <v>0</v>
      </c>
      <c r="N1088" s="94">
        <v>0</v>
      </c>
      <c r="O1088" s="94">
        <v>0</v>
      </c>
      <c r="P1088" s="94">
        <v>0</v>
      </c>
      <c r="Q1088" s="94">
        <v>0</v>
      </c>
      <c r="R1088" t="s">
        <v>33</v>
      </c>
      <c r="S1088" s="94">
        <v>-36.89</v>
      </c>
      <c r="T1088" s="94">
        <v>0</v>
      </c>
      <c r="U1088" s="94">
        <v>36.89</v>
      </c>
      <c r="V1088" t="s">
        <v>220</v>
      </c>
      <c r="W1088" s="92"/>
      <c r="X1088" t="s">
        <v>2</v>
      </c>
      <c r="Y1088" t="s">
        <v>3</v>
      </c>
      <c r="Z1088" s="94">
        <v>0</v>
      </c>
      <c r="AA1088" s="94">
        <v>0</v>
      </c>
      <c r="AB1088" s="94">
        <v>0</v>
      </c>
      <c r="AC1088" s="94">
        <v>0</v>
      </c>
      <c r="AD1088" s="94">
        <v>0</v>
      </c>
    </row>
    <row r="1089" spans="1:30" x14ac:dyDescent="0.2">
      <c r="A1089" t="s">
        <v>2360</v>
      </c>
      <c r="B1089" t="s">
        <v>0</v>
      </c>
      <c r="C1089" t="s">
        <v>13</v>
      </c>
      <c r="D1089" t="s">
        <v>62</v>
      </c>
      <c r="E1089" t="s">
        <v>2361</v>
      </c>
      <c r="F1089" s="84" t="str">
        <f>VLOOKUP(A1089,[1]Sheet1!$A$2:$E$1721,5,FALSE)</f>
        <v>0</v>
      </c>
      <c r="G1089" s="84">
        <f>VLOOKUP(A1089,'[2]FA PLANT-&amp; ELECT INSLATION'!$A$6:$E$1086,5,FALSE)</f>
        <v>0</v>
      </c>
      <c r="H1089" s="92">
        <v>38718</v>
      </c>
      <c r="I1089" s="93">
        <f t="shared" si="16"/>
        <v>2006</v>
      </c>
      <c r="J1089" s="94">
        <v>0</v>
      </c>
      <c r="K1089" s="94">
        <v>208.2</v>
      </c>
      <c r="L1089" s="94">
        <v>-208.2</v>
      </c>
      <c r="M1089" s="94">
        <v>0</v>
      </c>
      <c r="N1089" s="94">
        <v>0</v>
      </c>
      <c r="O1089" s="94">
        <v>0</v>
      </c>
      <c r="P1089" s="94">
        <v>0</v>
      </c>
      <c r="Q1089" s="94">
        <v>0</v>
      </c>
      <c r="R1089" t="s">
        <v>33</v>
      </c>
      <c r="S1089" s="94">
        <v>-208.2</v>
      </c>
      <c r="T1089" s="94">
        <v>0</v>
      </c>
      <c r="U1089" s="94">
        <v>208.2</v>
      </c>
      <c r="V1089" t="s">
        <v>220</v>
      </c>
      <c r="W1089" s="92"/>
      <c r="X1089" t="s">
        <v>2</v>
      </c>
      <c r="Y1089" t="s">
        <v>3</v>
      </c>
      <c r="Z1089" s="94">
        <v>0</v>
      </c>
      <c r="AA1089" s="94">
        <v>0</v>
      </c>
      <c r="AB1089" s="94">
        <v>0</v>
      </c>
      <c r="AC1089" s="94">
        <v>0</v>
      </c>
      <c r="AD1089" s="94">
        <v>0</v>
      </c>
    </row>
    <row r="1090" spans="1:30" x14ac:dyDescent="0.2">
      <c r="A1090" t="s">
        <v>2194</v>
      </c>
      <c r="B1090" t="s">
        <v>0</v>
      </c>
      <c r="C1090" t="s">
        <v>13</v>
      </c>
      <c r="D1090" t="s">
        <v>62</v>
      </c>
      <c r="E1090" t="s">
        <v>2195</v>
      </c>
      <c r="F1090" s="84" t="str">
        <f>VLOOKUP(A1090,[1]Sheet1!$A$2:$E$1721,5,FALSE)</f>
        <v>0</v>
      </c>
      <c r="G1090" s="84">
        <f>VLOOKUP(A1090,'[2]FA PLANT-&amp; ELECT INSLATION'!$A$6:$E$1086,5,FALSE)</f>
        <v>0</v>
      </c>
      <c r="H1090" s="92">
        <v>38718</v>
      </c>
      <c r="I1090" s="93">
        <f t="shared" si="16"/>
        <v>2006</v>
      </c>
      <c r="J1090" s="94">
        <v>0</v>
      </c>
      <c r="K1090" s="94">
        <v>508.18</v>
      </c>
      <c r="L1090" s="94">
        <v>-508.18</v>
      </c>
      <c r="M1090" s="94">
        <v>0</v>
      </c>
      <c r="N1090" s="94">
        <v>0</v>
      </c>
      <c r="O1090" s="94">
        <v>0</v>
      </c>
      <c r="P1090" s="94">
        <v>0</v>
      </c>
      <c r="Q1090" s="94">
        <v>0</v>
      </c>
      <c r="R1090" t="s">
        <v>33</v>
      </c>
      <c r="S1090" s="94">
        <v>-508.18</v>
      </c>
      <c r="T1090" s="94">
        <v>0</v>
      </c>
      <c r="U1090" s="94">
        <v>508.18</v>
      </c>
      <c r="V1090" t="s">
        <v>220</v>
      </c>
      <c r="W1090" s="92"/>
      <c r="X1090" t="s">
        <v>2</v>
      </c>
      <c r="Y1090" t="s">
        <v>3</v>
      </c>
      <c r="Z1090" s="94">
        <v>0</v>
      </c>
      <c r="AA1090" s="94">
        <v>0</v>
      </c>
      <c r="AB1090" s="94">
        <v>0</v>
      </c>
      <c r="AC1090" s="94">
        <v>0</v>
      </c>
      <c r="AD1090" s="94">
        <v>0</v>
      </c>
    </row>
    <row r="1091" spans="1:30" x14ac:dyDescent="0.2">
      <c r="A1091" t="s">
        <v>2168</v>
      </c>
      <c r="B1091" t="s">
        <v>0</v>
      </c>
      <c r="C1091" t="s">
        <v>13</v>
      </c>
      <c r="D1091" t="s">
        <v>62</v>
      </c>
      <c r="E1091" t="s">
        <v>2169</v>
      </c>
      <c r="F1091" s="84" t="str">
        <f>VLOOKUP(A1091,[1]Sheet1!$A$2:$E$1721,5,FALSE)</f>
        <v>0</v>
      </c>
      <c r="G1091" s="84">
        <f>VLOOKUP(A1091,'[2]FA PLANT-&amp; ELECT INSLATION'!$A$6:$E$1086,5,FALSE)</f>
        <v>0</v>
      </c>
      <c r="H1091" s="92">
        <v>38718</v>
      </c>
      <c r="I1091" s="93">
        <f t="shared" ref="I1091:I1154" si="17">YEAR(H1091)</f>
        <v>2006</v>
      </c>
      <c r="J1091" s="94">
        <v>0</v>
      </c>
      <c r="K1091" s="94">
        <v>584.44000000000005</v>
      </c>
      <c r="L1091" s="94">
        <v>-584.44000000000005</v>
      </c>
      <c r="M1091" s="94">
        <v>0</v>
      </c>
      <c r="N1091" s="94">
        <v>0</v>
      </c>
      <c r="O1091" s="94">
        <v>0</v>
      </c>
      <c r="P1091" s="94">
        <v>0</v>
      </c>
      <c r="Q1091" s="94">
        <v>0</v>
      </c>
      <c r="R1091" t="s">
        <v>33</v>
      </c>
      <c r="S1091" s="94">
        <v>-584.44000000000005</v>
      </c>
      <c r="T1091" s="94">
        <v>0</v>
      </c>
      <c r="U1091" s="94">
        <v>584.44000000000005</v>
      </c>
      <c r="V1091" t="s">
        <v>220</v>
      </c>
      <c r="W1091" s="92"/>
      <c r="X1091" t="s">
        <v>2</v>
      </c>
      <c r="Y1091" t="s">
        <v>3</v>
      </c>
      <c r="Z1091" s="94">
        <v>0</v>
      </c>
      <c r="AA1091" s="94">
        <v>0</v>
      </c>
      <c r="AB1091" s="94">
        <v>0</v>
      </c>
      <c r="AC1091" s="94">
        <v>0</v>
      </c>
      <c r="AD1091" s="94">
        <v>0</v>
      </c>
    </row>
    <row r="1092" spans="1:30" x14ac:dyDescent="0.2">
      <c r="A1092" t="s">
        <v>2384</v>
      </c>
      <c r="B1092" t="s">
        <v>0</v>
      </c>
      <c r="C1092" t="s">
        <v>13</v>
      </c>
      <c r="D1092" t="s">
        <v>62</v>
      </c>
      <c r="E1092" t="s">
        <v>2385</v>
      </c>
      <c r="F1092" s="84" t="str">
        <f>VLOOKUP(A1092,[1]Sheet1!$A$2:$E$1721,5,FALSE)</f>
        <v>0</v>
      </c>
      <c r="G1092" s="84">
        <f>VLOOKUP(A1092,'[2]FA PLANT-&amp; ELECT INSLATION'!$A$6:$E$1086,5,FALSE)</f>
        <v>0</v>
      </c>
      <c r="H1092" s="92">
        <v>38718</v>
      </c>
      <c r="I1092" s="93">
        <f t="shared" si="17"/>
        <v>2006</v>
      </c>
      <c r="J1092" s="94">
        <v>0</v>
      </c>
      <c r="K1092" s="94">
        <v>181.53</v>
      </c>
      <c r="L1092" s="94">
        <v>-181.53</v>
      </c>
      <c r="M1092" s="94">
        <v>0</v>
      </c>
      <c r="N1092" s="94">
        <v>0</v>
      </c>
      <c r="O1092" s="94">
        <v>0</v>
      </c>
      <c r="P1092" s="94">
        <v>0</v>
      </c>
      <c r="Q1092" s="94">
        <v>0</v>
      </c>
      <c r="R1092" t="s">
        <v>33</v>
      </c>
      <c r="S1092" s="94">
        <v>-181.53</v>
      </c>
      <c r="T1092" s="94">
        <v>0</v>
      </c>
      <c r="U1092" s="94">
        <v>181.53</v>
      </c>
      <c r="V1092" t="s">
        <v>220</v>
      </c>
      <c r="W1092" s="92"/>
      <c r="X1092" t="s">
        <v>2</v>
      </c>
      <c r="Y1092" t="s">
        <v>3</v>
      </c>
      <c r="Z1092" s="94">
        <v>0</v>
      </c>
      <c r="AA1092" s="94">
        <v>0</v>
      </c>
      <c r="AB1092" s="94">
        <v>0</v>
      </c>
      <c r="AC1092" s="94">
        <v>0</v>
      </c>
      <c r="AD1092" s="94">
        <v>0</v>
      </c>
    </row>
    <row r="1093" spans="1:30" x14ac:dyDescent="0.2">
      <c r="A1093" t="s">
        <v>2423</v>
      </c>
      <c r="B1093" t="s">
        <v>0</v>
      </c>
      <c r="C1093" t="s">
        <v>13</v>
      </c>
      <c r="D1093" t="s">
        <v>62</v>
      </c>
      <c r="E1093" t="s">
        <v>2424</v>
      </c>
      <c r="F1093" s="84" t="str">
        <f>VLOOKUP(A1093,[1]Sheet1!$A$2:$E$1721,5,FALSE)</f>
        <v>0</v>
      </c>
      <c r="G1093" s="84">
        <f>VLOOKUP(A1093,'[2]FA PLANT-&amp; ELECT INSLATION'!$A$6:$E$1086,5,FALSE)</f>
        <v>0</v>
      </c>
      <c r="H1093" s="92">
        <v>38718</v>
      </c>
      <c r="I1093" s="93">
        <f t="shared" si="17"/>
        <v>2006</v>
      </c>
      <c r="J1093" s="94">
        <v>0</v>
      </c>
      <c r="K1093" s="94">
        <v>128.91</v>
      </c>
      <c r="L1093" s="94">
        <v>-128.91</v>
      </c>
      <c r="M1093" s="94">
        <v>0</v>
      </c>
      <c r="N1093" s="94">
        <v>0</v>
      </c>
      <c r="O1093" s="94">
        <v>0</v>
      </c>
      <c r="P1093" s="94">
        <v>0</v>
      </c>
      <c r="Q1093" s="94">
        <v>0</v>
      </c>
      <c r="R1093" t="s">
        <v>33</v>
      </c>
      <c r="S1093" s="94">
        <v>-128.91</v>
      </c>
      <c r="T1093" s="94">
        <v>0</v>
      </c>
      <c r="U1093" s="94">
        <v>128.91</v>
      </c>
      <c r="V1093" t="s">
        <v>220</v>
      </c>
      <c r="W1093" s="92"/>
      <c r="X1093" t="s">
        <v>2</v>
      </c>
      <c r="Y1093" t="s">
        <v>3</v>
      </c>
      <c r="Z1093" s="94">
        <v>0</v>
      </c>
      <c r="AA1093" s="94">
        <v>0</v>
      </c>
      <c r="AB1093" s="94">
        <v>0</v>
      </c>
      <c r="AC1093" s="94">
        <v>0</v>
      </c>
      <c r="AD1093" s="94">
        <v>0</v>
      </c>
    </row>
    <row r="1094" spans="1:30" x14ac:dyDescent="0.2">
      <c r="A1094" t="s">
        <v>2336</v>
      </c>
      <c r="B1094" t="s">
        <v>0</v>
      </c>
      <c r="C1094" t="s">
        <v>13</v>
      </c>
      <c r="D1094" t="s">
        <v>62</v>
      </c>
      <c r="E1094" t="s">
        <v>2337</v>
      </c>
      <c r="F1094" s="84" t="str">
        <f>VLOOKUP(A1094,[1]Sheet1!$A$2:$E$1721,5,FALSE)</f>
        <v>0</v>
      </c>
      <c r="G1094" s="84">
        <f>VLOOKUP(A1094,'[2]FA PLANT-&amp; ELECT INSLATION'!$A$6:$E$1086,5,FALSE)</f>
        <v>0</v>
      </c>
      <c r="H1094" s="92">
        <v>38718</v>
      </c>
      <c r="I1094" s="93">
        <f t="shared" si="17"/>
        <v>2006</v>
      </c>
      <c r="J1094" s="94">
        <v>0</v>
      </c>
      <c r="K1094" s="94">
        <v>258.02999999999997</v>
      </c>
      <c r="L1094" s="94">
        <v>-258.02999999999997</v>
      </c>
      <c r="M1094" s="94">
        <v>0</v>
      </c>
      <c r="N1094" s="94">
        <v>0</v>
      </c>
      <c r="O1094" s="94">
        <v>0</v>
      </c>
      <c r="P1094" s="94">
        <v>0</v>
      </c>
      <c r="Q1094" s="94">
        <v>0</v>
      </c>
      <c r="R1094" t="s">
        <v>33</v>
      </c>
      <c r="S1094" s="94">
        <v>-258.02999999999997</v>
      </c>
      <c r="T1094" s="94">
        <v>0</v>
      </c>
      <c r="U1094" s="94">
        <v>258.02999999999997</v>
      </c>
      <c r="V1094" t="s">
        <v>220</v>
      </c>
      <c r="W1094" s="92"/>
      <c r="X1094" t="s">
        <v>2</v>
      </c>
      <c r="Y1094" t="s">
        <v>3</v>
      </c>
      <c r="Z1094" s="94">
        <v>0</v>
      </c>
      <c r="AA1094" s="94">
        <v>0</v>
      </c>
      <c r="AB1094" s="94">
        <v>0</v>
      </c>
      <c r="AC1094" s="94">
        <v>0</v>
      </c>
      <c r="AD1094" s="94">
        <v>0</v>
      </c>
    </row>
    <row r="1095" spans="1:30" x14ac:dyDescent="0.2">
      <c r="A1095" t="s">
        <v>2455</v>
      </c>
      <c r="B1095" t="s">
        <v>0</v>
      </c>
      <c r="C1095" t="s">
        <v>13</v>
      </c>
      <c r="D1095" t="s">
        <v>62</v>
      </c>
      <c r="E1095" t="s">
        <v>27</v>
      </c>
      <c r="F1095" s="84" t="str">
        <f>VLOOKUP(A1095,[1]Sheet1!$A$2:$E$1721,5,FALSE)</f>
        <v>0</v>
      </c>
      <c r="G1095" s="84">
        <f>VLOOKUP(A1095,'[2]FA PLANT-&amp; ELECT INSLATION'!$A$6:$E$1086,5,FALSE)</f>
        <v>0</v>
      </c>
      <c r="H1095" s="92">
        <v>38718</v>
      </c>
      <c r="I1095" s="93">
        <f t="shared" si="17"/>
        <v>2006</v>
      </c>
      <c r="J1095" s="94">
        <v>0</v>
      </c>
      <c r="K1095" s="94">
        <v>74.680000000000007</v>
      </c>
      <c r="L1095" s="94">
        <v>-74.680000000000007</v>
      </c>
      <c r="M1095" s="94">
        <v>0</v>
      </c>
      <c r="N1095" s="94">
        <v>0</v>
      </c>
      <c r="O1095" s="94">
        <v>0</v>
      </c>
      <c r="P1095" s="94">
        <v>0</v>
      </c>
      <c r="Q1095" s="94">
        <v>0</v>
      </c>
      <c r="R1095" t="s">
        <v>33</v>
      </c>
      <c r="S1095" s="94">
        <v>-74.680000000000007</v>
      </c>
      <c r="T1095" s="94">
        <v>0</v>
      </c>
      <c r="U1095" s="94">
        <v>74.680000000000007</v>
      </c>
      <c r="V1095" t="s">
        <v>220</v>
      </c>
      <c r="W1095" s="92"/>
      <c r="X1095" t="s">
        <v>2</v>
      </c>
      <c r="Y1095" t="s">
        <v>3</v>
      </c>
      <c r="Z1095" s="94">
        <v>0</v>
      </c>
      <c r="AA1095" s="94">
        <v>0</v>
      </c>
      <c r="AB1095" s="94">
        <v>0</v>
      </c>
      <c r="AC1095" s="94">
        <v>0</v>
      </c>
      <c r="AD1095" s="94">
        <v>0</v>
      </c>
    </row>
    <row r="1096" spans="1:30" x14ac:dyDescent="0.2">
      <c r="A1096" t="s">
        <v>2166</v>
      </c>
      <c r="B1096" t="s">
        <v>0</v>
      </c>
      <c r="C1096" t="s">
        <v>13</v>
      </c>
      <c r="D1096" t="s">
        <v>62</v>
      </c>
      <c r="E1096" t="s">
        <v>2167</v>
      </c>
      <c r="F1096" s="84" t="str">
        <f>VLOOKUP(A1096,[1]Sheet1!$A$2:$E$1721,5,FALSE)</f>
        <v>0</v>
      </c>
      <c r="G1096" s="84">
        <f>VLOOKUP(A1096,'[2]FA PLANT-&amp; ELECT INSLATION'!$A$6:$E$1086,5,FALSE)</f>
        <v>0</v>
      </c>
      <c r="H1096" s="92">
        <v>38718</v>
      </c>
      <c r="I1096" s="93">
        <f t="shared" si="17"/>
        <v>2006</v>
      </c>
      <c r="J1096" s="94">
        <v>0</v>
      </c>
      <c r="K1096" s="94">
        <v>586.41999999999996</v>
      </c>
      <c r="L1096" s="94">
        <v>-586.41999999999996</v>
      </c>
      <c r="M1096" s="94">
        <v>0</v>
      </c>
      <c r="N1096" s="94">
        <v>0</v>
      </c>
      <c r="O1096" s="94">
        <v>0</v>
      </c>
      <c r="P1096" s="94">
        <v>0</v>
      </c>
      <c r="Q1096" s="94">
        <v>0</v>
      </c>
      <c r="R1096" t="s">
        <v>33</v>
      </c>
      <c r="S1096" s="94">
        <v>-586.41999999999996</v>
      </c>
      <c r="T1096" s="94">
        <v>0</v>
      </c>
      <c r="U1096" s="94">
        <v>586.41999999999996</v>
      </c>
      <c r="V1096" t="s">
        <v>220</v>
      </c>
      <c r="W1096" s="92"/>
      <c r="X1096" t="s">
        <v>2</v>
      </c>
      <c r="Y1096" t="s">
        <v>3</v>
      </c>
      <c r="Z1096" s="94">
        <v>0</v>
      </c>
      <c r="AA1096" s="94">
        <v>0</v>
      </c>
      <c r="AB1096" s="94">
        <v>0</v>
      </c>
      <c r="AC1096" s="94">
        <v>0</v>
      </c>
      <c r="AD1096" s="94">
        <v>0</v>
      </c>
    </row>
    <row r="1097" spans="1:30" x14ac:dyDescent="0.2">
      <c r="A1097" t="s">
        <v>2548</v>
      </c>
      <c r="B1097" t="s">
        <v>0</v>
      </c>
      <c r="C1097" t="s">
        <v>13</v>
      </c>
      <c r="D1097" t="s">
        <v>62</v>
      </c>
      <c r="E1097" t="s">
        <v>2549</v>
      </c>
      <c r="F1097" s="84" t="str">
        <f>VLOOKUP(A1097,[1]Sheet1!$A$2:$E$1721,5,FALSE)</f>
        <v>0</v>
      </c>
      <c r="G1097" s="84">
        <f>VLOOKUP(A1097,'[2]FA PLANT-&amp; ELECT INSLATION'!$A$6:$E$1086,5,FALSE)</f>
        <v>0</v>
      </c>
      <c r="H1097" s="92">
        <v>38718</v>
      </c>
      <c r="I1097" s="93">
        <f t="shared" si="17"/>
        <v>2006</v>
      </c>
      <c r="J1097" s="94">
        <v>0</v>
      </c>
      <c r="K1097" s="94">
        <v>102.78</v>
      </c>
      <c r="L1097" s="94">
        <v>-102.78</v>
      </c>
      <c r="M1097" s="94">
        <v>0</v>
      </c>
      <c r="N1097" s="94">
        <v>0</v>
      </c>
      <c r="O1097" s="94">
        <v>-102.78</v>
      </c>
      <c r="P1097" s="94">
        <v>0</v>
      </c>
      <c r="Q1097" s="94">
        <v>102.78</v>
      </c>
      <c r="R1097" t="s">
        <v>33</v>
      </c>
      <c r="S1097" s="94">
        <v>0</v>
      </c>
      <c r="T1097" s="94">
        <v>0</v>
      </c>
      <c r="U1097" s="94">
        <v>0</v>
      </c>
      <c r="V1097" t="s">
        <v>220</v>
      </c>
      <c r="W1097" s="92">
        <v>44286</v>
      </c>
      <c r="X1097" t="s">
        <v>2</v>
      </c>
      <c r="Y1097" t="s">
        <v>3</v>
      </c>
      <c r="Z1097" s="94">
        <v>0</v>
      </c>
      <c r="AA1097" s="94">
        <v>0</v>
      </c>
      <c r="AB1097" s="94">
        <v>0</v>
      </c>
      <c r="AC1097" s="94">
        <v>0</v>
      </c>
      <c r="AD1097" s="94">
        <v>0</v>
      </c>
    </row>
    <row r="1098" spans="1:30" x14ac:dyDescent="0.2">
      <c r="A1098" t="s">
        <v>1821</v>
      </c>
      <c r="B1098" t="s">
        <v>0</v>
      </c>
      <c r="C1098" t="s">
        <v>13</v>
      </c>
      <c r="D1098" t="s">
        <v>62</v>
      </c>
      <c r="E1098" t="s">
        <v>1822</v>
      </c>
      <c r="F1098" s="84" t="str">
        <f>VLOOKUP(A1098,[1]Sheet1!$A$2:$E$1721,5,FALSE)</f>
        <v>0</v>
      </c>
      <c r="G1098" s="84">
        <f>VLOOKUP(A1098,'[2]FA PLANT-&amp; ELECT INSLATION'!$A$6:$E$1086,5,FALSE)</f>
        <v>0</v>
      </c>
      <c r="H1098" s="92">
        <v>38718</v>
      </c>
      <c r="I1098" s="93">
        <f t="shared" si="17"/>
        <v>2006</v>
      </c>
      <c r="J1098" s="94">
        <v>0</v>
      </c>
      <c r="K1098" s="94">
        <v>2783.86</v>
      </c>
      <c r="L1098" s="94">
        <v>-2783.86</v>
      </c>
      <c r="M1098" s="94">
        <v>0</v>
      </c>
      <c r="N1098" s="94">
        <v>0</v>
      </c>
      <c r="O1098" s="94">
        <v>0</v>
      </c>
      <c r="P1098" s="94">
        <v>0</v>
      </c>
      <c r="Q1098" s="94">
        <v>0</v>
      </c>
      <c r="R1098" t="s">
        <v>33</v>
      </c>
      <c r="S1098" s="94">
        <v>-2783.86</v>
      </c>
      <c r="T1098" s="94">
        <v>0</v>
      </c>
      <c r="U1098" s="94">
        <v>2783.86</v>
      </c>
      <c r="V1098" t="s">
        <v>220</v>
      </c>
      <c r="W1098" s="92"/>
      <c r="X1098" t="s">
        <v>2</v>
      </c>
      <c r="Y1098" t="s">
        <v>3</v>
      </c>
      <c r="Z1098" s="94">
        <v>0</v>
      </c>
      <c r="AA1098" s="94">
        <v>0</v>
      </c>
      <c r="AB1098" s="94">
        <v>0</v>
      </c>
      <c r="AC1098" s="94">
        <v>0</v>
      </c>
      <c r="AD1098" s="94">
        <v>0</v>
      </c>
    </row>
    <row r="1099" spans="1:30" x14ac:dyDescent="0.2">
      <c r="A1099" t="s">
        <v>1717</v>
      </c>
      <c r="B1099" t="s">
        <v>0</v>
      </c>
      <c r="C1099" t="s">
        <v>13</v>
      </c>
      <c r="D1099" t="s">
        <v>62</v>
      </c>
      <c r="E1099" t="s">
        <v>1718</v>
      </c>
      <c r="F1099" s="84" t="str">
        <f>VLOOKUP(A1099,[1]Sheet1!$A$2:$E$1721,5,FALSE)</f>
        <v>0</v>
      </c>
      <c r="G1099" s="84">
        <f>VLOOKUP(A1099,'[2]FA PLANT-&amp; ELECT INSLATION'!$A$6:$E$1086,5,FALSE)</f>
        <v>0</v>
      </c>
      <c r="H1099" s="92">
        <v>38718</v>
      </c>
      <c r="I1099" s="93">
        <f t="shared" si="17"/>
        <v>2006</v>
      </c>
      <c r="J1099" s="94">
        <v>0</v>
      </c>
      <c r="K1099" s="94">
        <v>4714.21</v>
      </c>
      <c r="L1099" s="94">
        <v>-4714.21</v>
      </c>
      <c r="M1099" s="94">
        <v>0</v>
      </c>
      <c r="N1099" s="94">
        <v>0</v>
      </c>
      <c r="O1099" s="94">
        <v>0</v>
      </c>
      <c r="P1099" s="94">
        <v>0</v>
      </c>
      <c r="Q1099" s="94">
        <v>0</v>
      </c>
      <c r="R1099" t="s">
        <v>33</v>
      </c>
      <c r="S1099" s="94">
        <v>-4714.21</v>
      </c>
      <c r="T1099" s="94">
        <v>0</v>
      </c>
      <c r="U1099" s="94">
        <v>4714.21</v>
      </c>
      <c r="V1099" t="s">
        <v>220</v>
      </c>
      <c r="W1099" s="92"/>
      <c r="X1099" t="s">
        <v>2</v>
      </c>
      <c r="Y1099" t="s">
        <v>3</v>
      </c>
      <c r="Z1099" s="94">
        <v>0</v>
      </c>
      <c r="AA1099" s="94">
        <v>0</v>
      </c>
      <c r="AB1099" s="94">
        <v>0</v>
      </c>
      <c r="AC1099" s="94">
        <v>0</v>
      </c>
      <c r="AD1099" s="94">
        <v>0</v>
      </c>
    </row>
    <row r="1100" spans="1:30" x14ac:dyDescent="0.2">
      <c r="A1100" t="s">
        <v>2550</v>
      </c>
      <c r="B1100" t="s">
        <v>0</v>
      </c>
      <c r="C1100" t="s">
        <v>13</v>
      </c>
      <c r="D1100" t="s">
        <v>62</v>
      </c>
      <c r="E1100" t="s">
        <v>2551</v>
      </c>
      <c r="F1100" s="84" t="str">
        <f>VLOOKUP(A1100,[1]Sheet1!$A$2:$E$1721,5,FALSE)</f>
        <v>0</v>
      </c>
      <c r="G1100" s="84">
        <f>VLOOKUP(A1100,'[2]FA PLANT-&amp; ELECT INSLATION'!$A$6:$E$1086,5,FALSE)</f>
        <v>0</v>
      </c>
      <c r="H1100" s="92">
        <v>38718</v>
      </c>
      <c r="I1100" s="93">
        <f t="shared" si="17"/>
        <v>2006</v>
      </c>
      <c r="J1100" s="94">
        <v>0</v>
      </c>
      <c r="K1100" s="94">
        <v>76.31</v>
      </c>
      <c r="L1100" s="94">
        <v>-76.31</v>
      </c>
      <c r="M1100" s="94">
        <v>0</v>
      </c>
      <c r="N1100" s="94">
        <v>0</v>
      </c>
      <c r="O1100" s="94">
        <v>-76.31</v>
      </c>
      <c r="P1100" s="94">
        <v>0</v>
      </c>
      <c r="Q1100" s="94">
        <v>76.31</v>
      </c>
      <c r="R1100" t="s">
        <v>33</v>
      </c>
      <c r="S1100" s="94">
        <v>0</v>
      </c>
      <c r="T1100" s="94">
        <v>0</v>
      </c>
      <c r="U1100" s="94">
        <v>0</v>
      </c>
      <c r="V1100" t="s">
        <v>220</v>
      </c>
      <c r="W1100" s="92">
        <v>44286</v>
      </c>
      <c r="X1100" t="s">
        <v>2</v>
      </c>
      <c r="Y1100" t="s">
        <v>3</v>
      </c>
      <c r="Z1100" s="94">
        <v>0</v>
      </c>
      <c r="AA1100" s="94">
        <v>0</v>
      </c>
      <c r="AB1100" s="94">
        <v>0</v>
      </c>
      <c r="AC1100" s="94">
        <v>0</v>
      </c>
      <c r="AD1100" s="94">
        <v>0</v>
      </c>
    </row>
    <row r="1101" spans="1:30" x14ac:dyDescent="0.2">
      <c r="A1101" t="s">
        <v>2447</v>
      </c>
      <c r="B1101" t="s">
        <v>0</v>
      </c>
      <c r="C1101" t="s">
        <v>13</v>
      </c>
      <c r="D1101" t="s">
        <v>62</v>
      </c>
      <c r="E1101" t="s">
        <v>2448</v>
      </c>
      <c r="F1101" s="84" t="str">
        <f>VLOOKUP(A1101,[1]Sheet1!$A$2:$E$1721,5,FALSE)</f>
        <v>0</v>
      </c>
      <c r="G1101" s="84">
        <f>VLOOKUP(A1101,'[2]FA PLANT-&amp; ELECT INSLATION'!$A$6:$E$1086,5,FALSE)</f>
        <v>0</v>
      </c>
      <c r="H1101" s="92">
        <v>38718</v>
      </c>
      <c r="I1101" s="93">
        <f t="shared" si="17"/>
        <v>2006</v>
      </c>
      <c r="J1101" s="94">
        <v>0</v>
      </c>
      <c r="K1101" s="94">
        <v>84.14</v>
      </c>
      <c r="L1101" s="94">
        <v>-84.14</v>
      </c>
      <c r="M1101" s="94">
        <v>0</v>
      </c>
      <c r="N1101" s="94">
        <v>0</v>
      </c>
      <c r="O1101" s="94">
        <v>0</v>
      </c>
      <c r="P1101" s="94">
        <v>0</v>
      </c>
      <c r="Q1101" s="94">
        <v>0</v>
      </c>
      <c r="R1101" t="s">
        <v>33</v>
      </c>
      <c r="S1101" s="94">
        <v>-84.14</v>
      </c>
      <c r="T1101" s="94">
        <v>0</v>
      </c>
      <c r="U1101" s="94">
        <v>84.14</v>
      </c>
      <c r="V1101" t="s">
        <v>220</v>
      </c>
      <c r="W1101" s="92"/>
      <c r="X1101" t="s">
        <v>2</v>
      </c>
      <c r="Y1101" t="s">
        <v>3</v>
      </c>
      <c r="Z1101" s="94">
        <v>0</v>
      </c>
      <c r="AA1101" s="94">
        <v>0</v>
      </c>
      <c r="AB1101" s="94">
        <v>0</v>
      </c>
      <c r="AC1101" s="94">
        <v>0</v>
      </c>
      <c r="AD1101" s="94">
        <v>0</v>
      </c>
    </row>
    <row r="1102" spans="1:30" x14ac:dyDescent="0.2">
      <c r="A1102" t="s">
        <v>2456</v>
      </c>
      <c r="B1102" t="s">
        <v>0</v>
      </c>
      <c r="C1102" t="s">
        <v>13</v>
      </c>
      <c r="D1102" t="s">
        <v>62</v>
      </c>
      <c r="E1102" t="s">
        <v>2457</v>
      </c>
      <c r="F1102" s="84" t="str">
        <f>VLOOKUP(A1102,[1]Sheet1!$A$2:$E$1721,5,FALSE)</f>
        <v>0</v>
      </c>
      <c r="G1102" s="84">
        <f>VLOOKUP(A1102,'[2]FA PLANT-&amp; ELECT INSLATION'!$A$6:$E$1086,5,FALSE)</f>
        <v>0</v>
      </c>
      <c r="H1102" s="92">
        <v>38718</v>
      </c>
      <c r="I1102" s="93">
        <f t="shared" si="17"/>
        <v>2006</v>
      </c>
      <c r="J1102" s="94">
        <v>0</v>
      </c>
      <c r="K1102" s="94">
        <v>74.540000000000006</v>
      </c>
      <c r="L1102" s="94">
        <v>-74.540000000000006</v>
      </c>
      <c r="M1102" s="94">
        <v>0</v>
      </c>
      <c r="N1102" s="94">
        <v>0</v>
      </c>
      <c r="O1102" s="94">
        <v>0</v>
      </c>
      <c r="P1102" s="94">
        <v>0</v>
      </c>
      <c r="Q1102" s="94">
        <v>0</v>
      </c>
      <c r="R1102" t="s">
        <v>33</v>
      </c>
      <c r="S1102" s="94">
        <v>-74.540000000000006</v>
      </c>
      <c r="T1102" s="94">
        <v>0</v>
      </c>
      <c r="U1102" s="94">
        <v>74.540000000000006</v>
      </c>
      <c r="V1102" t="s">
        <v>220</v>
      </c>
      <c r="W1102" s="92"/>
      <c r="X1102" t="s">
        <v>2</v>
      </c>
      <c r="Y1102" t="s">
        <v>3</v>
      </c>
      <c r="Z1102" s="94">
        <v>0</v>
      </c>
      <c r="AA1102" s="94">
        <v>0</v>
      </c>
      <c r="AB1102" s="94">
        <v>0</v>
      </c>
      <c r="AC1102" s="94">
        <v>0</v>
      </c>
      <c r="AD1102" s="94">
        <v>0</v>
      </c>
    </row>
    <row r="1103" spans="1:30" x14ac:dyDescent="0.2">
      <c r="A1103" t="s">
        <v>2390</v>
      </c>
      <c r="B1103" t="s">
        <v>0</v>
      </c>
      <c r="C1103" t="s">
        <v>13</v>
      </c>
      <c r="D1103" t="s">
        <v>62</v>
      </c>
      <c r="E1103" t="s">
        <v>2391</v>
      </c>
      <c r="F1103" s="84" t="str">
        <f>VLOOKUP(A1103,[1]Sheet1!$A$2:$E$1721,5,FALSE)</f>
        <v>0</v>
      </c>
      <c r="G1103" s="84">
        <f>VLOOKUP(A1103,'[2]FA PLANT-&amp; ELECT INSLATION'!$A$6:$E$1086,5,FALSE)</f>
        <v>0</v>
      </c>
      <c r="H1103" s="92">
        <v>38718</v>
      </c>
      <c r="I1103" s="93">
        <f t="shared" si="17"/>
        <v>2006</v>
      </c>
      <c r="J1103" s="94">
        <v>0</v>
      </c>
      <c r="K1103" s="94">
        <v>179.53</v>
      </c>
      <c r="L1103" s="94">
        <v>-179.53</v>
      </c>
      <c r="M1103" s="94">
        <v>0</v>
      </c>
      <c r="N1103" s="94">
        <v>0</v>
      </c>
      <c r="O1103" s="94">
        <v>0</v>
      </c>
      <c r="P1103" s="94">
        <v>0</v>
      </c>
      <c r="Q1103" s="94">
        <v>0</v>
      </c>
      <c r="R1103" t="s">
        <v>33</v>
      </c>
      <c r="S1103" s="94">
        <v>-179.53</v>
      </c>
      <c r="T1103" s="94">
        <v>0</v>
      </c>
      <c r="U1103" s="94">
        <v>179.53</v>
      </c>
      <c r="V1103" t="s">
        <v>220</v>
      </c>
      <c r="W1103" s="92"/>
      <c r="X1103" t="s">
        <v>2</v>
      </c>
      <c r="Y1103" t="s">
        <v>3</v>
      </c>
      <c r="Z1103" s="94">
        <v>0</v>
      </c>
      <c r="AA1103" s="94">
        <v>0</v>
      </c>
      <c r="AB1103" s="94">
        <v>0</v>
      </c>
      <c r="AC1103" s="94">
        <v>0</v>
      </c>
      <c r="AD1103" s="94">
        <v>0</v>
      </c>
    </row>
    <row r="1104" spans="1:30" x14ac:dyDescent="0.2">
      <c r="A1104" t="s">
        <v>2160</v>
      </c>
      <c r="B1104" t="s">
        <v>0</v>
      </c>
      <c r="C1104" t="s">
        <v>13</v>
      </c>
      <c r="D1104" t="s">
        <v>62</v>
      </c>
      <c r="E1104" t="s">
        <v>2161</v>
      </c>
      <c r="F1104" s="84" t="str">
        <f>VLOOKUP(A1104,[1]Sheet1!$A$2:$E$1721,5,FALSE)</f>
        <v>0</v>
      </c>
      <c r="G1104" s="84">
        <f>VLOOKUP(A1104,'[2]FA PLANT-&amp; ELECT INSLATION'!$A$6:$E$1086,5,FALSE)</f>
        <v>0</v>
      </c>
      <c r="H1104" s="92">
        <v>38718</v>
      </c>
      <c r="I1104" s="93">
        <f t="shared" si="17"/>
        <v>2006</v>
      </c>
      <c r="J1104" s="94">
        <v>0</v>
      </c>
      <c r="K1104" s="94">
        <v>614.02</v>
      </c>
      <c r="L1104" s="94">
        <v>-614.02</v>
      </c>
      <c r="M1104" s="94">
        <v>0</v>
      </c>
      <c r="N1104" s="94">
        <v>0</v>
      </c>
      <c r="O1104" s="94">
        <v>0</v>
      </c>
      <c r="P1104" s="94">
        <v>0</v>
      </c>
      <c r="Q1104" s="94">
        <v>0</v>
      </c>
      <c r="R1104" t="s">
        <v>33</v>
      </c>
      <c r="S1104" s="94">
        <v>-614.02</v>
      </c>
      <c r="T1104" s="94">
        <v>0</v>
      </c>
      <c r="U1104" s="94">
        <v>614.02</v>
      </c>
      <c r="V1104" t="s">
        <v>220</v>
      </c>
      <c r="W1104" s="92"/>
      <c r="X1104" t="s">
        <v>2</v>
      </c>
      <c r="Y1104" t="s">
        <v>3</v>
      </c>
      <c r="Z1104" s="94">
        <v>0</v>
      </c>
      <c r="AA1104" s="94">
        <v>0</v>
      </c>
      <c r="AB1104" s="94">
        <v>0</v>
      </c>
      <c r="AC1104" s="94">
        <v>0</v>
      </c>
      <c r="AD1104" s="94">
        <v>0</v>
      </c>
    </row>
    <row r="1105" spans="1:30" x14ac:dyDescent="0.2">
      <c r="A1105" t="s">
        <v>1997</v>
      </c>
      <c r="B1105" t="s">
        <v>0</v>
      </c>
      <c r="C1105" t="s">
        <v>13</v>
      </c>
      <c r="D1105" t="s">
        <v>62</v>
      </c>
      <c r="E1105" t="s">
        <v>1998</v>
      </c>
      <c r="F1105" s="84" t="str">
        <f>VLOOKUP(A1105,[1]Sheet1!$A$2:$E$1721,5,FALSE)</f>
        <v>0</v>
      </c>
      <c r="G1105" s="84">
        <f>VLOOKUP(A1105,'[2]FA PLANT-&amp; ELECT INSLATION'!$A$6:$E$1086,5,FALSE)</f>
        <v>0</v>
      </c>
      <c r="H1105" s="92">
        <v>38718</v>
      </c>
      <c r="I1105" s="93">
        <f t="shared" si="17"/>
        <v>2006</v>
      </c>
      <c r="J1105" s="94">
        <v>0</v>
      </c>
      <c r="K1105" s="94">
        <v>1191.1300000000001</v>
      </c>
      <c r="L1105" s="94">
        <v>-1191.1300000000001</v>
      </c>
      <c r="M1105" s="94">
        <v>0</v>
      </c>
      <c r="N1105" s="94">
        <v>0</v>
      </c>
      <c r="O1105" s="94">
        <v>0</v>
      </c>
      <c r="P1105" s="94">
        <v>0</v>
      </c>
      <c r="Q1105" s="94">
        <v>0</v>
      </c>
      <c r="R1105" t="s">
        <v>33</v>
      </c>
      <c r="S1105" s="94">
        <v>-1191.1300000000001</v>
      </c>
      <c r="T1105" s="94">
        <v>0</v>
      </c>
      <c r="U1105" s="94">
        <v>1191.1300000000001</v>
      </c>
      <c r="V1105" t="s">
        <v>220</v>
      </c>
      <c r="W1105" s="92"/>
      <c r="X1105" t="s">
        <v>2</v>
      </c>
      <c r="Y1105" t="s">
        <v>3</v>
      </c>
      <c r="Z1105" s="94">
        <v>0</v>
      </c>
      <c r="AA1105" s="94">
        <v>0</v>
      </c>
      <c r="AB1105" s="94">
        <v>0</v>
      </c>
      <c r="AC1105" s="94">
        <v>0</v>
      </c>
      <c r="AD1105" s="94">
        <v>0</v>
      </c>
    </row>
    <row r="1106" spans="1:30" x14ac:dyDescent="0.2">
      <c r="A1106" t="s">
        <v>2278</v>
      </c>
      <c r="B1106" t="s">
        <v>0</v>
      </c>
      <c r="C1106" t="s">
        <v>13</v>
      </c>
      <c r="D1106" t="s">
        <v>62</v>
      </c>
      <c r="E1106" t="s">
        <v>2279</v>
      </c>
      <c r="F1106" s="84" t="str">
        <f>VLOOKUP(A1106,[1]Sheet1!$A$2:$E$1721,5,FALSE)</f>
        <v>0</v>
      </c>
      <c r="G1106" s="84">
        <f>VLOOKUP(A1106,'[2]FA PLANT-&amp; ELECT INSLATION'!$A$6:$E$1086,5,FALSE)</f>
        <v>0</v>
      </c>
      <c r="H1106" s="92">
        <v>38718</v>
      </c>
      <c r="I1106" s="93">
        <f t="shared" si="17"/>
        <v>2006</v>
      </c>
      <c r="J1106" s="94">
        <v>0</v>
      </c>
      <c r="K1106" s="94">
        <v>334.35</v>
      </c>
      <c r="L1106" s="94">
        <v>-334.35</v>
      </c>
      <c r="M1106" s="94">
        <v>0</v>
      </c>
      <c r="N1106" s="94">
        <v>0</v>
      </c>
      <c r="O1106" s="94">
        <v>0</v>
      </c>
      <c r="P1106" s="94">
        <v>0</v>
      </c>
      <c r="Q1106" s="94">
        <v>0</v>
      </c>
      <c r="R1106" t="s">
        <v>33</v>
      </c>
      <c r="S1106" s="94">
        <v>-334.35</v>
      </c>
      <c r="T1106" s="94">
        <v>0</v>
      </c>
      <c r="U1106" s="94">
        <v>334.35</v>
      </c>
      <c r="V1106" t="s">
        <v>220</v>
      </c>
      <c r="W1106" s="92"/>
      <c r="X1106" t="s">
        <v>2</v>
      </c>
      <c r="Y1106" t="s">
        <v>3</v>
      </c>
      <c r="Z1106" s="94">
        <v>0</v>
      </c>
      <c r="AA1106" s="94">
        <v>0</v>
      </c>
      <c r="AB1106" s="94">
        <v>0</v>
      </c>
      <c r="AC1106" s="94">
        <v>0</v>
      </c>
      <c r="AD1106" s="94">
        <v>0</v>
      </c>
    </row>
    <row r="1107" spans="1:30" x14ac:dyDescent="0.2">
      <c r="A1107" t="s">
        <v>2354</v>
      </c>
      <c r="B1107" t="s">
        <v>0</v>
      </c>
      <c r="C1107" t="s">
        <v>13</v>
      </c>
      <c r="D1107" t="s">
        <v>62</v>
      </c>
      <c r="E1107" t="s">
        <v>2355</v>
      </c>
      <c r="F1107" s="84" t="str">
        <f>VLOOKUP(A1107,[1]Sheet1!$A$2:$E$1721,5,FALSE)</f>
        <v>0</v>
      </c>
      <c r="G1107" s="84">
        <f>VLOOKUP(A1107,'[2]FA PLANT-&amp; ELECT INSLATION'!$A$6:$E$1086,5,FALSE)</f>
        <v>0</v>
      </c>
      <c r="H1107" s="92">
        <v>38718</v>
      </c>
      <c r="I1107" s="93">
        <f t="shared" si="17"/>
        <v>2006</v>
      </c>
      <c r="J1107" s="94">
        <v>0</v>
      </c>
      <c r="K1107" s="94">
        <v>218.94</v>
      </c>
      <c r="L1107" s="94">
        <v>-218.94</v>
      </c>
      <c r="M1107" s="94">
        <v>0</v>
      </c>
      <c r="N1107" s="94">
        <v>0</v>
      </c>
      <c r="O1107" s="94">
        <v>0</v>
      </c>
      <c r="P1107" s="94">
        <v>0</v>
      </c>
      <c r="Q1107" s="94">
        <v>0</v>
      </c>
      <c r="R1107" t="s">
        <v>33</v>
      </c>
      <c r="S1107" s="94">
        <v>-218.94</v>
      </c>
      <c r="T1107" s="94">
        <v>0</v>
      </c>
      <c r="U1107" s="94">
        <v>218.94</v>
      </c>
      <c r="V1107" t="s">
        <v>220</v>
      </c>
      <c r="W1107" s="92"/>
      <c r="X1107" t="s">
        <v>2</v>
      </c>
      <c r="Y1107" t="s">
        <v>3</v>
      </c>
      <c r="Z1107" s="94">
        <v>0</v>
      </c>
      <c r="AA1107" s="94">
        <v>0</v>
      </c>
      <c r="AB1107" s="94">
        <v>0</v>
      </c>
      <c r="AC1107" s="94">
        <v>0</v>
      </c>
      <c r="AD1107" s="94">
        <v>0</v>
      </c>
    </row>
    <row r="1108" spans="1:30" x14ac:dyDescent="0.2">
      <c r="A1108" t="s">
        <v>2296</v>
      </c>
      <c r="B1108" t="s">
        <v>0</v>
      </c>
      <c r="C1108" t="s">
        <v>13</v>
      </c>
      <c r="D1108" t="s">
        <v>62</v>
      </c>
      <c r="E1108" t="s">
        <v>2297</v>
      </c>
      <c r="F1108" s="84" t="str">
        <f>VLOOKUP(A1108,[1]Sheet1!$A$2:$E$1721,5,FALSE)</f>
        <v>0</v>
      </c>
      <c r="G1108" s="84">
        <f>VLOOKUP(A1108,'[2]FA PLANT-&amp; ELECT INSLATION'!$A$6:$E$1086,5,FALSE)</f>
        <v>0</v>
      </c>
      <c r="H1108" s="92">
        <v>38718</v>
      </c>
      <c r="I1108" s="93">
        <f t="shared" si="17"/>
        <v>2006</v>
      </c>
      <c r="J1108" s="94">
        <v>0</v>
      </c>
      <c r="K1108" s="94">
        <v>306.77999999999997</v>
      </c>
      <c r="L1108" s="94">
        <v>-306.77999999999997</v>
      </c>
      <c r="M1108" s="94">
        <v>0</v>
      </c>
      <c r="N1108" s="94">
        <v>0</v>
      </c>
      <c r="O1108" s="94">
        <v>0</v>
      </c>
      <c r="P1108" s="94">
        <v>0</v>
      </c>
      <c r="Q1108" s="94">
        <v>0</v>
      </c>
      <c r="R1108" t="s">
        <v>33</v>
      </c>
      <c r="S1108" s="94">
        <v>-306.77999999999997</v>
      </c>
      <c r="T1108" s="94">
        <v>0</v>
      </c>
      <c r="U1108" s="94">
        <v>306.77999999999997</v>
      </c>
      <c r="V1108" t="s">
        <v>220</v>
      </c>
      <c r="W1108" s="92"/>
      <c r="X1108" t="s">
        <v>2</v>
      </c>
      <c r="Y1108" t="s">
        <v>3</v>
      </c>
      <c r="Z1108" s="94">
        <v>0</v>
      </c>
      <c r="AA1108" s="94">
        <v>0</v>
      </c>
      <c r="AB1108" s="94">
        <v>0</v>
      </c>
      <c r="AC1108" s="94">
        <v>0</v>
      </c>
      <c r="AD1108" s="94">
        <v>0</v>
      </c>
    </row>
    <row r="1109" spans="1:30" x14ac:dyDescent="0.2">
      <c r="A1109" t="s">
        <v>2341</v>
      </c>
      <c r="B1109" t="s">
        <v>0</v>
      </c>
      <c r="C1109" t="s">
        <v>13</v>
      </c>
      <c r="D1109" t="s">
        <v>62</v>
      </c>
      <c r="E1109" t="s">
        <v>2342</v>
      </c>
      <c r="F1109" s="84" t="str">
        <f>VLOOKUP(A1109,[1]Sheet1!$A$2:$E$1721,5,FALSE)</f>
        <v>0</v>
      </c>
      <c r="G1109" s="84">
        <f>VLOOKUP(A1109,'[2]FA PLANT-&amp; ELECT INSLATION'!$A$6:$E$1086,5,FALSE)</f>
        <v>0</v>
      </c>
      <c r="H1109" s="92">
        <v>38718</v>
      </c>
      <c r="I1109" s="93">
        <f t="shared" si="17"/>
        <v>2006</v>
      </c>
      <c r="J1109" s="94">
        <v>0</v>
      </c>
      <c r="K1109" s="94">
        <v>248.03</v>
      </c>
      <c r="L1109" s="94">
        <v>-248.03</v>
      </c>
      <c r="M1109" s="94">
        <v>0</v>
      </c>
      <c r="N1109" s="94">
        <v>0</v>
      </c>
      <c r="O1109" s="94">
        <v>0</v>
      </c>
      <c r="P1109" s="94">
        <v>0</v>
      </c>
      <c r="Q1109" s="94">
        <v>0</v>
      </c>
      <c r="R1109" t="s">
        <v>33</v>
      </c>
      <c r="S1109" s="94">
        <v>-248.03</v>
      </c>
      <c r="T1109" s="94">
        <v>0</v>
      </c>
      <c r="U1109" s="94">
        <v>248.03</v>
      </c>
      <c r="V1109" t="s">
        <v>220</v>
      </c>
      <c r="W1109" s="92"/>
      <c r="X1109" t="s">
        <v>2</v>
      </c>
      <c r="Y1109" t="s">
        <v>3</v>
      </c>
      <c r="Z1109" s="94">
        <v>0</v>
      </c>
      <c r="AA1109" s="94">
        <v>0</v>
      </c>
      <c r="AB1109" s="94">
        <v>0</v>
      </c>
      <c r="AC1109" s="94">
        <v>0</v>
      </c>
      <c r="AD1109" s="94">
        <v>0</v>
      </c>
    </row>
    <row r="1110" spans="1:30" x14ac:dyDescent="0.2">
      <c r="A1110" t="s">
        <v>2126</v>
      </c>
      <c r="B1110" t="s">
        <v>0</v>
      </c>
      <c r="C1110" t="s">
        <v>13</v>
      </c>
      <c r="D1110" t="s">
        <v>62</v>
      </c>
      <c r="E1110" t="s">
        <v>2127</v>
      </c>
      <c r="F1110" s="84" t="str">
        <f>VLOOKUP(A1110,[1]Sheet1!$A$2:$E$1721,5,FALSE)</f>
        <v>0</v>
      </c>
      <c r="G1110" s="84">
        <f>VLOOKUP(A1110,'[2]FA PLANT-&amp; ELECT INSLATION'!$A$6:$E$1086,5,FALSE)</f>
        <v>0</v>
      </c>
      <c r="H1110" s="92">
        <v>38718</v>
      </c>
      <c r="I1110" s="93">
        <f t="shared" si="17"/>
        <v>2006</v>
      </c>
      <c r="J1110" s="94">
        <v>0</v>
      </c>
      <c r="K1110" s="94">
        <v>706.4</v>
      </c>
      <c r="L1110" s="94">
        <v>-706.4</v>
      </c>
      <c r="M1110" s="94">
        <v>0</v>
      </c>
      <c r="N1110" s="94">
        <v>0</v>
      </c>
      <c r="O1110" s="94">
        <v>0</v>
      </c>
      <c r="P1110" s="94">
        <v>0</v>
      </c>
      <c r="Q1110" s="94">
        <v>0</v>
      </c>
      <c r="R1110" t="s">
        <v>33</v>
      </c>
      <c r="S1110" s="94">
        <v>-706.4</v>
      </c>
      <c r="T1110" s="94">
        <v>0</v>
      </c>
      <c r="U1110" s="94">
        <v>706.4</v>
      </c>
      <c r="V1110" t="s">
        <v>220</v>
      </c>
      <c r="W1110" s="92"/>
      <c r="X1110" t="s">
        <v>2</v>
      </c>
      <c r="Y1110" t="s">
        <v>3</v>
      </c>
      <c r="Z1110" s="94">
        <v>0</v>
      </c>
      <c r="AA1110" s="94">
        <v>0</v>
      </c>
      <c r="AB1110" s="94">
        <v>0</v>
      </c>
      <c r="AC1110" s="94">
        <v>0</v>
      </c>
      <c r="AD1110" s="94">
        <v>0</v>
      </c>
    </row>
    <row r="1111" spans="1:30" x14ac:dyDescent="0.2">
      <c r="A1111" t="s">
        <v>1945</v>
      </c>
      <c r="B1111" t="s">
        <v>0</v>
      </c>
      <c r="C1111" t="s">
        <v>13</v>
      </c>
      <c r="D1111" t="s">
        <v>62</v>
      </c>
      <c r="E1111" t="s">
        <v>1946</v>
      </c>
      <c r="F1111" s="84" t="str">
        <f>VLOOKUP(A1111,[1]Sheet1!$A$2:$E$1721,5,FALSE)</f>
        <v>0</v>
      </c>
      <c r="G1111" s="84">
        <f>VLOOKUP(A1111,'[2]FA PLANT-&amp; ELECT INSLATION'!$A$6:$E$1086,5,FALSE)</f>
        <v>0</v>
      </c>
      <c r="H1111" s="92">
        <v>38718</v>
      </c>
      <c r="I1111" s="93">
        <f t="shared" si="17"/>
        <v>2006</v>
      </c>
      <c r="J1111" s="94">
        <v>0</v>
      </c>
      <c r="K1111" s="94">
        <v>1464.78</v>
      </c>
      <c r="L1111" s="94">
        <v>-1464.78</v>
      </c>
      <c r="M1111" s="94">
        <v>0</v>
      </c>
      <c r="N1111" s="94">
        <v>0</v>
      </c>
      <c r="O1111" s="94">
        <v>0</v>
      </c>
      <c r="P1111" s="94">
        <v>0</v>
      </c>
      <c r="Q1111" s="94">
        <v>0</v>
      </c>
      <c r="R1111" t="s">
        <v>33</v>
      </c>
      <c r="S1111" s="94">
        <v>-1464.78</v>
      </c>
      <c r="T1111" s="94">
        <v>0</v>
      </c>
      <c r="U1111" s="94">
        <v>1464.78</v>
      </c>
      <c r="V1111" t="s">
        <v>220</v>
      </c>
      <c r="W1111" s="92"/>
      <c r="X1111" t="s">
        <v>2</v>
      </c>
      <c r="Y1111" t="s">
        <v>3</v>
      </c>
      <c r="Z1111" s="94">
        <v>0</v>
      </c>
      <c r="AA1111" s="94">
        <v>0</v>
      </c>
      <c r="AB1111" s="94">
        <v>0</v>
      </c>
      <c r="AC1111" s="94">
        <v>0</v>
      </c>
      <c r="AD1111" s="94">
        <v>0</v>
      </c>
    </row>
    <row r="1112" spans="1:30" x14ac:dyDescent="0.2">
      <c r="A1112" t="s">
        <v>2311</v>
      </c>
      <c r="B1112" t="s">
        <v>0</v>
      </c>
      <c r="C1112" t="s">
        <v>13</v>
      </c>
      <c r="D1112" t="s">
        <v>62</v>
      </c>
      <c r="E1112" t="s">
        <v>27</v>
      </c>
      <c r="F1112" s="84" t="str">
        <f>VLOOKUP(A1112,[1]Sheet1!$A$2:$E$1721,5,FALSE)</f>
        <v>0</v>
      </c>
      <c r="G1112" s="84">
        <f>VLOOKUP(A1112,'[2]FA PLANT-&amp; ELECT INSLATION'!$A$6:$E$1086,5,FALSE)</f>
        <v>0</v>
      </c>
      <c r="H1112" s="92">
        <v>38718</v>
      </c>
      <c r="I1112" s="93">
        <f t="shared" si="17"/>
        <v>2006</v>
      </c>
      <c r="J1112" s="94">
        <v>0</v>
      </c>
      <c r="K1112" s="94">
        <v>286.62</v>
      </c>
      <c r="L1112" s="94">
        <v>-286.62</v>
      </c>
      <c r="M1112" s="94">
        <v>0</v>
      </c>
      <c r="N1112" s="94">
        <v>0</v>
      </c>
      <c r="O1112" s="94">
        <v>0</v>
      </c>
      <c r="P1112" s="94">
        <v>0</v>
      </c>
      <c r="Q1112" s="94">
        <v>0</v>
      </c>
      <c r="R1112" t="s">
        <v>33</v>
      </c>
      <c r="S1112" s="94">
        <v>-286.62</v>
      </c>
      <c r="T1112" s="94">
        <v>0</v>
      </c>
      <c r="U1112" s="94">
        <v>286.62</v>
      </c>
      <c r="V1112" t="s">
        <v>220</v>
      </c>
      <c r="W1112" s="92"/>
      <c r="X1112" t="s">
        <v>2</v>
      </c>
      <c r="Y1112" t="s">
        <v>3</v>
      </c>
      <c r="Z1112" s="94">
        <v>0</v>
      </c>
      <c r="AA1112" s="94">
        <v>0</v>
      </c>
      <c r="AB1112" s="94">
        <v>0</v>
      </c>
      <c r="AC1112" s="94">
        <v>0</v>
      </c>
      <c r="AD1112" s="94">
        <v>0</v>
      </c>
    </row>
    <row r="1113" spans="1:30" x14ac:dyDescent="0.2">
      <c r="A1113" t="s">
        <v>2451</v>
      </c>
      <c r="B1113" t="s">
        <v>0</v>
      </c>
      <c r="C1113" t="s">
        <v>13</v>
      </c>
      <c r="D1113" t="s">
        <v>62</v>
      </c>
      <c r="E1113" t="s">
        <v>2452</v>
      </c>
      <c r="F1113" s="84" t="str">
        <f>VLOOKUP(A1113,[1]Sheet1!$A$2:$E$1721,5,FALSE)</f>
        <v>0</v>
      </c>
      <c r="G1113" s="84">
        <f>VLOOKUP(A1113,'[2]FA PLANT-&amp; ELECT INSLATION'!$A$6:$E$1086,5,FALSE)</f>
        <v>0</v>
      </c>
      <c r="H1113" s="92">
        <v>38718</v>
      </c>
      <c r="I1113" s="93">
        <f t="shared" si="17"/>
        <v>2006</v>
      </c>
      <c r="J1113" s="94">
        <v>0</v>
      </c>
      <c r="K1113" s="94">
        <v>78.92</v>
      </c>
      <c r="L1113" s="94">
        <v>-78.92</v>
      </c>
      <c r="M1113" s="94">
        <v>0</v>
      </c>
      <c r="N1113" s="94">
        <v>0</v>
      </c>
      <c r="O1113" s="94">
        <v>0</v>
      </c>
      <c r="P1113" s="94">
        <v>0</v>
      </c>
      <c r="Q1113" s="94">
        <v>0</v>
      </c>
      <c r="R1113" t="s">
        <v>33</v>
      </c>
      <c r="S1113" s="94">
        <v>-78.92</v>
      </c>
      <c r="T1113" s="94">
        <v>0</v>
      </c>
      <c r="U1113" s="94">
        <v>78.92</v>
      </c>
      <c r="V1113" t="s">
        <v>220</v>
      </c>
      <c r="W1113" s="92"/>
      <c r="X1113" t="s">
        <v>2</v>
      </c>
      <c r="Y1113" t="s">
        <v>3</v>
      </c>
      <c r="Z1113" s="94">
        <v>0</v>
      </c>
      <c r="AA1113" s="94">
        <v>0</v>
      </c>
      <c r="AB1113" s="94">
        <v>0</v>
      </c>
      <c r="AC1113" s="94">
        <v>0</v>
      </c>
      <c r="AD1113" s="94">
        <v>0</v>
      </c>
    </row>
    <row r="1114" spans="1:30" x14ac:dyDescent="0.2">
      <c r="A1114" t="s">
        <v>2491</v>
      </c>
      <c r="B1114" t="s">
        <v>0</v>
      </c>
      <c r="C1114" t="s">
        <v>13</v>
      </c>
      <c r="D1114" t="s">
        <v>62</v>
      </c>
      <c r="E1114" t="s">
        <v>2492</v>
      </c>
      <c r="F1114" s="84" t="str">
        <f>VLOOKUP(A1114,[1]Sheet1!$A$2:$E$1721,5,FALSE)</f>
        <v>0</v>
      </c>
      <c r="G1114" s="84">
        <f>VLOOKUP(A1114,'[2]FA PLANT-&amp; ELECT INSLATION'!$A$6:$E$1086,5,FALSE)</f>
        <v>0</v>
      </c>
      <c r="H1114" s="92">
        <v>38718</v>
      </c>
      <c r="I1114" s="93">
        <f t="shared" si="17"/>
        <v>2006</v>
      </c>
      <c r="J1114" s="94">
        <v>0</v>
      </c>
      <c r="K1114" s="94">
        <v>30.43</v>
      </c>
      <c r="L1114" s="94">
        <v>-30.43</v>
      </c>
      <c r="M1114" s="94">
        <v>0</v>
      </c>
      <c r="N1114" s="94">
        <v>0</v>
      </c>
      <c r="O1114" s="94">
        <v>0</v>
      </c>
      <c r="P1114" s="94">
        <v>0</v>
      </c>
      <c r="Q1114" s="94">
        <v>0</v>
      </c>
      <c r="R1114" t="s">
        <v>33</v>
      </c>
      <c r="S1114" s="94">
        <v>-30.43</v>
      </c>
      <c r="T1114" s="94">
        <v>0</v>
      </c>
      <c r="U1114" s="94">
        <v>30.43</v>
      </c>
      <c r="V1114" t="s">
        <v>220</v>
      </c>
      <c r="W1114" s="92"/>
      <c r="X1114" t="s">
        <v>2</v>
      </c>
      <c r="Y1114" t="s">
        <v>3</v>
      </c>
      <c r="Z1114" s="94">
        <v>0</v>
      </c>
      <c r="AA1114" s="94">
        <v>0</v>
      </c>
      <c r="AB1114" s="94">
        <v>0</v>
      </c>
      <c r="AC1114" s="94">
        <v>0</v>
      </c>
      <c r="AD1114" s="94">
        <v>0</v>
      </c>
    </row>
    <row r="1115" spans="1:30" x14ac:dyDescent="0.2">
      <c r="A1115" t="s">
        <v>2378</v>
      </c>
      <c r="B1115" t="s">
        <v>0</v>
      </c>
      <c r="C1115" t="s">
        <v>13</v>
      </c>
      <c r="D1115" t="s">
        <v>62</v>
      </c>
      <c r="E1115" t="s">
        <v>2379</v>
      </c>
      <c r="F1115" s="84" t="str">
        <f>VLOOKUP(A1115,[1]Sheet1!$A$2:$E$1721,5,FALSE)</f>
        <v>0</v>
      </c>
      <c r="G1115" s="84">
        <f>VLOOKUP(A1115,'[2]FA PLANT-&amp; ELECT INSLATION'!$A$6:$E$1086,5,FALSE)</f>
        <v>0</v>
      </c>
      <c r="H1115" s="92">
        <v>38718</v>
      </c>
      <c r="I1115" s="93">
        <f t="shared" si="17"/>
        <v>2006</v>
      </c>
      <c r="J1115" s="94">
        <v>0</v>
      </c>
      <c r="K1115" s="94">
        <v>190.78</v>
      </c>
      <c r="L1115" s="94">
        <v>-190.78</v>
      </c>
      <c r="M1115" s="94">
        <v>0</v>
      </c>
      <c r="N1115" s="94">
        <v>0</v>
      </c>
      <c r="O1115" s="94">
        <v>0</v>
      </c>
      <c r="P1115" s="94">
        <v>0</v>
      </c>
      <c r="Q1115" s="94">
        <v>0</v>
      </c>
      <c r="R1115" t="s">
        <v>33</v>
      </c>
      <c r="S1115" s="94">
        <v>-190.78</v>
      </c>
      <c r="T1115" s="94">
        <v>0</v>
      </c>
      <c r="U1115" s="94">
        <v>190.78</v>
      </c>
      <c r="V1115" t="s">
        <v>220</v>
      </c>
      <c r="W1115" s="92"/>
      <c r="X1115" t="s">
        <v>2</v>
      </c>
      <c r="Y1115" t="s">
        <v>3</v>
      </c>
      <c r="Z1115" s="94">
        <v>0</v>
      </c>
      <c r="AA1115" s="94">
        <v>0</v>
      </c>
      <c r="AB1115" s="94">
        <v>0</v>
      </c>
      <c r="AC1115" s="94">
        <v>0</v>
      </c>
      <c r="AD1115" s="94">
        <v>0</v>
      </c>
    </row>
    <row r="1116" spans="1:30" x14ac:dyDescent="0.2">
      <c r="A1116" t="s">
        <v>2464</v>
      </c>
      <c r="B1116" t="s">
        <v>0</v>
      </c>
      <c r="C1116" t="s">
        <v>13</v>
      </c>
      <c r="D1116" t="s">
        <v>62</v>
      </c>
      <c r="E1116" t="s">
        <v>2465</v>
      </c>
      <c r="F1116" s="84" t="str">
        <f>VLOOKUP(A1116,[1]Sheet1!$A$2:$E$1721,5,FALSE)</f>
        <v>0</v>
      </c>
      <c r="G1116" s="84">
        <f>VLOOKUP(A1116,'[2]FA PLANT-&amp; ELECT INSLATION'!$A$6:$E$1086,5,FALSE)</f>
        <v>0</v>
      </c>
      <c r="H1116" s="92">
        <v>38718</v>
      </c>
      <c r="I1116" s="93">
        <f t="shared" si="17"/>
        <v>2006</v>
      </c>
      <c r="J1116" s="94">
        <v>0</v>
      </c>
      <c r="K1116" s="94">
        <v>65.819999999999993</v>
      </c>
      <c r="L1116" s="94">
        <v>-65.819999999999993</v>
      </c>
      <c r="M1116" s="94">
        <v>0</v>
      </c>
      <c r="N1116" s="94">
        <v>0</v>
      </c>
      <c r="O1116" s="94">
        <v>0</v>
      </c>
      <c r="P1116" s="94">
        <v>0</v>
      </c>
      <c r="Q1116" s="94">
        <v>0</v>
      </c>
      <c r="R1116" t="s">
        <v>33</v>
      </c>
      <c r="S1116" s="94">
        <v>-65.819999999999993</v>
      </c>
      <c r="T1116" s="94">
        <v>0</v>
      </c>
      <c r="U1116" s="94">
        <v>65.819999999999993</v>
      </c>
      <c r="V1116" t="s">
        <v>220</v>
      </c>
      <c r="W1116" s="92"/>
      <c r="X1116" t="s">
        <v>2</v>
      </c>
      <c r="Y1116" t="s">
        <v>3</v>
      </c>
      <c r="Z1116" s="94">
        <v>0</v>
      </c>
      <c r="AA1116" s="94">
        <v>0</v>
      </c>
      <c r="AB1116" s="94">
        <v>0</v>
      </c>
      <c r="AC1116" s="94">
        <v>0</v>
      </c>
      <c r="AD1116" s="94">
        <v>0</v>
      </c>
    </row>
    <row r="1117" spans="1:30" x14ac:dyDescent="0.2">
      <c r="A1117" t="s">
        <v>2092</v>
      </c>
      <c r="B1117" t="s">
        <v>0</v>
      </c>
      <c r="C1117" t="s">
        <v>13</v>
      </c>
      <c r="D1117" t="s">
        <v>62</v>
      </c>
      <c r="E1117" t="s">
        <v>2093</v>
      </c>
      <c r="F1117" s="84" t="str">
        <f>VLOOKUP(A1117,[1]Sheet1!$A$2:$E$1721,5,FALSE)</f>
        <v>0</v>
      </c>
      <c r="G1117" s="84">
        <f>VLOOKUP(A1117,'[2]FA PLANT-&amp; ELECT INSLATION'!$A$6:$E$1086,5,FALSE)</f>
        <v>0</v>
      </c>
      <c r="H1117" s="92">
        <v>38718</v>
      </c>
      <c r="I1117" s="93">
        <f t="shared" si="17"/>
        <v>2006</v>
      </c>
      <c r="J1117" s="94">
        <v>0</v>
      </c>
      <c r="K1117" s="94">
        <v>823.41</v>
      </c>
      <c r="L1117" s="94">
        <v>-823.41</v>
      </c>
      <c r="M1117" s="94">
        <v>0</v>
      </c>
      <c r="N1117" s="94">
        <v>0</v>
      </c>
      <c r="O1117" s="94">
        <v>0</v>
      </c>
      <c r="P1117" s="94">
        <v>0</v>
      </c>
      <c r="Q1117" s="94">
        <v>0</v>
      </c>
      <c r="R1117" t="s">
        <v>33</v>
      </c>
      <c r="S1117" s="94">
        <v>-823.41</v>
      </c>
      <c r="T1117" s="94">
        <v>0</v>
      </c>
      <c r="U1117" s="94">
        <v>823.41</v>
      </c>
      <c r="V1117" t="s">
        <v>220</v>
      </c>
      <c r="W1117" s="92"/>
      <c r="X1117" t="s">
        <v>2</v>
      </c>
      <c r="Y1117" t="s">
        <v>3</v>
      </c>
      <c r="Z1117" s="94">
        <v>0</v>
      </c>
      <c r="AA1117" s="94">
        <v>0</v>
      </c>
      <c r="AB1117" s="94">
        <v>0</v>
      </c>
      <c r="AC1117" s="94">
        <v>0</v>
      </c>
      <c r="AD1117" s="94">
        <v>0</v>
      </c>
    </row>
    <row r="1118" spans="1:30" x14ac:dyDescent="0.2">
      <c r="A1118" t="s">
        <v>2259</v>
      </c>
      <c r="B1118" t="s">
        <v>0</v>
      </c>
      <c r="C1118" t="s">
        <v>13</v>
      </c>
      <c r="D1118" t="s">
        <v>62</v>
      </c>
      <c r="E1118" t="s">
        <v>2260</v>
      </c>
      <c r="F1118" s="84" t="str">
        <f>VLOOKUP(A1118,[1]Sheet1!$A$2:$E$1721,5,FALSE)</f>
        <v>0</v>
      </c>
      <c r="G1118" s="84">
        <f>VLOOKUP(A1118,'[2]FA PLANT-&amp; ELECT INSLATION'!$A$6:$E$1086,5,FALSE)</f>
        <v>0</v>
      </c>
      <c r="H1118" s="92">
        <v>38718</v>
      </c>
      <c r="I1118" s="93">
        <f t="shared" si="17"/>
        <v>2006</v>
      </c>
      <c r="J1118" s="94">
        <v>0</v>
      </c>
      <c r="K1118" s="94">
        <v>392.31</v>
      </c>
      <c r="L1118" s="94">
        <v>-392.31</v>
      </c>
      <c r="M1118" s="94">
        <v>0</v>
      </c>
      <c r="N1118" s="94">
        <v>0</v>
      </c>
      <c r="O1118" s="94">
        <v>0</v>
      </c>
      <c r="P1118" s="94">
        <v>0</v>
      </c>
      <c r="Q1118" s="94">
        <v>0</v>
      </c>
      <c r="R1118" t="s">
        <v>33</v>
      </c>
      <c r="S1118" s="94">
        <v>-392.31</v>
      </c>
      <c r="T1118" s="94">
        <v>0</v>
      </c>
      <c r="U1118" s="94">
        <v>392.31</v>
      </c>
      <c r="V1118" t="s">
        <v>220</v>
      </c>
      <c r="W1118" s="92"/>
      <c r="X1118" t="s">
        <v>2</v>
      </c>
      <c r="Y1118" t="s">
        <v>3</v>
      </c>
      <c r="Z1118" s="94">
        <v>0</v>
      </c>
      <c r="AA1118" s="94">
        <v>0</v>
      </c>
      <c r="AB1118" s="94">
        <v>0</v>
      </c>
      <c r="AC1118" s="94">
        <v>0</v>
      </c>
      <c r="AD1118" s="94">
        <v>0</v>
      </c>
    </row>
    <row r="1119" spans="1:30" x14ac:dyDescent="0.2">
      <c r="A1119" t="s">
        <v>2437</v>
      </c>
      <c r="B1119" t="s">
        <v>0</v>
      </c>
      <c r="C1119" t="s">
        <v>13</v>
      </c>
      <c r="D1119" t="s">
        <v>62</v>
      </c>
      <c r="E1119" t="s">
        <v>2297</v>
      </c>
      <c r="F1119" s="84" t="str">
        <f>VLOOKUP(A1119,[1]Sheet1!$A$2:$E$1721,5,FALSE)</f>
        <v>0</v>
      </c>
      <c r="G1119" s="84">
        <f>VLOOKUP(A1119,'[2]FA PLANT-&amp; ELECT INSLATION'!$A$6:$E$1086,5,FALSE)</f>
        <v>0</v>
      </c>
      <c r="H1119" s="92">
        <v>38718</v>
      </c>
      <c r="I1119" s="93">
        <f t="shared" si="17"/>
        <v>2006</v>
      </c>
      <c r="J1119" s="94">
        <v>0</v>
      </c>
      <c r="K1119" s="94">
        <v>104.47</v>
      </c>
      <c r="L1119" s="94">
        <v>-104.47</v>
      </c>
      <c r="M1119" s="94">
        <v>0</v>
      </c>
      <c r="N1119" s="94">
        <v>0</v>
      </c>
      <c r="O1119" s="94">
        <v>0</v>
      </c>
      <c r="P1119" s="94">
        <v>0</v>
      </c>
      <c r="Q1119" s="94">
        <v>0</v>
      </c>
      <c r="R1119" t="s">
        <v>33</v>
      </c>
      <c r="S1119" s="94">
        <v>-104.47</v>
      </c>
      <c r="T1119" s="94">
        <v>0</v>
      </c>
      <c r="U1119" s="94">
        <v>104.47</v>
      </c>
      <c r="V1119" t="s">
        <v>220</v>
      </c>
      <c r="W1119" s="92"/>
      <c r="X1119" t="s">
        <v>2</v>
      </c>
      <c r="Y1119" t="s">
        <v>3</v>
      </c>
      <c r="Z1119" s="94">
        <v>0</v>
      </c>
      <c r="AA1119" s="94">
        <v>0</v>
      </c>
      <c r="AB1119" s="94">
        <v>0</v>
      </c>
      <c r="AC1119" s="94">
        <v>0</v>
      </c>
      <c r="AD1119" s="94">
        <v>0</v>
      </c>
    </row>
    <row r="1120" spans="1:30" x14ac:dyDescent="0.2">
      <c r="A1120" t="s">
        <v>2149</v>
      </c>
      <c r="B1120" t="s">
        <v>0</v>
      </c>
      <c r="C1120" t="s">
        <v>13</v>
      </c>
      <c r="D1120" t="s">
        <v>62</v>
      </c>
      <c r="E1120" t="s">
        <v>2150</v>
      </c>
      <c r="F1120" s="84" t="str">
        <f>VLOOKUP(A1120,[1]Sheet1!$A$2:$E$1721,5,FALSE)</f>
        <v>0</v>
      </c>
      <c r="G1120" s="84">
        <f>VLOOKUP(A1120,'[2]FA PLANT-&amp; ELECT INSLATION'!$A$6:$E$1086,5,FALSE)</f>
        <v>0</v>
      </c>
      <c r="H1120" s="92">
        <v>38718</v>
      </c>
      <c r="I1120" s="93">
        <f t="shared" si="17"/>
        <v>2006</v>
      </c>
      <c r="J1120" s="94">
        <v>0</v>
      </c>
      <c r="K1120" s="94">
        <v>649.25</v>
      </c>
      <c r="L1120" s="94">
        <v>-649.25</v>
      </c>
      <c r="M1120" s="94">
        <v>0</v>
      </c>
      <c r="N1120" s="94">
        <v>0</v>
      </c>
      <c r="O1120" s="94">
        <v>0</v>
      </c>
      <c r="P1120" s="94">
        <v>0</v>
      </c>
      <c r="Q1120" s="94">
        <v>0</v>
      </c>
      <c r="R1120" t="s">
        <v>33</v>
      </c>
      <c r="S1120" s="94">
        <v>-649.25</v>
      </c>
      <c r="T1120" s="94">
        <v>0</v>
      </c>
      <c r="U1120" s="94">
        <v>649.25</v>
      </c>
      <c r="V1120" t="s">
        <v>220</v>
      </c>
      <c r="W1120" s="92"/>
      <c r="X1120" t="s">
        <v>2</v>
      </c>
      <c r="Y1120" t="s">
        <v>3</v>
      </c>
      <c r="Z1120" s="94">
        <v>0</v>
      </c>
      <c r="AA1120" s="94">
        <v>0</v>
      </c>
      <c r="AB1120" s="94">
        <v>0</v>
      </c>
      <c r="AC1120" s="94">
        <v>0</v>
      </c>
      <c r="AD1120" s="94">
        <v>0</v>
      </c>
    </row>
    <row r="1121" spans="1:30" x14ac:dyDescent="0.2">
      <c r="A1121" t="s">
        <v>2435</v>
      </c>
      <c r="B1121" t="s">
        <v>0</v>
      </c>
      <c r="C1121" t="s">
        <v>13</v>
      </c>
      <c r="D1121" t="s">
        <v>62</v>
      </c>
      <c r="E1121" t="s">
        <v>2436</v>
      </c>
      <c r="F1121" s="84" t="str">
        <f>VLOOKUP(A1121,[1]Sheet1!$A$2:$E$1721,5,FALSE)</f>
        <v>0</v>
      </c>
      <c r="G1121" s="84">
        <f>VLOOKUP(A1121,'[2]FA PLANT-&amp; ELECT INSLATION'!$A$6:$E$1086,5,FALSE)</f>
        <v>0</v>
      </c>
      <c r="H1121" s="92">
        <v>38718</v>
      </c>
      <c r="I1121" s="93">
        <f t="shared" si="17"/>
        <v>2006</v>
      </c>
      <c r="J1121" s="94">
        <v>0</v>
      </c>
      <c r="K1121" s="94">
        <v>106.15</v>
      </c>
      <c r="L1121" s="94">
        <v>-106.15</v>
      </c>
      <c r="M1121" s="94">
        <v>0</v>
      </c>
      <c r="N1121" s="94">
        <v>0</v>
      </c>
      <c r="O1121" s="94">
        <v>0</v>
      </c>
      <c r="P1121" s="94">
        <v>0</v>
      </c>
      <c r="Q1121" s="94">
        <v>0</v>
      </c>
      <c r="R1121" t="s">
        <v>33</v>
      </c>
      <c r="S1121" s="94">
        <v>-106.15</v>
      </c>
      <c r="T1121" s="94">
        <v>0</v>
      </c>
      <c r="U1121" s="94">
        <v>106.15</v>
      </c>
      <c r="V1121" t="s">
        <v>220</v>
      </c>
      <c r="W1121" s="92"/>
      <c r="X1121" t="s">
        <v>2</v>
      </c>
      <c r="Y1121" t="s">
        <v>3</v>
      </c>
      <c r="Z1121" s="94">
        <v>0</v>
      </c>
      <c r="AA1121" s="94">
        <v>0</v>
      </c>
      <c r="AB1121" s="94">
        <v>0</v>
      </c>
      <c r="AC1121" s="94">
        <v>0</v>
      </c>
      <c r="AD1121" s="94">
        <v>0</v>
      </c>
    </row>
    <row r="1122" spans="1:30" x14ac:dyDescent="0.2">
      <c r="A1122" t="s">
        <v>2505</v>
      </c>
      <c r="B1122" t="s">
        <v>0</v>
      </c>
      <c r="C1122" t="s">
        <v>13</v>
      </c>
      <c r="D1122" t="s">
        <v>62</v>
      </c>
      <c r="E1122" t="s">
        <v>2506</v>
      </c>
      <c r="F1122" s="84" t="str">
        <f>VLOOKUP(A1122,[1]Sheet1!$A$2:$E$1721,5,FALSE)</f>
        <v>0</v>
      </c>
      <c r="G1122" s="84">
        <f>VLOOKUP(A1122,'[2]FA PLANT-&amp; ELECT INSLATION'!$A$6:$E$1086,5,FALSE)</f>
        <v>0</v>
      </c>
      <c r="H1122" s="92">
        <v>38718</v>
      </c>
      <c r="I1122" s="93">
        <f t="shared" si="17"/>
        <v>2006</v>
      </c>
      <c r="J1122" s="94">
        <v>0</v>
      </c>
      <c r="K1122" s="94">
        <v>18.68</v>
      </c>
      <c r="L1122" s="94">
        <v>-18.68</v>
      </c>
      <c r="M1122" s="94">
        <v>0</v>
      </c>
      <c r="N1122" s="94">
        <v>0</v>
      </c>
      <c r="O1122" s="94">
        <v>0</v>
      </c>
      <c r="P1122" s="94">
        <v>0</v>
      </c>
      <c r="Q1122" s="94">
        <v>0</v>
      </c>
      <c r="R1122" t="s">
        <v>33</v>
      </c>
      <c r="S1122" s="94">
        <v>-18.68</v>
      </c>
      <c r="T1122" s="94">
        <v>0</v>
      </c>
      <c r="U1122" s="94">
        <v>18.68</v>
      </c>
      <c r="V1122" t="s">
        <v>220</v>
      </c>
      <c r="W1122" s="92"/>
      <c r="X1122" t="s">
        <v>2</v>
      </c>
      <c r="Y1122" t="s">
        <v>3</v>
      </c>
      <c r="Z1122" s="94">
        <v>0</v>
      </c>
      <c r="AA1122" s="94">
        <v>0</v>
      </c>
      <c r="AB1122" s="94">
        <v>0</v>
      </c>
      <c r="AC1122" s="94">
        <v>0</v>
      </c>
      <c r="AD1122" s="94">
        <v>0</v>
      </c>
    </row>
    <row r="1123" spans="1:30" x14ac:dyDescent="0.2">
      <c r="A1123" t="s">
        <v>2274</v>
      </c>
      <c r="B1123" t="s">
        <v>0</v>
      </c>
      <c r="C1123" t="s">
        <v>13</v>
      </c>
      <c r="D1123" t="s">
        <v>62</v>
      </c>
      <c r="E1123" t="s">
        <v>2275</v>
      </c>
      <c r="F1123" s="84" t="str">
        <f>VLOOKUP(A1123,[1]Sheet1!$A$2:$E$1721,5,FALSE)</f>
        <v>0</v>
      </c>
      <c r="G1123" s="84">
        <f>VLOOKUP(A1123,'[2]FA PLANT-&amp; ELECT INSLATION'!$A$6:$E$1086,5,FALSE)</f>
        <v>0</v>
      </c>
      <c r="H1123" s="92">
        <v>38718</v>
      </c>
      <c r="I1123" s="93">
        <f t="shared" si="17"/>
        <v>2006</v>
      </c>
      <c r="J1123" s="94">
        <v>0</v>
      </c>
      <c r="K1123" s="94">
        <v>353.29</v>
      </c>
      <c r="L1123" s="94">
        <v>-353.29</v>
      </c>
      <c r="M1123" s="94">
        <v>0</v>
      </c>
      <c r="N1123" s="94">
        <v>0</v>
      </c>
      <c r="O1123" s="94">
        <v>0</v>
      </c>
      <c r="P1123" s="94">
        <v>0</v>
      </c>
      <c r="Q1123" s="94">
        <v>0</v>
      </c>
      <c r="R1123" t="s">
        <v>33</v>
      </c>
      <c r="S1123" s="94">
        <v>-353.29</v>
      </c>
      <c r="T1123" s="94">
        <v>0</v>
      </c>
      <c r="U1123" s="94">
        <v>353.29</v>
      </c>
      <c r="V1123" t="s">
        <v>220</v>
      </c>
      <c r="W1123" s="92"/>
      <c r="X1123" t="s">
        <v>2</v>
      </c>
      <c r="Y1123" t="s">
        <v>3</v>
      </c>
      <c r="Z1123" s="94">
        <v>0</v>
      </c>
      <c r="AA1123" s="94">
        <v>0</v>
      </c>
      <c r="AB1123" s="94">
        <v>0</v>
      </c>
      <c r="AC1123" s="94">
        <v>0</v>
      </c>
      <c r="AD1123" s="94">
        <v>0</v>
      </c>
    </row>
    <row r="1124" spans="1:30" x14ac:dyDescent="0.2">
      <c r="A1124" t="s">
        <v>1983</v>
      </c>
      <c r="B1124" t="s">
        <v>0</v>
      </c>
      <c r="C1124" t="s">
        <v>13</v>
      </c>
      <c r="D1124" t="s">
        <v>62</v>
      </c>
      <c r="E1124" t="s">
        <v>1984</v>
      </c>
      <c r="F1124" s="84" t="str">
        <f>VLOOKUP(A1124,[1]Sheet1!$A$2:$E$1721,5,FALSE)</f>
        <v>0</v>
      </c>
      <c r="G1124" s="84">
        <f>VLOOKUP(A1124,'[2]FA PLANT-&amp; ELECT INSLATION'!$A$6:$E$1086,5,FALSE)</f>
        <v>0</v>
      </c>
      <c r="H1124" s="92">
        <v>38718</v>
      </c>
      <c r="I1124" s="93">
        <f t="shared" si="17"/>
        <v>2006</v>
      </c>
      <c r="J1124" s="94">
        <v>0</v>
      </c>
      <c r="K1124" s="94">
        <v>1234.95</v>
      </c>
      <c r="L1124" s="94">
        <v>-1234.95</v>
      </c>
      <c r="M1124" s="94">
        <v>0</v>
      </c>
      <c r="N1124" s="94">
        <v>0</v>
      </c>
      <c r="O1124" s="94">
        <v>0</v>
      </c>
      <c r="P1124" s="94">
        <v>0</v>
      </c>
      <c r="Q1124" s="94">
        <v>0</v>
      </c>
      <c r="R1124" t="s">
        <v>33</v>
      </c>
      <c r="S1124" s="94">
        <v>-1234.95</v>
      </c>
      <c r="T1124" s="94">
        <v>0</v>
      </c>
      <c r="U1124" s="94">
        <v>1234.95</v>
      </c>
      <c r="V1124" t="s">
        <v>220</v>
      </c>
      <c r="W1124" s="92"/>
      <c r="X1124" t="s">
        <v>2</v>
      </c>
      <c r="Y1124" t="s">
        <v>3</v>
      </c>
      <c r="Z1124" s="94">
        <v>0</v>
      </c>
      <c r="AA1124" s="94">
        <v>0</v>
      </c>
      <c r="AB1124" s="94">
        <v>0</v>
      </c>
      <c r="AC1124" s="94">
        <v>0</v>
      </c>
      <c r="AD1124" s="94">
        <v>0</v>
      </c>
    </row>
    <row r="1125" spans="1:30" x14ac:dyDescent="0.2">
      <c r="A1125" t="s">
        <v>1217</v>
      </c>
      <c r="B1125" t="s">
        <v>0</v>
      </c>
      <c r="C1125" t="s">
        <v>13</v>
      </c>
      <c r="D1125" t="s">
        <v>62</v>
      </c>
      <c r="E1125" t="s">
        <v>1218</v>
      </c>
      <c r="F1125" s="84" t="str">
        <f>VLOOKUP(A1125,[1]Sheet1!$A$2:$E$1721,5,FALSE)</f>
        <v>0</v>
      </c>
      <c r="G1125" s="84">
        <f>VLOOKUP(A1125,'[2]FA PLANT-&amp; ELECT INSLATION'!$A$6:$E$1086,5,FALSE)</f>
        <v>0</v>
      </c>
      <c r="H1125" s="92">
        <v>38718</v>
      </c>
      <c r="I1125" s="93">
        <f t="shared" si="17"/>
        <v>2006</v>
      </c>
      <c r="J1125" s="94">
        <v>0</v>
      </c>
      <c r="K1125" s="94">
        <v>39333.14</v>
      </c>
      <c r="L1125" s="94">
        <v>-39333.14</v>
      </c>
      <c r="M1125" s="94">
        <v>0</v>
      </c>
      <c r="N1125" s="94">
        <v>0</v>
      </c>
      <c r="O1125" s="94">
        <v>0</v>
      </c>
      <c r="P1125" s="94">
        <v>0</v>
      </c>
      <c r="Q1125" s="94">
        <v>0</v>
      </c>
      <c r="R1125" t="s">
        <v>33</v>
      </c>
      <c r="S1125" s="94">
        <v>-39333.14</v>
      </c>
      <c r="T1125" s="94">
        <v>0</v>
      </c>
      <c r="U1125" s="94">
        <v>39333.14</v>
      </c>
      <c r="V1125" t="s">
        <v>220</v>
      </c>
      <c r="W1125" s="92"/>
      <c r="X1125" t="s">
        <v>2</v>
      </c>
      <c r="Y1125" t="s">
        <v>3</v>
      </c>
      <c r="Z1125" s="94">
        <v>0</v>
      </c>
      <c r="AA1125" s="94">
        <v>0</v>
      </c>
      <c r="AB1125" s="94">
        <v>0</v>
      </c>
      <c r="AC1125" s="94">
        <v>0</v>
      </c>
      <c r="AD1125" s="94">
        <v>0</v>
      </c>
    </row>
    <row r="1126" spans="1:30" x14ac:dyDescent="0.2">
      <c r="A1126" t="s">
        <v>2380</v>
      </c>
      <c r="B1126" t="s">
        <v>0</v>
      </c>
      <c r="C1126" t="s">
        <v>13</v>
      </c>
      <c r="D1126" t="s">
        <v>62</v>
      </c>
      <c r="E1126" t="s">
        <v>2381</v>
      </c>
      <c r="F1126" s="84" t="str">
        <f>VLOOKUP(A1126,[1]Sheet1!$A$2:$E$1721,5,FALSE)</f>
        <v>0</v>
      </c>
      <c r="G1126" s="84">
        <f>VLOOKUP(A1126,'[2]FA PLANT-&amp; ELECT INSLATION'!$A$6:$E$1086,5,FALSE)</f>
        <v>0</v>
      </c>
      <c r="H1126" s="92">
        <v>38718</v>
      </c>
      <c r="I1126" s="93">
        <f t="shared" si="17"/>
        <v>2006</v>
      </c>
      <c r="J1126" s="94">
        <v>0</v>
      </c>
      <c r="K1126" s="94">
        <v>189.25</v>
      </c>
      <c r="L1126" s="94">
        <v>-189.25</v>
      </c>
      <c r="M1126" s="94">
        <v>0</v>
      </c>
      <c r="N1126" s="94">
        <v>0</v>
      </c>
      <c r="O1126" s="94">
        <v>0</v>
      </c>
      <c r="P1126" s="94">
        <v>0</v>
      </c>
      <c r="Q1126" s="94">
        <v>0</v>
      </c>
      <c r="R1126" t="s">
        <v>33</v>
      </c>
      <c r="S1126" s="94">
        <v>-189.25</v>
      </c>
      <c r="T1126" s="94">
        <v>0</v>
      </c>
      <c r="U1126" s="94">
        <v>189.25</v>
      </c>
      <c r="V1126" t="s">
        <v>220</v>
      </c>
      <c r="W1126" s="92"/>
      <c r="X1126" t="s">
        <v>2</v>
      </c>
      <c r="Y1126" t="s">
        <v>3</v>
      </c>
      <c r="Z1126" s="94">
        <v>0</v>
      </c>
      <c r="AA1126" s="94">
        <v>0</v>
      </c>
      <c r="AB1126" s="94">
        <v>0</v>
      </c>
      <c r="AC1126" s="94">
        <v>0</v>
      </c>
      <c r="AD1126" s="94">
        <v>0</v>
      </c>
    </row>
    <row r="1127" spans="1:30" x14ac:dyDescent="0.2">
      <c r="A1127" t="s">
        <v>2472</v>
      </c>
      <c r="B1127" t="s">
        <v>0</v>
      </c>
      <c r="C1127" t="s">
        <v>13</v>
      </c>
      <c r="D1127" t="s">
        <v>62</v>
      </c>
      <c r="E1127" t="s">
        <v>2473</v>
      </c>
      <c r="F1127" s="84" t="str">
        <f>VLOOKUP(A1127,[1]Sheet1!$A$2:$E$1721,5,FALSE)</f>
        <v>0</v>
      </c>
      <c r="G1127" s="84">
        <f>VLOOKUP(A1127,'[2]FA PLANT-&amp; ELECT INSLATION'!$A$6:$E$1086,5,FALSE)</f>
        <v>0</v>
      </c>
      <c r="H1127" s="92">
        <v>38718</v>
      </c>
      <c r="I1127" s="93">
        <f t="shared" si="17"/>
        <v>2006</v>
      </c>
      <c r="J1127" s="94">
        <v>0</v>
      </c>
      <c r="K1127" s="94">
        <v>53.06</v>
      </c>
      <c r="L1127" s="94">
        <v>-53.06</v>
      </c>
      <c r="M1127" s="94">
        <v>0</v>
      </c>
      <c r="N1127" s="94">
        <v>0</v>
      </c>
      <c r="O1127" s="94">
        <v>0</v>
      </c>
      <c r="P1127" s="94">
        <v>0</v>
      </c>
      <c r="Q1127" s="94">
        <v>0</v>
      </c>
      <c r="R1127" t="s">
        <v>33</v>
      </c>
      <c r="S1127" s="94">
        <v>-53.06</v>
      </c>
      <c r="T1127" s="94">
        <v>0</v>
      </c>
      <c r="U1127" s="94">
        <v>53.06</v>
      </c>
      <c r="V1127" t="s">
        <v>220</v>
      </c>
      <c r="W1127" s="92"/>
      <c r="X1127" t="s">
        <v>2</v>
      </c>
      <c r="Y1127" t="s">
        <v>3</v>
      </c>
      <c r="Z1127" s="94">
        <v>0</v>
      </c>
      <c r="AA1127" s="94">
        <v>0</v>
      </c>
      <c r="AB1127" s="94">
        <v>0</v>
      </c>
      <c r="AC1127" s="94">
        <v>0</v>
      </c>
      <c r="AD1127" s="94">
        <v>0</v>
      </c>
    </row>
    <row r="1128" spans="1:30" x14ac:dyDescent="0.2">
      <c r="A1128" t="s">
        <v>2388</v>
      </c>
      <c r="B1128" t="s">
        <v>0</v>
      </c>
      <c r="C1128" t="s">
        <v>13</v>
      </c>
      <c r="D1128" t="s">
        <v>62</v>
      </c>
      <c r="E1128" t="s">
        <v>2389</v>
      </c>
      <c r="F1128" s="84" t="str">
        <f>VLOOKUP(A1128,[1]Sheet1!$A$2:$E$1721,5,FALSE)</f>
        <v>0</v>
      </c>
      <c r="G1128" s="84">
        <f>VLOOKUP(A1128,'[2]FA PLANT-&amp; ELECT INSLATION'!$A$6:$E$1086,5,FALSE)</f>
        <v>0</v>
      </c>
      <c r="H1128" s="92">
        <v>38718</v>
      </c>
      <c r="I1128" s="93">
        <f t="shared" si="17"/>
        <v>2006</v>
      </c>
      <c r="J1128" s="94">
        <v>0</v>
      </c>
      <c r="K1128" s="94">
        <v>180.16</v>
      </c>
      <c r="L1128" s="94">
        <v>-180.16</v>
      </c>
      <c r="M1128" s="94">
        <v>0</v>
      </c>
      <c r="N1128" s="94">
        <v>0</v>
      </c>
      <c r="O1128" s="94">
        <v>0</v>
      </c>
      <c r="P1128" s="94">
        <v>0</v>
      </c>
      <c r="Q1128" s="94">
        <v>0</v>
      </c>
      <c r="R1128" t="s">
        <v>33</v>
      </c>
      <c r="S1128" s="94">
        <v>-180.16</v>
      </c>
      <c r="T1128" s="94">
        <v>0</v>
      </c>
      <c r="U1128" s="94">
        <v>180.16</v>
      </c>
      <c r="V1128" t="s">
        <v>220</v>
      </c>
      <c r="W1128" s="92"/>
      <c r="X1128" t="s">
        <v>2</v>
      </c>
      <c r="Y1128" t="s">
        <v>3</v>
      </c>
      <c r="Z1128" s="94">
        <v>0</v>
      </c>
      <c r="AA1128" s="94">
        <v>0</v>
      </c>
      <c r="AB1128" s="94">
        <v>0</v>
      </c>
      <c r="AC1128" s="94">
        <v>0</v>
      </c>
      <c r="AD1128" s="94">
        <v>0</v>
      </c>
    </row>
    <row r="1129" spans="1:30" x14ac:dyDescent="0.2">
      <c r="A1129" t="s">
        <v>2480</v>
      </c>
      <c r="B1129" t="s">
        <v>0</v>
      </c>
      <c r="C1129" t="s">
        <v>13</v>
      </c>
      <c r="D1129" t="s">
        <v>62</v>
      </c>
      <c r="E1129" t="s">
        <v>2481</v>
      </c>
      <c r="F1129" s="84" t="str">
        <f>VLOOKUP(A1129,[1]Sheet1!$A$2:$E$1721,5,FALSE)</f>
        <v>0</v>
      </c>
      <c r="G1129" s="84">
        <f>VLOOKUP(A1129,'[2]FA PLANT-&amp; ELECT INSLATION'!$A$6:$E$1086,5,FALSE)</f>
        <v>0</v>
      </c>
      <c r="H1129" s="92">
        <v>38718</v>
      </c>
      <c r="I1129" s="93">
        <f t="shared" si="17"/>
        <v>2006</v>
      </c>
      <c r="J1129" s="94">
        <v>0</v>
      </c>
      <c r="K1129" s="94">
        <v>38.450000000000003</v>
      </c>
      <c r="L1129" s="94">
        <v>-38.450000000000003</v>
      </c>
      <c r="M1129" s="94">
        <v>0</v>
      </c>
      <c r="N1129" s="94">
        <v>0</v>
      </c>
      <c r="O1129" s="94">
        <v>0</v>
      </c>
      <c r="P1129" s="94">
        <v>0</v>
      </c>
      <c r="Q1129" s="94">
        <v>0</v>
      </c>
      <c r="R1129" t="s">
        <v>33</v>
      </c>
      <c r="S1129" s="94">
        <v>-38.450000000000003</v>
      </c>
      <c r="T1129" s="94">
        <v>0</v>
      </c>
      <c r="U1129" s="94">
        <v>38.450000000000003</v>
      </c>
      <c r="V1129" t="s">
        <v>220</v>
      </c>
      <c r="W1129" s="92"/>
      <c r="X1129" t="s">
        <v>2</v>
      </c>
      <c r="Y1129" t="s">
        <v>3</v>
      </c>
      <c r="Z1129" s="94">
        <v>0</v>
      </c>
      <c r="AA1129" s="94">
        <v>0</v>
      </c>
      <c r="AB1129" s="94">
        <v>0</v>
      </c>
      <c r="AC1129" s="94">
        <v>0</v>
      </c>
      <c r="AD1129" s="94">
        <v>0</v>
      </c>
    </row>
    <row r="1130" spans="1:30" x14ac:dyDescent="0.2">
      <c r="A1130" t="s">
        <v>2497</v>
      </c>
      <c r="B1130" t="s">
        <v>0</v>
      </c>
      <c r="C1130" t="s">
        <v>13</v>
      </c>
      <c r="D1130" t="s">
        <v>62</v>
      </c>
      <c r="E1130" t="s">
        <v>2498</v>
      </c>
      <c r="F1130" s="84" t="str">
        <f>VLOOKUP(A1130,[1]Sheet1!$A$2:$E$1721,5,FALSE)</f>
        <v>0</v>
      </c>
      <c r="G1130" s="84">
        <f>VLOOKUP(A1130,'[2]FA PLANT-&amp; ELECT INSLATION'!$A$6:$E$1086,5,FALSE)</f>
        <v>0</v>
      </c>
      <c r="H1130" s="92">
        <v>38718</v>
      </c>
      <c r="I1130" s="93">
        <f t="shared" si="17"/>
        <v>2006</v>
      </c>
      <c r="J1130" s="94">
        <v>0</v>
      </c>
      <c r="K1130" s="94">
        <v>26.53</v>
      </c>
      <c r="L1130" s="94">
        <v>-26.53</v>
      </c>
      <c r="M1130" s="94">
        <v>0</v>
      </c>
      <c r="N1130" s="94">
        <v>0</v>
      </c>
      <c r="O1130" s="94">
        <v>0</v>
      </c>
      <c r="P1130" s="94">
        <v>0</v>
      </c>
      <c r="Q1130" s="94">
        <v>0</v>
      </c>
      <c r="R1130" t="s">
        <v>33</v>
      </c>
      <c r="S1130" s="94">
        <v>-26.53</v>
      </c>
      <c r="T1130" s="94">
        <v>0</v>
      </c>
      <c r="U1130" s="94">
        <v>26.53</v>
      </c>
      <c r="V1130" t="s">
        <v>220</v>
      </c>
      <c r="W1130" s="92"/>
      <c r="X1130" t="s">
        <v>2</v>
      </c>
      <c r="Y1130" t="s">
        <v>3</v>
      </c>
      <c r="Z1130" s="94">
        <v>0</v>
      </c>
      <c r="AA1130" s="94">
        <v>0</v>
      </c>
      <c r="AB1130" s="94">
        <v>0</v>
      </c>
      <c r="AC1130" s="94">
        <v>0</v>
      </c>
      <c r="AD1130" s="94">
        <v>0</v>
      </c>
    </row>
    <row r="1131" spans="1:30" x14ac:dyDescent="0.2">
      <c r="A1131" t="s">
        <v>2503</v>
      </c>
      <c r="B1131" t="s">
        <v>0</v>
      </c>
      <c r="C1131" t="s">
        <v>13</v>
      </c>
      <c r="D1131" t="s">
        <v>62</v>
      </c>
      <c r="E1131" t="s">
        <v>2504</v>
      </c>
      <c r="F1131" s="84" t="str">
        <f>VLOOKUP(A1131,[1]Sheet1!$A$2:$E$1721,5,FALSE)</f>
        <v>0</v>
      </c>
      <c r="G1131" s="84">
        <f>VLOOKUP(A1131,'[2]FA PLANT-&amp; ELECT INSLATION'!$A$6:$E$1086,5,FALSE)</f>
        <v>0</v>
      </c>
      <c r="H1131" s="92">
        <v>38718</v>
      </c>
      <c r="I1131" s="93">
        <f t="shared" si="17"/>
        <v>2006</v>
      </c>
      <c r="J1131" s="94">
        <v>0</v>
      </c>
      <c r="K1131" s="94">
        <v>21.58</v>
      </c>
      <c r="L1131" s="94">
        <v>-21.58</v>
      </c>
      <c r="M1131" s="94">
        <v>0</v>
      </c>
      <c r="N1131" s="94">
        <v>0</v>
      </c>
      <c r="O1131" s="94">
        <v>0</v>
      </c>
      <c r="P1131" s="94">
        <v>0</v>
      </c>
      <c r="Q1131" s="94">
        <v>0</v>
      </c>
      <c r="R1131" t="s">
        <v>33</v>
      </c>
      <c r="S1131" s="94">
        <v>-21.58</v>
      </c>
      <c r="T1131" s="94">
        <v>0</v>
      </c>
      <c r="U1131" s="94">
        <v>21.58</v>
      </c>
      <c r="V1131" t="s">
        <v>220</v>
      </c>
      <c r="W1131" s="92"/>
      <c r="X1131" t="s">
        <v>2</v>
      </c>
      <c r="Y1131" t="s">
        <v>3</v>
      </c>
      <c r="Z1131" s="94">
        <v>0</v>
      </c>
      <c r="AA1131" s="94">
        <v>0</v>
      </c>
      <c r="AB1131" s="94">
        <v>0</v>
      </c>
      <c r="AC1131" s="94">
        <v>0</v>
      </c>
      <c r="AD1131" s="94">
        <v>0</v>
      </c>
    </row>
    <row r="1132" spans="1:30" x14ac:dyDescent="0.2">
      <c r="A1132" t="s">
        <v>2430</v>
      </c>
      <c r="B1132" t="s">
        <v>0</v>
      </c>
      <c r="C1132" t="s">
        <v>13</v>
      </c>
      <c r="D1132" t="s">
        <v>62</v>
      </c>
      <c r="E1132" t="s">
        <v>2431</v>
      </c>
      <c r="F1132" s="84" t="str">
        <f>VLOOKUP(A1132,[1]Sheet1!$A$2:$E$1721,5,FALSE)</f>
        <v>0</v>
      </c>
      <c r="G1132" s="84">
        <f>VLOOKUP(A1132,'[2]FA PLANT-&amp; ELECT INSLATION'!$A$6:$E$1086,5,FALSE)</f>
        <v>0</v>
      </c>
      <c r="H1132" s="92">
        <v>38718</v>
      </c>
      <c r="I1132" s="93">
        <f t="shared" si="17"/>
        <v>2006</v>
      </c>
      <c r="J1132" s="94">
        <v>0</v>
      </c>
      <c r="K1132" s="94">
        <v>114.72</v>
      </c>
      <c r="L1132" s="94">
        <v>-114.72</v>
      </c>
      <c r="M1132" s="94">
        <v>0</v>
      </c>
      <c r="N1132" s="94">
        <v>0</v>
      </c>
      <c r="O1132" s="94">
        <v>0</v>
      </c>
      <c r="P1132" s="94">
        <v>0</v>
      </c>
      <c r="Q1132" s="94">
        <v>0</v>
      </c>
      <c r="R1132" t="s">
        <v>33</v>
      </c>
      <c r="S1132" s="94">
        <v>-114.72</v>
      </c>
      <c r="T1132" s="94">
        <v>0</v>
      </c>
      <c r="U1132" s="94">
        <v>114.72</v>
      </c>
      <c r="V1132" t="s">
        <v>220</v>
      </c>
      <c r="W1132" s="92"/>
      <c r="X1132" t="s">
        <v>2</v>
      </c>
      <c r="Y1132" t="s">
        <v>3</v>
      </c>
      <c r="Z1132" s="94">
        <v>0</v>
      </c>
      <c r="AA1132" s="94">
        <v>0</v>
      </c>
      <c r="AB1132" s="94">
        <v>0</v>
      </c>
      <c r="AC1132" s="94">
        <v>0</v>
      </c>
      <c r="AD1132" s="94">
        <v>0</v>
      </c>
    </row>
    <row r="1133" spans="1:30" x14ac:dyDescent="0.2">
      <c r="A1133" t="s">
        <v>2406</v>
      </c>
      <c r="B1133" t="s">
        <v>0</v>
      </c>
      <c r="C1133" t="s">
        <v>13</v>
      </c>
      <c r="D1133" t="s">
        <v>62</v>
      </c>
      <c r="E1133" t="s">
        <v>2407</v>
      </c>
      <c r="F1133" s="84" t="str">
        <f>VLOOKUP(A1133,[1]Sheet1!$A$2:$E$1721,5,FALSE)</f>
        <v>0</v>
      </c>
      <c r="G1133" s="84">
        <f>VLOOKUP(A1133,'[2]FA PLANT-&amp; ELECT INSLATION'!$A$6:$E$1086,5,FALSE)</f>
        <v>0</v>
      </c>
      <c r="H1133" s="92">
        <v>38718</v>
      </c>
      <c r="I1133" s="93">
        <f t="shared" si="17"/>
        <v>2006</v>
      </c>
      <c r="J1133" s="94">
        <v>0</v>
      </c>
      <c r="K1133" s="94">
        <v>160.51</v>
      </c>
      <c r="L1133" s="94">
        <v>-160.51</v>
      </c>
      <c r="M1133" s="94">
        <v>0</v>
      </c>
      <c r="N1133" s="94">
        <v>0</v>
      </c>
      <c r="O1133" s="94">
        <v>0</v>
      </c>
      <c r="P1133" s="94">
        <v>0</v>
      </c>
      <c r="Q1133" s="94">
        <v>0</v>
      </c>
      <c r="R1133" t="s">
        <v>33</v>
      </c>
      <c r="S1133" s="94">
        <v>-160.51</v>
      </c>
      <c r="T1133" s="94">
        <v>0</v>
      </c>
      <c r="U1133" s="94">
        <v>160.51</v>
      </c>
      <c r="V1133" t="s">
        <v>220</v>
      </c>
      <c r="W1133" s="92"/>
      <c r="X1133" t="s">
        <v>2</v>
      </c>
      <c r="Y1133" t="s">
        <v>3</v>
      </c>
      <c r="Z1133" s="94">
        <v>0</v>
      </c>
      <c r="AA1133" s="94">
        <v>0</v>
      </c>
      <c r="AB1133" s="94">
        <v>0</v>
      </c>
      <c r="AC1133" s="94">
        <v>0</v>
      </c>
      <c r="AD1133" s="94">
        <v>0</v>
      </c>
    </row>
    <row r="1134" spans="1:30" x14ac:dyDescent="0.2">
      <c r="A1134" t="s">
        <v>2440</v>
      </c>
      <c r="B1134" t="s">
        <v>0</v>
      </c>
      <c r="C1134" t="s">
        <v>13</v>
      </c>
      <c r="D1134" t="s">
        <v>62</v>
      </c>
      <c r="E1134" t="s">
        <v>2441</v>
      </c>
      <c r="F1134" s="84" t="str">
        <f>VLOOKUP(A1134,[1]Sheet1!$A$2:$E$1721,5,FALSE)</f>
        <v>0</v>
      </c>
      <c r="G1134" s="84">
        <f>VLOOKUP(A1134,'[2]FA PLANT-&amp; ELECT INSLATION'!$A$6:$E$1086,5,FALSE)</f>
        <v>0</v>
      </c>
      <c r="H1134" s="92">
        <v>38718</v>
      </c>
      <c r="I1134" s="93">
        <f t="shared" si="17"/>
        <v>2006</v>
      </c>
      <c r="J1134" s="94">
        <v>0</v>
      </c>
      <c r="K1134" s="94">
        <v>97.27</v>
      </c>
      <c r="L1134" s="94">
        <v>-97.27</v>
      </c>
      <c r="M1134" s="94">
        <v>0</v>
      </c>
      <c r="N1134" s="94">
        <v>0</v>
      </c>
      <c r="O1134" s="94">
        <v>0</v>
      </c>
      <c r="P1134" s="94">
        <v>0</v>
      </c>
      <c r="Q1134" s="94">
        <v>0</v>
      </c>
      <c r="R1134" t="s">
        <v>33</v>
      </c>
      <c r="S1134" s="94">
        <v>-97.27</v>
      </c>
      <c r="T1134" s="94">
        <v>0</v>
      </c>
      <c r="U1134" s="94">
        <v>97.27</v>
      </c>
      <c r="V1134" t="s">
        <v>220</v>
      </c>
      <c r="W1134" s="92"/>
      <c r="X1134" t="s">
        <v>2</v>
      </c>
      <c r="Y1134" t="s">
        <v>3</v>
      </c>
      <c r="Z1134" s="94">
        <v>0</v>
      </c>
      <c r="AA1134" s="94">
        <v>0</v>
      </c>
      <c r="AB1134" s="94">
        <v>0</v>
      </c>
      <c r="AC1134" s="94">
        <v>0</v>
      </c>
      <c r="AD1134" s="94">
        <v>0</v>
      </c>
    </row>
    <row r="1135" spans="1:30" x14ac:dyDescent="0.2">
      <c r="A1135" t="s">
        <v>1835</v>
      </c>
      <c r="B1135" t="s">
        <v>0</v>
      </c>
      <c r="C1135" t="s">
        <v>13</v>
      </c>
      <c r="D1135" t="s">
        <v>62</v>
      </c>
      <c r="E1135" t="s">
        <v>1836</v>
      </c>
      <c r="F1135" s="84" t="str">
        <f>VLOOKUP(A1135,[1]Sheet1!$A$2:$E$1721,5,FALSE)</f>
        <v>0</v>
      </c>
      <c r="G1135" s="84">
        <f>VLOOKUP(A1135,'[2]FA PLANT-&amp; ELECT INSLATION'!$A$6:$E$1086,5,FALSE)</f>
        <v>0</v>
      </c>
      <c r="H1135" s="92">
        <v>38718</v>
      </c>
      <c r="I1135" s="93">
        <f t="shared" si="17"/>
        <v>2006</v>
      </c>
      <c r="J1135" s="94">
        <v>0</v>
      </c>
      <c r="K1135" s="94">
        <v>2712.82</v>
      </c>
      <c r="L1135" s="94">
        <v>-2712.82</v>
      </c>
      <c r="M1135" s="94">
        <v>0</v>
      </c>
      <c r="N1135" s="94">
        <v>0</v>
      </c>
      <c r="O1135" s="94">
        <v>0</v>
      </c>
      <c r="P1135" s="94">
        <v>0</v>
      </c>
      <c r="Q1135" s="94">
        <v>0</v>
      </c>
      <c r="R1135" t="s">
        <v>33</v>
      </c>
      <c r="S1135" s="94">
        <v>-2712.82</v>
      </c>
      <c r="T1135" s="94">
        <v>0</v>
      </c>
      <c r="U1135" s="94">
        <v>2712.82</v>
      </c>
      <c r="V1135" t="s">
        <v>220</v>
      </c>
      <c r="W1135" s="92"/>
      <c r="X1135" t="s">
        <v>2</v>
      </c>
      <c r="Y1135" t="s">
        <v>3</v>
      </c>
      <c r="Z1135" s="94">
        <v>0</v>
      </c>
      <c r="AA1135" s="94">
        <v>0</v>
      </c>
      <c r="AB1135" s="94">
        <v>0</v>
      </c>
      <c r="AC1135" s="94">
        <v>0</v>
      </c>
      <c r="AD1135" s="94">
        <v>0</v>
      </c>
    </row>
    <row r="1136" spans="1:30" x14ac:dyDescent="0.2">
      <c r="A1136" t="s">
        <v>1892</v>
      </c>
      <c r="B1136" t="s">
        <v>0</v>
      </c>
      <c r="C1136" t="s">
        <v>13</v>
      </c>
      <c r="D1136" t="s">
        <v>62</v>
      </c>
      <c r="E1136" t="s">
        <v>20</v>
      </c>
      <c r="F1136" s="84" t="str">
        <f>VLOOKUP(A1136,[1]Sheet1!$A$2:$E$1721,5,FALSE)</f>
        <v>0</v>
      </c>
      <c r="G1136" s="84">
        <f>VLOOKUP(A1136,'[2]FA PLANT-&amp; ELECT INSLATION'!$A$6:$E$1086,5,FALSE)</f>
        <v>0</v>
      </c>
      <c r="H1136" s="92">
        <v>38718</v>
      </c>
      <c r="I1136" s="93">
        <f t="shared" si="17"/>
        <v>2006</v>
      </c>
      <c r="J1136" s="94">
        <v>1939.99</v>
      </c>
      <c r="K1136" s="94">
        <v>1957.67</v>
      </c>
      <c r="L1136" s="94">
        <v>-17.68</v>
      </c>
      <c r="M1136" s="94">
        <v>0</v>
      </c>
      <c r="N1136" s="94">
        <v>0</v>
      </c>
      <c r="O1136" s="94">
        <v>0</v>
      </c>
      <c r="P1136" s="94">
        <v>0</v>
      </c>
      <c r="Q1136" s="94">
        <v>0</v>
      </c>
      <c r="R1136" t="s">
        <v>33</v>
      </c>
      <c r="S1136" s="94">
        <v>-17.68</v>
      </c>
      <c r="T1136" s="94">
        <v>1939.99</v>
      </c>
      <c r="U1136" s="94">
        <v>1957.67</v>
      </c>
      <c r="V1136" t="s">
        <v>220</v>
      </c>
      <c r="W1136" s="92"/>
      <c r="X1136" t="s">
        <v>2</v>
      </c>
      <c r="Y1136" t="s">
        <v>3</v>
      </c>
      <c r="Z1136" s="94">
        <v>0</v>
      </c>
      <c r="AA1136" s="94">
        <v>0</v>
      </c>
      <c r="AB1136" s="94">
        <v>0</v>
      </c>
      <c r="AC1136" s="94">
        <v>0</v>
      </c>
      <c r="AD1136" s="94">
        <v>0</v>
      </c>
    </row>
    <row r="1137" spans="1:30" x14ac:dyDescent="0.2">
      <c r="A1137" t="s">
        <v>2468</v>
      </c>
      <c r="B1137" t="s">
        <v>0</v>
      </c>
      <c r="C1137" t="s">
        <v>13</v>
      </c>
      <c r="D1137" t="s">
        <v>62</v>
      </c>
      <c r="E1137" t="s">
        <v>2469</v>
      </c>
      <c r="F1137" s="84" t="str">
        <f>VLOOKUP(A1137,[1]Sheet1!$A$2:$E$1721,5,FALSE)</f>
        <v>0</v>
      </c>
      <c r="G1137" s="84">
        <f>VLOOKUP(A1137,'[2]FA PLANT-&amp; ELECT INSLATION'!$A$6:$E$1086,5,FALSE)</f>
        <v>0</v>
      </c>
      <c r="H1137" s="92">
        <v>38718</v>
      </c>
      <c r="I1137" s="93">
        <f t="shared" si="17"/>
        <v>2006</v>
      </c>
      <c r="J1137" s="94">
        <v>0</v>
      </c>
      <c r="K1137" s="94">
        <v>55.2</v>
      </c>
      <c r="L1137" s="94">
        <v>-55.2</v>
      </c>
      <c r="M1137" s="94">
        <v>0</v>
      </c>
      <c r="N1137" s="94">
        <v>0</v>
      </c>
      <c r="O1137" s="94">
        <v>0</v>
      </c>
      <c r="P1137" s="94">
        <v>0</v>
      </c>
      <c r="Q1137" s="94">
        <v>0</v>
      </c>
      <c r="R1137" t="s">
        <v>33</v>
      </c>
      <c r="S1137" s="94">
        <v>-55.2</v>
      </c>
      <c r="T1137" s="94">
        <v>0</v>
      </c>
      <c r="U1137" s="94">
        <v>55.2</v>
      </c>
      <c r="V1137" t="s">
        <v>220</v>
      </c>
      <c r="W1137" s="92"/>
      <c r="X1137" t="s">
        <v>2</v>
      </c>
      <c r="Y1137" t="s">
        <v>3</v>
      </c>
      <c r="Z1137" s="94">
        <v>0</v>
      </c>
      <c r="AA1137" s="94">
        <v>0</v>
      </c>
      <c r="AB1137" s="94">
        <v>0</v>
      </c>
      <c r="AC1137" s="94">
        <v>0</v>
      </c>
      <c r="AD1137" s="94">
        <v>0</v>
      </c>
    </row>
    <row r="1138" spans="1:30" x14ac:dyDescent="0.2">
      <c r="A1138" t="s">
        <v>1684</v>
      </c>
      <c r="B1138" t="s">
        <v>0</v>
      </c>
      <c r="C1138" t="s">
        <v>13</v>
      </c>
      <c r="D1138" t="s">
        <v>62</v>
      </c>
      <c r="E1138" t="s">
        <v>1685</v>
      </c>
      <c r="F1138" s="84" t="str">
        <f>VLOOKUP(A1138,[1]Sheet1!$A$2:$E$1721,5,FALSE)</f>
        <v>5</v>
      </c>
      <c r="G1138" s="84">
        <f>VLOOKUP(A1138,'[2]FA PLANT-&amp; ELECT INSLATION'!$A$6:$E$1086,5,FALSE)</f>
        <v>0</v>
      </c>
      <c r="H1138" s="92">
        <v>39262</v>
      </c>
      <c r="I1138" s="93">
        <f t="shared" si="17"/>
        <v>2007</v>
      </c>
      <c r="J1138" s="94">
        <v>290</v>
      </c>
      <c r="K1138" s="94">
        <v>5800</v>
      </c>
      <c r="L1138" s="94">
        <v>-5510</v>
      </c>
      <c r="M1138" s="94">
        <v>0</v>
      </c>
      <c r="N1138" s="94">
        <v>0</v>
      </c>
      <c r="O1138" s="94">
        <v>0</v>
      </c>
      <c r="P1138" s="94">
        <v>0</v>
      </c>
      <c r="Q1138" s="94">
        <v>0</v>
      </c>
      <c r="R1138" t="s">
        <v>33</v>
      </c>
      <c r="S1138" s="94">
        <v>-5510</v>
      </c>
      <c r="T1138" s="94">
        <v>290</v>
      </c>
      <c r="U1138" s="94">
        <v>5800</v>
      </c>
      <c r="V1138" t="s">
        <v>220</v>
      </c>
      <c r="W1138" s="92"/>
      <c r="X1138" t="s">
        <v>2</v>
      </c>
      <c r="Y1138" t="s">
        <v>3</v>
      </c>
      <c r="Z1138" s="94">
        <v>0</v>
      </c>
      <c r="AA1138" s="94">
        <v>0</v>
      </c>
      <c r="AB1138" s="94">
        <v>0</v>
      </c>
      <c r="AC1138" s="94">
        <v>0</v>
      </c>
      <c r="AD1138" s="94">
        <v>0</v>
      </c>
    </row>
    <row r="1139" spans="1:30" x14ac:dyDescent="0.2">
      <c r="A1139" t="s">
        <v>1688</v>
      </c>
      <c r="B1139" t="s">
        <v>0</v>
      </c>
      <c r="C1139" t="s">
        <v>13</v>
      </c>
      <c r="D1139" t="s">
        <v>62</v>
      </c>
      <c r="E1139" t="s">
        <v>1689</v>
      </c>
      <c r="F1139" s="84" t="str">
        <f>VLOOKUP(A1139,[1]Sheet1!$A$2:$E$1721,5,FALSE)</f>
        <v>5</v>
      </c>
      <c r="G1139" s="84">
        <f>VLOOKUP(A1139,'[2]FA PLANT-&amp; ELECT INSLATION'!$A$6:$E$1086,5,FALSE)</f>
        <v>0</v>
      </c>
      <c r="H1139" s="92">
        <v>39270</v>
      </c>
      <c r="I1139" s="93">
        <f t="shared" si="17"/>
        <v>2007</v>
      </c>
      <c r="J1139" s="94">
        <v>286</v>
      </c>
      <c r="K1139" s="94">
        <v>5720</v>
      </c>
      <c r="L1139" s="94">
        <v>-5434</v>
      </c>
      <c r="M1139" s="94">
        <v>0</v>
      </c>
      <c r="N1139" s="94">
        <v>0</v>
      </c>
      <c r="O1139" s="94">
        <v>0</v>
      </c>
      <c r="P1139" s="94">
        <v>0</v>
      </c>
      <c r="Q1139" s="94">
        <v>0</v>
      </c>
      <c r="R1139" t="s">
        <v>33</v>
      </c>
      <c r="S1139" s="94">
        <v>-5434</v>
      </c>
      <c r="T1139" s="94">
        <v>286</v>
      </c>
      <c r="U1139" s="94">
        <v>5720</v>
      </c>
      <c r="V1139" t="s">
        <v>220</v>
      </c>
      <c r="W1139" s="92"/>
      <c r="X1139" t="s">
        <v>2</v>
      </c>
      <c r="Y1139" t="s">
        <v>3</v>
      </c>
      <c r="Z1139" s="94">
        <v>0</v>
      </c>
      <c r="AA1139" s="94">
        <v>0</v>
      </c>
      <c r="AB1139" s="94">
        <v>0</v>
      </c>
      <c r="AC1139" s="94">
        <v>0</v>
      </c>
      <c r="AD1139" s="94">
        <v>0</v>
      </c>
    </row>
    <row r="1140" spans="1:30" x14ac:dyDescent="0.2">
      <c r="A1140" t="s">
        <v>2552</v>
      </c>
      <c r="B1140" t="s">
        <v>0</v>
      </c>
      <c r="C1140" t="s">
        <v>13</v>
      </c>
      <c r="D1140" t="s">
        <v>62</v>
      </c>
      <c r="E1140" t="s">
        <v>2553</v>
      </c>
      <c r="F1140" s="84" t="str">
        <f>VLOOKUP(A1140,[1]Sheet1!$A$2:$E$1721,5,FALSE)</f>
        <v>7</v>
      </c>
      <c r="G1140" s="84">
        <f>VLOOKUP(A1140,'[2]FA PLANT-&amp; ELECT INSLATION'!$A$6:$E$1086,5,FALSE)</f>
        <v>0</v>
      </c>
      <c r="H1140" s="92">
        <v>39176</v>
      </c>
      <c r="I1140" s="93">
        <f t="shared" si="17"/>
        <v>2007</v>
      </c>
      <c r="J1140" s="94">
        <v>740</v>
      </c>
      <c r="K1140" s="94">
        <v>14800</v>
      </c>
      <c r="L1140" s="94">
        <v>-14060</v>
      </c>
      <c r="M1140" s="94">
        <v>0</v>
      </c>
      <c r="N1140" s="94">
        <v>0</v>
      </c>
      <c r="O1140" s="94">
        <v>-14800</v>
      </c>
      <c r="P1140" s="94">
        <v>0</v>
      </c>
      <c r="Q1140" s="94">
        <v>14060</v>
      </c>
      <c r="R1140" t="s">
        <v>33</v>
      </c>
      <c r="S1140" s="94">
        <v>0</v>
      </c>
      <c r="T1140" s="94">
        <v>0</v>
      </c>
      <c r="U1140" s="94">
        <v>0</v>
      </c>
      <c r="V1140" t="s">
        <v>220</v>
      </c>
      <c r="W1140" s="92">
        <v>44012</v>
      </c>
      <c r="X1140" t="s">
        <v>2</v>
      </c>
      <c r="Y1140" t="s">
        <v>3</v>
      </c>
      <c r="Z1140" s="94">
        <v>0</v>
      </c>
      <c r="AA1140" s="94">
        <v>0</v>
      </c>
      <c r="AB1140" s="94">
        <v>0</v>
      </c>
      <c r="AC1140" s="94">
        <v>0</v>
      </c>
      <c r="AD1140" s="94">
        <v>0</v>
      </c>
    </row>
    <row r="1141" spans="1:30" x14ac:dyDescent="0.2">
      <c r="A1141" t="s">
        <v>1478</v>
      </c>
      <c r="B1141" t="s">
        <v>0</v>
      </c>
      <c r="C1141" t="s">
        <v>13</v>
      </c>
      <c r="D1141" t="s">
        <v>62</v>
      </c>
      <c r="E1141" t="s">
        <v>1479</v>
      </c>
      <c r="F1141" s="84" t="str">
        <f>VLOOKUP(A1141,[1]Sheet1!$A$2:$E$1721,5,FALSE)</f>
        <v>7</v>
      </c>
      <c r="G1141" s="84">
        <f>VLOOKUP(A1141,'[2]FA PLANT-&amp; ELECT INSLATION'!$A$6:$E$1086,5,FALSE)</f>
        <v>0</v>
      </c>
      <c r="H1141" s="92">
        <v>39217</v>
      </c>
      <c r="I1141" s="93">
        <f t="shared" si="17"/>
        <v>2007</v>
      </c>
      <c r="J1141" s="94">
        <v>740</v>
      </c>
      <c r="K1141" s="94">
        <v>14800</v>
      </c>
      <c r="L1141" s="94">
        <v>-14060</v>
      </c>
      <c r="M1141" s="94">
        <v>0</v>
      </c>
      <c r="N1141" s="94">
        <v>0</v>
      </c>
      <c r="O1141" s="94">
        <v>0</v>
      </c>
      <c r="P1141" s="94">
        <v>0</v>
      </c>
      <c r="Q1141" s="94">
        <v>0</v>
      </c>
      <c r="R1141" t="s">
        <v>33</v>
      </c>
      <c r="S1141" s="94">
        <v>-14060</v>
      </c>
      <c r="T1141" s="94">
        <v>740</v>
      </c>
      <c r="U1141" s="94">
        <v>14800</v>
      </c>
      <c r="V1141" t="s">
        <v>220</v>
      </c>
      <c r="W1141" s="92"/>
      <c r="X1141" t="s">
        <v>2</v>
      </c>
      <c r="Y1141" t="s">
        <v>3</v>
      </c>
      <c r="Z1141" s="94">
        <v>0</v>
      </c>
      <c r="AA1141" s="94">
        <v>0</v>
      </c>
      <c r="AB1141" s="94">
        <v>0</v>
      </c>
      <c r="AC1141" s="94">
        <v>0</v>
      </c>
      <c r="AD1141" s="94">
        <v>0</v>
      </c>
    </row>
    <row r="1142" spans="1:30" x14ac:dyDescent="0.2">
      <c r="A1142" t="s">
        <v>1642</v>
      </c>
      <c r="B1142" t="s">
        <v>0</v>
      </c>
      <c r="C1142" t="s">
        <v>13</v>
      </c>
      <c r="D1142" t="s">
        <v>62</v>
      </c>
      <c r="E1142" t="s">
        <v>1643</v>
      </c>
      <c r="F1142" s="84" t="str">
        <f>VLOOKUP(A1142,[1]Sheet1!$A$2:$E$1721,5,FALSE)</f>
        <v>7</v>
      </c>
      <c r="G1142" s="84">
        <f>VLOOKUP(A1142,'[2]FA PLANT-&amp; ELECT INSLATION'!$A$6:$E$1086,5,FALSE)</f>
        <v>0</v>
      </c>
      <c r="H1142" s="92">
        <v>39213</v>
      </c>
      <c r="I1142" s="93">
        <f t="shared" si="17"/>
        <v>2007</v>
      </c>
      <c r="J1142" s="94">
        <v>352.5</v>
      </c>
      <c r="K1142" s="94">
        <v>7050</v>
      </c>
      <c r="L1142" s="94">
        <v>-6697.5</v>
      </c>
      <c r="M1142" s="94">
        <v>0</v>
      </c>
      <c r="N1142" s="94">
        <v>0</v>
      </c>
      <c r="O1142" s="94">
        <v>0</v>
      </c>
      <c r="P1142" s="94">
        <v>0</v>
      </c>
      <c r="Q1142" s="94">
        <v>0</v>
      </c>
      <c r="R1142" t="s">
        <v>33</v>
      </c>
      <c r="S1142" s="94">
        <v>-6697.5</v>
      </c>
      <c r="T1142" s="94">
        <v>352.5</v>
      </c>
      <c r="U1142" s="94">
        <v>7050</v>
      </c>
      <c r="V1142" t="s">
        <v>220</v>
      </c>
      <c r="W1142" s="92"/>
      <c r="X1142" t="s">
        <v>2</v>
      </c>
      <c r="Y1142" t="s">
        <v>3</v>
      </c>
      <c r="Z1142" s="94">
        <v>0</v>
      </c>
      <c r="AA1142" s="94">
        <v>0</v>
      </c>
      <c r="AB1142" s="94">
        <v>0</v>
      </c>
      <c r="AC1142" s="94">
        <v>0</v>
      </c>
      <c r="AD1142" s="94">
        <v>0</v>
      </c>
    </row>
    <row r="1143" spans="1:30" x14ac:dyDescent="0.2">
      <c r="A1143" t="s">
        <v>1784</v>
      </c>
      <c r="B1143" t="s">
        <v>0</v>
      </c>
      <c r="C1143" t="s">
        <v>13</v>
      </c>
      <c r="D1143" t="s">
        <v>62</v>
      </c>
      <c r="E1143" t="s">
        <v>1785</v>
      </c>
      <c r="F1143" s="84" t="str">
        <f>VLOOKUP(A1143,[1]Sheet1!$A$2:$E$1721,5,FALSE)</f>
        <v>1</v>
      </c>
      <c r="G1143" s="84">
        <f>VLOOKUP(A1143,'[2]FA PLANT-&amp; ELECT INSLATION'!$A$6:$E$1086,5,FALSE)</f>
        <v>0</v>
      </c>
      <c r="H1143" s="92">
        <v>39259</v>
      </c>
      <c r="I1143" s="93">
        <f t="shared" si="17"/>
        <v>2007</v>
      </c>
      <c r="J1143" s="94">
        <v>0</v>
      </c>
      <c r="K1143" s="94">
        <v>3400</v>
      </c>
      <c r="L1143" s="94">
        <v>-3400</v>
      </c>
      <c r="M1143" s="94">
        <v>0</v>
      </c>
      <c r="N1143" s="94">
        <v>0</v>
      </c>
      <c r="O1143" s="94">
        <v>0</v>
      </c>
      <c r="P1143" s="94">
        <v>0</v>
      </c>
      <c r="Q1143" s="94">
        <v>0</v>
      </c>
      <c r="R1143" t="s">
        <v>33</v>
      </c>
      <c r="S1143" s="94">
        <v>-3400</v>
      </c>
      <c r="T1143" s="94">
        <v>0</v>
      </c>
      <c r="U1143" s="94">
        <v>3400</v>
      </c>
      <c r="V1143" t="s">
        <v>220</v>
      </c>
      <c r="W1143" s="92"/>
      <c r="X1143" t="s">
        <v>2</v>
      </c>
      <c r="Y1143" t="s">
        <v>3</v>
      </c>
      <c r="Z1143" s="94">
        <v>0</v>
      </c>
      <c r="AA1143" s="94">
        <v>0</v>
      </c>
      <c r="AB1143" s="94">
        <v>0</v>
      </c>
      <c r="AC1143" s="94">
        <v>0</v>
      </c>
      <c r="AD1143" s="94">
        <v>0</v>
      </c>
    </row>
    <row r="1144" spans="1:30" x14ac:dyDescent="0.2">
      <c r="A1144" t="s">
        <v>1466</v>
      </c>
      <c r="B1144" t="s">
        <v>0</v>
      </c>
      <c r="C1144" t="s">
        <v>13</v>
      </c>
      <c r="D1144" t="s">
        <v>62</v>
      </c>
      <c r="E1144" t="s">
        <v>1467</v>
      </c>
      <c r="F1144" s="84" t="str">
        <f>VLOOKUP(A1144,[1]Sheet1!$A$2:$E$1721,5,FALSE)</f>
        <v>7</v>
      </c>
      <c r="G1144" s="84">
        <f>VLOOKUP(A1144,'[2]FA PLANT-&amp; ELECT INSLATION'!$A$6:$E$1086,5,FALSE)</f>
        <v>0</v>
      </c>
      <c r="H1144" s="92">
        <v>39238</v>
      </c>
      <c r="I1144" s="93">
        <f t="shared" si="17"/>
        <v>2007</v>
      </c>
      <c r="J1144" s="94">
        <v>743.75</v>
      </c>
      <c r="K1144" s="94">
        <v>14875</v>
      </c>
      <c r="L1144" s="94">
        <v>-14131.25</v>
      </c>
      <c r="M1144" s="94">
        <v>0</v>
      </c>
      <c r="N1144" s="94">
        <v>0</v>
      </c>
      <c r="O1144" s="94">
        <v>0</v>
      </c>
      <c r="P1144" s="94">
        <v>0</v>
      </c>
      <c r="Q1144" s="94">
        <v>0</v>
      </c>
      <c r="R1144" t="s">
        <v>33</v>
      </c>
      <c r="S1144" s="94">
        <v>-14131.25</v>
      </c>
      <c r="T1144" s="94">
        <v>743.75</v>
      </c>
      <c r="U1144" s="94">
        <v>14875</v>
      </c>
      <c r="V1144" t="s">
        <v>220</v>
      </c>
      <c r="W1144" s="92"/>
      <c r="X1144" t="s">
        <v>2</v>
      </c>
      <c r="Y1144" t="s">
        <v>3</v>
      </c>
      <c r="Z1144" s="94">
        <v>0</v>
      </c>
      <c r="AA1144" s="94">
        <v>0</v>
      </c>
      <c r="AB1144" s="94">
        <v>0</v>
      </c>
      <c r="AC1144" s="94">
        <v>0</v>
      </c>
      <c r="AD1144" s="94">
        <v>0</v>
      </c>
    </row>
    <row r="1145" spans="1:30" x14ac:dyDescent="0.2">
      <c r="A1145" t="s">
        <v>1513</v>
      </c>
      <c r="B1145" t="s">
        <v>0</v>
      </c>
      <c r="C1145" t="s">
        <v>13</v>
      </c>
      <c r="D1145" t="s">
        <v>62</v>
      </c>
      <c r="E1145" t="s">
        <v>1454</v>
      </c>
      <c r="F1145" s="84" t="str">
        <f>VLOOKUP(A1145,[1]Sheet1!$A$2:$E$1721,5,FALSE)</f>
        <v>7</v>
      </c>
      <c r="G1145" s="84">
        <f>VLOOKUP(A1145,'[2]FA PLANT-&amp; ELECT INSLATION'!$A$6:$E$1086,5,FALSE)</f>
        <v>0</v>
      </c>
      <c r="H1145" s="92">
        <v>39290</v>
      </c>
      <c r="I1145" s="93">
        <f t="shared" si="17"/>
        <v>2007</v>
      </c>
      <c r="J1145" s="94">
        <v>650</v>
      </c>
      <c r="K1145" s="94">
        <v>13000</v>
      </c>
      <c r="L1145" s="94">
        <v>-12350</v>
      </c>
      <c r="M1145" s="94">
        <v>0</v>
      </c>
      <c r="N1145" s="94">
        <v>0</v>
      </c>
      <c r="O1145" s="94">
        <v>0</v>
      </c>
      <c r="P1145" s="94">
        <v>0</v>
      </c>
      <c r="Q1145" s="94">
        <v>0</v>
      </c>
      <c r="R1145" t="s">
        <v>33</v>
      </c>
      <c r="S1145" s="94">
        <v>-12350</v>
      </c>
      <c r="T1145" s="94">
        <v>650</v>
      </c>
      <c r="U1145" s="94">
        <v>13000</v>
      </c>
      <c r="V1145" t="s">
        <v>220</v>
      </c>
      <c r="W1145" s="92"/>
      <c r="X1145" t="s">
        <v>2</v>
      </c>
      <c r="Y1145" t="s">
        <v>3</v>
      </c>
      <c r="Z1145" s="94">
        <v>0</v>
      </c>
      <c r="AA1145" s="94">
        <v>0</v>
      </c>
      <c r="AB1145" s="94">
        <v>0</v>
      </c>
      <c r="AC1145" s="94">
        <v>0</v>
      </c>
      <c r="AD1145" s="94">
        <v>0</v>
      </c>
    </row>
    <row r="1146" spans="1:30" x14ac:dyDescent="0.2">
      <c r="A1146" t="s">
        <v>1453</v>
      </c>
      <c r="B1146" t="s">
        <v>0</v>
      </c>
      <c r="C1146" t="s">
        <v>13</v>
      </c>
      <c r="D1146" t="s">
        <v>62</v>
      </c>
      <c r="E1146" t="s">
        <v>1454</v>
      </c>
      <c r="F1146" s="84" t="str">
        <f>VLOOKUP(A1146,[1]Sheet1!$A$2:$E$1721,5,FALSE)</f>
        <v>7</v>
      </c>
      <c r="G1146" s="84">
        <f>VLOOKUP(A1146,'[2]FA PLANT-&amp; ELECT INSLATION'!$A$6:$E$1086,5,FALSE)</f>
        <v>0</v>
      </c>
      <c r="H1146" s="92">
        <v>39389</v>
      </c>
      <c r="I1146" s="93">
        <f t="shared" si="17"/>
        <v>2007</v>
      </c>
      <c r="J1146" s="94">
        <v>790</v>
      </c>
      <c r="K1146" s="94">
        <v>15800</v>
      </c>
      <c r="L1146" s="94">
        <v>-15010</v>
      </c>
      <c r="M1146" s="94">
        <v>0</v>
      </c>
      <c r="N1146" s="94">
        <v>0</v>
      </c>
      <c r="O1146" s="94">
        <v>0</v>
      </c>
      <c r="P1146" s="94">
        <v>0</v>
      </c>
      <c r="Q1146" s="94">
        <v>0</v>
      </c>
      <c r="R1146" t="s">
        <v>33</v>
      </c>
      <c r="S1146" s="94">
        <v>-15010</v>
      </c>
      <c r="T1146" s="94">
        <v>790</v>
      </c>
      <c r="U1146" s="94">
        <v>15800</v>
      </c>
      <c r="V1146" t="s">
        <v>220</v>
      </c>
      <c r="W1146" s="92"/>
      <c r="X1146" t="s">
        <v>2</v>
      </c>
      <c r="Y1146" t="s">
        <v>3</v>
      </c>
      <c r="Z1146" s="94">
        <v>0</v>
      </c>
      <c r="AA1146" s="94">
        <v>0</v>
      </c>
      <c r="AB1146" s="94">
        <v>0</v>
      </c>
      <c r="AC1146" s="94">
        <v>0</v>
      </c>
      <c r="AD1146" s="94">
        <v>0</v>
      </c>
    </row>
    <row r="1147" spans="1:30" x14ac:dyDescent="0.2">
      <c r="A1147" t="s">
        <v>1455</v>
      </c>
      <c r="B1147" t="s">
        <v>0</v>
      </c>
      <c r="C1147" t="s">
        <v>13</v>
      </c>
      <c r="D1147" t="s">
        <v>62</v>
      </c>
      <c r="E1147" t="s">
        <v>1454</v>
      </c>
      <c r="F1147" s="84" t="str">
        <f>VLOOKUP(A1147,[1]Sheet1!$A$2:$E$1721,5,FALSE)</f>
        <v>7</v>
      </c>
      <c r="G1147" s="84">
        <f>VLOOKUP(A1147,'[2]FA PLANT-&amp; ELECT INSLATION'!$A$6:$E$1086,5,FALSE)</f>
        <v>0</v>
      </c>
      <c r="H1147" s="92">
        <v>39389</v>
      </c>
      <c r="I1147" s="93">
        <f t="shared" si="17"/>
        <v>2007</v>
      </c>
      <c r="J1147" s="94">
        <v>790</v>
      </c>
      <c r="K1147" s="94">
        <v>15800</v>
      </c>
      <c r="L1147" s="94">
        <v>-15010</v>
      </c>
      <c r="M1147" s="94">
        <v>0</v>
      </c>
      <c r="N1147" s="94">
        <v>0</v>
      </c>
      <c r="O1147" s="94">
        <v>0</v>
      </c>
      <c r="P1147" s="94">
        <v>0</v>
      </c>
      <c r="Q1147" s="94">
        <v>0</v>
      </c>
      <c r="R1147" t="s">
        <v>33</v>
      </c>
      <c r="S1147" s="94">
        <v>-15010</v>
      </c>
      <c r="T1147" s="94">
        <v>790</v>
      </c>
      <c r="U1147" s="94">
        <v>15800</v>
      </c>
      <c r="V1147" t="s">
        <v>220</v>
      </c>
      <c r="W1147" s="92"/>
      <c r="X1147" t="s">
        <v>2</v>
      </c>
      <c r="Y1147" t="s">
        <v>3</v>
      </c>
      <c r="Z1147" s="94">
        <v>0</v>
      </c>
      <c r="AA1147" s="94">
        <v>0</v>
      </c>
      <c r="AB1147" s="94">
        <v>0</v>
      </c>
      <c r="AC1147" s="94">
        <v>0</v>
      </c>
      <c r="AD1147" s="94">
        <v>0</v>
      </c>
    </row>
    <row r="1148" spans="1:30" x14ac:dyDescent="0.2">
      <c r="A1148" t="s">
        <v>1358</v>
      </c>
      <c r="B1148" t="s">
        <v>0</v>
      </c>
      <c r="C1148" t="s">
        <v>13</v>
      </c>
      <c r="D1148" t="s">
        <v>62</v>
      </c>
      <c r="E1148" t="s">
        <v>1359</v>
      </c>
      <c r="F1148" s="84" t="str">
        <f>VLOOKUP(A1148,[1]Sheet1!$A$2:$E$1721,5,FALSE)</f>
        <v>7</v>
      </c>
      <c r="G1148" s="84">
        <f>VLOOKUP(A1148,'[2]FA PLANT-&amp; ELECT INSLATION'!$A$6:$E$1086,5,FALSE)</f>
        <v>0</v>
      </c>
      <c r="H1148" s="92">
        <v>39241</v>
      </c>
      <c r="I1148" s="93">
        <f t="shared" si="17"/>
        <v>2007</v>
      </c>
      <c r="J1148" s="94">
        <v>1142.5</v>
      </c>
      <c r="K1148" s="94">
        <v>22850</v>
      </c>
      <c r="L1148" s="94">
        <v>-21707.5</v>
      </c>
      <c r="M1148" s="94">
        <v>0</v>
      </c>
      <c r="N1148" s="94">
        <v>0</v>
      </c>
      <c r="O1148" s="94">
        <v>0</v>
      </c>
      <c r="P1148" s="94">
        <v>0</v>
      </c>
      <c r="Q1148" s="94">
        <v>0</v>
      </c>
      <c r="R1148" t="s">
        <v>33</v>
      </c>
      <c r="S1148" s="94">
        <v>-21707.5</v>
      </c>
      <c r="T1148" s="94">
        <v>1142.5</v>
      </c>
      <c r="U1148" s="94">
        <v>22850</v>
      </c>
      <c r="V1148" t="s">
        <v>220</v>
      </c>
      <c r="W1148" s="92"/>
      <c r="X1148" t="s">
        <v>2</v>
      </c>
      <c r="Y1148" t="s">
        <v>3</v>
      </c>
      <c r="Z1148" s="94">
        <v>0</v>
      </c>
      <c r="AA1148" s="94">
        <v>0</v>
      </c>
      <c r="AB1148" s="94">
        <v>0</v>
      </c>
      <c r="AC1148" s="94">
        <v>0</v>
      </c>
      <c r="AD1148" s="94">
        <v>0</v>
      </c>
    </row>
    <row r="1149" spans="1:30" x14ac:dyDescent="0.2">
      <c r="A1149" t="s">
        <v>1465</v>
      </c>
      <c r="B1149" t="s">
        <v>0</v>
      </c>
      <c r="C1149" t="s">
        <v>13</v>
      </c>
      <c r="D1149" t="s">
        <v>62</v>
      </c>
      <c r="E1149" t="s">
        <v>1454</v>
      </c>
      <c r="F1149" s="84" t="str">
        <f>VLOOKUP(A1149,[1]Sheet1!$A$2:$E$1721,5,FALSE)</f>
        <v>7</v>
      </c>
      <c r="G1149" s="84">
        <f>VLOOKUP(A1149,'[2]FA PLANT-&amp; ELECT INSLATION'!$A$6:$E$1086,5,FALSE)</f>
        <v>0</v>
      </c>
      <c r="H1149" s="92">
        <v>39330</v>
      </c>
      <c r="I1149" s="93">
        <f t="shared" si="17"/>
        <v>2007</v>
      </c>
      <c r="J1149" s="94">
        <v>762.5</v>
      </c>
      <c r="K1149" s="94">
        <v>15250</v>
      </c>
      <c r="L1149" s="94">
        <v>-14487.5</v>
      </c>
      <c r="M1149" s="94">
        <v>0</v>
      </c>
      <c r="N1149" s="94">
        <v>0</v>
      </c>
      <c r="O1149" s="94">
        <v>0</v>
      </c>
      <c r="P1149" s="94">
        <v>0</v>
      </c>
      <c r="Q1149" s="94">
        <v>0</v>
      </c>
      <c r="R1149" t="s">
        <v>33</v>
      </c>
      <c r="S1149" s="94">
        <v>-14487.5</v>
      </c>
      <c r="T1149" s="94">
        <v>762.5</v>
      </c>
      <c r="U1149" s="94">
        <v>15250</v>
      </c>
      <c r="V1149" t="s">
        <v>220</v>
      </c>
      <c r="W1149" s="92"/>
      <c r="X1149" t="s">
        <v>2</v>
      </c>
      <c r="Y1149" t="s">
        <v>3</v>
      </c>
      <c r="Z1149" s="94">
        <v>0</v>
      </c>
      <c r="AA1149" s="94">
        <v>0</v>
      </c>
      <c r="AB1149" s="94">
        <v>0</v>
      </c>
      <c r="AC1149" s="94">
        <v>0</v>
      </c>
      <c r="AD1149" s="94">
        <v>0</v>
      </c>
    </row>
    <row r="1150" spans="1:30" x14ac:dyDescent="0.2">
      <c r="A1150" t="s">
        <v>1690</v>
      </c>
      <c r="B1150" t="s">
        <v>0</v>
      </c>
      <c r="C1150" t="s">
        <v>13</v>
      </c>
      <c r="D1150" t="s">
        <v>62</v>
      </c>
      <c r="E1150" t="s">
        <v>1691</v>
      </c>
      <c r="F1150" s="84" t="str">
        <f>VLOOKUP(A1150,[1]Sheet1!$A$2:$E$1721,5,FALSE)</f>
        <v>5</v>
      </c>
      <c r="G1150" s="84">
        <f>VLOOKUP(A1150,'[2]FA PLANT-&amp; ELECT INSLATION'!$A$6:$E$1086,5,FALSE)</f>
        <v>0</v>
      </c>
      <c r="H1150" s="92">
        <v>39328</v>
      </c>
      <c r="I1150" s="93">
        <f t="shared" si="17"/>
        <v>2007</v>
      </c>
      <c r="J1150" s="94">
        <v>286</v>
      </c>
      <c r="K1150" s="94">
        <v>5720</v>
      </c>
      <c r="L1150" s="94">
        <v>-5434</v>
      </c>
      <c r="M1150" s="94">
        <v>0</v>
      </c>
      <c r="N1150" s="94">
        <v>0</v>
      </c>
      <c r="O1150" s="94">
        <v>0</v>
      </c>
      <c r="P1150" s="94">
        <v>0</v>
      </c>
      <c r="Q1150" s="94">
        <v>0</v>
      </c>
      <c r="R1150" t="s">
        <v>33</v>
      </c>
      <c r="S1150" s="94">
        <v>-5434</v>
      </c>
      <c r="T1150" s="94">
        <v>286</v>
      </c>
      <c r="U1150" s="94">
        <v>5720</v>
      </c>
      <c r="V1150" t="s">
        <v>220</v>
      </c>
      <c r="W1150" s="92"/>
      <c r="X1150" t="s">
        <v>2</v>
      </c>
      <c r="Y1150" t="s">
        <v>3</v>
      </c>
      <c r="Z1150" s="94">
        <v>0</v>
      </c>
      <c r="AA1150" s="94">
        <v>0</v>
      </c>
      <c r="AB1150" s="94">
        <v>0</v>
      </c>
      <c r="AC1150" s="94">
        <v>0</v>
      </c>
      <c r="AD1150" s="94">
        <v>0</v>
      </c>
    </row>
    <row r="1151" spans="1:30" x14ac:dyDescent="0.2">
      <c r="A1151" t="s">
        <v>1291</v>
      </c>
      <c r="B1151" t="s">
        <v>0</v>
      </c>
      <c r="C1151" t="s">
        <v>13</v>
      </c>
      <c r="D1151" t="s">
        <v>62</v>
      </c>
      <c r="E1151" t="s">
        <v>1292</v>
      </c>
      <c r="F1151" s="84" t="str">
        <f>VLOOKUP(A1151,[1]Sheet1!$A$2:$E$1721,5,FALSE)</f>
        <v>6</v>
      </c>
      <c r="G1151" s="84">
        <f>VLOOKUP(A1151,'[2]FA PLANT-&amp; ELECT INSLATION'!$A$6:$E$1086,5,FALSE)</f>
        <v>0</v>
      </c>
      <c r="H1151" s="92">
        <v>39441</v>
      </c>
      <c r="I1151" s="93">
        <f t="shared" si="17"/>
        <v>2007</v>
      </c>
      <c r="J1151" s="94">
        <v>1434.35</v>
      </c>
      <c r="K1151" s="94">
        <v>28687</v>
      </c>
      <c r="L1151" s="94">
        <v>-27252.65</v>
      </c>
      <c r="M1151" s="94">
        <v>0</v>
      </c>
      <c r="N1151" s="94">
        <v>0</v>
      </c>
      <c r="O1151" s="94">
        <v>0</v>
      </c>
      <c r="P1151" s="94">
        <v>0</v>
      </c>
      <c r="Q1151" s="94">
        <v>0</v>
      </c>
      <c r="R1151" t="s">
        <v>33</v>
      </c>
      <c r="S1151" s="94">
        <v>-27252.65</v>
      </c>
      <c r="T1151" s="94">
        <v>1434.35</v>
      </c>
      <c r="U1151" s="94">
        <v>28687</v>
      </c>
      <c r="V1151" t="s">
        <v>220</v>
      </c>
      <c r="W1151" s="92"/>
      <c r="X1151" t="s">
        <v>2</v>
      </c>
      <c r="Y1151" t="s">
        <v>3</v>
      </c>
      <c r="Z1151" s="94">
        <v>0</v>
      </c>
      <c r="AA1151" s="94">
        <v>0</v>
      </c>
      <c r="AB1151" s="94">
        <v>0</v>
      </c>
      <c r="AC1151" s="94">
        <v>0</v>
      </c>
      <c r="AD1151" s="94">
        <v>0</v>
      </c>
    </row>
    <row r="1152" spans="1:30" x14ac:dyDescent="0.2">
      <c r="A1152" t="s">
        <v>1445</v>
      </c>
      <c r="B1152" t="s">
        <v>0</v>
      </c>
      <c r="C1152" t="s">
        <v>13</v>
      </c>
      <c r="D1152" t="s">
        <v>62</v>
      </c>
      <c r="E1152" t="s">
        <v>1446</v>
      </c>
      <c r="F1152" s="84" t="str">
        <f>VLOOKUP(A1152,[1]Sheet1!$A$2:$E$1721,5,FALSE)</f>
        <v>5</v>
      </c>
      <c r="G1152" s="84">
        <f>VLOOKUP(A1152,'[2]FA PLANT-&amp; ELECT INSLATION'!$A$6:$E$1086,5,FALSE)</f>
        <v>0</v>
      </c>
      <c r="H1152" s="92">
        <v>39526</v>
      </c>
      <c r="I1152" s="93">
        <f t="shared" si="17"/>
        <v>2008</v>
      </c>
      <c r="J1152" s="94">
        <v>811.2</v>
      </c>
      <c r="K1152" s="94">
        <v>16224</v>
      </c>
      <c r="L1152" s="94">
        <v>-15412.8</v>
      </c>
      <c r="M1152" s="94">
        <v>0</v>
      </c>
      <c r="N1152" s="94">
        <v>0</v>
      </c>
      <c r="O1152" s="94">
        <v>0</v>
      </c>
      <c r="P1152" s="94">
        <v>0</v>
      </c>
      <c r="Q1152" s="94">
        <v>0</v>
      </c>
      <c r="R1152" t="s">
        <v>33</v>
      </c>
      <c r="S1152" s="94">
        <v>-15412.8</v>
      </c>
      <c r="T1152" s="94">
        <v>811.2</v>
      </c>
      <c r="U1152" s="94">
        <v>16224</v>
      </c>
      <c r="V1152" t="s">
        <v>220</v>
      </c>
      <c r="W1152" s="92"/>
      <c r="X1152" t="s">
        <v>2</v>
      </c>
      <c r="Y1152" t="s">
        <v>3</v>
      </c>
      <c r="Z1152" s="94">
        <v>0</v>
      </c>
      <c r="AA1152" s="94">
        <v>0</v>
      </c>
      <c r="AB1152" s="94">
        <v>0</v>
      </c>
      <c r="AC1152" s="94">
        <v>0</v>
      </c>
      <c r="AD1152" s="94">
        <v>0</v>
      </c>
    </row>
    <row r="1153" spans="1:30" x14ac:dyDescent="0.2">
      <c r="A1153" t="s">
        <v>1456</v>
      </c>
      <c r="B1153" t="s">
        <v>0</v>
      </c>
      <c r="C1153" t="s">
        <v>13</v>
      </c>
      <c r="D1153" t="s">
        <v>62</v>
      </c>
      <c r="E1153" t="s">
        <v>1457</v>
      </c>
      <c r="F1153" s="84" t="str">
        <f>VLOOKUP(A1153,[1]Sheet1!$A$2:$E$1721,5,FALSE)</f>
        <v>7</v>
      </c>
      <c r="G1153" s="84">
        <f>VLOOKUP(A1153,'[2]FA PLANT-&amp; ELECT INSLATION'!$A$6:$E$1086,5,FALSE)</f>
        <v>0</v>
      </c>
      <c r="H1153" s="92">
        <v>39516</v>
      </c>
      <c r="I1153" s="93">
        <f t="shared" si="17"/>
        <v>2008</v>
      </c>
      <c r="J1153" s="94">
        <v>790</v>
      </c>
      <c r="K1153" s="94">
        <v>15800</v>
      </c>
      <c r="L1153" s="94">
        <v>-15010</v>
      </c>
      <c r="M1153" s="94">
        <v>0</v>
      </c>
      <c r="N1153" s="94">
        <v>0</v>
      </c>
      <c r="O1153" s="94">
        <v>0</v>
      </c>
      <c r="P1153" s="94">
        <v>0</v>
      </c>
      <c r="Q1153" s="94">
        <v>0</v>
      </c>
      <c r="R1153" t="s">
        <v>33</v>
      </c>
      <c r="S1153" s="94">
        <v>-15010</v>
      </c>
      <c r="T1153" s="94">
        <v>790</v>
      </c>
      <c r="U1153" s="94">
        <v>15800</v>
      </c>
      <c r="V1153" t="s">
        <v>220</v>
      </c>
      <c r="W1153" s="92"/>
      <c r="X1153" t="s">
        <v>2</v>
      </c>
      <c r="Y1153" t="s">
        <v>3</v>
      </c>
      <c r="Z1153" s="94">
        <v>0</v>
      </c>
      <c r="AA1153" s="94">
        <v>0</v>
      </c>
      <c r="AB1153" s="94">
        <v>0</v>
      </c>
      <c r="AC1153" s="94">
        <v>0</v>
      </c>
      <c r="AD1153" s="94">
        <v>0</v>
      </c>
    </row>
    <row r="1154" spans="1:30" x14ac:dyDescent="0.2">
      <c r="A1154" t="s">
        <v>1274</v>
      </c>
      <c r="B1154" t="s">
        <v>0</v>
      </c>
      <c r="C1154" t="s">
        <v>13</v>
      </c>
      <c r="D1154" t="s">
        <v>62</v>
      </c>
      <c r="E1154" t="s">
        <v>1275</v>
      </c>
      <c r="F1154" s="84" t="str">
        <f>VLOOKUP(A1154,[1]Sheet1!$A$2:$E$1721,5,FALSE)</f>
        <v>7</v>
      </c>
      <c r="G1154" s="84">
        <f>VLOOKUP(A1154,'[2]FA PLANT-&amp; ELECT INSLATION'!$A$6:$E$1086,5,FALSE)</f>
        <v>0</v>
      </c>
      <c r="H1154" s="92">
        <v>39589</v>
      </c>
      <c r="I1154" s="93">
        <f t="shared" si="17"/>
        <v>2008</v>
      </c>
      <c r="J1154" s="94">
        <v>1590</v>
      </c>
      <c r="K1154" s="94">
        <v>31800</v>
      </c>
      <c r="L1154" s="94">
        <v>-30210</v>
      </c>
      <c r="M1154" s="94">
        <v>0</v>
      </c>
      <c r="N1154" s="94">
        <v>0</v>
      </c>
      <c r="O1154" s="94">
        <v>0</v>
      </c>
      <c r="P1154" s="94">
        <v>0</v>
      </c>
      <c r="Q1154" s="94">
        <v>0</v>
      </c>
      <c r="R1154" t="s">
        <v>33</v>
      </c>
      <c r="S1154" s="94">
        <v>-30210</v>
      </c>
      <c r="T1154" s="94">
        <v>1590</v>
      </c>
      <c r="U1154" s="94">
        <v>31800</v>
      </c>
      <c r="V1154" t="s">
        <v>220</v>
      </c>
      <c r="W1154" s="92"/>
      <c r="X1154" t="s">
        <v>2</v>
      </c>
      <c r="Y1154" t="s">
        <v>3</v>
      </c>
      <c r="Z1154" s="94">
        <v>0</v>
      </c>
      <c r="AA1154" s="94">
        <v>0</v>
      </c>
      <c r="AB1154" s="94">
        <v>0</v>
      </c>
      <c r="AC1154" s="94">
        <v>0</v>
      </c>
      <c r="AD1154" s="94">
        <v>0</v>
      </c>
    </row>
    <row r="1155" spans="1:30" x14ac:dyDescent="0.2">
      <c r="A1155" t="s">
        <v>1432</v>
      </c>
      <c r="B1155" t="s">
        <v>0</v>
      </c>
      <c r="C1155" t="s">
        <v>13</v>
      </c>
      <c r="D1155" t="s">
        <v>62</v>
      </c>
      <c r="E1155" t="s">
        <v>1433</v>
      </c>
      <c r="F1155" s="84" t="str">
        <f>VLOOKUP(A1155,[1]Sheet1!$A$2:$E$1721,5,FALSE)</f>
        <v>7</v>
      </c>
      <c r="G1155" s="84">
        <f>VLOOKUP(A1155,'[2]FA PLANT-&amp; ELECT INSLATION'!$A$6:$E$1086,5,FALSE)</f>
        <v>0</v>
      </c>
      <c r="H1155" s="92">
        <v>39894</v>
      </c>
      <c r="I1155" s="93">
        <f t="shared" ref="I1155:I1218" si="18">YEAR(H1155)</f>
        <v>2009</v>
      </c>
      <c r="J1155" s="94">
        <v>831</v>
      </c>
      <c r="K1155" s="94">
        <v>16620</v>
      </c>
      <c r="L1155" s="94">
        <v>-15789</v>
      </c>
      <c r="M1155" s="94">
        <v>0</v>
      </c>
      <c r="N1155" s="94">
        <v>0</v>
      </c>
      <c r="O1155" s="94">
        <v>0</v>
      </c>
      <c r="P1155" s="94">
        <v>0</v>
      </c>
      <c r="Q1155" s="94">
        <v>0</v>
      </c>
      <c r="R1155" t="s">
        <v>33</v>
      </c>
      <c r="S1155" s="94">
        <v>-15789</v>
      </c>
      <c r="T1155" s="94">
        <v>831</v>
      </c>
      <c r="U1155" s="94">
        <v>16620</v>
      </c>
      <c r="V1155" t="s">
        <v>220</v>
      </c>
      <c r="W1155" s="92"/>
      <c r="X1155" t="s">
        <v>2</v>
      </c>
      <c r="Y1155" t="s">
        <v>3</v>
      </c>
      <c r="Z1155" s="94">
        <v>0</v>
      </c>
      <c r="AA1155" s="94">
        <v>0</v>
      </c>
      <c r="AB1155" s="94">
        <v>0</v>
      </c>
      <c r="AC1155" s="94">
        <v>0</v>
      </c>
      <c r="AD1155" s="94">
        <v>0</v>
      </c>
    </row>
    <row r="1156" spans="1:30" x14ac:dyDescent="0.2">
      <c r="A1156" t="s">
        <v>1344</v>
      </c>
      <c r="B1156" t="s">
        <v>0</v>
      </c>
      <c r="C1156" t="s">
        <v>13</v>
      </c>
      <c r="D1156" t="s">
        <v>62</v>
      </c>
      <c r="E1156" t="s">
        <v>1345</v>
      </c>
      <c r="F1156" s="84" t="str">
        <f>VLOOKUP(A1156,[1]Sheet1!$A$2:$E$1721,5,FALSE)</f>
        <v>6</v>
      </c>
      <c r="G1156" s="84">
        <f>VLOOKUP(A1156,'[2]FA PLANT-&amp; ELECT INSLATION'!$A$6:$E$1086,5,FALSE)</f>
        <v>0</v>
      </c>
      <c r="H1156" s="92">
        <v>39597</v>
      </c>
      <c r="I1156" s="93">
        <f t="shared" si="18"/>
        <v>2008</v>
      </c>
      <c r="J1156" s="94">
        <v>1180</v>
      </c>
      <c r="K1156" s="94">
        <v>23600</v>
      </c>
      <c r="L1156" s="94">
        <v>-22420</v>
      </c>
      <c r="M1156" s="94">
        <v>0</v>
      </c>
      <c r="N1156" s="94">
        <v>0</v>
      </c>
      <c r="O1156" s="94">
        <v>0</v>
      </c>
      <c r="P1156" s="94">
        <v>0</v>
      </c>
      <c r="Q1156" s="94">
        <v>0</v>
      </c>
      <c r="R1156" t="s">
        <v>33</v>
      </c>
      <c r="S1156" s="94">
        <v>-22420</v>
      </c>
      <c r="T1156" s="94">
        <v>1180</v>
      </c>
      <c r="U1156" s="94">
        <v>23600</v>
      </c>
      <c r="V1156" t="s">
        <v>220</v>
      </c>
      <c r="W1156" s="92"/>
      <c r="X1156" t="s">
        <v>2</v>
      </c>
      <c r="Y1156" t="s">
        <v>3</v>
      </c>
      <c r="Z1156" s="94">
        <v>0</v>
      </c>
      <c r="AA1156" s="94">
        <v>0</v>
      </c>
      <c r="AB1156" s="94">
        <v>0</v>
      </c>
      <c r="AC1156" s="94">
        <v>0</v>
      </c>
      <c r="AD1156" s="94">
        <v>0</v>
      </c>
    </row>
    <row r="1157" spans="1:30" x14ac:dyDescent="0.2">
      <c r="A1157" t="s">
        <v>1370</v>
      </c>
      <c r="B1157" t="s">
        <v>0</v>
      </c>
      <c r="C1157" t="s">
        <v>13</v>
      </c>
      <c r="D1157" t="s">
        <v>62</v>
      </c>
      <c r="E1157" t="s">
        <v>1371</v>
      </c>
      <c r="F1157" s="84" t="str">
        <f>VLOOKUP(A1157,[1]Sheet1!$A$2:$E$1721,5,FALSE)</f>
        <v>6</v>
      </c>
      <c r="G1157" s="84">
        <f>VLOOKUP(A1157,'[2]FA PLANT-&amp; ELECT INSLATION'!$A$6:$E$1086,5,FALSE)</f>
        <v>0</v>
      </c>
      <c r="H1157" s="92">
        <v>39673</v>
      </c>
      <c r="I1157" s="93">
        <f t="shared" si="18"/>
        <v>2008</v>
      </c>
      <c r="J1157" s="94">
        <v>1095</v>
      </c>
      <c r="K1157" s="94">
        <v>21900</v>
      </c>
      <c r="L1157" s="94">
        <v>-20805</v>
      </c>
      <c r="M1157" s="94">
        <v>0</v>
      </c>
      <c r="N1157" s="94">
        <v>0</v>
      </c>
      <c r="O1157" s="94">
        <v>0</v>
      </c>
      <c r="P1157" s="94">
        <v>0</v>
      </c>
      <c r="Q1157" s="94">
        <v>0</v>
      </c>
      <c r="R1157" t="s">
        <v>33</v>
      </c>
      <c r="S1157" s="94">
        <v>-20805</v>
      </c>
      <c r="T1157" s="94">
        <v>1095</v>
      </c>
      <c r="U1157" s="94">
        <v>21900</v>
      </c>
      <c r="V1157" t="s">
        <v>220</v>
      </c>
      <c r="W1157" s="92"/>
      <c r="X1157" t="s">
        <v>2</v>
      </c>
      <c r="Y1157" t="s">
        <v>3</v>
      </c>
      <c r="Z1157" s="94">
        <v>0</v>
      </c>
      <c r="AA1157" s="94">
        <v>0</v>
      </c>
      <c r="AB1157" s="94">
        <v>0</v>
      </c>
      <c r="AC1157" s="94">
        <v>0</v>
      </c>
      <c r="AD1157" s="94">
        <v>0</v>
      </c>
    </row>
    <row r="1158" spans="1:30" x14ac:dyDescent="0.2">
      <c r="A1158" t="s">
        <v>1439</v>
      </c>
      <c r="B1158" t="s">
        <v>0</v>
      </c>
      <c r="C1158" t="s">
        <v>13</v>
      </c>
      <c r="D1158" t="s">
        <v>62</v>
      </c>
      <c r="E1158" t="s">
        <v>1440</v>
      </c>
      <c r="F1158" s="84" t="str">
        <f>VLOOKUP(A1158,[1]Sheet1!$A$2:$E$1721,5,FALSE)</f>
        <v>5</v>
      </c>
      <c r="G1158" s="84">
        <f>VLOOKUP(A1158,'[2]FA PLANT-&amp; ELECT INSLATION'!$A$6:$E$1086,5,FALSE)</f>
        <v>0</v>
      </c>
      <c r="H1158" s="92">
        <v>39916</v>
      </c>
      <c r="I1158" s="93">
        <f t="shared" si="18"/>
        <v>2009</v>
      </c>
      <c r="J1158" s="94">
        <v>815</v>
      </c>
      <c r="K1158" s="94">
        <v>16300</v>
      </c>
      <c r="L1158" s="94">
        <v>-15485</v>
      </c>
      <c r="M1158" s="94">
        <v>0</v>
      </c>
      <c r="N1158" s="94">
        <v>0</v>
      </c>
      <c r="O1158" s="94">
        <v>0</v>
      </c>
      <c r="P1158" s="94">
        <v>0</v>
      </c>
      <c r="Q1158" s="94">
        <v>0</v>
      </c>
      <c r="R1158" t="s">
        <v>33</v>
      </c>
      <c r="S1158" s="94">
        <v>-15485</v>
      </c>
      <c r="T1158" s="94">
        <v>815</v>
      </c>
      <c r="U1158" s="94">
        <v>16300</v>
      </c>
      <c r="V1158" t="s">
        <v>220</v>
      </c>
      <c r="W1158" s="92"/>
      <c r="X1158" t="s">
        <v>2</v>
      </c>
      <c r="Y1158" t="s">
        <v>3</v>
      </c>
      <c r="Z1158" s="94">
        <v>0</v>
      </c>
      <c r="AA1158" s="94">
        <v>0</v>
      </c>
      <c r="AB1158" s="94">
        <v>0</v>
      </c>
      <c r="AC1158" s="94">
        <v>0</v>
      </c>
      <c r="AD1158" s="94">
        <v>0</v>
      </c>
    </row>
    <row r="1159" spans="1:30" x14ac:dyDescent="0.2">
      <c r="A1159" t="s">
        <v>1441</v>
      </c>
      <c r="B1159" t="s">
        <v>0</v>
      </c>
      <c r="C1159" t="s">
        <v>13</v>
      </c>
      <c r="D1159" t="s">
        <v>62</v>
      </c>
      <c r="E1159" t="s">
        <v>1442</v>
      </c>
      <c r="F1159" s="84" t="str">
        <f>VLOOKUP(A1159,[1]Sheet1!$A$2:$E$1721,5,FALSE)</f>
        <v>5</v>
      </c>
      <c r="G1159" s="84">
        <f>VLOOKUP(A1159,'[2]FA PLANT-&amp; ELECT INSLATION'!$A$6:$E$1086,5,FALSE)</f>
        <v>0</v>
      </c>
      <c r="H1159" s="92">
        <v>39938</v>
      </c>
      <c r="I1159" s="93">
        <f t="shared" si="18"/>
        <v>2009</v>
      </c>
      <c r="J1159" s="94">
        <v>815</v>
      </c>
      <c r="K1159" s="94">
        <v>16300</v>
      </c>
      <c r="L1159" s="94">
        <v>-15485</v>
      </c>
      <c r="M1159" s="94">
        <v>0</v>
      </c>
      <c r="N1159" s="94">
        <v>0</v>
      </c>
      <c r="O1159" s="94">
        <v>0</v>
      </c>
      <c r="P1159" s="94">
        <v>0</v>
      </c>
      <c r="Q1159" s="94">
        <v>0</v>
      </c>
      <c r="R1159" t="s">
        <v>33</v>
      </c>
      <c r="S1159" s="94">
        <v>-15485</v>
      </c>
      <c r="T1159" s="94">
        <v>815</v>
      </c>
      <c r="U1159" s="94">
        <v>16300</v>
      </c>
      <c r="V1159" t="s">
        <v>220</v>
      </c>
      <c r="W1159" s="92"/>
      <c r="X1159" t="s">
        <v>2</v>
      </c>
      <c r="Y1159" t="s">
        <v>3</v>
      </c>
      <c r="Z1159" s="94">
        <v>0</v>
      </c>
      <c r="AA1159" s="94">
        <v>0</v>
      </c>
      <c r="AB1159" s="94">
        <v>0</v>
      </c>
      <c r="AC1159" s="94">
        <v>0</v>
      </c>
      <c r="AD1159" s="94">
        <v>0</v>
      </c>
    </row>
    <row r="1160" spans="1:30" x14ac:dyDescent="0.2">
      <c r="A1160" t="s">
        <v>1333</v>
      </c>
      <c r="B1160" t="s">
        <v>0</v>
      </c>
      <c r="C1160" t="s">
        <v>13</v>
      </c>
      <c r="D1160" t="s">
        <v>62</v>
      </c>
      <c r="E1160" t="s">
        <v>1334</v>
      </c>
      <c r="F1160" s="84" t="str">
        <f>VLOOKUP(A1160,[1]Sheet1!$A$2:$E$1721,5,FALSE)</f>
        <v>5</v>
      </c>
      <c r="G1160" s="84">
        <f>VLOOKUP(A1160,'[2]FA PLANT-&amp; ELECT INSLATION'!$A$6:$E$1086,5,FALSE)</f>
        <v>0</v>
      </c>
      <c r="H1160" s="92">
        <v>39946</v>
      </c>
      <c r="I1160" s="93">
        <f t="shared" si="18"/>
        <v>2009</v>
      </c>
      <c r="J1160" s="94">
        <v>1200</v>
      </c>
      <c r="K1160" s="94">
        <v>24000</v>
      </c>
      <c r="L1160" s="94">
        <v>-22800</v>
      </c>
      <c r="M1160" s="94">
        <v>0</v>
      </c>
      <c r="N1160" s="94">
        <v>0</v>
      </c>
      <c r="O1160" s="94">
        <v>0</v>
      </c>
      <c r="P1160" s="94">
        <v>0</v>
      </c>
      <c r="Q1160" s="94">
        <v>0</v>
      </c>
      <c r="R1160" t="s">
        <v>33</v>
      </c>
      <c r="S1160" s="94">
        <v>-22800</v>
      </c>
      <c r="T1160" s="94">
        <v>1200</v>
      </c>
      <c r="U1160" s="94">
        <v>24000</v>
      </c>
      <c r="V1160" t="s">
        <v>220</v>
      </c>
      <c r="W1160" s="92"/>
      <c r="X1160" t="s">
        <v>2</v>
      </c>
      <c r="Y1160" t="s">
        <v>3</v>
      </c>
      <c r="Z1160" s="94">
        <v>0</v>
      </c>
      <c r="AA1160" s="94">
        <v>0</v>
      </c>
      <c r="AB1160" s="94">
        <v>0</v>
      </c>
      <c r="AC1160" s="94">
        <v>0</v>
      </c>
      <c r="AD1160" s="94">
        <v>0</v>
      </c>
    </row>
    <row r="1161" spans="1:30" x14ac:dyDescent="0.2">
      <c r="A1161" t="s">
        <v>1335</v>
      </c>
      <c r="B1161" t="s">
        <v>0</v>
      </c>
      <c r="C1161" t="s">
        <v>13</v>
      </c>
      <c r="D1161" t="s">
        <v>62</v>
      </c>
      <c r="E1161" t="s">
        <v>1336</v>
      </c>
      <c r="F1161" s="84" t="str">
        <f>VLOOKUP(A1161,[1]Sheet1!$A$2:$E$1721,5,FALSE)</f>
        <v>5</v>
      </c>
      <c r="G1161" s="84">
        <f>VLOOKUP(A1161,'[2]FA PLANT-&amp; ELECT INSLATION'!$A$6:$E$1086,5,FALSE)</f>
        <v>0</v>
      </c>
      <c r="H1161" s="92">
        <v>39970</v>
      </c>
      <c r="I1161" s="93">
        <f t="shared" si="18"/>
        <v>2009</v>
      </c>
      <c r="J1161" s="94">
        <v>1200</v>
      </c>
      <c r="K1161" s="94">
        <v>24000</v>
      </c>
      <c r="L1161" s="94">
        <v>-22800</v>
      </c>
      <c r="M1161" s="94">
        <v>0</v>
      </c>
      <c r="N1161" s="94">
        <v>0</v>
      </c>
      <c r="O1161" s="94">
        <v>0</v>
      </c>
      <c r="P1161" s="94">
        <v>0</v>
      </c>
      <c r="Q1161" s="94">
        <v>0</v>
      </c>
      <c r="R1161" t="s">
        <v>33</v>
      </c>
      <c r="S1161" s="94">
        <v>-22800</v>
      </c>
      <c r="T1161" s="94">
        <v>1200</v>
      </c>
      <c r="U1161" s="94">
        <v>24000</v>
      </c>
      <c r="V1161" t="s">
        <v>220</v>
      </c>
      <c r="W1161" s="92"/>
      <c r="X1161" t="s">
        <v>2</v>
      </c>
      <c r="Y1161" t="s">
        <v>3</v>
      </c>
      <c r="Z1161" s="94">
        <v>0</v>
      </c>
      <c r="AA1161" s="94">
        <v>0</v>
      </c>
      <c r="AB1161" s="94">
        <v>0</v>
      </c>
      <c r="AC1161" s="94">
        <v>0</v>
      </c>
      <c r="AD1161" s="94">
        <v>0</v>
      </c>
    </row>
    <row r="1162" spans="1:30" x14ac:dyDescent="0.2">
      <c r="A1162" t="s">
        <v>1447</v>
      </c>
      <c r="B1162" t="s">
        <v>0</v>
      </c>
      <c r="C1162" t="s">
        <v>13</v>
      </c>
      <c r="D1162" t="s">
        <v>62</v>
      </c>
      <c r="E1162" t="s">
        <v>1448</v>
      </c>
      <c r="F1162" s="84" t="str">
        <f>VLOOKUP(A1162,[1]Sheet1!$A$2:$E$1721,5,FALSE)</f>
        <v>7</v>
      </c>
      <c r="G1162" s="84">
        <f>VLOOKUP(A1162,'[2]FA PLANT-&amp; ELECT INSLATION'!$A$6:$E$1086,5,FALSE)</f>
        <v>0</v>
      </c>
      <c r="H1162" s="92">
        <v>40264</v>
      </c>
      <c r="I1162" s="93">
        <f t="shared" si="18"/>
        <v>2010</v>
      </c>
      <c r="J1162" s="94">
        <v>800</v>
      </c>
      <c r="K1162" s="94">
        <v>16000</v>
      </c>
      <c r="L1162" s="94">
        <v>-15200</v>
      </c>
      <c r="M1162" s="94">
        <v>0</v>
      </c>
      <c r="N1162" s="94">
        <v>0</v>
      </c>
      <c r="O1162" s="94">
        <v>0</v>
      </c>
      <c r="P1162" s="94">
        <v>0</v>
      </c>
      <c r="Q1162" s="94">
        <v>0</v>
      </c>
      <c r="R1162" t="s">
        <v>33</v>
      </c>
      <c r="S1162" s="94">
        <v>-15200</v>
      </c>
      <c r="T1162" s="94">
        <v>800</v>
      </c>
      <c r="U1162" s="94">
        <v>16000</v>
      </c>
      <c r="V1162" t="s">
        <v>220</v>
      </c>
      <c r="W1162" s="92"/>
      <c r="X1162" t="s">
        <v>2</v>
      </c>
      <c r="Y1162" t="s">
        <v>3</v>
      </c>
      <c r="Z1162" s="94">
        <v>0</v>
      </c>
      <c r="AA1162" s="94">
        <v>0</v>
      </c>
      <c r="AB1162" s="94">
        <v>0</v>
      </c>
      <c r="AC1162" s="94">
        <v>0</v>
      </c>
      <c r="AD1162" s="94">
        <v>0</v>
      </c>
    </row>
    <row r="1163" spans="1:30" x14ac:dyDescent="0.2">
      <c r="A1163" t="s">
        <v>1297</v>
      </c>
      <c r="B1163" t="s">
        <v>0</v>
      </c>
      <c r="C1163" t="s">
        <v>13</v>
      </c>
      <c r="D1163" t="s">
        <v>62</v>
      </c>
      <c r="E1163" t="s">
        <v>1298</v>
      </c>
      <c r="F1163" s="84" t="str">
        <f>VLOOKUP(A1163,[1]Sheet1!$A$2:$E$1721,5,FALSE)</f>
        <v>5</v>
      </c>
      <c r="G1163" s="84">
        <f>VLOOKUP(A1163,'[2]FA PLANT-&amp; ELECT INSLATION'!$A$6:$E$1086,5,FALSE)</f>
        <v>0</v>
      </c>
      <c r="H1163" s="92">
        <v>40364</v>
      </c>
      <c r="I1163" s="93">
        <f t="shared" si="18"/>
        <v>2010</v>
      </c>
      <c r="J1163" s="94">
        <v>1360</v>
      </c>
      <c r="K1163" s="94">
        <v>27200</v>
      </c>
      <c r="L1163" s="94">
        <v>-25840</v>
      </c>
      <c r="M1163" s="94">
        <v>0</v>
      </c>
      <c r="N1163" s="94">
        <v>0</v>
      </c>
      <c r="O1163" s="94">
        <v>0</v>
      </c>
      <c r="P1163" s="94">
        <v>0</v>
      </c>
      <c r="Q1163" s="94">
        <v>0</v>
      </c>
      <c r="R1163" t="s">
        <v>33</v>
      </c>
      <c r="S1163" s="94">
        <v>-25840</v>
      </c>
      <c r="T1163" s="94">
        <v>1360</v>
      </c>
      <c r="U1163" s="94">
        <v>27200</v>
      </c>
      <c r="V1163" t="s">
        <v>220</v>
      </c>
      <c r="W1163" s="92"/>
      <c r="X1163" t="s">
        <v>2</v>
      </c>
      <c r="Y1163" t="s">
        <v>3</v>
      </c>
      <c r="Z1163" s="94">
        <v>0</v>
      </c>
      <c r="AA1163" s="94">
        <v>0</v>
      </c>
      <c r="AB1163" s="94">
        <v>0</v>
      </c>
      <c r="AC1163" s="94">
        <v>0</v>
      </c>
      <c r="AD1163" s="94">
        <v>0</v>
      </c>
    </row>
    <row r="1164" spans="1:30" x14ac:dyDescent="0.2">
      <c r="A1164" t="s">
        <v>1663</v>
      </c>
      <c r="B1164" t="s">
        <v>0</v>
      </c>
      <c r="C1164" t="s">
        <v>13</v>
      </c>
      <c r="D1164" t="s">
        <v>62</v>
      </c>
      <c r="E1164" t="s">
        <v>1664</v>
      </c>
      <c r="F1164" s="84" t="str">
        <f>VLOOKUP(A1164,[1]Sheet1!$A$2:$E$1721,5,FALSE)</f>
        <v>5</v>
      </c>
      <c r="G1164" s="84">
        <f>VLOOKUP(A1164,'[2]FA PLANT-&amp; ELECT INSLATION'!$A$6:$E$1086,5,FALSE)</f>
        <v>0</v>
      </c>
      <c r="H1164" s="92">
        <v>40340</v>
      </c>
      <c r="I1164" s="93">
        <f t="shared" si="18"/>
        <v>2010</v>
      </c>
      <c r="J1164" s="94">
        <v>320</v>
      </c>
      <c r="K1164" s="94">
        <v>6400</v>
      </c>
      <c r="L1164" s="94">
        <v>-6080</v>
      </c>
      <c r="M1164" s="94">
        <v>0</v>
      </c>
      <c r="N1164" s="94">
        <v>0</v>
      </c>
      <c r="O1164" s="94">
        <v>0</v>
      </c>
      <c r="P1164" s="94">
        <v>0</v>
      </c>
      <c r="Q1164" s="94">
        <v>0</v>
      </c>
      <c r="R1164" t="s">
        <v>33</v>
      </c>
      <c r="S1164" s="94">
        <v>-6080</v>
      </c>
      <c r="T1164" s="94">
        <v>320</v>
      </c>
      <c r="U1164" s="94">
        <v>6400</v>
      </c>
      <c r="V1164" t="s">
        <v>220</v>
      </c>
      <c r="W1164" s="92"/>
      <c r="X1164" t="s">
        <v>2</v>
      </c>
      <c r="Y1164" t="s">
        <v>3</v>
      </c>
      <c r="Z1164" s="94">
        <v>0</v>
      </c>
      <c r="AA1164" s="94">
        <v>0</v>
      </c>
      <c r="AB1164" s="94">
        <v>0</v>
      </c>
      <c r="AC1164" s="94">
        <v>0</v>
      </c>
      <c r="AD1164" s="94">
        <v>0</v>
      </c>
    </row>
    <row r="1165" spans="1:30" x14ac:dyDescent="0.2">
      <c r="A1165" t="s">
        <v>1665</v>
      </c>
      <c r="B1165" t="s">
        <v>0</v>
      </c>
      <c r="C1165" t="s">
        <v>13</v>
      </c>
      <c r="D1165" t="s">
        <v>62</v>
      </c>
      <c r="E1165" t="s">
        <v>1666</v>
      </c>
      <c r="F1165" s="84" t="str">
        <f>VLOOKUP(A1165,[1]Sheet1!$A$2:$E$1721,5,FALSE)</f>
        <v>5</v>
      </c>
      <c r="G1165" s="84">
        <f>VLOOKUP(A1165,'[2]FA PLANT-&amp; ELECT INSLATION'!$A$6:$E$1086,5,FALSE)</f>
        <v>0</v>
      </c>
      <c r="H1165" s="92">
        <v>40340</v>
      </c>
      <c r="I1165" s="93">
        <f t="shared" si="18"/>
        <v>2010</v>
      </c>
      <c r="J1165" s="94">
        <v>320</v>
      </c>
      <c r="K1165" s="94">
        <v>6400</v>
      </c>
      <c r="L1165" s="94">
        <v>-6080</v>
      </c>
      <c r="M1165" s="94">
        <v>0</v>
      </c>
      <c r="N1165" s="94">
        <v>0</v>
      </c>
      <c r="O1165" s="94">
        <v>0</v>
      </c>
      <c r="P1165" s="94">
        <v>0</v>
      </c>
      <c r="Q1165" s="94">
        <v>0</v>
      </c>
      <c r="R1165" t="s">
        <v>33</v>
      </c>
      <c r="S1165" s="94">
        <v>-6080</v>
      </c>
      <c r="T1165" s="94">
        <v>320</v>
      </c>
      <c r="U1165" s="94">
        <v>6400</v>
      </c>
      <c r="V1165" t="s">
        <v>220</v>
      </c>
      <c r="W1165" s="92"/>
      <c r="X1165" t="s">
        <v>2</v>
      </c>
      <c r="Y1165" t="s">
        <v>3</v>
      </c>
      <c r="Z1165" s="94">
        <v>0</v>
      </c>
      <c r="AA1165" s="94">
        <v>0</v>
      </c>
      <c r="AB1165" s="94">
        <v>0</v>
      </c>
      <c r="AC1165" s="94">
        <v>0</v>
      </c>
      <c r="AD1165" s="94">
        <v>0</v>
      </c>
    </row>
    <row r="1166" spans="1:30" x14ac:dyDescent="0.2">
      <c r="A1166" t="s">
        <v>1207</v>
      </c>
      <c r="B1166" t="s">
        <v>0</v>
      </c>
      <c r="C1166" t="s">
        <v>13</v>
      </c>
      <c r="D1166" t="s">
        <v>62</v>
      </c>
      <c r="E1166" t="s">
        <v>1208</v>
      </c>
      <c r="F1166" s="84" t="str">
        <f>VLOOKUP(A1166,[1]Sheet1!$A$2:$E$1721,5,FALSE)</f>
        <v>5</v>
      </c>
      <c r="G1166" s="84">
        <f>VLOOKUP(A1166,'[2]FA PLANT-&amp; ELECT INSLATION'!$A$6:$E$1086,5,FALSE)</f>
        <v>0</v>
      </c>
      <c r="H1166" s="92">
        <v>42916</v>
      </c>
      <c r="I1166" s="93">
        <f t="shared" si="18"/>
        <v>2017</v>
      </c>
      <c r="J1166" s="94">
        <v>19073.97</v>
      </c>
      <c r="K1166" s="94">
        <v>40000</v>
      </c>
      <c r="L1166" s="94">
        <v>-20926.03</v>
      </c>
      <c r="M1166" s="94">
        <v>0</v>
      </c>
      <c r="N1166" s="94">
        <v>-7600</v>
      </c>
      <c r="O1166" s="94">
        <v>0</v>
      </c>
      <c r="P1166" s="94">
        <v>0</v>
      </c>
      <c r="Q1166" s="94">
        <v>0</v>
      </c>
      <c r="R1166" t="s">
        <v>33</v>
      </c>
      <c r="S1166" s="94">
        <v>-28526.03</v>
      </c>
      <c r="T1166" s="94">
        <v>11473.97</v>
      </c>
      <c r="U1166" s="94">
        <v>40000</v>
      </c>
      <c r="V1166" t="s">
        <v>220</v>
      </c>
      <c r="W1166" s="92"/>
      <c r="X1166" t="s">
        <v>2</v>
      </c>
      <c r="Y1166" t="s">
        <v>3</v>
      </c>
      <c r="Z1166" s="94">
        <v>0</v>
      </c>
      <c r="AA1166" s="94">
        <v>0</v>
      </c>
      <c r="AB1166" s="94">
        <v>0</v>
      </c>
      <c r="AC1166" s="94">
        <v>0</v>
      </c>
      <c r="AD1166" s="94">
        <v>0</v>
      </c>
    </row>
    <row r="1167" spans="1:30" x14ac:dyDescent="0.2">
      <c r="A1167" t="s">
        <v>1209</v>
      </c>
      <c r="B1167" t="s">
        <v>0</v>
      </c>
      <c r="C1167" t="s">
        <v>13</v>
      </c>
      <c r="D1167" t="s">
        <v>62</v>
      </c>
      <c r="E1167" t="s">
        <v>1210</v>
      </c>
      <c r="F1167" s="84" t="str">
        <f>VLOOKUP(A1167,[1]Sheet1!$A$2:$E$1721,5,FALSE)</f>
        <v>5</v>
      </c>
      <c r="G1167" s="84">
        <f>VLOOKUP(A1167,'[2]FA PLANT-&amp; ELECT INSLATION'!$A$6:$E$1086,5,FALSE)</f>
        <v>0</v>
      </c>
      <c r="H1167" s="92">
        <v>42916</v>
      </c>
      <c r="I1167" s="93">
        <f t="shared" si="18"/>
        <v>2017</v>
      </c>
      <c r="J1167" s="94">
        <v>19073.98</v>
      </c>
      <c r="K1167" s="94">
        <v>40000</v>
      </c>
      <c r="L1167" s="94">
        <v>-20926.02</v>
      </c>
      <c r="M1167" s="94">
        <v>0</v>
      </c>
      <c r="N1167" s="94">
        <v>-7600</v>
      </c>
      <c r="O1167" s="94">
        <v>0</v>
      </c>
      <c r="P1167" s="94">
        <v>0</v>
      </c>
      <c r="Q1167" s="94">
        <v>0</v>
      </c>
      <c r="R1167" t="s">
        <v>33</v>
      </c>
      <c r="S1167" s="94">
        <v>-28526.02</v>
      </c>
      <c r="T1167" s="94">
        <v>11473.98</v>
      </c>
      <c r="U1167" s="94">
        <v>40000</v>
      </c>
      <c r="V1167" t="s">
        <v>220</v>
      </c>
      <c r="W1167" s="92"/>
      <c r="X1167" t="s">
        <v>2</v>
      </c>
      <c r="Y1167" t="s">
        <v>3</v>
      </c>
      <c r="Z1167" s="94">
        <v>0</v>
      </c>
      <c r="AA1167" s="94">
        <v>0</v>
      </c>
      <c r="AB1167" s="94">
        <v>0</v>
      </c>
      <c r="AC1167" s="94">
        <v>0</v>
      </c>
      <c r="AD1167" s="94">
        <v>0</v>
      </c>
    </row>
    <row r="1168" spans="1:30" x14ac:dyDescent="0.2">
      <c r="A1168" t="s">
        <v>1270</v>
      </c>
      <c r="B1168" t="s">
        <v>0</v>
      </c>
      <c r="C1168" t="s">
        <v>13</v>
      </c>
      <c r="D1168" t="s">
        <v>62</v>
      </c>
      <c r="E1168" t="s">
        <v>1269</v>
      </c>
      <c r="F1168" s="84" t="str">
        <f>VLOOKUP(A1168,[1]Sheet1!$A$2:$E$1721,5,FALSE)</f>
        <v>5</v>
      </c>
      <c r="G1168" s="84">
        <f>VLOOKUP(A1168,'[2]FA PLANT-&amp; ELECT INSLATION'!$A$6:$E$1086,5,FALSE)</f>
        <v>0</v>
      </c>
      <c r="H1168" s="92">
        <v>43167</v>
      </c>
      <c r="I1168" s="93">
        <f t="shared" si="18"/>
        <v>2018</v>
      </c>
      <c r="J1168" s="94">
        <v>19355.169999999998</v>
      </c>
      <c r="K1168" s="94">
        <v>31860</v>
      </c>
      <c r="L1168" s="94">
        <v>-12504.83</v>
      </c>
      <c r="M1168" s="94">
        <v>0</v>
      </c>
      <c r="N1168" s="94">
        <v>-6053.4</v>
      </c>
      <c r="O1168" s="94">
        <v>0</v>
      </c>
      <c r="P1168" s="94">
        <v>0</v>
      </c>
      <c r="Q1168" s="94">
        <v>0</v>
      </c>
      <c r="R1168" t="s">
        <v>33</v>
      </c>
      <c r="S1168" s="94">
        <v>-18558.23</v>
      </c>
      <c r="T1168" s="94">
        <v>13301.77</v>
      </c>
      <c r="U1168" s="94">
        <v>31860</v>
      </c>
      <c r="V1168" t="s">
        <v>220</v>
      </c>
      <c r="W1168" s="92"/>
      <c r="X1168" t="s">
        <v>2</v>
      </c>
      <c r="Y1168" t="s">
        <v>3</v>
      </c>
      <c r="Z1168" s="94">
        <v>0</v>
      </c>
      <c r="AA1168" s="94">
        <v>0</v>
      </c>
      <c r="AB1168" s="94">
        <v>0</v>
      </c>
      <c r="AC1168" s="94">
        <v>0</v>
      </c>
      <c r="AD1168" s="94">
        <v>0</v>
      </c>
    </row>
    <row r="1169" spans="1:30" x14ac:dyDescent="0.2">
      <c r="A1169" t="s">
        <v>1268</v>
      </c>
      <c r="B1169" t="s">
        <v>0</v>
      </c>
      <c r="C1169" t="s">
        <v>13</v>
      </c>
      <c r="D1169" t="s">
        <v>62</v>
      </c>
      <c r="E1169" t="s">
        <v>1269</v>
      </c>
      <c r="F1169" s="84" t="str">
        <f>VLOOKUP(A1169,[1]Sheet1!$A$2:$E$1721,5,FALSE)</f>
        <v>5</v>
      </c>
      <c r="G1169" s="84">
        <f>VLOOKUP(A1169,'[2]FA PLANT-&amp; ELECT INSLATION'!$A$6:$E$1086,5,FALSE)</f>
        <v>0</v>
      </c>
      <c r="H1169" s="92">
        <v>43167</v>
      </c>
      <c r="I1169" s="93">
        <f t="shared" si="18"/>
        <v>2018</v>
      </c>
      <c r="J1169" s="94">
        <v>19355.759999999998</v>
      </c>
      <c r="K1169" s="94">
        <v>31860.78</v>
      </c>
      <c r="L1169" s="94">
        <v>-12505.02</v>
      </c>
      <c r="M1169" s="94">
        <v>0</v>
      </c>
      <c r="N1169" s="94">
        <v>-6053.59</v>
      </c>
      <c r="O1169" s="94">
        <v>0</v>
      </c>
      <c r="P1169" s="94">
        <v>0</v>
      </c>
      <c r="Q1169" s="94">
        <v>0</v>
      </c>
      <c r="R1169" t="s">
        <v>33</v>
      </c>
      <c r="S1169" s="94">
        <v>-18558.61</v>
      </c>
      <c r="T1169" s="94">
        <v>13302.17</v>
      </c>
      <c r="U1169" s="94">
        <v>31860.78</v>
      </c>
      <c r="V1169" t="s">
        <v>220</v>
      </c>
      <c r="W1169" s="92"/>
      <c r="X1169" t="s">
        <v>2</v>
      </c>
      <c r="Y1169" t="s">
        <v>3</v>
      </c>
      <c r="Z1169" s="94">
        <v>0</v>
      </c>
      <c r="AA1169" s="94">
        <v>0</v>
      </c>
      <c r="AB1169" s="94">
        <v>0</v>
      </c>
      <c r="AC1169" s="94">
        <v>0</v>
      </c>
      <c r="AD1169" s="94">
        <v>0</v>
      </c>
    </row>
    <row r="1170" spans="1:30" x14ac:dyDescent="0.2">
      <c r="A1170" t="s">
        <v>1271</v>
      </c>
      <c r="B1170" t="s">
        <v>0</v>
      </c>
      <c r="C1170" t="s">
        <v>13</v>
      </c>
      <c r="D1170" t="s">
        <v>62</v>
      </c>
      <c r="E1170" t="s">
        <v>1272</v>
      </c>
      <c r="F1170" s="84" t="str">
        <f>VLOOKUP(A1170,[1]Sheet1!$A$2:$E$1721,5,FALSE)</f>
        <v>5</v>
      </c>
      <c r="G1170" s="84">
        <f>VLOOKUP(A1170,'[2]FA PLANT-&amp; ELECT INSLATION'!$A$6:$E$1086,5,FALSE)</f>
        <v>0</v>
      </c>
      <c r="H1170" s="92">
        <v>43184</v>
      </c>
      <c r="I1170" s="93">
        <f t="shared" si="18"/>
        <v>2018</v>
      </c>
      <c r="J1170" s="94">
        <v>19637.11</v>
      </c>
      <c r="K1170" s="94">
        <v>31860</v>
      </c>
      <c r="L1170" s="94">
        <v>-12222.89</v>
      </c>
      <c r="M1170" s="94">
        <v>0</v>
      </c>
      <c r="N1170" s="94">
        <v>-6053.4</v>
      </c>
      <c r="O1170" s="94">
        <v>0</v>
      </c>
      <c r="P1170" s="94">
        <v>0</v>
      </c>
      <c r="Q1170" s="94">
        <v>0</v>
      </c>
      <c r="R1170" t="s">
        <v>33</v>
      </c>
      <c r="S1170" s="94">
        <v>-18276.29</v>
      </c>
      <c r="T1170" s="94">
        <v>13583.71</v>
      </c>
      <c r="U1170" s="94">
        <v>31860</v>
      </c>
      <c r="V1170" t="s">
        <v>220</v>
      </c>
      <c r="W1170" s="92"/>
      <c r="X1170" t="s">
        <v>2</v>
      </c>
      <c r="Y1170" t="s">
        <v>3</v>
      </c>
      <c r="Z1170" s="94">
        <v>0</v>
      </c>
      <c r="AA1170" s="94">
        <v>0</v>
      </c>
      <c r="AB1170" s="94">
        <v>0</v>
      </c>
      <c r="AC1170" s="94">
        <v>0</v>
      </c>
      <c r="AD1170" s="94">
        <v>0</v>
      </c>
    </row>
    <row r="1171" spans="1:30" x14ac:dyDescent="0.2">
      <c r="A1171" t="s">
        <v>1273</v>
      </c>
      <c r="B1171" t="s">
        <v>0</v>
      </c>
      <c r="C1171" t="s">
        <v>13</v>
      </c>
      <c r="D1171" t="s">
        <v>62</v>
      </c>
      <c r="E1171" t="s">
        <v>1272</v>
      </c>
      <c r="F1171" s="84" t="str">
        <f>VLOOKUP(A1171,[1]Sheet1!$A$2:$E$1721,5,FALSE)</f>
        <v>5</v>
      </c>
      <c r="G1171" s="84">
        <f>VLOOKUP(A1171,'[2]FA PLANT-&amp; ELECT INSLATION'!$A$6:$E$1086,5,FALSE)</f>
        <v>0</v>
      </c>
      <c r="H1171" s="92">
        <v>43184</v>
      </c>
      <c r="I1171" s="93">
        <f t="shared" si="18"/>
        <v>2018</v>
      </c>
      <c r="J1171" s="94">
        <v>19637.11</v>
      </c>
      <c r="K1171" s="94">
        <v>31860</v>
      </c>
      <c r="L1171" s="94">
        <v>-12222.89</v>
      </c>
      <c r="M1171" s="94">
        <v>0</v>
      </c>
      <c r="N1171" s="94">
        <v>-6053.4</v>
      </c>
      <c r="O1171" s="94">
        <v>0</v>
      </c>
      <c r="P1171" s="94">
        <v>0</v>
      </c>
      <c r="Q1171" s="94">
        <v>0</v>
      </c>
      <c r="R1171" t="s">
        <v>33</v>
      </c>
      <c r="S1171" s="94">
        <v>-18276.29</v>
      </c>
      <c r="T1171" s="94">
        <v>13583.71</v>
      </c>
      <c r="U1171" s="94">
        <v>31860</v>
      </c>
      <c r="V1171" t="s">
        <v>220</v>
      </c>
      <c r="W1171" s="92"/>
      <c r="X1171" t="s">
        <v>2</v>
      </c>
      <c r="Y1171" t="s">
        <v>3</v>
      </c>
      <c r="Z1171" s="94">
        <v>0</v>
      </c>
      <c r="AA1171" s="94">
        <v>0</v>
      </c>
      <c r="AB1171" s="94">
        <v>0</v>
      </c>
      <c r="AC1171" s="94">
        <v>0</v>
      </c>
      <c r="AD1171" s="94">
        <v>0</v>
      </c>
    </row>
    <row r="1172" spans="1:30" x14ac:dyDescent="0.2">
      <c r="A1172" t="s">
        <v>1460</v>
      </c>
      <c r="B1172" t="s">
        <v>0</v>
      </c>
      <c r="C1172" t="s">
        <v>13</v>
      </c>
      <c r="D1172" t="s">
        <v>62</v>
      </c>
      <c r="E1172" t="s">
        <v>1461</v>
      </c>
      <c r="F1172" s="84" t="str">
        <f>VLOOKUP(A1172,[1]Sheet1!$A$2:$E$1721,5,FALSE)</f>
        <v>7</v>
      </c>
      <c r="G1172" s="84">
        <f>VLOOKUP(A1172,'[2]FA PLANT-&amp; ELECT INSLATION'!$A$6:$E$1086,5,FALSE)</f>
        <v>0</v>
      </c>
      <c r="H1172" s="92">
        <v>43250</v>
      </c>
      <c r="I1172" s="93">
        <f t="shared" si="18"/>
        <v>2018</v>
      </c>
      <c r="J1172" s="94">
        <v>11550.79</v>
      </c>
      <c r="K1172" s="94">
        <v>15390.62</v>
      </c>
      <c r="L1172" s="94">
        <v>-3839.83</v>
      </c>
      <c r="M1172" s="94">
        <v>0</v>
      </c>
      <c r="N1172" s="94">
        <v>-2088.73</v>
      </c>
      <c r="O1172" s="94">
        <v>0</v>
      </c>
      <c r="P1172" s="94">
        <v>0</v>
      </c>
      <c r="Q1172" s="94">
        <v>0</v>
      </c>
      <c r="R1172" t="s">
        <v>33</v>
      </c>
      <c r="S1172" s="94">
        <v>-5928.56</v>
      </c>
      <c r="T1172" s="94">
        <v>9462.06</v>
      </c>
      <c r="U1172" s="94">
        <v>15390.62</v>
      </c>
      <c r="V1172" t="s">
        <v>220</v>
      </c>
      <c r="W1172" s="92"/>
      <c r="X1172" t="s">
        <v>2</v>
      </c>
      <c r="Y1172" t="s">
        <v>3</v>
      </c>
      <c r="Z1172" s="94">
        <v>0</v>
      </c>
      <c r="AA1172" s="94">
        <v>0</v>
      </c>
      <c r="AB1172" s="94">
        <v>0</v>
      </c>
      <c r="AC1172" s="94">
        <v>0</v>
      </c>
      <c r="AD1172" s="94">
        <v>0</v>
      </c>
    </row>
    <row r="1173" spans="1:30" x14ac:dyDescent="0.2">
      <c r="A1173" t="s">
        <v>1387</v>
      </c>
      <c r="B1173" t="s">
        <v>0</v>
      </c>
      <c r="C1173" t="s">
        <v>13</v>
      </c>
      <c r="D1173" t="s">
        <v>62</v>
      </c>
      <c r="E1173" t="s">
        <v>1388</v>
      </c>
      <c r="F1173" s="84" t="str">
        <f>VLOOKUP(A1173,[1]Sheet1!$A$2:$E$1721,5,FALSE)</f>
        <v>7</v>
      </c>
      <c r="G1173" s="84">
        <f>VLOOKUP(A1173,'[2]FA PLANT-&amp; ELECT INSLATION'!$A$6:$E$1086,5,FALSE)</f>
        <v>0</v>
      </c>
      <c r="H1173" s="92">
        <v>43267</v>
      </c>
      <c r="I1173" s="93">
        <f t="shared" si="18"/>
        <v>2018</v>
      </c>
      <c r="J1173" s="94">
        <v>15008.88</v>
      </c>
      <c r="K1173" s="94">
        <v>19831.25</v>
      </c>
      <c r="L1173" s="94">
        <v>-4822.37</v>
      </c>
      <c r="M1173" s="94">
        <v>0</v>
      </c>
      <c r="N1173" s="94">
        <v>-2691.38</v>
      </c>
      <c r="O1173" s="94">
        <v>0</v>
      </c>
      <c r="P1173" s="94">
        <v>0</v>
      </c>
      <c r="Q1173" s="94">
        <v>0</v>
      </c>
      <c r="R1173" t="s">
        <v>33</v>
      </c>
      <c r="S1173" s="94">
        <v>-7513.75</v>
      </c>
      <c r="T1173" s="94">
        <v>12317.5</v>
      </c>
      <c r="U1173" s="94">
        <v>19831.25</v>
      </c>
      <c r="V1173" t="s">
        <v>220</v>
      </c>
      <c r="W1173" s="92"/>
      <c r="X1173" t="s">
        <v>2</v>
      </c>
      <c r="Y1173" t="s">
        <v>3</v>
      </c>
      <c r="Z1173" s="94">
        <v>0</v>
      </c>
      <c r="AA1173" s="94">
        <v>0</v>
      </c>
      <c r="AB1173" s="94">
        <v>0</v>
      </c>
      <c r="AC1173" s="94">
        <v>0</v>
      </c>
      <c r="AD1173" s="94">
        <v>0</v>
      </c>
    </row>
    <row r="1174" spans="1:30" x14ac:dyDescent="0.2">
      <c r="A1174" t="s">
        <v>1387</v>
      </c>
      <c r="B1174" t="s">
        <v>8</v>
      </c>
      <c r="C1174" t="s">
        <v>13</v>
      </c>
      <c r="D1174" t="s">
        <v>62</v>
      </c>
      <c r="E1174" t="s">
        <v>1388</v>
      </c>
      <c r="F1174" s="84" t="str">
        <f>VLOOKUP(A1174,[1]Sheet1!$A$2:$E$1721,5,FALSE)</f>
        <v>7</v>
      </c>
      <c r="G1174" s="84">
        <f>VLOOKUP(A1174,'[2]FA PLANT-&amp; ELECT INSLATION'!$A$6:$E$1086,5,FALSE)</f>
        <v>0</v>
      </c>
      <c r="H1174" s="92">
        <v>43267</v>
      </c>
      <c r="I1174" s="93">
        <f t="shared" si="18"/>
        <v>2018</v>
      </c>
      <c r="J1174" s="94">
        <v>15008.88</v>
      </c>
      <c r="K1174" s="94">
        <v>19831.25</v>
      </c>
      <c r="L1174" s="94">
        <v>-4822.37</v>
      </c>
      <c r="M1174" s="94">
        <v>0</v>
      </c>
      <c r="N1174" s="94">
        <v>-2691.38</v>
      </c>
      <c r="O1174" s="94">
        <v>0</v>
      </c>
      <c r="P1174" s="94">
        <v>0</v>
      </c>
      <c r="Q1174" s="94">
        <v>0</v>
      </c>
      <c r="R1174" t="s">
        <v>33</v>
      </c>
      <c r="S1174" s="94">
        <v>-7513.75</v>
      </c>
      <c r="T1174" s="94">
        <v>12317.5</v>
      </c>
      <c r="U1174" s="94">
        <v>19831.25</v>
      </c>
      <c r="V1174" t="s">
        <v>220</v>
      </c>
      <c r="W1174" s="92"/>
      <c r="X1174" t="s">
        <v>2</v>
      </c>
      <c r="Y1174" t="s">
        <v>3</v>
      </c>
      <c r="Z1174" s="94">
        <v>0</v>
      </c>
      <c r="AA1174" s="94">
        <v>0</v>
      </c>
      <c r="AB1174" s="94">
        <v>0</v>
      </c>
      <c r="AC1174" s="94">
        <v>0</v>
      </c>
      <c r="AD1174" s="94">
        <v>0</v>
      </c>
    </row>
    <row r="1175" spans="1:30" x14ac:dyDescent="0.2">
      <c r="A1175" t="s">
        <v>1387</v>
      </c>
      <c r="B1175" t="s">
        <v>9</v>
      </c>
      <c r="C1175" t="s">
        <v>13</v>
      </c>
      <c r="D1175" t="s">
        <v>62</v>
      </c>
      <c r="E1175" t="s">
        <v>1388</v>
      </c>
      <c r="F1175" s="84" t="str">
        <f>VLOOKUP(A1175,[1]Sheet1!$A$2:$E$1721,5,FALSE)</f>
        <v>7</v>
      </c>
      <c r="G1175" s="84">
        <f>VLOOKUP(A1175,'[2]FA PLANT-&amp; ELECT INSLATION'!$A$6:$E$1086,5,FALSE)</f>
        <v>0</v>
      </c>
      <c r="H1175" s="92">
        <v>43267</v>
      </c>
      <c r="I1175" s="93">
        <f t="shared" si="18"/>
        <v>2018</v>
      </c>
      <c r="J1175" s="94">
        <v>14781.82</v>
      </c>
      <c r="K1175" s="94">
        <v>19531.240000000002</v>
      </c>
      <c r="L1175" s="94">
        <v>-4749.42</v>
      </c>
      <c r="M1175" s="94">
        <v>0</v>
      </c>
      <c r="N1175" s="94">
        <v>-2650.67</v>
      </c>
      <c r="O1175" s="94">
        <v>0</v>
      </c>
      <c r="P1175" s="94">
        <v>0</v>
      </c>
      <c r="Q1175" s="94">
        <v>0</v>
      </c>
      <c r="R1175" t="s">
        <v>33</v>
      </c>
      <c r="S1175" s="94">
        <v>-7400.09</v>
      </c>
      <c r="T1175" s="94">
        <v>12131.15</v>
      </c>
      <c r="U1175" s="94">
        <v>19531.240000000002</v>
      </c>
      <c r="V1175" t="s">
        <v>220</v>
      </c>
      <c r="W1175" s="92"/>
      <c r="X1175" t="s">
        <v>2</v>
      </c>
      <c r="Y1175" t="s">
        <v>3</v>
      </c>
      <c r="Z1175" s="94">
        <v>0</v>
      </c>
      <c r="AA1175" s="94">
        <v>0</v>
      </c>
      <c r="AB1175" s="94">
        <v>0</v>
      </c>
      <c r="AC1175" s="94">
        <v>0</v>
      </c>
      <c r="AD1175" s="94">
        <v>0</v>
      </c>
    </row>
    <row r="1176" spans="1:30" x14ac:dyDescent="0.2">
      <c r="A1176" t="s">
        <v>1180</v>
      </c>
      <c r="B1176" t="s">
        <v>0</v>
      </c>
      <c r="C1176" t="s">
        <v>13</v>
      </c>
      <c r="D1176" t="s">
        <v>62</v>
      </c>
      <c r="E1176" t="s">
        <v>1181</v>
      </c>
      <c r="F1176" s="84" t="str">
        <f>VLOOKUP(A1176,[1]Sheet1!$A$2:$E$1721,5,FALSE)</f>
        <v>10</v>
      </c>
      <c r="G1176" s="84">
        <f>VLOOKUP(A1176,'[2]FA PLANT-&amp; ELECT INSLATION'!$A$6:$E$1086,5,FALSE)</f>
        <v>0</v>
      </c>
      <c r="H1176" s="92">
        <v>43339</v>
      </c>
      <c r="I1176" s="93">
        <f t="shared" si="18"/>
        <v>2018</v>
      </c>
      <c r="J1176" s="94">
        <v>38183.42</v>
      </c>
      <c r="K1176" s="94">
        <v>45000</v>
      </c>
      <c r="L1176" s="94">
        <v>-6816.58</v>
      </c>
      <c r="M1176" s="94">
        <v>0</v>
      </c>
      <c r="N1176" s="94">
        <v>-4275</v>
      </c>
      <c r="O1176" s="94">
        <v>0</v>
      </c>
      <c r="P1176" s="94">
        <v>0</v>
      </c>
      <c r="Q1176" s="94">
        <v>0</v>
      </c>
      <c r="R1176" t="s">
        <v>33</v>
      </c>
      <c r="S1176" s="94">
        <v>-11091.58</v>
      </c>
      <c r="T1176" s="94">
        <v>33908.42</v>
      </c>
      <c r="U1176" s="94">
        <v>45000</v>
      </c>
      <c r="V1176" t="s">
        <v>220</v>
      </c>
      <c r="W1176" s="92"/>
      <c r="X1176" t="s">
        <v>2</v>
      </c>
      <c r="Y1176" t="s">
        <v>3</v>
      </c>
      <c r="Z1176" s="94">
        <v>0</v>
      </c>
      <c r="AA1176" s="94">
        <v>0</v>
      </c>
      <c r="AB1176" s="94">
        <v>0</v>
      </c>
      <c r="AC1176" s="94">
        <v>0</v>
      </c>
      <c r="AD1176" s="94">
        <v>0</v>
      </c>
    </row>
    <row r="1177" spans="1:30" x14ac:dyDescent="0.2">
      <c r="A1177" t="s">
        <v>1253</v>
      </c>
      <c r="B1177" t="s">
        <v>0</v>
      </c>
      <c r="C1177" t="s">
        <v>13</v>
      </c>
      <c r="D1177" t="s">
        <v>62</v>
      </c>
      <c r="E1177" t="s">
        <v>1254</v>
      </c>
      <c r="F1177" s="84" t="str">
        <f>VLOOKUP(A1177,[1]Sheet1!$A$2:$E$1721,5,FALSE)</f>
        <v>5</v>
      </c>
      <c r="G1177" s="84">
        <f>VLOOKUP(A1177,'[2]FA PLANT-&amp; ELECT INSLATION'!$A$6:$E$1086,5,FALSE)</f>
        <v>0</v>
      </c>
      <c r="H1177" s="92">
        <v>43503</v>
      </c>
      <c r="I1177" s="93">
        <f t="shared" si="18"/>
        <v>2019</v>
      </c>
      <c r="J1177" s="94">
        <v>26638.65</v>
      </c>
      <c r="K1177" s="94">
        <v>34046.879999999997</v>
      </c>
      <c r="L1177" s="94">
        <v>-7408.23</v>
      </c>
      <c r="M1177" s="94">
        <v>0</v>
      </c>
      <c r="N1177" s="94">
        <v>-6468.91</v>
      </c>
      <c r="O1177" s="94">
        <v>0</v>
      </c>
      <c r="P1177" s="94">
        <v>0</v>
      </c>
      <c r="Q1177" s="94">
        <v>0</v>
      </c>
      <c r="R1177" t="s">
        <v>33</v>
      </c>
      <c r="S1177" s="94">
        <v>-13877.14</v>
      </c>
      <c r="T1177" s="94">
        <v>20169.740000000002</v>
      </c>
      <c r="U1177" s="94">
        <v>34046.879999999997</v>
      </c>
      <c r="V1177" t="s">
        <v>220</v>
      </c>
      <c r="W1177" s="92"/>
      <c r="X1177" t="s">
        <v>2</v>
      </c>
      <c r="Y1177" t="s">
        <v>3</v>
      </c>
      <c r="Z1177" s="94">
        <v>0</v>
      </c>
      <c r="AA1177" s="94">
        <v>0</v>
      </c>
      <c r="AB1177" s="94">
        <v>0</v>
      </c>
      <c r="AC1177" s="94">
        <v>0</v>
      </c>
      <c r="AD1177" s="94">
        <v>0</v>
      </c>
    </row>
    <row r="1178" spans="1:30" x14ac:dyDescent="0.2">
      <c r="A1178" t="s">
        <v>1253</v>
      </c>
      <c r="B1178" t="s">
        <v>8</v>
      </c>
      <c r="C1178" t="s">
        <v>13</v>
      </c>
      <c r="D1178" t="s">
        <v>62</v>
      </c>
      <c r="E1178" t="s">
        <v>1254</v>
      </c>
      <c r="F1178" s="84" t="str">
        <f>VLOOKUP(A1178,[1]Sheet1!$A$2:$E$1721,5,FALSE)</f>
        <v>5</v>
      </c>
      <c r="G1178" s="84">
        <f>VLOOKUP(A1178,'[2]FA PLANT-&amp; ELECT INSLATION'!$A$6:$E$1086,5,FALSE)</f>
        <v>0</v>
      </c>
      <c r="H1178" s="92">
        <v>43503</v>
      </c>
      <c r="I1178" s="93">
        <f t="shared" si="18"/>
        <v>2019</v>
      </c>
      <c r="J1178" s="94">
        <v>26638.65</v>
      </c>
      <c r="K1178" s="94">
        <v>34046.879999999997</v>
      </c>
      <c r="L1178" s="94">
        <v>-7408.23</v>
      </c>
      <c r="M1178" s="94">
        <v>0</v>
      </c>
      <c r="N1178" s="94">
        <v>-6468.91</v>
      </c>
      <c r="O1178" s="94">
        <v>0</v>
      </c>
      <c r="P1178" s="94">
        <v>0</v>
      </c>
      <c r="Q1178" s="94">
        <v>0</v>
      </c>
      <c r="R1178" t="s">
        <v>33</v>
      </c>
      <c r="S1178" s="94">
        <v>-13877.14</v>
      </c>
      <c r="T1178" s="94">
        <v>20169.740000000002</v>
      </c>
      <c r="U1178" s="94">
        <v>34046.879999999997</v>
      </c>
      <c r="V1178" t="s">
        <v>220</v>
      </c>
      <c r="W1178" s="92"/>
      <c r="X1178" t="s">
        <v>2</v>
      </c>
      <c r="Y1178" t="s">
        <v>3</v>
      </c>
      <c r="Z1178" s="94">
        <v>0</v>
      </c>
      <c r="AA1178" s="94">
        <v>0</v>
      </c>
      <c r="AB1178" s="94">
        <v>0</v>
      </c>
      <c r="AC1178" s="94">
        <v>0</v>
      </c>
      <c r="AD1178" s="94">
        <v>0</v>
      </c>
    </row>
    <row r="1179" spans="1:30" x14ac:dyDescent="0.2">
      <c r="A1179" t="s">
        <v>1253</v>
      </c>
      <c r="B1179" t="s">
        <v>9</v>
      </c>
      <c r="C1179" t="s">
        <v>13</v>
      </c>
      <c r="D1179" t="s">
        <v>62</v>
      </c>
      <c r="E1179" t="s">
        <v>1254</v>
      </c>
      <c r="F1179" s="84" t="str">
        <f>VLOOKUP(A1179,[1]Sheet1!$A$2:$E$1721,5,FALSE)</f>
        <v>5</v>
      </c>
      <c r="G1179" s="84">
        <f>VLOOKUP(A1179,'[2]FA PLANT-&amp; ELECT INSLATION'!$A$6:$E$1086,5,FALSE)</f>
        <v>0</v>
      </c>
      <c r="H1179" s="92">
        <v>43503</v>
      </c>
      <c r="I1179" s="93">
        <f t="shared" si="18"/>
        <v>2019</v>
      </c>
      <c r="J1179" s="94">
        <v>26638.65</v>
      </c>
      <c r="K1179" s="94">
        <v>34046.879999999997</v>
      </c>
      <c r="L1179" s="94">
        <v>-7408.23</v>
      </c>
      <c r="M1179" s="94">
        <v>0</v>
      </c>
      <c r="N1179" s="94">
        <v>-6468.91</v>
      </c>
      <c r="O1179" s="94">
        <v>0</v>
      </c>
      <c r="P1179" s="94">
        <v>0</v>
      </c>
      <c r="Q1179" s="94">
        <v>0</v>
      </c>
      <c r="R1179" t="s">
        <v>33</v>
      </c>
      <c r="S1179" s="94">
        <v>-13877.14</v>
      </c>
      <c r="T1179" s="94">
        <v>20169.740000000002</v>
      </c>
      <c r="U1179" s="94">
        <v>34046.879999999997</v>
      </c>
      <c r="V1179" t="s">
        <v>220</v>
      </c>
      <c r="W1179" s="92"/>
      <c r="X1179" t="s">
        <v>2</v>
      </c>
      <c r="Y1179" t="s">
        <v>3</v>
      </c>
      <c r="Z1179" s="94">
        <v>0</v>
      </c>
      <c r="AA1179" s="94">
        <v>0</v>
      </c>
      <c r="AB1179" s="94">
        <v>0</v>
      </c>
      <c r="AC1179" s="94">
        <v>0</v>
      </c>
      <c r="AD1179" s="94">
        <v>0</v>
      </c>
    </row>
    <row r="1180" spans="1:30" x14ac:dyDescent="0.2">
      <c r="A1180" t="s">
        <v>1253</v>
      </c>
      <c r="B1180" t="s">
        <v>10</v>
      </c>
      <c r="C1180" t="s">
        <v>13</v>
      </c>
      <c r="D1180" t="s">
        <v>62</v>
      </c>
      <c r="E1180" t="s">
        <v>1254</v>
      </c>
      <c r="F1180" s="84" t="str">
        <f>VLOOKUP(A1180,[1]Sheet1!$A$2:$E$1721,5,FALSE)</f>
        <v>5</v>
      </c>
      <c r="G1180" s="84">
        <f>VLOOKUP(A1180,'[2]FA PLANT-&amp; ELECT INSLATION'!$A$6:$E$1086,5,FALSE)</f>
        <v>0</v>
      </c>
      <c r="H1180" s="92">
        <v>43503</v>
      </c>
      <c r="I1180" s="93">
        <f t="shared" si="18"/>
        <v>2019</v>
      </c>
      <c r="J1180" s="94">
        <v>26638.65</v>
      </c>
      <c r="K1180" s="94">
        <v>34046.879999999997</v>
      </c>
      <c r="L1180" s="94">
        <v>-7408.23</v>
      </c>
      <c r="M1180" s="94">
        <v>0</v>
      </c>
      <c r="N1180" s="94">
        <v>-6468.91</v>
      </c>
      <c r="O1180" s="94">
        <v>0</v>
      </c>
      <c r="P1180" s="94">
        <v>0</v>
      </c>
      <c r="Q1180" s="94">
        <v>0</v>
      </c>
      <c r="R1180" t="s">
        <v>33</v>
      </c>
      <c r="S1180" s="94">
        <v>-13877.14</v>
      </c>
      <c r="T1180" s="94">
        <v>20169.740000000002</v>
      </c>
      <c r="U1180" s="94">
        <v>34046.879999999997</v>
      </c>
      <c r="V1180" t="s">
        <v>220</v>
      </c>
      <c r="W1180" s="92"/>
      <c r="X1180" t="s">
        <v>2</v>
      </c>
      <c r="Y1180" t="s">
        <v>3</v>
      </c>
      <c r="Z1180" s="94">
        <v>0</v>
      </c>
      <c r="AA1180" s="94">
        <v>0</v>
      </c>
      <c r="AB1180" s="94">
        <v>0</v>
      </c>
      <c r="AC1180" s="94">
        <v>0</v>
      </c>
      <c r="AD1180" s="94">
        <v>0</v>
      </c>
    </row>
    <row r="1181" spans="1:30" x14ac:dyDescent="0.2">
      <c r="A1181" t="s">
        <v>1420</v>
      </c>
      <c r="B1181" t="s">
        <v>0</v>
      </c>
      <c r="C1181" t="s">
        <v>13</v>
      </c>
      <c r="D1181" t="s">
        <v>62</v>
      </c>
      <c r="E1181" t="s">
        <v>1421</v>
      </c>
      <c r="F1181" s="84" t="str">
        <f>VLOOKUP(A1181,[1]Sheet1!$A$2:$E$1721,5,FALSE)</f>
        <v>7</v>
      </c>
      <c r="G1181" s="84">
        <f>VLOOKUP(A1181,'[2]FA PLANT-&amp; ELECT INSLATION'!$A$6:$E$1086,5,FALSE)</f>
        <v>0</v>
      </c>
      <c r="H1181" s="92">
        <v>43607</v>
      </c>
      <c r="I1181" s="93">
        <f t="shared" si="18"/>
        <v>2019</v>
      </c>
      <c r="J1181" s="94">
        <v>15455.94</v>
      </c>
      <c r="K1181" s="94">
        <v>17500</v>
      </c>
      <c r="L1181" s="94">
        <v>-2044.06</v>
      </c>
      <c r="M1181" s="94">
        <v>0</v>
      </c>
      <c r="N1181" s="94">
        <v>-2375.91</v>
      </c>
      <c r="O1181" s="94">
        <v>0</v>
      </c>
      <c r="P1181" s="94">
        <v>0</v>
      </c>
      <c r="Q1181" s="94">
        <v>0</v>
      </c>
      <c r="R1181" t="s">
        <v>33</v>
      </c>
      <c r="S1181" s="94">
        <v>-4419.97</v>
      </c>
      <c r="T1181" s="94">
        <v>13080.03</v>
      </c>
      <c r="U1181" s="94">
        <v>17500</v>
      </c>
      <c r="V1181" t="s">
        <v>220</v>
      </c>
      <c r="W1181" s="92"/>
      <c r="X1181" t="s">
        <v>2</v>
      </c>
      <c r="Y1181" t="s">
        <v>3</v>
      </c>
      <c r="Z1181" s="94">
        <v>0</v>
      </c>
      <c r="AA1181" s="94">
        <v>0</v>
      </c>
      <c r="AB1181" s="94">
        <v>0</v>
      </c>
      <c r="AC1181" s="94">
        <v>0</v>
      </c>
      <c r="AD1181" s="94">
        <v>0</v>
      </c>
    </row>
    <row r="1182" spans="1:30" x14ac:dyDescent="0.2">
      <c r="A1182" t="s">
        <v>1420</v>
      </c>
      <c r="B1182" t="s">
        <v>8</v>
      </c>
      <c r="C1182" t="s">
        <v>13</v>
      </c>
      <c r="D1182" t="s">
        <v>62</v>
      </c>
      <c r="E1182" t="s">
        <v>1421</v>
      </c>
      <c r="F1182" s="84" t="str">
        <f>VLOOKUP(A1182,[1]Sheet1!$A$2:$E$1721,5,FALSE)</f>
        <v>7</v>
      </c>
      <c r="G1182" s="84">
        <f>VLOOKUP(A1182,'[2]FA PLANT-&amp; ELECT INSLATION'!$A$6:$E$1086,5,FALSE)</f>
        <v>0</v>
      </c>
      <c r="H1182" s="92">
        <v>43607</v>
      </c>
      <c r="I1182" s="93">
        <f t="shared" si="18"/>
        <v>2019</v>
      </c>
      <c r="J1182" s="94">
        <v>15455.94</v>
      </c>
      <c r="K1182" s="94">
        <v>17500</v>
      </c>
      <c r="L1182" s="94">
        <v>-2044.06</v>
      </c>
      <c r="M1182" s="94">
        <v>0</v>
      </c>
      <c r="N1182" s="94">
        <v>-2375.91</v>
      </c>
      <c r="O1182" s="94">
        <v>0</v>
      </c>
      <c r="P1182" s="94">
        <v>0</v>
      </c>
      <c r="Q1182" s="94">
        <v>0</v>
      </c>
      <c r="R1182" t="s">
        <v>33</v>
      </c>
      <c r="S1182" s="94">
        <v>-4419.97</v>
      </c>
      <c r="T1182" s="94">
        <v>13080.03</v>
      </c>
      <c r="U1182" s="94">
        <v>17500</v>
      </c>
      <c r="V1182" t="s">
        <v>220</v>
      </c>
      <c r="W1182" s="92"/>
      <c r="X1182" t="s">
        <v>2</v>
      </c>
      <c r="Y1182" t="s">
        <v>3</v>
      </c>
      <c r="Z1182" s="94">
        <v>0</v>
      </c>
      <c r="AA1182" s="94">
        <v>0</v>
      </c>
      <c r="AB1182" s="94">
        <v>0</v>
      </c>
      <c r="AC1182" s="94">
        <v>0</v>
      </c>
      <c r="AD1182" s="94">
        <v>0</v>
      </c>
    </row>
    <row r="1183" spans="1:30" x14ac:dyDescent="0.2">
      <c r="A1183" t="s">
        <v>1420</v>
      </c>
      <c r="B1183" t="s">
        <v>9</v>
      </c>
      <c r="C1183" t="s">
        <v>13</v>
      </c>
      <c r="D1183" t="s">
        <v>62</v>
      </c>
      <c r="E1183" t="s">
        <v>1421</v>
      </c>
      <c r="F1183" s="84" t="str">
        <f>VLOOKUP(A1183,[1]Sheet1!$A$2:$E$1721,5,FALSE)</f>
        <v>7</v>
      </c>
      <c r="G1183" s="84">
        <f>VLOOKUP(A1183,'[2]FA PLANT-&amp; ELECT INSLATION'!$A$6:$E$1086,5,FALSE)</f>
        <v>0</v>
      </c>
      <c r="H1183" s="92">
        <v>43607</v>
      </c>
      <c r="I1183" s="93">
        <f t="shared" si="18"/>
        <v>2019</v>
      </c>
      <c r="J1183" s="94">
        <v>15825.82</v>
      </c>
      <c r="K1183" s="94">
        <v>17500</v>
      </c>
      <c r="L1183" s="94">
        <v>-1674.18</v>
      </c>
      <c r="M1183" s="94">
        <v>0</v>
      </c>
      <c r="N1183" s="94">
        <v>-2375.73</v>
      </c>
      <c r="O1183" s="94">
        <v>0</v>
      </c>
      <c r="P1183" s="94">
        <v>0</v>
      </c>
      <c r="Q1183" s="94">
        <v>0</v>
      </c>
      <c r="R1183" t="s">
        <v>33</v>
      </c>
      <c r="S1183" s="94">
        <v>-4049.91</v>
      </c>
      <c r="T1183" s="94">
        <v>13450.09</v>
      </c>
      <c r="U1183" s="94">
        <v>17500</v>
      </c>
      <c r="V1183" t="s">
        <v>220</v>
      </c>
      <c r="W1183" s="92"/>
      <c r="X1183" t="s">
        <v>2</v>
      </c>
      <c r="Y1183" t="s">
        <v>3</v>
      </c>
      <c r="Z1183" s="94">
        <v>0</v>
      </c>
      <c r="AA1183" s="94">
        <v>0</v>
      </c>
      <c r="AB1183" s="94">
        <v>0</v>
      </c>
      <c r="AC1183" s="94">
        <v>0</v>
      </c>
      <c r="AD1183" s="94">
        <v>0</v>
      </c>
    </row>
    <row r="1184" spans="1:30" x14ac:dyDescent="0.2">
      <c r="A1184" t="s">
        <v>1553</v>
      </c>
      <c r="B1184" t="s">
        <v>0</v>
      </c>
      <c r="C1184" t="s">
        <v>13</v>
      </c>
      <c r="D1184" t="s">
        <v>62</v>
      </c>
      <c r="E1184" t="s">
        <v>1181</v>
      </c>
      <c r="F1184" s="84" t="str">
        <f>VLOOKUP(A1184,[1]Sheet1!$A$2:$E$1721,5,FALSE)</f>
        <v>10</v>
      </c>
      <c r="G1184" s="84">
        <f>VLOOKUP(A1184,'[2]FA PLANT-&amp; ELECT INSLATION'!$A$6:$E$1086,5,FALSE)</f>
        <v>0</v>
      </c>
      <c r="H1184" s="92">
        <v>43581</v>
      </c>
      <c r="I1184" s="93">
        <f t="shared" si="18"/>
        <v>2019</v>
      </c>
      <c r="J1184" s="94">
        <v>10254.25</v>
      </c>
      <c r="K1184" s="94">
        <v>11250</v>
      </c>
      <c r="L1184" s="94">
        <v>-995.75</v>
      </c>
      <c r="M1184" s="94">
        <v>0</v>
      </c>
      <c r="N1184" s="94">
        <v>-1069.05</v>
      </c>
      <c r="O1184" s="94">
        <v>0</v>
      </c>
      <c r="P1184" s="94">
        <v>0</v>
      </c>
      <c r="Q1184" s="94">
        <v>0</v>
      </c>
      <c r="R1184" t="s">
        <v>33</v>
      </c>
      <c r="S1184" s="94">
        <v>-2064.8000000000002</v>
      </c>
      <c r="T1184" s="94">
        <v>9185.2000000000007</v>
      </c>
      <c r="U1184" s="94">
        <v>11250</v>
      </c>
      <c r="V1184" t="s">
        <v>220</v>
      </c>
      <c r="W1184" s="92"/>
      <c r="X1184" t="s">
        <v>2</v>
      </c>
      <c r="Y1184" t="s">
        <v>3</v>
      </c>
      <c r="Z1184" s="94">
        <v>0</v>
      </c>
      <c r="AA1184" s="94">
        <v>0</v>
      </c>
      <c r="AB1184" s="94">
        <v>0</v>
      </c>
      <c r="AC1184" s="94">
        <v>0</v>
      </c>
      <c r="AD1184" s="94">
        <v>0</v>
      </c>
    </row>
    <row r="1185" spans="1:30" x14ac:dyDescent="0.2">
      <c r="A1185" t="s">
        <v>1553</v>
      </c>
      <c r="B1185" t="s">
        <v>8</v>
      </c>
      <c r="C1185" t="s">
        <v>13</v>
      </c>
      <c r="D1185" t="s">
        <v>62</v>
      </c>
      <c r="E1185" t="s">
        <v>1181</v>
      </c>
      <c r="F1185" s="84" t="str">
        <f>VLOOKUP(A1185,[1]Sheet1!$A$2:$E$1721,5,FALSE)</f>
        <v>10</v>
      </c>
      <c r="G1185" s="84">
        <f>VLOOKUP(A1185,'[2]FA PLANT-&amp; ELECT INSLATION'!$A$6:$E$1086,5,FALSE)</f>
        <v>0</v>
      </c>
      <c r="H1185" s="92">
        <v>43581</v>
      </c>
      <c r="I1185" s="93">
        <f t="shared" si="18"/>
        <v>2019</v>
      </c>
      <c r="J1185" s="94">
        <v>10254.25</v>
      </c>
      <c r="K1185" s="94">
        <v>11250</v>
      </c>
      <c r="L1185" s="94">
        <v>-995.75</v>
      </c>
      <c r="M1185" s="94">
        <v>0</v>
      </c>
      <c r="N1185" s="94">
        <v>-1069.05</v>
      </c>
      <c r="O1185" s="94">
        <v>0</v>
      </c>
      <c r="P1185" s="94">
        <v>0</v>
      </c>
      <c r="Q1185" s="94">
        <v>0</v>
      </c>
      <c r="R1185" t="s">
        <v>33</v>
      </c>
      <c r="S1185" s="94">
        <v>-2064.8000000000002</v>
      </c>
      <c r="T1185" s="94">
        <v>9185.2000000000007</v>
      </c>
      <c r="U1185" s="94">
        <v>11250</v>
      </c>
      <c r="V1185" t="s">
        <v>220</v>
      </c>
      <c r="W1185" s="92"/>
      <c r="X1185" t="s">
        <v>2</v>
      </c>
      <c r="Y1185" t="s">
        <v>3</v>
      </c>
      <c r="Z1185" s="94">
        <v>0</v>
      </c>
      <c r="AA1185" s="94">
        <v>0</v>
      </c>
      <c r="AB1185" s="94">
        <v>0</v>
      </c>
      <c r="AC1185" s="94">
        <v>0</v>
      </c>
      <c r="AD1185" s="94">
        <v>0</v>
      </c>
    </row>
    <row r="1186" spans="1:30" x14ac:dyDescent="0.2">
      <c r="A1186" t="s">
        <v>1553</v>
      </c>
      <c r="B1186" t="s">
        <v>9</v>
      </c>
      <c r="C1186" t="s">
        <v>13</v>
      </c>
      <c r="D1186" t="s">
        <v>62</v>
      </c>
      <c r="E1186" t="s">
        <v>1181</v>
      </c>
      <c r="F1186" s="84" t="str">
        <f>VLOOKUP(A1186,[1]Sheet1!$A$2:$E$1721,5,FALSE)</f>
        <v>10</v>
      </c>
      <c r="G1186" s="84">
        <f>VLOOKUP(A1186,'[2]FA PLANT-&amp; ELECT INSLATION'!$A$6:$E$1086,5,FALSE)</f>
        <v>0</v>
      </c>
      <c r="H1186" s="92">
        <v>43581</v>
      </c>
      <c r="I1186" s="93">
        <f t="shared" si="18"/>
        <v>2019</v>
      </c>
      <c r="J1186" s="94">
        <v>10254.25</v>
      </c>
      <c r="K1186" s="94">
        <v>11250</v>
      </c>
      <c r="L1186" s="94">
        <v>-995.75</v>
      </c>
      <c r="M1186" s="94">
        <v>0</v>
      </c>
      <c r="N1186" s="94">
        <v>-1069.05</v>
      </c>
      <c r="O1186" s="94">
        <v>0</v>
      </c>
      <c r="P1186" s="94">
        <v>0</v>
      </c>
      <c r="Q1186" s="94">
        <v>0</v>
      </c>
      <c r="R1186" t="s">
        <v>33</v>
      </c>
      <c r="S1186" s="94">
        <v>-2064.8000000000002</v>
      </c>
      <c r="T1186" s="94">
        <v>9185.2000000000007</v>
      </c>
      <c r="U1186" s="94">
        <v>11250</v>
      </c>
      <c r="V1186" t="s">
        <v>220</v>
      </c>
      <c r="W1186" s="92"/>
      <c r="X1186" t="s">
        <v>2</v>
      </c>
      <c r="Y1186" t="s">
        <v>3</v>
      </c>
      <c r="Z1186" s="94">
        <v>0</v>
      </c>
      <c r="AA1186" s="94">
        <v>0</v>
      </c>
      <c r="AB1186" s="94">
        <v>0</v>
      </c>
      <c r="AC1186" s="94">
        <v>0</v>
      </c>
      <c r="AD1186" s="94">
        <v>0</v>
      </c>
    </row>
    <row r="1187" spans="1:30" x14ac:dyDescent="0.2">
      <c r="A1187" t="s">
        <v>1553</v>
      </c>
      <c r="B1187" t="s">
        <v>10</v>
      </c>
      <c r="C1187" t="s">
        <v>13</v>
      </c>
      <c r="D1187" t="s">
        <v>62</v>
      </c>
      <c r="E1187" t="s">
        <v>1181</v>
      </c>
      <c r="F1187" s="84" t="str">
        <f>VLOOKUP(A1187,[1]Sheet1!$A$2:$E$1721,5,FALSE)</f>
        <v>10</v>
      </c>
      <c r="G1187" s="84">
        <f>VLOOKUP(A1187,'[2]FA PLANT-&amp; ELECT INSLATION'!$A$6:$E$1086,5,FALSE)</f>
        <v>0</v>
      </c>
      <c r="H1187" s="92">
        <v>43581</v>
      </c>
      <c r="I1187" s="93">
        <f t="shared" si="18"/>
        <v>2019</v>
      </c>
      <c r="J1187" s="94">
        <v>10254.25</v>
      </c>
      <c r="K1187" s="94">
        <v>11250</v>
      </c>
      <c r="L1187" s="94">
        <v>-995.75</v>
      </c>
      <c r="M1187" s="94">
        <v>0</v>
      </c>
      <c r="N1187" s="94">
        <v>-1069.05</v>
      </c>
      <c r="O1187" s="94">
        <v>0</v>
      </c>
      <c r="P1187" s="94">
        <v>0</v>
      </c>
      <c r="Q1187" s="94">
        <v>0</v>
      </c>
      <c r="R1187" t="s">
        <v>33</v>
      </c>
      <c r="S1187" s="94">
        <v>-2064.8000000000002</v>
      </c>
      <c r="T1187" s="94">
        <v>9185.2000000000007</v>
      </c>
      <c r="U1187" s="94">
        <v>11250</v>
      </c>
      <c r="V1187" t="s">
        <v>220</v>
      </c>
      <c r="W1187" s="92"/>
      <c r="X1187" t="s">
        <v>2</v>
      </c>
      <c r="Y1187" t="s">
        <v>3</v>
      </c>
      <c r="Z1187" s="94">
        <v>0</v>
      </c>
      <c r="AA1187" s="94">
        <v>0</v>
      </c>
      <c r="AB1187" s="94">
        <v>0</v>
      </c>
      <c r="AC1187" s="94">
        <v>0</v>
      </c>
      <c r="AD1187" s="94">
        <v>0</v>
      </c>
    </row>
    <row r="1188" spans="1:30" x14ac:dyDescent="0.2">
      <c r="A1188" t="s">
        <v>1553</v>
      </c>
      <c r="B1188" t="s">
        <v>11</v>
      </c>
      <c r="C1188" t="s">
        <v>13</v>
      </c>
      <c r="D1188" t="s">
        <v>62</v>
      </c>
      <c r="E1188" t="s">
        <v>1181</v>
      </c>
      <c r="F1188" s="84" t="str">
        <f>VLOOKUP(A1188,[1]Sheet1!$A$2:$E$1721,5,FALSE)</f>
        <v>10</v>
      </c>
      <c r="G1188" s="84">
        <f>VLOOKUP(A1188,'[2]FA PLANT-&amp; ELECT INSLATION'!$A$6:$E$1086,5,FALSE)</f>
        <v>0</v>
      </c>
      <c r="H1188" s="92">
        <v>43581</v>
      </c>
      <c r="I1188" s="93">
        <f t="shared" si="18"/>
        <v>2019</v>
      </c>
      <c r="J1188" s="94">
        <v>10254.25</v>
      </c>
      <c r="K1188" s="94">
        <v>11250</v>
      </c>
      <c r="L1188" s="94">
        <v>-995.75</v>
      </c>
      <c r="M1188" s="94">
        <v>0</v>
      </c>
      <c r="N1188" s="94">
        <v>-1069.05</v>
      </c>
      <c r="O1188" s="94">
        <v>0</v>
      </c>
      <c r="P1188" s="94">
        <v>0</v>
      </c>
      <c r="Q1188" s="94">
        <v>0</v>
      </c>
      <c r="R1188" t="s">
        <v>33</v>
      </c>
      <c r="S1188" s="94">
        <v>-2064.8000000000002</v>
      </c>
      <c r="T1188" s="94">
        <v>9185.2000000000007</v>
      </c>
      <c r="U1188" s="94">
        <v>11250</v>
      </c>
      <c r="V1188" t="s">
        <v>220</v>
      </c>
      <c r="W1188" s="92"/>
      <c r="X1188" t="s">
        <v>2</v>
      </c>
      <c r="Y1188" t="s">
        <v>3</v>
      </c>
      <c r="Z1188" s="94">
        <v>0</v>
      </c>
      <c r="AA1188" s="94">
        <v>0</v>
      </c>
      <c r="AB1188" s="94">
        <v>0</v>
      </c>
      <c r="AC1188" s="94">
        <v>0</v>
      </c>
      <c r="AD1188" s="94">
        <v>0</v>
      </c>
    </row>
    <row r="1189" spans="1:30" x14ac:dyDescent="0.2">
      <c r="A1189" t="s">
        <v>1554</v>
      </c>
      <c r="B1189" t="s">
        <v>0</v>
      </c>
      <c r="C1189" t="s">
        <v>13</v>
      </c>
      <c r="D1189" t="s">
        <v>62</v>
      </c>
      <c r="E1189" t="s">
        <v>1181</v>
      </c>
      <c r="F1189" s="84" t="str">
        <f>VLOOKUP(A1189,[1]Sheet1!$A$2:$E$1721,5,FALSE)</f>
        <v>10</v>
      </c>
      <c r="G1189" s="84">
        <f>VLOOKUP(A1189,'[2]FA PLANT-&amp; ELECT INSLATION'!$A$6:$E$1086,5,FALSE)</f>
        <v>0</v>
      </c>
      <c r="H1189" s="92">
        <v>43705</v>
      </c>
      <c r="I1189" s="93">
        <f t="shared" si="18"/>
        <v>2019</v>
      </c>
      <c r="J1189" s="94">
        <v>10616.34</v>
      </c>
      <c r="K1189" s="94">
        <v>11250</v>
      </c>
      <c r="L1189" s="94">
        <v>-633.66</v>
      </c>
      <c r="M1189" s="94">
        <v>0</v>
      </c>
      <c r="N1189" s="94">
        <v>-1068.93</v>
      </c>
      <c r="O1189" s="94">
        <v>0</v>
      </c>
      <c r="P1189" s="94">
        <v>0</v>
      </c>
      <c r="Q1189" s="94">
        <v>0</v>
      </c>
      <c r="R1189" t="s">
        <v>33</v>
      </c>
      <c r="S1189" s="94">
        <v>-1702.59</v>
      </c>
      <c r="T1189" s="94">
        <v>9547.41</v>
      </c>
      <c r="U1189" s="94">
        <v>11250</v>
      </c>
      <c r="V1189" t="s">
        <v>220</v>
      </c>
      <c r="W1189" s="92"/>
      <c r="X1189" t="s">
        <v>2</v>
      </c>
      <c r="Y1189" t="s">
        <v>3</v>
      </c>
      <c r="Z1189" s="94">
        <v>0</v>
      </c>
      <c r="AA1189" s="94">
        <v>0</v>
      </c>
      <c r="AB1189" s="94">
        <v>0</v>
      </c>
      <c r="AC1189" s="94">
        <v>0</v>
      </c>
      <c r="AD1189" s="94">
        <v>0</v>
      </c>
    </row>
    <row r="1190" spans="1:30" x14ac:dyDescent="0.2">
      <c r="A1190" t="s">
        <v>1554</v>
      </c>
      <c r="B1190" t="s">
        <v>8</v>
      </c>
      <c r="C1190" t="s">
        <v>13</v>
      </c>
      <c r="D1190" t="s">
        <v>62</v>
      </c>
      <c r="E1190" t="s">
        <v>1181</v>
      </c>
      <c r="F1190" s="84" t="str">
        <f>VLOOKUP(A1190,[1]Sheet1!$A$2:$E$1721,5,FALSE)</f>
        <v>10</v>
      </c>
      <c r="G1190" s="84">
        <f>VLOOKUP(A1190,'[2]FA PLANT-&amp; ELECT INSLATION'!$A$6:$E$1086,5,FALSE)</f>
        <v>0</v>
      </c>
      <c r="H1190" s="92">
        <v>43705</v>
      </c>
      <c r="I1190" s="93">
        <f t="shared" si="18"/>
        <v>2019</v>
      </c>
      <c r="J1190" s="94">
        <v>10616.34</v>
      </c>
      <c r="K1190" s="94">
        <v>11250</v>
      </c>
      <c r="L1190" s="94">
        <v>-633.66</v>
      </c>
      <c r="M1190" s="94">
        <v>0</v>
      </c>
      <c r="N1190" s="94">
        <v>-1068.93</v>
      </c>
      <c r="O1190" s="94">
        <v>0</v>
      </c>
      <c r="P1190" s="94">
        <v>0</v>
      </c>
      <c r="Q1190" s="94">
        <v>0</v>
      </c>
      <c r="R1190" t="s">
        <v>33</v>
      </c>
      <c r="S1190" s="94">
        <v>-1702.59</v>
      </c>
      <c r="T1190" s="94">
        <v>9547.41</v>
      </c>
      <c r="U1190" s="94">
        <v>11250</v>
      </c>
      <c r="V1190" t="s">
        <v>220</v>
      </c>
      <c r="W1190" s="92"/>
      <c r="X1190" t="s">
        <v>2</v>
      </c>
      <c r="Y1190" t="s">
        <v>3</v>
      </c>
      <c r="Z1190" s="94">
        <v>0</v>
      </c>
      <c r="AA1190" s="94">
        <v>0</v>
      </c>
      <c r="AB1190" s="94">
        <v>0</v>
      </c>
      <c r="AC1190" s="94">
        <v>0</v>
      </c>
      <c r="AD1190" s="94">
        <v>0</v>
      </c>
    </row>
    <row r="1191" spans="1:30" x14ac:dyDescent="0.2">
      <c r="A1191" t="s">
        <v>1554</v>
      </c>
      <c r="B1191" t="s">
        <v>9</v>
      </c>
      <c r="C1191" t="s">
        <v>13</v>
      </c>
      <c r="D1191" t="s">
        <v>62</v>
      </c>
      <c r="E1191" t="s">
        <v>1181</v>
      </c>
      <c r="F1191" s="84" t="str">
        <f>VLOOKUP(A1191,[1]Sheet1!$A$2:$E$1721,5,FALSE)</f>
        <v>10</v>
      </c>
      <c r="G1191" s="84">
        <f>VLOOKUP(A1191,'[2]FA PLANT-&amp; ELECT INSLATION'!$A$6:$E$1086,5,FALSE)</f>
        <v>0</v>
      </c>
      <c r="H1191" s="92">
        <v>43705</v>
      </c>
      <c r="I1191" s="93">
        <f t="shared" si="18"/>
        <v>2019</v>
      </c>
      <c r="J1191" s="94">
        <v>10616.34</v>
      </c>
      <c r="K1191" s="94">
        <v>11250</v>
      </c>
      <c r="L1191" s="94">
        <v>-633.66</v>
      </c>
      <c r="M1191" s="94">
        <v>0</v>
      </c>
      <c r="N1191" s="94">
        <v>-1068.93</v>
      </c>
      <c r="O1191" s="94">
        <v>0</v>
      </c>
      <c r="P1191" s="94">
        <v>0</v>
      </c>
      <c r="Q1191" s="94">
        <v>0</v>
      </c>
      <c r="R1191" t="s">
        <v>33</v>
      </c>
      <c r="S1191" s="94">
        <v>-1702.59</v>
      </c>
      <c r="T1191" s="94">
        <v>9547.41</v>
      </c>
      <c r="U1191" s="94">
        <v>11250</v>
      </c>
      <c r="V1191" t="s">
        <v>220</v>
      </c>
      <c r="W1191" s="92"/>
      <c r="X1191" t="s">
        <v>2</v>
      </c>
      <c r="Y1191" t="s">
        <v>3</v>
      </c>
      <c r="Z1191" s="94">
        <v>0</v>
      </c>
      <c r="AA1191" s="94">
        <v>0</v>
      </c>
      <c r="AB1191" s="94">
        <v>0</v>
      </c>
      <c r="AC1191" s="94">
        <v>0</v>
      </c>
      <c r="AD1191" s="94">
        <v>0</v>
      </c>
    </row>
    <row r="1192" spans="1:30" x14ac:dyDescent="0.2">
      <c r="A1192" t="s">
        <v>1554</v>
      </c>
      <c r="B1192" t="s">
        <v>10</v>
      </c>
      <c r="C1192" t="s">
        <v>13</v>
      </c>
      <c r="D1192" t="s">
        <v>62</v>
      </c>
      <c r="E1192" t="s">
        <v>1181</v>
      </c>
      <c r="F1192" s="84" t="str">
        <f>VLOOKUP(A1192,[1]Sheet1!$A$2:$E$1721,5,FALSE)</f>
        <v>10</v>
      </c>
      <c r="G1192" s="84">
        <f>VLOOKUP(A1192,'[2]FA PLANT-&amp; ELECT INSLATION'!$A$6:$E$1086,5,FALSE)</f>
        <v>0</v>
      </c>
      <c r="H1192" s="92">
        <v>43705</v>
      </c>
      <c r="I1192" s="93">
        <f t="shared" si="18"/>
        <v>2019</v>
      </c>
      <c r="J1192" s="94">
        <v>10616.34</v>
      </c>
      <c r="K1192" s="94">
        <v>11250</v>
      </c>
      <c r="L1192" s="94">
        <v>-633.66</v>
      </c>
      <c r="M1192" s="94">
        <v>0</v>
      </c>
      <c r="N1192" s="94">
        <v>-1068.93</v>
      </c>
      <c r="O1192" s="94">
        <v>0</v>
      </c>
      <c r="P1192" s="94">
        <v>0</v>
      </c>
      <c r="Q1192" s="94">
        <v>0</v>
      </c>
      <c r="R1192" t="s">
        <v>33</v>
      </c>
      <c r="S1192" s="94">
        <v>-1702.59</v>
      </c>
      <c r="T1192" s="94">
        <v>9547.41</v>
      </c>
      <c r="U1192" s="94">
        <v>11250</v>
      </c>
      <c r="V1192" t="s">
        <v>220</v>
      </c>
      <c r="W1192" s="92"/>
      <c r="X1192" t="s">
        <v>2</v>
      </c>
      <c r="Y1192" t="s">
        <v>3</v>
      </c>
      <c r="Z1192" s="94">
        <v>0</v>
      </c>
      <c r="AA1192" s="94">
        <v>0</v>
      </c>
      <c r="AB1192" s="94">
        <v>0</v>
      </c>
      <c r="AC1192" s="94">
        <v>0</v>
      </c>
      <c r="AD1192" s="94">
        <v>0</v>
      </c>
    </row>
    <row r="1193" spans="1:30" x14ac:dyDescent="0.2">
      <c r="A1193" t="s">
        <v>1554</v>
      </c>
      <c r="B1193" t="s">
        <v>11</v>
      </c>
      <c r="C1193" t="s">
        <v>13</v>
      </c>
      <c r="D1193" t="s">
        <v>62</v>
      </c>
      <c r="E1193" t="s">
        <v>1181</v>
      </c>
      <c r="F1193" s="84" t="str">
        <f>VLOOKUP(A1193,[1]Sheet1!$A$2:$E$1721,5,FALSE)</f>
        <v>10</v>
      </c>
      <c r="G1193" s="84">
        <f>VLOOKUP(A1193,'[2]FA PLANT-&amp; ELECT INSLATION'!$A$6:$E$1086,5,FALSE)</f>
        <v>0</v>
      </c>
      <c r="H1193" s="92">
        <v>43705</v>
      </c>
      <c r="I1193" s="93">
        <f t="shared" si="18"/>
        <v>2019</v>
      </c>
      <c r="J1193" s="94">
        <v>10616.34</v>
      </c>
      <c r="K1193" s="94">
        <v>11250</v>
      </c>
      <c r="L1193" s="94">
        <v>-633.66</v>
      </c>
      <c r="M1193" s="94">
        <v>0</v>
      </c>
      <c r="N1193" s="94">
        <v>-1068.93</v>
      </c>
      <c r="O1193" s="94">
        <v>0</v>
      </c>
      <c r="P1193" s="94">
        <v>0</v>
      </c>
      <c r="Q1193" s="94">
        <v>0</v>
      </c>
      <c r="R1193" t="s">
        <v>33</v>
      </c>
      <c r="S1193" s="94">
        <v>-1702.59</v>
      </c>
      <c r="T1193" s="94">
        <v>9547.41</v>
      </c>
      <c r="U1193" s="94">
        <v>11250</v>
      </c>
      <c r="V1193" t="s">
        <v>220</v>
      </c>
      <c r="W1193" s="92"/>
      <c r="X1193" t="s">
        <v>2</v>
      </c>
      <c r="Y1193" t="s">
        <v>3</v>
      </c>
      <c r="Z1193" s="94">
        <v>0</v>
      </c>
      <c r="AA1193" s="94">
        <v>0</v>
      </c>
      <c r="AB1193" s="94">
        <v>0</v>
      </c>
      <c r="AC1193" s="94">
        <v>0</v>
      </c>
      <c r="AD1193" s="94">
        <v>0</v>
      </c>
    </row>
    <row r="1194" spans="1:30" x14ac:dyDescent="0.2">
      <c r="A1194" t="s">
        <v>1408</v>
      </c>
      <c r="B1194" t="s">
        <v>0</v>
      </c>
      <c r="C1194" t="s">
        <v>13</v>
      </c>
      <c r="D1194" t="s">
        <v>62</v>
      </c>
      <c r="E1194" t="s">
        <v>1409</v>
      </c>
      <c r="F1194" s="84" t="str">
        <f>VLOOKUP(A1194,[1]Sheet1!$A$2:$E$1721,5,FALSE)</f>
        <v>7</v>
      </c>
      <c r="G1194" s="84">
        <f>VLOOKUP(A1194,'[2]FA PLANT-&amp; ELECT INSLATION'!$A$6:$E$1086,5,FALSE)</f>
        <v>0</v>
      </c>
      <c r="H1194" s="92">
        <v>43756</v>
      </c>
      <c r="I1194" s="93">
        <f t="shared" si="18"/>
        <v>2019</v>
      </c>
      <c r="J1194" s="94">
        <v>16892.04</v>
      </c>
      <c r="K1194" s="94">
        <v>18000</v>
      </c>
      <c r="L1194" s="94">
        <v>-1107.96</v>
      </c>
      <c r="M1194" s="94">
        <v>0</v>
      </c>
      <c r="N1194" s="94">
        <v>-2443.3200000000002</v>
      </c>
      <c r="O1194" s="94">
        <v>0</v>
      </c>
      <c r="P1194" s="94">
        <v>0</v>
      </c>
      <c r="Q1194" s="94">
        <v>0</v>
      </c>
      <c r="R1194" t="s">
        <v>33</v>
      </c>
      <c r="S1194" s="94">
        <v>-3551.28</v>
      </c>
      <c r="T1194" s="94">
        <v>14448.72</v>
      </c>
      <c r="U1194" s="94">
        <v>18000</v>
      </c>
      <c r="V1194" t="s">
        <v>220</v>
      </c>
      <c r="W1194" s="92"/>
      <c r="X1194" t="s">
        <v>2</v>
      </c>
      <c r="Y1194" t="s">
        <v>3</v>
      </c>
      <c r="Z1194" s="94">
        <v>0</v>
      </c>
      <c r="AA1194" s="94">
        <v>0</v>
      </c>
      <c r="AB1194" s="94">
        <v>0</v>
      </c>
      <c r="AC1194" s="94">
        <v>0</v>
      </c>
      <c r="AD1194" s="94">
        <v>0</v>
      </c>
    </row>
    <row r="1195" spans="1:30" x14ac:dyDescent="0.2">
      <c r="A1195" t="s">
        <v>1680</v>
      </c>
      <c r="B1195" t="s">
        <v>0</v>
      </c>
      <c r="C1195" t="s">
        <v>13</v>
      </c>
      <c r="D1195" t="s">
        <v>62</v>
      </c>
      <c r="E1195" t="s">
        <v>1681</v>
      </c>
      <c r="F1195" s="84" t="str">
        <f>VLOOKUP(A1195,[1]Sheet1!$A$2:$E$1721,5,FALSE)</f>
        <v>7</v>
      </c>
      <c r="G1195" s="84">
        <f>VLOOKUP(A1195,'[2]FA PLANT-&amp; ELECT INSLATION'!$A$6:$E$1086,5,FALSE)</f>
        <v>0</v>
      </c>
      <c r="H1195" s="92">
        <v>43839</v>
      </c>
      <c r="I1195" s="93">
        <f t="shared" si="18"/>
        <v>2020</v>
      </c>
      <c r="J1195" s="94">
        <v>5669.96</v>
      </c>
      <c r="K1195" s="94">
        <v>5850</v>
      </c>
      <c r="L1195" s="94">
        <v>-180.04</v>
      </c>
      <c r="M1195" s="94">
        <v>0</v>
      </c>
      <c r="N1195" s="94">
        <v>-794</v>
      </c>
      <c r="O1195" s="94">
        <v>0</v>
      </c>
      <c r="P1195" s="94">
        <v>0</v>
      </c>
      <c r="Q1195" s="94">
        <v>0</v>
      </c>
      <c r="R1195" t="s">
        <v>33</v>
      </c>
      <c r="S1195" s="94">
        <v>-974.04</v>
      </c>
      <c r="T1195" s="94">
        <v>4875.96</v>
      </c>
      <c r="U1195" s="94">
        <v>5850</v>
      </c>
      <c r="V1195" t="s">
        <v>220</v>
      </c>
      <c r="W1195" s="92"/>
      <c r="X1195" t="s">
        <v>2</v>
      </c>
      <c r="Y1195" t="s">
        <v>3</v>
      </c>
      <c r="Z1195" s="94">
        <v>0</v>
      </c>
      <c r="AA1195" s="94">
        <v>0</v>
      </c>
      <c r="AB1195" s="94">
        <v>0</v>
      </c>
      <c r="AC1195" s="94">
        <v>0</v>
      </c>
      <c r="AD1195" s="94">
        <v>0</v>
      </c>
    </row>
    <row r="1196" spans="1:30" x14ac:dyDescent="0.2">
      <c r="A1196" t="s">
        <v>1855</v>
      </c>
      <c r="B1196" t="s">
        <v>0</v>
      </c>
      <c r="C1196" t="s">
        <v>13</v>
      </c>
      <c r="D1196" t="s">
        <v>62</v>
      </c>
      <c r="E1196" t="s">
        <v>1856</v>
      </c>
      <c r="F1196" s="84" t="str">
        <f>VLOOKUP(A1196,[1]Sheet1!$A$2:$E$1721,5,FALSE)</f>
        <v>7</v>
      </c>
      <c r="G1196" s="84">
        <f>VLOOKUP(A1196,'[2]FA PLANT-&amp; ELECT INSLATION'!$A$6:$E$1086,5,FALSE)</f>
        <v>0</v>
      </c>
      <c r="H1196" s="92">
        <v>43852</v>
      </c>
      <c r="I1196" s="93">
        <f t="shared" si="18"/>
        <v>2020</v>
      </c>
      <c r="J1196" s="94">
        <v>2386.41</v>
      </c>
      <c r="K1196" s="94">
        <v>2450</v>
      </c>
      <c r="L1196" s="94">
        <v>-63.59</v>
      </c>
      <c r="M1196" s="94">
        <v>0</v>
      </c>
      <c r="N1196" s="94">
        <v>-332.53</v>
      </c>
      <c r="O1196" s="94">
        <v>0</v>
      </c>
      <c r="P1196" s="94">
        <v>0</v>
      </c>
      <c r="Q1196" s="94">
        <v>0</v>
      </c>
      <c r="R1196" t="s">
        <v>33</v>
      </c>
      <c r="S1196" s="94">
        <v>-396.12</v>
      </c>
      <c r="T1196" s="94">
        <v>2053.88</v>
      </c>
      <c r="U1196" s="94">
        <v>2450</v>
      </c>
      <c r="V1196" t="s">
        <v>220</v>
      </c>
      <c r="W1196" s="92"/>
      <c r="X1196" t="s">
        <v>2</v>
      </c>
      <c r="Y1196" t="s">
        <v>3</v>
      </c>
      <c r="Z1196" s="94">
        <v>0</v>
      </c>
      <c r="AA1196" s="94">
        <v>0</v>
      </c>
      <c r="AB1196" s="94">
        <v>0</v>
      </c>
      <c r="AC1196" s="94">
        <v>0</v>
      </c>
      <c r="AD1196" s="94">
        <v>0</v>
      </c>
    </row>
    <row r="1197" spans="1:30" x14ac:dyDescent="0.2">
      <c r="A1197" t="s">
        <v>1583</v>
      </c>
      <c r="B1197" t="s">
        <v>0</v>
      </c>
      <c r="C1197" t="s">
        <v>13</v>
      </c>
      <c r="D1197" t="s">
        <v>62</v>
      </c>
      <c r="E1197" t="s">
        <v>1584</v>
      </c>
      <c r="F1197" s="84" t="str">
        <f>VLOOKUP(A1197,[1]Sheet1!$A$2:$E$1721,5,FALSE)</f>
        <v>10</v>
      </c>
      <c r="G1197" s="84">
        <f>VLOOKUP(A1197,'[2]FA PLANT-&amp; ELECT INSLATION'!$A$6:$E$1086,5,FALSE)</f>
        <v>0</v>
      </c>
      <c r="H1197" s="92">
        <v>44029</v>
      </c>
      <c r="I1197" s="93">
        <f t="shared" si="18"/>
        <v>2020</v>
      </c>
      <c r="J1197" s="94">
        <v>0</v>
      </c>
      <c r="K1197" s="94">
        <v>0</v>
      </c>
      <c r="L1197" s="94">
        <v>0</v>
      </c>
      <c r="M1197" s="94">
        <v>9322.0400000000009</v>
      </c>
      <c r="N1197" s="94">
        <v>-625.98</v>
      </c>
      <c r="O1197" s="94">
        <v>0</v>
      </c>
      <c r="P1197" s="94">
        <v>0</v>
      </c>
      <c r="Q1197" s="94">
        <v>0</v>
      </c>
      <c r="R1197" t="s">
        <v>33</v>
      </c>
      <c r="S1197" s="94">
        <v>-625.98</v>
      </c>
      <c r="T1197" s="94">
        <v>8696.06</v>
      </c>
      <c r="U1197" s="94">
        <v>9322.0400000000009</v>
      </c>
      <c r="V1197" t="s">
        <v>220</v>
      </c>
      <c r="W1197" s="92"/>
      <c r="X1197" t="s">
        <v>2</v>
      </c>
      <c r="Y1197" t="s">
        <v>3</v>
      </c>
      <c r="Z1197" s="94">
        <v>0</v>
      </c>
      <c r="AA1197" s="94">
        <v>0</v>
      </c>
      <c r="AB1197" s="94">
        <v>0</v>
      </c>
      <c r="AC1197" s="94">
        <v>0</v>
      </c>
      <c r="AD1197" s="94">
        <v>0</v>
      </c>
    </row>
    <row r="1198" spans="1:30" x14ac:dyDescent="0.2">
      <c r="A1198" t="s">
        <v>755</v>
      </c>
      <c r="B1198" t="s">
        <v>0</v>
      </c>
      <c r="C1198" t="s">
        <v>13</v>
      </c>
      <c r="D1198" t="s">
        <v>62</v>
      </c>
      <c r="E1198" t="s">
        <v>756</v>
      </c>
      <c r="F1198" s="84" t="str">
        <f>VLOOKUP(A1198,[1]Sheet1!$A$2:$E$1721,5,FALSE)</f>
        <v>20</v>
      </c>
      <c r="G1198" s="84">
        <f>VLOOKUP(A1198,'[2]FA PLANT-&amp; ELECT INSLATION'!$A$6:$E$1086,5,FALSE)</f>
        <v>0</v>
      </c>
      <c r="H1198" s="92">
        <v>44221</v>
      </c>
      <c r="I1198" s="93">
        <f t="shared" si="18"/>
        <v>2021</v>
      </c>
      <c r="J1198" s="94">
        <v>0</v>
      </c>
      <c r="K1198" s="94">
        <v>0</v>
      </c>
      <c r="L1198" s="94">
        <v>0</v>
      </c>
      <c r="M1198" s="94">
        <v>253300</v>
      </c>
      <c r="N1198" s="94">
        <v>-2175.6</v>
      </c>
      <c r="O1198" s="94">
        <v>0</v>
      </c>
      <c r="P1198" s="94">
        <v>0</v>
      </c>
      <c r="Q1198" s="94">
        <v>0</v>
      </c>
      <c r="R1198" t="s">
        <v>33</v>
      </c>
      <c r="S1198" s="94">
        <v>-2175.6</v>
      </c>
      <c r="T1198" s="94">
        <v>251124.4</v>
      </c>
      <c r="U1198" s="94">
        <v>253300</v>
      </c>
      <c r="V1198" t="s">
        <v>220</v>
      </c>
      <c r="W1198" s="92"/>
      <c r="X1198" t="s">
        <v>2</v>
      </c>
      <c r="Y1198" t="s">
        <v>3</v>
      </c>
      <c r="Z1198" s="94">
        <v>0</v>
      </c>
      <c r="AA1198" s="94">
        <v>0</v>
      </c>
      <c r="AB1198" s="94">
        <v>0</v>
      </c>
      <c r="AC1198" s="94">
        <v>0</v>
      </c>
      <c r="AD1198" s="94">
        <v>0</v>
      </c>
    </row>
    <row r="1199" spans="1:30" x14ac:dyDescent="0.2">
      <c r="A1199" t="s">
        <v>794</v>
      </c>
      <c r="B1199" t="s">
        <v>0</v>
      </c>
      <c r="C1199" t="s">
        <v>13</v>
      </c>
      <c r="D1199" t="s">
        <v>62</v>
      </c>
      <c r="E1199" t="s">
        <v>795</v>
      </c>
      <c r="F1199" s="84" t="str">
        <f>VLOOKUP(A1199,[1]Sheet1!$A$2:$E$1721,5,FALSE)</f>
        <v>20</v>
      </c>
      <c r="G1199" s="84"/>
      <c r="H1199" s="92">
        <v>44254</v>
      </c>
      <c r="I1199" s="93">
        <f t="shared" si="18"/>
        <v>2021</v>
      </c>
      <c r="J1199" s="94">
        <v>0</v>
      </c>
      <c r="K1199" s="94">
        <v>0</v>
      </c>
      <c r="L1199" s="94">
        <v>0</v>
      </c>
      <c r="M1199" s="94">
        <v>216160.2</v>
      </c>
      <c r="N1199" s="94">
        <v>-928.3</v>
      </c>
      <c r="O1199" s="94">
        <v>0</v>
      </c>
      <c r="P1199" s="94">
        <v>0</v>
      </c>
      <c r="Q1199" s="94">
        <v>0</v>
      </c>
      <c r="R1199" t="s">
        <v>33</v>
      </c>
      <c r="S1199" s="94">
        <v>-928.3</v>
      </c>
      <c r="T1199" s="94">
        <v>215231.9</v>
      </c>
      <c r="U1199" s="94">
        <v>216160.2</v>
      </c>
      <c r="V1199" t="s">
        <v>220</v>
      </c>
      <c r="W1199" s="92"/>
      <c r="X1199" t="s">
        <v>2</v>
      </c>
      <c r="Y1199" t="s">
        <v>3</v>
      </c>
      <c r="Z1199" s="94">
        <v>0</v>
      </c>
      <c r="AA1199" s="94">
        <v>0</v>
      </c>
      <c r="AB1199" s="94">
        <v>0</v>
      </c>
      <c r="AC1199" s="94">
        <v>0</v>
      </c>
      <c r="AD1199" s="94">
        <v>0</v>
      </c>
    </row>
    <row r="1200" spans="1:30" x14ac:dyDescent="0.2">
      <c r="A1200" t="s">
        <v>778</v>
      </c>
      <c r="B1200" t="s">
        <v>0</v>
      </c>
      <c r="C1200" t="s">
        <v>13</v>
      </c>
      <c r="D1200" t="s">
        <v>62</v>
      </c>
      <c r="E1200" t="s">
        <v>779</v>
      </c>
      <c r="F1200" s="84" t="str">
        <f>VLOOKUP(A1200,[1]Sheet1!$A$2:$E$1721,5,FALSE)</f>
        <v>20</v>
      </c>
      <c r="G1200" s="84"/>
      <c r="H1200" s="92">
        <v>44254</v>
      </c>
      <c r="I1200" s="93">
        <f t="shared" si="18"/>
        <v>2021</v>
      </c>
      <c r="J1200" s="94">
        <v>0</v>
      </c>
      <c r="K1200" s="94">
        <v>0</v>
      </c>
      <c r="L1200" s="94">
        <v>0</v>
      </c>
      <c r="M1200" s="94">
        <v>226477.49</v>
      </c>
      <c r="N1200" s="94">
        <v>-972.61</v>
      </c>
      <c r="O1200" s="94">
        <v>0</v>
      </c>
      <c r="P1200" s="94">
        <v>0</v>
      </c>
      <c r="Q1200" s="94">
        <v>0</v>
      </c>
      <c r="R1200" t="s">
        <v>33</v>
      </c>
      <c r="S1200" s="94">
        <v>-972.61</v>
      </c>
      <c r="T1200" s="94">
        <v>225504.88</v>
      </c>
      <c r="U1200" s="94">
        <v>226477.49</v>
      </c>
      <c r="V1200" t="s">
        <v>220</v>
      </c>
      <c r="W1200" s="92"/>
      <c r="X1200" t="s">
        <v>2</v>
      </c>
      <c r="Y1200" t="s">
        <v>3</v>
      </c>
      <c r="Z1200" s="94">
        <v>0</v>
      </c>
      <c r="AA1200" s="94">
        <v>0</v>
      </c>
      <c r="AB1200" s="94">
        <v>0</v>
      </c>
      <c r="AC1200" s="94">
        <v>0</v>
      </c>
      <c r="AD1200" s="94">
        <v>0</v>
      </c>
    </row>
    <row r="1201" spans="1:30" x14ac:dyDescent="0.2">
      <c r="A1201" t="s">
        <v>1280</v>
      </c>
      <c r="B1201" t="s">
        <v>0</v>
      </c>
      <c r="C1201" t="s">
        <v>15</v>
      </c>
      <c r="D1201" t="s">
        <v>63</v>
      </c>
      <c r="E1201" t="s">
        <v>1281</v>
      </c>
      <c r="F1201" s="84" t="str">
        <f>VLOOKUP(A1201,[1]Sheet1!$A$2:$E$1721,5,FALSE)</f>
        <v>5</v>
      </c>
      <c r="G1201" s="84"/>
      <c r="H1201" s="92">
        <v>40513</v>
      </c>
      <c r="I1201" s="93">
        <f t="shared" si="18"/>
        <v>2010</v>
      </c>
      <c r="J1201" s="94">
        <v>1535</v>
      </c>
      <c r="K1201" s="94">
        <v>30700</v>
      </c>
      <c r="L1201" s="94">
        <v>-29165</v>
      </c>
      <c r="M1201" s="94">
        <v>0</v>
      </c>
      <c r="N1201" s="94">
        <v>0</v>
      </c>
      <c r="O1201" s="94">
        <v>0</v>
      </c>
      <c r="P1201" s="94">
        <v>0</v>
      </c>
      <c r="Q1201" s="94">
        <v>0</v>
      </c>
      <c r="R1201" t="s">
        <v>33</v>
      </c>
      <c r="S1201" s="94">
        <v>-29165</v>
      </c>
      <c r="T1201" s="94">
        <v>1535</v>
      </c>
      <c r="U1201" s="94">
        <v>30700</v>
      </c>
      <c r="V1201" t="s">
        <v>220</v>
      </c>
      <c r="W1201" s="92"/>
      <c r="X1201" t="s">
        <v>2</v>
      </c>
      <c r="Y1201" t="s">
        <v>3</v>
      </c>
      <c r="Z1201" s="94">
        <v>0</v>
      </c>
      <c r="AA1201" s="94">
        <v>0</v>
      </c>
      <c r="AB1201" s="94">
        <v>0</v>
      </c>
      <c r="AC1201" s="94">
        <v>0</v>
      </c>
      <c r="AD1201" s="94">
        <v>0</v>
      </c>
    </row>
    <row r="1202" spans="1:30" x14ac:dyDescent="0.2">
      <c r="A1202" t="s">
        <v>648</v>
      </c>
      <c r="B1202" t="s">
        <v>0</v>
      </c>
      <c r="C1202" t="s">
        <v>15</v>
      </c>
      <c r="D1202" t="s">
        <v>63</v>
      </c>
      <c r="E1202" t="s">
        <v>649</v>
      </c>
      <c r="F1202" s="84" t="str">
        <f>VLOOKUP(A1202,[1]Sheet1!$A$2:$E$1721,5,FALSE)</f>
        <v>5</v>
      </c>
      <c r="G1202" s="84"/>
      <c r="H1202" s="92">
        <v>40513</v>
      </c>
      <c r="I1202" s="93">
        <f t="shared" si="18"/>
        <v>2010</v>
      </c>
      <c r="J1202" s="94">
        <v>18679.3</v>
      </c>
      <c r="K1202" s="94">
        <v>373586</v>
      </c>
      <c r="L1202" s="94">
        <v>-354906.7</v>
      </c>
      <c r="M1202" s="94">
        <v>0</v>
      </c>
      <c r="N1202" s="94">
        <v>0</v>
      </c>
      <c r="O1202" s="94">
        <v>0</v>
      </c>
      <c r="P1202" s="94">
        <v>0</v>
      </c>
      <c r="Q1202" s="94">
        <v>0</v>
      </c>
      <c r="R1202" t="s">
        <v>33</v>
      </c>
      <c r="S1202" s="94">
        <v>-354906.7</v>
      </c>
      <c r="T1202" s="94">
        <v>18679.3</v>
      </c>
      <c r="U1202" s="94">
        <v>373586</v>
      </c>
      <c r="V1202" t="s">
        <v>220</v>
      </c>
      <c r="W1202" s="92"/>
      <c r="X1202" t="s">
        <v>2</v>
      </c>
      <c r="Y1202" t="s">
        <v>3</v>
      </c>
      <c r="Z1202" s="94">
        <v>0</v>
      </c>
      <c r="AA1202" s="94">
        <v>0</v>
      </c>
      <c r="AB1202" s="94">
        <v>0</v>
      </c>
      <c r="AC1202" s="94">
        <v>0</v>
      </c>
      <c r="AD1202" s="94">
        <v>0</v>
      </c>
    </row>
    <row r="1203" spans="1:30" x14ac:dyDescent="0.2">
      <c r="A1203" t="s">
        <v>1307</v>
      </c>
      <c r="B1203" t="s">
        <v>0</v>
      </c>
      <c r="C1203" t="s">
        <v>15</v>
      </c>
      <c r="D1203" t="s">
        <v>63</v>
      </c>
      <c r="E1203" t="s">
        <v>1308</v>
      </c>
      <c r="F1203" s="84" t="str">
        <f>VLOOKUP(A1203,[1]Sheet1!$A$2:$E$1721,5,FALSE)</f>
        <v>5</v>
      </c>
      <c r="G1203" s="84"/>
      <c r="H1203" s="92">
        <v>40756</v>
      </c>
      <c r="I1203" s="93">
        <f t="shared" si="18"/>
        <v>2011</v>
      </c>
      <c r="J1203" s="94">
        <v>1275</v>
      </c>
      <c r="K1203" s="94">
        <v>25500</v>
      </c>
      <c r="L1203" s="94">
        <v>-24225</v>
      </c>
      <c r="M1203" s="94">
        <v>0</v>
      </c>
      <c r="N1203" s="94">
        <v>0</v>
      </c>
      <c r="O1203" s="94">
        <v>0</v>
      </c>
      <c r="P1203" s="94">
        <v>0</v>
      </c>
      <c r="Q1203" s="94">
        <v>0</v>
      </c>
      <c r="R1203" t="s">
        <v>33</v>
      </c>
      <c r="S1203" s="94">
        <v>-24225</v>
      </c>
      <c r="T1203" s="94">
        <v>1275</v>
      </c>
      <c r="U1203" s="94">
        <v>25500</v>
      </c>
      <c r="V1203" t="s">
        <v>220</v>
      </c>
      <c r="W1203" s="92"/>
      <c r="X1203" t="s">
        <v>2</v>
      </c>
      <c r="Y1203" t="s">
        <v>3</v>
      </c>
      <c r="Z1203" s="94">
        <v>0</v>
      </c>
      <c r="AA1203" s="94">
        <v>0</v>
      </c>
      <c r="AB1203" s="94">
        <v>0</v>
      </c>
      <c r="AC1203" s="94">
        <v>0</v>
      </c>
      <c r="AD1203" s="94">
        <v>0</v>
      </c>
    </row>
    <row r="1204" spans="1:30" x14ac:dyDescent="0.2">
      <c r="A1204" t="s">
        <v>1357</v>
      </c>
      <c r="B1204" t="s">
        <v>0</v>
      </c>
      <c r="C1204" t="s">
        <v>15</v>
      </c>
      <c r="D1204" t="s">
        <v>63</v>
      </c>
      <c r="E1204" t="s">
        <v>1220</v>
      </c>
      <c r="F1204" s="84" t="str">
        <f>VLOOKUP(A1204,[1]Sheet1!$A$2:$E$1721,5,FALSE)</f>
        <v>5</v>
      </c>
      <c r="G1204" s="84"/>
      <c r="H1204" s="92">
        <v>41090</v>
      </c>
      <c r="I1204" s="93">
        <f t="shared" si="18"/>
        <v>2012</v>
      </c>
      <c r="J1204" s="94">
        <v>1142.5999999999999</v>
      </c>
      <c r="K1204" s="94">
        <v>22852</v>
      </c>
      <c r="L1204" s="94">
        <v>-21709.4</v>
      </c>
      <c r="M1204" s="94">
        <v>0</v>
      </c>
      <c r="N1204" s="94">
        <v>0</v>
      </c>
      <c r="O1204" s="94">
        <v>0</v>
      </c>
      <c r="P1204" s="94">
        <v>0</v>
      </c>
      <c r="Q1204" s="94">
        <v>0</v>
      </c>
      <c r="R1204" t="s">
        <v>33</v>
      </c>
      <c r="S1204" s="94">
        <v>-21709.4</v>
      </c>
      <c r="T1204" s="94">
        <v>1142.5999999999999</v>
      </c>
      <c r="U1204" s="94">
        <v>22852</v>
      </c>
      <c r="V1204" t="s">
        <v>220</v>
      </c>
      <c r="W1204" s="92"/>
      <c r="X1204" t="s">
        <v>2</v>
      </c>
      <c r="Y1204" t="s">
        <v>3</v>
      </c>
      <c r="Z1204" s="94">
        <v>0</v>
      </c>
      <c r="AA1204" s="94">
        <v>0</v>
      </c>
      <c r="AB1204" s="94">
        <v>0</v>
      </c>
      <c r="AC1204" s="94">
        <v>0</v>
      </c>
      <c r="AD1204" s="94">
        <v>0</v>
      </c>
    </row>
    <row r="1205" spans="1:30" x14ac:dyDescent="0.2">
      <c r="A1205" t="s">
        <v>1346</v>
      </c>
      <c r="B1205" t="s">
        <v>0</v>
      </c>
      <c r="C1205" t="s">
        <v>15</v>
      </c>
      <c r="D1205" t="s">
        <v>63</v>
      </c>
      <c r="E1205" t="s">
        <v>1347</v>
      </c>
      <c r="F1205" s="84" t="str">
        <f>VLOOKUP(A1205,[1]Sheet1!$A$2:$E$1721,5,FALSE)</f>
        <v>5</v>
      </c>
      <c r="G1205" s="84"/>
      <c r="H1205" s="92">
        <v>41662</v>
      </c>
      <c r="I1205" s="93">
        <f t="shared" si="18"/>
        <v>2014</v>
      </c>
      <c r="J1205" s="94">
        <v>1171.55</v>
      </c>
      <c r="K1205" s="94">
        <v>23431</v>
      </c>
      <c r="L1205" s="94">
        <v>-22259.45</v>
      </c>
      <c r="M1205" s="94">
        <v>0</v>
      </c>
      <c r="N1205" s="94">
        <v>0</v>
      </c>
      <c r="O1205" s="94">
        <v>0</v>
      </c>
      <c r="P1205" s="94">
        <v>0</v>
      </c>
      <c r="Q1205" s="94">
        <v>0</v>
      </c>
      <c r="R1205" t="s">
        <v>33</v>
      </c>
      <c r="S1205" s="94">
        <v>-22259.45</v>
      </c>
      <c r="T1205" s="94">
        <v>1171.55</v>
      </c>
      <c r="U1205" s="94">
        <v>23431</v>
      </c>
      <c r="V1205" t="s">
        <v>220</v>
      </c>
      <c r="W1205" s="92"/>
      <c r="X1205" t="s">
        <v>2</v>
      </c>
      <c r="Y1205" t="s">
        <v>3</v>
      </c>
      <c r="Z1205" s="94">
        <v>0</v>
      </c>
      <c r="AA1205" s="94">
        <v>0</v>
      </c>
      <c r="AB1205" s="94">
        <v>0</v>
      </c>
      <c r="AC1205" s="94">
        <v>0</v>
      </c>
      <c r="AD1205" s="94">
        <v>0</v>
      </c>
    </row>
    <row r="1206" spans="1:30" x14ac:dyDescent="0.2">
      <c r="A1206" t="s">
        <v>1482</v>
      </c>
      <c r="B1206" t="s">
        <v>0</v>
      </c>
      <c r="C1206" t="s">
        <v>15</v>
      </c>
      <c r="D1206" t="s">
        <v>63</v>
      </c>
      <c r="E1206" t="s">
        <v>1483</v>
      </c>
      <c r="F1206" s="84" t="str">
        <f>VLOOKUP(A1206,[1]Sheet1!$A$2:$E$1721,5,FALSE)</f>
        <v>5</v>
      </c>
      <c r="G1206" s="84"/>
      <c r="H1206" s="92">
        <v>41810</v>
      </c>
      <c r="I1206" s="93">
        <f t="shared" si="18"/>
        <v>2014</v>
      </c>
      <c r="J1206" s="94">
        <v>730.65</v>
      </c>
      <c r="K1206" s="94">
        <v>14613</v>
      </c>
      <c r="L1206" s="94">
        <v>-13882.35</v>
      </c>
      <c r="M1206" s="94">
        <v>0</v>
      </c>
      <c r="N1206" s="94">
        <v>0</v>
      </c>
      <c r="O1206" s="94">
        <v>0</v>
      </c>
      <c r="P1206" s="94">
        <v>0</v>
      </c>
      <c r="Q1206" s="94">
        <v>0</v>
      </c>
      <c r="R1206" t="s">
        <v>33</v>
      </c>
      <c r="S1206" s="94">
        <v>-13882.35</v>
      </c>
      <c r="T1206" s="94">
        <v>730.65</v>
      </c>
      <c r="U1206" s="94">
        <v>14613</v>
      </c>
      <c r="V1206" t="s">
        <v>220</v>
      </c>
      <c r="W1206" s="92"/>
      <c r="X1206" t="s">
        <v>2</v>
      </c>
      <c r="Y1206" t="s">
        <v>3</v>
      </c>
      <c r="Z1206" s="94">
        <v>0</v>
      </c>
      <c r="AA1206" s="94">
        <v>0</v>
      </c>
      <c r="AB1206" s="94">
        <v>0</v>
      </c>
      <c r="AC1206" s="94">
        <v>0</v>
      </c>
      <c r="AD1206" s="94">
        <v>0</v>
      </c>
    </row>
    <row r="1207" spans="1:30" x14ac:dyDescent="0.2">
      <c r="A1207" t="s">
        <v>1164</v>
      </c>
      <c r="B1207" t="s">
        <v>0</v>
      </c>
      <c r="C1207" t="s">
        <v>15</v>
      </c>
      <c r="D1207" t="s">
        <v>63</v>
      </c>
      <c r="E1207" t="s">
        <v>1165</v>
      </c>
      <c r="F1207" s="84" t="str">
        <f>VLOOKUP(A1207,[1]Sheet1!$A$2:$E$1721,5,FALSE)</f>
        <v>5</v>
      </c>
      <c r="G1207" s="84"/>
      <c r="H1207" s="92">
        <v>41925</v>
      </c>
      <c r="I1207" s="93">
        <f t="shared" si="18"/>
        <v>2014</v>
      </c>
      <c r="J1207" s="94">
        <v>2402.5</v>
      </c>
      <c r="K1207" s="94">
        <v>48050</v>
      </c>
      <c r="L1207" s="94">
        <v>-45647.5</v>
      </c>
      <c r="M1207" s="94">
        <v>0</v>
      </c>
      <c r="N1207" s="94">
        <v>0</v>
      </c>
      <c r="O1207" s="94">
        <v>0</v>
      </c>
      <c r="P1207" s="94">
        <v>0</v>
      </c>
      <c r="Q1207" s="94">
        <v>0</v>
      </c>
      <c r="R1207" t="s">
        <v>33</v>
      </c>
      <c r="S1207" s="94">
        <v>-45647.5</v>
      </c>
      <c r="T1207" s="94">
        <v>2402.5</v>
      </c>
      <c r="U1207" s="94">
        <v>48050</v>
      </c>
      <c r="V1207" t="s">
        <v>220</v>
      </c>
      <c r="W1207" s="92"/>
      <c r="X1207" t="s">
        <v>2</v>
      </c>
      <c r="Y1207" t="s">
        <v>3</v>
      </c>
      <c r="Z1207" s="94">
        <v>0</v>
      </c>
      <c r="AA1207" s="94">
        <v>0</v>
      </c>
      <c r="AB1207" s="94">
        <v>0</v>
      </c>
      <c r="AC1207" s="94">
        <v>0</v>
      </c>
      <c r="AD1207" s="94">
        <v>0</v>
      </c>
    </row>
    <row r="1208" spans="1:30" x14ac:dyDescent="0.2">
      <c r="A1208" t="s">
        <v>1352</v>
      </c>
      <c r="B1208" t="s">
        <v>0</v>
      </c>
      <c r="C1208" t="s">
        <v>15</v>
      </c>
      <c r="D1208" t="s">
        <v>63</v>
      </c>
      <c r="E1208" t="s">
        <v>1347</v>
      </c>
      <c r="F1208" s="84" t="str">
        <f>VLOOKUP(A1208,[1]Sheet1!$A$2:$E$1721,5,FALSE)</f>
        <v>5</v>
      </c>
      <c r="G1208" s="84"/>
      <c r="H1208" s="92">
        <v>41794</v>
      </c>
      <c r="I1208" s="93">
        <f t="shared" si="18"/>
        <v>2014</v>
      </c>
      <c r="J1208" s="94">
        <v>1150</v>
      </c>
      <c r="K1208" s="94">
        <v>23000</v>
      </c>
      <c r="L1208" s="94">
        <v>-21850</v>
      </c>
      <c r="M1208" s="94">
        <v>0</v>
      </c>
      <c r="N1208" s="94">
        <v>0</v>
      </c>
      <c r="O1208" s="94">
        <v>0</v>
      </c>
      <c r="P1208" s="94">
        <v>0</v>
      </c>
      <c r="Q1208" s="94">
        <v>0</v>
      </c>
      <c r="R1208" t="s">
        <v>33</v>
      </c>
      <c r="S1208" s="94">
        <v>-21850</v>
      </c>
      <c r="T1208" s="94">
        <v>1150</v>
      </c>
      <c r="U1208" s="94">
        <v>23000</v>
      </c>
      <c r="V1208" t="s">
        <v>220</v>
      </c>
      <c r="W1208" s="92"/>
      <c r="X1208" t="s">
        <v>2</v>
      </c>
      <c r="Y1208" t="s">
        <v>3</v>
      </c>
      <c r="Z1208" s="94">
        <v>0</v>
      </c>
      <c r="AA1208" s="94">
        <v>0</v>
      </c>
      <c r="AB1208" s="94">
        <v>0</v>
      </c>
      <c r="AC1208" s="94">
        <v>0</v>
      </c>
      <c r="AD1208" s="94">
        <v>0</v>
      </c>
    </row>
    <row r="1209" spans="1:30" x14ac:dyDescent="0.2">
      <c r="A1209" t="s">
        <v>1215</v>
      </c>
      <c r="B1209" t="s">
        <v>0</v>
      </c>
      <c r="C1209" t="s">
        <v>15</v>
      </c>
      <c r="D1209" t="s">
        <v>63</v>
      </c>
      <c r="E1209" t="s">
        <v>1216</v>
      </c>
      <c r="F1209" s="84" t="str">
        <f>VLOOKUP(A1209,[1]Sheet1!$A$2:$E$1721,5,FALSE)</f>
        <v>5</v>
      </c>
      <c r="G1209" s="84"/>
      <c r="H1209" s="92">
        <v>42126</v>
      </c>
      <c r="I1209" s="93">
        <f t="shared" si="18"/>
        <v>2015</v>
      </c>
      <c r="J1209" s="94">
        <v>2608.84</v>
      </c>
      <c r="K1209" s="94">
        <v>39750</v>
      </c>
      <c r="L1209" s="94">
        <v>-37141.160000000003</v>
      </c>
      <c r="M1209" s="94">
        <v>0</v>
      </c>
      <c r="N1209" s="94">
        <v>-621.34</v>
      </c>
      <c r="O1209" s="94">
        <v>0</v>
      </c>
      <c r="P1209" s="94">
        <v>0</v>
      </c>
      <c r="Q1209" s="94">
        <v>0</v>
      </c>
      <c r="R1209" t="s">
        <v>33</v>
      </c>
      <c r="S1209" s="94">
        <v>-37762.5</v>
      </c>
      <c r="T1209" s="94">
        <v>1987.5</v>
      </c>
      <c r="U1209" s="94">
        <v>39750</v>
      </c>
      <c r="V1209" t="s">
        <v>220</v>
      </c>
      <c r="W1209" s="92"/>
      <c r="X1209" t="s">
        <v>2</v>
      </c>
      <c r="Y1209" t="s">
        <v>3</v>
      </c>
      <c r="Z1209" s="94">
        <v>0</v>
      </c>
      <c r="AA1209" s="94">
        <v>0</v>
      </c>
      <c r="AB1209" s="94">
        <v>0</v>
      </c>
      <c r="AC1209" s="94">
        <v>0</v>
      </c>
      <c r="AD1209" s="94">
        <v>0</v>
      </c>
    </row>
    <row r="1210" spans="1:30" x14ac:dyDescent="0.2">
      <c r="A1210" t="s">
        <v>1379</v>
      </c>
      <c r="B1210" t="s">
        <v>0</v>
      </c>
      <c r="C1210" t="s">
        <v>15</v>
      </c>
      <c r="D1210" t="s">
        <v>63</v>
      </c>
      <c r="E1210" t="s">
        <v>1380</v>
      </c>
      <c r="F1210" s="84" t="str">
        <f>VLOOKUP(A1210,[1]Sheet1!$A$2:$E$1721,5,FALSE)</f>
        <v>5</v>
      </c>
      <c r="G1210" s="84"/>
      <c r="H1210" s="92">
        <v>42247</v>
      </c>
      <c r="I1210" s="93">
        <f t="shared" si="18"/>
        <v>2015</v>
      </c>
      <c r="J1210" s="94">
        <v>2597.88</v>
      </c>
      <c r="K1210" s="94">
        <v>20200</v>
      </c>
      <c r="L1210" s="94">
        <v>-17602.12</v>
      </c>
      <c r="M1210" s="94">
        <v>0</v>
      </c>
      <c r="N1210" s="94">
        <v>-1587.88</v>
      </c>
      <c r="O1210" s="94">
        <v>0</v>
      </c>
      <c r="P1210" s="94">
        <v>0</v>
      </c>
      <c r="Q1210" s="94">
        <v>0</v>
      </c>
      <c r="R1210" t="s">
        <v>33</v>
      </c>
      <c r="S1210" s="94">
        <v>-19190</v>
      </c>
      <c r="T1210" s="94">
        <v>1010</v>
      </c>
      <c r="U1210" s="94">
        <v>20200</v>
      </c>
      <c r="V1210" t="s">
        <v>220</v>
      </c>
      <c r="W1210" s="92"/>
      <c r="X1210" t="s">
        <v>2</v>
      </c>
      <c r="Y1210" t="s">
        <v>3</v>
      </c>
      <c r="Z1210" s="94">
        <v>0</v>
      </c>
      <c r="AA1210" s="94">
        <v>0</v>
      </c>
      <c r="AB1210" s="94">
        <v>0</v>
      </c>
      <c r="AC1210" s="94">
        <v>0</v>
      </c>
      <c r="AD1210" s="94">
        <v>0</v>
      </c>
    </row>
    <row r="1211" spans="1:30" x14ac:dyDescent="0.2">
      <c r="A1211" t="s">
        <v>1170</v>
      </c>
      <c r="B1211" t="s">
        <v>0</v>
      </c>
      <c r="C1211" t="s">
        <v>15</v>
      </c>
      <c r="D1211" t="s">
        <v>63</v>
      </c>
      <c r="E1211" t="s">
        <v>1171</v>
      </c>
      <c r="F1211" s="84" t="str">
        <f>VLOOKUP(A1211,[1]Sheet1!$A$2:$E$1721,5,FALSE)</f>
        <v>5</v>
      </c>
      <c r="G1211" s="84"/>
      <c r="H1211" s="92">
        <v>43320</v>
      </c>
      <c r="I1211" s="93">
        <f t="shared" si="18"/>
        <v>2018</v>
      </c>
      <c r="J1211" s="94">
        <v>31815.08</v>
      </c>
      <c r="K1211" s="94">
        <v>46300</v>
      </c>
      <c r="L1211" s="94">
        <v>-14484.92</v>
      </c>
      <c r="M1211" s="94">
        <v>0</v>
      </c>
      <c r="N1211" s="94">
        <v>-8797</v>
      </c>
      <c r="O1211" s="94">
        <v>0</v>
      </c>
      <c r="P1211" s="94">
        <v>0</v>
      </c>
      <c r="Q1211" s="94">
        <v>0</v>
      </c>
      <c r="R1211" t="s">
        <v>33</v>
      </c>
      <c r="S1211" s="94">
        <v>-23281.919999999998</v>
      </c>
      <c r="T1211" s="94">
        <v>23018.080000000002</v>
      </c>
      <c r="U1211" s="94">
        <v>46300</v>
      </c>
      <c r="V1211" t="s">
        <v>220</v>
      </c>
      <c r="W1211" s="92"/>
      <c r="X1211" t="s">
        <v>2</v>
      </c>
      <c r="Y1211" t="s">
        <v>3</v>
      </c>
      <c r="Z1211" s="94">
        <v>0</v>
      </c>
      <c r="AA1211" s="94">
        <v>0</v>
      </c>
      <c r="AB1211" s="94">
        <v>0</v>
      </c>
      <c r="AC1211" s="94">
        <v>0</v>
      </c>
      <c r="AD1211" s="94">
        <v>0</v>
      </c>
    </row>
    <row r="1212" spans="1:30" x14ac:dyDescent="0.2">
      <c r="A1212" t="s">
        <v>1794</v>
      </c>
      <c r="B1212" t="s">
        <v>0</v>
      </c>
      <c r="C1212" t="s">
        <v>15</v>
      </c>
      <c r="D1212" t="s">
        <v>63</v>
      </c>
      <c r="E1212" t="s">
        <v>1795</v>
      </c>
      <c r="F1212" s="84" t="str">
        <f>VLOOKUP(A1212,[1]Sheet1!$A$2:$E$1721,5,FALSE)</f>
        <v>5</v>
      </c>
      <c r="G1212" s="84"/>
      <c r="H1212" s="92">
        <v>43693</v>
      </c>
      <c r="I1212" s="93">
        <f t="shared" si="18"/>
        <v>2019</v>
      </c>
      <c r="J1212" s="94">
        <v>2688.16</v>
      </c>
      <c r="K1212" s="94">
        <v>3050.84</v>
      </c>
      <c r="L1212" s="94">
        <v>-362.68</v>
      </c>
      <c r="M1212" s="94">
        <v>0</v>
      </c>
      <c r="N1212" s="94">
        <v>-579.89</v>
      </c>
      <c r="O1212" s="94">
        <v>0</v>
      </c>
      <c r="P1212" s="94">
        <v>0</v>
      </c>
      <c r="Q1212" s="94">
        <v>0</v>
      </c>
      <c r="R1212" t="s">
        <v>33</v>
      </c>
      <c r="S1212" s="94">
        <v>-942.57</v>
      </c>
      <c r="T1212" s="94">
        <v>2108.27</v>
      </c>
      <c r="U1212" s="94">
        <v>3050.84</v>
      </c>
      <c r="V1212" t="s">
        <v>220</v>
      </c>
      <c r="W1212" s="92"/>
      <c r="X1212" t="s">
        <v>2</v>
      </c>
      <c r="Y1212" t="s">
        <v>3</v>
      </c>
      <c r="Z1212" s="94">
        <v>0</v>
      </c>
      <c r="AA1212" s="94">
        <v>0</v>
      </c>
      <c r="AB1212" s="94">
        <v>0</v>
      </c>
      <c r="AC1212" s="94">
        <v>0</v>
      </c>
      <c r="AD1212" s="94">
        <v>0</v>
      </c>
    </row>
    <row r="1213" spans="1:30" x14ac:dyDescent="0.2">
      <c r="A1213" t="s">
        <v>932</v>
      </c>
      <c r="B1213" t="s">
        <v>0</v>
      </c>
      <c r="C1213" t="s">
        <v>15</v>
      </c>
      <c r="D1213" t="s">
        <v>63</v>
      </c>
      <c r="E1213" t="s">
        <v>933</v>
      </c>
      <c r="F1213" s="84" t="str">
        <f>VLOOKUP(A1213,[1]Sheet1!$A$2:$E$1721,5,FALSE)</f>
        <v>5</v>
      </c>
      <c r="G1213" s="84"/>
      <c r="H1213" s="92">
        <v>43649</v>
      </c>
      <c r="I1213" s="93">
        <f t="shared" si="18"/>
        <v>2019</v>
      </c>
      <c r="J1213" s="94">
        <v>111576.23</v>
      </c>
      <c r="K1213" s="94">
        <v>130000</v>
      </c>
      <c r="L1213" s="94">
        <v>-18423.77</v>
      </c>
      <c r="M1213" s="94">
        <v>0</v>
      </c>
      <c r="N1213" s="94">
        <v>-24711.87</v>
      </c>
      <c r="O1213" s="94">
        <v>0</v>
      </c>
      <c r="P1213" s="94">
        <v>0</v>
      </c>
      <c r="Q1213" s="94">
        <v>0</v>
      </c>
      <c r="R1213" t="s">
        <v>33</v>
      </c>
      <c r="S1213" s="94">
        <v>-43135.64</v>
      </c>
      <c r="T1213" s="94">
        <v>86864.36</v>
      </c>
      <c r="U1213" s="94">
        <v>130000</v>
      </c>
      <c r="V1213" t="s">
        <v>220</v>
      </c>
      <c r="W1213" s="92"/>
      <c r="X1213" t="s">
        <v>2</v>
      </c>
      <c r="Y1213" t="s">
        <v>3</v>
      </c>
      <c r="Z1213" s="94">
        <v>0</v>
      </c>
      <c r="AA1213" s="94">
        <v>0</v>
      </c>
      <c r="AB1213" s="94">
        <v>0</v>
      </c>
      <c r="AC1213" s="94">
        <v>0</v>
      </c>
      <c r="AD1213" s="94">
        <v>0</v>
      </c>
    </row>
    <row r="1214" spans="1:30" x14ac:dyDescent="0.2">
      <c r="A1214" t="s">
        <v>1360</v>
      </c>
      <c r="B1214" t="s">
        <v>0</v>
      </c>
      <c r="C1214" t="s">
        <v>15</v>
      </c>
      <c r="D1214" t="s">
        <v>63</v>
      </c>
      <c r="E1214" t="s">
        <v>1361</v>
      </c>
      <c r="F1214" s="84" t="str">
        <f>VLOOKUP(A1214,[1]Sheet1!$A$2:$E$1721,5,FALSE)</f>
        <v>5</v>
      </c>
      <c r="G1214" s="84"/>
      <c r="H1214" s="92">
        <v>43987</v>
      </c>
      <c r="I1214" s="93">
        <f t="shared" si="18"/>
        <v>2020</v>
      </c>
      <c r="J1214" s="94">
        <v>0</v>
      </c>
      <c r="K1214" s="94">
        <v>0</v>
      </c>
      <c r="L1214" s="94">
        <v>0</v>
      </c>
      <c r="M1214" s="94">
        <v>22711.84</v>
      </c>
      <c r="N1214" s="94">
        <v>-3546.78</v>
      </c>
      <c r="O1214" s="94">
        <v>0</v>
      </c>
      <c r="P1214" s="94">
        <v>0</v>
      </c>
      <c r="Q1214" s="94">
        <v>0</v>
      </c>
      <c r="R1214" t="s">
        <v>33</v>
      </c>
      <c r="S1214" s="94">
        <v>-3546.78</v>
      </c>
      <c r="T1214" s="94">
        <v>19165.060000000001</v>
      </c>
      <c r="U1214" s="94">
        <v>22711.84</v>
      </c>
      <c r="V1214" t="s">
        <v>220</v>
      </c>
      <c r="W1214" s="92"/>
      <c r="X1214" t="s">
        <v>2</v>
      </c>
      <c r="Y1214" t="s">
        <v>3</v>
      </c>
      <c r="Z1214" s="94">
        <v>0</v>
      </c>
      <c r="AA1214" s="94">
        <v>0</v>
      </c>
      <c r="AB1214" s="94">
        <v>0</v>
      </c>
      <c r="AC1214" s="94">
        <v>0</v>
      </c>
      <c r="AD1214" s="94">
        <v>0</v>
      </c>
    </row>
    <row r="1215" spans="1:30" x14ac:dyDescent="0.2">
      <c r="A1215" t="s">
        <v>1796</v>
      </c>
      <c r="B1215" t="s">
        <v>0</v>
      </c>
      <c r="C1215" t="s">
        <v>15</v>
      </c>
      <c r="D1215" t="s">
        <v>63</v>
      </c>
      <c r="E1215" t="s">
        <v>1797</v>
      </c>
      <c r="F1215" s="84" t="str">
        <f>VLOOKUP(A1215,[1]Sheet1!$A$2:$E$1721,5,FALSE)</f>
        <v>5</v>
      </c>
      <c r="G1215" s="84"/>
      <c r="H1215" s="92">
        <v>44091</v>
      </c>
      <c r="I1215" s="93">
        <f t="shared" si="18"/>
        <v>2020</v>
      </c>
      <c r="J1215" s="94">
        <v>0</v>
      </c>
      <c r="K1215" s="94">
        <v>0</v>
      </c>
      <c r="L1215" s="94">
        <v>0</v>
      </c>
      <c r="M1215" s="94">
        <v>3050.84</v>
      </c>
      <c r="N1215" s="94">
        <v>-311.27</v>
      </c>
      <c r="O1215" s="94">
        <v>0</v>
      </c>
      <c r="P1215" s="94">
        <v>0</v>
      </c>
      <c r="Q1215" s="94">
        <v>0</v>
      </c>
      <c r="R1215" t="s">
        <v>33</v>
      </c>
      <c r="S1215" s="94">
        <v>-311.27</v>
      </c>
      <c r="T1215" s="94">
        <v>2739.57</v>
      </c>
      <c r="U1215" s="94">
        <v>3050.84</v>
      </c>
      <c r="V1215" t="s">
        <v>220</v>
      </c>
      <c r="W1215" s="92"/>
      <c r="X1215" t="s">
        <v>2</v>
      </c>
      <c r="Y1215" t="s">
        <v>3</v>
      </c>
      <c r="Z1215" s="94">
        <v>0</v>
      </c>
      <c r="AA1215" s="94">
        <v>0</v>
      </c>
      <c r="AB1215" s="94">
        <v>0</v>
      </c>
      <c r="AC1215" s="94">
        <v>0</v>
      </c>
      <c r="AD1215" s="94">
        <v>0</v>
      </c>
    </row>
    <row r="1216" spans="1:30" x14ac:dyDescent="0.2">
      <c r="A1216" t="s">
        <v>1529</v>
      </c>
      <c r="B1216" t="s">
        <v>0</v>
      </c>
      <c r="C1216" t="s">
        <v>15</v>
      </c>
      <c r="D1216" t="s">
        <v>63</v>
      </c>
      <c r="E1216" t="s">
        <v>1530</v>
      </c>
      <c r="F1216" s="84" t="str">
        <f>VLOOKUP(A1216,[1]Sheet1!$A$2:$E$1721,5,FALSE)</f>
        <v>5</v>
      </c>
      <c r="G1216" s="84"/>
      <c r="H1216" s="92">
        <v>44001</v>
      </c>
      <c r="I1216" s="93">
        <f t="shared" si="18"/>
        <v>2020</v>
      </c>
      <c r="J1216" s="94">
        <v>0</v>
      </c>
      <c r="K1216" s="94">
        <v>0</v>
      </c>
      <c r="L1216" s="94">
        <v>0</v>
      </c>
      <c r="M1216" s="94">
        <v>12000</v>
      </c>
      <c r="N1216" s="94">
        <v>-1786.52</v>
      </c>
      <c r="O1216" s="94">
        <v>0</v>
      </c>
      <c r="P1216" s="94">
        <v>0</v>
      </c>
      <c r="Q1216" s="94">
        <v>0</v>
      </c>
      <c r="R1216" t="s">
        <v>33</v>
      </c>
      <c r="S1216" s="94">
        <v>-1786.52</v>
      </c>
      <c r="T1216" s="94">
        <v>10213.48</v>
      </c>
      <c r="U1216" s="94">
        <v>12000</v>
      </c>
      <c r="V1216" t="s">
        <v>220</v>
      </c>
      <c r="W1216" s="92"/>
      <c r="X1216" t="s">
        <v>2</v>
      </c>
      <c r="Y1216" t="s">
        <v>3</v>
      </c>
      <c r="Z1216" s="94">
        <v>0</v>
      </c>
      <c r="AA1216" s="94">
        <v>0</v>
      </c>
      <c r="AB1216" s="94">
        <v>0</v>
      </c>
      <c r="AC1216" s="94">
        <v>0</v>
      </c>
      <c r="AD1216" s="94">
        <v>0</v>
      </c>
    </row>
    <row r="1217" spans="1:30" x14ac:dyDescent="0.2">
      <c r="A1217" t="s">
        <v>1531</v>
      </c>
      <c r="B1217" t="s">
        <v>0</v>
      </c>
      <c r="C1217" t="s">
        <v>15</v>
      </c>
      <c r="D1217" t="s">
        <v>63</v>
      </c>
      <c r="E1217" t="s">
        <v>1532</v>
      </c>
      <c r="F1217" s="84" t="str">
        <f>VLOOKUP(A1217,[1]Sheet1!$A$2:$E$1721,5,FALSE)</f>
        <v>5</v>
      </c>
      <c r="G1217" s="84"/>
      <c r="H1217" s="92">
        <v>44144</v>
      </c>
      <c r="I1217" s="93">
        <f t="shared" si="18"/>
        <v>2020</v>
      </c>
      <c r="J1217" s="94">
        <v>0</v>
      </c>
      <c r="K1217" s="94">
        <v>0</v>
      </c>
      <c r="L1217" s="94">
        <v>0</v>
      </c>
      <c r="M1217" s="94">
        <v>12000</v>
      </c>
      <c r="N1217" s="94">
        <v>-893.26</v>
      </c>
      <c r="O1217" s="94">
        <v>0</v>
      </c>
      <c r="P1217" s="94">
        <v>0</v>
      </c>
      <c r="Q1217" s="94">
        <v>0</v>
      </c>
      <c r="R1217" t="s">
        <v>33</v>
      </c>
      <c r="S1217" s="94">
        <v>-893.26</v>
      </c>
      <c r="T1217" s="94">
        <v>11106.74</v>
      </c>
      <c r="U1217" s="94">
        <v>12000</v>
      </c>
      <c r="V1217" t="s">
        <v>220</v>
      </c>
      <c r="W1217" s="92"/>
      <c r="X1217" t="s">
        <v>2</v>
      </c>
      <c r="Y1217" t="s">
        <v>3</v>
      </c>
      <c r="Z1217" s="94">
        <v>0</v>
      </c>
      <c r="AA1217" s="94">
        <v>0</v>
      </c>
      <c r="AB1217" s="94">
        <v>0</v>
      </c>
      <c r="AC1217" s="94">
        <v>0</v>
      </c>
      <c r="AD1217" s="94">
        <v>0</v>
      </c>
    </row>
    <row r="1218" spans="1:30" x14ac:dyDescent="0.2">
      <c r="A1218" t="s">
        <v>1861</v>
      </c>
      <c r="B1218" t="s">
        <v>0</v>
      </c>
      <c r="C1218" t="s">
        <v>19</v>
      </c>
      <c r="D1218" t="s">
        <v>64</v>
      </c>
      <c r="E1218" t="s">
        <v>21</v>
      </c>
      <c r="F1218" s="84" t="str">
        <f>VLOOKUP(A1218,[1]Sheet1!$A$2:$E$1721,5,FALSE)</f>
        <v>0</v>
      </c>
      <c r="G1218" s="84"/>
      <c r="H1218" s="92">
        <v>38718</v>
      </c>
      <c r="I1218" s="93">
        <f t="shared" si="18"/>
        <v>2006</v>
      </c>
      <c r="J1218" s="94">
        <v>0</v>
      </c>
      <c r="K1218" s="94">
        <v>2357.81</v>
      </c>
      <c r="L1218" s="94">
        <v>-2357.81</v>
      </c>
      <c r="M1218" s="94">
        <v>0</v>
      </c>
      <c r="N1218" s="94">
        <v>0</v>
      </c>
      <c r="O1218" s="94">
        <v>0</v>
      </c>
      <c r="P1218" s="94">
        <v>0</v>
      </c>
      <c r="Q1218" s="94">
        <v>0</v>
      </c>
      <c r="R1218" t="s">
        <v>33</v>
      </c>
      <c r="S1218" s="94">
        <v>-2357.81</v>
      </c>
      <c r="T1218" s="94">
        <v>0</v>
      </c>
      <c r="U1218" s="94">
        <v>2357.81</v>
      </c>
      <c r="V1218" t="s">
        <v>220</v>
      </c>
      <c r="W1218" s="92"/>
      <c r="X1218" t="s">
        <v>2</v>
      </c>
      <c r="Y1218" t="s">
        <v>3</v>
      </c>
      <c r="Z1218" s="94">
        <v>0</v>
      </c>
      <c r="AA1218" s="94">
        <v>0</v>
      </c>
      <c r="AB1218" s="94">
        <v>0</v>
      </c>
      <c r="AC1218" s="94">
        <v>0</v>
      </c>
      <c r="AD1218" s="94">
        <v>0</v>
      </c>
    </row>
    <row r="1219" spans="1:30" x14ac:dyDescent="0.2">
      <c r="A1219" t="s">
        <v>2138</v>
      </c>
      <c r="B1219" t="s">
        <v>0</v>
      </c>
      <c r="C1219" t="s">
        <v>19</v>
      </c>
      <c r="D1219" t="s">
        <v>64</v>
      </c>
      <c r="E1219" t="s">
        <v>24</v>
      </c>
      <c r="F1219" s="84" t="str">
        <f>VLOOKUP(A1219,[1]Sheet1!$A$2:$E$1721,5,FALSE)</f>
        <v>0</v>
      </c>
      <c r="G1219" s="84"/>
      <c r="H1219" s="92">
        <v>38718</v>
      </c>
      <c r="I1219" s="93">
        <f t="shared" ref="I1219:I1282" si="19">YEAR(H1219)</f>
        <v>2006</v>
      </c>
      <c r="J1219" s="94">
        <v>0</v>
      </c>
      <c r="K1219" s="94">
        <v>668.6</v>
      </c>
      <c r="L1219" s="94">
        <v>-668.6</v>
      </c>
      <c r="M1219" s="94">
        <v>0</v>
      </c>
      <c r="N1219" s="94">
        <v>0</v>
      </c>
      <c r="O1219" s="94">
        <v>0</v>
      </c>
      <c r="P1219" s="94">
        <v>0</v>
      </c>
      <c r="Q1219" s="94">
        <v>0</v>
      </c>
      <c r="R1219" t="s">
        <v>33</v>
      </c>
      <c r="S1219" s="94">
        <v>-668.6</v>
      </c>
      <c r="T1219" s="94">
        <v>0</v>
      </c>
      <c r="U1219" s="94">
        <v>668.6</v>
      </c>
      <c r="V1219" t="s">
        <v>220</v>
      </c>
      <c r="W1219" s="92"/>
      <c r="X1219" t="s">
        <v>2</v>
      </c>
      <c r="Y1219" t="s">
        <v>3</v>
      </c>
      <c r="Z1219" s="94">
        <v>0</v>
      </c>
      <c r="AA1219" s="94">
        <v>0</v>
      </c>
      <c r="AB1219" s="94">
        <v>0</v>
      </c>
      <c r="AC1219" s="94">
        <v>0</v>
      </c>
      <c r="AD1219" s="94">
        <v>0</v>
      </c>
    </row>
    <row r="1220" spans="1:30" x14ac:dyDescent="0.2">
      <c r="A1220" t="s">
        <v>2462</v>
      </c>
      <c r="B1220" t="s">
        <v>0</v>
      </c>
      <c r="C1220" t="s">
        <v>19</v>
      </c>
      <c r="D1220" t="s">
        <v>64</v>
      </c>
      <c r="E1220" t="s">
        <v>2463</v>
      </c>
      <c r="F1220" s="84" t="str">
        <f>VLOOKUP(A1220,[1]Sheet1!$A$2:$E$1721,5,FALSE)</f>
        <v>0</v>
      </c>
      <c r="G1220" s="84"/>
      <c r="H1220" s="92">
        <v>38718</v>
      </c>
      <c r="I1220" s="93">
        <f t="shared" si="19"/>
        <v>2006</v>
      </c>
      <c r="J1220" s="94">
        <v>0</v>
      </c>
      <c r="K1220" s="94">
        <v>66.73</v>
      </c>
      <c r="L1220" s="94">
        <v>-66.73</v>
      </c>
      <c r="M1220" s="94">
        <v>0</v>
      </c>
      <c r="N1220" s="94">
        <v>0</v>
      </c>
      <c r="O1220" s="94">
        <v>0</v>
      </c>
      <c r="P1220" s="94">
        <v>0</v>
      </c>
      <c r="Q1220" s="94">
        <v>0</v>
      </c>
      <c r="R1220" t="s">
        <v>33</v>
      </c>
      <c r="S1220" s="94">
        <v>-66.73</v>
      </c>
      <c r="T1220" s="94">
        <v>0</v>
      </c>
      <c r="U1220" s="94">
        <v>66.73</v>
      </c>
      <c r="V1220" t="s">
        <v>220</v>
      </c>
      <c r="W1220" s="92"/>
      <c r="X1220" t="s">
        <v>2</v>
      </c>
      <c r="Y1220" t="s">
        <v>3</v>
      </c>
      <c r="Z1220" s="94">
        <v>0</v>
      </c>
      <c r="AA1220" s="94">
        <v>0</v>
      </c>
      <c r="AB1220" s="94">
        <v>0</v>
      </c>
      <c r="AC1220" s="94">
        <v>0</v>
      </c>
      <c r="AD1220" s="94">
        <v>0</v>
      </c>
    </row>
    <row r="1221" spans="1:30" x14ac:dyDescent="0.2">
      <c r="A1221" t="s">
        <v>1749</v>
      </c>
      <c r="B1221" t="s">
        <v>0</v>
      </c>
      <c r="C1221" t="s">
        <v>19</v>
      </c>
      <c r="D1221" t="s">
        <v>64</v>
      </c>
      <c r="E1221" t="s">
        <v>23</v>
      </c>
      <c r="F1221" s="84" t="str">
        <f>VLOOKUP(A1221,[1]Sheet1!$A$2:$E$1721,5,FALSE)</f>
        <v>0</v>
      </c>
      <c r="G1221" s="84"/>
      <c r="H1221" s="92">
        <v>38718</v>
      </c>
      <c r="I1221" s="93">
        <f t="shared" si="19"/>
        <v>2006</v>
      </c>
      <c r="J1221" s="94">
        <v>0</v>
      </c>
      <c r="K1221" s="94">
        <v>4044.88</v>
      </c>
      <c r="L1221" s="94">
        <v>-4044.88</v>
      </c>
      <c r="M1221" s="94">
        <v>0</v>
      </c>
      <c r="N1221" s="94">
        <v>0</v>
      </c>
      <c r="O1221" s="94">
        <v>0</v>
      </c>
      <c r="P1221" s="94">
        <v>0</v>
      </c>
      <c r="Q1221" s="94">
        <v>0</v>
      </c>
      <c r="R1221" t="s">
        <v>33</v>
      </c>
      <c r="S1221" s="94">
        <v>-4044.88</v>
      </c>
      <c r="T1221" s="94">
        <v>0</v>
      </c>
      <c r="U1221" s="94">
        <v>4044.88</v>
      </c>
      <c r="V1221" t="s">
        <v>220</v>
      </c>
      <c r="W1221" s="92"/>
      <c r="X1221" t="s">
        <v>2</v>
      </c>
      <c r="Y1221" t="s">
        <v>3</v>
      </c>
      <c r="Z1221" s="94">
        <v>0</v>
      </c>
      <c r="AA1221" s="94">
        <v>0</v>
      </c>
      <c r="AB1221" s="94">
        <v>0</v>
      </c>
      <c r="AC1221" s="94">
        <v>0</v>
      </c>
      <c r="AD1221" s="94">
        <v>0</v>
      </c>
    </row>
    <row r="1222" spans="1:30" x14ac:dyDescent="0.2">
      <c r="A1222" t="s">
        <v>2286</v>
      </c>
      <c r="B1222" t="s">
        <v>0</v>
      </c>
      <c r="C1222" t="s">
        <v>19</v>
      </c>
      <c r="D1222" t="s">
        <v>64</v>
      </c>
      <c r="E1222" t="s">
        <v>2287</v>
      </c>
      <c r="F1222" s="84" t="str">
        <f>VLOOKUP(A1222,[1]Sheet1!$A$2:$E$1721,5,FALSE)</f>
        <v>0</v>
      </c>
      <c r="G1222" s="84"/>
      <c r="H1222" s="92">
        <v>38718</v>
      </c>
      <c r="I1222" s="93">
        <f t="shared" si="19"/>
        <v>2006</v>
      </c>
      <c r="J1222" s="94">
        <v>0</v>
      </c>
      <c r="K1222" s="94">
        <v>323.62</v>
      </c>
      <c r="L1222" s="94">
        <v>-323.62</v>
      </c>
      <c r="M1222" s="94">
        <v>0</v>
      </c>
      <c r="N1222" s="94">
        <v>0</v>
      </c>
      <c r="O1222" s="94">
        <v>0</v>
      </c>
      <c r="P1222" s="94">
        <v>0</v>
      </c>
      <c r="Q1222" s="94">
        <v>0</v>
      </c>
      <c r="R1222" t="s">
        <v>33</v>
      </c>
      <c r="S1222" s="94">
        <v>-323.62</v>
      </c>
      <c r="T1222" s="94">
        <v>0</v>
      </c>
      <c r="U1222" s="94">
        <v>323.62</v>
      </c>
      <c r="V1222" t="s">
        <v>220</v>
      </c>
      <c r="W1222" s="92"/>
      <c r="X1222" t="s">
        <v>2</v>
      </c>
      <c r="Y1222" t="s">
        <v>3</v>
      </c>
      <c r="Z1222" s="94">
        <v>0</v>
      </c>
      <c r="AA1222" s="94">
        <v>0</v>
      </c>
      <c r="AB1222" s="94">
        <v>0</v>
      </c>
      <c r="AC1222" s="94">
        <v>0</v>
      </c>
      <c r="AD1222" s="94">
        <v>0</v>
      </c>
    </row>
    <row r="1223" spans="1:30" x14ac:dyDescent="0.2">
      <c r="A1223" t="s">
        <v>2476</v>
      </c>
      <c r="B1223" t="s">
        <v>0</v>
      </c>
      <c r="C1223" t="s">
        <v>19</v>
      </c>
      <c r="D1223" t="s">
        <v>64</v>
      </c>
      <c r="E1223" t="s">
        <v>2477</v>
      </c>
      <c r="F1223" s="84" t="str">
        <f>VLOOKUP(A1223,[1]Sheet1!$A$2:$E$1721,5,FALSE)</f>
        <v>0</v>
      </c>
      <c r="G1223" s="84"/>
      <c r="H1223" s="92">
        <v>38718</v>
      </c>
      <c r="I1223" s="93">
        <f t="shared" si="19"/>
        <v>2006</v>
      </c>
      <c r="J1223" s="94">
        <v>0</v>
      </c>
      <c r="K1223" s="94">
        <v>39.51</v>
      </c>
      <c r="L1223" s="94">
        <v>-39.51</v>
      </c>
      <c r="M1223" s="94">
        <v>0</v>
      </c>
      <c r="N1223" s="94">
        <v>0</v>
      </c>
      <c r="O1223" s="94">
        <v>0</v>
      </c>
      <c r="P1223" s="94">
        <v>0</v>
      </c>
      <c r="Q1223" s="94">
        <v>0</v>
      </c>
      <c r="R1223" t="s">
        <v>33</v>
      </c>
      <c r="S1223" s="94">
        <v>-39.51</v>
      </c>
      <c r="T1223" s="94">
        <v>0</v>
      </c>
      <c r="U1223" s="94">
        <v>39.51</v>
      </c>
      <c r="V1223" t="s">
        <v>220</v>
      </c>
      <c r="W1223" s="92"/>
      <c r="X1223" t="s">
        <v>2</v>
      </c>
      <c r="Y1223" t="s">
        <v>3</v>
      </c>
      <c r="Z1223" s="94">
        <v>0</v>
      </c>
      <c r="AA1223" s="94">
        <v>0</v>
      </c>
      <c r="AB1223" s="94">
        <v>0</v>
      </c>
      <c r="AC1223" s="94">
        <v>0</v>
      </c>
      <c r="AD1223" s="94">
        <v>0</v>
      </c>
    </row>
    <row r="1224" spans="1:30" x14ac:dyDescent="0.2">
      <c r="A1224" t="s">
        <v>2106</v>
      </c>
      <c r="B1224" t="s">
        <v>0</v>
      </c>
      <c r="C1224" t="s">
        <v>19</v>
      </c>
      <c r="D1224" t="s">
        <v>64</v>
      </c>
      <c r="E1224" t="s">
        <v>2107</v>
      </c>
      <c r="F1224" s="84" t="str">
        <f>VLOOKUP(A1224,[1]Sheet1!$A$2:$E$1721,5,FALSE)</f>
        <v>0</v>
      </c>
      <c r="G1224" s="84"/>
      <c r="H1224" s="92">
        <v>38718</v>
      </c>
      <c r="I1224" s="93">
        <f t="shared" si="19"/>
        <v>2006</v>
      </c>
      <c r="J1224" s="94">
        <v>0</v>
      </c>
      <c r="K1224" s="94">
        <v>771.57</v>
      </c>
      <c r="L1224" s="94">
        <v>-771.57</v>
      </c>
      <c r="M1224" s="94">
        <v>0</v>
      </c>
      <c r="N1224" s="94">
        <v>0</v>
      </c>
      <c r="O1224" s="94">
        <v>0</v>
      </c>
      <c r="P1224" s="94">
        <v>0</v>
      </c>
      <c r="Q1224" s="94">
        <v>0</v>
      </c>
      <c r="R1224" t="s">
        <v>33</v>
      </c>
      <c r="S1224" s="94">
        <v>-771.57</v>
      </c>
      <c r="T1224" s="94">
        <v>0</v>
      </c>
      <c r="U1224" s="94">
        <v>771.57</v>
      </c>
      <c r="V1224" t="s">
        <v>220</v>
      </c>
      <c r="W1224" s="92"/>
      <c r="X1224" t="s">
        <v>2</v>
      </c>
      <c r="Y1224" t="s">
        <v>3</v>
      </c>
      <c r="Z1224" s="94">
        <v>0</v>
      </c>
      <c r="AA1224" s="94">
        <v>0</v>
      </c>
      <c r="AB1224" s="94">
        <v>0</v>
      </c>
      <c r="AC1224" s="94">
        <v>0</v>
      </c>
      <c r="AD1224" s="94">
        <v>0</v>
      </c>
    </row>
    <row r="1225" spans="1:30" x14ac:dyDescent="0.2">
      <c r="A1225" t="s">
        <v>1251</v>
      </c>
      <c r="B1225" t="s">
        <v>0</v>
      </c>
      <c r="C1225" t="s">
        <v>19</v>
      </c>
      <c r="D1225" t="s">
        <v>64</v>
      </c>
      <c r="E1225" t="s">
        <v>1252</v>
      </c>
      <c r="F1225" s="84" t="str">
        <f>VLOOKUP(A1225,[1]Sheet1!$A$2:$E$1721,5,FALSE)</f>
        <v>0</v>
      </c>
      <c r="G1225" s="84"/>
      <c r="H1225" s="92">
        <v>38718</v>
      </c>
      <c r="I1225" s="93">
        <f t="shared" si="19"/>
        <v>2006</v>
      </c>
      <c r="J1225" s="94">
        <v>0</v>
      </c>
      <c r="K1225" s="94">
        <v>34082.839999999997</v>
      </c>
      <c r="L1225" s="94">
        <v>-34082.839999999997</v>
      </c>
      <c r="M1225" s="94">
        <v>0</v>
      </c>
      <c r="N1225" s="94">
        <v>0</v>
      </c>
      <c r="O1225" s="94">
        <v>0</v>
      </c>
      <c r="P1225" s="94">
        <v>0</v>
      </c>
      <c r="Q1225" s="94">
        <v>0</v>
      </c>
      <c r="R1225" t="s">
        <v>33</v>
      </c>
      <c r="S1225" s="94">
        <v>-34082.839999999997</v>
      </c>
      <c r="T1225" s="94">
        <v>0</v>
      </c>
      <c r="U1225" s="94">
        <v>34082.839999999997</v>
      </c>
      <c r="V1225" t="s">
        <v>220</v>
      </c>
      <c r="W1225" s="92"/>
      <c r="X1225" t="s">
        <v>2</v>
      </c>
      <c r="Y1225" t="s">
        <v>3</v>
      </c>
      <c r="Z1225" s="94">
        <v>0</v>
      </c>
      <c r="AA1225" s="94">
        <v>0</v>
      </c>
      <c r="AB1225" s="94">
        <v>0</v>
      </c>
      <c r="AC1225" s="94">
        <v>0</v>
      </c>
      <c r="AD1225" s="94">
        <v>0</v>
      </c>
    </row>
    <row r="1226" spans="1:30" x14ac:dyDescent="0.2">
      <c r="A1226" t="s">
        <v>1650</v>
      </c>
      <c r="B1226" t="s">
        <v>0</v>
      </c>
      <c r="C1226" t="s">
        <v>19</v>
      </c>
      <c r="D1226" t="s">
        <v>64</v>
      </c>
      <c r="E1226" t="s">
        <v>1651</v>
      </c>
      <c r="F1226" s="84" t="str">
        <f>VLOOKUP(A1226,[1]Sheet1!$A$2:$E$1721,5,FALSE)</f>
        <v>0</v>
      </c>
      <c r="G1226" s="84"/>
      <c r="H1226" s="92">
        <v>38718</v>
      </c>
      <c r="I1226" s="93">
        <f t="shared" si="19"/>
        <v>2006</v>
      </c>
      <c r="J1226" s="94">
        <v>0</v>
      </c>
      <c r="K1226" s="94">
        <v>6784.67</v>
      </c>
      <c r="L1226" s="94">
        <v>-6784.67</v>
      </c>
      <c r="M1226" s="94">
        <v>0</v>
      </c>
      <c r="N1226" s="94">
        <v>0</v>
      </c>
      <c r="O1226" s="94">
        <v>0</v>
      </c>
      <c r="P1226" s="94">
        <v>0</v>
      </c>
      <c r="Q1226" s="94">
        <v>0</v>
      </c>
      <c r="R1226" t="s">
        <v>33</v>
      </c>
      <c r="S1226" s="94">
        <v>-6784.67</v>
      </c>
      <c r="T1226" s="94">
        <v>0</v>
      </c>
      <c r="U1226" s="94">
        <v>6784.67</v>
      </c>
      <c r="V1226" t="s">
        <v>220</v>
      </c>
      <c r="W1226" s="92"/>
      <c r="X1226" t="s">
        <v>2</v>
      </c>
      <c r="Y1226" t="s">
        <v>3</v>
      </c>
      <c r="Z1226" s="94">
        <v>0</v>
      </c>
      <c r="AA1226" s="94">
        <v>0</v>
      </c>
      <c r="AB1226" s="94">
        <v>0</v>
      </c>
      <c r="AC1226" s="94">
        <v>0</v>
      </c>
      <c r="AD1226" s="94">
        <v>0</v>
      </c>
    </row>
    <row r="1227" spans="1:30" x14ac:dyDescent="0.2">
      <c r="A1227" t="s">
        <v>2009</v>
      </c>
      <c r="B1227" t="s">
        <v>0</v>
      </c>
      <c r="C1227" t="s">
        <v>19</v>
      </c>
      <c r="D1227" t="s">
        <v>64</v>
      </c>
      <c r="E1227" t="s">
        <v>2010</v>
      </c>
      <c r="F1227" s="84" t="str">
        <f>VLOOKUP(A1227,[1]Sheet1!$A$2:$E$1721,5,FALSE)</f>
        <v>0</v>
      </c>
      <c r="G1227" s="84"/>
      <c r="H1227" s="92">
        <v>38718</v>
      </c>
      <c r="I1227" s="93">
        <f t="shared" si="19"/>
        <v>2006</v>
      </c>
      <c r="J1227" s="94">
        <v>0</v>
      </c>
      <c r="K1227" s="94">
        <v>1127.99</v>
      </c>
      <c r="L1227" s="94">
        <v>-1127.99</v>
      </c>
      <c r="M1227" s="94">
        <v>0</v>
      </c>
      <c r="N1227" s="94">
        <v>0</v>
      </c>
      <c r="O1227" s="94">
        <v>0</v>
      </c>
      <c r="P1227" s="94">
        <v>0</v>
      </c>
      <c r="Q1227" s="94">
        <v>0</v>
      </c>
      <c r="R1227" t="s">
        <v>33</v>
      </c>
      <c r="S1227" s="94">
        <v>-1127.99</v>
      </c>
      <c r="T1227" s="94">
        <v>0</v>
      </c>
      <c r="U1227" s="94">
        <v>1127.99</v>
      </c>
      <c r="V1227" t="s">
        <v>220</v>
      </c>
      <c r="W1227" s="92"/>
      <c r="X1227" t="s">
        <v>2</v>
      </c>
      <c r="Y1227" t="s">
        <v>3</v>
      </c>
      <c r="Z1227" s="94">
        <v>0</v>
      </c>
      <c r="AA1227" s="94">
        <v>0</v>
      </c>
      <c r="AB1227" s="94">
        <v>0</v>
      </c>
      <c r="AC1227" s="94">
        <v>0</v>
      </c>
      <c r="AD1227" s="94">
        <v>0</v>
      </c>
    </row>
    <row r="1228" spans="1:30" x14ac:dyDescent="0.2">
      <c r="A1228" t="s">
        <v>1905</v>
      </c>
      <c r="B1228" t="s">
        <v>0</v>
      </c>
      <c r="C1228" t="s">
        <v>19</v>
      </c>
      <c r="D1228" t="s">
        <v>64</v>
      </c>
      <c r="E1228" t="s">
        <v>1906</v>
      </c>
      <c r="F1228" s="84" t="str">
        <f>VLOOKUP(A1228,[1]Sheet1!$A$2:$E$1721,5,FALSE)</f>
        <v>0</v>
      </c>
      <c r="G1228" s="84"/>
      <c r="H1228" s="92">
        <v>38718</v>
      </c>
      <c r="I1228" s="93">
        <f t="shared" si="19"/>
        <v>2006</v>
      </c>
      <c r="J1228" s="94">
        <v>0</v>
      </c>
      <c r="K1228" s="94">
        <v>1773.24</v>
      </c>
      <c r="L1228" s="94">
        <v>-1773.24</v>
      </c>
      <c r="M1228" s="94">
        <v>0</v>
      </c>
      <c r="N1228" s="94">
        <v>0</v>
      </c>
      <c r="O1228" s="94">
        <v>0</v>
      </c>
      <c r="P1228" s="94">
        <v>0</v>
      </c>
      <c r="Q1228" s="94">
        <v>0</v>
      </c>
      <c r="R1228" t="s">
        <v>33</v>
      </c>
      <c r="S1228" s="94">
        <v>-1773.24</v>
      </c>
      <c r="T1228" s="94">
        <v>0</v>
      </c>
      <c r="U1228" s="94">
        <v>1773.24</v>
      </c>
      <c r="V1228" t="s">
        <v>220</v>
      </c>
      <c r="W1228" s="92"/>
      <c r="X1228" t="s">
        <v>2</v>
      </c>
      <c r="Y1228" t="s">
        <v>3</v>
      </c>
      <c r="Z1228" s="94">
        <v>0</v>
      </c>
      <c r="AA1228" s="94">
        <v>0</v>
      </c>
      <c r="AB1228" s="94">
        <v>0</v>
      </c>
      <c r="AC1228" s="94">
        <v>0</v>
      </c>
      <c r="AD1228" s="94">
        <v>0</v>
      </c>
    </row>
    <row r="1229" spans="1:30" x14ac:dyDescent="0.2">
      <c r="A1229" t="s">
        <v>2444</v>
      </c>
      <c r="B1229" t="s">
        <v>0</v>
      </c>
      <c r="C1229" t="s">
        <v>19</v>
      </c>
      <c r="D1229" t="s">
        <v>64</v>
      </c>
      <c r="E1229" t="s">
        <v>2445</v>
      </c>
      <c r="F1229" s="84" t="str">
        <f>VLOOKUP(A1229,[1]Sheet1!$A$2:$E$1721,5,FALSE)</f>
        <v>0</v>
      </c>
      <c r="G1229" s="84"/>
      <c r="H1229" s="92">
        <v>38718</v>
      </c>
      <c r="I1229" s="93">
        <f t="shared" si="19"/>
        <v>2006</v>
      </c>
      <c r="J1229" s="94">
        <v>0</v>
      </c>
      <c r="K1229" s="94">
        <v>88.04</v>
      </c>
      <c r="L1229" s="94">
        <v>-88.04</v>
      </c>
      <c r="M1229" s="94">
        <v>0</v>
      </c>
      <c r="N1229" s="94">
        <v>0</v>
      </c>
      <c r="O1229" s="94">
        <v>0</v>
      </c>
      <c r="P1229" s="94">
        <v>0</v>
      </c>
      <c r="Q1229" s="94">
        <v>0</v>
      </c>
      <c r="R1229" t="s">
        <v>33</v>
      </c>
      <c r="S1229" s="94">
        <v>-88.04</v>
      </c>
      <c r="T1229" s="94">
        <v>0</v>
      </c>
      <c r="U1229" s="94">
        <v>88.04</v>
      </c>
      <c r="V1229" t="s">
        <v>220</v>
      </c>
      <c r="W1229" s="92"/>
      <c r="X1229" t="s">
        <v>2</v>
      </c>
      <c r="Y1229" t="s">
        <v>3</v>
      </c>
      <c r="Z1229" s="94">
        <v>0</v>
      </c>
      <c r="AA1229" s="94">
        <v>0</v>
      </c>
      <c r="AB1229" s="94">
        <v>0</v>
      </c>
      <c r="AC1229" s="94">
        <v>0</v>
      </c>
      <c r="AD1229" s="94">
        <v>0</v>
      </c>
    </row>
    <row r="1230" spans="1:30" x14ac:dyDescent="0.2">
      <c r="A1230" t="s">
        <v>2495</v>
      </c>
      <c r="B1230" t="s">
        <v>0</v>
      </c>
      <c r="C1230" t="s">
        <v>19</v>
      </c>
      <c r="D1230" t="s">
        <v>64</v>
      </c>
      <c r="E1230" t="s">
        <v>2496</v>
      </c>
      <c r="F1230" s="84" t="str">
        <f>VLOOKUP(A1230,[1]Sheet1!$A$2:$E$1721,5,FALSE)</f>
        <v>0</v>
      </c>
      <c r="G1230" s="84"/>
      <c r="H1230" s="92">
        <v>38718</v>
      </c>
      <c r="I1230" s="93">
        <f t="shared" si="19"/>
        <v>2006</v>
      </c>
      <c r="J1230" s="94">
        <v>0</v>
      </c>
      <c r="K1230" s="94">
        <v>27.12</v>
      </c>
      <c r="L1230" s="94">
        <v>-27.12</v>
      </c>
      <c r="M1230" s="94">
        <v>0</v>
      </c>
      <c r="N1230" s="94">
        <v>0</v>
      </c>
      <c r="O1230" s="94">
        <v>0</v>
      </c>
      <c r="P1230" s="94">
        <v>0</v>
      </c>
      <c r="Q1230" s="94">
        <v>0</v>
      </c>
      <c r="R1230" t="s">
        <v>33</v>
      </c>
      <c r="S1230" s="94">
        <v>-27.12</v>
      </c>
      <c r="T1230" s="94">
        <v>0</v>
      </c>
      <c r="U1230" s="94">
        <v>27.12</v>
      </c>
      <c r="V1230" t="s">
        <v>220</v>
      </c>
      <c r="W1230" s="92"/>
      <c r="X1230" t="s">
        <v>2</v>
      </c>
      <c r="Y1230" t="s">
        <v>3</v>
      </c>
      <c r="Z1230" s="94">
        <v>0</v>
      </c>
      <c r="AA1230" s="94">
        <v>0</v>
      </c>
      <c r="AB1230" s="94">
        <v>0</v>
      </c>
      <c r="AC1230" s="94">
        <v>0</v>
      </c>
      <c r="AD1230" s="94">
        <v>0</v>
      </c>
    </row>
    <row r="1231" spans="1:30" x14ac:dyDescent="0.2">
      <c r="A1231" t="s">
        <v>2396</v>
      </c>
      <c r="B1231" t="s">
        <v>0</v>
      </c>
      <c r="C1231" t="s">
        <v>19</v>
      </c>
      <c r="D1231" t="s">
        <v>64</v>
      </c>
      <c r="E1231" t="s">
        <v>2397</v>
      </c>
      <c r="F1231" s="84" t="str">
        <f>VLOOKUP(A1231,[1]Sheet1!$A$2:$E$1721,5,FALSE)</f>
        <v>0</v>
      </c>
      <c r="G1231" s="84"/>
      <c r="H1231" s="92">
        <v>38718</v>
      </c>
      <c r="I1231" s="93">
        <f t="shared" si="19"/>
        <v>2006</v>
      </c>
      <c r="J1231" s="94">
        <v>0</v>
      </c>
      <c r="K1231" s="94">
        <v>171.97</v>
      </c>
      <c r="L1231" s="94">
        <v>-171.97</v>
      </c>
      <c r="M1231" s="94">
        <v>0</v>
      </c>
      <c r="N1231" s="94">
        <v>0</v>
      </c>
      <c r="O1231" s="94">
        <v>0</v>
      </c>
      <c r="P1231" s="94">
        <v>0</v>
      </c>
      <c r="Q1231" s="94">
        <v>0</v>
      </c>
      <c r="R1231" t="s">
        <v>33</v>
      </c>
      <c r="S1231" s="94">
        <v>-171.97</v>
      </c>
      <c r="T1231" s="94">
        <v>0</v>
      </c>
      <c r="U1231" s="94">
        <v>171.97</v>
      </c>
      <c r="V1231" t="s">
        <v>220</v>
      </c>
      <c r="W1231" s="92"/>
      <c r="X1231" t="s">
        <v>2</v>
      </c>
      <c r="Y1231" t="s">
        <v>3</v>
      </c>
      <c r="Z1231" s="94">
        <v>0</v>
      </c>
      <c r="AA1231" s="94">
        <v>0</v>
      </c>
      <c r="AB1231" s="94">
        <v>0</v>
      </c>
      <c r="AC1231" s="94">
        <v>0</v>
      </c>
      <c r="AD1231" s="94">
        <v>0</v>
      </c>
    </row>
    <row r="1232" spans="1:30" x14ac:dyDescent="0.2">
      <c r="A1232" t="s">
        <v>2415</v>
      </c>
      <c r="B1232" t="s">
        <v>0</v>
      </c>
      <c r="C1232" t="s">
        <v>19</v>
      </c>
      <c r="D1232" t="s">
        <v>64</v>
      </c>
      <c r="E1232" t="s">
        <v>2416</v>
      </c>
      <c r="F1232" s="84" t="str">
        <f>VLOOKUP(A1232,[1]Sheet1!$A$2:$E$1721,5,FALSE)</f>
        <v>0</v>
      </c>
      <c r="G1232" s="84"/>
      <c r="H1232" s="92">
        <v>38718</v>
      </c>
      <c r="I1232" s="93">
        <f t="shared" si="19"/>
        <v>2006</v>
      </c>
      <c r="J1232" s="94">
        <v>0</v>
      </c>
      <c r="K1232" s="94">
        <v>136.63</v>
      </c>
      <c r="L1232" s="94">
        <v>-136.63</v>
      </c>
      <c r="M1232" s="94">
        <v>0</v>
      </c>
      <c r="N1232" s="94">
        <v>0</v>
      </c>
      <c r="O1232" s="94">
        <v>0</v>
      </c>
      <c r="P1232" s="94">
        <v>0</v>
      </c>
      <c r="Q1232" s="94">
        <v>0</v>
      </c>
      <c r="R1232" t="s">
        <v>33</v>
      </c>
      <c r="S1232" s="94">
        <v>-136.63</v>
      </c>
      <c r="T1232" s="94">
        <v>0</v>
      </c>
      <c r="U1232" s="94">
        <v>136.63</v>
      </c>
      <c r="V1232" t="s">
        <v>220</v>
      </c>
      <c r="W1232" s="92"/>
      <c r="X1232" t="s">
        <v>2</v>
      </c>
      <c r="Y1232" t="s">
        <v>3</v>
      </c>
      <c r="Z1232" s="94">
        <v>0</v>
      </c>
      <c r="AA1232" s="94">
        <v>0</v>
      </c>
      <c r="AB1232" s="94">
        <v>0</v>
      </c>
      <c r="AC1232" s="94">
        <v>0</v>
      </c>
      <c r="AD1232" s="94">
        <v>0</v>
      </c>
    </row>
    <row r="1233" spans="1:30" x14ac:dyDescent="0.2">
      <c r="A1233" t="s">
        <v>2141</v>
      </c>
      <c r="B1233" t="s">
        <v>0</v>
      </c>
      <c r="C1233" t="s">
        <v>19</v>
      </c>
      <c r="D1233" t="s">
        <v>64</v>
      </c>
      <c r="E1233" t="s">
        <v>2142</v>
      </c>
      <c r="F1233" s="84" t="str">
        <f>VLOOKUP(A1233,[1]Sheet1!$A$2:$E$1721,5,FALSE)</f>
        <v>0</v>
      </c>
      <c r="G1233" s="84"/>
      <c r="H1233" s="92">
        <v>38718</v>
      </c>
      <c r="I1233" s="93">
        <f t="shared" si="19"/>
        <v>2006</v>
      </c>
      <c r="J1233" s="94">
        <v>0</v>
      </c>
      <c r="K1233" s="94">
        <v>658</v>
      </c>
      <c r="L1233" s="94">
        <v>-658</v>
      </c>
      <c r="M1233" s="94">
        <v>0</v>
      </c>
      <c r="N1233" s="94">
        <v>0</v>
      </c>
      <c r="O1233" s="94">
        <v>0</v>
      </c>
      <c r="P1233" s="94">
        <v>0</v>
      </c>
      <c r="Q1233" s="94">
        <v>0</v>
      </c>
      <c r="R1233" t="s">
        <v>33</v>
      </c>
      <c r="S1233" s="94">
        <v>-658</v>
      </c>
      <c r="T1233" s="94">
        <v>0</v>
      </c>
      <c r="U1233" s="94">
        <v>658</v>
      </c>
      <c r="V1233" t="s">
        <v>220</v>
      </c>
      <c r="W1233" s="92"/>
      <c r="X1233" t="s">
        <v>2</v>
      </c>
      <c r="Y1233" t="s">
        <v>3</v>
      </c>
      <c r="Z1233" s="94">
        <v>0</v>
      </c>
      <c r="AA1233" s="94">
        <v>0</v>
      </c>
      <c r="AB1233" s="94">
        <v>0</v>
      </c>
      <c r="AC1233" s="94">
        <v>0</v>
      </c>
      <c r="AD1233" s="94">
        <v>0</v>
      </c>
    </row>
    <row r="1234" spans="1:30" x14ac:dyDescent="0.2">
      <c r="A1234" t="s">
        <v>2158</v>
      </c>
      <c r="B1234" t="s">
        <v>0</v>
      </c>
      <c r="C1234" t="s">
        <v>19</v>
      </c>
      <c r="D1234" t="s">
        <v>64</v>
      </c>
      <c r="E1234" t="s">
        <v>2159</v>
      </c>
      <c r="F1234" s="84" t="str">
        <f>VLOOKUP(A1234,[1]Sheet1!$A$2:$E$1721,5,FALSE)</f>
        <v>0</v>
      </c>
      <c r="G1234" s="84"/>
      <c r="H1234" s="92">
        <v>38718</v>
      </c>
      <c r="I1234" s="93">
        <f t="shared" si="19"/>
        <v>2006</v>
      </c>
      <c r="J1234" s="94">
        <v>0</v>
      </c>
      <c r="K1234" s="94">
        <v>615.13</v>
      </c>
      <c r="L1234" s="94">
        <v>-615.13</v>
      </c>
      <c r="M1234" s="94">
        <v>0</v>
      </c>
      <c r="N1234" s="94">
        <v>0</v>
      </c>
      <c r="O1234" s="94">
        <v>0</v>
      </c>
      <c r="P1234" s="94">
        <v>0</v>
      </c>
      <c r="Q1234" s="94">
        <v>0</v>
      </c>
      <c r="R1234" t="s">
        <v>33</v>
      </c>
      <c r="S1234" s="94">
        <v>-615.13</v>
      </c>
      <c r="T1234" s="94">
        <v>0</v>
      </c>
      <c r="U1234" s="94">
        <v>615.13</v>
      </c>
      <c r="V1234" t="s">
        <v>220</v>
      </c>
      <c r="W1234" s="92"/>
      <c r="X1234" t="s">
        <v>2</v>
      </c>
      <c r="Y1234" t="s">
        <v>3</v>
      </c>
      <c r="Z1234" s="94">
        <v>0</v>
      </c>
      <c r="AA1234" s="94">
        <v>0</v>
      </c>
      <c r="AB1234" s="94">
        <v>0</v>
      </c>
      <c r="AC1234" s="94">
        <v>0</v>
      </c>
      <c r="AD1234" s="94">
        <v>0</v>
      </c>
    </row>
    <row r="1235" spans="1:30" x14ac:dyDescent="0.2">
      <c r="A1235" t="s">
        <v>2164</v>
      </c>
      <c r="B1235" t="s">
        <v>0</v>
      </c>
      <c r="C1235" t="s">
        <v>19</v>
      </c>
      <c r="D1235" t="s">
        <v>64</v>
      </c>
      <c r="E1235" t="s">
        <v>2165</v>
      </c>
      <c r="F1235" s="84" t="str">
        <f>VLOOKUP(A1235,[1]Sheet1!$A$2:$E$1721,5,FALSE)</f>
        <v>0</v>
      </c>
      <c r="G1235" s="84"/>
      <c r="H1235" s="92">
        <v>38718</v>
      </c>
      <c r="I1235" s="93">
        <f t="shared" si="19"/>
        <v>2006</v>
      </c>
      <c r="J1235" s="94">
        <v>0</v>
      </c>
      <c r="K1235" s="94">
        <v>588.1</v>
      </c>
      <c r="L1235" s="94">
        <v>-588.1</v>
      </c>
      <c r="M1235" s="94">
        <v>0</v>
      </c>
      <c r="N1235" s="94">
        <v>0</v>
      </c>
      <c r="O1235" s="94">
        <v>0</v>
      </c>
      <c r="P1235" s="94">
        <v>0</v>
      </c>
      <c r="Q1235" s="94">
        <v>0</v>
      </c>
      <c r="R1235" t="s">
        <v>33</v>
      </c>
      <c r="S1235" s="94">
        <v>-588.1</v>
      </c>
      <c r="T1235" s="94">
        <v>0</v>
      </c>
      <c r="U1235" s="94">
        <v>588.1</v>
      </c>
      <c r="V1235" t="s">
        <v>220</v>
      </c>
      <c r="W1235" s="92"/>
      <c r="X1235" t="s">
        <v>2</v>
      </c>
      <c r="Y1235" t="s">
        <v>3</v>
      </c>
      <c r="Z1235" s="94">
        <v>0</v>
      </c>
      <c r="AA1235" s="94">
        <v>0</v>
      </c>
      <c r="AB1235" s="94">
        <v>0</v>
      </c>
      <c r="AC1235" s="94">
        <v>0</v>
      </c>
      <c r="AD1235" s="94">
        <v>0</v>
      </c>
    </row>
    <row r="1236" spans="1:30" x14ac:dyDescent="0.2">
      <c r="A1236" t="s">
        <v>2156</v>
      </c>
      <c r="B1236" t="s">
        <v>0</v>
      </c>
      <c r="C1236" t="s">
        <v>19</v>
      </c>
      <c r="D1236" t="s">
        <v>64</v>
      </c>
      <c r="E1236" t="s">
        <v>2157</v>
      </c>
      <c r="F1236" s="84" t="str">
        <f>VLOOKUP(A1236,[1]Sheet1!$A$2:$E$1721,5,FALSE)</f>
        <v>0</v>
      </c>
      <c r="G1236" s="84"/>
      <c r="H1236" s="92">
        <v>38718</v>
      </c>
      <c r="I1236" s="93">
        <f t="shared" si="19"/>
        <v>2006</v>
      </c>
      <c r="J1236" s="94">
        <v>0</v>
      </c>
      <c r="K1236" s="94">
        <v>623.20000000000005</v>
      </c>
      <c r="L1236" s="94">
        <v>-623.20000000000005</v>
      </c>
      <c r="M1236" s="94">
        <v>0</v>
      </c>
      <c r="N1236" s="94">
        <v>0</v>
      </c>
      <c r="O1236" s="94">
        <v>0</v>
      </c>
      <c r="P1236" s="94">
        <v>0</v>
      </c>
      <c r="Q1236" s="94">
        <v>0</v>
      </c>
      <c r="R1236" t="s">
        <v>33</v>
      </c>
      <c r="S1236" s="94">
        <v>-623.20000000000005</v>
      </c>
      <c r="T1236" s="94">
        <v>0</v>
      </c>
      <c r="U1236" s="94">
        <v>623.20000000000005</v>
      </c>
      <c r="V1236" t="s">
        <v>220</v>
      </c>
      <c r="W1236" s="92"/>
      <c r="X1236" t="s">
        <v>2</v>
      </c>
      <c r="Y1236" t="s">
        <v>3</v>
      </c>
      <c r="Z1236" s="94">
        <v>0</v>
      </c>
      <c r="AA1236" s="94">
        <v>0</v>
      </c>
      <c r="AB1236" s="94">
        <v>0</v>
      </c>
      <c r="AC1236" s="94">
        <v>0</v>
      </c>
      <c r="AD1236" s="94">
        <v>0</v>
      </c>
    </row>
    <row r="1237" spans="1:30" x14ac:dyDescent="0.2">
      <c r="A1237" t="s">
        <v>2003</v>
      </c>
      <c r="B1237" t="s">
        <v>0</v>
      </c>
      <c r="C1237" t="s">
        <v>19</v>
      </c>
      <c r="D1237" t="s">
        <v>64</v>
      </c>
      <c r="E1237" t="s">
        <v>2004</v>
      </c>
      <c r="F1237" s="84" t="str">
        <f>VLOOKUP(A1237,[1]Sheet1!$A$2:$E$1721,5,FALSE)</f>
        <v>0</v>
      </c>
      <c r="G1237" s="84"/>
      <c r="H1237" s="92">
        <v>38718</v>
      </c>
      <c r="I1237" s="93">
        <f t="shared" si="19"/>
        <v>2006</v>
      </c>
      <c r="J1237" s="94">
        <v>0</v>
      </c>
      <c r="K1237" s="94">
        <v>1148.8</v>
      </c>
      <c r="L1237" s="94">
        <v>-1148.8</v>
      </c>
      <c r="M1237" s="94">
        <v>0</v>
      </c>
      <c r="N1237" s="94">
        <v>0</v>
      </c>
      <c r="O1237" s="94">
        <v>0</v>
      </c>
      <c r="P1237" s="94">
        <v>0</v>
      </c>
      <c r="Q1237" s="94">
        <v>0</v>
      </c>
      <c r="R1237" t="s">
        <v>33</v>
      </c>
      <c r="S1237" s="94">
        <v>-1148.8</v>
      </c>
      <c r="T1237" s="94">
        <v>0</v>
      </c>
      <c r="U1237" s="94">
        <v>1148.8</v>
      </c>
      <c r="V1237" t="s">
        <v>220</v>
      </c>
      <c r="W1237" s="92"/>
      <c r="X1237" t="s">
        <v>2</v>
      </c>
      <c r="Y1237" t="s">
        <v>3</v>
      </c>
      <c r="Z1237" s="94">
        <v>0</v>
      </c>
      <c r="AA1237" s="94">
        <v>0</v>
      </c>
      <c r="AB1237" s="94">
        <v>0</v>
      </c>
      <c r="AC1237" s="94">
        <v>0</v>
      </c>
      <c r="AD1237" s="94">
        <v>0</v>
      </c>
    </row>
    <row r="1238" spans="1:30" x14ac:dyDescent="0.2">
      <c r="A1238" t="s">
        <v>2372</v>
      </c>
      <c r="B1238" t="s">
        <v>0</v>
      </c>
      <c r="C1238" t="s">
        <v>19</v>
      </c>
      <c r="D1238" t="s">
        <v>64</v>
      </c>
      <c r="E1238" t="s">
        <v>2283</v>
      </c>
      <c r="F1238" s="84" t="str">
        <f>VLOOKUP(A1238,[1]Sheet1!$A$2:$E$1721,5,FALSE)</f>
        <v>0</v>
      </c>
      <c r="G1238" s="84"/>
      <c r="H1238" s="92">
        <v>38718</v>
      </c>
      <c r="I1238" s="93">
        <f t="shared" si="19"/>
        <v>2006</v>
      </c>
      <c r="J1238" s="94">
        <v>0</v>
      </c>
      <c r="K1238" s="94">
        <v>199.7</v>
      </c>
      <c r="L1238" s="94">
        <v>-199.7</v>
      </c>
      <c r="M1238" s="94">
        <v>0</v>
      </c>
      <c r="N1238" s="94">
        <v>0</v>
      </c>
      <c r="O1238" s="94">
        <v>0</v>
      </c>
      <c r="P1238" s="94">
        <v>0</v>
      </c>
      <c r="Q1238" s="94">
        <v>0</v>
      </c>
      <c r="R1238" t="s">
        <v>33</v>
      </c>
      <c r="S1238" s="94">
        <v>-199.7</v>
      </c>
      <c r="T1238" s="94">
        <v>0</v>
      </c>
      <c r="U1238" s="94">
        <v>199.7</v>
      </c>
      <c r="V1238" t="s">
        <v>220</v>
      </c>
      <c r="W1238" s="92"/>
      <c r="X1238" t="s">
        <v>2</v>
      </c>
      <c r="Y1238" t="s">
        <v>3</v>
      </c>
      <c r="Z1238" s="94">
        <v>0</v>
      </c>
      <c r="AA1238" s="94">
        <v>0</v>
      </c>
      <c r="AB1238" s="94">
        <v>0</v>
      </c>
      <c r="AC1238" s="94">
        <v>0</v>
      </c>
      <c r="AD1238" s="94">
        <v>0</v>
      </c>
    </row>
    <row r="1239" spans="1:30" x14ac:dyDescent="0.2">
      <c r="A1239" t="s">
        <v>2333</v>
      </c>
      <c r="B1239" t="s">
        <v>0</v>
      </c>
      <c r="C1239" t="s">
        <v>19</v>
      </c>
      <c r="D1239" t="s">
        <v>64</v>
      </c>
      <c r="E1239" t="s">
        <v>2283</v>
      </c>
      <c r="F1239" s="84" t="str">
        <f>VLOOKUP(A1239,[1]Sheet1!$A$2:$E$1721,5,FALSE)</f>
        <v>0</v>
      </c>
      <c r="G1239" s="84"/>
      <c r="H1239" s="92">
        <v>38718</v>
      </c>
      <c r="I1239" s="93">
        <f t="shared" si="19"/>
        <v>2006</v>
      </c>
      <c r="J1239" s="94">
        <v>0</v>
      </c>
      <c r="K1239" s="94">
        <v>269.05</v>
      </c>
      <c r="L1239" s="94">
        <v>-269.05</v>
      </c>
      <c r="M1239" s="94">
        <v>0</v>
      </c>
      <c r="N1239" s="94">
        <v>0</v>
      </c>
      <c r="O1239" s="94">
        <v>0</v>
      </c>
      <c r="P1239" s="94">
        <v>0</v>
      </c>
      <c r="Q1239" s="94">
        <v>0</v>
      </c>
      <c r="R1239" t="s">
        <v>33</v>
      </c>
      <c r="S1239" s="94">
        <v>-269.05</v>
      </c>
      <c r="T1239" s="94">
        <v>0</v>
      </c>
      <c r="U1239" s="94">
        <v>269.05</v>
      </c>
      <c r="V1239" t="s">
        <v>220</v>
      </c>
      <c r="W1239" s="92"/>
      <c r="X1239" t="s">
        <v>2</v>
      </c>
      <c r="Y1239" t="s">
        <v>3</v>
      </c>
      <c r="Z1239" s="94">
        <v>0</v>
      </c>
      <c r="AA1239" s="94">
        <v>0</v>
      </c>
      <c r="AB1239" s="94">
        <v>0</v>
      </c>
      <c r="AC1239" s="94">
        <v>0</v>
      </c>
      <c r="AD1239" s="94">
        <v>0</v>
      </c>
    </row>
    <row r="1240" spans="1:30" x14ac:dyDescent="0.2">
      <c r="A1240" t="s">
        <v>2244</v>
      </c>
      <c r="B1240" t="s">
        <v>0</v>
      </c>
      <c r="C1240" t="s">
        <v>19</v>
      </c>
      <c r="D1240" t="s">
        <v>64</v>
      </c>
      <c r="E1240" t="s">
        <v>2245</v>
      </c>
      <c r="F1240" s="84" t="str">
        <f>VLOOKUP(A1240,[1]Sheet1!$A$2:$E$1721,5,FALSE)</f>
        <v>0</v>
      </c>
      <c r="G1240" s="84"/>
      <c r="H1240" s="92">
        <v>38718</v>
      </c>
      <c r="I1240" s="93">
        <f t="shared" si="19"/>
        <v>2006</v>
      </c>
      <c r="J1240" s="94">
        <v>0</v>
      </c>
      <c r="K1240" s="94">
        <v>417.91</v>
      </c>
      <c r="L1240" s="94">
        <v>-417.91</v>
      </c>
      <c r="M1240" s="94">
        <v>0</v>
      </c>
      <c r="N1240" s="94">
        <v>0</v>
      </c>
      <c r="O1240" s="94">
        <v>0</v>
      </c>
      <c r="P1240" s="94">
        <v>0</v>
      </c>
      <c r="Q1240" s="94">
        <v>0</v>
      </c>
      <c r="R1240" t="s">
        <v>33</v>
      </c>
      <c r="S1240" s="94">
        <v>-417.91</v>
      </c>
      <c r="T1240" s="94">
        <v>0</v>
      </c>
      <c r="U1240" s="94">
        <v>417.91</v>
      </c>
      <c r="V1240" t="s">
        <v>220</v>
      </c>
      <c r="W1240" s="92"/>
      <c r="X1240" t="s">
        <v>2</v>
      </c>
      <c r="Y1240" t="s">
        <v>3</v>
      </c>
      <c r="Z1240" s="94">
        <v>0</v>
      </c>
      <c r="AA1240" s="94">
        <v>0</v>
      </c>
      <c r="AB1240" s="94">
        <v>0</v>
      </c>
      <c r="AC1240" s="94">
        <v>0</v>
      </c>
      <c r="AD1240" s="94">
        <v>0</v>
      </c>
    </row>
    <row r="1241" spans="1:30" x14ac:dyDescent="0.2">
      <c r="A1241" t="s">
        <v>2326</v>
      </c>
      <c r="B1241" t="s">
        <v>0</v>
      </c>
      <c r="C1241" t="s">
        <v>19</v>
      </c>
      <c r="D1241" t="s">
        <v>64</v>
      </c>
      <c r="E1241" t="s">
        <v>2283</v>
      </c>
      <c r="F1241" s="84" t="str">
        <f>VLOOKUP(A1241,[1]Sheet1!$A$2:$E$1721,5,FALSE)</f>
        <v>0</v>
      </c>
      <c r="G1241" s="84"/>
      <c r="H1241" s="92">
        <v>38718</v>
      </c>
      <c r="I1241" s="93">
        <f t="shared" si="19"/>
        <v>2006</v>
      </c>
      <c r="J1241" s="94">
        <v>0</v>
      </c>
      <c r="K1241" s="94">
        <v>269.5</v>
      </c>
      <c r="L1241" s="94">
        <v>-269.5</v>
      </c>
      <c r="M1241" s="94">
        <v>0</v>
      </c>
      <c r="N1241" s="94">
        <v>0</v>
      </c>
      <c r="O1241" s="94">
        <v>0</v>
      </c>
      <c r="P1241" s="94">
        <v>0</v>
      </c>
      <c r="Q1241" s="94">
        <v>0</v>
      </c>
      <c r="R1241" t="s">
        <v>33</v>
      </c>
      <c r="S1241" s="94">
        <v>-269.5</v>
      </c>
      <c r="T1241" s="94">
        <v>0</v>
      </c>
      <c r="U1241" s="94">
        <v>269.5</v>
      </c>
      <c r="V1241" t="s">
        <v>220</v>
      </c>
      <c r="W1241" s="92"/>
      <c r="X1241" t="s">
        <v>2</v>
      </c>
      <c r="Y1241" t="s">
        <v>3</v>
      </c>
      <c r="Z1241" s="94">
        <v>0</v>
      </c>
      <c r="AA1241" s="94">
        <v>0</v>
      </c>
      <c r="AB1241" s="94">
        <v>0</v>
      </c>
      <c r="AC1241" s="94">
        <v>0</v>
      </c>
      <c r="AD1241" s="94">
        <v>0</v>
      </c>
    </row>
    <row r="1242" spans="1:30" x14ac:dyDescent="0.2">
      <c r="A1242" t="s">
        <v>2240</v>
      </c>
      <c r="B1242" t="s">
        <v>0</v>
      </c>
      <c r="C1242" t="s">
        <v>19</v>
      </c>
      <c r="D1242" t="s">
        <v>64</v>
      </c>
      <c r="E1242" t="s">
        <v>2241</v>
      </c>
      <c r="F1242" s="84" t="str">
        <f>VLOOKUP(A1242,[1]Sheet1!$A$2:$E$1721,5,FALSE)</f>
        <v>0</v>
      </c>
      <c r="G1242" s="84"/>
      <c r="H1242" s="92">
        <v>38718</v>
      </c>
      <c r="I1242" s="93">
        <f t="shared" si="19"/>
        <v>2006</v>
      </c>
      <c r="J1242" s="94">
        <v>0</v>
      </c>
      <c r="K1242" s="94">
        <v>419.67</v>
      </c>
      <c r="L1242" s="94">
        <v>-419.67</v>
      </c>
      <c r="M1242" s="94">
        <v>0</v>
      </c>
      <c r="N1242" s="94">
        <v>0</v>
      </c>
      <c r="O1242" s="94">
        <v>0</v>
      </c>
      <c r="P1242" s="94">
        <v>0</v>
      </c>
      <c r="Q1242" s="94">
        <v>0</v>
      </c>
      <c r="R1242" t="s">
        <v>33</v>
      </c>
      <c r="S1242" s="94">
        <v>-419.67</v>
      </c>
      <c r="T1242" s="94">
        <v>0</v>
      </c>
      <c r="U1242" s="94">
        <v>419.67</v>
      </c>
      <c r="V1242" t="s">
        <v>220</v>
      </c>
      <c r="W1242" s="92"/>
      <c r="X1242" t="s">
        <v>2</v>
      </c>
      <c r="Y1242" t="s">
        <v>3</v>
      </c>
      <c r="Z1242" s="94">
        <v>0</v>
      </c>
      <c r="AA1242" s="94">
        <v>0</v>
      </c>
      <c r="AB1242" s="94">
        <v>0</v>
      </c>
      <c r="AC1242" s="94">
        <v>0</v>
      </c>
      <c r="AD1242" s="94">
        <v>0</v>
      </c>
    </row>
    <row r="1243" spans="1:30" x14ac:dyDescent="0.2">
      <c r="A1243" t="s">
        <v>2327</v>
      </c>
      <c r="B1243" t="s">
        <v>0</v>
      </c>
      <c r="C1243" t="s">
        <v>19</v>
      </c>
      <c r="D1243" t="s">
        <v>64</v>
      </c>
      <c r="E1243" t="s">
        <v>2283</v>
      </c>
      <c r="F1243" s="84" t="str">
        <f>VLOOKUP(A1243,[1]Sheet1!$A$2:$E$1721,5,FALSE)</f>
        <v>0</v>
      </c>
      <c r="G1243" s="84"/>
      <c r="H1243" s="92">
        <v>38718</v>
      </c>
      <c r="I1243" s="93">
        <f t="shared" si="19"/>
        <v>2006</v>
      </c>
      <c r="J1243" s="94">
        <v>0</v>
      </c>
      <c r="K1243" s="94">
        <v>269.5</v>
      </c>
      <c r="L1243" s="94">
        <v>-269.5</v>
      </c>
      <c r="M1243" s="94">
        <v>0</v>
      </c>
      <c r="N1243" s="94">
        <v>0</v>
      </c>
      <c r="O1243" s="94">
        <v>0</v>
      </c>
      <c r="P1243" s="94">
        <v>0</v>
      </c>
      <c r="Q1243" s="94">
        <v>0</v>
      </c>
      <c r="R1243" t="s">
        <v>33</v>
      </c>
      <c r="S1243" s="94">
        <v>-269.5</v>
      </c>
      <c r="T1243" s="94">
        <v>0</v>
      </c>
      <c r="U1243" s="94">
        <v>269.5</v>
      </c>
      <c r="V1243" t="s">
        <v>220</v>
      </c>
      <c r="W1243" s="92"/>
      <c r="X1243" t="s">
        <v>2</v>
      </c>
      <c r="Y1243" t="s">
        <v>3</v>
      </c>
      <c r="Z1243" s="94">
        <v>0</v>
      </c>
      <c r="AA1243" s="94">
        <v>0</v>
      </c>
      <c r="AB1243" s="94">
        <v>0</v>
      </c>
      <c r="AC1243" s="94">
        <v>0</v>
      </c>
      <c r="AD1243" s="94">
        <v>0</v>
      </c>
    </row>
    <row r="1244" spans="1:30" x14ac:dyDescent="0.2">
      <c r="A1244" t="s">
        <v>2328</v>
      </c>
      <c r="B1244" t="s">
        <v>0</v>
      </c>
      <c r="C1244" t="s">
        <v>19</v>
      </c>
      <c r="D1244" t="s">
        <v>64</v>
      </c>
      <c r="E1244" t="s">
        <v>2283</v>
      </c>
      <c r="F1244" s="84" t="str">
        <f>VLOOKUP(A1244,[1]Sheet1!$A$2:$E$1721,5,FALSE)</f>
        <v>0</v>
      </c>
      <c r="G1244" s="84"/>
      <c r="H1244" s="92">
        <v>38718</v>
      </c>
      <c r="I1244" s="93">
        <f t="shared" si="19"/>
        <v>2006</v>
      </c>
      <c r="J1244" s="94">
        <v>0</v>
      </c>
      <c r="K1244" s="94">
        <v>269.5</v>
      </c>
      <c r="L1244" s="94">
        <v>-269.5</v>
      </c>
      <c r="M1244" s="94">
        <v>0</v>
      </c>
      <c r="N1244" s="94">
        <v>0</v>
      </c>
      <c r="O1244" s="94">
        <v>0</v>
      </c>
      <c r="P1244" s="94">
        <v>0</v>
      </c>
      <c r="Q1244" s="94">
        <v>0</v>
      </c>
      <c r="R1244" t="s">
        <v>33</v>
      </c>
      <c r="S1244" s="94">
        <v>-269.5</v>
      </c>
      <c r="T1244" s="94">
        <v>0</v>
      </c>
      <c r="U1244" s="94">
        <v>269.5</v>
      </c>
      <c r="V1244" t="s">
        <v>220</v>
      </c>
      <c r="W1244" s="92"/>
      <c r="X1244" t="s">
        <v>2</v>
      </c>
      <c r="Y1244" t="s">
        <v>3</v>
      </c>
      <c r="Z1244" s="94">
        <v>0</v>
      </c>
      <c r="AA1244" s="94">
        <v>0</v>
      </c>
      <c r="AB1244" s="94">
        <v>0</v>
      </c>
      <c r="AC1244" s="94">
        <v>0</v>
      </c>
      <c r="AD1244" s="94">
        <v>0</v>
      </c>
    </row>
    <row r="1245" spans="1:30" x14ac:dyDescent="0.2">
      <c r="A1245" t="s">
        <v>2331</v>
      </c>
      <c r="B1245" t="s">
        <v>0</v>
      </c>
      <c r="C1245" t="s">
        <v>19</v>
      </c>
      <c r="D1245" t="s">
        <v>64</v>
      </c>
      <c r="E1245" t="s">
        <v>2283</v>
      </c>
      <c r="F1245" s="84" t="str">
        <f>VLOOKUP(A1245,[1]Sheet1!$A$2:$E$1721,5,FALSE)</f>
        <v>0</v>
      </c>
      <c r="G1245" s="84"/>
      <c r="H1245" s="92">
        <v>38718</v>
      </c>
      <c r="I1245" s="93">
        <f t="shared" si="19"/>
        <v>2006</v>
      </c>
      <c r="J1245" s="94">
        <v>0</v>
      </c>
      <c r="K1245" s="94">
        <v>269.43</v>
      </c>
      <c r="L1245" s="94">
        <v>-269.43</v>
      </c>
      <c r="M1245" s="94">
        <v>0</v>
      </c>
      <c r="N1245" s="94">
        <v>0</v>
      </c>
      <c r="O1245" s="94">
        <v>0</v>
      </c>
      <c r="P1245" s="94">
        <v>0</v>
      </c>
      <c r="Q1245" s="94">
        <v>0</v>
      </c>
      <c r="R1245" t="s">
        <v>33</v>
      </c>
      <c r="S1245" s="94">
        <v>-269.43</v>
      </c>
      <c r="T1245" s="94">
        <v>0</v>
      </c>
      <c r="U1245" s="94">
        <v>269.43</v>
      </c>
      <c r="V1245" t="s">
        <v>220</v>
      </c>
      <c r="W1245" s="92"/>
      <c r="X1245" t="s">
        <v>2</v>
      </c>
      <c r="Y1245" t="s">
        <v>3</v>
      </c>
      <c r="Z1245" s="94">
        <v>0</v>
      </c>
      <c r="AA1245" s="94">
        <v>0</v>
      </c>
      <c r="AB1245" s="94">
        <v>0</v>
      </c>
      <c r="AC1245" s="94">
        <v>0</v>
      </c>
      <c r="AD1245" s="94">
        <v>0</v>
      </c>
    </row>
    <row r="1246" spans="1:30" x14ac:dyDescent="0.2">
      <c r="A1246" t="s">
        <v>2362</v>
      </c>
      <c r="B1246" t="s">
        <v>0</v>
      </c>
      <c r="C1246" t="s">
        <v>19</v>
      </c>
      <c r="D1246" t="s">
        <v>64</v>
      </c>
      <c r="E1246" t="s">
        <v>2363</v>
      </c>
      <c r="F1246" s="84" t="str">
        <f>VLOOKUP(A1246,[1]Sheet1!$A$2:$E$1721,5,FALSE)</f>
        <v>0</v>
      </c>
      <c r="G1246" s="84"/>
      <c r="H1246" s="92">
        <v>38718</v>
      </c>
      <c r="I1246" s="93">
        <f t="shared" si="19"/>
        <v>2006</v>
      </c>
      <c r="J1246" s="94">
        <v>0</v>
      </c>
      <c r="K1246" s="94">
        <v>208.2</v>
      </c>
      <c r="L1246" s="94">
        <v>-208.2</v>
      </c>
      <c r="M1246" s="94">
        <v>0</v>
      </c>
      <c r="N1246" s="94">
        <v>0</v>
      </c>
      <c r="O1246" s="94">
        <v>0</v>
      </c>
      <c r="P1246" s="94">
        <v>0</v>
      </c>
      <c r="Q1246" s="94">
        <v>0</v>
      </c>
      <c r="R1246" t="s">
        <v>33</v>
      </c>
      <c r="S1246" s="94">
        <v>-208.2</v>
      </c>
      <c r="T1246" s="94">
        <v>0</v>
      </c>
      <c r="U1246" s="94">
        <v>208.2</v>
      </c>
      <c r="V1246" t="s">
        <v>220</v>
      </c>
      <c r="W1246" s="92"/>
      <c r="X1246" t="s">
        <v>2</v>
      </c>
      <c r="Y1246" t="s">
        <v>3</v>
      </c>
      <c r="Z1246" s="94">
        <v>0</v>
      </c>
      <c r="AA1246" s="94">
        <v>0</v>
      </c>
      <c r="AB1246" s="94">
        <v>0</v>
      </c>
      <c r="AC1246" s="94">
        <v>0</v>
      </c>
      <c r="AD1246" s="94">
        <v>0</v>
      </c>
    </row>
    <row r="1247" spans="1:30" x14ac:dyDescent="0.2">
      <c r="A1247" t="s">
        <v>2282</v>
      </c>
      <c r="B1247" t="s">
        <v>0</v>
      </c>
      <c r="C1247" t="s">
        <v>19</v>
      </c>
      <c r="D1247" t="s">
        <v>64</v>
      </c>
      <c r="E1247" t="s">
        <v>2283</v>
      </c>
      <c r="F1247" s="84" t="str">
        <f>VLOOKUP(A1247,[1]Sheet1!$A$2:$E$1721,5,FALSE)</f>
        <v>0</v>
      </c>
      <c r="G1247" s="84"/>
      <c r="H1247" s="92">
        <v>38718</v>
      </c>
      <c r="I1247" s="93">
        <f t="shared" si="19"/>
        <v>2006</v>
      </c>
      <c r="J1247" s="94">
        <v>0</v>
      </c>
      <c r="K1247" s="94">
        <v>326.75</v>
      </c>
      <c r="L1247" s="94">
        <v>-326.75</v>
      </c>
      <c r="M1247" s="94">
        <v>0</v>
      </c>
      <c r="N1247" s="94">
        <v>0</v>
      </c>
      <c r="O1247" s="94">
        <v>0</v>
      </c>
      <c r="P1247" s="94">
        <v>0</v>
      </c>
      <c r="Q1247" s="94">
        <v>0</v>
      </c>
      <c r="R1247" t="s">
        <v>33</v>
      </c>
      <c r="S1247" s="94">
        <v>-326.75</v>
      </c>
      <c r="T1247" s="94">
        <v>0</v>
      </c>
      <c r="U1247" s="94">
        <v>326.75</v>
      </c>
      <c r="V1247" t="s">
        <v>220</v>
      </c>
      <c r="W1247" s="92"/>
      <c r="X1247" t="s">
        <v>2</v>
      </c>
      <c r="Y1247" t="s">
        <v>3</v>
      </c>
      <c r="Z1247" s="94">
        <v>0</v>
      </c>
      <c r="AA1247" s="94">
        <v>0</v>
      </c>
      <c r="AB1247" s="94">
        <v>0</v>
      </c>
      <c r="AC1247" s="94">
        <v>0</v>
      </c>
      <c r="AD1247" s="94">
        <v>0</v>
      </c>
    </row>
    <row r="1248" spans="1:30" x14ac:dyDescent="0.2">
      <c r="A1248" t="s">
        <v>2290</v>
      </c>
      <c r="B1248" t="s">
        <v>0</v>
      </c>
      <c r="C1248" t="s">
        <v>19</v>
      </c>
      <c r="D1248" t="s">
        <v>64</v>
      </c>
      <c r="E1248" t="s">
        <v>2291</v>
      </c>
      <c r="F1248" s="84" t="str">
        <f>VLOOKUP(A1248,[1]Sheet1!$A$2:$E$1721,5,FALSE)</f>
        <v>0</v>
      </c>
      <c r="G1248" s="84"/>
      <c r="H1248" s="92">
        <v>38718</v>
      </c>
      <c r="I1248" s="93">
        <f t="shared" si="19"/>
        <v>2006</v>
      </c>
      <c r="J1248" s="94">
        <v>0</v>
      </c>
      <c r="K1248" s="94">
        <v>321.25</v>
      </c>
      <c r="L1248" s="94">
        <v>-321.25</v>
      </c>
      <c r="M1248" s="94">
        <v>0</v>
      </c>
      <c r="N1248" s="94">
        <v>0</v>
      </c>
      <c r="O1248" s="94">
        <v>0</v>
      </c>
      <c r="P1248" s="94">
        <v>0</v>
      </c>
      <c r="Q1248" s="94">
        <v>0</v>
      </c>
      <c r="R1248" t="s">
        <v>33</v>
      </c>
      <c r="S1248" s="94">
        <v>-321.25</v>
      </c>
      <c r="T1248" s="94">
        <v>0</v>
      </c>
      <c r="U1248" s="94">
        <v>321.25</v>
      </c>
      <c r="V1248" t="s">
        <v>220</v>
      </c>
      <c r="W1248" s="92"/>
      <c r="X1248" t="s">
        <v>2</v>
      </c>
      <c r="Y1248" t="s">
        <v>3</v>
      </c>
      <c r="Z1248" s="94">
        <v>0</v>
      </c>
      <c r="AA1248" s="94">
        <v>0</v>
      </c>
      <c r="AB1248" s="94">
        <v>0</v>
      </c>
      <c r="AC1248" s="94">
        <v>0</v>
      </c>
      <c r="AD1248" s="94">
        <v>0</v>
      </c>
    </row>
    <row r="1249" spans="1:30" x14ac:dyDescent="0.2">
      <c r="A1249" t="s">
        <v>2425</v>
      </c>
      <c r="B1249" t="s">
        <v>0</v>
      </c>
      <c r="C1249" t="s">
        <v>19</v>
      </c>
      <c r="D1249" t="s">
        <v>64</v>
      </c>
      <c r="E1249" t="s">
        <v>2426</v>
      </c>
      <c r="F1249" s="84" t="str">
        <f>VLOOKUP(A1249,[1]Sheet1!$A$2:$E$1721,5,FALSE)</f>
        <v>0</v>
      </c>
      <c r="G1249" s="84"/>
      <c r="H1249" s="92">
        <v>38718</v>
      </c>
      <c r="I1249" s="93">
        <f t="shared" si="19"/>
        <v>2006</v>
      </c>
      <c r="J1249" s="94">
        <v>0</v>
      </c>
      <c r="K1249" s="94">
        <v>128.11000000000001</v>
      </c>
      <c r="L1249" s="94">
        <v>-128.11000000000001</v>
      </c>
      <c r="M1249" s="94">
        <v>0</v>
      </c>
      <c r="N1249" s="94">
        <v>0</v>
      </c>
      <c r="O1249" s="94">
        <v>0</v>
      </c>
      <c r="P1249" s="94">
        <v>0</v>
      </c>
      <c r="Q1249" s="94">
        <v>0</v>
      </c>
      <c r="R1249" t="s">
        <v>33</v>
      </c>
      <c r="S1249" s="94">
        <v>-128.11000000000001</v>
      </c>
      <c r="T1249" s="94">
        <v>0</v>
      </c>
      <c r="U1249" s="94">
        <v>128.11000000000001</v>
      </c>
      <c r="V1249" t="s">
        <v>220</v>
      </c>
      <c r="W1249" s="92"/>
      <c r="X1249" t="s">
        <v>2</v>
      </c>
      <c r="Y1249" t="s">
        <v>3</v>
      </c>
      <c r="Z1249" s="94">
        <v>0</v>
      </c>
      <c r="AA1249" s="94">
        <v>0</v>
      </c>
      <c r="AB1249" s="94">
        <v>0</v>
      </c>
      <c r="AC1249" s="94">
        <v>0</v>
      </c>
      <c r="AD1249" s="94">
        <v>0</v>
      </c>
    </row>
    <row r="1250" spans="1:30" x14ac:dyDescent="0.2">
      <c r="A1250" t="s">
        <v>1935</v>
      </c>
      <c r="B1250" t="s">
        <v>0</v>
      </c>
      <c r="C1250" t="s">
        <v>19</v>
      </c>
      <c r="D1250" t="s">
        <v>64</v>
      </c>
      <c r="E1250" t="s">
        <v>1936</v>
      </c>
      <c r="F1250" s="84" t="str">
        <f>VLOOKUP(A1250,[1]Sheet1!$A$2:$E$1721,5,FALSE)</f>
        <v>0</v>
      </c>
      <c r="G1250" s="84"/>
      <c r="H1250" s="92">
        <v>38718</v>
      </c>
      <c r="I1250" s="93">
        <f t="shared" si="19"/>
        <v>2006</v>
      </c>
      <c r="J1250" s="94">
        <v>0</v>
      </c>
      <c r="K1250" s="94">
        <v>1556.72</v>
      </c>
      <c r="L1250" s="94">
        <v>-1556.72</v>
      </c>
      <c r="M1250" s="94">
        <v>0</v>
      </c>
      <c r="N1250" s="94">
        <v>0</v>
      </c>
      <c r="O1250" s="94">
        <v>0</v>
      </c>
      <c r="P1250" s="94">
        <v>0</v>
      </c>
      <c r="Q1250" s="94">
        <v>0</v>
      </c>
      <c r="R1250" t="s">
        <v>33</v>
      </c>
      <c r="S1250" s="94">
        <v>-1556.72</v>
      </c>
      <c r="T1250" s="94">
        <v>0</v>
      </c>
      <c r="U1250" s="94">
        <v>1556.72</v>
      </c>
      <c r="V1250" t="s">
        <v>220</v>
      </c>
      <c r="W1250" s="92"/>
      <c r="X1250" t="s">
        <v>2</v>
      </c>
      <c r="Y1250" t="s">
        <v>3</v>
      </c>
      <c r="Z1250" s="94">
        <v>0</v>
      </c>
      <c r="AA1250" s="94">
        <v>0</v>
      </c>
      <c r="AB1250" s="94">
        <v>0</v>
      </c>
      <c r="AC1250" s="94">
        <v>0</v>
      </c>
      <c r="AD1250" s="94">
        <v>0</v>
      </c>
    </row>
    <row r="1251" spans="1:30" x14ac:dyDescent="0.2">
      <c r="A1251" t="s">
        <v>2346</v>
      </c>
      <c r="B1251" t="s">
        <v>0</v>
      </c>
      <c r="C1251" t="s">
        <v>19</v>
      </c>
      <c r="D1251" t="s">
        <v>64</v>
      </c>
      <c r="E1251" t="s">
        <v>2347</v>
      </c>
      <c r="F1251" s="84" t="str">
        <f>VLOOKUP(A1251,[1]Sheet1!$A$2:$E$1721,5,FALSE)</f>
        <v>0</v>
      </c>
      <c r="G1251" s="84"/>
      <c r="H1251" s="92">
        <v>38718</v>
      </c>
      <c r="I1251" s="93">
        <f t="shared" si="19"/>
        <v>2006</v>
      </c>
      <c r="J1251" s="94">
        <v>0</v>
      </c>
      <c r="K1251" s="94">
        <v>242.38</v>
      </c>
      <c r="L1251" s="94">
        <v>-242.38</v>
      </c>
      <c r="M1251" s="94">
        <v>0</v>
      </c>
      <c r="N1251" s="94">
        <v>0</v>
      </c>
      <c r="O1251" s="94">
        <v>0</v>
      </c>
      <c r="P1251" s="94">
        <v>0</v>
      </c>
      <c r="Q1251" s="94">
        <v>0</v>
      </c>
      <c r="R1251" t="s">
        <v>33</v>
      </c>
      <c r="S1251" s="94">
        <v>-242.38</v>
      </c>
      <c r="T1251" s="94">
        <v>0</v>
      </c>
      <c r="U1251" s="94">
        <v>242.38</v>
      </c>
      <c r="V1251" t="s">
        <v>220</v>
      </c>
      <c r="W1251" s="92"/>
      <c r="X1251" t="s">
        <v>2</v>
      </c>
      <c r="Y1251" t="s">
        <v>3</v>
      </c>
      <c r="Z1251" s="94">
        <v>0</v>
      </c>
      <c r="AA1251" s="94">
        <v>0</v>
      </c>
      <c r="AB1251" s="94">
        <v>0</v>
      </c>
      <c r="AC1251" s="94">
        <v>0</v>
      </c>
      <c r="AD1251" s="94">
        <v>0</v>
      </c>
    </row>
    <row r="1252" spans="1:30" x14ac:dyDescent="0.2">
      <c r="A1252" t="s">
        <v>2288</v>
      </c>
      <c r="B1252" t="s">
        <v>0</v>
      </c>
      <c r="C1252" t="s">
        <v>19</v>
      </c>
      <c r="D1252" t="s">
        <v>64</v>
      </c>
      <c r="E1252" t="s">
        <v>2289</v>
      </c>
      <c r="F1252" s="84" t="str">
        <f>VLOOKUP(A1252,[1]Sheet1!$A$2:$E$1721,5,FALSE)</f>
        <v>0</v>
      </c>
      <c r="G1252" s="84"/>
      <c r="H1252" s="92">
        <v>38718</v>
      </c>
      <c r="I1252" s="93">
        <f t="shared" si="19"/>
        <v>2006</v>
      </c>
      <c r="J1252" s="94">
        <v>0</v>
      </c>
      <c r="K1252" s="94">
        <v>323.18</v>
      </c>
      <c r="L1252" s="94">
        <v>-323.18</v>
      </c>
      <c r="M1252" s="94">
        <v>0</v>
      </c>
      <c r="N1252" s="94">
        <v>0</v>
      </c>
      <c r="O1252" s="94">
        <v>0</v>
      </c>
      <c r="P1252" s="94">
        <v>0</v>
      </c>
      <c r="Q1252" s="94">
        <v>0</v>
      </c>
      <c r="R1252" t="s">
        <v>33</v>
      </c>
      <c r="S1252" s="94">
        <v>-323.18</v>
      </c>
      <c r="T1252" s="94">
        <v>0</v>
      </c>
      <c r="U1252" s="94">
        <v>323.18</v>
      </c>
      <c r="V1252" t="s">
        <v>220</v>
      </c>
      <c r="W1252" s="92"/>
      <c r="X1252" t="s">
        <v>2</v>
      </c>
      <c r="Y1252" t="s">
        <v>3</v>
      </c>
      <c r="Z1252" s="94">
        <v>0</v>
      </c>
      <c r="AA1252" s="94">
        <v>0</v>
      </c>
      <c r="AB1252" s="94">
        <v>0</v>
      </c>
      <c r="AC1252" s="94">
        <v>0</v>
      </c>
      <c r="AD1252" s="94">
        <v>0</v>
      </c>
    </row>
    <row r="1253" spans="1:30" x14ac:dyDescent="0.2">
      <c r="A1253" t="s">
        <v>2255</v>
      </c>
      <c r="B1253" t="s">
        <v>0</v>
      </c>
      <c r="C1253" t="s">
        <v>19</v>
      </c>
      <c r="D1253" t="s">
        <v>64</v>
      </c>
      <c r="E1253" t="s">
        <v>2256</v>
      </c>
      <c r="F1253" s="84" t="str">
        <f>VLOOKUP(A1253,[1]Sheet1!$A$2:$E$1721,5,FALSE)</f>
        <v>0</v>
      </c>
      <c r="G1253" s="84"/>
      <c r="H1253" s="92">
        <v>38718</v>
      </c>
      <c r="I1253" s="93">
        <f t="shared" si="19"/>
        <v>2006</v>
      </c>
      <c r="J1253" s="94">
        <v>0</v>
      </c>
      <c r="K1253" s="94">
        <v>396.41</v>
      </c>
      <c r="L1253" s="94">
        <v>-396.41</v>
      </c>
      <c r="M1253" s="94">
        <v>0</v>
      </c>
      <c r="N1253" s="94">
        <v>0</v>
      </c>
      <c r="O1253" s="94">
        <v>0</v>
      </c>
      <c r="P1253" s="94">
        <v>0</v>
      </c>
      <c r="Q1253" s="94">
        <v>0</v>
      </c>
      <c r="R1253" t="s">
        <v>33</v>
      </c>
      <c r="S1253" s="94">
        <v>-396.41</v>
      </c>
      <c r="T1253" s="94">
        <v>0</v>
      </c>
      <c r="U1253" s="94">
        <v>396.41</v>
      </c>
      <c r="V1253" t="s">
        <v>220</v>
      </c>
      <c r="W1253" s="92"/>
      <c r="X1253" t="s">
        <v>2</v>
      </c>
      <c r="Y1253" t="s">
        <v>3</v>
      </c>
      <c r="Z1253" s="94">
        <v>0</v>
      </c>
      <c r="AA1253" s="94">
        <v>0</v>
      </c>
      <c r="AB1253" s="94">
        <v>0</v>
      </c>
      <c r="AC1253" s="94">
        <v>0</v>
      </c>
      <c r="AD1253" s="94">
        <v>0</v>
      </c>
    </row>
    <row r="1254" spans="1:30" x14ac:dyDescent="0.2">
      <c r="A1254" t="s">
        <v>2386</v>
      </c>
      <c r="B1254" t="s">
        <v>0</v>
      </c>
      <c r="C1254" t="s">
        <v>19</v>
      </c>
      <c r="D1254" t="s">
        <v>64</v>
      </c>
      <c r="E1254" t="s">
        <v>2387</v>
      </c>
      <c r="F1254" s="84" t="str">
        <f>VLOOKUP(A1254,[1]Sheet1!$A$2:$E$1721,5,FALSE)</f>
        <v>0</v>
      </c>
      <c r="G1254" s="84"/>
      <c r="H1254" s="92">
        <v>38718</v>
      </c>
      <c r="I1254" s="93">
        <f t="shared" si="19"/>
        <v>2006</v>
      </c>
      <c r="J1254" s="94">
        <v>0</v>
      </c>
      <c r="K1254" s="94">
        <v>181.29</v>
      </c>
      <c r="L1254" s="94">
        <v>-181.29</v>
      </c>
      <c r="M1254" s="94">
        <v>0</v>
      </c>
      <c r="N1254" s="94">
        <v>0</v>
      </c>
      <c r="O1254" s="94">
        <v>0</v>
      </c>
      <c r="P1254" s="94">
        <v>0</v>
      </c>
      <c r="Q1254" s="94">
        <v>0</v>
      </c>
      <c r="R1254" t="s">
        <v>33</v>
      </c>
      <c r="S1254" s="94">
        <v>-181.29</v>
      </c>
      <c r="T1254" s="94">
        <v>0</v>
      </c>
      <c r="U1254" s="94">
        <v>181.29</v>
      </c>
      <c r="V1254" t="s">
        <v>220</v>
      </c>
      <c r="W1254" s="92"/>
      <c r="X1254" t="s">
        <v>2</v>
      </c>
      <c r="Y1254" t="s">
        <v>3</v>
      </c>
      <c r="Z1254" s="94">
        <v>0</v>
      </c>
      <c r="AA1254" s="94">
        <v>0</v>
      </c>
      <c r="AB1254" s="94">
        <v>0</v>
      </c>
      <c r="AC1254" s="94">
        <v>0</v>
      </c>
      <c r="AD1254" s="94">
        <v>0</v>
      </c>
    </row>
    <row r="1255" spans="1:30" x14ac:dyDescent="0.2">
      <c r="A1255" t="s">
        <v>2253</v>
      </c>
      <c r="B1255" t="s">
        <v>0</v>
      </c>
      <c r="C1255" t="s">
        <v>19</v>
      </c>
      <c r="D1255" t="s">
        <v>64</v>
      </c>
      <c r="E1255" t="s">
        <v>2254</v>
      </c>
      <c r="F1255" s="84" t="str">
        <f>VLOOKUP(A1255,[1]Sheet1!$A$2:$E$1721,5,FALSE)</f>
        <v>0</v>
      </c>
      <c r="G1255" s="84"/>
      <c r="H1255" s="92">
        <v>38718</v>
      </c>
      <c r="I1255" s="93">
        <f t="shared" si="19"/>
        <v>2006</v>
      </c>
      <c r="J1255" s="94">
        <v>0</v>
      </c>
      <c r="K1255" s="94">
        <v>400.26</v>
      </c>
      <c r="L1255" s="94">
        <v>-400.26</v>
      </c>
      <c r="M1255" s="94">
        <v>0</v>
      </c>
      <c r="N1255" s="94">
        <v>0</v>
      </c>
      <c r="O1255" s="94">
        <v>0</v>
      </c>
      <c r="P1255" s="94">
        <v>0</v>
      </c>
      <c r="Q1255" s="94">
        <v>0</v>
      </c>
      <c r="R1255" t="s">
        <v>33</v>
      </c>
      <c r="S1255" s="94">
        <v>-400.26</v>
      </c>
      <c r="T1255" s="94">
        <v>0</v>
      </c>
      <c r="U1255" s="94">
        <v>400.26</v>
      </c>
      <c r="V1255" t="s">
        <v>220</v>
      </c>
      <c r="W1255" s="92"/>
      <c r="X1255" t="s">
        <v>2</v>
      </c>
      <c r="Y1255" t="s">
        <v>3</v>
      </c>
      <c r="Z1255" s="94">
        <v>0</v>
      </c>
      <c r="AA1255" s="94">
        <v>0</v>
      </c>
      <c r="AB1255" s="94">
        <v>0</v>
      </c>
      <c r="AC1255" s="94">
        <v>0</v>
      </c>
      <c r="AD1255" s="94">
        <v>0</v>
      </c>
    </row>
    <row r="1256" spans="1:30" x14ac:dyDescent="0.2">
      <c r="A1256" t="s">
        <v>2400</v>
      </c>
      <c r="B1256" t="s">
        <v>0</v>
      </c>
      <c r="C1256" t="s">
        <v>19</v>
      </c>
      <c r="D1256" t="s">
        <v>64</v>
      </c>
      <c r="E1256" t="s">
        <v>2401</v>
      </c>
      <c r="F1256" s="84" t="str">
        <f>VLOOKUP(A1256,[1]Sheet1!$A$2:$E$1721,5,FALSE)</f>
        <v>0</v>
      </c>
      <c r="G1256" s="84"/>
      <c r="H1256" s="92">
        <v>38718</v>
      </c>
      <c r="I1256" s="93">
        <f t="shared" si="19"/>
        <v>2006</v>
      </c>
      <c r="J1256" s="94">
        <v>0</v>
      </c>
      <c r="K1256" s="94">
        <v>169.65</v>
      </c>
      <c r="L1256" s="94">
        <v>-169.65</v>
      </c>
      <c r="M1256" s="94">
        <v>0</v>
      </c>
      <c r="N1256" s="94">
        <v>0</v>
      </c>
      <c r="O1256" s="94">
        <v>0</v>
      </c>
      <c r="P1256" s="94">
        <v>0</v>
      </c>
      <c r="Q1256" s="94">
        <v>0</v>
      </c>
      <c r="R1256" t="s">
        <v>33</v>
      </c>
      <c r="S1256" s="94">
        <v>-169.65</v>
      </c>
      <c r="T1256" s="94">
        <v>0</v>
      </c>
      <c r="U1256" s="94">
        <v>169.65</v>
      </c>
      <c r="V1256" t="s">
        <v>220</v>
      </c>
      <c r="W1256" s="92"/>
      <c r="X1256" t="s">
        <v>2</v>
      </c>
      <c r="Y1256" t="s">
        <v>3</v>
      </c>
      <c r="Z1256" s="94">
        <v>0</v>
      </c>
      <c r="AA1256" s="94">
        <v>0</v>
      </c>
      <c r="AB1256" s="94">
        <v>0</v>
      </c>
      <c r="AC1256" s="94">
        <v>0</v>
      </c>
      <c r="AD1256" s="94">
        <v>0</v>
      </c>
    </row>
    <row r="1257" spans="1:30" x14ac:dyDescent="0.2">
      <c r="A1257" t="s">
        <v>2413</v>
      </c>
      <c r="B1257" t="s">
        <v>0</v>
      </c>
      <c r="C1257" t="s">
        <v>19</v>
      </c>
      <c r="D1257" t="s">
        <v>64</v>
      </c>
      <c r="E1257" t="s">
        <v>2414</v>
      </c>
      <c r="F1257" s="84" t="str">
        <f>VLOOKUP(A1257,[1]Sheet1!$A$2:$E$1721,5,FALSE)</f>
        <v>0</v>
      </c>
      <c r="G1257" s="84"/>
      <c r="H1257" s="92">
        <v>38718</v>
      </c>
      <c r="I1257" s="93">
        <f t="shared" si="19"/>
        <v>2006</v>
      </c>
      <c r="J1257" s="94">
        <v>0</v>
      </c>
      <c r="K1257" s="94">
        <v>150.22999999999999</v>
      </c>
      <c r="L1257" s="94">
        <v>-150.22999999999999</v>
      </c>
      <c r="M1257" s="94">
        <v>0</v>
      </c>
      <c r="N1257" s="94">
        <v>0</v>
      </c>
      <c r="O1257" s="94">
        <v>0</v>
      </c>
      <c r="P1257" s="94">
        <v>0</v>
      </c>
      <c r="Q1257" s="94">
        <v>0</v>
      </c>
      <c r="R1257" t="s">
        <v>33</v>
      </c>
      <c r="S1257" s="94">
        <v>-150.22999999999999</v>
      </c>
      <c r="T1257" s="94">
        <v>0</v>
      </c>
      <c r="U1257" s="94">
        <v>150.22999999999999</v>
      </c>
      <c r="V1257" t="s">
        <v>220</v>
      </c>
      <c r="W1257" s="92"/>
      <c r="X1257" t="s">
        <v>2</v>
      </c>
      <c r="Y1257" t="s">
        <v>3</v>
      </c>
      <c r="Z1257" s="94">
        <v>0</v>
      </c>
      <c r="AA1257" s="94">
        <v>0</v>
      </c>
      <c r="AB1257" s="94">
        <v>0</v>
      </c>
      <c r="AC1257" s="94">
        <v>0</v>
      </c>
      <c r="AD1257" s="94">
        <v>0</v>
      </c>
    </row>
    <row r="1258" spans="1:30" x14ac:dyDescent="0.2">
      <c r="A1258" t="s">
        <v>2417</v>
      </c>
      <c r="B1258" t="s">
        <v>0</v>
      </c>
      <c r="C1258" t="s">
        <v>19</v>
      </c>
      <c r="D1258" t="s">
        <v>64</v>
      </c>
      <c r="E1258" t="s">
        <v>2418</v>
      </c>
      <c r="F1258" s="84" t="str">
        <f>VLOOKUP(A1258,[1]Sheet1!$A$2:$E$1721,5,FALSE)</f>
        <v>0</v>
      </c>
      <c r="G1258" s="84"/>
      <c r="H1258" s="92">
        <v>38718</v>
      </c>
      <c r="I1258" s="93">
        <f t="shared" si="19"/>
        <v>2006</v>
      </c>
      <c r="J1258" s="94">
        <v>0</v>
      </c>
      <c r="K1258" s="94">
        <v>135.76</v>
      </c>
      <c r="L1258" s="94">
        <v>-135.76</v>
      </c>
      <c r="M1258" s="94">
        <v>0</v>
      </c>
      <c r="N1258" s="94">
        <v>0</v>
      </c>
      <c r="O1258" s="94">
        <v>0</v>
      </c>
      <c r="P1258" s="94">
        <v>0</v>
      </c>
      <c r="Q1258" s="94">
        <v>0</v>
      </c>
      <c r="R1258" t="s">
        <v>33</v>
      </c>
      <c r="S1258" s="94">
        <v>-135.76</v>
      </c>
      <c r="T1258" s="94">
        <v>0</v>
      </c>
      <c r="U1258" s="94">
        <v>135.76</v>
      </c>
      <c r="V1258" t="s">
        <v>220</v>
      </c>
      <c r="W1258" s="92"/>
      <c r="X1258" t="s">
        <v>2</v>
      </c>
      <c r="Y1258" t="s">
        <v>3</v>
      </c>
      <c r="Z1258" s="94">
        <v>0</v>
      </c>
      <c r="AA1258" s="94">
        <v>0</v>
      </c>
      <c r="AB1258" s="94">
        <v>0</v>
      </c>
      <c r="AC1258" s="94">
        <v>0</v>
      </c>
      <c r="AD1258" s="94">
        <v>0</v>
      </c>
    </row>
    <row r="1259" spans="1:30" x14ac:dyDescent="0.2">
      <c r="A1259" t="s">
        <v>2302</v>
      </c>
      <c r="B1259" t="s">
        <v>0</v>
      </c>
      <c r="C1259" t="s">
        <v>19</v>
      </c>
      <c r="D1259" t="s">
        <v>64</v>
      </c>
      <c r="E1259" t="s">
        <v>2303</v>
      </c>
      <c r="F1259" s="84" t="str">
        <f>VLOOKUP(A1259,[1]Sheet1!$A$2:$E$1721,5,FALSE)</f>
        <v>0</v>
      </c>
      <c r="G1259" s="84"/>
      <c r="H1259" s="92">
        <v>38718</v>
      </c>
      <c r="I1259" s="93">
        <f t="shared" si="19"/>
        <v>2006</v>
      </c>
      <c r="J1259" s="94">
        <v>0</v>
      </c>
      <c r="K1259" s="94">
        <v>299.62</v>
      </c>
      <c r="L1259" s="94">
        <v>-299.62</v>
      </c>
      <c r="M1259" s="94">
        <v>0</v>
      </c>
      <c r="N1259" s="94">
        <v>0</v>
      </c>
      <c r="O1259" s="94">
        <v>0</v>
      </c>
      <c r="P1259" s="94">
        <v>0</v>
      </c>
      <c r="Q1259" s="94">
        <v>0</v>
      </c>
      <c r="R1259" t="s">
        <v>33</v>
      </c>
      <c r="S1259" s="94">
        <v>-299.62</v>
      </c>
      <c r="T1259" s="94">
        <v>0</v>
      </c>
      <c r="U1259" s="94">
        <v>299.62</v>
      </c>
      <c r="V1259" t="s">
        <v>220</v>
      </c>
      <c r="W1259" s="92"/>
      <c r="X1259" t="s">
        <v>2</v>
      </c>
      <c r="Y1259" t="s">
        <v>3</v>
      </c>
      <c r="Z1259" s="94">
        <v>0</v>
      </c>
      <c r="AA1259" s="94">
        <v>0</v>
      </c>
      <c r="AB1259" s="94">
        <v>0</v>
      </c>
      <c r="AC1259" s="94">
        <v>0</v>
      </c>
      <c r="AD1259" s="94">
        <v>0</v>
      </c>
    </row>
    <row r="1260" spans="1:30" x14ac:dyDescent="0.2">
      <c r="A1260" t="s">
        <v>2329</v>
      </c>
      <c r="B1260" t="s">
        <v>0</v>
      </c>
      <c r="C1260" t="s">
        <v>19</v>
      </c>
      <c r="D1260" t="s">
        <v>64</v>
      </c>
      <c r="E1260" t="s">
        <v>2330</v>
      </c>
      <c r="F1260" s="84" t="str">
        <f>VLOOKUP(A1260,[1]Sheet1!$A$2:$E$1721,5,FALSE)</f>
        <v>0</v>
      </c>
      <c r="G1260" s="84"/>
      <c r="H1260" s="92">
        <v>38718</v>
      </c>
      <c r="I1260" s="93">
        <f t="shared" si="19"/>
        <v>2006</v>
      </c>
      <c r="J1260" s="94">
        <v>0</v>
      </c>
      <c r="K1260" s="94">
        <v>269.48</v>
      </c>
      <c r="L1260" s="94">
        <v>-269.48</v>
      </c>
      <c r="M1260" s="94">
        <v>0</v>
      </c>
      <c r="N1260" s="94">
        <v>0</v>
      </c>
      <c r="O1260" s="94">
        <v>0</v>
      </c>
      <c r="P1260" s="94">
        <v>0</v>
      </c>
      <c r="Q1260" s="94">
        <v>0</v>
      </c>
      <c r="R1260" t="s">
        <v>33</v>
      </c>
      <c r="S1260" s="94">
        <v>-269.48</v>
      </c>
      <c r="T1260" s="94">
        <v>0</v>
      </c>
      <c r="U1260" s="94">
        <v>269.48</v>
      </c>
      <c r="V1260" t="s">
        <v>220</v>
      </c>
      <c r="W1260" s="92"/>
      <c r="X1260" t="s">
        <v>2</v>
      </c>
      <c r="Y1260" t="s">
        <v>3</v>
      </c>
      <c r="Z1260" s="94">
        <v>0</v>
      </c>
      <c r="AA1260" s="94">
        <v>0</v>
      </c>
      <c r="AB1260" s="94">
        <v>0</v>
      </c>
      <c r="AC1260" s="94">
        <v>0</v>
      </c>
      <c r="AD1260" s="94">
        <v>0</v>
      </c>
    </row>
    <row r="1261" spans="1:30" x14ac:dyDescent="0.2">
      <c r="A1261" t="s">
        <v>2246</v>
      </c>
      <c r="B1261" t="s">
        <v>0</v>
      </c>
      <c r="C1261" t="s">
        <v>19</v>
      </c>
      <c r="D1261" t="s">
        <v>64</v>
      </c>
      <c r="E1261" t="s">
        <v>2247</v>
      </c>
      <c r="F1261" s="84" t="str">
        <f>VLOOKUP(A1261,[1]Sheet1!$A$2:$E$1721,5,FALSE)</f>
        <v>0</v>
      </c>
      <c r="G1261" s="84"/>
      <c r="H1261" s="92">
        <v>38718</v>
      </c>
      <c r="I1261" s="93">
        <f t="shared" si="19"/>
        <v>2006</v>
      </c>
      <c r="J1261" s="94">
        <v>0</v>
      </c>
      <c r="K1261" s="94">
        <v>409.1</v>
      </c>
      <c r="L1261" s="94">
        <v>-409.1</v>
      </c>
      <c r="M1261" s="94">
        <v>0</v>
      </c>
      <c r="N1261" s="94">
        <v>0</v>
      </c>
      <c r="O1261" s="94">
        <v>0</v>
      </c>
      <c r="P1261" s="94">
        <v>0</v>
      </c>
      <c r="Q1261" s="94">
        <v>0</v>
      </c>
      <c r="R1261" t="s">
        <v>33</v>
      </c>
      <c r="S1261" s="94">
        <v>-409.1</v>
      </c>
      <c r="T1261" s="94">
        <v>0</v>
      </c>
      <c r="U1261" s="94">
        <v>409.1</v>
      </c>
      <c r="V1261" t="s">
        <v>220</v>
      </c>
      <c r="W1261" s="92"/>
      <c r="X1261" t="s">
        <v>2</v>
      </c>
      <c r="Y1261" t="s">
        <v>3</v>
      </c>
      <c r="Z1261" s="94">
        <v>0</v>
      </c>
      <c r="AA1261" s="94">
        <v>0</v>
      </c>
      <c r="AB1261" s="94">
        <v>0</v>
      </c>
      <c r="AC1261" s="94">
        <v>0</v>
      </c>
      <c r="AD1261" s="94">
        <v>0</v>
      </c>
    </row>
    <row r="1262" spans="1:30" x14ac:dyDescent="0.2">
      <c r="A1262" t="s">
        <v>2317</v>
      </c>
      <c r="B1262" t="s">
        <v>0</v>
      </c>
      <c r="C1262" t="s">
        <v>19</v>
      </c>
      <c r="D1262" t="s">
        <v>64</v>
      </c>
      <c r="E1262" t="s">
        <v>2318</v>
      </c>
      <c r="F1262" s="84" t="str">
        <f>VLOOKUP(A1262,[1]Sheet1!$A$2:$E$1721,5,FALSE)</f>
        <v>0</v>
      </c>
      <c r="G1262" s="84"/>
      <c r="H1262" s="92">
        <v>38718</v>
      </c>
      <c r="I1262" s="93">
        <f t="shared" si="19"/>
        <v>2006</v>
      </c>
      <c r="J1262" s="94">
        <v>0</v>
      </c>
      <c r="K1262" s="94">
        <v>273.95999999999998</v>
      </c>
      <c r="L1262" s="94">
        <v>-273.95999999999998</v>
      </c>
      <c r="M1262" s="94">
        <v>0</v>
      </c>
      <c r="N1262" s="94">
        <v>0</v>
      </c>
      <c r="O1262" s="94">
        <v>0</v>
      </c>
      <c r="P1262" s="94">
        <v>0</v>
      </c>
      <c r="Q1262" s="94">
        <v>0</v>
      </c>
      <c r="R1262" t="s">
        <v>33</v>
      </c>
      <c r="S1262" s="94">
        <v>-273.95999999999998</v>
      </c>
      <c r="T1262" s="94">
        <v>0</v>
      </c>
      <c r="U1262" s="94">
        <v>273.95999999999998</v>
      </c>
      <c r="V1262" t="s">
        <v>220</v>
      </c>
      <c r="W1262" s="92"/>
      <c r="X1262" t="s">
        <v>2</v>
      </c>
      <c r="Y1262" t="s">
        <v>3</v>
      </c>
      <c r="Z1262" s="94">
        <v>0</v>
      </c>
      <c r="AA1262" s="94">
        <v>0</v>
      </c>
      <c r="AB1262" s="94">
        <v>0</v>
      </c>
      <c r="AC1262" s="94">
        <v>0</v>
      </c>
      <c r="AD1262" s="94">
        <v>0</v>
      </c>
    </row>
    <row r="1263" spans="1:30" x14ac:dyDescent="0.2">
      <c r="A1263" t="s">
        <v>2321</v>
      </c>
      <c r="B1263" t="s">
        <v>0</v>
      </c>
      <c r="C1263" t="s">
        <v>19</v>
      </c>
      <c r="D1263" t="s">
        <v>64</v>
      </c>
      <c r="E1263" t="s">
        <v>2322</v>
      </c>
      <c r="F1263" s="84" t="str">
        <f>VLOOKUP(A1263,[1]Sheet1!$A$2:$E$1721,5,FALSE)</f>
        <v>0</v>
      </c>
      <c r="G1263" s="84"/>
      <c r="H1263" s="92">
        <v>38718</v>
      </c>
      <c r="I1263" s="93">
        <f t="shared" si="19"/>
        <v>2006</v>
      </c>
      <c r="J1263" s="94">
        <v>0</v>
      </c>
      <c r="K1263" s="94">
        <v>273.61</v>
      </c>
      <c r="L1263" s="94">
        <v>-273.61</v>
      </c>
      <c r="M1263" s="94">
        <v>0</v>
      </c>
      <c r="N1263" s="94">
        <v>0</v>
      </c>
      <c r="O1263" s="94">
        <v>0</v>
      </c>
      <c r="P1263" s="94">
        <v>0</v>
      </c>
      <c r="Q1263" s="94">
        <v>0</v>
      </c>
      <c r="R1263" t="s">
        <v>33</v>
      </c>
      <c r="S1263" s="94">
        <v>-273.61</v>
      </c>
      <c r="T1263" s="94">
        <v>0</v>
      </c>
      <c r="U1263" s="94">
        <v>273.61</v>
      </c>
      <c r="V1263" t="s">
        <v>220</v>
      </c>
      <c r="W1263" s="92"/>
      <c r="X1263" t="s">
        <v>2</v>
      </c>
      <c r="Y1263" t="s">
        <v>3</v>
      </c>
      <c r="Z1263" s="94">
        <v>0</v>
      </c>
      <c r="AA1263" s="94">
        <v>0</v>
      </c>
      <c r="AB1263" s="94">
        <v>0</v>
      </c>
      <c r="AC1263" s="94">
        <v>0</v>
      </c>
      <c r="AD1263" s="94">
        <v>0</v>
      </c>
    </row>
    <row r="1264" spans="1:30" x14ac:dyDescent="0.2">
      <c r="A1264" t="s">
        <v>2176</v>
      </c>
      <c r="B1264" t="s">
        <v>0</v>
      </c>
      <c r="C1264" t="s">
        <v>19</v>
      </c>
      <c r="D1264" t="s">
        <v>64</v>
      </c>
      <c r="E1264" t="s">
        <v>2177</v>
      </c>
      <c r="F1264" s="84" t="str">
        <f>VLOOKUP(A1264,[1]Sheet1!$A$2:$E$1721,5,FALSE)</f>
        <v>0</v>
      </c>
      <c r="G1264" s="84"/>
      <c r="H1264" s="92">
        <v>38718</v>
      </c>
      <c r="I1264" s="93">
        <f t="shared" si="19"/>
        <v>2006</v>
      </c>
      <c r="J1264" s="94">
        <v>0</v>
      </c>
      <c r="K1264" s="94">
        <v>565.97</v>
      </c>
      <c r="L1264" s="94">
        <v>-565.97</v>
      </c>
      <c r="M1264" s="94">
        <v>0</v>
      </c>
      <c r="N1264" s="94">
        <v>0</v>
      </c>
      <c r="O1264" s="94">
        <v>0</v>
      </c>
      <c r="P1264" s="94">
        <v>0</v>
      </c>
      <c r="Q1264" s="94">
        <v>0</v>
      </c>
      <c r="R1264" t="s">
        <v>33</v>
      </c>
      <c r="S1264" s="94">
        <v>-565.97</v>
      </c>
      <c r="T1264" s="94">
        <v>0</v>
      </c>
      <c r="U1264" s="94">
        <v>565.97</v>
      </c>
      <c r="V1264" t="s">
        <v>220</v>
      </c>
      <c r="W1264" s="92"/>
      <c r="X1264" t="s">
        <v>2</v>
      </c>
      <c r="Y1264" t="s">
        <v>3</v>
      </c>
      <c r="Z1264" s="94">
        <v>0</v>
      </c>
      <c r="AA1264" s="94">
        <v>0</v>
      </c>
      <c r="AB1264" s="94">
        <v>0</v>
      </c>
      <c r="AC1264" s="94">
        <v>0</v>
      </c>
      <c r="AD1264" s="94">
        <v>0</v>
      </c>
    </row>
    <row r="1265" spans="1:30" x14ac:dyDescent="0.2">
      <c r="A1265" t="s">
        <v>2394</v>
      </c>
      <c r="B1265" t="s">
        <v>0</v>
      </c>
      <c r="C1265" t="s">
        <v>19</v>
      </c>
      <c r="D1265" t="s">
        <v>64</v>
      </c>
      <c r="E1265" t="s">
        <v>2395</v>
      </c>
      <c r="F1265" s="84" t="str">
        <f>VLOOKUP(A1265,[1]Sheet1!$A$2:$E$1721,5,FALSE)</f>
        <v>0</v>
      </c>
      <c r="G1265" s="84"/>
      <c r="H1265" s="92">
        <v>38718</v>
      </c>
      <c r="I1265" s="93">
        <f t="shared" si="19"/>
        <v>2006</v>
      </c>
      <c r="J1265" s="94">
        <v>0</v>
      </c>
      <c r="K1265" s="94">
        <v>172.15</v>
      </c>
      <c r="L1265" s="94">
        <v>-172.15</v>
      </c>
      <c r="M1265" s="94">
        <v>0</v>
      </c>
      <c r="N1265" s="94">
        <v>0</v>
      </c>
      <c r="O1265" s="94">
        <v>0</v>
      </c>
      <c r="P1265" s="94">
        <v>0</v>
      </c>
      <c r="Q1265" s="94">
        <v>0</v>
      </c>
      <c r="R1265" t="s">
        <v>33</v>
      </c>
      <c r="S1265" s="94">
        <v>-172.15</v>
      </c>
      <c r="T1265" s="94">
        <v>0</v>
      </c>
      <c r="U1265" s="94">
        <v>172.15</v>
      </c>
      <c r="V1265" t="s">
        <v>220</v>
      </c>
      <c r="W1265" s="92"/>
      <c r="X1265" t="s">
        <v>2</v>
      </c>
      <c r="Y1265" t="s">
        <v>3</v>
      </c>
      <c r="Z1265" s="94">
        <v>0</v>
      </c>
      <c r="AA1265" s="94">
        <v>0</v>
      </c>
      <c r="AB1265" s="94">
        <v>0</v>
      </c>
      <c r="AC1265" s="94">
        <v>0</v>
      </c>
      <c r="AD1265" s="94">
        <v>0</v>
      </c>
    </row>
    <row r="1266" spans="1:30" x14ac:dyDescent="0.2">
      <c r="A1266" t="s">
        <v>2434</v>
      </c>
      <c r="B1266" t="s">
        <v>0</v>
      </c>
      <c r="C1266" t="s">
        <v>19</v>
      </c>
      <c r="D1266" t="s">
        <v>64</v>
      </c>
      <c r="E1266" t="s">
        <v>16</v>
      </c>
      <c r="F1266" s="84" t="str">
        <f>VLOOKUP(A1266,[1]Sheet1!$A$2:$E$1721,5,FALSE)</f>
        <v>0</v>
      </c>
      <c r="G1266" s="84"/>
      <c r="H1266" s="92">
        <v>38718</v>
      </c>
      <c r="I1266" s="93">
        <f t="shared" si="19"/>
        <v>2006</v>
      </c>
      <c r="J1266" s="94">
        <v>0</v>
      </c>
      <c r="K1266" s="94">
        <v>107.29</v>
      </c>
      <c r="L1266" s="94">
        <v>-107.29</v>
      </c>
      <c r="M1266" s="94">
        <v>0</v>
      </c>
      <c r="N1266" s="94">
        <v>0</v>
      </c>
      <c r="O1266" s="94">
        <v>0</v>
      </c>
      <c r="P1266" s="94">
        <v>0</v>
      </c>
      <c r="Q1266" s="94">
        <v>0</v>
      </c>
      <c r="R1266" t="s">
        <v>33</v>
      </c>
      <c r="S1266" s="94">
        <v>-107.29</v>
      </c>
      <c r="T1266" s="94">
        <v>0</v>
      </c>
      <c r="U1266" s="94">
        <v>107.29</v>
      </c>
      <c r="V1266" t="s">
        <v>220</v>
      </c>
      <c r="W1266" s="92"/>
      <c r="X1266" t="s">
        <v>2</v>
      </c>
      <c r="Y1266" t="s">
        <v>3</v>
      </c>
      <c r="Z1266" s="94">
        <v>0</v>
      </c>
      <c r="AA1266" s="94">
        <v>0</v>
      </c>
      <c r="AB1266" s="94">
        <v>0</v>
      </c>
      <c r="AC1266" s="94">
        <v>0</v>
      </c>
      <c r="AD1266" s="94">
        <v>0</v>
      </c>
    </row>
    <row r="1267" spans="1:30" x14ac:dyDescent="0.2">
      <c r="A1267" t="s">
        <v>2077</v>
      </c>
      <c r="B1267" t="s">
        <v>0</v>
      </c>
      <c r="C1267" t="s">
        <v>19</v>
      </c>
      <c r="D1267" t="s">
        <v>64</v>
      </c>
      <c r="E1267" t="s">
        <v>2078</v>
      </c>
      <c r="F1267" s="84" t="str">
        <f>VLOOKUP(A1267,[1]Sheet1!$A$2:$E$1721,5,FALSE)</f>
        <v>0</v>
      </c>
      <c r="G1267" s="84"/>
      <c r="H1267" s="92">
        <v>38718</v>
      </c>
      <c r="I1267" s="93">
        <f t="shared" si="19"/>
        <v>2006</v>
      </c>
      <c r="J1267" s="94">
        <v>0</v>
      </c>
      <c r="K1267" s="94">
        <v>888.88</v>
      </c>
      <c r="L1267" s="94">
        <v>-888.88</v>
      </c>
      <c r="M1267" s="94">
        <v>0</v>
      </c>
      <c r="N1267" s="94">
        <v>0</v>
      </c>
      <c r="O1267" s="94">
        <v>0</v>
      </c>
      <c r="P1267" s="94">
        <v>0</v>
      </c>
      <c r="Q1267" s="94">
        <v>0</v>
      </c>
      <c r="R1267" t="s">
        <v>33</v>
      </c>
      <c r="S1267" s="94">
        <v>-888.88</v>
      </c>
      <c r="T1267" s="94">
        <v>0</v>
      </c>
      <c r="U1267" s="94">
        <v>888.88</v>
      </c>
      <c r="V1267" t="s">
        <v>220</v>
      </c>
      <c r="W1267" s="92"/>
      <c r="X1267" t="s">
        <v>2</v>
      </c>
      <c r="Y1267" t="s">
        <v>3</v>
      </c>
      <c r="Z1267" s="94">
        <v>0</v>
      </c>
      <c r="AA1267" s="94">
        <v>0</v>
      </c>
      <c r="AB1267" s="94">
        <v>0</v>
      </c>
      <c r="AC1267" s="94">
        <v>0</v>
      </c>
      <c r="AD1267" s="94">
        <v>0</v>
      </c>
    </row>
    <row r="1268" spans="1:30" x14ac:dyDescent="0.2">
      <c r="A1268" t="s">
        <v>2428</v>
      </c>
      <c r="B1268" t="s">
        <v>0</v>
      </c>
      <c r="C1268" t="s">
        <v>19</v>
      </c>
      <c r="D1268" t="s">
        <v>64</v>
      </c>
      <c r="E1268" t="s">
        <v>2429</v>
      </c>
      <c r="F1268" s="84" t="str">
        <f>VLOOKUP(A1268,[1]Sheet1!$A$2:$E$1721,5,FALSE)</f>
        <v>0</v>
      </c>
      <c r="G1268" s="84"/>
      <c r="H1268" s="92">
        <v>38718</v>
      </c>
      <c r="I1268" s="93">
        <f t="shared" si="19"/>
        <v>2006</v>
      </c>
      <c r="J1268" s="94">
        <v>0</v>
      </c>
      <c r="K1268" s="94">
        <v>119.09</v>
      </c>
      <c r="L1268" s="94">
        <v>-119.09</v>
      </c>
      <c r="M1268" s="94">
        <v>0</v>
      </c>
      <c r="N1268" s="94">
        <v>0</v>
      </c>
      <c r="O1268" s="94">
        <v>0</v>
      </c>
      <c r="P1268" s="94">
        <v>0</v>
      </c>
      <c r="Q1268" s="94">
        <v>0</v>
      </c>
      <c r="R1268" t="s">
        <v>33</v>
      </c>
      <c r="S1268" s="94">
        <v>-119.09</v>
      </c>
      <c r="T1268" s="94">
        <v>0</v>
      </c>
      <c r="U1268" s="94">
        <v>119.09</v>
      </c>
      <c r="V1268" t="s">
        <v>220</v>
      </c>
      <c r="W1268" s="92"/>
      <c r="X1268" t="s">
        <v>2</v>
      </c>
      <c r="Y1268" t="s">
        <v>3</v>
      </c>
      <c r="Z1268" s="94">
        <v>0</v>
      </c>
      <c r="AA1268" s="94">
        <v>0</v>
      </c>
      <c r="AB1268" s="94">
        <v>0</v>
      </c>
      <c r="AC1268" s="94">
        <v>0</v>
      </c>
      <c r="AD1268" s="94">
        <v>0</v>
      </c>
    </row>
    <row r="1269" spans="1:30" x14ac:dyDescent="0.2">
      <c r="A1269" t="s">
        <v>2292</v>
      </c>
      <c r="B1269" t="s">
        <v>0</v>
      </c>
      <c r="C1269" t="s">
        <v>19</v>
      </c>
      <c r="D1269" t="s">
        <v>64</v>
      </c>
      <c r="E1269" t="s">
        <v>2293</v>
      </c>
      <c r="F1269" s="84" t="str">
        <f>VLOOKUP(A1269,[1]Sheet1!$A$2:$E$1721,5,FALSE)</f>
        <v>0</v>
      </c>
      <c r="G1269" s="84"/>
      <c r="H1269" s="92">
        <v>38718</v>
      </c>
      <c r="I1269" s="93">
        <f t="shared" si="19"/>
        <v>2006</v>
      </c>
      <c r="J1269" s="94">
        <v>0</v>
      </c>
      <c r="K1269" s="94">
        <v>320.41000000000003</v>
      </c>
      <c r="L1269" s="94">
        <v>-320.41000000000003</v>
      </c>
      <c r="M1269" s="94">
        <v>0</v>
      </c>
      <c r="N1269" s="94">
        <v>0</v>
      </c>
      <c r="O1269" s="94">
        <v>0</v>
      </c>
      <c r="P1269" s="94">
        <v>0</v>
      </c>
      <c r="Q1269" s="94">
        <v>0</v>
      </c>
      <c r="R1269" t="s">
        <v>33</v>
      </c>
      <c r="S1269" s="94">
        <v>-320.41000000000003</v>
      </c>
      <c r="T1269" s="94">
        <v>0</v>
      </c>
      <c r="U1269" s="94">
        <v>320.41000000000003</v>
      </c>
      <c r="V1269" t="s">
        <v>220</v>
      </c>
      <c r="W1269" s="92"/>
      <c r="X1269" t="s">
        <v>2</v>
      </c>
      <c r="Y1269" t="s">
        <v>3</v>
      </c>
      <c r="Z1269" s="94">
        <v>0</v>
      </c>
      <c r="AA1269" s="94">
        <v>0</v>
      </c>
      <c r="AB1269" s="94">
        <v>0</v>
      </c>
      <c r="AC1269" s="94">
        <v>0</v>
      </c>
      <c r="AD1269" s="94">
        <v>0</v>
      </c>
    </row>
    <row r="1270" spans="1:30" x14ac:dyDescent="0.2">
      <c r="A1270" t="s">
        <v>1864</v>
      </c>
      <c r="B1270" t="s">
        <v>0</v>
      </c>
      <c r="C1270" t="s">
        <v>19</v>
      </c>
      <c r="D1270" t="s">
        <v>64</v>
      </c>
      <c r="E1270" t="s">
        <v>1865</v>
      </c>
      <c r="F1270" s="84" t="str">
        <f>VLOOKUP(A1270,[1]Sheet1!$A$2:$E$1721,5,FALSE)</f>
        <v>0</v>
      </c>
      <c r="G1270" s="84"/>
      <c r="H1270" s="92">
        <v>38718</v>
      </c>
      <c r="I1270" s="93">
        <f t="shared" si="19"/>
        <v>2006</v>
      </c>
      <c r="J1270" s="94">
        <v>0</v>
      </c>
      <c r="K1270" s="94">
        <v>2289.02</v>
      </c>
      <c r="L1270" s="94">
        <v>-2289.02</v>
      </c>
      <c r="M1270" s="94">
        <v>0</v>
      </c>
      <c r="N1270" s="94">
        <v>0</v>
      </c>
      <c r="O1270" s="94">
        <v>0</v>
      </c>
      <c r="P1270" s="94">
        <v>0</v>
      </c>
      <c r="Q1270" s="94">
        <v>0</v>
      </c>
      <c r="R1270" t="s">
        <v>33</v>
      </c>
      <c r="S1270" s="94">
        <v>-2289.02</v>
      </c>
      <c r="T1270" s="94">
        <v>0</v>
      </c>
      <c r="U1270" s="94">
        <v>2289.02</v>
      </c>
      <c r="V1270" t="s">
        <v>220</v>
      </c>
      <c r="W1270" s="92"/>
      <c r="X1270" t="s">
        <v>2</v>
      </c>
      <c r="Y1270" t="s">
        <v>3</v>
      </c>
      <c r="Z1270" s="94">
        <v>0</v>
      </c>
      <c r="AA1270" s="94">
        <v>0</v>
      </c>
      <c r="AB1270" s="94">
        <v>0</v>
      </c>
      <c r="AC1270" s="94">
        <v>0</v>
      </c>
      <c r="AD1270" s="94">
        <v>0</v>
      </c>
    </row>
    <row r="1271" spans="1:30" x14ac:dyDescent="0.2">
      <c r="A1271" t="s">
        <v>2348</v>
      </c>
      <c r="B1271" t="s">
        <v>0</v>
      </c>
      <c r="C1271" t="s">
        <v>19</v>
      </c>
      <c r="D1271" t="s">
        <v>64</v>
      </c>
      <c r="E1271" t="s">
        <v>2349</v>
      </c>
      <c r="F1271" s="84" t="str">
        <f>VLOOKUP(A1271,[1]Sheet1!$A$2:$E$1721,5,FALSE)</f>
        <v>0</v>
      </c>
      <c r="G1271" s="84"/>
      <c r="H1271" s="92">
        <v>38718</v>
      </c>
      <c r="I1271" s="93">
        <f t="shared" si="19"/>
        <v>2006</v>
      </c>
      <c r="J1271" s="94">
        <v>0</v>
      </c>
      <c r="K1271" s="94">
        <v>234.95</v>
      </c>
      <c r="L1271" s="94">
        <v>-234.95</v>
      </c>
      <c r="M1271" s="94">
        <v>0</v>
      </c>
      <c r="N1271" s="94">
        <v>0</v>
      </c>
      <c r="O1271" s="94">
        <v>0</v>
      </c>
      <c r="P1271" s="94">
        <v>0</v>
      </c>
      <c r="Q1271" s="94">
        <v>0</v>
      </c>
      <c r="R1271" t="s">
        <v>33</v>
      </c>
      <c r="S1271" s="94">
        <v>-234.95</v>
      </c>
      <c r="T1271" s="94">
        <v>0</v>
      </c>
      <c r="U1271" s="94">
        <v>234.95</v>
      </c>
      <c r="V1271" t="s">
        <v>220</v>
      </c>
      <c r="W1271" s="92"/>
      <c r="X1271" t="s">
        <v>2</v>
      </c>
      <c r="Y1271" t="s">
        <v>3</v>
      </c>
      <c r="Z1271" s="94">
        <v>0</v>
      </c>
      <c r="AA1271" s="94">
        <v>0</v>
      </c>
      <c r="AB1271" s="94">
        <v>0</v>
      </c>
      <c r="AC1271" s="94">
        <v>0</v>
      </c>
      <c r="AD1271" s="94">
        <v>0</v>
      </c>
    </row>
    <row r="1272" spans="1:30" x14ac:dyDescent="0.2">
      <c r="A1272" t="s">
        <v>1778</v>
      </c>
      <c r="B1272" t="s">
        <v>0</v>
      </c>
      <c r="C1272" t="s">
        <v>19</v>
      </c>
      <c r="D1272" t="s">
        <v>64</v>
      </c>
      <c r="E1272" t="s">
        <v>1779</v>
      </c>
      <c r="F1272" s="84" t="str">
        <f>VLOOKUP(A1272,[1]Sheet1!$A$2:$E$1721,5,FALSE)</f>
        <v>1</v>
      </c>
      <c r="G1272" s="84"/>
      <c r="H1272" s="92">
        <v>38808</v>
      </c>
      <c r="I1272" s="93">
        <f t="shared" si="19"/>
        <v>2006</v>
      </c>
      <c r="J1272" s="94">
        <v>0</v>
      </c>
      <c r="K1272" s="94">
        <v>3459</v>
      </c>
      <c r="L1272" s="94">
        <v>-3459</v>
      </c>
      <c r="M1272" s="94">
        <v>0</v>
      </c>
      <c r="N1272" s="94">
        <v>0</v>
      </c>
      <c r="O1272" s="94">
        <v>0</v>
      </c>
      <c r="P1272" s="94">
        <v>0</v>
      </c>
      <c r="Q1272" s="94">
        <v>0</v>
      </c>
      <c r="R1272" t="s">
        <v>33</v>
      </c>
      <c r="S1272" s="94">
        <v>-3459</v>
      </c>
      <c r="T1272" s="94">
        <v>0</v>
      </c>
      <c r="U1272" s="94">
        <v>3459</v>
      </c>
      <c r="V1272" t="s">
        <v>220</v>
      </c>
      <c r="W1272" s="92"/>
      <c r="X1272" t="s">
        <v>2</v>
      </c>
      <c r="Y1272" t="s">
        <v>3</v>
      </c>
      <c r="Z1272" s="94">
        <v>0</v>
      </c>
      <c r="AA1272" s="94">
        <v>0</v>
      </c>
      <c r="AB1272" s="94">
        <v>0</v>
      </c>
      <c r="AC1272" s="94">
        <v>0</v>
      </c>
      <c r="AD1272" s="94">
        <v>0</v>
      </c>
    </row>
    <row r="1273" spans="1:30" x14ac:dyDescent="0.2">
      <c r="A1273" t="s">
        <v>1024</v>
      </c>
      <c r="B1273" t="s">
        <v>0</v>
      </c>
      <c r="C1273" t="s">
        <v>19</v>
      </c>
      <c r="D1273" t="s">
        <v>64</v>
      </c>
      <c r="E1273" t="s">
        <v>1025</v>
      </c>
      <c r="F1273" s="84" t="str">
        <f>VLOOKUP(A1273,[1]Sheet1!$A$2:$E$1721,5,FALSE)</f>
        <v>10</v>
      </c>
      <c r="G1273" s="84"/>
      <c r="H1273" s="92">
        <v>41090</v>
      </c>
      <c r="I1273" s="93">
        <f t="shared" si="19"/>
        <v>2012</v>
      </c>
      <c r="J1273" s="94">
        <v>21739.73</v>
      </c>
      <c r="K1273" s="94">
        <v>78032</v>
      </c>
      <c r="L1273" s="94">
        <v>-56292.27</v>
      </c>
      <c r="M1273" s="94">
        <v>0</v>
      </c>
      <c r="N1273" s="94">
        <v>-7940.14</v>
      </c>
      <c r="O1273" s="94">
        <v>0</v>
      </c>
      <c r="P1273" s="94">
        <v>0</v>
      </c>
      <c r="Q1273" s="94">
        <v>0</v>
      </c>
      <c r="R1273" t="s">
        <v>33</v>
      </c>
      <c r="S1273" s="94">
        <v>-64232.41</v>
      </c>
      <c r="T1273" s="94">
        <v>13799.59</v>
      </c>
      <c r="U1273" s="94">
        <v>78032</v>
      </c>
      <c r="V1273" t="s">
        <v>220</v>
      </c>
      <c r="W1273" s="92"/>
      <c r="X1273" t="s">
        <v>2</v>
      </c>
      <c r="Y1273" t="s">
        <v>3</v>
      </c>
      <c r="Z1273" s="94">
        <v>0</v>
      </c>
      <c r="AA1273" s="94">
        <v>0</v>
      </c>
      <c r="AB1273" s="94">
        <v>0</v>
      </c>
      <c r="AC1273" s="94">
        <v>0</v>
      </c>
      <c r="AD1273" s="94">
        <v>0</v>
      </c>
    </row>
    <row r="1274" spans="1:30" x14ac:dyDescent="0.2">
      <c r="A1274" t="s">
        <v>1545</v>
      </c>
      <c r="B1274" t="s">
        <v>0</v>
      </c>
      <c r="C1274" t="s">
        <v>19</v>
      </c>
      <c r="D1274" t="s">
        <v>64</v>
      </c>
      <c r="E1274" t="s">
        <v>1546</v>
      </c>
      <c r="F1274" s="84" t="str">
        <f>VLOOKUP(A1274,[1]Sheet1!$A$2:$E$1721,5,FALSE)</f>
        <v>10</v>
      </c>
      <c r="G1274" s="84"/>
      <c r="H1274" s="92">
        <v>41090</v>
      </c>
      <c r="I1274" s="93">
        <f t="shared" si="19"/>
        <v>2012</v>
      </c>
      <c r="J1274" s="94">
        <v>3174.87</v>
      </c>
      <c r="K1274" s="94">
        <v>11395</v>
      </c>
      <c r="L1274" s="94">
        <v>-8220.1299999999992</v>
      </c>
      <c r="M1274" s="94">
        <v>0</v>
      </c>
      <c r="N1274" s="94">
        <v>-1159.5999999999999</v>
      </c>
      <c r="O1274" s="94">
        <v>0</v>
      </c>
      <c r="P1274" s="94">
        <v>0</v>
      </c>
      <c r="Q1274" s="94">
        <v>0</v>
      </c>
      <c r="R1274" t="s">
        <v>33</v>
      </c>
      <c r="S1274" s="94">
        <v>-9379.73</v>
      </c>
      <c r="T1274" s="94">
        <v>2015.27</v>
      </c>
      <c r="U1274" s="94">
        <v>11395</v>
      </c>
      <c r="V1274" t="s">
        <v>220</v>
      </c>
      <c r="W1274" s="92"/>
      <c r="X1274" t="s">
        <v>2</v>
      </c>
      <c r="Y1274" t="s">
        <v>3</v>
      </c>
      <c r="Z1274" s="94">
        <v>0</v>
      </c>
      <c r="AA1274" s="94">
        <v>0</v>
      </c>
      <c r="AB1274" s="94">
        <v>0</v>
      </c>
      <c r="AC1274" s="94">
        <v>0</v>
      </c>
      <c r="AD1274" s="94">
        <v>0</v>
      </c>
    </row>
    <row r="1275" spans="1:30" x14ac:dyDescent="0.2">
      <c r="A1275" t="s">
        <v>1303</v>
      </c>
      <c r="B1275" t="s">
        <v>0</v>
      </c>
      <c r="C1275" t="s">
        <v>19</v>
      </c>
      <c r="D1275" t="s">
        <v>64</v>
      </c>
      <c r="E1275" t="s">
        <v>1304</v>
      </c>
      <c r="F1275" s="84" t="str">
        <f>VLOOKUP(A1275,[1]Sheet1!$A$2:$E$1721,5,FALSE)</f>
        <v>10</v>
      </c>
      <c r="G1275" s="84"/>
      <c r="H1275" s="92">
        <v>41090</v>
      </c>
      <c r="I1275" s="93">
        <f t="shared" si="19"/>
        <v>2012</v>
      </c>
      <c r="J1275" s="94">
        <v>7288.86</v>
      </c>
      <c r="K1275" s="94">
        <v>26163</v>
      </c>
      <c r="L1275" s="94">
        <v>-18874.14</v>
      </c>
      <c r="M1275" s="94">
        <v>0</v>
      </c>
      <c r="N1275" s="94">
        <v>-2662.15</v>
      </c>
      <c r="O1275" s="94">
        <v>0</v>
      </c>
      <c r="P1275" s="94">
        <v>0</v>
      </c>
      <c r="Q1275" s="94">
        <v>0</v>
      </c>
      <c r="R1275" t="s">
        <v>33</v>
      </c>
      <c r="S1275" s="94">
        <v>-21536.29</v>
      </c>
      <c r="T1275" s="94">
        <v>4626.71</v>
      </c>
      <c r="U1275" s="94">
        <v>26163</v>
      </c>
      <c r="V1275" t="s">
        <v>220</v>
      </c>
      <c r="W1275" s="92"/>
      <c r="X1275" t="s">
        <v>2</v>
      </c>
      <c r="Y1275" t="s">
        <v>3</v>
      </c>
      <c r="Z1275" s="94">
        <v>0</v>
      </c>
      <c r="AA1275" s="94">
        <v>0</v>
      </c>
      <c r="AB1275" s="94">
        <v>0</v>
      </c>
      <c r="AC1275" s="94">
        <v>0</v>
      </c>
      <c r="AD1275" s="94">
        <v>0</v>
      </c>
    </row>
    <row r="1276" spans="1:30" x14ac:dyDescent="0.2">
      <c r="A1276" t="s">
        <v>1299</v>
      </c>
      <c r="B1276" t="s">
        <v>0</v>
      </c>
      <c r="C1276" t="s">
        <v>19</v>
      </c>
      <c r="D1276" t="s">
        <v>64</v>
      </c>
      <c r="E1276" t="s">
        <v>1300</v>
      </c>
      <c r="F1276" s="84" t="str">
        <f>VLOOKUP(A1276,[1]Sheet1!$A$2:$E$1721,5,FALSE)</f>
        <v>10</v>
      </c>
      <c r="G1276" s="84"/>
      <c r="H1276" s="92">
        <v>41090</v>
      </c>
      <c r="I1276" s="93">
        <f t="shared" si="19"/>
        <v>2012</v>
      </c>
      <c r="J1276" s="94">
        <v>7476.56</v>
      </c>
      <c r="K1276" s="94">
        <v>26837</v>
      </c>
      <c r="L1276" s="94">
        <v>-19360.439999999999</v>
      </c>
      <c r="M1276" s="94">
        <v>0</v>
      </c>
      <c r="N1276" s="94">
        <v>-2730.69</v>
      </c>
      <c r="O1276" s="94">
        <v>0</v>
      </c>
      <c r="P1276" s="94">
        <v>0</v>
      </c>
      <c r="Q1276" s="94">
        <v>0</v>
      </c>
      <c r="R1276" t="s">
        <v>33</v>
      </c>
      <c r="S1276" s="94">
        <v>-22091.13</v>
      </c>
      <c r="T1276" s="94">
        <v>4745.87</v>
      </c>
      <c r="U1276" s="94">
        <v>26837</v>
      </c>
      <c r="V1276" t="s">
        <v>220</v>
      </c>
      <c r="W1276" s="92"/>
      <c r="X1276" t="s">
        <v>2</v>
      </c>
      <c r="Y1276" t="s">
        <v>3</v>
      </c>
      <c r="Z1276" s="94">
        <v>0</v>
      </c>
      <c r="AA1276" s="94">
        <v>0</v>
      </c>
      <c r="AB1276" s="94">
        <v>0</v>
      </c>
      <c r="AC1276" s="94">
        <v>0</v>
      </c>
      <c r="AD1276" s="94">
        <v>0</v>
      </c>
    </row>
    <row r="1277" spans="1:30" x14ac:dyDescent="0.2">
      <c r="A1277" t="s">
        <v>1172</v>
      </c>
      <c r="B1277" t="s">
        <v>0</v>
      </c>
      <c r="C1277" t="s">
        <v>19</v>
      </c>
      <c r="D1277" t="s">
        <v>64</v>
      </c>
      <c r="E1277" t="s">
        <v>1173</v>
      </c>
      <c r="F1277" s="84" t="str">
        <f>VLOOKUP(A1277,[1]Sheet1!$A$2:$E$1721,5,FALSE)</f>
        <v>10</v>
      </c>
      <c r="G1277" s="84"/>
      <c r="H1277" s="92">
        <v>41090</v>
      </c>
      <c r="I1277" s="93">
        <f t="shared" si="19"/>
        <v>2012</v>
      </c>
      <c r="J1277" s="94">
        <v>12875.76</v>
      </c>
      <c r="K1277" s="94">
        <v>46217</v>
      </c>
      <c r="L1277" s="94">
        <v>-33341.24</v>
      </c>
      <c r="M1277" s="94">
        <v>0</v>
      </c>
      <c r="N1277" s="94">
        <v>-4702.67</v>
      </c>
      <c r="O1277" s="94">
        <v>0</v>
      </c>
      <c r="P1277" s="94">
        <v>0</v>
      </c>
      <c r="Q1277" s="94">
        <v>0</v>
      </c>
      <c r="R1277" t="s">
        <v>33</v>
      </c>
      <c r="S1277" s="94">
        <v>-38043.910000000003</v>
      </c>
      <c r="T1277" s="94">
        <v>8173.09</v>
      </c>
      <c r="U1277" s="94">
        <v>46217</v>
      </c>
      <c r="V1277" t="s">
        <v>220</v>
      </c>
      <c r="W1277" s="92"/>
      <c r="X1277" t="s">
        <v>2</v>
      </c>
      <c r="Y1277" t="s">
        <v>3</v>
      </c>
      <c r="Z1277" s="94">
        <v>0</v>
      </c>
      <c r="AA1277" s="94">
        <v>0</v>
      </c>
      <c r="AB1277" s="94">
        <v>0</v>
      </c>
      <c r="AC1277" s="94">
        <v>0</v>
      </c>
      <c r="AD1277" s="94">
        <v>0</v>
      </c>
    </row>
    <row r="1278" spans="1:30" x14ac:dyDescent="0.2">
      <c r="A1278" t="s">
        <v>1508</v>
      </c>
      <c r="B1278" t="s">
        <v>0</v>
      </c>
      <c r="C1278" t="s">
        <v>19</v>
      </c>
      <c r="D1278" t="s">
        <v>64</v>
      </c>
      <c r="E1278" t="s">
        <v>1509</v>
      </c>
      <c r="F1278" s="84" t="str">
        <f>VLOOKUP(A1278,[1]Sheet1!$A$2:$E$1721,5,FALSE)</f>
        <v>10</v>
      </c>
      <c r="G1278" s="84"/>
      <c r="H1278" s="92">
        <v>41090</v>
      </c>
      <c r="I1278" s="93">
        <f t="shared" si="19"/>
        <v>2012</v>
      </c>
      <c r="J1278" s="94">
        <v>3685.94</v>
      </c>
      <c r="K1278" s="94">
        <v>13231</v>
      </c>
      <c r="L1278" s="94">
        <v>-9545.06</v>
      </c>
      <c r="M1278" s="94">
        <v>0</v>
      </c>
      <c r="N1278" s="94">
        <v>-1346.22</v>
      </c>
      <c r="O1278" s="94">
        <v>0</v>
      </c>
      <c r="P1278" s="94">
        <v>0</v>
      </c>
      <c r="Q1278" s="94">
        <v>0</v>
      </c>
      <c r="R1278" t="s">
        <v>33</v>
      </c>
      <c r="S1278" s="94">
        <v>-10891.28</v>
      </c>
      <c r="T1278" s="94">
        <v>2339.7199999999998</v>
      </c>
      <c r="U1278" s="94">
        <v>13231</v>
      </c>
      <c r="V1278" t="s">
        <v>220</v>
      </c>
      <c r="W1278" s="92"/>
      <c r="X1278" t="s">
        <v>2</v>
      </c>
      <c r="Y1278" t="s">
        <v>3</v>
      </c>
      <c r="Z1278" s="94">
        <v>0</v>
      </c>
      <c r="AA1278" s="94">
        <v>0</v>
      </c>
      <c r="AB1278" s="94">
        <v>0</v>
      </c>
      <c r="AC1278" s="94">
        <v>0</v>
      </c>
      <c r="AD1278" s="94">
        <v>0</v>
      </c>
    </row>
    <row r="1279" spans="1:30" x14ac:dyDescent="0.2">
      <c r="A1279" t="s">
        <v>1636</v>
      </c>
      <c r="B1279" t="s">
        <v>0</v>
      </c>
      <c r="C1279" t="s">
        <v>19</v>
      </c>
      <c r="D1279" t="s">
        <v>64</v>
      </c>
      <c r="E1279" t="s">
        <v>1637</v>
      </c>
      <c r="F1279" s="84" t="str">
        <f>VLOOKUP(A1279,[1]Sheet1!$A$2:$E$1721,5,FALSE)</f>
        <v>10</v>
      </c>
      <c r="G1279" s="84"/>
      <c r="H1279" s="92">
        <v>42109</v>
      </c>
      <c r="I1279" s="93">
        <f t="shared" si="19"/>
        <v>2015</v>
      </c>
      <c r="J1279" s="94">
        <v>3827.28</v>
      </c>
      <c r="K1279" s="94">
        <v>7241</v>
      </c>
      <c r="L1279" s="94">
        <v>-3413.72</v>
      </c>
      <c r="M1279" s="94">
        <v>0</v>
      </c>
      <c r="N1279" s="94">
        <v>-688.14</v>
      </c>
      <c r="O1279" s="94">
        <v>0</v>
      </c>
      <c r="P1279" s="94">
        <v>0</v>
      </c>
      <c r="Q1279" s="94">
        <v>0</v>
      </c>
      <c r="R1279" t="s">
        <v>33</v>
      </c>
      <c r="S1279" s="94">
        <v>-4101.8599999999997</v>
      </c>
      <c r="T1279" s="94">
        <v>3139.14</v>
      </c>
      <c r="U1279" s="94">
        <v>7241</v>
      </c>
      <c r="V1279" t="s">
        <v>220</v>
      </c>
      <c r="W1279" s="92"/>
      <c r="X1279" t="s">
        <v>2</v>
      </c>
      <c r="Y1279" t="s">
        <v>3</v>
      </c>
      <c r="Z1279" s="94">
        <v>0</v>
      </c>
      <c r="AA1279" s="94">
        <v>0</v>
      </c>
      <c r="AB1279" s="94">
        <v>0</v>
      </c>
      <c r="AC1279" s="94">
        <v>0</v>
      </c>
      <c r="AD1279" s="94">
        <v>0</v>
      </c>
    </row>
    <row r="1280" spans="1:30" x14ac:dyDescent="0.2">
      <c r="A1280" t="s">
        <v>1497</v>
      </c>
      <c r="B1280" t="s">
        <v>0</v>
      </c>
      <c r="C1280" t="s">
        <v>19</v>
      </c>
      <c r="D1280" t="s">
        <v>64</v>
      </c>
      <c r="E1280" t="s">
        <v>1498</v>
      </c>
      <c r="F1280" s="84" t="str">
        <f>VLOOKUP(A1280,[1]Sheet1!$A$2:$E$1721,5,FALSE)</f>
        <v>10</v>
      </c>
      <c r="G1280" s="84"/>
      <c r="H1280" s="92">
        <v>43322</v>
      </c>
      <c r="I1280" s="93">
        <f t="shared" si="19"/>
        <v>2018</v>
      </c>
      <c r="J1280" s="94">
        <v>11639.92</v>
      </c>
      <c r="K1280" s="94">
        <v>13789.8</v>
      </c>
      <c r="L1280" s="94">
        <v>-2149.88</v>
      </c>
      <c r="M1280" s="94">
        <v>0</v>
      </c>
      <c r="N1280" s="94">
        <v>-1310.03</v>
      </c>
      <c r="O1280" s="94">
        <v>0</v>
      </c>
      <c r="P1280" s="94">
        <v>0</v>
      </c>
      <c r="Q1280" s="94">
        <v>0</v>
      </c>
      <c r="R1280" t="s">
        <v>33</v>
      </c>
      <c r="S1280" s="94">
        <v>-3459.91</v>
      </c>
      <c r="T1280" s="94">
        <v>10329.89</v>
      </c>
      <c r="U1280" s="94">
        <v>13789.8</v>
      </c>
      <c r="V1280" t="s">
        <v>220</v>
      </c>
      <c r="W1280" s="92"/>
      <c r="X1280" t="s">
        <v>2</v>
      </c>
      <c r="Y1280" t="s">
        <v>3</v>
      </c>
      <c r="Z1280" s="94">
        <v>0</v>
      </c>
      <c r="AA1280" s="94">
        <v>0</v>
      </c>
      <c r="AB1280" s="94">
        <v>0</v>
      </c>
      <c r="AC1280" s="94">
        <v>0</v>
      </c>
      <c r="AD1280" s="94">
        <v>0</v>
      </c>
    </row>
    <row r="1281" spans="1:30" x14ac:dyDescent="0.2">
      <c r="A1281" t="s">
        <v>1506</v>
      </c>
      <c r="B1281" t="s">
        <v>0</v>
      </c>
      <c r="C1281" t="s">
        <v>19</v>
      </c>
      <c r="D1281" t="s">
        <v>64</v>
      </c>
      <c r="E1281" t="s">
        <v>1507</v>
      </c>
      <c r="F1281" s="84" t="str">
        <f>VLOOKUP(A1281,[1]Sheet1!$A$2:$E$1721,5,FALSE)</f>
        <v>10</v>
      </c>
      <c r="G1281" s="84"/>
      <c r="H1281" s="92">
        <v>44243</v>
      </c>
      <c r="I1281" s="93">
        <f t="shared" si="19"/>
        <v>2021</v>
      </c>
      <c r="J1281" s="94">
        <v>0</v>
      </c>
      <c r="K1281" s="94">
        <v>0</v>
      </c>
      <c r="L1281" s="94">
        <v>0</v>
      </c>
      <c r="M1281" s="94">
        <v>13300</v>
      </c>
      <c r="N1281" s="94">
        <v>-152.31</v>
      </c>
      <c r="O1281" s="94">
        <v>0</v>
      </c>
      <c r="P1281" s="94">
        <v>0</v>
      </c>
      <c r="Q1281" s="94">
        <v>0</v>
      </c>
      <c r="R1281" t="s">
        <v>33</v>
      </c>
      <c r="S1281" s="94">
        <v>-152.31</v>
      </c>
      <c r="T1281" s="94">
        <v>13147.69</v>
      </c>
      <c r="U1281" s="94">
        <v>13300</v>
      </c>
      <c r="V1281" t="s">
        <v>220</v>
      </c>
      <c r="W1281" s="92"/>
      <c r="X1281" t="s">
        <v>2</v>
      </c>
      <c r="Y1281" t="s">
        <v>3</v>
      </c>
      <c r="Z1281" s="94">
        <v>0</v>
      </c>
      <c r="AA1281" s="94">
        <v>0</v>
      </c>
      <c r="AB1281" s="94">
        <v>0</v>
      </c>
      <c r="AC1281" s="94">
        <v>0</v>
      </c>
      <c r="AD1281" s="94">
        <v>0</v>
      </c>
    </row>
    <row r="1282" spans="1:30" x14ac:dyDescent="0.2">
      <c r="A1282" t="s">
        <v>1567</v>
      </c>
      <c r="B1282" t="s">
        <v>0</v>
      </c>
      <c r="C1282" t="s">
        <v>19</v>
      </c>
      <c r="D1282" t="s">
        <v>64</v>
      </c>
      <c r="E1282" t="s">
        <v>1568</v>
      </c>
      <c r="F1282" s="84" t="str">
        <f>VLOOKUP(A1282,[1]Sheet1!$A$2:$E$1721,5,FALSE)</f>
        <v>10</v>
      </c>
      <c r="G1282" s="84"/>
      <c r="H1282" s="92">
        <v>44244</v>
      </c>
      <c r="I1282" s="93">
        <f t="shared" si="19"/>
        <v>2021</v>
      </c>
      <c r="J1282" s="94">
        <v>0</v>
      </c>
      <c r="K1282" s="94">
        <v>0</v>
      </c>
      <c r="L1282" s="94">
        <v>0</v>
      </c>
      <c r="M1282" s="94">
        <v>9800</v>
      </c>
      <c r="N1282" s="94">
        <v>-109.68</v>
      </c>
      <c r="O1282" s="94">
        <v>0</v>
      </c>
      <c r="P1282" s="94">
        <v>0</v>
      </c>
      <c r="Q1282" s="94">
        <v>0</v>
      </c>
      <c r="R1282" t="s">
        <v>33</v>
      </c>
      <c r="S1282" s="94">
        <v>-109.68</v>
      </c>
      <c r="T1282" s="94">
        <v>9690.32</v>
      </c>
      <c r="U1282" s="94">
        <v>9800</v>
      </c>
      <c r="V1282" t="s">
        <v>220</v>
      </c>
      <c r="W1282" s="92"/>
      <c r="X1282" t="s">
        <v>2</v>
      </c>
      <c r="Y1282" t="s">
        <v>3</v>
      </c>
      <c r="Z1282" s="94">
        <v>0</v>
      </c>
      <c r="AA1282" s="94">
        <v>0</v>
      </c>
      <c r="AB1282" s="94">
        <v>0</v>
      </c>
      <c r="AC1282" s="94">
        <v>0</v>
      </c>
      <c r="AD1282" s="94">
        <v>0</v>
      </c>
    </row>
    <row r="1283" spans="1:30" x14ac:dyDescent="0.2">
      <c r="A1283" t="s">
        <v>1677</v>
      </c>
      <c r="B1283" t="s">
        <v>0</v>
      </c>
      <c r="C1283" t="s">
        <v>19</v>
      </c>
      <c r="D1283" t="s">
        <v>64</v>
      </c>
      <c r="E1283" t="s">
        <v>1678</v>
      </c>
      <c r="F1283" s="84" t="str">
        <f>VLOOKUP(A1283,[1]Sheet1!$A$2:$E$1721,5,FALSE)</f>
        <v>10</v>
      </c>
      <c r="G1283" s="84"/>
      <c r="H1283" s="92">
        <v>44244</v>
      </c>
      <c r="I1283" s="93">
        <f t="shared" ref="I1283:I1346" si="20">YEAR(H1283)</f>
        <v>2021</v>
      </c>
      <c r="J1283" s="94">
        <v>0</v>
      </c>
      <c r="K1283" s="94">
        <v>0</v>
      </c>
      <c r="L1283" s="94">
        <v>0</v>
      </c>
      <c r="M1283" s="94">
        <v>5900</v>
      </c>
      <c r="N1283" s="94">
        <v>-66.03</v>
      </c>
      <c r="O1283" s="94">
        <v>0</v>
      </c>
      <c r="P1283" s="94">
        <v>0</v>
      </c>
      <c r="Q1283" s="94">
        <v>0</v>
      </c>
      <c r="R1283" t="s">
        <v>33</v>
      </c>
      <c r="S1283" s="94">
        <v>-66.03</v>
      </c>
      <c r="T1283" s="94">
        <v>5833.97</v>
      </c>
      <c r="U1283" s="94">
        <v>5900</v>
      </c>
      <c r="V1283" t="s">
        <v>220</v>
      </c>
      <c r="W1283" s="92"/>
      <c r="X1283" t="s">
        <v>2</v>
      </c>
      <c r="Y1283" t="s">
        <v>3</v>
      </c>
      <c r="Z1283" s="94">
        <v>0</v>
      </c>
      <c r="AA1283" s="94">
        <v>0</v>
      </c>
      <c r="AB1283" s="94">
        <v>0</v>
      </c>
      <c r="AC1283" s="94">
        <v>0</v>
      </c>
      <c r="AD1283" s="94">
        <v>0</v>
      </c>
    </row>
    <row r="1284" spans="1:30" x14ac:dyDescent="0.2">
      <c r="A1284" t="s">
        <v>473</v>
      </c>
      <c r="B1284" t="s">
        <v>0</v>
      </c>
      <c r="C1284" t="s">
        <v>28</v>
      </c>
      <c r="D1284" t="s">
        <v>65</v>
      </c>
      <c r="E1284" t="s">
        <v>474</v>
      </c>
      <c r="F1284" s="84" t="str">
        <f>VLOOKUP(A1284,[1]Sheet1!$A$2:$E$1721,5,FALSE)</f>
        <v>8</v>
      </c>
      <c r="G1284" s="84"/>
      <c r="H1284" s="92">
        <v>39116</v>
      </c>
      <c r="I1284" s="93">
        <f t="shared" si="20"/>
        <v>2007</v>
      </c>
      <c r="J1284" s="94">
        <v>39243.300000000003</v>
      </c>
      <c r="K1284" s="94">
        <v>784866</v>
      </c>
      <c r="L1284" s="94">
        <v>-745622.7</v>
      </c>
      <c r="M1284" s="94">
        <v>0</v>
      </c>
      <c r="N1284" s="94">
        <v>0</v>
      </c>
      <c r="O1284" s="94">
        <v>0</v>
      </c>
      <c r="P1284" s="94">
        <v>0</v>
      </c>
      <c r="Q1284" s="94">
        <v>0</v>
      </c>
      <c r="R1284" t="s">
        <v>33</v>
      </c>
      <c r="S1284" s="94">
        <v>-745622.7</v>
      </c>
      <c r="T1284" s="94">
        <v>39243.300000000003</v>
      </c>
      <c r="U1284" s="94">
        <v>784866</v>
      </c>
      <c r="V1284" t="s">
        <v>220</v>
      </c>
      <c r="W1284" s="92"/>
      <c r="X1284" t="s">
        <v>2</v>
      </c>
      <c r="Y1284" t="s">
        <v>3</v>
      </c>
      <c r="Z1284" s="94">
        <v>0</v>
      </c>
      <c r="AA1284" s="94">
        <v>0</v>
      </c>
      <c r="AB1284" s="94">
        <v>0</v>
      </c>
      <c r="AC1284" s="94">
        <v>0</v>
      </c>
      <c r="AD1284" s="94">
        <v>0</v>
      </c>
    </row>
    <row r="1285" spans="1:30" x14ac:dyDescent="0.2">
      <c r="A1285" t="s">
        <v>760</v>
      </c>
      <c r="B1285" t="s">
        <v>0</v>
      </c>
      <c r="C1285" t="s">
        <v>28</v>
      </c>
      <c r="D1285" t="s">
        <v>65</v>
      </c>
      <c r="E1285" t="s">
        <v>761</v>
      </c>
      <c r="F1285" s="84" t="str">
        <f>VLOOKUP(A1285,[1]Sheet1!$A$2:$E$1721,5,FALSE)</f>
        <v>8</v>
      </c>
      <c r="G1285" s="84"/>
      <c r="H1285" s="92">
        <v>39622</v>
      </c>
      <c r="I1285" s="93">
        <f t="shared" si="20"/>
        <v>2008</v>
      </c>
      <c r="J1285" s="94">
        <v>12500</v>
      </c>
      <c r="K1285" s="94">
        <v>250000</v>
      </c>
      <c r="L1285" s="94">
        <v>-237500</v>
      </c>
      <c r="M1285" s="94">
        <v>0</v>
      </c>
      <c r="N1285" s="94">
        <v>0</v>
      </c>
      <c r="O1285" s="94">
        <v>0</v>
      </c>
      <c r="P1285" s="94">
        <v>0</v>
      </c>
      <c r="Q1285" s="94">
        <v>0</v>
      </c>
      <c r="R1285" t="s">
        <v>33</v>
      </c>
      <c r="S1285" s="94">
        <v>-237500</v>
      </c>
      <c r="T1285" s="94">
        <v>12500</v>
      </c>
      <c r="U1285" s="94">
        <v>250000</v>
      </c>
      <c r="V1285" t="s">
        <v>220</v>
      </c>
      <c r="W1285" s="92"/>
      <c r="X1285" t="s">
        <v>2</v>
      </c>
      <c r="Y1285" t="s">
        <v>3</v>
      </c>
      <c r="Z1285" s="94">
        <v>0</v>
      </c>
      <c r="AA1285" s="94">
        <v>0</v>
      </c>
      <c r="AB1285" s="94">
        <v>0</v>
      </c>
      <c r="AC1285" s="94">
        <v>0</v>
      </c>
      <c r="AD1285" s="94">
        <v>0</v>
      </c>
    </row>
    <row r="1286" spans="1:30" x14ac:dyDescent="0.2">
      <c r="A1286" t="s">
        <v>572</v>
      </c>
      <c r="B1286" t="s">
        <v>0</v>
      </c>
      <c r="C1286" t="s">
        <v>28</v>
      </c>
      <c r="D1286" t="s">
        <v>65</v>
      </c>
      <c r="E1286" t="s">
        <v>573</v>
      </c>
      <c r="F1286" s="84" t="str">
        <f>VLOOKUP(A1286,[1]Sheet1!$A$2:$E$1721,5,FALSE)</f>
        <v>8</v>
      </c>
      <c r="G1286" s="84"/>
      <c r="H1286" s="92">
        <v>40595</v>
      </c>
      <c r="I1286" s="93">
        <f t="shared" si="20"/>
        <v>2011</v>
      </c>
      <c r="J1286" s="94">
        <v>25422.75</v>
      </c>
      <c r="K1286" s="94">
        <v>508455</v>
      </c>
      <c r="L1286" s="94">
        <v>-483032.25</v>
      </c>
      <c r="M1286" s="94">
        <v>0</v>
      </c>
      <c r="N1286" s="94">
        <v>0</v>
      </c>
      <c r="O1286" s="94">
        <v>0</v>
      </c>
      <c r="P1286" s="94">
        <v>0</v>
      </c>
      <c r="Q1286" s="94">
        <v>0</v>
      </c>
      <c r="R1286" t="s">
        <v>33</v>
      </c>
      <c r="S1286" s="94">
        <v>-483032.25</v>
      </c>
      <c r="T1286" s="94">
        <v>25422.75</v>
      </c>
      <c r="U1286" s="94">
        <v>508455</v>
      </c>
      <c r="V1286" t="s">
        <v>220</v>
      </c>
      <c r="W1286" s="92"/>
      <c r="X1286" t="s">
        <v>2</v>
      </c>
      <c r="Y1286" t="s">
        <v>3</v>
      </c>
      <c r="Z1286" s="94">
        <v>0</v>
      </c>
      <c r="AA1286" s="94">
        <v>0</v>
      </c>
      <c r="AB1286" s="94">
        <v>0</v>
      </c>
      <c r="AC1286" s="94">
        <v>0</v>
      </c>
      <c r="AD1286" s="94">
        <v>0</v>
      </c>
    </row>
    <row r="1287" spans="1:30" x14ac:dyDescent="0.2">
      <c r="A1287" t="s">
        <v>499</v>
      </c>
      <c r="B1287" t="s">
        <v>0</v>
      </c>
      <c r="C1287" t="s">
        <v>28</v>
      </c>
      <c r="D1287" t="s">
        <v>65</v>
      </c>
      <c r="E1287" t="s">
        <v>500</v>
      </c>
      <c r="F1287" s="84" t="str">
        <f>VLOOKUP(A1287,[1]Sheet1!$A$2:$E$1721,5,FALSE)</f>
        <v>8</v>
      </c>
      <c r="G1287" s="84"/>
      <c r="H1287" s="92">
        <v>41640</v>
      </c>
      <c r="I1287" s="93">
        <f t="shared" si="20"/>
        <v>2014</v>
      </c>
      <c r="J1287" s="94">
        <v>179339.75</v>
      </c>
      <c r="K1287" s="94">
        <v>690973</v>
      </c>
      <c r="L1287" s="94">
        <v>-511633.25</v>
      </c>
      <c r="M1287" s="94">
        <v>0</v>
      </c>
      <c r="N1287" s="94">
        <v>-82576.17</v>
      </c>
      <c r="O1287" s="94">
        <v>0</v>
      </c>
      <c r="P1287" s="94">
        <v>0</v>
      </c>
      <c r="Q1287" s="94">
        <v>0</v>
      </c>
      <c r="R1287" t="s">
        <v>33</v>
      </c>
      <c r="S1287" s="94">
        <v>-594209.42000000004</v>
      </c>
      <c r="T1287" s="94">
        <v>96763.58</v>
      </c>
      <c r="U1287" s="94">
        <v>690973</v>
      </c>
      <c r="V1287" t="s">
        <v>220</v>
      </c>
      <c r="W1287" s="92"/>
      <c r="X1287" t="s">
        <v>2</v>
      </c>
      <c r="Y1287" t="s">
        <v>3</v>
      </c>
      <c r="Z1287" s="94">
        <v>0</v>
      </c>
      <c r="AA1287" s="94">
        <v>0</v>
      </c>
      <c r="AB1287" s="94">
        <v>0</v>
      </c>
      <c r="AC1287" s="94">
        <v>0</v>
      </c>
      <c r="AD1287" s="94">
        <v>0</v>
      </c>
    </row>
    <row r="1288" spans="1:30" x14ac:dyDescent="0.2">
      <c r="A1288" t="s">
        <v>607</v>
      </c>
      <c r="B1288" t="s">
        <v>0</v>
      </c>
      <c r="C1288" t="s">
        <v>28</v>
      </c>
      <c r="D1288" t="s">
        <v>65</v>
      </c>
      <c r="E1288" t="s">
        <v>608</v>
      </c>
      <c r="F1288" s="84" t="str">
        <f>VLOOKUP(A1288,[1]Sheet1!$A$2:$E$1721,5,FALSE)</f>
        <v>8</v>
      </c>
      <c r="G1288" s="84"/>
      <c r="H1288" s="92">
        <v>41751</v>
      </c>
      <c r="I1288" s="93">
        <f t="shared" si="20"/>
        <v>2014</v>
      </c>
      <c r="J1288" s="94">
        <v>129692.83</v>
      </c>
      <c r="K1288" s="94">
        <v>440660</v>
      </c>
      <c r="L1288" s="94">
        <v>-310967.17</v>
      </c>
      <c r="M1288" s="94">
        <v>0</v>
      </c>
      <c r="N1288" s="94">
        <v>-52324.68</v>
      </c>
      <c r="O1288" s="94">
        <v>0</v>
      </c>
      <c r="P1288" s="94">
        <v>0</v>
      </c>
      <c r="Q1288" s="94">
        <v>0</v>
      </c>
      <c r="R1288" t="s">
        <v>33</v>
      </c>
      <c r="S1288" s="94">
        <v>-363291.85</v>
      </c>
      <c r="T1288" s="94">
        <v>77368.149999999994</v>
      </c>
      <c r="U1288" s="94">
        <v>440660</v>
      </c>
      <c r="V1288" t="s">
        <v>220</v>
      </c>
      <c r="W1288" s="92"/>
      <c r="X1288" t="s">
        <v>2</v>
      </c>
      <c r="Y1288" t="s">
        <v>3</v>
      </c>
      <c r="Z1288" s="94">
        <v>0</v>
      </c>
      <c r="AA1288" s="94">
        <v>0</v>
      </c>
      <c r="AB1288" s="94">
        <v>0</v>
      </c>
      <c r="AC1288" s="94">
        <v>0</v>
      </c>
      <c r="AD1288" s="94">
        <v>0</v>
      </c>
    </row>
    <row r="1289" spans="1:30" x14ac:dyDescent="0.2">
      <c r="A1289" s="96" t="s">
        <v>2554</v>
      </c>
      <c r="B1289" s="96" t="s">
        <v>0</v>
      </c>
      <c r="C1289" s="96" t="s">
        <v>28</v>
      </c>
      <c r="D1289" t="s">
        <v>65</v>
      </c>
      <c r="E1289" s="96" t="s">
        <v>2555</v>
      </c>
      <c r="F1289" s="84" t="str">
        <f>VLOOKUP(A1289,[1]Sheet1!$A$2:$E$1721,5,FALSE)</f>
        <v>8</v>
      </c>
      <c r="G1289" s="84"/>
      <c r="H1289" s="97">
        <v>41751</v>
      </c>
      <c r="I1289" s="93">
        <f t="shared" si="20"/>
        <v>2014</v>
      </c>
      <c r="J1289" s="98">
        <v>129692.83</v>
      </c>
      <c r="K1289" s="98">
        <v>440660</v>
      </c>
      <c r="L1289" s="98">
        <v>-310967.17</v>
      </c>
      <c r="M1289" s="98">
        <v>0</v>
      </c>
      <c r="N1289" s="98">
        <v>-50317.71</v>
      </c>
      <c r="O1289" s="98">
        <v>-440660</v>
      </c>
      <c r="P1289" s="98">
        <v>0</v>
      </c>
      <c r="Q1289" s="98">
        <v>361284.88</v>
      </c>
      <c r="R1289" s="96" t="s">
        <v>33</v>
      </c>
      <c r="S1289" s="98">
        <v>0</v>
      </c>
      <c r="T1289" s="98">
        <v>0</v>
      </c>
      <c r="U1289" s="98">
        <v>0</v>
      </c>
      <c r="V1289" s="96" t="s">
        <v>220</v>
      </c>
      <c r="W1289" s="97">
        <v>44273</v>
      </c>
      <c r="X1289" s="96" t="s">
        <v>2</v>
      </c>
      <c r="Y1289" s="96" t="s">
        <v>3</v>
      </c>
      <c r="Z1289" s="98">
        <v>0</v>
      </c>
      <c r="AA1289" s="98">
        <v>0</v>
      </c>
      <c r="AB1289" s="98">
        <v>0</v>
      </c>
      <c r="AC1289" s="98">
        <v>0</v>
      </c>
      <c r="AD1289" s="98">
        <v>0</v>
      </c>
    </row>
    <row r="1290" spans="1:30" x14ac:dyDescent="0.2">
      <c r="A1290" t="s">
        <v>576</v>
      </c>
      <c r="B1290" t="s">
        <v>0</v>
      </c>
      <c r="C1290" t="s">
        <v>28</v>
      </c>
      <c r="D1290" t="s">
        <v>65</v>
      </c>
      <c r="E1290" t="s">
        <v>577</v>
      </c>
      <c r="F1290" s="84" t="str">
        <f>VLOOKUP(A1290,[1]Sheet1!$A$2:$E$1721,5,FALSE)</f>
        <v>8</v>
      </c>
      <c r="G1290" s="84"/>
      <c r="H1290" s="92">
        <v>41943</v>
      </c>
      <c r="I1290" s="93">
        <f t="shared" si="20"/>
        <v>2014</v>
      </c>
      <c r="J1290" s="94">
        <v>180676.49</v>
      </c>
      <c r="K1290" s="94">
        <v>506411</v>
      </c>
      <c r="L1290" s="94">
        <v>-325734.51</v>
      </c>
      <c r="M1290" s="94">
        <v>0</v>
      </c>
      <c r="N1290" s="94">
        <v>-60132.47</v>
      </c>
      <c r="O1290" s="94">
        <v>0</v>
      </c>
      <c r="P1290" s="94">
        <v>0</v>
      </c>
      <c r="Q1290" s="94">
        <v>0</v>
      </c>
      <c r="R1290" t="s">
        <v>33</v>
      </c>
      <c r="S1290" s="94">
        <v>-385866.98</v>
      </c>
      <c r="T1290" s="94">
        <v>120544.02</v>
      </c>
      <c r="U1290" s="94">
        <v>506411</v>
      </c>
      <c r="V1290" t="s">
        <v>220</v>
      </c>
      <c r="W1290" s="92"/>
      <c r="X1290" t="s">
        <v>2</v>
      </c>
      <c r="Y1290" t="s">
        <v>3</v>
      </c>
      <c r="Z1290" s="94">
        <v>0</v>
      </c>
      <c r="AA1290" s="94">
        <v>0</v>
      </c>
      <c r="AB1290" s="94">
        <v>0</v>
      </c>
      <c r="AC1290" s="94">
        <v>0</v>
      </c>
      <c r="AD1290" s="94">
        <v>0</v>
      </c>
    </row>
    <row r="1291" spans="1:30" x14ac:dyDescent="0.2">
      <c r="A1291" t="s">
        <v>601</v>
      </c>
      <c r="B1291" t="s">
        <v>0</v>
      </c>
      <c r="C1291" t="s">
        <v>28</v>
      </c>
      <c r="D1291" t="s">
        <v>65</v>
      </c>
      <c r="E1291" t="s">
        <v>602</v>
      </c>
      <c r="F1291" s="84" t="str">
        <f>VLOOKUP(A1291,[1]Sheet1!$A$2:$E$1721,5,FALSE)</f>
        <v>8</v>
      </c>
      <c r="G1291" s="84"/>
      <c r="H1291" s="92">
        <v>43786</v>
      </c>
      <c r="I1291" s="93">
        <f t="shared" si="20"/>
        <v>2019</v>
      </c>
      <c r="J1291" s="94">
        <v>434669.5</v>
      </c>
      <c r="K1291" s="94">
        <v>454735</v>
      </c>
      <c r="L1291" s="94">
        <v>-20065.5</v>
      </c>
      <c r="M1291" s="94">
        <v>0</v>
      </c>
      <c r="N1291" s="94">
        <v>-54006.99</v>
      </c>
      <c r="O1291" s="94">
        <v>0</v>
      </c>
      <c r="P1291" s="94">
        <v>0</v>
      </c>
      <c r="Q1291" s="94">
        <v>0</v>
      </c>
      <c r="R1291" t="s">
        <v>33</v>
      </c>
      <c r="S1291" s="94">
        <v>-74072.490000000005</v>
      </c>
      <c r="T1291" s="94">
        <v>380662.51</v>
      </c>
      <c r="U1291" s="94">
        <v>454735</v>
      </c>
      <c r="V1291" t="s">
        <v>220</v>
      </c>
      <c r="W1291" s="92"/>
      <c r="X1291" t="s">
        <v>2</v>
      </c>
      <c r="Y1291" t="s">
        <v>3</v>
      </c>
      <c r="Z1291" s="94">
        <v>0</v>
      </c>
      <c r="AA1291" s="94">
        <v>0</v>
      </c>
      <c r="AB1291" s="94">
        <v>0</v>
      </c>
      <c r="AC1291" s="94">
        <v>0</v>
      </c>
      <c r="AD1291" s="94">
        <v>0</v>
      </c>
    </row>
    <row r="1292" spans="1:30" x14ac:dyDescent="0.2">
      <c r="A1292" t="s">
        <v>562</v>
      </c>
      <c r="B1292" t="s">
        <v>0</v>
      </c>
      <c r="C1292" t="s">
        <v>28</v>
      </c>
      <c r="D1292" t="s">
        <v>65</v>
      </c>
      <c r="E1292" t="s">
        <v>563</v>
      </c>
      <c r="F1292" s="84" t="str">
        <f>VLOOKUP(A1292,[1]Sheet1!$A$2:$E$1721,5,FALSE)</f>
        <v>8</v>
      </c>
      <c r="G1292" s="84"/>
      <c r="H1292" s="92">
        <v>43830</v>
      </c>
      <c r="I1292" s="93">
        <f t="shared" si="20"/>
        <v>2019</v>
      </c>
      <c r="J1292" s="94">
        <v>512813.67</v>
      </c>
      <c r="K1292" s="94">
        <v>528592</v>
      </c>
      <c r="L1292" s="94">
        <v>-15778.33</v>
      </c>
      <c r="M1292" s="94">
        <v>0</v>
      </c>
      <c r="N1292" s="94">
        <v>-62775.88</v>
      </c>
      <c r="O1292" s="94">
        <v>0</v>
      </c>
      <c r="P1292" s="94">
        <v>0</v>
      </c>
      <c r="Q1292" s="94">
        <v>0</v>
      </c>
      <c r="R1292" t="s">
        <v>33</v>
      </c>
      <c r="S1292" s="94">
        <v>-78554.210000000006</v>
      </c>
      <c r="T1292" s="94">
        <v>450037.79</v>
      </c>
      <c r="U1292" s="94">
        <v>528592</v>
      </c>
      <c r="V1292" t="s">
        <v>220</v>
      </c>
      <c r="W1292" s="92"/>
      <c r="X1292" t="s">
        <v>2</v>
      </c>
      <c r="Y1292" t="s">
        <v>3</v>
      </c>
      <c r="Z1292" s="94">
        <v>0</v>
      </c>
      <c r="AA1292" s="94">
        <v>0</v>
      </c>
      <c r="AB1292" s="94">
        <v>0</v>
      </c>
      <c r="AC1292" s="94">
        <v>0</v>
      </c>
      <c r="AD1292" s="94">
        <v>0</v>
      </c>
    </row>
    <row r="1293" spans="1:30" x14ac:dyDescent="0.2">
      <c r="A1293" t="s">
        <v>609</v>
      </c>
      <c r="B1293" t="s">
        <v>0</v>
      </c>
      <c r="C1293" t="s">
        <v>28</v>
      </c>
      <c r="D1293" t="s">
        <v>65</v>
      </c>
      <c r="E1293" t="s">
        <v>610</v>
      </c>
      <c r="F1293" s="84" t="str">
        <f>VLOOKUP(A1293,[1]Sheet1!$A$2:$E$1721,5,FALSE)</f>
        <v>8</v>
      </c>
      <c r="G1293" s="84"/>
      <c r="H1293" s="92">
        <v>43898</v>
      </c>
      <c r="I1293" s="93">
        <f t="shared" si="20"/>
        <v>2020</v>
      </c>
      <c r="J1293" s="94">
        <v>433933.5</v>
      </c>
      <c r="K1293" s="94">
        <v>437339</v>
      </c>
      <c r="L1293" s="94">
        <v>-3405.5</v>
      </c>
      <c r="M1293" s="94">
        <v>0</v>
      </c>
      <c r="N1293" s="94">
        <v>-51935.18</v>
      </c>
      <c r="O1293" s="94">
        <v>0</v>
      </c>
      <c r="P1293" s="94">
        <v>0</v>
      </c>
      <c r="Q1293" s="94">
        <v>0</v>
      </c>
      <c r="R1293" t="s">
        <v>33</v>
      </c>
      <c r="S1293" s="94">
        <v>-55340.68</v>
      </c>
      <c r="T1293" s="94">
        <v>381998.32</v>
      </c>
      <c r="U1293" s="94">
        <v>437339</v>
      </c>
      <c r="V1293" t="s">
        <v>220</v>
      </c>
      <c r="W1293" s="92"/>
      <c r="X1293" t="s">
        <v>2</v>
      </c>
      <c r="Y1293" t="s">
        <v>3</v>
      </c>
      <c r="Z1293" s="94">
        <v>0</v>
      </c>
      <c r="AA1293" s="94">
        <v>0</v>
      </c>
      <c r="AB1293" s="94">
        <v>0</v>
      </c>
      <c r="AC1293" s="94">
        <v>0</v>
      </c>
      <c r="AD1293" s="94">
        <v>0</v>
      </c>
    </row>
    <row r="1294" spans="1:30" x14ac:dyDescent="0.2">
      <c r="A1294" t="s">
        <v>512</v>
      </c>
      <c r="B1294" t="s">
        <v>0</v>
      </c>
      <c r="C1294" t="s">
        <v>28</v>
      </c>
      <c r="D1294" t="s">
        <v>65</v>
      </c>
      <c r="E1294" t="s">
        <v>513</v>
      </c>
      <c r="F1294" s="84" t="str">
        <f>VLOOKUP(A1294,[1]Sheet1!$A$2:$E$1721,5,FALSE)</f>
        <v>8</v>
      </c>
      <c r="G1294" s="84"/>
      <c r="H1294" s="92">
        <v>44240</v>
      </c>
      <c r="I1294" s="93">
        <f t="shared" si="20"/>
        <v>2021</v>
      </c>
      <c r="J1294" s="94">
        <v>0</v>
      </c>
      <c r="K1294" s="94">
        <v>0</v>
      </c>
      <c r="L1294" s="94">
        <v>0</v>
      </c>
      <c r="M1294" s="94">
        <v>650000</v>
      </c>
      <c r="N1294" s="94">
        <v>-9939.2099999999991</v>
      </c>
      <c r="O1294" s="94">
        <v>0</v>
      </c>
      <c r="P1294" s="94">
        <v>0</v>
      </c>
      <c r="Q1294" s="94">
        <v>0</v>
      </c>
      <c r="R1294" t="s">
        <v>33</v>
      </c>
      <c r="S1294" s="94">
        <v>-9939.2099999999991</v>
      </c>
      <c r="T1294" s="94">
        <v>640060.79</v>
      </c>
      <c r="U1294" s="94">
        <v>650000</v>
      </c>
      <c r="V1294" t="s">
        <v>220</v>
      </c>
      <c r="W1294" s="92"/>
      <c r="X1294" t="s">
        <v>2</v>
      </c>
      <c r="Y1294" t="s">
        <v>3</v>
      </c>
      <c r="Z1294" s="94">
        <v>0</v>
      </c>
      <c r="AA1294" s="94">
        <v>0</v>
      </c>
      <c r="AB1294" s="94">
        <v>0</v>
      </c>
      <c r="AC1294" s="94">
        <v>0</v>
      </c>
      <c r="AD1294" s="94">
        <v>0</v>
      </c>
    </row>
    <row r="1295" spans="1:30" x14ac:dyDescent="0.2">
      <c r="A1295" t="s">
        <v>588</v>
      </c>
      <c r="B1295" t="s">
        <v>0</v>
      </c>
      <c r="C1295" t="s">
        <v>28</v>
      </c>
      <c r="D1295" t="s">
        <v>65</v>
      </c>
      <c r="E1295" t="s">
        <v>589</v>
      </c>
      <c r="F1295" s="84" t="str">
        <f>VLOOKUP(A1295,[1]Sheet1!$A$2:$E$1721,5,FALSE)</f>
        <v>8</v>
      </c>
      <c r="G1295" s="84"/>
      <c r="H1295" s="92">
        <v>44250</v>
      </c>
      <c r="I1295" s="93">
        <f t="shared" si="20"/>
        <v>2021</v>
      </c>
      <c r="J1295" s="94">
        <v>0</v>
      </c>
      <c r="K1295" s="94">
        <v>0</v>
      </c>
      <c r="L1295" s="94">
        <v>0</v>
      </c>
      <c r="M1295" s="94">
        <v>480000</v>
      </c>
      <c r="N1295" s="94">
        <v>-5778.08</v>
      </c>
      <c r="O1295" s="94">
        <v>0</v>
      </c>
      <c r="P1295" s="94">
        <v>0</v>
      </c>
      <c r="Q1295" s="94">
        <v>0</v>
      </c>
      <c r="R1295" t="s">
        <v>33</v>
      </c>
      <c r="S1295" s="94">
        <v>-5778.08</v>
      </c>
      <c r="T1295" s="94">
        <v>474221.92</v>
      </c>
      <c r="U1295" s="94">
        <v>480000</v>
      </c>
      <c r="V1295" t="s">
        <v>220</v>
      </c>
      <c r="W1295" s="92"/>
      <c r="X1295" t="s">
        <v>2</v>
      </c>
      <c r="Y1295" t="s">
        <v>3</v>
      </c>
      <c r="Z1295" s="94">
        <v>0</v>
      </c>
      <c r="AA1295" s="94">
        <v>0</v>
      </c>
      <c r="AB1295" s="94">
        <v>0</v>
      </c>
      <c r="AC1295" s="94">
        <v>0</v>
      </c>
      <c r="AD1295" s="94">
        <v>0</v>
      </c>
    </row>
    <row r="1296" spans="1:30" x14ac:dyDescent="0.2">
      <c r="A1296" t="s">
        <v>558</v>
      </c>
      <c r="B1296" t="s">
        <v>0</v>
      </c>
      <c r="C1296" t="s">
        <v>28</v>
      </c>
      <c r="D1296" t="s">
        <v>65</v>
      </c>
      <c r="E1296" t="s">
        <v>559</v>
      </c>
      <c r="F1296" s="84" t="str">
        <f>VLOOKUP(A1296,[1]Sheet1!$A$2:$E$1721,5,FALSE)</f>
        <v>8</v>
      </c>
      <c r="G1296" s="84"/>
      <c r="H1296" s="92">
        <v>44273</v>
      </c>
      <c r="I1296" s="93">
        <f t="shared" si="20"/>
        <v>2021</v>
      </c>
      <c r="J1296" s="94">
        <v>0</v>
      </c>
      <c r="K1296" s="94">
        <v>0</v>
      </c>
      <c r="L1296" s="94">
        <v>0</v>
      </c>
      <c r="M1296" s="94">
        <v>530000</v>
      </c>
      <c r="N1296" s="94">
        <v>-2414.0500000000002</v>
      </c>
      <c r="O1296" s="94">
        <v>0</v>
      </c>
      <c r="P1296" s="94">
        <v>0</v>
      </c>
      <c r="Q1296" s="94">
        <v>0</v>
      </c>
      <c r="R1296" t="s">
        <v>33</v>
      </c>
      <c r="S1296" s="94">
        <v>-2414.0500000000002</v>
      </c>
      <c r="T1296" s="94">
        <v>527585.94999999995</v>
      </c>
      <c r="U1296" s="94">
        <v>530000</v>
      </c>
      <c r="V1296" t="s">
        <v>220</v>
      </c>
      <c r="W1296" s="92"/>
      <c r="X1296" t="s">
        <v>2</v>
      </c>
      <c r="Y1296" t="s">
        <v>3</v>
      </c>
      <c r="Z1296" s="94">
        <v>0</v>
      </c>
      <c r="AA1296" s="94">
        <v>0</v>
      </c>
      <c r="AB1296" s="94">
        <v>0</v>
      </c>
      <c r="AC1296" s="94">
        <v>0</v>
      </c>
      <c r="AD1296" s="94">
        <v>0</v>
      </c>
    </row>
    <row r="1297" spans="1:30" x14ac:dyDescent="0.2">
      <c r="A1297" t="s">
        <v>1014</v>
      </c>
      <c r="B1297" t="s">
        <v>0</v>
      </c>
      <c r="C1297" t="s">
        <v>29</v>
      </c>
      <c r="D1297" t="s">
        <v>66</v>
      </c>
      <c r="E1297" t="s">
        <v>1015</v>
      </c>
      <c r="F1297" s="84" t="str">
        <f>VLOOKUP(A1297,[1]Sheet1!$A$2:$E$1721,5,FALSE)</f>
        <v>6</v>
      </c>
      <c r="G1297" s="84"/>
      <c r="H1297" s="92">
        <v>41202</v>
      </c>
      <c r="I1297" s="93">
        <f t="shared" si="20"/>
        <v>2012</v>
      </c>
      <c r="J1297" s="94">
        <v>4151</v>
      </c>
      <c r="K1297" s="94">
        <v>83028</v>
      </c>
      <c r="L1297" s="94">
        <v>-78877</v>
      </c>
      <c r="M1297" s="94">
        <v>0</v>
      </c>
      <c r="N1297" s="94">
        <v>0</v>
      </c>
      <c r="O1297" s="94">
        <v>0</v>
      </c>
      <c r="P1297" s="94">
        <v>0</v>
      </c>
      <c r="Q1297" s="94">
        <v>0</v>
      </c>
      <c r="R1297" t="s">
        <v>33</v>
      </c>
      <c r="S1297" s="94">
        <v>-78877</v>
      </c>
      <c r="T1297" s="94">
        <v>4151</v>
      </c>
      <c r="U1297" s="94">
        <v>83028</v>
      </c>
      <c r="V1297" t="s">
        <v>71</v>
      </c>
      <c r="W1297" s="92"/>
      <c r="X1297" t="s">
        <v>2</v>
      </c>
      <c r="Y1297" t="s">
        <v>3</v>
      </c>
      <c r="Z1297" s="94">
        <v>0</v>
      </c>
      <c r="AA1297" s="94">
        <v>0</v>
      </c>
      <c r="AB1297" s="94">
        <v>0</v>
      </c>
      <c r="AC1297" s="94">
        <v>0</v>
      </c>
      <c r="AD1297" s="94">
        <v>0</v>
      </c>
    </row>
    <row r="1298" spans="1:30" x14ac:dyDescent="0.2">
      <c r="A1298" t="s">
        <v>229</v>
      </c>
      <c r="B1298" t="s">
        <v>0</v>
      </c>
      <c r="C1298" t="s">
        <v>29</v>
      </c>
      <c r="D1298" t="s">
        <v>66</v>
      </c>
      <c r="E1298" t="s">
        <v>230</v>
      </c>
      <c r="F1298" s="84" t="str">
        <f>VLOOKUP(A1298,[1]Sheet1!$A$2:$E$1721,5,FALSE)</f>
        <v>5</v>
      </c>
      <c r="G1298" s="84"/>
      <c r="H1298" s="92">
        <v>42795</v>
      </c>
      <c r="I1298" s="93">
        <f t="shared" si="20"/>
        <v>2017</v>
      </c>
      <c r="J1298" s="94">
        <v>5604858.4900000002</v>
      </c>
      <c r="K1298" s="94">
        <v>13535677</v>
      </c>
      <c r="L1298" s="94">
        <v>-7930818.5099999998</v>
      </c>
      <c r="M1298" s="94">
        <v>0</v>
      </c>
      <c r="N1298" s="94">
        <v>-2573315.08</v>
      </c>
      <c r="O1298" s="94">
        <v>0</v>
      </c>
      <c r="P1298" s="94">
        <v>0</v>
      </c>
      <c r="Q1298" s="94">
        <v>0</v>
      </c>
      <c r="R1298" t="s">
        <v>33</v>
      </c>
      <c r="S1298" s="94">
        <v>-10504133.59</v>
      </c>
      <c r="T1298" s="94">
        <v>3031543.41</v>
      </c>
      <c r="U1298" s="94">
        <v>13535677</v>
      </c>
      <c r="V1298" t="s">
        <v>71</v>
      </c>
      <c r="W1298" s="92"/>
      <c r="X1298" t="s">
        <v>2</v>
      </c>
      <c r="Y1298" t="s">
        <v>3</v>
      </c>
      <c r="Z1298" s="94">
        <v>0</v>
      </c>
      <c r="AA1298" s="94">
        <v>0</v>
      </c>
      <c r="AB1298" s="94">
        <v>0</v>
      </c>
      <c r="AC1298" s="94">
        <v>0</v>
      </c>
      <c r="AD1298" s="94">
        <v>0</v>
      </c>
    </row>
    <row r="1299" spans="1:30" x14ac:dyDescent="0.2">
      <c r="A1299" t="s">
        <v>647</v>
      </c>
      <c r="B1299" t="s">
        <v>0</v>
      </c>
      <c r="C1299" t="s">
        <v>29</v>
      </c>
      <c r="D1299" t="s">
        <v>66</v>
      </c>
      <c r="E1299" t="s">
        <v>30</v>
      </c>
      <c r="F1299" s="84" t="str">
        <f>VLOOKUP(A1299,[1]Sheet1!$A$2:$E$1721,5,FALSE)</f>
        <v>6</v>
      </c>
      <c r="G1299" s="84"/>
      <c r="H1299" s="92">
        <v>43159</v>
      </c>
      <c r="I1299" s="93">
        <f t="shared" si="20"/>
        <v>2018</v>
      </c>
      <c r="J1299" s="94">
        <v>251342.35</v>
      </c>
      <c r="K1299" s="94">
        <v>375444.89</v>
      </c>
      <c r="L1299" s="94">
        <v>-124102.54</v>
      </c>
      <c r="M1299" s="94">
        <v>0</v>
      </c>
      <c r="N1299" s="94">
        <v>-59445.440000000002</v>
      </c>
      <c r="O1299" s="94">
        <v>0</v>
      </c>
      <c r="P1299" s="94">
        <v>0</v>
      </c>
      <c r="Q1299" s="94">
        <v>0</v>
      </c>
      <c r="R1299" t="s">
        <v>33</v>
      </c>
      <c r="S1299" s="94">
        <v>-183547.98</v>
      </c>
      <c r="T1299" s="94">
        <v>191896.91</v>
      </c>
      <c r="U1299" s="94">
        <v>375444.89</v>
      </c>
      <c r="V1299" t="s">
        <v>71</v>
      </c>
      <c r="W1299" s="92"/>
      <c r="X1299" t="s">
        <v>2</v>
      </c>
      <c r="Y1299" t="s">
        <v>3</v>
      </c>
      <c r="Z1299" s="94">
        <v>0</v>
      </c>
      <c r="AA1299" s="94">
        <v>0</v>
      </c>
      <c r="AB1299" s="94">
        <v>0</v>
      </c>
      <c r="AC1299" s="94">
        <v>0</v>
      </c>
      <c r="AD1299" s="94">
        <v>0</v>
      </c>
    </row>
    <row r="1300" spans="1:30" x14ac:dyDescent="0.2">
      <c r="A1300" t="s">
        <v>831</v>
      </c>
      <c r="B1300" t="s">
        <v>0</v>
      </c>
      <c r="C1300" t="s">
        <v>29</v>
      </c>
      <c r="D1300" t="s">
        <v>66</v>
      </c>
      <c r="E1300" t="s">
        <v>832</v>
      </c>
      <c r="F1300" s="84" t="str">
        <f>VLOOKUP(A1300,[1]Sheet1!$A$2:$E$1721,5,FALSE)</f>
        <v>3</v>
      </c>
      <c r="G1300" s="84"/>
      <c r="H1300" s="92">
        <v>43332</v>
      </c>
      <c r="I1300" s="93">
        <f t="shared" si="20"/>
        <v>2018</v>
      </c>
      <c r="J1300" s="94">
        <v>92909.13</v>
      </c>
      <c r="K1300" s="94">
        <v>190000</v>
      </c>
      <c r="L1300" s="94">
        <v>-97090.87</v>
      </c>
      <c r="M1300" s="94">
        <v>0</v>
      </c>
      <c r="N1300" s="94">
        <v>-60166.66</v>
      </c>
      <c r="O1300" s="94">
        <v>0</v>
      </c>
      <c r="P1300" s="94">
        <v>0</v>
      </c>
      <c r="Q1300" s="94">
        <v>0</v>
      </c>
      <c r="R1300" t="s">
        <v>33</v>
      </c>
      <c r="S1300" s="94">
        <v>-157257.53</v>
      </c>
      <c r="T1300" s="94">
        <v>32742.47</v>
      </c>
      <c r="U1300" s="94">
        <v>190000</v>
      </c>
      <c r="V1300" t="s">
        <v>71</v>
      </c>
      <c r="W1300" s="92"/>
      <c r="X1300" t="s">
        <v>2</v>
      </c>
      <c r="Y1300" t="s">
        <v>3</v>
      </c>
      <c r="Z1300" s="94">
        <v>0</v>
      </c>
      <c r="AA1300" s="94">
        <v>0</v>
      </c>
      <c r="AB1300" s="94">
        <v>0</v>
      </c>
      <c r="AC1300" s="94">
        <v>0</v>
      </c>
      <c r="AD1300" s="94">
        <v>0</v>
      </c>
    </row>
    <row r="1301" spans="1:30" x14ac:dyDescent="0.2">
      <c r="A1301" t="s">
        <v>1321</v>
      </c>
      <c r="B1301" t="s">
        <v>0</v>
      </c>
      <c r="C1301" t="s">
        <v>29</v>
      </c>
      <c r="D1301" t="s">
        <v>66</v>
      </c>
      <c r="E1301" t="s">
        <v>1322</v>
      </c>
      <c r="F1301" s="84" t="str">
        <f>VLOOKUP(A1301,[1]Sheet1!$A$2:$E$1721,5,FALSE)</f>
        <v>5</v>
      </c>
      <c r="G1301" s="84"/>
      <c r="H1301" s="92">
        <v>43826</v>
      </c>
      <c r="I1301" s="93">
        <f t="shared" si="20"/>
        <v>2019</v>
      </c>
      <c r="J1301" s="94">
        <v>23226.66</v>
      </c>
      <c r="K1301" s="94">
        <v>24444.9</v>
      </c>
      <c r="L1301" s="94">
        <v>-1218.24</v>
      </c>
      <c r="M1301" s="94">
        <v>0</v>
      </c>
      <c r="N1301" s="94">
        <v>-4645.2299999999996</v>
      </c>
      <c r="O1301" s="94">
        <v>0</v>
      </c>
      <c r="P1301" s="94">
        <v>0</v>
      </c>
      <c r="Q1301" s="94">
        <v>0</v>
      </c>
      <c r="R1301" t="s">
        <v>33</v>
      </c>
      <c r="S1301" s="94">
        <v>-5863.47</v>
      </c>
      <c r="T1301" s="94">
        <v>18581.43</v>
      </c>
      <c r="U1301" s="94">
        <v>24444.9</v>
      </c>
      <c r="V1301" t="s">
        <v>71</v>
      </c>
      <c r="W1301" s="92"/>
      <c r="X1301" t="s">
        <v>2</v>
      </c>
      <c r="Y1301" t="s">
        <v>3</v>
      </c>
      <c r="Z1301" s="94">
        <v>0</v>
      </c>
      <c r="AA1301" s="94">
        <v>0</v>
      </c>
      <c r="AB1301" s="94">
        <v>0</v>
      </c>
      <c r="AC1301" s="94">
        <v>0</v>
      </c>
      <c r="AD1301" s="94">
        <v>0</v>
      </c>
    </row>
    <row r="1302" spans="1:30" x14ac:dyDescent="0.2">
      <c r="A1302" t="s">
        <v>1321</v>
      </c>
      <c r="B1302" t="s">
        <v>8</v>
      </c>
      <c r="C1302" t="s">
        <v>29</v>
      </c>
      <c r="D1302" t="s">
        <v>66</v>
      </c>
      <c r="E1302" t="s">
        <v>1322</v>
      </c>
      <c r="F1302" s="84" t="str">
        <f>VLOOKUP(A1302,[1]Sheet1!$A$2:$E$1721,5,FALSE)</f>
        <v>5</v>
      </c>
      <c r="G1302" s="84"/>
      <c r="H1302" s="92">
        <v>43886</v>
      </c>
      <c r="I1302" s="93">
        <f t="shared" si="20"/>
        <v>2020</v>
      </c>
      <c r="J1302" s="94">
        <v>23224.34</v>
      </c>
      <c r="K1302" s="94">
        <v>24442.46</v>
      </c>
      <c r="L1302" s="94">
        <v>-1218.1199999999999</v>
      </c>
      <c r="M1302" s="94">
        <v>0</v>
      </c>
      <c r="N1302" s="94">
        <v>-4644.7700000000004</v>
      </c>
      <c r="O1302" s="94">
        <v>0</v>
      </c>
      <c r="P1302" s="94">
        <v>0</v>
      </c>
      <c r="Q1302" s="94">
        <v>0</v>
      </c>
      <c r="R1302" t="s">
        <v>33</v>
      </c>
      <c r="S1302" s="94">
        <v>-5862.89</v>
      </c>
      <c r="T1302" s="94">
        <v>18579.57</v>
      </c>
      <c r="U1302" s="94">
        <v>24442.46</v>
      </c>
      <c r="V1302" t="s">
        <v>71</v>
      </c>
      <c r="W1302" s="92"/>
      <c r="X1302" t="s">
        <v>2</v>
      </c>
      <c r="Y1302" t="s">
        <v>3</v>
      </c>
      <c r="Z1302" s="94">
        <v>0</v>
      </c>
      <c r="AA1302" s="94">
        <v>0</v>
      </c>
      <c r="AB1302" s="94">
        <v>0</v>
      </c>
      <c r="AC1302" s="94">
        <v>0</v>
      </c>
      <c r="AD1302" s="94">
        <v>0</v>
      </c>
    </row>
    <row r="1303" spans="1:30" x14ac:dyDescent="0.2">
      <c r="A1303" t="s">
        <v>1321</v>
      </c>
      <c r="B1303" t="s">
        <v>9</v>
      </c>
      <c r="C1303" t="s">
        <v>29</v>
      </c>
      <c r="D1303" t="s">
        <v>66</v>
      </c>
      <c r="E1303" t="s">
        <v>1322</v>
      </c>
      <c r="F1303" s="84" t="str">
        <f>VLOOKUP(A1303,[1]Sheet1!$A$2:$E$1721,5,FALSE)</f>
        <v>5</v>
      </c>
      <c r="G1303" s="84"/>
      <c r="H1303" s="92">
        <v>43886</v>
      </c>
      <c r="I1303" s="93">
        <f t="shared" si="20"/>
        <v>2020</v>
      </c>
      <c r="J1303" s="94">
        <v>23224.34</v>
      </c>
      <c r="K1303" s="94">
        <v>24442.46</v>
      </c>
      <c r="L1303" s="94">
        <v>-1218.1199999999999</v>
      </c>
      <c r="M1303" s="94">
        <v>0</v>
      </c>
      <c r="N1303" s="94">
        <v>-4644.7700000000004</v>
      </c>
      <c r="O1303" s="94">
        <v>0</v>
      </c>
      <c r="P1303" s="94">
        <v>0</v>
      </c>
      <c r="Q1303" s="94">
        <v>0</v>
      </c>
      <c r="R1303" t="s">
        <v>33</v>
      </c>
      <c r="S1303" s="94">
        <v>-5862.89</v>
      </c>
      <c r="T1303" s="94">
        <v>18579.57</v>
      </c>
      <c r="U1303" s="94">
        <v>24442.46</v>
      </c>
      <c r="V1303" t="s">
        <v>71</v>
      </c>
      <c r="W1303" s="92"/>
      <c r="X1303" t="s">
        <v>2</v>
      </c>
      <c r="Y1303" t="s">
        <v>3</v>
      </c>
      <c r="Z1303" s="94">
        <v>0</v>
      </c>
      <c r="AA1303" s="94">
        <v>0</v>
      </c>
      <c r="AB1303" s="94">
        <v>0</v>
      </c>
      <c r="AC1303" s="94">
        <v>0</v>
      </c>
      <c r="AD1303" s="94">
        <v>0</v>
      </c>
    </row>
    <row r="1304" spans="1:30" x14ac:dyDescent="0.2">
      <c r="A1304" t="s">
        <v>1321</v>
      </c>
      <c r="B1304" t="s">
        <v>10</v>
      </c>
      <c r="C1304" t="s">
        <v>29</v>
      </c>
      <c r="D1304" t="s">
        <v>66</v>
      </c>
      <c r="E1304" t="s">
        <v>1322</v>
      </c>
      <c r="F1304" s="84" t="str">
        <f>VLOOKUP(A1304,[1]Sheet1!$A$2:$E$1721,5,FALSE)</f>
        <v>5</v>
      </c>
      <c r="G1304" s="84"/>
      <c r="H1304" s="92">
        <v>43886</v>
      </c>
      <c r="I1304" s="93">
        <f t="shared" si="20"/>
        <v>2020</v>
      </c>
      <c r="J1304" s="94">
        <v>23231.3</v>
      </c>
      <c r="K1304" s="94">
        <v>24449.78</v>
      </c>
      <c r="L1304" s="94">
        <v>-1218.48</v>
      </c>
      <c r="M1304" s="94">
        <v>0</v>
      </c>
      <c r="N1304" s="94">
        <v>-4646.16</v>
      </c>
      <c r="O1304" s="94">
        <v>0</v>
      </c>
      <c r="P1304" s="94">
        <v>0</v>
      </c>
      <c r="Q1304" s="94">
        <v>0</v>
      </c>
      <c r="R1304" t="s">
        <v>33</v>
      </c>
      <c r="S1304" s="94">
        <v>-5864.64</v>
      </c>
      <c r="T1304" s="94">
        <v>18585.14</v>
      </c>
      <c r="U1304" s="94">
        <v>24449.78</v>
      </c>
      <c r="V1304" t="s">
        <v>71</v>
      </c>
      <c r="W1304" s="92"/>
      <c r="X1304" t="s">
        <v>2</v>
      </c>
      <c r="Y1304" t="s">
        <v>3</v>
      </c>
      <c r="Z1304" s="94">
        <v>0</v>
      </c>
      <c r="AA1304" s="94">
        <v>0</v>
      </c>
      <c r="AB1304" s="94">
        <v>0</v>
      </c>
      <c r="AC1304" s="94">
        <v>0</v>
      </c>
      <c r="AD1304" s="94">
        <v>0</v>
      </c>
    </row>
    <row r="1305" spans="1:30" x14ac:dyDescent="0.2">
      <c r="A1305" t="s">
        <v>1321</v>
      </c>
      <c r="B1305" t="s">
        <v>11</v>
      </c>
      <c r="C1305" t="s">
        <v>29</v>
      </c>
      <c r="D1305" t="s">
        <v>66</v>
      </c>
      <c r="E1305" t="s">
        <v>1322</v>
      </c>
      <c r="F1305" s="84" t="str">
        <f>VLOOKUP(A1305,[1]Sheet1!$A$2:$E$1721,5,FALSE)</f>
        <v>5</v>
      </c>
      <c r="G1305" s="84"/>
      <c r="H1305" s="92">
        <v>43910</v>
      </c>
      <c r="I1305" s="93">
        <f t="shared" si="20"/>
        <v>2020</v>
      </c>
      <c r="J1305" s="94">
        <v>24292.62</v>
      </c>
      <c r="K1305" s="94">
        <v>24444.9</v>
      </c>
      <c r="L1305" s="94">
        <v>-152.28</v>
      </c>
      <c r="M1305" s="94">
        <v>0</v>
      </c>
      <c r="N1305" s="94">
        <v>-4644.6099999999997</v>
      </c>
      <c r="O1305" s="94">
        <v>0</v>
      </c>
      <c r="P1305" s="94">
        <v>0</v>
      </c>
      <c r="Q1305" s="94">
        <v>0</v>
      </c>
      <c r="R1305" t="s">
        <v>33</v>
      </c>
      <c r="S1305" s="94">
        <v>-4796.8900000000003</v>
      </c>
      <c r="T1305" s="94">
        <v>19648.009999999998</v>
      </c>
      <c r="U1305" s="94">
        <v>24444.9</v>
      </c>
      <c r="V1305" t="s">
        <v>71</v>
      </c>
      <c r="W1305" s="92"/>
      <c r="X1305" t="s">
        <v>2</v>
      </c>
      <c r="Y1305" t="s">
        <v>3</v>
      </c>
      <c r="Z1305" s="94">
        <v>0</v>
      </c>
      <c r="AA1305" s="94">
        <v>0</v>
      </c>
      <c r="AB1305" s="94">
        <v>0</v>
      </c>
      <c r="AC1305" s="94">
        <v>0</v>
      </c>
      <c r="AD1305" s="94">
        <v>0</v>
      </c>
    </row>
    <row r="1306" spans="1:30" x14ac:dyDescent="0.2">
      <c r="A1306" t="s">
        <v>1323</v>
      </c>
      <c r="B1306" t="s">
        <v>0</v>
      </c>
      <c r="C1306" t="s">
        <v>29</v>
      </c>
      <c r="D1306" t="s">
        <v>66</v>
      </c>
      <c r="E1306" t="s">
        <v>1324</v>
      </c>
      <c r="F1306" s="84" t="str">
        <f>VLOOKUP(A1306,[1]Sheet1!$A$2:$E$1721,5,FALSE)</f>
        <v>6</v>
      </c>
      <c r="G1306" s="84"/>
      <c r="H1306" s="92">
        <v>44081</v>
      </c>
      <c r="I1306" s="93">
        <f t="shared" si="20"/>
        <v>2020</v>
      </c>
      <c r="J1306" s="94">
        <v>0</v>
      </c>
      <c r="K1306" s="94">
        <v>0</v>
      </c>
      <c r="L1306" s="94">
        <v>0</v>
      </c>
      <c r="M1306" s="94">
        <v>24444.9</v>
      </c>
      <c r="N1306" s="94">
        <v>-2184.41</v>
      </c>
      <c r="O1306" s="94">
        <v>0</v>
      </c>
      <c r="P1306" s="94">
        <v>0</v>
      </c>
      <c r="Q1306" s="94">
        <v>0</v>
      </c>
      <c r="R1306" t="s">
        <v>33</v>
      </c>
      <c r="S1306" s="94">
        <v>-2184.41</v>
      </c>
      <c r="T1306" s="94">
        <v>22260.49</v>
      </c>
      <c r="U1306" s="94">
        <v>24444.9</v>
      </c>
      <c r="V1306" t="s">
        <v>71</v>
      </c>
      <c r="W1306" s="92"/>
      <c r="X1306" t="s">
        <v>2</v>
      </c>
      <c r="Y1306" t="s">
        <v>3</v>
      </c>
      <c r="Z1306" s="94">
        <v>0</v>
      </c>
      <c r="AA1306" s="94">
        <v>0</v>
      </c>
      <c r="AB1306" s="94">
        <v>0</v>
      </c>
      <c r="AC1306" s="94">
        <v>0</v>
      </c>
      <c r="AD1306" s="94">
        <v>0</v>
      </c>
    </row>
    <row r="1307" spans="1:30" x14ac:dyDescent="0.2">
      <c r="A1307" t="s">
        <v>1133</v>
      </c>
      <c r="B1307" t="s">
        <v>0</v>
      </c>
      <c r="C1307" t="s">
        <v>31</v>
      </c>
      <c r="D1307" t="s">
        <v>69</v>
      </c>
      <c r="E1307" t="s">
        <v>1134</v>
      </c>
      <c r="F1307" s="84" t="str">
        <f>VLOOKUP(A1307,[1]Sheet1!$A$2:$E$1721,5,FALSE)</f>
        <v>7</v>
      </c>
      <c r="G1307" s="84"/>
      <c r="H1307" s="92">
        <v>38967</v>
      </c>
      <c r="I1307" s="93">
        <f t="shared" si="20"/>
        <v>2006</v>
      </c>
      <c r="J1307" s="94">
        <v>2850</v>
      </c>
      <c r="K1307" s="94">
        <v>57000</v>
      </c>
      <c r="L1307" s="94">
        <v>-54150</v>
      </c>
      <c r="M1307" s="94">
        <v>0</v>
      </c>
      <c r="N1307" s="94">
        <v>0</v>
      </c>
      <c r="O1307" s="94">
        <v>0</v>
      </c>
      <c r="P1307" s="94">
        <v>0</v>
      </c>
      <c r="Q1307" s="94">
        <v>0</v>
      </c>
      <c r="R1307" t="s">
        <v>33</v>
      </c>
      <c r="S1307" s="94">
        <v>-54150</v>
      </c>
      <c r="T1307" s="94">
        <v>2850</v>
      </c>
      <c r="U1307" s="94">
        <v>57000</v>
      </c>
      <c r="V1307" t="s">
        <v>9</v>
      </c>
      <c r="W1307" s="92"/>
      <c r="X1307" t="s">
        <v>2</v>
      </c>
      <c r="Y1307" t="s">
        <v>3</v>
      </c>
      <c r="Z1307" s="94">
        <v>0</v>
      </c>
      <c r="AA1307" s="94">
        <v>0</v>
      </c>
      <c r="AB1307" s="94">
        <v>0</v>
      </c>
      <c r="AC1307" s="94">
        <v>0</v>
      </c>
      <c r="AD1307" s="94">
        <v>0</v>
      </c>
    </row>
    <row r="1308" spans="1:30" x14ac:dyDescent="0.2">
      <c r="A1308" t="s">
        <v>2556</v>
      </c>
      <c r="B1308" t="s">
        <v>0</v>
      </c>
      <c r="C1308" t="s">
        <v>31</v>
      </c>
      <c r="D1308" t="s">
        <v>69</v>
      </c>
      <c r="E1308" t="s">
        <v>2557</v>
      </c>
      <c r="F1308" s="84" t="str">
        <f>VLOOKUP(A1308,[1]Sheet1!$A$2:$E$1721,5,FALSE)</f>
        <v>7</v>
      </c>
      <c r="G1308" s="84"/>
      <c r="H1308" s="92">
        <v>39119</v>
      </c>
      <c r="I1308" s="93">
        <f t="shared" si="20"/>
        <v>2007</v>
      </c>
      <c r="J1308" s="94">
        <v>1092</v>
      </c>
      <c r="K1308" s="94">
        <v>21840</v>
      </c>
      <c r="L1308" s="94">
        <v>-20748</v>
      </c>
      <c r="M1308" s="94">
        <v>0</v>
      </c>
      <c r="N1308" s="94">
        <v>0</v>
      </c>
      <c r="O1308" s="94">
        <v>-21840</v>
      </c>
      <c r="P1308" s="94">
        <v>0</v>
      </c>
      <c r="Q1308" s="94">
        <v>20748</v>
      </c>
      <c r="R1308" t="s">
        <v>33</v>
      </c>
      <c r="S1308" s="94">
        <v>0</v>
      </c>
      <c r="T1308" s="94">
        <v>0</v>
      </c>
      <c r="U1308" s="94">
        <v>0</v>
      </c>
      <c r="V1308" t="s">
        <v>9</v>
      </c>
      <c r="W1308" s="92">
        <v>44286</v>
      </c>
      <c r="X1308" t="s">
        <v>2</v>
      </c>
      <c r="Y1308" t="s">
        <v>3</v>
      </c>
      <c r="Z1308" s="94">
        <v>0</v>
      </c>
      <c r="AA1308" s="94">
        <v>0</v>
      </c>
      <c r="AB1308" s="94">
        <v>0</v>
      </c>
      <c r="AC1308" s="94">
        <v>0</v>
      </c>
      <c r="AD1308" s="94">
        <v>0</v>
      </c>
    </row>
    <row r="1309" spans="1:30" x14ac:dyDescent="0.2">
      <c r="A1309" t="s">
        <v>1115</v>
      </c>
      <c r="B1309" t="s">
        <v>0</v>
      </c>
      <c r="C1309" t="s">
        <v>31</v>
      </c>
      <c r="D1309" t="s">
        <v>69</v>
      </c>
      <c r="E1309" t="s">
        <v>1116</v>
      </c>
      <c r="F1309" s="84" t="str">
        <f>VLOOKUP(A1309,[1]Sheet1!$A$2:$E$1721,5,FALSE)</f>
        <v>6</v>
      </c>
      <c r="G1309" s="84"/>
      <c r="H1309" s="92">
        <v>39331</v>
      </c>
      <c r="I1309" s="93">
        <f t="shared" si="20"/>
        <v>2007</v>
      </c>
      <c r="J1309" s="94">
        <v>2975</v>
      </c>
      <c r="K1309" s="94">
        <v>59500</v>
      </c>
      <c r="L1309" s="94">
        <v>-56525</v>
      </c>
      <c r="M1309" s="94">
        <v>0</v>
      </c>
      <c r="N1309" s="94">
        <v>0</v>
      </c>
      <c r="O1309" s="94">
        <v>0</v>
      </c>
      <c r="P1309" s="94">
        <v>0</v>
      </c>
      <c r="Q1309" s="94">
        <v>0</v>
      </c>
      <c r="R1309" t="s">
        <v>33</v>
      </c>
      <c r="S1309" s="94">
        <v>-56525</v>
      </c>
      <c r="T1309" s="94">
        <v>2975</v>
      </c>
      <c r="U1309" s="94">
        <v>59500</v>
      </c>
      <c r="V1309" t="s">
        <v>9</v>
      </c>
      <c r="W1309" s="92"/>
      <c r="X1309" t="s">
        <v>2</v>
      </c>
      <c r="Y1309" t="s">
        <v>3</v>
      </c>
      <c r="Z1309" s="94">
        <v>0</v>
      </c>
      <c r="AA1309" s="94">
        <v>0</v>
      </c>
      <c r="AB1309" s="94">
        <v>0</v>
      </c>
      <c r="AC1309" s="94">
        <v>0</v>
      </c>
      <c r="AD1309" s="94">
        <v>0</v>
      </c>
    </row>
    <row r="1310" spans="1:30" x14ac:dyDescent="0.2">
      <c r="A1310" t="s">
        <v>788</v>
      </c>
      <c r="B1310" t="s">
        <v>0</v>
      </c>
      <c r="C1310" t="s">
        <v>31</v>
      </c>
      <c r="D1310" t="s">
        <v>69</v>
      </c>
      <c r="E1310" t="s">
        <v>789</v>
      </c>
      <c r="F1310" s="84" t="str">
        <f>VLOOKUP(A1310,[1]Sheet1!$A$2:$E$1721,5,FALSE)</f>
        <v>6</v>
      </c>
      <c r="G1310" s="84"/>
      <c r="H1310" s="92">
        <v>39564</v>
      </c>
      <c r="I1310" s="93">
        <f t="shared" si="20"/>
        <v>2008</v>
      </c>
      <c r="J1310" s="94">
        <v>10977.15</v>
      </c>
      <c r="K1310" s="94">
        <v>219543</v>
      </c>
      <c r="L1310" s="94">
        <v>-208565.85</v>
      </c>
      <c r="M1310" s="94">
        <v>0</v>
      </c>
      <c r="N1310" s="94">
        <v>0</v>
      </c>
      <c r="O1310" s="94">
        <v>0</v>
      </c>
      <c r="P1310" s="94">
        <v>0</v>
      </c>
      <c r="Q1310" s="94">
        <v>0</v>
      </c>
      <c r="R1310" t="s">
        <v>33</v>
      </c>
      <c r="S1310" s="94">
        <v>-208565.85</v>
      </c>
      <c r="T1310" s="94">
        <v>10977.15</v>
      </c>
      <c r="U1310" s="94">
        <v>219543</v>
      </c>
      <c r="V1310" t="s">
        <v>9</v>
      </c>
      <c r="W1310" s="92"/>
      <c r="X1310" t="s">
        <v>2</v>
      </c>
      <c r="Y1310" t="s">
        <v>3</v>
      </c>
      <c r="Z1310" s="94">
        <v>0</v>
      </c>
      <c r="AA1310" s="94">
        <v>0</v>
      </c>
      <c r="AB1310" s="94">
        <v>0</v>
      </c>
      <c r="AC1310" s="94">
        <v>0</v>
      </c>
      <c r="AD1310" s="94">
        <v>0</v>
      </c>
    </row>
    <row r="1311" spans="1:30" x14ac:dyDescent="0.2">
      <c r="A1311" t="s">
        <v>1189</v>
      </c>
      <c r="B1311" t="s">
        <v>0</v>
      </c>
      <c r="C1311" t="s">
        <v>31</v>
      </c>
      <c r="D1311" t="s">
        <v>69</v>
      </c>
      <c r="E1311" t="s">
        <v>1190</v>
      </c>
      <c r="F1311" s="84" t="str">
        <f>VLOOKUP(A1311,[1]Sheet1!$A$2:$E$1721,5,FALSE)</f>
        <v>6</v>
      </c>
      <c r="G1311" s="84"/>
      <c r="H1311" s="92">
        <v>39577</v>
      </c>
      <c r="I1311" s="93">
        <f t="shared" si="20"/>
        <v>2008</v>
      </c>
      <c r="J1311" s="94">
        <v>2248.15</v>
      </c>
      <c r="K1311" s="94">
        <v>44963</v>
      </c>
      <c r="L1311" s="94">
        <v>-42714.85</v>
      </c>
      <c r="M1311" s="94">
        <v>0</v>
      </c>
      <c r="N1311" s="94">
        <v>0</v>
      </c>
      <c r="O1311" s="94">
        <v>0</v>
      </c>
      <c r="P1311" s="94">
        <v>0</v>
      </c>
      <c r="Q1311" s="94">
        <v>0</v>
      </c>
      <c r="R1311" t="s">
        <v>33</v>
      </c>
      <c r="S1311" s="94">
        <v>-42714.85</v>
      </c>
      <c r="T1311" s="94">
        <v>2248.15</v>
      </c>
      <c r="U1311" s="94">
        <v>44963</v>
      </c>
      <c r="V1311" t="s">
        <v>9</v>
      </c>
      <c r="W1311" s="92"/>
      <c r="X1311" t="s">
        <v>2</v>
      </c>
      <c r="Y1311" t="s">
        <v>3</v>
      </c>
      <c r="Z1311" s="94">
        <v>0</v>
      </c>
      <c r="AA1311" s="94">
        <v>0</v>
      </c>
      <c r="AB1311" s="94">
        <v>0</v>
      </c>
      <c r="AC1311" s="94">
        <v>0</v>
      </c>
      <c r="AD1311" s="94">
        <v>0</v>
      </c>
    </row>
    <row r="1312" spans="1:30" x14ac:dyDescent="0.2">
      <c r="A1312" t="s">
        <v>1211</v>
      </c>
      <c r="B1312" t="s">
        <v>0</v>
      </c>
      <c r="C1312" t="s">
        <v>31</v>
      </c>
      <c r="D1312" t="s">
        <v>69</v>
      </c>
      <c r="E1312" t="s">
        <v>1212</v>
      </c>
      <c r="F1312" s="84" t="str">
        <f>VLOOKUP(A1312,[1]Sheet1!$A$2:$E$1721,5,FALSE)</f>
        <v>5</v>
      </c>
      <c r="G1312" s="84"/>
      <c r="H1312" s="92">
        <v>39954</v>
      </c>
      <c r="I1312" s="93">
        <f t="shared" si="20"/>
        <v>2009</v>
      </c>
      <c r="J1312" s="94">
        <v>2000</v>
      </c>
      <c r="K1312" s="94">
        <v>40000</v>
      </c>
      <c r="L1312" s="94">
        <v>-38000</v>
      </c>
      <c r="M1312" s="94">
        <v>0</v>
      </c>
      <c r="N1312" s="94">
        <v>0</v>
      </c>
      <c r="O1312" s="94">
        <v>0</v>
      </c>
      <c r="P1312" s="94">
        <v>0</v>
      </c>
      <c r="Q1312" s="94">
        <v>0</v>
      </c>
      <c r="R1312" t="s">
        <v>33</v>
      </c>
      <c r="S1312" s="94">
        <v>-38000</v>
      </c>
      <c r="T1312" s="94">
        <v>2000</v>
      </c>
      <c r="U1312" s="94">
        <v>40000</v>
      </c>
      <c r="V1312" t="s">
        <v>9</v>
      </c>
      <c r="W1312" s="92"/>
      <c r="X1312" t="s">
        <v>2</v>
      </c>
      <c r="Y1312" t="s">
        <v>3</v>
      </c>
      <c r="Z1312" s="94">
        <v>0</v>
      </c>
      <c r="AA1312" s="94">
        <v>0</v>
      </c>
      <c r="AB1312" s="94">
        <v>0</v>
      </c>
      <c r="AC1312" s="94">
        <v>0</v>
      </c>
      <c r="AD1312" s="94">
        <v>0</v>
      </c>
    </row>
    <row r="1313" spans="1:30" x14ac:dyDescent="0.2">
      <c r="A1313" t="s">
        <v>2558</v>
      </c>
      <c r="B1313" t="s">
        <v>0</v>
      </c>
      <c r="C1313" t="s">
        <v>31</v>
      </c>
      <c r="D1313" t="s">
        <v>69</v>
      </c>
      <c r="E1313" t="s">
        <v>2559</v>
      </c>
      <c r="F1313" s="84" t="str">
        <f>VLOOKUP(A1313,[1]Sheet1!$A$2:$E$1721,5,FALSE)</f>
        <v>4</v>
      </c>
      <c r="G1313" s="84"/>
      <c r="H1313" s="92">
        <v>40135</v>
      </c>
      <c r="I1313" s="93">
        <f t="shared" si="20"/>
        <v>2009</v>
      </c>
      <c r="J1313" s="94">
        <v>800</v>
      </c>
      <c r="K1313" s="94">
        <v>16000</v>
      </c>
      <c r="L1313" s="94">
        <v>-15200</v>
      </c>
      <c r="M1313" s="94">
        <v>0</v>
      </c>
      <c r="N1313" s="94">
        <v>0</v>
      </c>
      <c r="O1313" s="94">
        <v>-16000</v>
      </c>
      <c r="P1313" s="94">
        <v>0</v>
      </c>
      <c r="Q1313" s="94">
        <v>15200</v>
      </c>
      <c r="R1313" t="s">
        <v>33</v>
      </c>
      <c r="S1313" s="94">
        <v>0</v>
      </c>
      <c r="T1313" s="94">
        <v>0</v>
      </c>
      <c r="U1313" s="94">
        <v>0</v>
      </c>
      <c r="V1313" t="s">
        <v>9</v>
      </c>
      <c r="W1313" s="92">
        <v>44286</v>
      </c>
      <c r="X1313" t="s">
        <v>2</v>
      </c>
      <c r="Y1313" t="s">
        <v>3</v>
      </c>
      <c r="Z1313" s="94">
        <v>0</v>
      </c>
      <c r="AA1313" s="94">
        <v>0</v>
      </c>
      <c r="AB1313" s="94">
        <v>0</v>
      </c>
      <c r="AC1313" s="94">
        <v>0</v>
      </c>
      <c r="AD1313" s="94">
        <v>0</v>
      </c>
    </row>
    <row r="1314" spans="1:30" x14ac:dyDescent="0.2">
      <c r="A1314" t="s">
        <v>2560</v>
      </c>
      <c r="B1314" t="s">
        <v>0</v>
      </c>
      <c r="C1314" t="s">
        <v>31</v>
      </c>
      <c r="D1314" t="s">
        <v>69</v>
      </c>
      <c r="E1314" t="s">
        <v>2561</v>
      </c>
      <c r="F1314" s="84" t="str">
        <f>VLOOKUP(A1314,[1]Sheet1!$A$2:$E$1721,5,FALSE)</f>
        <v>4</v>
      </c>
      <c r="G1314" s="84"/>
      <c r="H1314" s="92">
        <v>40184</v>
      </c>
      <c r="I1314" s="93">
        <f t="shared" si="20"/>
        <v>2010</v>
      </c>
      <c r="J1314" s="94">
        <v>645</v>
      </c>
      <c r="K1314" s="94">
        <v>12900</v>
      </c>
      <c r="L1314" s="94">
        <v>-12255</v>
      </c>
      <c r="M1314" s="94">
        <v>0</v>
      </c>
      <c r="N1314" s="94">
        <v>0</v>
      </c>
      <c r="O1314" s="94">
        <v>-12900</v>
      </c>
      <c r="P1314" s="94">
        <v>0</v>
      </c>
      <c r="Q1314" s="94">
        <v>12255</v>
      </c>
      <c r="R1314" t="s">
        <v>33</v>
      </c>
      <c r="S1314" s="94">
        <v>0</v>
      </c>
      <c r="T1314" s="94">
        <v>0</v>
      </c>
      <c r="U1314" s="94">
        <v>0</v>
      </c>
      <c r="V1314" t="s">
        <v>9</v>
      </c>
      <c r="W1314" s="92">
        <v>44286</v>
      </c>
      <c r="X1314" t="s">
        <v>2</v>
      </c>
      <c r="Y1314" t="s">
        <v>3</v>
      </c>
      <c r="Z1314" s="94">
        <v>0</v>
      </c>
      <c r="AA1314" s="94">
        <v>0</v>
      </c>
      <c r="AB1314" s="94">
        <v>0</v>
      </c>
      <c r="AC1314" s="94">
        <v>0</v>
      </c>
      <c r="AD1314" s="94">
        <v>0</v>
      </c>
    </row>
    <row r="1315" spans="1:30" x14ac:dyDescent="0.2">
      <c r="A1315" t="s">
        <v>2562</v>
      </c>
      <c r="B1315" t="s">
        <v>0</v>
      </c>
      <c r="C1315" t="s">
        <v>31</v>
      </c>
      <c r="D1315" t="s">
        <v>69</v>
      </c>
      <c r="E1315" t="s">
        <v>2563</v>
      </c>
      <c r="F1315" s="84" t="str">
        <f>VLOOKUP(A1315,[1]Sheet1!$A$2:$E$1721,5,FALSE)</f>
        <v>4</v>
      </c>
      <c r="G1315" s="84"/>
      <c r="H1315" s="92">
        <v>40213</v>
      </c>
      <c r="I1315" s="93">
        <f t="shared" si="20"/>
        <v>2010</v>
      </c>
      <c r="J1315" s="94">
        <v>960</v>
      </c>
      <c r="K1315" s="94">
        <v>19200</v>
      </c>
      <c r="L1315" s="94">
        <v>-18240</v>
      </c>
      <c r="M1315" s="94">
        <v>0</v>
      </c>
      <c r="N1315" s="94">
        <v>0</v>
      </c>
      <c r="O1315" s="94">
        <v>-19200</v>
      </c>
      <c r="P1315" s="94">
        <v>0</v>
      </c>
      <c r="Q1315" s="94">
        <v>18240</v>
      </c>
      <c r="R1315" t="s">
        <v>33</v>
      </c>
      <c r="S1315" s="94">
        <v>0</v>
      </c>
      <c r="T1315" s="94">
        <v>0</v>
      </c>
      <c r="U1315" s="94">
        <v>0</v>
      </c>
      <c r="V1315" t="s">
        <v>9</v>
      </c>
      <c r="W1315" s="92">
        <v>44286</v>
      </c>
      <c r="X1315" t="s">
        <v>2</v>
      </c>
      <c r="Y1315" t="s">
        <v>3</v>
      </c>
      <c r="Z1315" s="94">
        <v>0</v>
      </c>
      <c r="AA1315" s="94">
        <v>0</v>
      </c>
      <c r="AB1315" s="94">
        <v>0</v>
      </c>
      <c r="AC1315" s="94">
        <v>0</v>
      </c>
      <c r="AD1315" s="94">
        <v>0</v>
      </c>
    </row>
    <row r="1316" spans="1:30" x14ac:dyDescent="0.2">
      <c r="A1316" t="s">
        <v>1518</v>
      </c>
      <c r="B1316" t="s">
        <v>0</v>
      </c>
      <c r="C1316" t="s">
        <v>31</v>
      </c>
      <c r="D1316" t="s">
        <v>69</v>
      </c>
      <c r="E1316" t="s">
        <v>1444</v>
      </c>
      <c r="F1316" s="84" t="str">
        <f>VLOOKUP(A1316,[1]Sheet1!$A$2:$E$1721,5,FALSE)</f>
        <v>4</v>
      </c>
      <c r="G1316" s="84"/>
      <c r="H1316" s="92">
        <v>40291</v>
      </c>
      <c r="I1316" s="93">
        <f t="shared" si="20"/>
        <v>2010</v>
      </c>
      <c r="J1316" s="94">
        <v>643.25</v>
      </c>
      <c r="K1316" s="94">
        <v>12865</v>
      </c>
      <c r="L1316" s="94">
        <v>-12221.75</v>
      </c>
      <c r="M1316" s="94">
        <v>0</v>
      </c>
      <c r="N1316" s="94">
        <v>0</v>
      </c>
      <c r="O1316" s="94">
        <v>0</v>
      </c>
      <c r="P1316" s="94">
        <v>0</v>
      </c>
      <c r="Q1316" s="94">
        <v>0</v>
      </c>
      <c r="R1316" t="s">
        <v>33</v>
      </c>
      <c r="S1316" s="94">
        <v>-12221.75</v>
      </c>
      <c r="T1316" s="94">
        <v>643.25</v>
      </c>
      <c r="U1316" s="94">
        <v>12865</v>
      </c>
      <c r="V1316" t="s">
        <v>9</v>
      </c>
      <c r="W1316" s="92"/>
      <c r="X1316" t="s">
        <v>2</v>
      </c>
      <c r="Y1316" t="s">
        <v>3</v>
      </c>
      <c r="Z1316" s="94">
        <v>0</v>
      </c>
      <c r="AA1316" s="94">
        <v>0</v>
      </c>
      <c r="AB1316" s="94">
        <v>0</v>
      </c>
      <c r="AC1316" s="94">
        <v>0</v>
      </c>
      <c r="AD1316" s="94">
        <v>0</v>
      </c>
    </row>
    <row r="1317" spans="1:30" x14ac:dyDescent="0.2">
      <c r="A1317" t="s">
        <v>1443</v>
      </c>
      <c r="B1317" t="s">
        <v>0</v>
      </c>
      <c r="C1317" t="s">
        <v>31</v>
      </c>
      <c r="D1317" t="s">
        <v>69</v>
      </c>
      <c r="E1317" t="s">
        <v>1444</v>
      </c>
      <c r="F1317" s="84" t="str">
        <f>VLOOKUP(A1317,[1]Sheet1!$A$2:$E$1721,5,FALSE)</f>
        <v>4</v>
      </c>
      <c r="G1317" s="84"/>
      <c r="H1317" s="92">
        <v>40419</v>
      </c>
      <c r="I1317" s="93">
        <f t="shared" si="20"/>
        <v>2010</v>
      </c>
      <c r="J1317" s="94">
        <v>813.65</v>
      </c>
      <c r="K1317" s="94">
        <v>16273</v>
      </c>
      <c r="L1317" s="94">
        <v>-15459.35</v>
      </c>
      <c r="M1317" s="94">
        <v>0</v>
      </c>
      <c r="N1317" s="94">
        <v>0</v>
      </c>
      <c r="O1317" s="94">
        <v>0</v>
      </c>
      <c r="P1317" s="94">
        <v>0</v>
      </c>
      <c r="Q1317" s="94">
        <v>0</v>
      </c>
      <c r="R1317" t="s">
        <v>33</v>
      </c>
      <c r="S1317" s="94">
        <v>-15459.35</v>
      </c>
      <c r="T1317" s="94">
        <v>813.65</v>
      </c>
      <c r="U1317" s="94">
        <v>16273</v>
      </c>
      <c r="V1317" t="s">
        <v>9</v>
      </c>
      <c r="W1317" s="92"/>
      <c r="X1317" t="s">
        <v>2</v>
      </c>
      <c r="Y1317" t="s">
        <v>3</v>
      </c>
      <c r="Z1317" s="94">
        <v>0</v>
      </c>
      <c r="AA1317" s="94">
        <v>0</v>
      </c>
      <c r="AB1317" s="94">
        <v>0</v>
      </c>
      <c r="AC1317" s="94">
        <v>0</v>
      </c>
      <c r="AD1317" s="94">
        <v>0</v>
      </c>
    </row>
    <row r="1318" spans="1:30" x14ac:dyDescent="0.2">
      <c r="A1318" t="s">
        <v>1496</v>
      </c>
      <c r="B1318" t="s">
        <v>0</v>
      </c>
      <c r="C1318" t="s">
        <v>31</v>
      </c>
      <c r="D1318" t="s">
        <v>69</v>
      </c>
      <c r="E1318" t="s">
        <v>1444</v>
      </c>
      <c r="F1318" s="84" t="str">
        <f>VLOOKUP(A1318,[1]Sheet1!$A$2:$E$1721,5,FALSE)</f>
        <v>4</v>
      </c>
      <c r="G1318" s="84"/>
      <c r="H1318" s="92">
        <v>40419</v>
      </c>
      <c r="I1318" s="93">
        <f t="shared" si="20"/>
        <v>2010</v>
      </c>
      <c r="J1318" s="94">
        <v>700.45</v>
      </c>
      <c r="K1318" s="94">
        <v>14001</v>
      </c>
      <c r="L1318" s="94">
        <v>-13300.55</v>
      </c>
      <c r="M1318" s="94">
        <v>0</v>
      </c>
      <c r="N1318" s="94">
        <v>0</v>
      </c>
      <c r="O1318" s="94">
        <v>0</v>
      </c>
      <c r="P1318" s="94">
        <v>0</v>
      </c>
      <c r="Q1318" s="94">
        <v>0</v>
      </c>
      <c r="R1318" t="s">
        <v>33</v>
      </c>
      <c r="S1318" s="94">
        <v>-13300.55</v>
      </c>
      <c r="T1318" s="94">
        <v>700.45</v>
      </c>
      <c r="U1318" s="94">
        <v>14001</v>
      </c>
      <c r="V1318" t="s">
        <v>9</v>
      </c>
      <c r="W1318" s="92"/>
      <c r="X1318" t="s">
        <v>2</v>
      </c>
      <c r="Y1318" t="s">
        <v>3</v>
      </c>
      <c r="Z1318" s="94">
        <v>0</v>
      </c>
      <c r="AA1318" s="94">
        <v>0</v>
      </c>
      <c r="AB1318" s="94">
        <v>0</v>
      </c>
      <c r="AC1318" s="94">
        <v>0</v>
      </c>
      <c r="AD1318" s="94">
        <v>0</v>
      </c>
    </row>
    <row r="1319" spans="1:30" x14ac:dyDescent="0.2">
      <c r="A1319" t="s">
        <v>2564</v>
      </c>
      <c r="B1319" t="s">
        <v>0</v>
      </c>
      <c r="C1319" t="s">
        <v>31</v>
      </c>
      <c r="D1319" t="s">
        <v>69</v>
      </c>
      <c r="E1319" t="s">
        <v>1444</v>
      </c>
      <c r="F1319" s="84" t="str">
        <f>VLOOKUP(A1319,[1]Sheet1!$A$2:$E$1721,5,FALSE)</f>
        <v>3</v>
      </c>
      <c r="G1319" s="84"/>
      <c r="H1319" s="92">
        <v>40585</v>
      </c>
      <c r="I1319" s="93">
        <f t="shared" si="20"/>
        <v>2011</v>
      </c>
      <c r="J1319" s="94">
        <v>870.35</v>
      </c>
      <c r="K1319" s="94">
        <v>17407</v>
      </c>
      <c r="L1319" s="94">
        <v>-16536.650000000001</v>
      </c>
      <c r="M1319" s="94">
        <v>0</v>
      </c>
      <c r="N1319" s="94">
        <v>0</v>
      </c>
      <c r="O1319" s="94">
        <v>-17407</v>
      </c>
      <c r="P1319" s="94">
        <v>0</v>
      </c>
      <c r="Q1319" s="94">
        <v>16536.650000000001</v>
      </c>
      <c r="R1319" t="s">
        <v>33</v>
      </c>
      <c r="S1319" s="94">
        <v>0</v>
      </c>
      <c r="T1319" s="94">
        <v>0</v>
      </c>
      <c r="U1319" s="94">
        <v>0</v>
      </c>
      <c r="V1319" t="s">
        <v>9</v>
      </c>
      <c r="W1319" s="92">
        <v>44286</v>
      </c>
      <c r="X1319" t="s">
        <v>2</v>
      </c>
      <c r="Y1319" t="s">
        <v>3</v>
      </c>
      <c r="Z1319" s="94">
        <v>0</v>
      </c>
      <c r="AA1319" s="94">
        <v>0</v>
      </c>
      <c r="AB1319" s="94">
        <v>0</v>
      </c>
      <c r="AC1319" s="94">
        <v>0</v>
      </c>
      <c r="AD1319" s="94">
        <v>0</v>
      </c>
    </row>
    <row r="1320" spans="1:30" x14ac:dyDescent="0.2">
      <c r="A1320" t="s">
        <v>1363</v>
      </c>
      <c r="B1320" t="s">
        <v>0</v>
      </c>
      <c r="C1320" t="s">
        <v>31</v>
      </c>
      <c r="D1320" t="s">
        <v>69</v>
      </c>
      <c r="E1320" t="s">
        <v>1296</v>
      </c>
      <c r="F1320" s="84" t="str">
        <f>VLOOKUP(A1320,[1]Sheet1!$A$2:$E$1721,5,FALSE)</f>
        <v>4</v>
      </c>
      <c r="G1320" s="84"/>
      <c r="H1320" s="92">
        <v>40422</v>
      </c>
      <c r="I1320" s="93">
        <f t="shared" si="20"/>
        <v>2010</v>
      </c>
      <c r="J1320" s="94">
        <v>1134.0999999999999</v>
      </c>
      <c r="K1320" s="94">
        <v>22682</v>
      </c>
      <c r="L1320" s="94">
        <v>-21547.9</v>
      </c>
      <c r="M1320" s="94">
        <v>0</v>
      </c>
      <c r="N1320" s="94">
        <v>0</v>
      </c>
      <c r="O1320" s="94">
        <v>0</v>
      </c>
      <c r="P1320" s="94">
        <v>0</v>
      </c>
      <c r="Q1320" s="94">
        <v>0</v>
      </c>
      <c r="R1320" t="s">
        <v>33</v>
      </c>
      <c r="S1320" s="94">
        <v>-21547.9</v>
      </c>
      <c r="T1320" s="94">
        <v>1134.0999999999999</v>
      </c>
      <c r="U1320" s="94">
        <v>22682</v>
      </c>
      <c r="V1320" t="s">
        <v>9</v>
      </c>
      <c r="W1320" s="92"/>
      <c r="X1320" t="s">
        <v>2</v>
      </c>
      <c r="Y1320" t="s">
        <v>3</v>
      </c>
      <c r="Z1320" s="94">
        <v>0</v>
      </c>
      <c r="AA1320" s="94">
        <v>0</v>
      </c>
      <c r="AB1320" s="94">
        <v>0</v>
      </c>
      <c r="AC1320" s="94">
        <v>0</v>
      </c>
      <c r="AD1320" s="94">
        <v>0</v>
      </c>
    </row>
    <row r="1321" spans="1:30" x14ac:dyDescent="0.2">
      <c r="A1321" t="s">
        <v>1499</v>
      </c>
      <c r="B1321" t="s">
        <v>0</v>
      </c>
      <c r="C1321" t="s">
        <v>31</v>
      </c>
      <c r="D1321" t="s">
        <v>69</v>
      </c>
      <c r="E1321" t="s">
        <v>1296</v>
      </c>
      <c r="F1321" s="84" t="str">
        <f>VLOOKUP(A1321,[1]Sheet1!$A$2:$E$1721,5,FALSE)</f>
        <v>3</v>
      </c>
      <c r="G1321" s="84"/>
      <c r="H1321" s="92">
        <v>40469</v>
      </c>
      <c r="I1321" s="93">
        <f t="shared" si="20"/>
        <v>2010</v>
      </c>
      <c r="J1321" s="94">
        <v>680.45</v>
      </c>
      <c r="K1321" s="94">
        <v>13609</v>
      </c>
      <c r="L1321" s="94">
        <v>-12928.55</v>
      </c>
      <c r="M1321" s="94">
        <v>0</v>
      </c>
      <c r="N1321" s="94">
        <v>0</v>
      </c>
      <c r="O1321" s="94">
        <v>0</v>
      </c>
      <c r="P1321" s="94">
        <v>0</v>
      </c>
      <c r="Q1321" s="94">
        <v>0</v>
      </c>
      <c r="R1321" t="s">
        <v>33</v>
      </c>
      <c r="S1321" s="94">
        <v>-12928.55</v>
      </c>
      <c r="T1321" s="94">
        <v>680.45</v>
      </c>
      <c r="U1321" s="94">
        <v>13609</v>
      </c>
      <c r="V1321" t="s">
        <v>9</v>
      </c>
      <c r="W1321" s="92"/>
      <c r="X1321" t="s">
        <v>2</v>
      </c>
      <c r="Y1321" t="s">
        <v>3</v>
      </c>
      <c r="Z1321" s="94">
        <v>0</v>
      </c>
      <c r="AA1321" s="94">
        <v>0</v>
      </c>
      <c r="AB1321" s="94">
        <v>0</v>
      </c>
      <c r="AC1321" s="94">
        <v>0</v>
      </c>
      <c r="AD1321" s="94">
        <v>0</v>
      </c>
    </row>
    <row r="1322" spans="1:30" x14ac:dyDescent="0.2">
      <c r="A1322" t="s">
        <v>2565</v>
      </c>
      <c r="B1322" t="s">
        <v>0</v>
      </c>
      <c r="C1322" t="s">
        <v>31</v>
      </c>
      <c r="D1322" t="s">
        <v>69</v>
      </c>
      <c r="E1322" t="s">
        <v>1296</v>
      </c>
      <c r="F1322" s="84" t="str">
        <f>VLOOKUP(A1322,[1]Sheet1!$A$2:$E$1721,5,FALSE)</f>
        <v>3</v>
      </c>
      <c r="G1322" s="84"/>
      <c r="H1322" s="92">
        <v>40465</v>
      </c>
      <c r="I1322" s="93">
        <f t="shared" si="20"/>
        <v>2010</v>
      </c>
      <c r="J1322" s="94">
        <v>1360.95</v>
      </c>
      <c r="K1322" s="94">
        <v>27219</v>
      </c>
      <c r="L1322" s="94">
        <v>-25858.05</v>
      </c>
      <c r="M1322" s="94">
        <v>0</v>
      </c>
      <c r="N1322" s="94">
        <v>0</v>
      </c>
      <c r="O1322" s="94">
        <v>-27219</v>
      </c>
      <c r="P1322" s="94">
        <v>0</v>
      </c>
      <c r="Q1322" s="94">
        <v>25858.05</v>
      </c>
      <c r="R1322" t="s">
        <v>33</v>
      </c>
      <c r="S1322" s="94">
        <v>0</v>
      </c>
      <c r="T1322" s="94">
        <v>0</v>
      </c>
      <c r="U1322" s="94">
        <v>0</v>
      </c>
      <c r="V1322" t="s">
        <v>9</v>
      </c>
      <c r="W1322" s="92">
        <v>44286</v>
      </c>
      <c r="X1322" t="s">
        <v>2</v>
      </c>
      <c r="Y1322" t="s">
        <v>3</v>
      </c>
      <c r="Z1322" s="94">
        <v>0</v>
      </c>
      <c r="AA1322" s="94">
        <v>0</v>
      </c>
      <c r="AB1322" s="94">
        <v>0</v>
      </c>
      <c r="AC1322" s="94">
        <v>0</v>
      </c>
      <c r="AD1322" s="94">
        <v>0</v>
      </c>
    </row>
    <row r="1323" spans="1:30" x14ac:dyDescent="0.2">
      <c r="A1323" t="s">
        <v>2566</v>
      </c>
      <c r="B1323" t="s">
        <v>0</v>
      </c>
      <c r="C1323" t="s">
        <v>31</v>
      </c>
      <c r="D1323" t="s">
        <v>69</v>
      </c>
      <c r="E1323" t="s">
        <v>1296</v>
      </c>
      <c r="F1323" s="84" t="str">
        <f>VLOOKUP(A1323,[1]Sheet1!$A$2:$E$1721,5,FALSE)</f>
        <v>3</v>
      </c>
      <c r="G1323" s="84"/>
      <c r="H1323" s="92">
        <v>40471</v>
      </c>
      <c r="I1323" s="93">
        <f t="shared" si="20"/>
        <v>2010</v>
      </c>
      <c r="J1323" s="94">
        <v>1134.1500000000001</v>
      </c>
      <c r="K1323" s="94">
        <v>22683</v>
      </c>
      <c r="L1323" s="94">
        <v>-21548.85</v>
      </c>
      <c r="M1323" s="94">
        <v>0</v>
      </c>
      <c r="N1323" s="94">
        <v>0</v>
      </c>
      <c r="O1323" s="94">
        <v>-22683</v>
      </c>
      <c r="P1323" s="94">
        <v>0</v>
      </c>
      <c r="Q1323" s="94">
        <v>21548.85</v>
      </c>
      <c r="R1323" t="s">
        <v>33</v>
      </c>
      <c r="S1323" s="94">
        <v>0</v>
      </c>
      <c r="T1323" s="94">
        <v>0</v>
      </c>
      <c r="U1323" s="94">
        <v>0</v>
      </c>
      <c r="V1323" t="s">
        <v>9</v>
      </c>
      <c r="W1323" s="92">
        <v>44286</v>
      </c>
      <c r="X1323" t="s">
        <v>2</v>
      </c>
      <c r="Y1323" t="s">
        <v>3</v>
      </c>
      <c r="Z1323" s="94">
        <v>0</v>
      </c>
      <c r="AA1323" s="94">
        <v>0</v>
      </c>
      <c r="AB1323" s="94">
        <v>0</v>
      </c>
      <c r="AC1323" s="94">
        <v>0</v>
      </c>
      <c r="AD1323" s="94">
        <v>0</v>
      </c>
    </row>
    <row r="1324" spans="1:30" x14ac:dyDescent="0.2">
      <c r="A1324" t="s">
        <v>1713</v>
      </c>
      <c r="B1324" t="s">
        <v>0</v>
      </c>
      <c r="C1324" t="s">
        <v>31</v>
      </c>
      <c r="D1324" t="s">
        <v>69</v>
      </c>
      <c r="E1324" t="s">
        <v>1714</v>
      </c>
      <c r="F1324" s="84" t="str">
        <f>VLOOKUP(A1324,[1]Sheet1!$A$2:$E$1721,5,FALSE)</f>
        <v>4</v>
      </c>
      <c r="G1324" s="84"/>
      <c r="H1324" s="92">
        <v>40388</v>
      </c>
      <c r="I1324" s="93">
        <f t="shared" si="20"/>
        <v>2010</v>
      </c>
      <c r="J1324" s="94">
        <v>240</v>
      </c>
      <c r="K1324" s="94">
        <v>4800</v>
      </c>
      <c r="L1324" s="94">
        <v>-4560</v>
      </c>
      <c r="M1324" s="94">
        <v>0</v>
      </c>
      <c r="N1324" s="94">
        <v>0</v>
      </c>
      <c r="O1324" s="94">
        <v>0</v>
      </c>
      <c r="P1324" s="94">
        <v>0</v>
      </c>
      <c r="Q1324" s="94">
        <v>0</v>
      </c>
      <c r="R1324" t="s">
        <v>33</v>
      </c>
      <c r="S1324" s="94">
        <v>-4560</v>
      </c>
      <c r="T1324" s="94">
        <v>240</v>
      </c>
      <c r="U1324" s="94">
        <v>4800</v>
      </c>
      <c r="V1324" t="s">
        <v>9</v>
      </c>
      <c r="W1324" s="92"/>
      <c r="X1324" t="s">
        <v>2</v>
      </c>
      <c r="Y1324" t="s">
        <v>3</v>
      </c>
      <c r="Z1324" s="94">
        <v>0</v>
      </c>
      <c r="AA1324" s="94">
        <v>0</v>
      </c>
      <c r="AB1324" s="94">
        <v>0</v>
      </c>
      <c r="AC1324" s="94">
        <v>0</v>
      </c>
      <c r="AD1324" s="94">
        <v>0</v>
      </c>
    </row>
    <row r="1325" spans="1:30" x14ac:dyDescent="0.2">
      <c r="A1325" t="s">
        <v>2567</v>
      </c>
      <c r="B1325" t="s">
        <v>0</v>
      </c>
      <c r="C1325" t="s">
        <v>31</v>
      </c>
      <c r="D1325" t="s">
        <v>69</v>
      </c>
      <c r="E1325" t="s">
        <v>1296</v>
      </c>
      <c r="F1325" s="84" t="str">
        <f>VLOOKUP(A1325,[1]Sheet1!$A$2:$E$1721,5,FALSE)</f>
        <v>3</v>
      </c>
      <c r="G1325" s="84"/>
      <c r="H1325" s="92">
        <v>40510</v>
      </c>
      <c r="I1325" s="93">
        <f t="shared" si="20"/>
        <v>2010</v>
      </c>
      <c r="J1325" s="94">
        <v>1134.1500000000001</v>
      </c>
      <c r="K1325" s="94">
        <v>22683</v>
      </c>
      <c r="L1325" s="94">
        <v>-21548.85</v>
      </c>
      <c r="M1325" s="94">
        <v>0</v>
      </c>
      <c r="N1325" s="94">
        <v>0</v>
      </c>
      <c r="O1325" s="94">
        <v>-22683</v>
      </c>
      <c r="P1325" s="94">
        <v>0</v>
      </c>
      <c r="Q1325" s="94">
        <v>21548.85</v>
      </c>
      <c r="R1325" t="s">
        <v>33</v>
      </c>
      <c r="S1325" s="94">
        <v>0</v>
      </c>
      <c r="T1325" s="94">
        <v>0</v>
      </c>
      <c r="U1325" s="94">
        <v>0</v>
      </c>
      <c r="V1325" t="s">
        <v>9</v>
      </c>
      <c r="W1325" s="92">
        <v>44286</v>
      </c>
      <c r="X1325" t="s">
        <v>2</v>
      </c>
      <c r="Y1325" t="s">
        <v>3</v>
      </c>
      <c r="Z1325" s="94">
        <v>0</v>
      </c>
      <c r="AA1325" s="94">
        <v>0</v>
      </c>
      <c r="AB1325" s="94">
        <v>0</v>
      </c>
      <c r="AC1325" s="94">
        <v>0</v>
      </c>
      <c r="AD1325" s="94">
        <v>0</v>
      </c>
    </row>
    <row r="1326" spans="1:30" x14ac:dyDescent="0.2">
      <c r="A1326" t="s">
        <v>1362</v>
      </c>
      <c r="B1326" t="s">
        <v>0</v>
      </c>
      <c r="C1326" t="s">
        <v>31</v>
      </c>
      <c r="D1326" t="s">
        <v>69</v>
      </c>
      <c r="E1326" t="s">
        <v>1296</v>
      </c>
      <c r="F1326" s="84" t="str">
        <f>VLOOKUP(A1326,[1]Sheet1!$A$2:$E$1721,5,FALSE)</f>
        <v>3</v>
      </c>
      <c r="G1326" s="84"/>
      <c r="H1326" s="92">
        <v>40515</v>
      </c>
      <c r="I1326" s="93">
        <f t="shared" si="20"/>
        <v>2010</v>
      </c>
      <c r="J1326" s="94">
        <v>1134.1500000000001</v>
      </c>
      <c r="K1326" s="94">
        <v>22683</v>
      </c>
      <c r="L1326" s="94">
        <v>-21548.85</v>
      </c>
      <c r="M1326" s="94">
        <v>0</v>
      </c>
      <c r="N1326" s="94">
        <v>0</v>
      </c>
      <c r="O1326" s="94">
        <v>0</v>
      </c>
      <c r="P1326" s="94">
        <v>0</v>
      </c>
      <c r="Q1326" s="94">
        <v>0</v>
      </c>
      <c r="R1326" t="s">
        <v>33</v>
      </c>
      <c r="S1326" s="94">
        <v>-21548.85</v>
      </c>
      <c r="T1326" s="94">
        <v>1134.1500000000001</v>
      </c>
      <c r="U1326" s="94">
        <v>22683</v>
      </c>
      <c r="V1326" t="s">
        <v>9</v>
      </c>
      <c r="W1326" s="92"/>
      <c r="X1326" t="s">
        <v>2</v>
      </c>
      <c r="Y1326" t="s">
        <v>3</v>
      </c>
      <c r="Z1326" s="94">
        <v>0</v>
      </c>
      <c r="AA1326" s="94">
        <v>0</v>
      </c>
      <c r="AB1326" s="94">
        <v>0</v>
      </c>
      <c r="AC1326" s="94">
        <v>0</v>
      </c>
      <c r="AD1326" s="94">
        <v>0</v>
      </c>
    </row>
    <row r="1327" spans="1:30" x14ac:dyDescent="0.2">
      <c r="A1327" t="s">
        <v>1295</v>
      </c>
      <c r="B1327" t="s">
        <v>0</v>
      </c>
      <c r="C1327" t="s">
        <v>31</v>
      </c>
      <c r="D1327" t="s">
        <v>69</v>
      </c>
      <c r="E1327" t="s">
        <v>1296</v>
      </c>
      <c r="F1327" s="84" t="str">
        <f>VLOOKUP(A1327,[1]Sheet1!$A$2:$E$1721,5,FALSE)</f>
        <v>3</v>
      </c>
      <c r="G1327" s="84"/>
      <c r="H1327" s="92">
        <v>40591</v>
      </c>
      <c r="I1327" s="93">
        <f t="shared" si="20"/>
        <v>2011</v>
      </c>
      <c r="J1327" s="94">
        <v>1360.95</v>
      </c>
      <c r="K1327" s="94">
        <v>27219</v>
      </c>
      <c r="L1327" s="94">
        <v>-25858.05</v>
      </c>
      <c r="M1327" s="94">
        <v>0</v>
      </c>
      <c r="N1327" s="94">
        <v>0</v>
      </c>
      <c r="O1327" s="94">
        <v>0</v>
      </c>
      <c r="P1327" s="94">
        <v>0</v>
      </c>
      <c r="Q1327" s="94">
        <v>0</v>
      </c>
      <c r="R1327" t="s">
        <v>33</v>
      </c>
      <c r="S1327" s="94">
        <v>-25858.05</v>
      </c>
      <c r="T1327" s="94">
        <v>1360.95</v>
      </c>
      <c r="U1327" s="94">
        <v>27219</v>
      </c>
      <c r="V1327" t="s">
        <v>9</v>
      </c>
      <c r="W1327" s="92"/>
      <c r="X1327" t="s">
        <v>2</v>
      </c>
      <c r="Y1327" t="s">
        <v>3</v>
      </c>
      <c r="Z1327" s="94">
        <v>0</v>
      </c>
      <c r="AA1327" s="94">
        <v>0</v>
      </c>
      <c r="AB1327" s="94">
        <v>0</v>
      </c>
      <c r="AC1327" s="94">
        <v>0</v>
      </c>
      <c r="AD1327" s="94">
        <v>0</v>
      </c>
    </row>
    <row r="1328" spans="1:30" x14ac:dyDescent="0.2">
      <c r="A1328" t="s">
        <v>1257</v>
      </c>
      <c r="B1328" t="s">
        <v>0</v>
      </c>
      <c r="C1328" t="s">
        <v>31</v>
      </c>
      <c r="D1328" t="s">
        <v>69</v>
      </c>
      <c r="E1328" t="s">
        <v>1258</v>
      </c>
      <c r="F1328" s="84" t="str">
        <f>VLOOKUP(A1328,[1]Sheet1!$A$2:$E$1721,5,FALSE)</f>
        <v>3</v>
      </c>
      <c r="G1328" s="84"/>
      <c r="H1328" s="92">
        <v>40606</v>
      </c>
      <c r="I1328" s="93">
        <f t="shared" si="20"/>
        <v>2011</v>
      </c>
      <c r="J1328" s="94">
        <v>1677.45</v>
      </c>
      <c r="K1328" s="94">
        <v>33549</v>
      </c>
      <c r="L1328" s="94">
        <v>-31871.55</v>
      </c>
      <c r="M1328" s="94">
        <v>0</v>
      </c>
      <c r="N1328" s="94">
        <v>0</v>
      </c>
      <c r="O1328" s="94">
        <v>0</v>
      </c>
      <c r="P1328" s="94">
        <v>0</v>
      </c>
      <c r="Q1328" s="94">
        <v>0</v>
      </c>
      <c r="R1328" t="s">
        <v>33</v>
      </c>
      <c r="S1328" s="94">
        <v>-31871.55</v>
      </c>
      <c r="T1328" s="94">
        <v>1677.45</v>
      </c>
      <c r="U1328" s="94">
        <v>33549</v>
      </c>
      <c r="V1328" t="s">
        <v>9</v>
      </c>
      <c r="W1328" s="92"/>
      <c r="X1328" t="s">
        <v>2</v>
      </c>
      <c r="Y1328" t="s">
        <v>3</v>
      </c>
      <c r="Z1328" s="94">
        <v>0</v>
      </c>
      <c r="AA1328" s="94">
        <v>0</v>
      </c>
      <c r="AB1328" s="94">
        <v>0</v>
      </c>
      <c r="AC1328" s="94">
        <v>0</v>
      </c>
      <c r="AD1328" s="94">
        <v>0</v>
      </c>
    </row>
    <row r="1329" spans="1:30" x14ac:dyDescent="0.2">
      <c r="A1329" t="s">
        <v>1353</v>
      </c>
      <c r="B1329" t="s">
        <v>0</v>
      </c>
      <c r="C1329" t="s">
        <v>31</v>
      </c>
      <c r="D1329" t="s">
        <v>69</v>
      </c>
      <c r="E1329" t="s">
        <v>1354</v>
      </c>
      <c r="F1329" s="84" t="str">
        <f>VLOOKUP(A1329,[1]Sheet1!$A$2:$E$1721,5,FALSE)</f>
        <v>3</v>
      </c>
      <c r="G1329" s="84"/>
      <c r="H1329" s="92">
        <v>40800</v>
      </c>
      <c r="I1329" s="93">
        <f t="shared" si="20"/>
        <v>2011</v>
      </c>
      <c r="J1329" s="94">
        <v>1150</v>
      </c>
      <c r="K1329" s="94">
        <v>23000</v>
      </c>
      <c r="L1329" s="94">
        <v>-21850</v>
      </c>
      <c r="M1329" s="94">
        <v>0</v>
      </c>
      <c r="N1329" s="94">
        <v>0</v>
      </c>
      <c r="O1329" s="94">
        <v>0</v>
      </c>
      <c r="P1329" s="94">
        <v>0</v>
      </c>
      <c r="Q1329" s="94">
        <v>0</v>
      </c>
      <c r="R1329" t="s">
        <v>33</v>
      </c>
      <c r="S1329" s="94">
        <v>-21850</v>
      </c>
      <c r="T1329" s="94">
        <v>1150</v>
      </c>
      <c r="U1329" s="94">
        <v>23000</v>
      </c>
      <c r="V1329" t="s">
        <v>9</v>
      </c>
      <c r="W1329" s="92"/>
      <c r="X1329" t="s">
        <v>2</v>
      </c>
      <c r="Y1329" t="s">
        <v>3</v>
      </c>
      <c r="Z1329" s="94">
        <v>0</v>
      </c>
      <c r="AA1329" s="94">
        <v>0</v>
      </c>
      <c r="AB1329" s="94">
        <v>0</v>
      </c>
      <c r="AC1329" s="94">
        <v>0</v>
      </c>
      <c r="AD1329" s="94">
        <v>0</v>
      </c>
    </row>
    <row r="1330" spans="1:30" x14ac:dyDescent="0.2">
      <c r="A1330" t="s">
        <v>1219</v>
      </c>
      <c r="B1330" t="s">
        <v>0</v>
      </c>
      <c r="C1330" t="s">
        <v>31</v>
      </c>
      <c r="D1330" t="s">
        <v>69</v>
      </c>
      <c r="E1330" t="s">
        <v>1220</v>
      </c>
      <c r="F1330" s="84" t="str">
        <f>VLOOKUP(A1330,[1]Sheet1!$A$2:$E$1721,5,FALSE)</f>
        <v>3</v>
      </c>
      <c r="G1330" s="84"/>
      <c r="H1330" s="92">
        <v>40833</v>
      </c>
      <c r="I1330" s="93">
        <f t="shared" si="20"/>
        <v>2011</v>
      </c>
      <c r="J1330" s="94">
        <v>1931.6</v>
      </c>
      <c r="K1330" s="94">
        <v>38632</v>
      </c>
      <c r="L1330" s="94">
        <v>-36700.400000000001</v>
      </c>
      <c r="M1330" s="94">
        <v>0</v>
      </c>
      <c r="N1330" s="94">
        <v>0</v>
      </c>
      <c r="O1330" s="94">
        <v>0</v>
      </c>
      <c r="P1330" s="94">
        <v>0</v>
      </c>
      <c r="Q1330" s="94">
        <v>0</v>
      </c>
      <c r="R1330" t="s">
        <v>33</v>
      </c>
      <c r="S1330" s="94">
        <v>-36700.400000000001</v>
      </c>
      <c r="T1330" s="94">
        <v>1931.6</v>
      </c>
      <c r="U1330" s="94">
        <v>38632</v>
      </c>
      <c r="V1330" t="s">
        <v>9</v>
      </c>
      <c r="W1330" s="92"/>
      <c r="X1330" t="s">
        <v>2</v>
      </c>
      <c r="Y1330" t="s">
        <v>3</v>
      </c>
      <c r="Z1330" s="94">
        <v>0</v>
      </c>
      <c r="AA1330" s="94">
        <v>0</v>
      </c>
      <c r="AB1330" s="94">
        <v>0</v>
      </c>
      <c r="AC1330" s="94">
        <v>0</v>
      </c>
      <c r="AD1330" s="94">
        <v>0</v>
      </c>
    </row>
    <row r="1331" spans="1:30" x14ac:dyDescent="0.2">
      <c r="A1331" t="s">
        <v>1635</v>
      </c>
      <c r="B1331" t="s">
        <v>0</v>
      </c>
      <c r="C1331" t="s">
        <v>31</v>
      </c>
      <c r="D1331" t="s">
        <v>69</v>
      </c>
      <c r="E1331" t="s">
        <v>1614</v>
      </c>
      <c r="F1331" s="84" t="str">
        <f>VLOOKUP(A1331,[1]Sheet1!$A$2:$E$1721,5,FALSE)</f>
        <v>3</v>
      </c>
      <c r="G1331" s="84"/>
      <c r="H1331" s="92">
        <v>42133</v>
      </c>
      <c r="I1331" s="93">
        <f t="shared" si="20"/>
        <v>2015</v>
      </c>
      <c r="J1331" s="94">
        <v>362.5</v>
      </c>
      <c r="K1331" s="94">
        <v>7250</v>
      </c>
      <c r="L1331" s="94">
        <v>-6887.5</v>
      </c>
      <c r="M1331" s="94">
        <v>0</v>
      </c>
      <c r="N1331" s="94">
        <v>0</v>
      </c>
      <c r="O1331" s="94">
        <v>0</v>
      </c>
      <c r="P1331" s="94">
        <v>0</v>
      </c>
      <c r="Q1331" s="94">
        <v>0</v>
      </c>
      <c r="R1331" t="s">
        <v>33</v>
      </c>
      <c r="S1331" s="94">
        <v>-6887.5</v>
      </c>
      <c r="T1331" s="94">
        <v>362.5</v>
      </c>
      <c r="U1331" s="94">
        <v>7250</v>
      </c>
      <c r="V1331" t="s">
        <v>9</v>
      </c>
      <c r="W1331" s="92"/>
      <c r="X1331" t="s">
        <v>2</v>
      </c>
      <c r="Y1331" t="s">
        <v>3</v>
      </c>
      <c r="Z1331" s="94">
        <v>0</v>
      </c>
      <c r="AA1331" s="94">
        <v>0</v>
      </c>
      <c r="AB1331" s="94">
        <v>0</v>
      </c>
      <c r="AC1331" s="94">
        <v>0</v>
      </c>
      <c r="AD1331" s="94">
        <v>0</v>
      </c>
    </row>
    <row r="1332" spans="1:30" x14ac:dyDescent="0.2">
      <c r="A1332" t="s">
        <v>1615</v>
      </c>
      <c r="B1332" t="s">
        <v>0</v>
      </c>
      <c r="C1332" t="s">
        <v>31</v>
      </c>
      <c r="D1332" t="s">
        <v>69</v>
      </c>
      <c r="E1332" t="s">
        <v>1616</v>
      </c>
      <c r="F1332" s="84" t="str">
        <f>VLOOKUP(A1332,[1]Sheet1!$A$2:$E$1721,5,FALSE)</f>
        <v>4</v>
      </c>
      <c r="G1332" s="84"/>
      <c r="H1332" s="92">
        <v>41006</v>
      </c>
      <c r="I1332" s="93">
        <f t="shared" si="20"/>
        <v>2012</v>
      </c>
      <c r="J1332" s="94">
        <v>400</v>
      </c>
      <c r="K1332" s="94">
        <v>8000</v>
      </c>
      <c r="L1332" s="94">
        <v>-7600</v>
      </c>
      <c r="M1332" s="94">
        <v>0</v>
      </c>
      <c r="N1332" s="94">
        <v>0</v>
      </c>
      <c r="O1332" s="94">
        <v>0</v>
      </c>
      <c r="P1332" s="94">
        <v>0</v>
      </c>
      <c r="Q1332" s="94">
        <v>0</v>
      </c>
      <c r="R1332" t="s">
        <v>33</v>
      </c>
      <c r="S1332" s="94">
        <v>-7600</v>
      </c>
      <c r="T1332" s="94">
        <v>400</v>
      </c>
      <c r="U1332" s="94">
        <v>8000</v>
      </c>
      <c r="V1332" t="s">
        <v>9</v>
      </c>
      <c r="W1332" s="92"/>
      <c r="X1332" t="s">
        <v>2</v>
      </c>
      <c r="Y1332" t="s">
        <v>3</v>
      </c>
      <c r="Z1332" s="94">
        <v>0</v>
      </c>
      <c r="AA1332" s="94">
        <v>0</v>
      </c>
      <c r="AB1332" s="94">
        <v>0</v>
      </c>
      <c r="AC1332" s="94">
        <v>0</v>
      </c>
      <c r="AD1332" s="94">
        <v>0</v>
      </c>
    </row>
    <row r="1333" spans="1:30" x14ac:dyDescent="0.2">
      <c r="A1333" t="s">
        <v>1679</v>
      </c>
      <c r="B1333" t="s">
        <v>0</v>
      </c>
      <c r="C1333" t="s">
        <v>31</v>
      </c>
      <c r="D1333" t="s">
        <v>69</v>
      </c>
      <c r="E1333" t="s">
        <v>1659</v>
      </c>
      <c r="F1333" s="84" t="str">
        <f>VLOOKUP(A1333,[1]Sheet1!$A$2:$E$1721,5,FALSE)</f>
        <v>4</v>
      </c>
      <c r="G1333" s="84"/>
      <c r="H1333" s="92">
        <v>41010</v>
      </c>
      <c r="I1333" s="93">
        <f t="shared" si="20"/>
        <v>2012</v>
      </c>
      <c r="J1333" s="94">
        <v>294.25</v>
      </c>
      <c r="K1333" s="94">
        <v>5885</v>
      </c>
      <c r="L1333" s="94">
        <v>-5590.75</v>
      </c>
      <c r="M1333" s="94">
        <v>0</v>
      </c>
      <c r="N1333" s="94">
        <v>0</v>
      </c>
      <c r="O1333" s="94">
        <v>0</v>
      </c>
      <c r="P1333" s="94">
        <v>0</v>
      </c>
      <c r="Q1333" s="94">
        <v>0</v>
      </c>
      <c r="R1333" t="s">
        <v>33</v>
      </c>
      <c r="S1333" s="94">
        <v>-5590.75</v>
      </c>
      <c r="T1333" s="94">
        <v>294.25</v>
      </c>
      <c r="U1333" s="94">
        <v>5885</v>
      </c>
      <c r="V1333" t="s">
        <v>9</v>
      </c>
      <c r="W1333" s="92"/>
      <c r="X1333" t="s">
        <v>2</v>
      </c>
      <c r="Y1333" t="s">
        <v>3</v>
      </c>
      <c r="Z1333" s="94">
        <v>0</v>
      </c>
      <c r="AA1333" s="94">
        <v>0</v>
      </c>
      <c r="AB1333" s="94">
        <v>0</v>
      </c>
      <c r="AC1333" s="94">
        <v>0</v>
      </c>
      <c r="AD1333" s="94">
        <v>0</v>
      </c>
    </row>
    <row r="1334" spans="1:30" x14ac:dyDescent="0.2">
      <c r="A1334" t="s">
        <v>1772</v>
      </c>
      <c r="B1334" t="s">
        <v>0</v>
      </c>
      <c r="C1334" t="s">
        <v>31</v>
      </c>
      <c r="D1334" t="s">
        <v>69</v>
      </c>
      <c r="E1334" t="s">
        <v>1773</v>
      </c>
      <c r="F1334" s="84" t="str">
        <f>VLOOKUP(A1334,[1]Sheet1!$A$2:$E$1721,5,FALSE)</f>
        <v>4</v>
      </c>
      <c r="G1334" s="84"/>
      <c r="H1334" s="92">
        <v>41017</v>
      </c>
      <c r="I1334" s="93">
        <f t="shared" si="20"/>
        <v>2012</v>
      </c>
      <c r="J1334" s="94">
        <v>176.7</v>
      </c>
      <c r="K1334" s="94">
        <v>3534</v>
      </c>
      <c r="L1334" s="94">
        <v>-3357.3</v>
      </c>
      <c r="M1334" s="94">
        <v>0</v>
      </c>
      <c r="N1334" s="94">
        <v>0</v>
      </c>
      <c r="O1334" s="94">
        <v>0</v>
      </c>
      <c r="P1334" s="94">
        <v>0</v>
      </c>
      <c r="Q1334" s="94">
        <v>0</v>
      </c>
      <c r="R1334" t="s">
        <v>33</v>
      </c>
      <c r="S1334" s="94">
        <v>-3357.3</v>
      </c>
      <c r="T1334" s="94">
        <v>176.7</v>
      </c>
      <c r="U1334" s="94">
        <v>3534</v>
      </c>
      <c r="V1334" t="s">
        <v>9</v>
      </c>
      <c r="W1334" s="92"/>
      <c r="X1334" t="s">
        <v>2</v>
      </c>
      <c r="Y1334" t="s">
        <v>3</v>
      </c>
      <c r="Z1334" s="94">
        <v>0</v>
      </c>
      <c r="AA1334" s="94">
        <v>0</v>
      </c>
      <c r="AB1334" s="94">
        <v>0</v>
      </c>
      <c r="AC1334" s="94">
        <v>0</v>
      </c>
      <c r="AD1334" s="94">
        <v>0</v>
      </c>
    </row>
    <row r="1335" spans="1:30" x14ac:dyDescent="0.2">
      <c r="A1335" t="s">
        <v>1512</v>
      </c>
      <c r="B1335" t="s">
        <v>0</v>
      </c>
      <c r="C1335" t="s">
        <v>31</v>
      </c>
      <c r="D1335" t="s">
        <v>69</v>
      </c>
      <c r="E1335" t="s">
        <v>1444</v>
      </c>
      <c r="F1335" s="84" t="str">
        <f>VLOOKUP(A1335,[1]Sheet1!$A$2:$E$1721,5,FALSE)</f>
        <v>4</v>
      </c>
      <c r="G1335" s="84"/>
      <c r="H1335" s="92">
        <v>41045</v>
      </c>
      <c r="I1335" s="93">
        <f t="shared" si="20"/>
        <v>2012</v>
      </c>
      <c r="J1335" s="94">
        <v>659.1</v>
      </c>
      <c r="K1335" s="94">
        <v>13182</v>
      </c>
      <c r="L1335" s="94">
        <v>-12522.9</v>
      </c>
      <c r="M1335" s="94">
        <v>0</v>
      </c>
      <c r="N1335" s="94">
        <v>0</v>
      </c>
      <c r="O1335" s="94">
        <v>0</v>
      </c>
      <c r="P1335" s="94">
        <v>0</v>
      </c>
      <c r="Q1335" s="94">
        <v>0</v>
      </c>
      <c r="R1335" t="s">
        <v>33</v>
      </c>
      <c r="S1335" s="94">
        <v>-12522.9</v>
      </c>
      <c r="T1335" s="94">
        <v>659.1</v>
      </c>
      <c r="U1335" s="94">
        <v>13182</v>
      </c>
      <c r="V1335" t="s">
        <v>9</v>
      </c>
      <c r="W1335" s="92"/>
      <c r="X1335" t="s">
        <v>2</v>
      </c>
      <c r="Y1335" t="s">
        <v>3</v>
      </c>
      <c r="Z1335" s="94">
        <v>0</v>
      </c>
      <c r="AA1335" s="94">
        <v>0</v>
      </c>
      <c r="AB1335" s="94">
        <v>0</v>
      </c>
      <c r="AC1335" s="94">
        <v>0</v>
      </c>
      <c r="AD1335" s="94">
        <v>0</v>
      </c>
    </row>
    <row r="1336" spans="1:30" x14ac:dyDescent="0.2">
      <c r="A1336" t="s">
        <v>2568</v>
      </c>
      <c r="B1336" t="s">
        <v>0</v>
      </c>
      <c r="C1336" t="s">
        <v>31</v>
      </c>
      <c r="D1336" t="s">
        <v>69</v>
      </c>
      <c r="E1336" t="s">
        <v>2569</v>
      </c>
      <c r="F1336" s="84" t="str">
        <f>VLOOKUP(A1336,[1]Sheet1!$A$2:$E$1721,5,FALSE)</f>
        <v>4</v>
      </c>
      <c r="G1336" s="84"/>
      <c r="H1336" s="92">
        <v>41112</v>
      </c>
      <c r="I1336" s="93">
        <f t="shared" si="20"/>
        <v>2012</v>
      </c>
      <c r="J1336" s="94">
        <v>1266</v>
      </c>
      <c r="K1336" s="94">
        <v>25320</v>
      </c>
      <c r="L1336" s="94">
        <v>-24054</v>
      </c>
      <c r="M1336" s="94">
        <v>0</v>
      </c>
      <c r="N1336" s="94">
        <v>0</v>
      </c>
      <c r="O1336" s="94">
        <v>-25320</v>
      </c>
      <c r="P1336" s="94">
        <v>0</v>
      </c>
      <c r="Q1336" s="94">
        <v>24054</v>
      </c>
      <c r="R1336" t="s">
        <v>33</v>
      </c>
      <c r="S1336" s="94">
        <v>0</v>
      </c>
      <c r="T1336" s="94">
        <v>0</v>
      </c>
      <c r="U1336" s="94">
        <v>0</v>
      </c>
      <c r="V1336" t="s">
        <v>9</v>
      </c>
      <c r="W1336" s="92">
        <v>44286</v>
      </c>
      <c r="X1336" t="s">
        <v>2</v>
      </c>
      <c r="Y1336" t="s">
        <v>3</v>
      </c>
      <c r="Z1336" s="94">
        <v>0</v>
      </c>
      <c r="AA1336" s="94">
        <v>0</v>
      </c>
      <c r="AB1336" s="94">
        <v>0</v>
      </c>
      <c r="AC1336" s="94">
        <v>0</v>
      </c>
      <c r="AD1336" s="94">
        <v>0</v>
      </c>
    </row>
    <row r="1337" spans="1:30" x14ac:dyDescent="0.2">
      <c r="A1337" t="s">
        <v>1667</v>
      </c>
      <c r="B1337" t="s">
        <v>0</v>
      </c>
      <c r="C1337" t="s">
        <v>31</v>
      </c>
      <c r="D1337" t="s">
        <v>69</v>
      </c>
      <c r="E1337" t="s">
        <v>1668</v>
      </c>
      <c r="F1337" s="84" t="str">
        <f>VLOOKUP(A1337,[1]Sheet1!$A$2:$E$1721,5,FALSE)</f>
        <v>2</v>
      </c>
      <c r="G1337" s="84"/>
      <c r="H1337" s="92">
        <v>41640</v>
      </c>
      <c r="I1337" s="93">
        <f t="shared" si="20"/>
        <v>2014</v>
      </c>
      <c r="J1337" s="94">
        <v>314.89999999999998</v>
      </c>
      <c r="K1337" s="94">
        <v>6298</v>
      </c>
      <c r="L1337" s="94">
        <v>-5983.1</v>
      </c>
      <c r="M1337" s="94">
        <v>0</v>
      </c>
      <c r="N1337" s="94">
        <v>0</v>
      </c>
      <c r="O1337" s="94">
        <v>0</v>
      </c>
      <c r="P1337" s="94">
        <v>0</v>
      </c>
      <c r="Q1337" s="94">
        <v>0</v>
      </c>
      <c r="R1337" t="s">
        <v>33</v>
      </c>
      <c r="S1337" s="94">
        <v>-5983.1</v>
      </c>
      <c r="T1337" s="94">
        <v>314.89999999999998</v>
      </c>
      <c r="U1337" s="94">
        <v>6298</v>
      </c>
      <c r="V1337" t="s">
        <v>9</v>
      </c>
      <c r="W1337" s="92"/>
      <c r="X1337" t="s">
        <v>2</v>
      </c>
      <c r="Y1337" t="s">
        <v>3</v>
      </c>
      <c r="Z1337" s="94">
        <v>0</v>
      </c>
      <c r="AA1337" s="94">
        <v>0</v>
      </c>
      <c r="AB1337" s="94">
        <v>0</v>
      </c>
      <c r="AC1337" s="94">
        <v>0</v>
      </c>
      <c r="AD1337" s="94">
        <v>0</v>
      </c>
    </row>
    <row r="1338" spans="1:30" x14ac:dyDescent="0.2">
      <c r="A1338" t="s">
        <v>1589</v>
      </c>
      <c r="B1338" t="s">
        <v>0</v>
      </c>
      <c r="C1338" t="s">
        <v>31</v>
      </c>
      <c r="D1338" t="s">
        <v>69</v>
      </c>
      <c r="E1338" t="s">
        <v>1590</v>
      </c>
      <c r="F1338" s="84" t="str">
        <f>VLOOKUP(A1338,[1]Sheet1!$A$2:$E$1721,5,FALSE)</f>
        <v>2</v>
      </c>
      <c r="G1338" s="84"/>
      <c r="H1338" s="92">
        <v>41662</v>
      </c>
      <c r="I1338" s="93">
        <f t="shared" si="20"/>
        <v>2014</v>
      </c>
      <c r="J1338" s="94">
        <v>445.4</v>
      </c>
      <c r="K1338" s="94">
        <v>8908</v>
      </c>
      <c r="L1338" s="94">
        <v>-8462.6</v>
      </c>
      <c r="M1338" s="94">
        <v>0</v>
      </c>
      <c r="N1338" s="94">
        <v>0</v>
      </c>
      <c r="O1338" s="94">
        <v>0</v>
      </c>
      <c r="P1338" s="94">
        <v>0</v>
      </c>
      <c r="Q1338" s="94">
        <v>0</v>
      </c>
      <c r="R1338" t="s">
        <v>33</v>
      </c>
      <c r="S1338" s="94">
        <v>-8462.6</v>
      </c>
      <c r="T1338" s="94">
        <v>445.4</v>
      </c>
      <c r="U1338" s="94">
        <v>8908</v>
      </c>
      <c r="V1338" t="s">
        <v>9</v>
      </c>
      <c r="W1338" s="92"/>
      <c r="X1338" t="s">
        <v>2</v>
      </c>
      <c r="Y1338" t="s">
        <v>3</v>
      </c>
      <c r="Z1338" s="94">
        <v>0</v>
      </c>
      <c r="AA1338" s="94">
        <v>0</v>
      </c>
      <c r="AB1338" s="94">
        <v>0</v>
      </c>
      <c r="AC1338" s="94">
        <v>0</v>
      </c>
      <c r="AD1338" s="94">
        <v>0</v>
      </c>
    </row>
    <row r="1339" spans="1:30" x14ac:dyDescent="0.2">
      <c r="A1339" t="s">
        <v>1732</v>
      </c>
      <c r="B1339" t="s">
        <v>0</v>
      </c>
      <c r="C1339" t="s">
        <v>31</v>
      </c>
      <c r="D1339" t="s">
        <v>69</v>
      </c>
      <c r="E1339" t="s">
        <v>1590</v>
      </c>
      <c r="F1339" s="84" t="str">
        <f>VLOOKUP(A1339,[1]Sheet1!$A$2:$E$1721,5,FALSE)</f>
        <v>2</v>
      </c>
      <c r="G1339" s="84"/>
      <c r="H1339" s="92">
        <v>41640</v>
      </c>
      <c r="I1339" s="93">
        <f t="shared" si="20"/>
        <v>2014</v>
      </c>
      <c r="J1339" s="94">
        <v>222.7</v>
      </c>
      <c r="K1339" s="94">
        <v>4454</v>
      </c>
      <c r="L1339" s="94">
        <v>-4231.3</v>
      </c>
      <c r="M1339" s="94">
        <v>0</v>
      </c>
      <c r="N1339" s="94">
        <v>0</v>
      </c>
      <c r="O1339" s="94">
        <v>0</v>
      </c>
      <c r="P1339" s="94">
        <v>0</v>
      </c>
      <c r="Q1339" s="94">
        <v>0</v>
      </c>
      <c r="R1339" t="s">
        <v>33</v>
      </c>
      <c r="S1339" s="94">
        <v>-4231.3</v>
      </c>
      <c r="T1339" s="94">
        <v>222.7</v>
      </c>
      <c r="U1339" s="94">
        <v>4454</v>
      </c>
      <c r="V1339" t="s">
        <v>9</v>
      </c>
      <c r="W1339" s="92"/>
      <c r="X1339" t="s">
        <v>2</v>
      </c>
      <c r="Y1339" t="s">
        <v>3</v>
      </c>
      <c r="Z1339" s="94">
        <v>0</v>
      </c>
      <c r="AA1339" s="94">
        <v>0</v>
      </c>
      <c r="AB1339" s="94">
        <v>0</v>
      </c>
      <c r="AC1339" s="94">
        <v>0</v>
      </c>
      <c r="AD1339" s="94">
        <v>0</v>
      </c>
    </row>
    <row r="1340" spans="1:30" x14ac:dyDescent="0.2">
      <c r="A1340" t="s">
        <v>1658</v>
      </c>
      <c r="B1340" t="s">
        <v>0</v>
      </c>
      <c r="C1340" t="s">
        <v>31</v>
      </c>
      <c r="D1340" t="s">
        <v>69</v>
      </c>
      <c r="E1340" t="s">
        <v>1659</v>
      </c>
      <c r="F1340" s="84" t="str">
        <f>VLOOKUP(A1340,[1]Sheet1!$A$2:$E$1721,5,FALSE)</f>
        <v>1</v>
      </c>
      <c r="G1340" s="84"/>
      <c r="H1340" s="92">
        <v>42001</v>
      </c>
      <c r="I1340" s="93">
        <f t="shared" si="20"/>
        <v>2014</v>
      </c>
      <c r="J1340" s="94">
        <v>325</v>
      </c>
      <c r="K1340" s="94">
        <v>6500</v>
      </c>
      <c r="L1340" s="94">
        <v>-6175</v>
      </c>
      <c r="M1340" s="94">
        <v>0</v>
      </c>
      <c r="N1340" s="94">
        <v>0</v>
      </c>
      <c r="O1340" s="94">
        <v>0</v>
      </c>
      <c r="P1340" s="94">
        <v>0</v>
      </c>
      <c r="Q1340" s="94">
        <v>0</v>
      </c>
      <c r="R1340" t="s">
        <v>33</v>
      </c>
      <c r="S1340" s="94">
        <v>-6175</v>
      </c>
      <c r="T1340" s="94">
        <v>325</v>
      </c>
      <c r="U1340" s="94">
        <v>6500</v>
      </c>
      <c r="V1340" t="s">
        <v>9</v>
      </c>
      <c r="W1340" s="92"/>
      <c r="X1340" t="s">
        <v>2</v>
      </c>
      <c r="Y1340" t="s">
        <v>3</v>
      </c>
      <c r="Z1340" s="94">
        <v>0</v>
      </c>
      <c r="AA1340" s="94">
        <v>0</v>
      </c>
      <c r="AB1340" s="94">
        <v>0</v>
      </c>
      <c r="AC1340" s="94">
        <v>0</v>
      </c>
      <c r="AD1340" s="94">
        <v>0</v>
      </c>
    </row>
    <row r="1341" spans="1:30" x14ac:dyDescent="0.2">
      <c r="A1341" t="s">
        <v>1660</v>
      </c>
      <c r="B1341" t="s">
        <v>0</v>
      </c>
      <c r="C1341" t="s">
        <v>31</v>
      </c>
      <c r="D1341" t="s">
        <v>69</v>
      </c>
      <c r="E1341" t="s">
        <v>1659</v>
      </c>
      <c r="F1341" s="84" t="str">
        <f>VLOOKUP(A1341,[1]Sheet1!$A$2:$E$1721,5,FALSE)</f>
        <v>1</v>
      </c>
      <c r="G1341" s="84"/>
      <c r="H1341" s="92">
        <v>42063</v>
      </c>
      <c r="I1341" s="93">
        <f t="shared" si="20"/>
        <v>2015</v>
      </c>
      <c r="J1341" s="94">
        <v>325</v>
      </c>
      <c r="K1341" s="94">
        <v>6500</v>
      </c>
      <c r="L1341" s="94">
        <v>-6175</v>
      </c>
      <c r="M1341" s="94">
        <v>0</v>
      </c>
      <c r="N1341" s="94">
        <v>0</v>
      </c>
      <c r="O1341" s="94">
        <v>0</v>
      </c>
      <c r="P1341" s="94">
        <v>0</v>
      </c>
      <c r="Q1341" s="94">
        <v>0</v>
      </c>
      <c r="R1341" t="s">
        <v>33</v>
      </c>
      <c r="S1341" s="94">
        <v>-6175</v>
      </c>
      <c r="T1341" s="94">
        <v>325</v>
      </c>
      <c r="U1341" s="94">
        <v>6500</v>
      </c>
      <c r="V1341" t="s">
        <v>9</v>
      </c>
      <c r="W1341" s="92"/>
      <c r="X1341" t="s">
        <v>2</v>
      </c>
      <c r="Y1341" t="s">
        <v>3</v>
      </c>
      <c r="Z1341" s="94">
        <v>0</v>
      </c>
      <c r="AA1341" s="94">
        <v>0</v>
      </c>
      <c r="AB1341" s="94">
        <v>0</v>
      </c>
      <c r="AC1341" s="94">
        <v>0</v>
      </c>
      <c r="AD1341" s="94">
        <v>0</v>
      </c>
    </row>
    <row r="1342" spans="1:30" x14ac:dyDescent="0.2">
      <c r="A1342" t="s">
        <v>1613</v>
      </c>
      <c r="B1342" t="s">
        <v>0</v>
      </c>
      <c r="C1342" t="s">
        <v>31</v>
      </c>
      <c r="D1342" t="s">
        <v>69</v>
      </c>
      <c r="E1342" t="s">
        <v>1614</v>
      </c>
      <c r="F1342" s="84" t="str">
        <f>VLOOKUP(A1342,[1]Sheet1!$A$2:$E$1721,5,FALSE)</f>
        <v>3</v>
      </c>
      <c r="G1342" s="84"/>
      <c r="H1342" s="92">
        <v>42541</v>
      </c>
      <c r="I1342" s="93">
        <f t="shared" si="20"/>
        <v>2016</v>
      </c>
      <c r="J1342" s="94">
        <v>402.5</v>
      </c>
      <c r="K1342" s="94">
        <v>8050</v>
      </c>
      <c r="L1342" s="94">
        <v>-7647.5</v>
      </c>
      <c r="M1342" s="94">
        <v>0</v>
      </c>
      <c r="N1342" s="94">
        <v>0</v>
      </c>
      <c r="O1342" s="94">
        <v>0</v>
      </c>
      <c r="P1342" s="94">
        <v>0</v>
      </c>
      <c r="Q1342" s="94">
        <v>0</v>
      </c>
      <c r="R1342" t="s">
        <v>33</v>
      </c>
      <c r="S1342" s="94">
        <v>-7647.5</v>
      </c>
      <c r="T1342" s="94">
        <v>402.5</v>
      </c>
      <c r="U1342" s="94">
        <v>8050</v>
      </c>
      <c r="V1342" t="s">
        <v>9</v>
      </c>
      <c r="W1342" s="92"/>
      <c r="X1342" t="s">
        <v>2</v>
      </c>
      <c r="Y1342" t="s">
        <v>3</v>
      </c>
      <c r="Z1342" s="94">
        <v>0</v>
      </c>
      <c r="AA1342" s="94">
        <v>0</v>
      </c>
      <c r="AB1342" s="94">
        <v>0</v>
      </c>
      <c r="AC1342" s="94">
        <v>0</v>
      </c>
      <c r="AD1342" s="94">
        <v>0</v>
      </c>
    </row>
    <row r="1343" spans="1:30" x14ac:dyDescent="0.2">
      <c r="A1343" t="s">
        <v>1139</v>
      </c>
      <c r="B1343" t="s">
        <v>0</v>
      </c>
      <c r="C1343" t="s">
        <v>31</v>
      </c>
      <c r="D1343" t="s">
        <v>69</v>
      </c>
      <c r="E1343" t="s">
        <v>1140</v>
      </c>
      <c r="F1343" s="84" t="str">
        <f>VLOOKUP(A1343,[1]Sheet1!$A$2:$E$1721,5,FALSE)</f>
        <v>3</v>
      </c>
      <c r="G1343" s="84"/>
      <c r="H1343" s="92">
        <v>42571</v>
      </c>
      <c r="I1343" s="93">
        <f t="shared" si="20"/>
        <v>2016</v>
      </c>
      <c r="J1343" s="94">
        <v>2775</v>
      </c>
      <c r="K1343" s="94">
        <v>55500</v>
      </c>
      <c r="L1343" s="94">
        <v>-52725</v>
      </c>
      <c r="M1343" s="94">
        <v>0</v>
      </c>
      <c r="N1343" s="94">
        <v>0</v>
      </c>
      <c r="O1343" s="94">
        <v>0</v>
      </c>
      <c r="P1343" s="94">
        <v>0</v>
      </c>
      <c r="Q1343" s="94">
        <v>0</v>
      </c>
      <c r="R1343" t="s">
        <v>33</v>
      </c>
      <c r="S1343" s="94">
        <v>-52725</v>
      </c>
      <c r="T1343" s="94">
        <v>2775</v>
      </c>
      <c r="U1343" s="94">
        <v>55500</v>
      </c>
      <c r="V1343" t="s">
        <v>9</v>
      </c>
      <c r="W1343" s="92"/>
      <c r="X1343" t="s">
        <v>2</v>
      </c>
      <c r="Y1343" t="s">
        <v>3</v>
      </c>
      <c r="Z1343" s="94">
        <v>0</v>
      </c>
      <c r="AA1343" s="94">
        <v>0</v>
      </c>
      <c r="AB1343" s="94">
        <v>0</v>
      </c>
      <c r="AC1343" s="94">
        <v>0</v>
      </c>
      <c r="AD1343" s="94">
        <v>0</v>
      </c>
    </row>
    <row r="1344" spans="1:30" x14ac:dyDescent="0.2">
      <c r="A1344" t="s">
        <v>1141</v>
      </c>
      <c r="B1344" t="s">
        <v>0</v>
      </c>
      <c r="C1344" t="s">
        <v>31</v>
      </c>
      <c r="D1344" t="s">
        <v>69</v>
      </c>
      <c r="E1344" t="s">
        <v>1140</v>
      </c>
      <c r="F1344" s="84" t="str">
        <f>VLOOKUP(A1344,[1]Sheet1!$A$2:$E$1721,5,FALSE)</f>
        <v>3</v>
      </c>
      <c r="G1344" s="84"/>
      <c r="H1344" s="92">
        <v>42571</v>
      </c>
      <c r="I1344" s="93">
        <f t="shared" si="20"/>
        <v>2016</v>
      </c>
      <c r="J1344" s="94">
        <v>2775</v>
      </c>
      <c r="K1344" s="94">
        <v>55500</v>
      </c>
      <c r="L1344" s="94">
        <v>-52725</v>
      </c>
      <c r="M1344" s="94">
        <v>0</v>
      </c>
      <c r="N1344" s="94">
        <v>0</v>
      </c>
      <c r="O1344" s="94">
        <v>0</v>
      </c>
      <c r="P1344" s="94">
        <v>0</v>
      </c>
      <c r="Q1344" s="94">
        <v>0</v>
      </c>
      <c r="R1344" t="s">
        <v>33</v>
      </c>
      <c r="S1344" s="94">
        <v>-52725</v>
      </c>
      <c r="T1344" s="94">
        <v>2775</v>
      </c>
      <c r="U1344" s="94">
        <v>55500</v>
      </c>
      <c r="V1344" t="s">
        <v>9</v>
      </c>
      <c r="W1344" s="92"/>
      <c r="X1344" t="s">
        <v>2</v>
      </c>
      <c r="Y1344" t="s">
        <v>3</v>
      </c>
      <c r="Z1344" s="94">
        <v>0</v>
      </c>
      <c r="AA1344" s="94">
        <v>0</v>
      </c>
      <c r="AB1344" s="94">
        <v>0</v>
      </c>
      <c r="AC1344" s="94">
        <v>0</v>
      </c>
      <c r="AD1344" s="94">
        <v>0</v>
      </c>
    </row>
    <row r="1345" spans="1:30" x14ac:dyDescent="0.2">
      <c r="A1345" t="s">
        <v>506</v>
      </c>
      <c r="B1345" t="s">
        <v>0</v>
      </c>
      <c r="C1345" t="s">
        <v>31</v>
      </c>
      <c r="D1345" t="s">
        <v>69</v>
      </c>
      <c r="E1345" t="s">
        <v>32</v>
      </c>
      <c r="F1345" s="84" t="str">
        <f>VLOOKUP(A1345,[1]Sheet1!$A$2:$E$1721,5,FALSE)</f>
        <v>6</v>
      </c>
      <c r="G1345" s="84"/>
      <c r="H1345" s="92">
        <v>42795</v>
      </c>
      <c r="I1345" s="93">
        <f t="shared" si="20"/>
        <v>2017</v>
      </c>
      <c r="J1345" s="94">
        <v>347828.6</v>
      </c>
      <c r="K1345" s="94">
        <v>679947</v>
      </c>
      <c r="L1345" s="94">
        <v>-332118.40000000002</v>
      </c>
      <c r="M1345" s="94">
        <v>0</v>
      </c>
      <c r="N1345" s="94">
        <v>-107658.28</v>
      </c>
      <c r="O1345" s="94">
        <v>0</v>
      </c>
      <c r="P1345" s="94">
        <v>0</v>
      </c>
      <c r="Q1345" s="94">
        <v>0</v>
      </c>
      <c r="R1345" t="s">
        <v>33</v>
      </c>
      <c r="S1345" s="94">
        <v>-439776.68</v>
      </c>
      <c r="T1345" s="94">
        <v>240170.32</v>
      </c>
      <c r="U1345" s="94">
        <v>679947</v>
      </c>
      <c r="V1345" t="s">
        <v>9</v>
      </c>
      <c r="W1345" s="92"/>
      <c r="X1345" t="s">
        <v>2</v>
      </c>
      <c r="Y1345" t="s">
        <v>3</v>
      </c>
      <c r="Z1345" s="94">
        <v>0</v>
      </c>
      <c r="AA1345" s="94">
        <v>0</v>
      </c>
      <c r="AB1345" s="94">
        <v>0</v>
      </c>
      <c r="AC1345" s="94">
        <v>0</v>
      </c>
      <c r="AD1345" s="94">
        <v>0</v>
      </c>
    </row>
    <row r="1346" spans="1:30" x14ac:dyDescent="0.2">
      <c r="A1346" t="s">
        <v>1557</v>
      </c>
      <c r="B1346" t="s">
        <v>0</v>
      </c>
      <c r="C1346" t="s">
        <v>31</v>
      </c>
      <c r="D1346" t="s">
        <v>69</v>
      </c>
      <c r="E1346" t="s">
        <v>1558</v>
      </c>
      <c r="F1346" s="84" t="str">
        <f>VLOOKUP(A1346,[1]Sheet1!$A$2:$E$1721,5,FALSE)</f>
        <v>4</v>
      </c>
      <c r="G1346" s="84"/>
      <c r="H1346" s="92">
        <v>42790</v>
      </c>
      <c r="I1346" s="93">
        <f t="shared" si="20"/>
        <v>2017</v>
      </c>
      <c r="J1346" s="94">
        <v>2852.01</v>
      </c>
      <c r="K1346" s="94">
        <v>10800</v>
      </c>
      <c r="L1346" s="94">
        <v>-7947.99</v>
      </c>
      <c r="M1346" s="94">
        <v>0</v>
      </c>
      <c r="N1346" s="94">
        <v>-2312.0100000000002</v>
      </c>
      <c r="O1346" s="94">
        <v>0</v>
      </c>
      <c r="P1346" s="94">
        <v>0</v>
      </c>
      <c r="Q1346" s="94">
        <v>0</v>
      </c>
      <c r="R1346" t="s">
        <v>33</v>
      </c>
      <c r="S1346" s="94">
        <v>-10260</v>
      </c>
      <c r="T1346" s="94">
        <v>540</v>
      </c>
      <c r="U1346" s="94">
        <v>10800</v>
      </c>
      <c r="V1346" t="s">
        <v>9</v>
      </c>
      <c r="W1346" s="92"/>
      <c r="X1346" t="s">
        <v>2</v>
      </c>
      <c r="Y1346" t="s">
        <v>3</v>
      </c>
      <c r="Z1346" s="94">
        <v>0</v>
      </c>
      <c r="AA1346" s="94">
        <v>0</v>
      </c>
      <c r="AB1346" s="94">
        <v>0</v>
      </c>
      <c r="AC1346" s="94">
        <v>0</v>
      </c>
      <c r="AD1346" s="94">
        <v>0</v>
      </c>
    </row>
    <row r="1347" spans="1:30" x14ac:dyDescent="0.2">
      <c r="A1347" t="s">
        <v>1339</v>
      </c>
      <c r="B1347" t="s">
        <v>0</v>
      </c>
      <c r="C1347" t="s">
        <v>31</v>
      </c>
      <c r="D1347" t="s">
        <v>69</v>
      </c>
      <c r="E1347" t="s">
        <v>1340</v>
      </c>
      <c r="F1347" s="84" t="str">
        <f>VLOOKUP(A1347,[1]Sheet1!$A$2:$E$1721,5,FALSE)</f>
        <v>4</v>
      </c>
      <c r="G1347" s="84"/>
      <c r="H1347" s="92">
        <v>42790</v>
      </c>
      <c r="I1347" s="93">
        <f t="shared" ref="I1347:I1410" si="21">YEAR(H1347)</f>
        <v>2017</v>
      </c>
      <c r="J1347" s="94">
        <v>6284.99</v>
      </c>
      <c r="K1347" s="94">
        <v>23800</v>
      </c>
      <c r="L1347" s="94">
        <v>-17515.009999999998</v>
      </c>
      <c r="M1347" s="94">
        <v>0</v>
      </c>
      <c r="N1347" s="94">
        <v>-5094.99</v>
      </c>
      <c r="O1347" s="94">
        <v>0</v>
      </c>
      <c r="P1347" s="94">
        <v>0</v>
      </c>
      <c r="Q1347" s="94">
        <v>0</v>
      </c>
      <c r="R1347" t="s">
        <v>33</v>
      </c>
      <c r="S1347" s="94">
        <v>-22610</v>
      </c>
      <c r="T1347" s="94">
        <v>1190</v>
      </c>
      <c r="U1347" s="94">
        <v>23800</v>
      </c>
      <c r="V1347" t="s">
        <v>9</v>
      </c>
      <c r="W1347" s="92"/>
      <c r="X1347" t="s">
        <v>2</v>
      </c>
      <c r="Y1347" t="s">
        <v>3</v>
      </c>
      <c r="Z1347" s="94">
        <v>0</v>
      </c>
      <c r="AA1347" s="94">
        <v>0</v>
      </c>
      <c r="AB1347" s="94">
        <v>0</v>
      </c>
      <c r="AC1347" s="94">
        <v>0</v>
      </c>
      <c r="AD1347" s="94">
        <v>0</v>
      </c>
    </row>
    <row r="1348" spans="1:30" x14ac:dyDescent="0.2">
      <c r="A1348" t="s">
        <v>1462</v>
      </c>
      <c r="B1348" t="s">
        <v>0</v>
      </c>
      <c r="C1348" t="s">
        <v>31</v>
      </c>
      <c r="D1348" t="s">
        <v>69</v>
      </c>
      <c r="E1348" t="s">
        <v>1463</v>
      </c>
      <c r="F1348" s="84" t="str">
        <f>VLOOKUP(A1348,[1]Sheet1!$A$2:$E$1721,5,FALSE)</f>
        <v>5</v>
      </c>
      <c r="G1348" s="84"/>
      <c r="H1348" s="92">
        <v>42843</v>
      </c>
      <c r="I1348" s="93">
        <f t="shared" si="21"/>
        <v>2017</v>
      </c>
      <c r="J1348" s="94">
        <v>6701.75</v>
      </c>
      <c r="K1348" s="94">
        <v>15271.2</v>
      </c>
      <c r="L1348" s="94">
        <v>-8569.4500000000007</v>
      </c>
      <c r="M1348" s="94">
        <v>0</v>
      </c>
      <c r="N1348" s="94">
        <v>-2901.53</v>
      </c>
      <c r="O1348" s="94">
        <v>0</v>
      </c>
      <c r="P1348" s="94">
        <v>0</v>
      </c>
      <c r="Q1348" s="94">
        <v>0</v>
      </c>
      <c r="R1348" t="s">
        <v>33</v>
      </c>
      <c r="S1348" s="94">
        <v>-11470.98</v>
      </c>
      <c r="T1348" s="94">
        <v>3800.22</v>
      </c>
      <c r="U1348" s="94">
        <v>15271.2</v>
      </c>
      <c r="V1348" t="s">
        <v>9</v>
      </c>
      <c r="W1348" s="92"/>
      <c r="X1348" t="s">
        <v>2</v>
      </c>
      <c r="Y1348" t="s">
        <v>3</v>
      </c>
      <c r="Z1348" s="94">
        <v>0</v>
      </c>
      <c r="AA1348" s="94">
        <v>0</v>
      </c>
      <c r="AB1348" s="94">
        <v>0</v>
      </c>
      <c r="AC1348" s="94">
        <v>0</v>
      </c>
      <c r="AD1348" s="94">
        <v>0</v>
      </c>
    </row>
    <row r="1349" spans="1:30" x14ac:dyDescent="0.2">
      <c r="A1349" t="s">
        <v>1464</v>
      </c>
      <c r="B1349" t="s">
        <v>0</v>
      </c>
      <c r="C1349" t="s">
        <v>31</v>
      </c>
      <c r="D1349" t="s">
        <v>69</v>
      </c>
      <c r="E1349" t="s">
        <v>1463</v>
      </c>
      <c r="F1349" s="84" t="str">
        <f>VLOOKUP(A1349,[1]Sheet1!$A$2:$E$1721,5,FALSE)</f>
        <v>5</v>
      </c>
      <c r="G1349" s="84"/>
      <c r="H1349" s="92">
        <v>42843</v>
      </c>
      <c r="I1349" s="93">
        <f t="shared" si="21"/>
        <v>2017</v>
      </c>
      <c r="J1349" s="94">
        <v>6701.75</v>
      </c>
      <c r="K1349" s="94">
        <v>15271.2</v>
      </c>
      <c r="L1349" s="94">
        <v>-8569.4500000000007</v>
      </c>
      <c r="M1349" s="94">
        <v>0</v>
      </c>
      <c r="N1349" s="94">
        <v>-2901.53</v>
      </c>
      <c r="O1349" s="94">
        <v>0</v>
      </c>
      <c r="P1349" s="94">
        <v>0</v>
      </c>
      <c r="Q1349" s="94">
        <v>0</v>
      </c>
      <c r="R1349" t="s">
        <v>33</v>
      </c>
      <c r="S1349" s="94">
        <v>-11470.98</v>
      </c>
      <c r="T1349" s="94">
        <v>3800.22</v>
      </c>
      <c r="U1349" s="94">
        <v>15271.2</v>
      </c>
      <c r="V1349" t="s">
        <v>9</v>
      </c>
      <c r="W1349" s="92"/>
      <c r="X1349" t="s">
        <v>2</v>
      </c>
      <c r="Y1349" t="s">
        <v>3</v>
      </c>
      <c r="Z1349" s="94">
        <v>0</v>
      </c>
      <c r="AA1349" s="94">
        <v>0</v>
      </c>
      <c r="AB1349" s="94">
        <v>0</v>
      </c>
      <c r="AC1349" s="94">
        <v>0</v>
      </c>
      <c r="AD1349" s="94">
        <v>0</v>
      </c>
    </row>
    <row r="1350" spans="1:30" x14ac:dyDescent="0.2">
      <c r="A1350" t="s">
        <v>1241</v>
      </c>
      <c r="B1350" t="s">
        <v>0</v>
      </c>
      <c r="C1350" t="s">
        <v>31</v>
      </c>
      <c r="D1350" t="s">
        <v>69</v>
      </c>
      <c r="E1350" t="s">
        <v>1242</v>
      </c>
      <c r="F1350" s="84" t="str">
        <f>VLOOKUP(A1350,[1]Sheet1!$A$2:$E$1721,5,FALSE)</f>
        <v>5</v>
      </c>
      <c r="G1350" s="84"/>
      <c r="H1350" s="92">
        <v>42916</v>
      </c>
      <c r="I1350" s="93">
        <f t="shared" si="21"/>
        <v>2017</v>
      </c>
      <c r="J1350" s="94">
        <v>16928.150000000001</v>
      </c>
      <c r="K1350" s="94">
        <v>35500</v>
      </c>
      <c r="L1350" s="94">
        <v>-18571.849999999999</v>
      </c>
      <c r="M1350" s="94">
        <v>0</v>
      </c>
      <c r="N1350" s="94">
        <v>-6745</v>
      </c>
      <c r="O1350" s="94">
        <v>0</v>
      </c>
      <c r="P1350" s="94">
        <v>0</v>
      </c>
      <c r="Q1350" s="94">
        <v>0</v>
      </c>
      <c r="R1350" t="s">
        <v>33</v>
      </c>
      <c r="S1350" s="94">
        <v>-25316.85</v>
      </c>
      <c r="T1350" s="94">
        <v>10183.15</v>
      </c>
      <c r="U1350" s="94">
        <v>35500</v>
      </c>
      <c r="V1350" t="s">
        <v>9</v>
      </c>
      <c r="W1350" s="92"/>
      <c r="X1350" t="s">
        <v>2</v>
      </c>
      <c r="Y1350" t="s">
        <v>3</v>
      </c>
      <c r="Z1350" s="94">
        <v>0</v>
      </c>
      <c r="AA1350" s="94">
        <v>0</v>
      </c>
      <c r="AB1350" s="94">
        <v>0</v>
      </c>
      <c r="AC1350" s="94">
        <v>0</v>
      </c>
      <c r="AD1350" s="94">
        <v>0</v>
      </c>
    </row>
    <row r="1351" spans="1:30" x14ac:dyDescent="0.2">
      <c r="A1351" t="s">
        <v>1288</v>
      </c>
      <c r="B1351" t="s">
        <v>0</v>
      </c>
      <c r="C1351" t="s">
        <v>31</v>
      </c>
      <c r="D1351" t="s">
        <v>69</v>
      </c>
      <c r="E1351" t="s">
        <v>1289</v>
      </c>
      <c r="F1351" s="84" t="str">
        <f>VLOOKUP(A1351,[1]Sheet1!$A$2:$E$1721,5,FALSE)</f>
        <v>5</v>
      </c>
      <c r="G1351" s="84"/>
      <c r="H1351" s="92">
        <v>43070</v>
      </c>
      <c r="I1351" s="93">
        <f t="shared" si="21"/>
        <v>2017</v>
      </c>
      <c r="J1351" s="94">
        <v>16144.49</v>
      </c>
      <c r="K1351" s="94">
        <v>28984</v>
      </c>
      <c r="L1351" s="94">
        <v>-12839.51</v>
      </c>
      <c r="M1351" s="94">
        <v>0</v>
      </c>
      <c r="N1351" s="94">
        <v>-5506.96</v>
      </c>
      <c r="O1351" s="94">
        <v>0</v>
      </c>
      <c r="P1351" s="94">
        <v>0</v>
      </c>
      <c r="Q1351" s="94">
        <v>0</v>
      </c>
      <c r="R1351" t="s">
        <v>33</v>
      </c>
      <c r="S1351" s="94">
        <v>-18346.47</v>
      </c>
      <c r="T1351" s="94">
        <v>10637.53</v>
      </c>
      <c r="U1351" s="94">
        <v>28984</v>
      </c>
      <c r="V1351" t="s">
        <v>9</v>
      </c>
      <c r="W1351" s="92"/>
      <c r="X1351" t="s">
        <v>2</v>
      </c>
      <c r="Y1351" t="s">
        <v>3</v>
      </c>
      <c r="Z1351" s="94">
        <v>0</v>
      </c>
      <c r="AA1351" s="94">
        <v>0</v>
      </c>
      <c r="AB1351" s="94">
        <v>0</v>
      </c>
      <c r="AC1351" s="94">
        <v>0</v>
      </c>
      <c r="AD1351" s="94">
        <v>0</v>
      </c>
    </row>
    <row r="1352" spans="1:30" x14ac:dyDescent="0.2">
      <c r="A1352" t="s">
        <v>1290</v>
      </c>
      <c r="B1352" t="s">
        <v>0</v>
      </c>
      <c r="C1352" t="s">
        <v>31</v>
      </c>
      <c r="D1352" t="s">
        <v>69</v>
      </c>
      <c r="E1352" t="s">
        <v>1289</v>
      </c>
      <c r="F1352" s="84" t="str">
        <f>VLOOKUP(A1352,[1]Sheet1!$A$2:$E$1721,5,FALSE)</f>
        <v>5</v>
      </c>
      <c r="G1352" s="84"/>
      <c r="H1352" s="92">
        <v>43070</v>
      </c>
      <c r="I1352" s="93">
        <f t="shared" si="21"/>
        <v>2017</v>
      </c>
      <c r="J1352" s="94">
        <v>16144.49</v>
      </c>
      <c r="K1352" s="94">
        <v>28984</v>
      </c>
      <c r="L1352" s="94">
        <v>-12839.51</v>
      </c>
      <c r="M1352" s="94">
        <v>0</v>
      </c>
      <c r="N1352" s="94">
        <v>-5506.96</v>
      </c>
      <c r="O1352" s="94">
        <v>0</v>
      </c>
      <c r="P1352" s="94">
        <v>0</v>
      </c>
      <c r="Q1352" s="94">
        <v>0</v>
      </c>
      <c r="R1352" t="s">
        <v>33</v>
      </c>
      <c r="S1352" s="94">
        <v>-18346.47</v>
      </c>
      <c r="T1352" s="94">
        <v>10637.53</v>
      </c>
      <c r="U1352" s="94">
        <v>28984</v>
      </c>
      <c r="V1352" t="s">
        <v>9</v>
      </c>
      <c r="W1352" s="92"/>
      <c r="X1352" t="s">
        <v>2</v>
      </c>
      <c r="Y1352" t="s">
        <v>3</v>
      </c>
      <c r="Z1352" s="94">
        <v>0</v>
      </c>
      <c r="AA1352" s="94">
        <v>0</v>
      </c>
      <c r="AB1352" s="94">
        <v>0</v>
      </c>
      <c r="AC1352" s="94">
        <v>0</v>
      </c>
      <c r="AD1352" s="94">
        <v>0</v>
      </c>
    </row>
    <row r="1353" spans="1:30" x14ac:dyDescent="0.2">
      <c r="A1353" t="s">
        <v>1327</v>
      </c>
      <c r="B1353" t="s">
        <v>0</v>
      </c>
      <c r="C1353" t="s">
        <v>31</v>
      </c>
      <c r="D1353" t="s">
        <v>69</v>
      </c>
      <c r="E1353" t="s">
        <v>1328</v>
      </c>
      <c r="F1353" s="84" t="str">
        <f>VLOOKUP(A1353,[1]Sheet1!$A$2:$E$1721,5,FALSE)</f>
        <v>5</v>
      </c>
      <c r="G1353" s="84"/>
      <c r="H1353" s="92">
        <v>43017</v>
      </c>
      <c r="I1353" s="93">
        <f t="shared" si="21"/>
        <v>2017</v>
      </c>
      <c r="J1353" s="94">
        <v>12812.08</v>
      </c>
      <c r="K1353" s="94">
        <v>24200</v>
      </c>
      <c r="L1353" s="94">
        <v>-11387.92</v>
      </c>
      <c r="M1353" s="94">
        <v>0</v>
      </c>
      <c r="N1353" s="94">
        <v>-4598</v>
      </c>
      <c r="O1353" s="94">
        <v>0</v>
      </c>
      <c r="P1353" s="94">
        <v>0</v>
      </c>
      <c r="Q1353" s="94">
        <v>0</v>
      </c>
      <c r="R1353" t="s">
        <v>33</v>
      </c>
      <c r="S1353" s="94">
        <v>-15985.92</v>
      </c>
      <c r="T1353" s="94">
        <v>8214.08</v>
      </c>
      <c r="U1353" s="94">
        <v>24200</v>
      </c>
      <c r="V1353" t="s">
        <v>9</v>
      </c>
      <c r="W1353" s="92"/>
      <c r="X1353" t="s">
        <v>2</v>
      </c>
      <c r="Y1353" t="s">
        <v>3</v>
      </c>
      <c r="Z1353" s="94">
        <v>0</v>
      </c>
      <c r="AA1353" s="94">
        <v>0</v>
      </c>
      <c r="AB1353" s="94">
        <v>0</v>
      </c>
      <c r="AC1353" s="94">
        <v>0</v>
      </c>
      <c r="AD1353" s="94">
        <v>0</v>
      </c>
    </row>
    <row r="1354" spans="1:30" x14ac:dyDescent="0.2">
      <c r="A1354" t="s">
        <v>1194</v>
      </c>
      <c r="B1354" t="s">
        <v>0</v>
      </c>
      <c r="C1354" t="s">
        <v>31</v>
      </c>
      <c r="D1354" t="s">
        <v>69</v>
      </c>
      <c r="E1354" t="s">
        <v>1195</v>
      </c>
      <c r="F1354" s="84" t="str">
        <f>VLOOKUP(A1354,[1]Sheet1!$A$2:$E$1721,5,FALSE)</f>
        <v>5</v>
      </c>
      <c r="G1354" s="84"/>
      <c r="H1354" s="92">
        <v>43260</v>
      </c>
      <c r="I1354" s="93">
        <f t="shared" si="21"/>
        <v>2018</v>
      </c>
      <c r="J1354" s="94">
        <v>28794.79</v>
      </c>
      <c r="K1354" s="94">
        <v>43900</v>
      </c>
      <c r="L1354" s="94">
        <v>-15105.21</v>
      </c>
      <c r="M1354" s="94">
        <v>0</v>
      </c>
      <c r="N1354" s="94">
        <v>-8341</v>
      </c>
      <c r="O1354" s="94">
        <v>0</v>
      </c>
      <c r="P1354" s="94">
        <v>0</v>
      </c>
      <c r="Q1354" s="94">
        <v>0</v>
      </c>
      <c r="R1354" t="s">
        <v>33</v>
      </c>
      <c r="S1354" s="94">
        <v>-23446.21</v>
      </c>
      <c r="T1354" s="94">
        <v>20453.79</v>
      </c>
      <c r="U1354" s="94">
        <v>43900</v>
      </c>
      <c r="V1354" t="s">
        <v>9</v>
      </c>
      <c r="W1354" s="92"/>
      <c r="X1354" t="s">
        <v>2</v>
      </c>
      <c r="Y1354" t="s">
        <v>3</v>
      </c>
      <c r="Z1354" s="94">
        <v>0</v>
      </c>
      <c r="AA1354" s="94">
        <v>0</v>
      </c>
      <c r="AB1354" s="94">
        <v>0</v>
      </c>
      <c r="AC1354" s="94">
        <v>0</v>
      </c>
      <c r="AD1354" s="94">
        <v>0</v>
      </c>
    </row>
    <row r="1355" spans="1:30" x14ac:dyDescent="0.2">
      <c r="A1355" t="s">
        <v>1194</v>
      </c>
      <c r="B1355" t="s">
        <v>8</v>
      </c>
      <c r="C1355" t="s">
        <v>31</v>
      </c>
      <c r="D1355" t="s">
        <v>69</v>
      </c>
      <c r="E1355" t="s">
        <v>1195</v>
      </c>
      <c r="F1355" s="84" t="str">
        <f>VLOOKUP(A1355,[1]Sheet1!$A$2:$E$1721,5,FALSE)</f>
        <v>5</v>
      </c>
      <c r="G1355" s="84"/>
      <c r="H1355" s="92">
        <v>43260</v>
      </c>
      <c r="I1355" s="93">
        <f t="shared" si="21"/>
        <v>2018</v>
      </c>
      <c r="J1355" s="94">
        <v>28794.79</v>
      </c>
      <c r="K1355" s="94">
        <v>43900</v>
      </c>
      <c r="L1355" s="94">
        <v>-15105.21</v>
      </c>
      <c r="M1355" s="94">
        <v>0</v>
      </c>
      <c r="N1355" s="94">
        <v>-8341</v>
      </c>
      <c r="O1355" s="94">
        <v>0</v>
      </c>
      <c r="P1355" s="94">
        <v>0</v>
      </c>
      <c r="Q1355" s="94">
        <v>0</v>
      </c>
      <c r="R1355" t="s">
        <v>33</v>
      </c>
      <c r="S1355" s="94">
        <v>-23446.21</v>
      </c>
      <c r="T1355" s="94">
        <v>20453.79</v>
      </c>
      <c r="U1355" s="94">
        <v>43900</v>
      </c>
      <c r="V1355" t="s">
        <v>9</v>
      </c>
      <c r="W1355" s="92"/>
      <c r="X1355" t="s">
        <v>2</v>
      </c>
      <c r="Y1355" t="s">
        <v>3</v>
      </c>
      <c r="Z1355" s="94">
        <v>0</v>
      </c>
      <c r="AA1355" s="94">
        <v>0</v>
      </c>
      <c r="AB1355" s="94">
        <v>0</v>
      </c>
      <c r="AC1355" s="94">
        <v>0</v>
      </c>
      <c r="AD1355" s="94">
        <v>0</v>
      </c>
    </row>
    <row r="1356" spans="1:30" x14ac:dyDescent="0.2">
      <c r="A1356" t="s">
        <v>1194</v>
      </c>
      <c r="B1356" t="s">
        <v>9</v>
      </c>
      <c r="C1356" t="s">
        <v>31</v>
      </c>
      <c r="D1356" t="s">
        <v>69</v>
      </c>
      <c r="E1356" t="s">
        <v>1195</v>
      </c>
      <c r="F1356" s="84" t="str">
        <f>VLOOKUP(A1356,[1]Sheet1!$A$2:$E$1721,5,FALSE)</f>
        <v>5</v>
      </c>
      <c r="G1356" s="84"/>
      <c r="H1356" s="92">
        <v>43260</v>
      </c>
      <c r="I1356" s="93">
        <f t="shared" si="21"/>
        <v>2018</v>
      </c>
      <c r="J1356" s="94">
        <v>33110.559999999998</v>
      </c>
      <c r="K1356" s="94">
        <v>43900</v>
      </c>
      <c r="L1356" s="94">
        <v>-10789.44</v>
      </c>
      <c r="M1356" s="94">
        <v>0</v>
      </c>
      <c r="N1356" s="94">
        <v>-5957.86</v>
      </c>
      <c r="O1356" s="94">
        <v>0</v>
      </c>
      <c r="P1356" s="94">
        <v>0</v>
      </c>
      <c r="Q1356" s="94">
        <v>0</v>
      </c>
      <c r="R1356" t="s">
        <v>33</v>
      </c>
      <c r="S1356" s="94">
        <v>-16747.3</v>
      </c>
      <c r="T1356" s="94">
        <v>27152.7</v>
      </c>
      <c r="U1356" s="94">
        <v>43900</v>
      </c>
      <c r="V1356" t="s">
        <v>9</v>
      </c>
      <c r="W1356" s="92"/>
      <c r="X1356" t="s">
        <v>2</v>
      </c>
      <c r="Y1356" t="s">
        <v>3</v>
      </c>
      <c r="Z1356" s="94">
        <v>0</v>
      </c>
      <c r="AA1356" s="94">
        <v>0</v>
      </c>
      <c r="AB1356" s="94">
        <v>0</v>
      </c>
      <c r="AC1356" s="94">
        <v>0</v>
      </c>
      <c r="AD1356" s="94">
        <v>0</v>
      </c>
    </row>
    <row r="1357" spans="1:30" x14ac:dyDescent="0.2">
      <c r="A1357" t="s">
        <v>1194</v>
      </c>
      <c r="B1357" t="s">
        <v>10</v>
      </c>
      <c r="C1357" t="s">
        <v>31</v>
      </c>
      <c r="D1357" t="s">
        <v>69</v>
      </c>
      <c r="E1357" t="s">
        <v>1195</v>
      </c>
      <c r="F1357" s="84" t="str">
        <f>VLOOKUP(A1357,[1]Sheet1!$A$2:$E$1721,5,FALSE)</f>
        <v>5</v>
      </c>
      <c r="G1357" s="84"/>
      <c r="H1357" s="92">
        <v>43260</v>
      </c>
      <c r="I1357" s="93">
        <f t="shared" si="21"/>
        <v>2018</v>
      </c>
      <c r="J1357" s="94">
        <v>33110.559999999998</v>
      </c>
      <c r="K1357" s="94">
        <v>43900</v>
      </c>
      <c r="L1357" s="94">
        <v>-10789.44</v>
      </c>
      <c r="M1357" s="94">
        <v>0</v>
      </c>
      <c r="N1357" s="94">
        <v>-5957.86</v>
      </c>
      <c r="O1357" s="94">
        <v>0</v>
      </c>
      <c r="P1357" s="94">
        <v>0</v>
      </c>
      <c r="Q1357" s="94">
        <v>0</v>
      </c>
      <c r="R1357" t="s">
        <v>33</v>
      </c>
      <c r="S1357" s="94">
        <v>-16747.3</v>
      </c>
      <c r="T1357" s="94">
        <v>27152.7</v>
      </c>
      <c r="U1357" s="94">
        <v>43900</v>
      </c>
      <c r="V1357" t="s">
        <v>9</v>
      </c>
      <c r="W1357" s="92"/>
      <c r="X1357" t="s">
        <v>2</v>
      </c>
      <c r="Y1357" t="s">
        <v>3</v>
      </c>
      <c r="Z1357" s="94">
        <v>0</v>
      </c>
      <c r="AA1357" s="94">
        <v>0</v>
      </c>
      <c r="AB1357" s="94">
        <v>0</v>
      </c>
      <c r="AC1357" s="94">
        <v>0</v>
      </c>
      <c r="AD1357" s="94">
        <v>0</v>
      </c>
    </row>
    <row r="1358" spans="1:30" x14ac:dyDescent="0.2">
      <c r="A1358" t="s">
        <v>1194</v>
      </c>
      <c r="B1358" t="s">
        <v>11</v>
      </c>
      <c r="C1358" t="s">
        <v>31</v>
      </c>
      <c r="D1358" t="s">
        <v>69</v>
      </c>
      <c r="E1358" t="s">
        <v>1195</v>
      </c>
      <c r="F1358" s="84" t="str">
        <f>VLOOKUP(A1358,[1]Sheet1!$A$2:$E$1721,5,FALSE)</f>
        <v>5</v>
      </c>
      <c r="G1358" s="84"/>
      <c r="H1358" s="92">
        <v>43260</v>
      </c>
      <c r="I1358" s="93">
        <f t="shared" si="21"/>
        <v>2018</v>
      </c>
      <c r="J1358" s="94">
        <v>33110.559999999998</v>
      </c>
      <c r="K1358" s="94">
        <v>43900</v>
      </c>
      <c r="L1358" s="94">
        <v>-10789.44</v>
      </c>
      <c r="M1358" s="94">
        <v>0</v>
      </c>
      <c r="N1358" s="94">
        <v>-5957.86</v>
      </c>
      <c r="O1358" s="94">
        <v>0</v>
      </c>
      <c r="P1358" s="94">
        <v>0</v>
      </c>
      <c r="Q1358" s="94">
        <v>0</v>
      </c>
      <c r="R1358" t="s">
        <v>33</v>
      </c>
      <c r="S1358" s="94">
        <v>-16747.3</v>
      </c>
      <c r="T1358" s="94">
        <v>27152.7</v>
      </c>
      <c r="U1358" s="94">
        <v>43900</v>
      </c>
      <c r="V1358" t="s">
        <v>9</v>
      </c>
      <c r="W1358" s="92"/>
      <c r="X1358" t="s">
        <v>2</v>
      </c>
      <c r="Y1358" t="s">
        <v>3</v>
      </c>
      <c r="Z1358" s="94">
        <v>0</v>
      </c>
      <c r="AA1358" s="94">
        <v>0</v>
      </c>
      <c r="AB1358" s="94">
        <v>0</v>
      </c>
      <c r="AC1358" s="94">
        <v>0</v>
      </c>
      <c r="AD1358" s="94">
        <v>0</v>
      </c>
    </row>
    <row r="1359" spans="1:30" x14ac:dyDescent="0.2">
      <c r="A1359" t="s">
        <v>1868</v>
      </c>
      <c r="B1359" t="s">
        <v>0</v>
      </c>
      <c r="C1359" t="s">
        <v>31</v>
      </c>
      <c r="D1359" t="s">
        <v>69</v>
      </c>
      <c r="E1359" t="s">
        <v>1869</v>
      </c>
      <c r="F1359" s="84" t="str">
        <f>VLOOKUP(A1359,[1]Sheet1!$A$2:$E$1721,5,FALSE)</f>
        <v>7</v>
      </c>
      <c r="G1359" s="84"/>
      <c r="H1359" s="92">
        <v>43260</v>
      </c>
      <c r="I1359" s="93">
        <f t="shared" si="21"/>
        <v>2018</v>
      </c>
      <c r="J1359" s="94">
        <v>1659.3</v>
      </c>
      <c r="K1359" s="94">
        <v>2200</v>
      </c>
      <c r="L1359" s="94">
        <v>-540.70000000000005</v>
      </c>
      <c r="M1359" s="94">
        <v>0</v>
      </c>
      <c r="N1359" s="94">
        <v>-298.57</v>
      </c>
      <c r="O1359" s="94">
        <v>0</v>
      </c>
      <c r="P1359" s="94">
        <v>0</v>
      </c>
      <c r="Q1359" s="94">
        <v>0</v>
      </c>
      <c r="R1359" t="s">
        <v>33</v>
      </c>
      <c r="S1359" s="94">
        <v>-839.27</v>
      </c>
      <c r="T1359" s="94">
        <v>1360.73</v>
      </c>
      <c r="U1359" s="94">
        <v>2200</v>
      </c>
      <c r="V1359" t="s">
        <v>9</v>
      </c>
      <c r="W1359" s="92"/>
      <c r="X1359" t="s">
        <v>2</v>
      </c>
      <c r="Y1359" t="s">
        <v>3</v>
      </c>
      <c r="Z1359" s="94">
        <v>0</v>
      </c>
      <c r="AA1359" s="94">
        <v>0</v>
      </c>
      <c r="AB1359" s="94">
        <v>0</v>
      </c>
      <c r="AC1359" s="94">
        <v>0</v>
      </c>
      <c r="AD1359" s="94">
        <v>0</v>
      </c>
    </row>
    <row r="1360" spans="1:30" x14ac:dyDescent="0.2">
      <c r="A1360" t="s">
        <v>1868</v>
      </c>
      <c r="B1360" t="s">
        <v>8</v>
      </c>
      <c r="C1360" t="s">
        <v>31</v>
      </c>
      <c r="D1360" t="s">
        <v>69</v>
      </c>
      <c r="E1360" t="s">
        <v>1869</v>
      </c>
      <c r="F1360" s="84" t="str">
        <f>VLOOKUP(A1360,[1]Sheet1!$A$2:$E$1721,5,FALSE)</f>
        <v>7</v>
      </c>
      <c r="G1360" s="84"/>
      <c r="H1360" s="92">
        <v>43260</v>
      </c>
      <c r="I1360" s="93">
        <f t="shared" si="21"/>
        <v>2018</v>
      </c>
      <c r="J1360" s="94">
        <v>1659.3</v>
      </c>
      <c r="K1360" s="94">
        <v>2200</v>
      </c>
      <c r="L1360" s="94">
        <v>-540.70000000000005</v>
      </c>
      <c r="M1360" s="94">
        <v>0</v>
      </c>
      <c r="N1360" s="94">
        <v>-298.57</v>
      </c>
      <c r="O1360" s="94">
        <v>0</v>
      </c>
      <c r="P1360" s="94">
        <v>0</v>
      </c>
      <c r="Q1360" s="94">
        <v>0</v>
      </c>
      <c r="R1360" t="s">
        <v>33</v>
      </c>
      <c r="S1360" s="94">
        <v>-839.27</v>
      </c>
      <c r="T1360" s="94">
        <v>1360.73</v>
      </c>
      <c r="U1360" s="94">
        <v>2200</v>
      </c>
      <c r="V1360" t="s">
        <v>9</v>
      </c>
      <c r="W1360" s="92"/>
      <c r="X1360" t="s">
        <v>2</v>
      </c>
      <c r="Y1360" t="s">
        <v>3</v>
      </c>
      <c r="Z1360" s="94">
        <v>0</v>
      </c>
      <c r="AA1360" s="94">
        <v>0</v>
      </c>
      <c r="AB1360" s="94">
        <v>0</v>
      </c>
      <c r="AC1360" s="94">
        <v>0</v>
      </c>
      <c r="AD1360" s="94">
        <v>0</v>
      </c>
    </row>
    <row r="1361" spans="1:30" x14ac:dyDescent="0.2">
      <c r="A1361" t="s">
        <v>1868</v>
      </c>
      <c r="B1361" t="s">
        <v>9</v>
      </c>
      <c r="C1361" t="s">
        <v>31</v>
      </c>
      <c r="D1361" t="s">
        <v>69</v>
      </c>
      <c r="E1361" t="s">
        <v>1869</v>
      </c>
      <c r="F1361" s="84" t="str">
        <f>VLOOKUP(A1361,[1]Sheet1!$A$2:$E$1721,5,FALSE)</f>
        <v>7</v>
      </c>
      <c r="G1361" s="84"/>
      <c r="H1361" s="92">
        <v>43260</v>
      </c>
      <c r="I1361" s="93">
        <f t="shared" si="21"/>
        <v>2018</v>
      </c>
      <c r="J1361" s="94">
        <v>1659.3</v>
      </c>
      <c r="K1361" s="94">
        <v>2200</v>
      </c>
      <c r="L1361" s="94">
        <v>-540.70000000000005</v>
      </c>
      <c r="M1361" s="94">
        <v>0</v>
      </c>
      <c r="N1361" s="94">
        <v>-298.57</v>
      </c>
      <c r="O1361" s="94">
        <v>0</v>
      </c>
      <c r="P1361" s="94">
        <v>0</v>
      </c>
      <c r="Q1361" s="94">
        <v>0</v>
      </c>
      <c r="R1361" t="s">
        <v>33</v>
      </c>
      <c r="S1361" s="94">
        <v>-839.27</v>
      </c>
      <c r="T1361" s="94">
        <v>1360.73</v>
      </c>
      <c r="U1361" s="94">
        <v>2200</v>
      </c>
      <c r="V1361" t="s">
        <v>9</v>
      </c>
      <c r="W1361" s="92"/>
      <c r="X1361" t="s">
        <v>2</v>
      </c>
      <c r="Y1361" t="s">
        <v>3</v>
      </c>
      <c r="Z1361" s="94">
        <v>0</v>
      </c>
      <c r="AA1361" s="94">
        <v>0</v>
      </c>
      <c r="AB1361" s="94">
        <v>0</v>
      </c>
      <c r="AC1361" s="94">
        <v>0</v>
      </c>
      <c r="AD1361" s="94">
        <v>0</v>
      </c>
    </row>
    <row r="1362" spans="1:30" x14ac:dyDescent="0.2">
      <c r="A1362" t="s">
        <v>1868</v>
      </c>
      <c r="B1362" t="s">
        <v>10</v>
      </c>
      <c r="C1362" t="s">
        <v>31</v>
      </c>
      <c r="D1362" t="s">
        <v>69</v>
      </c>
      <c r="E1362" t="s">
        <v>1869</v>
      </c>
      <c r="F1362" s="84" t="str">
        <f>VLOOKUP(A1362,[1]Sheet1!$A$2:$E$1721,5,FALSE)</f>
        <v>7</v>
      </c>
      <c r="G1362" s="84"/>
      <c r="H1362" s="92">
        <v>43260</v>
      </c>
      <c r="I1362" s="93">
        <f t="shared" si="21"/>
        <v>2018</v>
      </c>
      <c r="J1362" s="94">
        <v>1659.3</v>
      </c>
      <c r="K1362" s="94">
        <v>2200</v>
      </c>
      <c r="L1362" s="94">
        <v>-540.70000000000005</v>
      </c>
      <c r="M1362" s="94">
        <v>0</v>
      </c>
      <c r="N1362" s="94">
        <v>-298.57</v>
      </c>
      <c r="O1362" s="94">
        <v>0</v>
      </c>
      <c r="P1362" s="94">
        <v>0</v>
      </c>
      <c r="Q1362" s="94">
        <v>0</v>
      </c>
      <c r="R1362" t="s">
        <v>33</v>
      </c>
      <c r="S1362" s="94">
        <v>-839.27</v>
      </c>
      <c r="T1362" s="94">
        <v>1360.73</v>
      </c>
      <c r="U1362" s="94">
        <v>2200</v>
      </c>
      <c r="V1362" t="s">
        <v>9</v>
      </c>
      <c r="W1362" s="92"/>
      <c r="X1362" t="s">
        <v>2</v>
      </c>
      <c r="Y1362" t="s">
        <v>3</v>
      </c>
      <c r="Z1362" s="94">
        <v>0</v>
      </c>
      <c r="AA1362" s="94">
        <v>0</v>
      </c>
      <c r="AB1362" s="94">
        <v>0</v>
      </c>
      <c r="AC1362" s="94">
        <v>0</v>
      </c>
      <c r="AD1362" s="94">
        <v>0</v>
      </c>
    </row>
    <row r="1363" spans="1:30" x14ac:dyDescent="0.2">
      <c r="A1363" t="s">
        <v>1868</v>
      </c>
      <c r="B1363" t="s">
        <v>11</v>
      </c>
      <c r="C1363" t="s">
        <v>31</v>
      </c>
      <c r="D1363" t="s">
        <v>69</v>
      </c>
      <c r="E1363" t="s">
        <v>1869</v>
      </c>
      <c r="F1363" s="84" t="str">
        <f>VLOOKUP(A1363,[1]Sheet1!$A$2:$E$1721,5,FALSE)</f>
        <v>7</v>
      </c>
      <c r="G1363" s="84"/>
      <c r="H1363" s="92">
        <v>43535</v>
      </c>
      <c r="I1363" s="93">
        <f t="shared" si="21"/>
        <v>2019</v>
      </c>
      <c r="J1363" s="94">
        <v>1697.01</v>
      </c>
      <c r="K1363" s="94">
        <v>2250</v>
      </c>
      <c r="L1363" s="94">
        <v>-552.99</v>
      </c>
      <c r="M1363" s="94">
        <v>0</v>
      </c>
      <c r="N1363" s="94">
        <v>-305.36</v>
      </c>
      <c r="O1363" s="94">
        <v>0</v>
      </c>
      <c r="P1363" s="94">
        <v>0</v>
      </c>
      <c r="Q1363" s="94">
        <v>0</v>
      </c>
      <c r="R1363" t="s">
        <v>33</v>
      </c>
      <c r="S1363" s="94">
        <v>-858.35</v>
      </c>
      <c r="T1363" s="94">
        <v>1391.65</v>
      </c>
      <c r="U1363" s="94">
        <v>2250</v>
      </c>
      <c r="V1363" t="s">
        <v>9</v>
      </c>
      <c r="W1363" s="92"/>
      <c r="X1363" t="s">
        <v>2</v>
      </c>
      <c r="Y1363" t="s">
        <v>3</v>
      </c>
      <c r="Z1363" s="94">
        <v>0</v>
      </c>
      <c r="AA1363" s="94">
        <v>0</v>
      </c>
      <c r="AB1363" s="94">
        <v>0</v>
      </c>
      <c r="AC1363" s="94">
        <v>0</v>
      </c>
      <c r="AD1363" s="94">
        <v>0</v>
      </c>
    </row>
    <row r="1364" spans="1:30" x14ac:dyDescent="0.2">
      <c r="A1364" t="s">
        <v>917</v>
      </c>
      <c r="B1364" t="s">
        <v>0</v>
      </c>
      <c r="C1364" t="s">
        <v>31</v>
      </c>
      <c r="D1364" t="s">
        <v>69</v>
      </c>
      <c r="E1364" t="s">
        <v>918</v>
      </c>
      <c r="F1364" s="84" t="str">
        <f>VLOOKUP(A1364,[1]Sheet1!$A$2:$E$1721,5,FALSE)</f>
        <v>6</v>
      </c>
      <c r="G1364" s="84"/>
      <c r="H1364" s="92">
        <v>43327</v>
      </c>
      <c r="I1364" s="93">
        <f t="shared" si="21"/>
        <v>2018</v>
      </c>
      <c r="J1364" s="94">
        <v>100214.38</v>
      </c>
      <c r="K1364" s="94">
        <v>135000</v>
      </c>
      <c r="L1364" s="94">
        <v>-34785.620000000003</v>
      </c>
      <c r="M1364" s="94">
        <v>0</v>
      </c>
      <c r="N1364" s="94">
        <v>-21375</v>
      </c>
      <c r="O1364" s="94">
        <v>0</v>
      </c>
      <c r="P1364" s="94">
        <v>0</v>
      </c>
      <c r="Q1364" s="94">
        <v>0</v>
      </c>
      <c r="R1364" t="s">
        <v>33</v>
      </c>
      <c r="S1364" s="94">
        <v>-56160.62</v>
      </c>
      <c r="T1364" s="94">
        <v>78839.38</v>
      </c>
      <c r="U1364" s="94">
        <v>135000</v>
      </c>
      <c r="V1364" t="s">
        <v>9</v>
      </c>
      <c r="W1364" s="92"/>
      <c r="X1364" t="s">
        <v>2</v>
      </c>
      <c r="Y1364" t="s">
        <v>3</v>
      </c>
      <c r="Z1364" s="94">
        <v>0</v>
      </c>
      <c r="AA1364" s="94">
        <v>0</v>
      </c>
      <c r="AB1364" s="94">
        <v>0</v>
      </c>
      <c r="AC1364" s="94">
        <v>0</v>
      </c>
      <c r="AD1364" s="94">
        <v>0</v>
      </c>
    </row>
    <row r="1365" spans="1:30" x14ac:dyDescent="0.2">
      <c r="A1365" t="s">
        <v>641</v>
      </c>
      <c r="B1365" t="s">
        <v>0</v>
      </c>
      <c r="C1365" t="s">
        <v>31</v>
      </c>
      <c r="D1365" t="s">
        <v>69</v>
      </c>
      <c r="E1365" t="s">
        <v>642</v>
      </c>
      <c r="F1365" s="84" t="str">
        <f>VLOOKUP(A1365,[1]Sheet1!$A$2:$E$1721,5,FALSE)</f>
        <v>5</v>
      </c>
      <c r="G1365" s="84"/>
      <c r="H1365" s="92">
        <v>43819</v>
      </c>
      <c r="I1365" s="93">
        <f t="shared" si="21"/>
        <v>2019</v>
      </c>
      <c r="J1365" s="94">
        <v>367253.66</v>
      </c>
      <c r="K1365" s="94">
        <v>388000</v>
      </c>
      <c r="L1365" s="94">
        <v>-20746.34</v>
      </c>
      <c r="M1365" s="94">
        <v>0</v>
      </c>
      <c r="N1365" s="94">
        <v>-73732.05</v>
      </c>
      <c r="O1365" s="94">
        <v>0</v>
      </c>
      <c r="P1365" s="94">
        <v>0</v>
      </c>
      <c r="Q1365" s="94">
        <v>0</v>
      </c>
      <c r="R1365" t="s">
        <v>33</v>
      </c>
      <c r="S1365" s="94">
        <v>-94478.39</v>
      </c>
      <c r="T1365" s="94">
        <v>293521.61</v>
      </c>
      <c r="U1365" s="94">
        <v>388000</v>
      </c>
      <c r="V1365" t="s">
        <v>9</v>
      </c>
      <c r="W1365" s="92"/>
      <c r="X1365" t="s">
        <v>2</v>
      </c>
      <c r="Y1365" t="s">
        <v>3</v>
      </c>
      <c r="Z1365" s="94">
        <v>0</v>
      </c>
      <c r="AA1365" s="94">
        <v>0</v>
      </c>
      <c r="AB1365" s="94">
        <v>0</v>
      </c>
      <c r="AC1365" s="94">
        <v>0</v>
      </c>
      <c r="AD1365" s="94">
        <v>0</v>
      </c>
    </row>
    <row r="1366" spans="1:30" x14ac:dyDescent="0.2">
      <c r="A1366" t="s">
        <v>1174</v>
      </c>
      <c r="B1366" t="s">
        <v>0</v>
      </c>
      <c r="C1366" t="s">
        <v>31</v>
      </c>
      <c r="D1366" t="s">
        <v>69</v>
      </c>
      <c r="E1366" t="s">
        <v>1175</v>
      </c>
      <c r="F1366" s="84" t="str">
        <f>VLOOKUP(A1366,[1]Sheet1!$A$2:$E$1721,5,FALSE)</f>
        <v>5</v>
      </c>
      <c r="G1366" s="84"/>
      <c r="H1366" s="92">
        <v>43535</v>
      </c>
      <c r="I1366" s="93">
        <f t="shared" si="21"/>
        <v>2019</v>
      </c>
      <c r="J1366" s="94">
        <v>36757.15</v>
      </c>
      <c r="K1366" s="94">
        <v>46000</v>
      </c>
      <c r="L1366" s="94">
        <v>-9242.85</v>
      </c>
      <c r="M1366" s="94">
        <v>0</v>
      </c>
      <c r="N1366" s="94">
        <v>-8740</v>
      </c>
      <c r="O1366" s="94">
        <v>0</v>
      </c>
      <c r="P1366" s="94">
        <v>0</v>
      </c>
      <c r="Q1366" s="94">
        <v>0</v>
      </c>
      <c r="R1366" t="s">
        <v>33</v>
      </c>
      <c r="S1366" s="94">
        <v>-17982.849999999999</v>
      </c>
      <c r="T1366" s="94">
        <v>28017.15</v>
      </c>
      <c r="U1366" s="94">
        <v>46000</v>
      </c>
      <c r="V1366" t="s">
        <v>9</v>
      </c>
      <c r="W1366" s="92"/>
      <c r="X1366" t="s">
        <v>2</v>
      </c>
      <c r="Y1366" t="s">
        <v>3</v>
      </c>
      <c r="Z1366" s="94">
        <v>0</v>
      </c>
      <c r="AA1366" s="94">
        <v>0</v>
      </c>
      <c r="AB1366" s="94">
        <v>0</v>
      </c>
      <c r="AC1366" s="94">
        <v>0</v>
      </c>
      <c r="AD1366" s="94">
        <v>0</v>
      </c>
    </row>
    <row r="1367" spans="1:30" x14ac:dyDescent="0.2">
      <c r="A1367" t="s">
        <v>1184</v>
      </c>
      <c r="B1367" t="s">
        <v>0</v>
      </c>
      <c r="C1367" t="s">
        <v>31</v>
      </c>
      <c r="D1367" t="s">
        <v>69</v>
      </c>
      <c r="E1367" t="s">
        <v>1183</v>
      </c>
      <c r="F1367" s="84" t="str">
        <f>VLOOKUP(A1367,[1]Sheet1!$A$2:$E$1721,5,FALSE)</f>
        <v>3</v>
      </c>
      <c r="G1367" s="84"/>
      <c r="H1367" s="92">
        <v>43848</v>
      </c>
      <c r="I1367" s="93">
        <f t="shared" si="21"/>
        <v>2020</v>
      </c>
      <c r="J1367" s="94">
        <v>42103.76</v>
      </c>
      <c r="K1367" s="94">
        <v>44983.88</v>
      </c>
      <c r="L1367" s="94">
        <v>-2880.12</v>
      </c>
      <c r="M1367" s="94">
        <v>0</v>
      </c>
      <c r="N1367" s="94">
        <v>-14247.72</v>
      </c>
      <c r="O1367" s="94">
        <v>0</v>
      </c>
      <c r="P1367" s="94">
        <v>0</v>
      </c>
      <c r="Q1367" s="94">
        <v>0</v>
      </c>
      <c r="R1367" t="s">
        <v>33</v>
      </c>
      <c r="S1367" s="94">
        <v>-17127.84</v>
      </c>
      <c r="T1367" s="94">
        <v>27856.04</v>
      </c>
      <c r="U1367" s="94">
        <v>44983.88</v>
      </c>
      <c r="V1367" t="s">
        <v>9</v>
      </c>
      <c r="W1367" s="92"/>
      <c r="X1367" t="s">
        <v>2</v>
      </c>
      <c r="Y1367" t="s">
        <v>3</v>
      </c>
      <c r="Z1367" s="94">
        <v>0</v>
      </c>
      <c r="AA1367" s="94">
        <v>0</v>
      </c>
      <c r="AB1367" s="94">
        <v>0</v>
      </c>
      <c r="AC1367" s="94">
        <v>0</v>
      </c>
      <c r="AD1367" s="94">
        <v>0</v>
      </c>
    </row>
    <row r="1368" spans="1:30" x14ac:dyDescent="0.2">
      <c r="A1368" t="s">
        <v>1874</v>
      </c>
      <c r="B1368" t="s">
        <v>0</v>
      </c>
      <c r="C1368" t="s">
        <v>31</v>
      </c>
      <c r="D1368" t="s">
        <v>69</v>
      </c>
      <c r="E1368" t="s">
        <v>1649</v>
      </c>
      <c r="F1368" s="84" t="str">
        <f>VLOOKUP(A1368,[1]Sheet1!$A$2:$E$1721,5,FALSE)</f>
        <v>3</v>
      </c>
      <c r="G1368" s="84"/>
      <c r="H1368" s="92">
        <v>43848</v>
      </c>
      <c r="I1368" s="93">
        <f t="shared" si="21"/>
        <v>2020</v>
      </c>
      <c r="J1368" s="94">
        <v>2096.58</v>
      </c>
      <c r="K1368" s="94">
        <v>2240</v>
      </c>
      <c r="L1368" s="94">
        <v>-143.41999999999999</v>
      </c>
      <c r="M1368" s="94">
        <v>0</v>
      </c>
      <c r="N1368" s="94">
        <v>-709.47</v>
      </c>
      <c r="O1368" s="94">
        <v>0</v>
      </c>
      <c r="P1368" s="94">
        <v>0</v>
      </c>
      <c r="Q1368" s="94">
        <v>0</v>
      </c>
      <c r="R1368" t="s">
        <v>33</v>
      </c>
      <c r="S1368" s="94">
        <v>-852.89</v>
      </c>
      <c r="T1368" s="94">
        <v>1387.11</v>
      </c>
      <c r="U1368" s="94">
        <v>2240</v>
      </c>
      <c r="V1368" t="s">
        <v>9</v>
      </c>
      <c r="W1368" s="92"/>
      <c r="X1368" t="s">
        <v>2</v>
      </c>
      <c r="Y1368" t="s">
        <v>3</v>
      </c>
      <c r="Z1368" s="94">
        <v>0</v>
      </c>
      <c r="AA1368" s="94">
        <v>0</v>
      </c>
      <c r="AB1368" s="94">
        <v>0</v>
      </c>
      <c r="AC1368" s="94">
        <v>0</v>
      </c>
      <c r="AD1368" s="94">
        <v>0</v>
      </c>
    </row>
    <row r="1369" spans="1:30" x14ac:dyDescent="0.2">
      <c r="A1369" t="s">
        <v>1723</v>
      </c>
      <c r="B1369" t="s">
        <v>0</v>
      </c>
      <c r="C1369" t="s">
        <v>31</v>
      </c>
      <c r="D1369" t="s">
        <v>69</v>
      </c>
      <c r="E1369" t="s">
        <v>1649</v>
      </c>
      <c r="F1369" s="84" t="str">
        <f>VLOOKUP(A1369,[1]Sheet1!$A$2:$E$1721,5,FALSE)</f>
        <v>3</v>
      </c>
      <c r="G1369" s="84"/>
      <c r="H1369" s="92">
        <v>43848</v>
      </c>
      <c r="I1369" s="93">
        <f t="shared" si="21"/>
        <v>2020</v>
      </c>
      <c r="J1369" s="94">
        <v>4267.8599999999997</v>
      </c>
      <c r="K1369" s="94">
        <v>4559.8</v>
      </c>
      <c r="L1369" s="94">
        <v>-291.94</v>
      </c>
      <c r="M1369" s="94">
        <v>0</v>
      </c>
      <c r="N1369" s="94">
        <v>-1444.22</v>
      </c>
      <c r="O1369" s="94">
        <v>0</v>
      </c>
      <c r="P1369" s="94">
        <v>0</v>
      </c>
      <c r="Q1369" s="94">
        <v>0</v>
      </c>
      <c r="R1369" t="s">
        <v>33</v>
      </c>
      <c r="S1369" s="94">
        <v>-1736.16</v>
      </c>
      <c r="T1369" s="94">
        <v>2823.64</v>
      </c>
      <c r="U1369" s="94">
        <v>4559.8</v>
      </c>
      <c r="V1369" t="s">
        <v>9</v>
      </c>
      <c r="W1369" s="92"/>
      <c r="X1369" t="s">
        <v>2</v>
      </c>
      <c r="Y1369" t="s">
        <v>3</v>
      </c>
      <c r="Z1369" s="94">
        <v>0</v>
      </c>
      <c r="AA1369" s="94">
        <v>0</v>
      </c>
      <c r="AB1369" s="94">
        <v>0</v>
      </c>
      <c r="AC1369" s="94">
        <v>0</v>
      </c>
      <c r="AD1369" s="94">
        <v>0</v>
      </c>
    </row>
    <row r="1370" spans="1:30" x14ac:dyDescent="0.2">
      <c r="A1370" t="s">
        <v>1648</v>
      </c>
      <c r="B1370" t="s">
        <v>0</v>
      </c>
      <c r="C1370" t="s">
        <v>31</v>
      </c>
      <c r="D1370" t="s">
        <v>69</v>
      </c>
      <c r="E1370" t="s">
        <v>1649</v>
      </c>
      <c r="F1370" s="84" t="str">
        <f>VLOOKUP(A1370,[1]Sheet1!$A$2:$E$1721,5,FALSE)</f>
        <v>3</v>
      </c>
      <c r="G1370" s="84"/>
      <c r="H1370" s="92">
        <v>43862</v>
      </c>
      <c r="I1370" s="93">
        <f t="shared" si="21"/>
        <v>2020</v>
      </c>
      <c r="J1370" s="94">
        <v>6484.92</v>
      </c>
      <c r="K1370" s="94">
        <v>6840</v>
      </c>
      <c r="L1370" s="94">
        <v>-355.08</v>
      </c>
      <c r="M1370" s="94">
        <v>0</v>
      </c>
      <c r="N1370" s="94">
        <v>-2166.34</v>
      </c>
      <c r="O1370" s="94">
        <v>0</v>
      </c>
      <c r="P1370" s="94">
        <v>0</v>
      </c>
      <c r="Q1370" s="94">
        <v>0</v>
      </c>
      <c r="R1370" t="s">
        <v>33</v>
      </c>
      <c r="S1370" s="94">
        <v>-2521.42</v>
      </c>
      <c r="T1370" s="94">
        <v>4318.58</v>
      </c>
      <c r="U1370" s="94">
        <v>6840</v>
      </c>
      <c r="V1370" t="s">
        <v>9</v>
      </c>
      <c r="W1370" s="92"/>
      <c r="X1370" t="s">
        <v>2</v>
      </c>
      <c r="Y1370" t="s">
        <v>3</v>
      </c>
      <c r="Z1370" s="94">
        <v>0</v>
      </c>
      <c r="AA1370" s="94">
        <v>0</v>
      </c>
      <c r="AB1370" s="94">
        <v>0</v>
      </c>
      <c r="AC1370" s="94">
        <v>0</v>
      </c>
      <c r="AD1370" s="94">
        <v>0</v>
      </c>
    </row>
    <row r="1371" spans="1:30" x14ac:dyDescent="0.2">
      <c r="A1371" t="s">
        <v>1187</v>
      </c>
      <c r="B1371" t="s">
        <v>0</v>
      </c>
      <c r="C1371" t="s">
        <v>31</v>
      </c>
      <c r="D1371" t="s">
        <v>69</v>
      </c>
      <c r="E1371" t="s">
        <v>1183</v>
      </c>
      <c r="F1371" s="84" t="str">
        <f>VLOOKUP(A1371,[1]Sheet1!$A$2:$E$1721,5,FALSE)</f>
        <v>3</v>
      </c>
      <c r="G1371" s="84"/>
      <c r="H1371" s="92">
        <v>43885</v>
      </c>
      <c r="I1371" s="93">
        <f t="shared" si="21"/>
        <v>2020</v>
      </c>
      <c r="J1371" s="94">
        <v>43539.47</v>
      </c>
      <c r="K1371" s="94">
        <v>44979.38</v>
      </c>
      <c r="L1371" s="94">
        <v>-1439.91</v>
      </c>
      <c r="M1371" s="94">
        <v>0</v>
      </c>
      <c r="N1371" s="94">
        <v>-14244.83</v>
      </c>
      <c r="O1371" s="94">
        <v>0</v>
      </c>
      <c r="P1371" s="94">
        <v>0</v>
      </c>
      <c r="Q1371" s="94">
        <v>0</v>
      </c>
      <c r="R1371" t="s">
        <v>33</v>
      </c>
      <c r="S1371" s="94">
        <v>-15684.74</v>
      </c>
      <c r="T1371" s="94">
        <v>29294.639999999999</v>
      </c>
      <c r="U1371" s="94">
        <v>44979.38</v>
      </c>
      <c r="V1371" t="s">
        <v>9</v>
      </c>
      <c r="W1371" s="92"/>
      <c r="X1371" t="s">
        <v>2</v>
      </c>
      <c r="Y1371" t="s">
        <v>3</v>
      </c>
      <c r="Z1371" s="94">
        <v>0</v>
      </c>
      <c r="AA1371" s="94">
        <v>0</v>
      </c>
      <c r="AB1371" s="94">
        <v>0</v>
      </c>
      <c r="AC1371" s="94">
        <v>0</v>
      </c>
      <c r="AD1371" s="94">
        <v>0</v>
      </c>
    </row>
    <row r="1372" spans="1:30" x14ac:dyDescent="0.2">
      <c r="A1372" t="s">
        <v>1188</v>
      </c>
      <c r="B1372" t="s">
        <v>0</v>
      </c>
      <c r="C1372" t="s">
        <v>31</v>
      </c>
      <c r="D1372" t="s">
        <v>69</v>
      </c>
      <c r="E1372" t="s">
        <v>1183</v>
      </c>
      <c r="F1372" s="84" t="str">
        <f>VLOOKUP(A1372,[1]Sheet1!$A$2:$E$1721,5,FALSE)</f>
        <v>3</v>
      </c>
      <c r="G1372" s="84"/>
      <c r="H1372" s="92">
        <v>43885</v>
      </c>
      <c r="I1372" s="93">
        <f t="shared" si="21"/>
        <v>2020</v>
      </c>
      <c r="J1372" s="94">
        <v>43539.47</v>
      </c>
      <c r="K1372" s="94">
        <v>44979.38</v>
      </c>
      <c r="L1372" s="94">
        <v>-1439.91</v>
      </c>
      <c r="M1372" s="94">
        <v>0</v>
      </c>
      <c r="N1372" s="94">
        <v>-14244.83</v>
      </c>
      <c r="O1372" s="94">
        <v>0</v>
      </c>
      <c r="P1372" s="94">
        <v>0</v>
      </c>
      <c r="Q1372" s="94">
        <v>0</v>
      </c>
      <c r="R1372" t="s">
        <v>33</v>
      </c>
      <c r="S1372" s="94">
        <v>-15684.74</v>
      </c>
      <c r="T1372" s="94">
        <v>29294.639999999999</v>
      </c>
      <c r="U1372" s="94">
        <v>44979.38</v>
      </c>
      <c r="V1372" t="s">
        <v>9</v>
      </c>
      <c r="W1372" s="92"/>
      <c r="X1372" t="s">
        <v>2</v>
      </c>
      <c r="Y1372" t="s">
        <v>3</v>
      </c>
      <c r="Z1372" s="94">
        <v>0</v>
      </c>
      <c r="AA1372" s="94">
        <v>0</v>
      </c>
      <c r="AB1372" s="94">
        <v>0</v>
      </c>
      <c r="AC1372" s="94">
        <v>0</v>
      </c>
      <c r="AD1372" s="94">
        <v>0</v>
      </c>
    </row>
    <row r="1373" spans="1:30" x14ac:dyDescent="0.2">
      <c r="A1373" t="s">
        <v>1182</v>
      </c>
      <c r="B1373" t="s">
        <v>0</v>
      </c>
      <c r="C1373" t="s">
        <v>31</v>
      </c>
      <c r="D1373" t="s">
        <v>69</v>
      </c>
      <c r="E1373" t="s">
        <v>1183</v>
      </c>
      <c r="F1373" s="84" t="str">
        <f>VLOOKUP(A1373,[1]Sheet1!$A$2:$E$1721,5,FALSE)</f>
        <v>3</v>
      </c>
      <c r="G1373" s="84"/>
      <c r="H1373" s="92">
        <v>43885</v>
      </c>
      <c r="I1373" s="93">
        <f t="shared" si="21"/>
        <v>2020</v>
      </c>
      <c r="J1373" s="94">
        <v>43552.53</v>
      </c>
      <c r="K1373" s="94">
        <v>44992.88</v>
      </c>
      <c r="L1373" s="94">
        <v>-1440.35</v>
      </c>
      <c r="M1373" s="94">
        <v>0</v>
      </c>
      <c r="N1373" s="94">
        <v>-14249.11</v>
      </c>
      <c r="O1373" s="94">
        <v>0</v>
      </c>
      <c r="P1373" s="94">
        <v>0</v>
      </c>
      <c r="Q1373" s="94">
        <v>0</v>
      </c>
      <c r="R1373" t="s">
        <v>33</v>
      </c>
      <c r="S1373" s="94">
        <v>-15689.46</v>
      </c>
      <c r="T1373" s="94">
        <v>29303.42</v>
      </c>
      <c r="U1373" s="94">
        <v>44992.88</v>
      </c>
      <c r="V1373" t="s">
        <v>9</v>
      </c>
      <c r="W1373" s="92"/>
      <c r="X1373" t="s">
        <v>2</v>
      </c>
      <c r="Y1373" t="s">
        <v>3</v>
      </c>
      <c r="Z1373" s="94">
        <v>0</v>
      </c>
      <c r="AA1373" s="94">
        <v>0</v>
      </c>
      <c r="AB1373" s="94">
        <v>0</v>
      </c>
      <c r="AC1373" s="94">
        <v>0</v>
      </c>
      <c r="AD1373" s="94">
        <v>0</v>
      </c>
    </row>
    <row r="1374" spans="1:30" x14ac:dyDescent="0.2">
      <c r="A1374" t="s">
        <v>1866</v>
      </c>
      <c r="B1374" t="s">
        <v>0</v>
      </c>
      <c r="C1374" t="s">
        <v>31</v>
      </c>
      <c r="D1374" t="s">
        <v>69</v>
      </c>
      <c r="E1374" t="s">
        <v>1649</v>
      </c>
      <c r="F1374" s="84" t="str">
        <f>VLOOKUP(A1374,[1]Sheet1!$A$2:$E$1721,5,FALSE)</f>
        <v>3</v>
      </c>
      <c r="G1374" s="84"/>
      <c r="H1374" s="92">
        <v>43886</v>
      </c>
      <c r="I1374" s="93">
        <f t="shared" si="21"/>
        <v>2020</v>
      </c>
      <c r="J1374" s="94">
        <v>2208.6</v>
      </c>
      <c r="K1374" s="94">
        <v>2279.6</v>
      </c>
      <c r="L1374" s="94">
        <v>-71</v>
      </c>
      <c r="M1374" s="94">
        <v>0</v>
      </c>
      <c r="N1374" s="94">
        <v>-721.94</v>
      </c>
      <c r="O1374" s="94">
        <v>0</v>
      </c>
      <c r="P1374" s="94">
        <v>0</v>
      </c>
      <c r="Q1374" s="94">
        <v>0</v>
      </c>
      <c r="R1374" t="s">
        <v>33</v>
      </c>
      <c r="S1374" s="94">
        <v>-792.94</v>
      </c>
      <c r="T1374" s="94">
        <v>1486.66</v>
      </c>
      <c r="U1374" s="94">
        <v>2279.6</v>
      </c>
      <c r="V1374" t="s">
        <v>9</v>
      </c>
      <c r="W1374" s="92"/>
      <c r="X1374" t="s">
        <v>2</v>
      </c>
      <c r="Y1374" t="s">
        <v>3</v>
      </c>
      <c r="Z1374" s="94">
        <v>0</v>
      </c>
      <c r="AA1374" s="94">
        <v>0</v>
      </c>
      <c r="AB1374" s="94">
        <v>0</v>
      </c>
      <c r="AC1374" s="94">
        <v>0</v>
      </c>
      <c r="AD1374" s="94">
        <v>0</v>
      </c>
    </row>
    <row r="1375" spans="1:30" x14ac:dyDescent="0.2">
      <c r="A1375" t="s">
        <v>1185</v>
      </c>
      <c r="B1375" t="s">
        <v>0</v>
      </c>
      <c r="C1375" t="s">
        <v>31</v>
      </c>
      <c r="D1375" t="s">
        <v>69</v>
      </c>
      <c r="E1375" t="s">
        <v>1186</v>
      </c>
      <c r="F1375" s="84" t="str">
        <f>VLOOKUP(A1375,[1]Sheet1!$A$2:$E$1721,5,FALSE)</f>
        <v>3</v>
      </c>
      <c r="G1375" s="84"/>
      <c r="H1375" s="92">
        <v>43982</v>
      </c>
      <c r="I1375" s="93">
        <f t="shared" si="21"/>
        <v>2020</v>
      </c>
      <c r="J1375" s="94">
        <v>0</v>
      </c>
      <c r="K1375" s="94">
        <v>0</v>
      </c>
      <c r="L1375" s="94">
        <v>0</v>
      </c>
      <c r="M1375" s="94">
        <v>44983.88</v>
      </c>
      <c r="N1375" s="94">
        <v>-10989.95</v>
      </c>
      <c r="O1375" s="94">
        <v>0</v>
      </c>
      <c r="P1375" s="94">
        <v>0</v>
      </c>
      <c r="Q1375" s="94">
        <v>0</v>
      </c>
      <c r="R1375" t="s">
        <v>33</v>
      </c>
      <c r="S1375" s="94">
        <v>-10989.95</v>
      </c>
      <c r="T1375" s="94">
        <v>33993.93</v>
      </c>
      <c r="U1375" s="94">
        <v>44983.88</v>
      </c>
      <c r="V1375" t="s">
        <v>9</v>
      </c>
      <c r="W1375" s="92"/>
      <c r="X1375" t="s">
        <v>2</v>
      </c>
      <c r="Y1375" t="s">
        <v>3</v>
      </c>
      <c r="Z1375" s="94">
        <v>0</v>
      </c>
      <c r="AA1375" s="94">
        <v>0</v>
      </c>
      <c r="AB1375" s="94">
        <v>0</v>
      </c>
      <c r="AC1375" s="94">
        <v>0</v>
      </c>
      <c r="AD1375" s="94">
        <v>0</v>
      </c>
    </row>
    <row r="1376" spans="1:30" x14ac:dyDescent="0.2">
      <c r="A1376" t="s">
        <v>1631</v>
      </c>
      <c r="B1376" t="s">
        <v>0</v>
      </c>
      <c r="C1376" t="s">
        <v>31</v>
      </c>
      <c r="D1376" t="s">
        <v>69</v>
      </c>
      <c r="E1376" t="s">
        <v>1632</v>
      </c>
      <c r="F1376" s="84" t="str">
        <f>VLOOKUP(A1376,[1]Sheet1!$A$2:$E$1721,5,FALSE)</f>
        <v>3</v>
      </c>
      <c r="G1376" s="84"/>
      <c r="H1376" s="92">
        <v>44042</v>
      </c>
      <c r="I1376" s="93">
        <f t="shared" si="21"/>
        <v>2020</v>
      </c>
      <c r="J1376" s="94">
        <v>0</v>
      </c>
      <c r="K1376" s="94">
        <v>0</v>
      </c>
      <c r="L1376" s="94">
        <v>0</v>
      </c>
      <c r="M1376" s="94">
        <v>7433.19</v>
      </c>
      <c r="N1376" s="94">
        <v>-1579.97</v>
      </c>
      <c r="O1376" s="94">
        <v>0</v>
      </c>
      <c r="P1376" s="94">
        <v>0</v>
      </c>
      <c r="Q1376" s="94">
        <v>0</v>
      </c>
      <c r="R1376" t="s">
        <v>33</v>
      </c>
      <c r="S1376" s="94">
        <v>-1579.97</v>
      </c>
      <c r="T1376" s="94">
        <v>5853.22</v>
      </c>
      <c r="U1376" s="94">
        <v>7433.19</v>
      </c>
      <c r="V1376" t="s">
        <v>9</v>
      </c>
      <c r="W1376" s="92"/>
      <c r="X1376" t="s">
        <v>2</v>
      </c>
      <c r="Y1376" t="s">
        <v>3</v>
      </c>
      <c r="Z1376" s="94">
        <v>0</v>
      </c>
      <c r="AA1376" s="94">
        <v>0</v>
      </c>
      <c r="AB1376" s="94">
        <v>0</v>
      </c>
      <c r="AC1376" s="94">
        <v>0</v>
      </c>
      <c r="AD1376" s="94">
        <v>0</v>
      </c>
    </row>
    <row r="1377" spans="1:30" x14ac:dyDescent="0.2">
      <c r="A1377" t="s">
        <v>1631</v>
      </c>
      <c r="B1377" t="s">
        <v>8</v>
      </c>
      <c r="C1377" t="s">
        <v>31</v>
      </c>
      <c r="D1377" t="s">
        <v>69</v>
      </c>
      <c r="E1377" t="s">
        <v>1632</v>
      </c>
      <c r="F1377" s="84" t="str">
        <f>VLOOKUP(A1377,[1]Sheet1!$A$2:$E$1721,5,FALSE)</f>
        <v>3</v>
      </c>
      <c r="G1377" s="84"/>
      <c r="H1377" s="92">
        <v>44042</v>
      </c>
      <c r="I1377" s="93">
        <f t="shared" si="21"/>
        <v>2020</v>
      </c>
      <c r="J1377" s="94">
        <v>0</v>
      </c>
      <c r="K1377" s="94">
        <v>0</v>
      </c>
      <c r="L1377" s="94">
        <v>0</v>
      </c>
      <c r="M1377" s="94">
        <v>7433.19</v>
      </c>
      <c r="N1377" s="94">
        <v>-1579.97</v>
      </c>
      <c r="O1377" s="94">
        <v>0</v>
      </c>
      <c r="P1377" s="94">
        <v>0</v>
      </c>
      <c r="Q1377" s="94">
        <v>0</v>
      </c>
      <c r="R1377" t="s">
        <v>33</v>
      </c>
      <c r="S1377" s="94">
        <v>-1579.97</v>
      </c>
      <c r="T1377" s="94">
        <v>5853.22</v>
      </c>
      <c r="U1377" s="94">
        <v>7433.19</v>
      </c>
      <c r="V1377" t="s">
        <v>9</v>
      </c>
      <c r="W1377" s="92"/>
      <c r="X1377" t="s">
        <v>2</v>
      </c>
      <c r="Y1377" t="s">
        <v>3</v>
      </c>
      <c r="Z1377" s="94">
        <v>0</v>
      </c>
      <c r="AA1377" s="94">
        <v>0</v>
      </c>
      <c r="AB1377" s="94">
        <v>0</v>
      </c>
      <c r="AC1377" s="94">
        <v>0</v>
      </c>
      <c r="AD1377" s="94">
        <v>0</v>
      </c>
    </row>
    <row r="1378" spans="1:30" x14ac:dyDescent="0.2">
      <c r="A1378" t="s">
        <v>1301</v>
      </c>
      <c r="B1378" t="s">
        <v>0</v>
      </c>
      <c r="C1378" t="s">
        <v>31</v>
      </c>
      <c r="D1378" t="s">
        <v>69</v>
      </c>
      <c r="E1378" t="s">
        <v>1302</v>
      </c>
      <c r="F1378" s="84" t="str">
        <f>VLOOKUP(A1378,[1]Sheet1!$A$2:$E$1721,5,FALSE)</f>
        <v>3</v>
      </c>
      <c r="G1378" s="84"/>
      <c r="H1378" s="92">
        <v>44032</v>
      </c>
      <c r="I1378" s="93">
        <f t="shared" si="21"/>
        <v>2020</v>
      </c>
      <c r="J1378" s="94">
        <v>0</v>
      </c>
      <c r="K1378" s="94">
        <v>0</v>
      </c>
      <c r="L1378" s="94">
        <v>0</v>
      </c>
      <c r="M1378" s="94">
        <v>26800</v>
      </c>
      <c r="N1378" s="94">
        <v>-5929.04</v>
      </c>
      <c r="O1378" s="94">
        <v>0</v>
      </c>
      <c r="P1378" s="94">
        <v>0</v>
      </c>
      <c r="Q1378" s="94">
        <v>0</v>
      </c>
      <c r="R1378" t="s">
        <v>33</v>
      </c>
      <c r="S1378" s="94">
        <v>-5929.04</v>
      </c>
      <c r="T1378" s="94">
        <v>20870.96</v>
      </c>
      <c r="U1378" s="94">
        <v>26800</v>
      </c>
      <c r="V1378" t="s">
        <v>9</v>
      </c>
      <c r="W1378" s="92"/>
      <c r="X1378" t="s">
        <v>2</v>
      </c>
      <c r="Y1378" t="s">
        <v>3</v>
      </c>
      <c r="Z1378" s="94">
        <v>0</v>
      </c>
      <c r="AA1378" s="94">
        <v>0</v>
      </c>
      <c r="AB1378" s="94">
        <v>0</v>
      </c>
      <c r="AC1378" s="94">
        <v>0</v>
      </c>
      <c r="AD1378" s="94">
        <v>0</v>
      </c>
    </row>
    <row r="1379" spans="1:30" x14ac:dyDescent="0.2">
      <c r="A1379" t="s">
        <v>1129</v>
      </c>
      <c r="B1379" t="s">
        <v>0</v>
      </c>
      <c r="C1379" t="s">
        <v>31</v>
      </c>
      <c r="D1379" t="s">
        <v>69</v>
      </c>
      <c r="E1379" t="s">
        <v>1130</v>
      </c>
      <c r="F1379" s="84" t="str">
        <f>VLOOKUP(A1379,[1]Sheet1!$A$2:$E$1721,5,FALSE)</f>
        <v>3</v>
      </c>
      <c r="G1379" s="84"/>
      <c r="H1379" s="92">
        <v>44048</v>
      </c>
      <c r="I1379" s="93">
        <f t="shared" si="21"/>
        <v>2020</v>
      </c>
      <c r="J1379" s="94">
        <v>0</v>
      </c>
      <c r="K1379" s="94">
        <v>0</v>
      </c>
      <c r="L1379" s="94">
        <v>0</v>
      </c>
      <c r="M1379" s="94">
        <v>58098.28</v>
      </c>
      <c r="N1379" s="94">
        <v>-12046.77</v>
      </c>
      <c r="O1379" s="94">
        <v>0</v>
      </c>
      <c r="P1379" s="94">
        <v>0</v>
      </c>
      <c r="Q1379" s="94">
        <v>0</v>
      </c>
      <c r="R1379" t="s">
        <v>33</v>
      </c>
      <c r="S1379" s="94">
        <v>-12046.77</v>
      </c>
      <c r="T1379" s="94">
        <v>46051.51</v>
      </c>
      <c r="U1379" s="94">
        <v>58098.28</v>
      </c>
      <c r="V1379" t="s">
        <v>9</v>
      </c>
      <c r="W1379" s="92"/>
      <c r="X1379" t="s">
        <v>2</v>
      </c>
      <c r="Y1379" t="s">
        <v>3</v>
      </c>
      <c r="Z1379" s="94">
        <v>0</v>
      </c>
      <c r="AA1379" s="94">
        <v>0</v>
      </c>
      <c r="AB1379" s="94">
        <v>0</v>
      </c>
      <c r="AC1379" s="94">
        <v>0</v>
      </c>
      <c r="AD1379" s="94">
        <v>0</v>
      </c>
    </row>
    <row r="1380" spans="1:30" x14ac:dyDescent="0.2">
      <c r="A1380" t="s">
        <v>1737</v>
      </c>
      <c r="B1380" t="s">
        <v>0</v>
      </c>
      <c r="C1380" t="s">
        <v>31</v>
      </c>
      <c r="D1380" t="s">
        <v>69</v>
      </c>
      <c r="E1380" t="s">
        <v>1736</v>
      </c>
      <c r="F1380" s="84" t="str">
        <f>VLOOKUP(A1380,[1]Sheet1!$A$2:$E$1721,5,FALSE)</f>
        <v>3</v>
      </c>
      <c r="G1380" s="84"/>
      <c r="H1380" s="92">
        <v>44156</v>
      </c>
      <c r="I1380" s="93">
        <f t="shared" si="21"/>
        <v>2020</v>
      </c>
      <c r="J1380" s="94">
        <v>0</v>
      </c>
      <c r="K1380" s="94">
        <v>0</v>
      </c>
      <c r="L1380" s="94">
        <v>0</v>
      </c>
      <c r="M1380" s="94">
        <v>4324.3999999999996</v>
      </c>
      <c r="N1380" s="94">
        <v>-491.48</v>
      </c>
      <c r="O1380" s="94">
        <v>0</v>
      </c>
      <c r="P1380" s="94">
        <v>0</v>
      </c>
      <c r="Q1380" s="94">
        <v>0</v>
      </c>
      <c r="R1380" t="s">
        <v>33</v>
      </c>
      <c r="S1380" s="94">
        <v>-491.48</v>
      </c>
      <c r="T1380" s="94">
        <v>3832.92</v>
      </c>
      <c r="U1380" s="94">
        <v>4324.3999999999996</v>
      </c>
      <c r="V1380" t="s">
        <v>9</v>
      </c>
      <c r="W1380" s="92"/>
      <c r="X1380" t="s">
        <v>2</v>
      </c>
      <c r="Y1380" t="s">
        <v>3</v>
      </c>
      <c r="Z1380" s="94">
        <v>0</v>
      </c>
      <c r="AA1380" s="94">
        <v>0</v>
      </c>
      <c r="AB1380" s="94">
        <v>0</v>
      </c>
      <c r="AC1380" s="94">
        <v>0</v>
      </c>
      <c r="AD1380" s="94">
        <v>0</v>
      </c>
    </row>
    <row r="1381" spans="1:30" x14ac:dyDescent="0.2">
      <c r="A1381" t="s">
        <v>1738</v>
      </c>
      <c r="B1381" t="s">
        <v>0</v>
      </c>
      <c r="C1381" t="s">
        <v>31</v>
      </c>
      <c r="D1381" t="s">
        <v>69</v>
      </c>
      <c r="E1381" t="s">
        <v>1736</v>
      </c>
      <c r="F1381" s="84" t="str">
        <f>VLOOKUP(A1381,[1]Sheet1!$A$2:$E$1721,5,FALSE)</f>
        <v>3</v>
      </c>
      <c r="G1381" s="84"/>
      <c r="H1381" s="92">
        <v>44156</v>
      </c>
      <c r="I1381" s="93">
        <f t="shared" si="21"/>
        <v>2020</v>
      </c>
      <c r="J1381" s="94">
        <v>0</v>
      </c>
      <c r="K1381" s="94">
        <v>0</v>
      </c>
      <c r="L1381" s="94">
        <v>0</v>
      </c>
      <c r="M1381" s="94">
        <v>4324.3999999999996</v>
      </c>
      <c r="N1381" s="94">
        <v>-491.48</v>
      </c>
      <c r="O1381" s="94">
        <v>0</v>
      </c>
      <c r="P1381" s="94">
        <v>0</v>
      </c>
      <c r="Q1381" s="94">
        <v>0</v>
      </c>
      <c r="R1381" t="s">
        <v>33</v>
      </c>
      <c r="S1381" s="94">
        <v>-491.48</v>
      </c>
      <c r="T1381" s="94">
        <v>3832.92</v>
      </c>
      <c r="U1381" s="94">
        <v>4324.3999999999996</v>
      </c>
      <c r="V1381" t="s">
        <v>9</v>
      </c>
      <c r="W1381" s="92"/>
      <c r="X1381" t="s">
        <v>2</v>
      </c>
      <c r="Y1381" t="s">
        <v>3</v>
      </c>
      <c r="Z1381" s="94">
        <v>0</v>
      </c>
      <c r="AA1381" s="94">
        <v>0</v>
      </c>
      <c r="AB1381" s="94">
        <v>0</v>
      </c>
      <c r="AC1381" s="94">
        <v>0</v>
      </c>
      <c r="AD1381" s="94">
        <v>0</v>
      </c>
    </row>
    <row r="1382" spans="1:30" x14ac:dyDescent="0.2">
      <c r="A1382" t="s">
        <v>1735</v>
      </c>
      <c r="B1382" t="s">
        <v>0</v>
      </c>
      <c r="C1382" t="s">
        <v>31</v>
      </c>
      <c r="D1382" t="s">
        <v>69</v>
      </c>
      <c r="E1382" t="s">
        <v>1736</v>
      </c>
      <c r="F1382" s="84" t="str">
        <f>VLOOKUP(A1382,[1]Sheet1!$A$2:$E$1721,5,FALSE)</f>
        <v>3</v>
      </c>
      <c r="G1382" s="84"/>
      <c r="H1382" s="92">
        <v>44156</v>
      </c>
      <c r="I1382" s="93">
        <f t="shared" si="21"/>
        <v>2020</v>
      </c>
      <c r="J1382" s="94">
        <v>0</v>
      </c>
      <c r="K1382" s="94">
        <v>0</v>
      </c>
      <c r="L1382" s="94">
        <v>0</v>
      </c>
      <c r="M1382" s="94">
        <v>4325.7</v>
      </c>
      <c r="N1382" s="94">
        <v>-491.63</v>
      </c>
      <c r="O1382" s="94">
        <v>0</v>
      </c>
      <c r="P1382" s="94">
        <v>0</v>
      </c>
      <c r="Q1382" s="94">
        <v>0</v>
      </c>
      <c r="R1382" t="s">
        <v>33</v>
      </c>
      <c r="S1382" s="94">
        <v>-491.63</v>
      </c>
      <c r="T1382" s="94">
        <v>3834.07</v>
      </c>
      <c r="U1382" s="94">
        <v>4325.7</v>
      </c>
      <c r="V1382" t="s">
        <v>9</v>
      </c>
      <c r="W1382" s="92"/>
      <c r="X1382" t="s">
        <v>2</v>
      </c>
      <c r="Y1382" t="s">
        <v>3</v>
      </c>
      <c r="Z1382" s="94">
        <v>0</v>
      </c>
      <c r="AA1382" s="94">
        <v>0</v>
      </c>
      <c r="AB1382" s="94">
        <v>0</v>
      </c>
      <c r="AC1382" s="94">
        <v>0</v>
      </c>
      <c r="AD1382" s="94">
        <v>0</v>
      </c>
    </row>
    <row r="1383" spans="1:30" x14ac:dyDescent="0.2">
      <c r="A1383" t="s">
        <v>1095</v>
      </c>
      <c r="B1383" t="s">
        <v>0</v>
      </c>
      <c r="C1383" t="s">
        <v>31</v>
      </c>
      <c r="D1383" t="s">
        <v>69</v>
      </c>
      <c r="E1383" t="s">
        <v>1096</v>
      </c>
      <c r="F1383" s="84" t="str">
        <f>VLOOKUP(A1383,[1]Sheet1!$A$2:$E$1721,5,FALSE)</f>
        <v>3</v>
      </c>
      <c r="G1383" s="84"/>
      <c r="H1383" s="92">
        <v>44273</v>
      </c>
      <c r="I1383" s="93">
        <f t="shared" si="21"/>
        <v>2021</v>
      </c>
      <c r="J1383" s="94">
        <v>0</v>
      </c>
      <c r="K1383" s="94">
        <v>0</v>
      </c>
      <c r="L1383" s="94">
        <v>0</v>
      </c>
      <c r="M1383" s="94">
        <v>61631</v>
      </c>
      <c r="N1383" s="94">
        <v>-748.58</v>
      </c>
      <c r="O1383" s="94">
        <v>0</v>
      </c>
      <c r="P1383" s="94">
        <v>0</v>
      </c>
      <c r="Q1383" s="94">
        <v>0</v>
      </c>
      <c r="R1383" t="s">
        <v>33</v>
      </c>
      <c r="S1383" s="94">
        <v>-748.58</v>
      </c>
      <c r="T1383" s="94">
        <v>60882.42</v>
      </c>
      <c r="U1383" s="94">
        <v>61631</v>
      </c>
      <c r="V1383" t="s">
        <v>9</v>
      </c>
      <c r="W1383" s="92"/>
      <c r="X1383" t="s">
        <v>2</v>
      </c>
      <c r="Y1383" t="s">
        <v>3</v>
      </c>
      <c r="Z1383" s="94">
        <v>0</v>
      </c>
      <c r="AA1383" s="94">
        <v>0</v>
      </c>
      <c r="AB1383" s="94">
        <v>0</v>
      </c>
      <c r="AC1383" s="94">
        <v>0</v>
      </c>
      <c r="AD1383" s="94">
        <v>0</v>
      </c>
    </row>
    <row r="1384" spans="1:30" x14ac:dyDescent="0.2">
      <c r="A1384" t="s">
        <v>1097</v>
      </c>
      <c r="B1384" t="s">
        <v>0</v>
      </c>
      <c r="C1384" t="s">
        <v>31</v>
      </c>
      <c r="D1384" t="s">
        <v>69</v>
      </c>
      <c r="E1384" t="s">
        <v>1098</v>
      </c>
      <c r="F1384" s="84" t="str">
        <f>VLOOKUP(A1384,[1]Sheet1!$A$2:$E$1721,5,FALSE)</f>
        <v>3</v>
      </c>
      <c r="G1384" s="84"/>
      <c r="H1384" s="92">
        <v>44273</v>
      </c>
      <c r="I1384" s="93">
        <f t="shared" si="21"/>
        <v>2021</v>
      </c>
      <c r="J1384" s="94">
        <v>0</v>
      </c>
      <c r="K1384" s="94">
        <v>0</v>
      </c>
      <c r="L1384" s="94">
        <v>0</v>
      </c>
      <c r="M1384" s="94">
        <v>61631</v>
      </c>
      <c r="N1384" s="94">
        <v>-748.58</v>
      </c>
      <c r="O1384" s="94">
        <v>0</v>
      </c>
      <c r="P1384" s="94">
        <v>0</v>
      </c>
      <c r="Q1384" s="94">
        <v>0</v>
      </c>
      <c r="R1384" t="s">
        <v>33</v>
      </c>
      <c r="S1384" s="94">
        <v>-748.58</v>
      </c>
      <c r="T1384" s="94">
        <v>60882.42</v>
      </c>
      <c r="U1384" s="94">
        <v>61631</v>
      </c>
      <c r="V1384" t="s">
        <v>9</v>
      </c>
      <c r="W1384" s="92"/>
      <c r="X1384" t="s">
        <v>2</v>
      </c>
      <c r="Y1384" t="s">
        <v>3</v>
      </c>
      <c r="Z1384" s="94">
        <v>0</v>
      </c>
      <c r="AA1384" s="94">
        <v>0</v>
      </c>
      <c r="AB1384" s="94">
        <v>0</v>
      </c>
      <c r="AC1384" s="94">
        <v>0</v>
      </c>
      <c r="AD1384" s="94">
        <v>0</v>
      </c>
    </row>
    <row r="1385" spans="1:30" x14ac:dyDescent="0.2">
      <c r="A1385" t="s">
        <v>1099</v>
      </c>
      <c r="B1385" t="s">
        <v>0</v>
      </c>
      <c r="C1385" t="s">
        <v>31</v>
      </c>
      <c r="D1385" t="s">
        <v>69</v>
      </c>
      <c r="E1385" t="s">
        <v>1100</v>
      </c>
      <c r="F1385" s="84" t="str">
        <f>VLOOKUP(A1385,[1]Sheet1!$A$2:$E$1721,5,FALSE)</f>
        <v>3</v>
      </c>
      <c r="G1385" s="84"/>
      <c r="H1385" s="92">
        <v>44273</v>
      </c>
      <c r="I1385" s="93">
        <f t="shared" si="21"/>
        <v>2021</v>
      </c>
      <c r="J1385" s="94">
        <v>0</v>
      </c>
      <c r="K1385" s="94">
        <v>0</v>
      </c>
      <c r="L1385" s="94">
        <v>0</v>
      </c>
      <c r="M1385" s="94">
        <v>61631</v>
      </c>
      <c r="N1385" s="94">
        <v>-748.58</v>
      </c>
      <c r="O1385" s="94">
        <v>0</v>
      </c>
      <c r="P1385" s="94">
        <v>0</v>
      </c>
      <c r="Q1385" s="94">
        <v>0</v>
      </c>
      <c r="R1385" t="s">
        <v>33</v>
      </c>
      <c r="S1385" s="94">
        <v>-748.58</v>
      </c>
      <c r="T1385" s="94">
        <v>60882.42</v>
      </c>
      <c r="U1385" s="94">
        <v>61631</v>
      </c>
      <c r="V1385" t="s">
        <v>9</v>
      </c>
      <c r="W1385" s="92"/>
      <c r="X1385" t="s">
        <v>2</v>
      </c>
      <c r="Y1385" t="s">
        <v>3</v>
      </c>
      <c r="Z1385" s="94">
        <v>0</v>
      </c>
      <c r="AA1385" s="94">
        <v>0</v>
      </c>
      <c r="AB1385" s="94">
        <v>0</v>
      </c>
      <c r="AC1385" s="94">
        <v>0</v>
      </c>
      <c r="AD1385" s="94">
        <v>0</v>
      </c>
    </row>
    <row r="1386" spans="1:30" x14ac:dyDescent="0.2">
      <c r="A1386" t="s">
        <v>1101</v>
      </c>
      <c r="B1386" t="s">
        <v>0</v>
      </c>
      <c r="C1386" t="s">
        <v>31</v>
      </c>
      <c r="D1386" t="s">
        <v>69</v>
      </c>
      <c r="E1386" t="s">
        <v>1102</v>
      </c>
      <c r="F1386" s="84" t="str">
        <f>VLOOKUP(A1386,[1]Sheet1!$A$2:$E$1721,5,FALSE)</f>
        <v>3</v>
      </c>
      <c r="G1386" s="84"/>
      <c r="H1386" s="92">
        <v>44273</v>
      </c>
      <c r="I1386" s="93">
        <f t="shared" si="21"/>
        <v>2021</v>
      </c>
      <c r="J1386" s="94">
        <v>0</v>
      </c>
      <c r="K1386" s="94">
        <v>0</v>
      </c>
      <c r="L1386" s="94">
        <v>0</v>
      </c>
      <c r="M1386" s="94">
        <v>61631</v>
      </c>
      <c r="N1386" s="94">
        <v>-748.58</v>
      </c>
      <c r="O1386" s="94">
        <v>0</v>
      </c>
      <c r="P1386" s="94">
        <v>0</v>
      </c>
      <c r="Q1386" s="94">
        <v>0</v>
      </c>
      <c r="R1386" t="s">
        <v>33</v>
      </c>
      <c r="S1386" s="94">
        <v>-748.58</v>
      </c>
      <c r="T1386" s="94">
        <v>60882.42</v>
      </c>
      <c r="U1386" s="94">
        <v>61631</v>
      </c>
      <c r="V1386" t="s">
        <v>9</v>
      </c>
      <c r="W1386" s="92"/>
      <c r="X1386" t="s">
        <v>2</v>
      </c>
      <c r="Y1386" t="s">
        <v>3</v>
      </c>
      <c r="Z1386" s="94">
        <v>0</v>
      </c>
      <c r="AA1386" s="94">
        <v>0</v>
      </c>
      <c r="AB1386" s="94">
        <v>0</v>
      </c>
      <c r="AC1386" s="94">
        <v>0</v>
      </c>
      <c r="AD1386" s="94">
        <v>0</v>
      </c>
    </row>
    <row r="1387" spans="1:30" x14ac:dyDescent="0.2">
      <c r="A1387" t="s">
        <v>2570</v>
      </c>
      <c r="B1387" t="s">
        <v>0</v>
      </c>
      <c r="C1387" t="s">
        <v>405</v>
      </c>
      <c r="D1387" t="s">
        <v>406</v>
      </c>
      <c r="E1387" t="s">
        <v>358</v>
      </c>
      <c r="F1387" s="84"/>
      <c r="G1387" s="84"/>
      <c r="H1387" s="92">
        <v>43720</v>
      </c>
      <c r="I1387" s="93">
        <f t="shared" si="21"/>
        <v>2019</v>
      </c>
      <c r="J1387" s="94">
        <v>642970.48</v>
      </c>
      <c r="K1387" s="94">
        <v>642970.48</v>
      </c>
      <c r="L1387" s="94">
        <v>0</v>
      </c>
      <c r="M1387" s="94">
        <v>0</v>
      </c>
      <c r="N1387" s="94">
        <v>0</v>
      </c>
      <c r="O1387" s="94">
        <v>0</v>
      </c>
      <c r="P1387" s="94">
        <v>-642970.48</v>
      </c>
      <c r="Q1387" s="94">
        <v>0</v>
      </c>
      <c r="R1387" t="s">
        <v>33</v>
      </c>
      <c r="S1387" s="94">
        <v>0</v>
      </c>
      <c r="T1387" s="94">
        <v>0</v>
      </c>
      <c r="U1387" s="94">
        <v>0</v>
      </c>
      <c r="V1387" t="s">
        <v>408</v>
      </c>
      <c r="W1387" s="92">
        <v>44255</v>
      </c>
      <c r="X1387" t="s">
        <v>2</v>
      </c>
      <c r="Y1387" t="s">
        <v>3</v>
      </c>
      <c r="Z1387" s="94">
        <v>0</v>
      </c>
      <c r="AA1387" s="94">
        <v>0</v>
      </c>
      <c r="AB1387" s="94">
        <v>0</v>
      </c>
      <c r="AC1387" s="94">
        <v>0</v>
      </c>
      <c r="AD1387" s="94">
        <v>0</v>
      </c>
    </row>
    <row r="1388" spans="1:30" x14ac:dyDescent="0.2">
      <c r="A1388" t="s">
        <v>2571</v>
      </c>
      <c r="B1388" t="s">
        <v>0</v>
      </c>
      <c r="C1388" t="s">
        <v>405</v>
      </c>
      <c r="D1388" t="s">
        <v>406</v>
      </c>
      <c r="E1388" t="s">
        <v>1186</v>
      </c>
      <c r="F1388" s="84"/>
      <c r="G1388" s="84"/>
      <c r="H1388" s="92">
        <v>43819</v>
      </c>
      <c r="I1388" s="93">
        <f t="shared" si="21"/>
        <v>2019</v>
      </c>
      <c r="J1388" s="94">
        <v>53081</v>
      </c>
      <c r="K1388" s="94">
        <v>53081</v>
      </c>
      <c r="L1388" s="94">
        <v>0</v>
      </c>
      <c r="M1388" s="94">
        <v>-53081</v>
      </c>
      <c r="N1388" s="94">
        <v>0</v>
      </c>
      <c r="O1388" s="94">
        <v>0</v>
      </c>
      <c r="P1388" s="94">
        <v>0</v>
      </c>
      <c r="Q1388" s="94">
        <v>0</v>
      </c>
      <c r="R1388" t="s">
        <v>33</v>
      </c>
      <c r="S1388" s="94">
        <v>0</v>
      </c>
      <c r="T1388" s="94">
        <v>0</v>
      </c>
      <c r="U1388" s="94">
        <v>0</v>
      </c>
      <c r="V1388" t="s">
        <v>408</v>
      </c>
      <c r="W1388" s="92">
        <v>43982</v>
      </c>
      <c r="X1388" t="s">
        <v>2</v>
      </c>
      <c r="Y1388" t="s">
        <v>3</v>
      </c>
      <c r="Z1388" s="94">
        <v>0</v>
      </c>
      <c r="AA1388" s="94">
        <v>0</v>
      </c>
      <c r="AB1388" s="94">
        <v>0</v>
      </c>
      <c r="AC1388" s="94">
        <v>0</v>
      </c>
      <c r="AD1388" s="94">
        <v>0</v>
      </c>
    </row>
    <row r="1389" spans="1:30" x14ac:dyDescent="0.2">
      <c r="A1389" t="s">
        <v>2572</v>
      </c>
      <c r="B1389" t="s">
        <v>0</v>
      </c>
      <c r="C1389" t="s">
        <v>405</v>
      </c>
      <c r="D1389" t="s">
        <v>406</v>
      </c>
      <c r="E1389" t="s">
        <v>1869</v>
      </c>
      <c r="F1389" s="84"/>
      <c r="G1389" s="84"/>
      <c r="H1389" s="92">
        <v>43848</v>
      </c>
      <c r="I1389" s="93">
        <f t="shared" si="21"/>
        <v>2020</v>
      </c>
      <c r="J1389" s="94">
        <v>0</v>
      </c>
      <c r="K1389" s="94">
        <v>0</v>
      </c>
      <c r="L1389" s="94">
        <v>0</v>
      </c>
      <c r="M1389" s="94">
        <v>0</v>
      </c>
      <c r="N1389" s="94">
        <v>0</v>
      </c>
      <c r="O1389" s="94">
        <v>0</v>
      </c>
      <c r="P1389" s="94">
        <v>0</v>
      </c>
      <c r="Q1389" s="94">
        <v>0</v>
      </c>
      <c r="R1389" t="s">
        <v>33</v>
      </c>
      <c r="S1389" s="94">
        <v>0</v>
      </c>
      <c r="T1389" s="94">
        <v>0</v>
      </c>
      <c r="U1389" s="94">
        <v>0</v>
      </c>
      <c r="V1389" t="s">
        <v>408</v>
      </c>
      <c r="W1389" s="92"/>
      <c r="X1389" t="s">
        <v>2</v>
      </c>
      <c r="Y1389" t="s">
        <v>3</v>
      </c>
      <c r="Z1389" s="94">
        <v>0</v>
      </c>
      <c r="AA1389" s="94">
        <v>0</v>
      </c>
      <c r="AB1389" s="94">
        <v>0</v>
      </c>
      <c r="AC1389" s="94">
        <v>0</v>
      </c>
      <c r="AD1389" s="94">
        <v>0</v>
      </c>
    </row>
    <row r="1390" spans="1:30" x14ac:dyDescent="0.2">
      <c r="A1390" t="s">
        <v>2573</v>
      </c>
      <c r="B1390" t="s">
        <v>0</v>
      </c>
      <c r="C1390" t="s">
        <v>405</v>
      </c>
      <c r="D1390" t="s">
        <v>406</v>
      </c>
      <c r="E1390" t="s">
        <v>1324</v>
      </c>
      <c r="F1390" s="84"/>
      <c r="G1390" s="84"/>
      <c r="H1390" s="92">
        <v>43822</v>
      </c>
      <c r="I1390" s="93">
        <f t="shared" si="21"/>
        <v>2019</v>
      </c>
      <c r="J1390" s="94">
        <v>0</v>
      </c>
      <c r="K1390" s="94">
        <v>0</v>
      </c>
      <c r="L1390" s="94">
        <v>0</v>
      </c>
      <c r="M1390" s="94">
        <v>0</v>
      </c>
      <c r="N1390" s="94">
        <v>0</v>
      </c>
      <c r="O1390" s="94">
        <v>0</v>
      </c>
      <c r="P1390" s="94">
        <v>0</v>
      </c>
      <c r="Q1390" s="94">
        <v>0</v>
      </c>
      <c r="R1390" t="s">
        <v>33</v>
      </c>
      <c r="S1390" s="94">
        <v>0</v>
      </c>
      <c r="T1390" s="94">
        <v>0</v>
      </c>
      <c r="U1390" s="94">
        <v>0</v>
      </c>
      <c r="V1390" t="s">
        <v>408</v>
      </c>
      <c r="W1390" s="92"/>
      <c r="X1390" t="s">
        <v>2</v>
      </c>
      <c r="Y1390" t="s">
        <v>3</v>
      </c>
      <c r="Z1390" s="94">
        <v>0</v>
      </c>
      <c r="AA1390" s="94">
        <v>0</v>
      </c>
      <c r="AB1390" s="94">
        <v>0</v>
      </c>
      <c r="AC1390" s="94">
        <v>0</v>
      </c>
      <c r="AD1390" s="94">
        <v>0</v>
      </c>
    </row>
    <row r="1391" spans="1:30" x14ac:dyDescent="0.2">
      <c r="A1391" t="s">
        <v>2574</v>
      </c>
      <c r="B1391" t="s">
        <v>0</v>
      </c>
      <c r="C1391" t="s">
        <v>405</v>
      </c>
      <c r="D1391" t="s">
        <v>406</v>
      </c>
      <c r="E1391" t="s">
        <v>2575</v>
      </c>
      <c r="F1391" s="84"/>
      <c r="G1391" s="84"/>
      <c r="H1391" s="92">
        <v>43825</v>
      </c>
      <c r="I1391" s="93">
        <f t="shared" si="21"/>
        <v>2019</v>
      </c>
      <c r="J1391" s="94">
        <v>340000</v>
      </c>
      <c r="K1391" s="94">
        <v>340000</v>
      </c>
      <c r="L1391" s="94">
        <v>0</v>
      </c>
      <c r="M1391" s="94">
        <v>-340000</v>
      </c>
      <c r="N1391" s="94">
        <v>0</v>
      </c>
      <c r="O1391" s="94">
        <v>0</v>
      </c>
      <c r="P1391" s="94">
        <v>0</v>
      </c>
      <c r="Q1391" s="94">
        <v>0</v>
      </c>
      <c r="R1391" t="s">
        <v>33</v>
      </c>
      <c r="S1391" s="94">
        <v>0</v>
      </c>
      <c r="T1391" s="94">
        <v>0</v>
      </c>
      <c r="U1391" s="94">
        <v>0</v>
      </c>
      <c r="V1391" t="s">
        <v>408</v>
      </c>
      <c r="W1391" s="92"/>
      <c r="X1391" t="s">
        <v>2</v>
      </c>
      <c r="Y1391" t="s">
        <v>3</v>
      </c>
      <c r="Z1391" s="94">
        <v>0</v>
      </c>
      <c r="AA1391" s="94">
        <v>0</v>
      </c>
      <c r="AB1391" s="94">
        <v>0</v>
      </c>
      <c r="AC1391" s="94">
        <v>0</v>
      </c>
      <c r="AD1391" s="94">
        <v>0</v>
      </c>
    </row>
    <row r="1392" spans="1:30" x14ac:dyDescent="0.2">
      <c r="A1392" t="s">
        <v>2576</v>
      </c>
      <c r="B1392" t="s">
        <v>0</v>
      </c>
      <c r="C1392" t="s">
        <v>405</v>
      </c>
      <c r="D1392" t="s">
        <v>406</v>
      </c>
      <c r="E1392" t="s">
        <v>824</v>
      </c>
      <c r="F1392" s="84"/>
      <c r="G1392" s="84"/>
      <c r="H1392" s="92">
        <v>43880</v>
      </c>
      <c r="I1392" s="93">
        <f t="shared" si="21"/>
        <v>2020</v>
      </c>
      <c r="J1392" s="94">
        <v>0</v>
      </c>
      <c r="K1392" s="94">
        <v>0</v>
      </c>
      <c r="L1392" s="94">
        <v>0</v>
      </c>
      <c r="M1392" s="94">
        <v>0</v>
      </c>
      <c r="N1392" s="94">
        <v>0</v>
      </c>
      <c r="O1392" s="94">
        <v>0</v>
      </c>
      <c r="P1392" s="94">
        <v>0</v>
      </c>
      <c r="Q1392" s="94">
        <v>0</v>
      </c>
      <c r="R1392" t="s">
        <v>33</v>
      </c>
      <c r="S1392" s="94">
        <v>0</v>
      </c>
      <c r="T1392" s="94">
        <v>0</v>
      </c>
      <c r="U1392" s="94">
        <v>0</v>
      </c>
      <c r="V1392" t="s">
        <v>408</v>
      </c>
      <c r="W1392" s="92">
        <v>44099</v>
      </c>
      <c r="X1392" t="s">
        <v>2</v>
      </c>
      <c r="Y1392" t="s">
        <v>3</v>
      </c>
      <c r="Z1392" s="94">
        <v>0</v>
      </c>
      <c r="AA1392" s="94">
        <v>0</v>
      </c>
      <c r="AB1392" s="94">
        <v>0</v>
      </c>
      <c r="AC1392" s="94">
        <v>0</v>
      </c>
      <c r="AD1392" s="94">
        <v>0</v>
      </c>
    </row>
    <row r="1393" spans="1:30" x14ac:dyDescent="0.2">
      <c r="A1393" t="s">
        <v>2577</v>
      </c>
      <c r="B1393" t="s">
        <v>0</v>
      </c>
      <c r="C1393" t="s">
        <v>405</v>
      </c>
      <c r="D1393" t="s">
        <v>406</v>
      </c>
      <c r="E1393" t="s">
        <v>2578</v>
      </c>
      <c r="F1393" s="84"/>
      <c r="G1393" s="84"/>
      <c r="H1393" s="92">
        <v>43980</v>
      </c>
      <c r="I1393" s="93">
        <f t="shared" si="21"/>
        <v>2020</v>
      </c>
      <c r="J1393" s="94">
        <v>0</v>
      </c>
      <c r="K1393" s="94">
        <v>0</v>
      </c>
      <c r="L1393" s="94">
        <v>0</v>
      </c>
      <c r="M1393" s="94">
        <v>0</v>
      </c>
      <c r="N1393" s="94">
        <v>0</v>
      </c>
      <c r="O1393" s="94">
        <v>0</v>
      </c>
      <c r="P1393" s="94">
        <v>0</v>
      </c>
      <c r="Q1393" s="94">
        <v>0</v>
      </c>
      <c r="R1393" t="s">
        <v>33</v>
      </c>
      <c r="S1393" s="94">
        <v>0</v>
      </c>
      <c r="T1393" s="94">
        <v>0</v>
      </c>
      <c r="U1393" s="94">
        <v>0</v>
      </c>
      <c r="V1393" t="s">
        <v>408</v>
      </c>
      <c r="W1393" s="92">
        <v>43980</v>
      </c>
      <c r="X1393" t="s">
        <v>2</v>
      </c>
      <c r="Y1393" t="s">
        <v>3</v>
      </c>
      <c r="Z1393" s="94">
        <v>0</v>
      </c>
      <c r="AA1393" s="94">
        <v>0</v>
      </c>
      <c r="AB1393" s="94">
        <v>0</v>
      </c>
      <c r="AC1393" s="94">
        <v>0</v>
      </c>
      <c r="AD1393" s="94">
        <v>0</v>
      </c>
    </row>
    <row r="1394" spans="1:30" x14ac:dyDescent="0.2">
      <c r="A1394" t="s">
        <v>2579</v>
      </c>
      <c r="B1394" t="s">
        <v>0</v>
      </c>
      <c r="C1394" t="s">
        <v>405</v>
      </c>
      <c r="D1394" t="s">
        <v>406</v>
      </c>
      <c r="E1394" t="s">
        <v>1159</v>
      </c>
      <c r="F1394" s="84"/>
      <c r="G1394" s="84"/>
      <c r="H1394" s="92">
        <v>43997</v>
      </c>
      <c r="I1394" s="93">
        <f t="shared" si="21"/>
        <v>2020</v>
      </c>
      <c r="J1394" s="94">
        <v>0</v>
      </c>
      <c r="K1394" s="94">
        <v>0</v>
      </c>
      <c r="L1394" s="94">
        <v>0</v>
      </c>
      <c r="M1394" s="94">
        <v>0</v>
      </c>
      <c r="N1394" s="94">
        <v>0</v>
      </c>
      <c r="O1394" s="94">
        <v>0</v>
      </c>
      <c r="P1394" s="94">
        <v>0</v>
      </c>
      <c r="Q1394" s="94">
        <v>0</v>
      </c>
      <c r="R1394" t="s">
        <v>33</v>
      </c>
      <c r="S1394" s="94">
        <v>0</v>
      </c>
      <c r="T1394" s="94">
        <v>0</v>
      </c>
      <c r="U1394" s="94">
        <v>0</v>
      </c>
      <c r="V1394" t="s">
        <v>408</v>
      </c>
      <c r="W1394" s="92">
        <v>44134</v>
      </c>
      <c r="X1394" t="s">
        <v>2</v>
      </c>
      <c r="Y1394" t="s">
        <v>3</v>
      </c>
      <c r="Z1394" s="94">
        <v>0</v>
      </c>
      <c r="AA1394" s="94">
        <v>0</v>
      </c>
      <c r="AB1394" s="94">
        <v>0</v>
      </c>
      <c r="AC1394" s="94">
        <v>0</v>
      </c>
      <c r="AD1394" s="94">
        <v>0</v>
      </c>
    </row>
    <row r="1395" spans="1:30" x14ac:dyDescent="0.2">
      <c r="A1395" t="s">
        <v>2580</v>
      </c>
      <c r="B1395" t="s">
        <v>0</v>
      </c>
      <c r="C1395" t="s">
        <v>405</v>
      </c>
      <c r="D1395" t="s">
        <v>406</v>
      </c>
      <c r="E1395" t="s">
        <v>2581</v>
      </c>
      <c r="F1395" s="84"/>
      <c r="G1395" s="84"/>
      <c r="H1395" s="92">
        <v>43987</v>
      </c>
      <c r="I1395" s="93">
        <f t="shared" si="21"/>
        <v>2020</v>
      </c>
      <c r="J1395" s="94">
        <v>0</v>
      </c>
      <c r="K1395" s="94">
        <v>0</v>
      </c>
      <c r="L1395" s="94">
        <v>0</v>
      </c>
      <c r="M1395" s="94">
        <v>0</v>
      </c>
      <c r="N1395" s="94">
        <v>0</v>
      </c>
      <c r="O1395" s="94">
        <v>0</v>
      </c>
      <c r="P1395" s="94">
        <v>0</v>
      </c>
      <c r="Q1395" s="94">
        <v>0</v>
      </c>
      <c r="R1395" t="s">
        <v>33</v>
      </c>
      <c r="S1395" s="94">
        <v>0</v>
      </c>
      <c r="T1395" s="94">
        <v>0</v>
      </c>
      <c r="U1395" s="94">
        <v>0</v>
      </c>
      <c r="V1395" t="s">
        <v>408</v>
      </c>
      <c r="W1395" s="92">
        <v>43987</v>
      </c>
      <c r="X1395" t="s">
        <v>2</v>
      </c>
      <c r="Y1395" t="s">
        <v>3</v>
      </c>
      <c r="Z1395" s="94">
        <v>0</v>
      </c>
      <c r="AA1395" s="94">
        <v>0</v>
      </c>
      <c r="AB1395" s="94">
        <v>0</v>
      </c>
      <c r="AC1395" s="94">
        <v>0</v>
      </c>
      <c r="AD1395" s="94">
        <v>0</v>
      </c>
    </row>
    <row r="1396" spans="1:30" x14ac:dyDescent="0.2">
      <c r="A1396" t="s">
        <v>2582</v>
      </c>
      <c r="B1396" t="s">
        <v>0</v>
      </c>
      <c r="C1396" t="s">
        <v>405</v>
      </c>
      <c r="D1396" t="s">
        <v>406</v>
      </c>
      <c r="E1396" t="s">
        <v>2583</v>
      </c>
      <c r="F1396" s="84"/>
      <c r="G1396" s="84"/>
      <c r="H1396" s="92">
        <v>43978</v>
      </c>
      <c r="I1396" s="93">
        <f t="shared" si="21"/>
        <v>2020</v>
      </c>
      <c r="J1396" s="94">
        <v>0</v>
      </c>
      <c r="K1396" s="94">
        <v>0</v>
      </c>
      <c r="L1396" s="94">
        <v>0</v>
      </c>
      <c r="M1396" s="94">
        <v>0</v>
      </c>
      <c r="N1396" s="94">
        <v>0</v>
      </c>
      <c r="O1396" s="94">
        <v>0</v>
      </c>
      <c r="P1396" s="94">
        <v>0</v>
      </c>
      <c r="Q1396" s="94">
        <v>0</v>
      </c>
      <c r="R1396" t="s">
        <v>33</v>
      </c>
      <c r="S1396" s="94">
        <v>0</v>
      </c>
      <c r="T1396" s="94">
        <v>0</v>
      </c>
      <c r="U1396" s="94">
        <v>0</v>
      </c>
      <c r="V1396" t="s">
        <v>408</v>
      </c>
      <c r="W1396" s="92">
        <v>44039</v>
      </c>
      <c r="X1396" t="s">
        <v>2</v>
      </c>
      <c r="Y1396" t="s">
        <v>3</v>
      </c>
      <c r="Z1396" s="94">
        <v>0</v>
      </c>
      <c r="AA1396" s="94">
        <v>0</v>
      </c>
      <c r="AB1396" s="94">
        <v>0</v>
      </c>
      <c r="AC1396" s="94">
        <v>0</v>
      </c>
      <c r="AD1396" s="94">
        <v>0</v>
      </c>
    </row>
    <row r="1397" spans="1:30" x14ac:dyDescent="0.2">
      <c r="A1397" t="s">
        <v>2584</v>
      </c>
      <c r="B1397" t="s">
        <v>0</v>
      </c>
      <c r="C1397" t="s">
        <v>405</v>
      </c>
      <c r="D1397" t="s">
        <v>406</v>
      </c>
      <c r="E1397" t="s">
        <v>1419</v>
      </c>
      <c r="F1397" s="84"/>
      <c r="G1397" s="84"/>
      <c r="H1397" s="92">
        <v>44002</v>
      </c>
      <c r="I1397" s="93">
        <f t="shared" si="21"/>
        <v>2020</v>
      </c>
      <c r="J1397" s="94">
        <v>0</v>
      </c>
      <c r="K1397" s="94">
        <v>0</v>
      </c>
      <c r="L1397" s="94">
        <v>0</v>
      </c>
      <c r="M1397" s="94">
        <v>0</v>
      </c>
      <c r="N1397" s="94">
        <v>0</v>
      </c>
      <c r="O1397" s="94">
        <v>0</v>
      </c>
      <c r="P1397" s="94">
        <v>0</v>
      </c>
      <c r="Q1397" s="94">
        <v>0</v>
      </c>
      <c r="R1397" t="s">
        <v>33</v>
      </c>
      <c r="S1397" s="94">
        <v>0</v>
      </c>
      <c r="T1397" s="94">
        <v>0</v>
      </c>
      <c r="U1397" s="94">
        <v>0</v>
      </c>
      <c r="V1397" t="s">
        <v>408</v>
      </c>
      <c r="W1397" s="92">
        <v>44002</v>
      </c>
      <c r="X1397" t="s">
        <v>2</v>
      </c>
      <c r="Y1397" t="s">
        <v>3</v>
      </c>
      <c r="Z1397" s="94">
        <v>0</v>
      </c>
      <c r="AA1397" s="94">
        <v>0</v>
      </c>
      <c r="AB1397" s="94">
        <v>0</v>
      </c>
      <c r="AC1397" s="94">
        <v>0</v>
      </c>
      <c r="AD1397" s="94">
        <v>0</v>
      </c>
    </row>
    <row r="1398" spans="1:30" x14ac:dyDescent="0.2">
      <c r="A1398" t="s">
        <v>2585</v>
      </c>
      <c r="B1398" t="s">
        <v>0</v>
      </c>
      <c r="C1398" t="s">
        <v>405</v>
      </c>
      <c r="D1398" t="s">
        <v>406</v>
      </c>
      <c r="E1398" t="s">
        <v>1302</v>
      </c>
      <c r="F1398" s="84"/>
      <c r="G1398" s="84"/>
      <c r="H1398" s="92">
        <v>44032</v>
      </c>
      <c r="I1398" s="93">
        <f t="shared" si="21"/>
        <v>2020</v>
      </c>
      <c r="J1398" s="94">
        <v>0</v>
      </c>
      <c r="K1398" s="94">
        <v>0</v>
      </c>
      <c r="L1398" s="94">
        <v>0</v>
      </c>
      <c r="M1398" s="94">
        <v>0</v>
      </c>
      <c r="N1398" s="94">
        <v>0</v>
      </c>
      <c r="O1398" s="94">
        <v>0</v>
      </c>
      <c r="P1398" s="94">
        <v>0</v>
      </c>
      <c r="Q1398" s="94">
        <v>0</v>
      </c>
      <c r="R1398" t="s">
        <v>33</v>
      </c>
      <c r="S1398" s="94">
        <v>0</v>
      </c>
      <c r="T1398" s="94">
        <v>0</v>
      </c>
      <c r="U1398" s="94">
        <v>0</v>
      </c>
      <c r="V1398" t="s">
        <v>408</v>
      </c>
      <c r="W1398" s="92">
        <v>44032</v>
      </c>
      <c r="X1398" t="s">
        <v>2</v>
      </c>
      <c r="Y1398" t="s">
        <v>3</v>
      </c>
      <c r="Z1398" s="94">
        <v>0</v>
      </c>
      <c r="AA1398" s="94">
        <v>0</v>
      </c>
      <c r="AB1398" s="94">
        <v>0</v>
      </c>
      <c r="AC1398" s="94">
        <v>0</v>
      </c>
      <c r="AD1398" s="94">
        <v>0</v>
      </c>
    </row>
    <row r="1399" spans="1:30" x14ac:dyDescent="0.2">
      <c r="A1399" t="s">
        <v>2586</v>
      </c>
      <c r="B1399" t="s">
        <v>0</v>
      </c>
      <c r="C1399" t="s">
        <v>405</v>
      </c>
      <c r="D1399" t="s">
        <v>406</v>
      </c>
      <c r="E1399" t="s">
        <v>2587</v>
      </c>
      <c r="F1399" s="84"/>
      <c r="G1399" s="84"/>
      <c r="H1399" s="92">
        <v>44014</v>
      </c>
      <c r="I1399" s="93">
        <f t="shared" si="21"/>
        <v>2020</v>
      </c>
      <c r="J1399" s="94">
        <v>0</v>
      </c>
      <c r="K1399" s="94">
        <v>0</v>
      </c>
      <c r="L1399" s="94">
        <v>0</v>
      </c>
      <c r="M1399" s="94">
        <v>0</v>
      </c>
      <c r="N1399" s="94">
        <v>0</v>
      </c>
      <c r="O1399" s="94">
        <v>0</v>
      </c>
      <c r="P1399" s="94">
        <v>0</v>
      </c>
      <c r="Q1399" s="94">
        <v>0</v>
      </c>
      <c r="R1399" t="s">
        <v>33</v>
      </c>
      <c r="S1399" s="94">
        <v>0</v>
      </c>
      <c r="T1399" s="94">
        <v>0</v>
      </c>
      <c r="U1399" s="94">
        <v>0</v>
      </c>
      <c r="V1399" t="s">
        <v>408</v>
      </c>
      <c r="W1399" s="92">
        <v>44042</v>
      </c>
      <c r="X1399" t="s">
        <v>2</v>
      </c>
      <c r="Y1399" t="s">
        <v>3</v>
      </c>
      <c r="Z1399" s="94">
        <v>0</v>
      </c>
      <c r="AA1399" s="94">
        <v>0</v>
      </c>
      <c r="AB1399" s="94">
        <v>0</v>
      </c>
      <c r="AC1399" s="94">
        <v>0</v>
      </c>
      <c r="AD1399" s="94">
        <v>0</v>
      </c>
    </row>
    <row r="1400" spans="1:30" x14ac:dyDescent="0.2">
      <c r="A1400" t="s">
        <v>2588</v>
      </c>
      <c r="B1400" t="s">
        <v>0</v>
      </c>
      <c r="C1400" t="s">
        <v>405</v>
      </c>
      <c r="D1400" t="s">
        <v>406</v>
      </c>
      <c r="E1400" t="s">
        <v>2587</v>
      </c>
      <c r="F1400" s="84"/>
      <c r="G1400" s="84"/>
      <c r="H1400" s="92">
        <v>44014</v>
      </c>
      <c r="I1400" s="93">
        <f t="shared" si="21"/>
        <v>2020</v>
      </c>
      <c r="J1400" s="94">
        <v>0</v>
      </c>
      <c r="K1400" s="94">
        <v>0</v>
      </c>
      <c r="L1400" s="94">
        <v>0</v>
      </c>
      <c r="M1400" s="94">
        <v>0</v>
      </c>
      <c r="N1400" s="94">
        <v>0</v>
      </c>
      <c r="O1400" s="94">
        <v>0</v>
      </c>
      <c r="P1400" s="94">
        <v>0</v>
      </c>
      <c r="Q1400" s="94">
        <v>0</v>
      </c>
      <c r="R1400" t="s">
        <v>33</v>
      </c>
      <c r="S1400" s="94">
        <v>0</v>
      </c>
      <c r="T1400" s="94">
        <v>0</v>
      </c>
      <c r="U1400" s="94">
        <v>0</v>
      </c>
      <c r="V1400" t="s">
        <v>408</v>
      </c>
      <c r="W1400" s="92">
        <v>44042</v>
      </c>
      <c r="X1400" t="s">
        <v>2</v>
      </c>
      <c r="Y1400" t="s">
        <v>3</v>
      </c>
      <c r="Z1400" s="94">
        <v>0</v>
      </c>
      <c r="AA1400" s="94">
        <v>0</v>
      </c>
      <c r="AB1400" s="94">
        <v>0</v>
      </c>
      <c r="AC1400" s="94">
        <v>0</v>
      </c>
      <c r="AD1400" s="94">
        <v>0</v>
      </c>
    </row>
    <row r="1401" spans="1:30" x14ac:dyDescent="0.2">
      <c r="A1401" t="s">
        <v>2589</v>
      </c>
      <c r="B1401" t="s">
        <v>0</v>
      </c>
      <c r="C1401" t="s">
        <v>405</v>
      </c>
      <c r="D1401" t="s">
        <v>406</v>
      </c>
      <c r="E1401" t="s">
        <v>1130</v>
      </c>
      <c r="F1401" s="84"/>
      <c r="G1401" s="84"/>
      <c r="H1401" s="92">
        <v>44018</v>
      </c>
      <c r="I1401" s="93">
        <f t="shared" si="21"/>
        <v>2020</v>
      </c>
      <c r="J1401" s="94">
        <v>0</v>
      </c>
      <c r="K1401" s="94">
        <v>0</v>
      </c>
      <c r="L1401" s="94">
        <v>0</v>
      </c>
      <c r="M1401" s="94">
        <v>0</v>
      </c>
      <c r="N1401" s="94">
        <v>0</v>
      </c>
      <c r="O1401" s="94">
        <v>0</v>
      </c>
      <c r="P1401" s="94">
        <v>0</v>
      </c>
      <c r="Q1401" s="94">
        <v>0</v>
      </c>
      <c r="R1401" t="s">
        <v>33</v>
      </c>
      <c r="S1401" s="94">
        <v>0</v>
      </c>
      <c r="T1401" s="94">
        <v>0</v>
      </c>
      <c r="U1401" s="94">
        <v>0</v>
      </c>
      <c r="V1401" t="s">
        <v>408</v>
      </c>
      <c r="W1401" s="92">
        <v>44273</v>
      </c>
      <c r="X1401" t="s">
        <v>2</v>
      </c>
      <c r="Y1401" t="s">
        <v>3</v>
      </c>
      <c r="Z1401" s="94">
        <v>0</v>
      </c>
      <c r="AA1401" s="94">
        <v>0</v>
      </c>
      <c r="AB1401" s="94">
        <v>0</v>
      </c>
      <c r="AC1401" s="94">
        <v>0</v>
      </c>
      <c r="AD1401" s="94">
        <v>0</v>
      </c>
    </row>
    <row r="1402" spans="1:30" x14ac:dyDescent="0.2">
      <c r="A1402" t="s">
        <v>2590</v>
      </c>
      <c r="B1402" t="s">
        <v>0</v>
      </c>
      <c r="C1402" t="s">
        <v>405</v>
      </c>
      <c r="D1402" t="s">
        <v>406</v>
      </c>
      <c r="E1402" t="s">
        <v>2591</v>
      </c>
      <c r="F1402" s="84"/>
      <c r="G1402" s="84"/>
      <c r="H1402" s="92">
        <v>44029</v>
      </c>
      <c r="I1402" s="93">
        <f t="shared" si="21"/>
        <v>2020</v>
      </c>
      <c r="J1402" s="94">
        <v>0</v>
      </c>
      <c r="K1402" s="94">
        <v>0</v>
      </c>
      <c r="L1402" s="94">
        <v>0</v>
      </c>
      <c r="M1402" s="94">
        <v>0</v>
      </c>
      <c r="N1402" s="94">
        <v>0</v>
      </c>
      <c r="O1402" s="94">
        <v>0</v>
      </c>
      <c r="P1402" s="94">
        <v>0</v>
      </c>
      <c r="Q1402" s="94">
        <v>0</v>
      </c>
      <c r="R1402" t="s">
        <v>33</v>
      </c>
      <c r="S1402" s="94">
        <v>0</v>
      </c>
      <c r="T1402" s="94">
        <v>0</v>
      </c>
      <c r="U1402" s="94">
        <v>0</v>
      </c>
      <c r="V1402" t="s">
        <v>408</v>
      </c>
      <c r="W1402" s="92">
        <v>44029</v>
      </c>
      <c r="X1402" t="s">
        <v>2</v>
      </c>
      <c r="Y1402" t="s">
        <v>3</v>
      </c>
      <c r="Z1402" s="94">
        <v>0</v>
      </c>
      <c r="AA1402" s="94">
        <v>0</v>
      </c>
      <c r="AB1402" s="94">
        <v>0</v>
      </c>
      <c r="AC1402" s="94">
        <v>0</v>
      </c>
      <c r="AD1402" s="94">
        <v>0</v>
      </c>
    </row>
    <row r="1403" spans="1:30" x14ac:dyDescent="0.2">
      <c r="A1403" t="s">
        <v>2592</v>
      </c>
      <c r="B1403" t="s">
        <v>0</v>
      </c>
      <c r="C1403" t="s">
        <v>405</v>
      </c>
      <c r="D1403" t="s">
        <v>406</v>
      </c>
      <c r="E1403" t="s">
        <v>1011</v>
      </c>
      <c r="F1403" s="84"/>
      <c r="G1403" s="84"/>
      <c r="H1403" s="92">
        <v>44139</v>
      </c>
      <c r="I1403" s="93">
        <f t="shared" si="21"/>
        <v>2020</v>
      </c>
      <c r="J1403" s="94">
        <v>0</v>
      </c>
      <c r="K1403" s="94">
        <v>0</v>
      </c>
      <c r="L1403" s="94">
        <v>0</v>
      </c>
      <c r="M1403" s="94">
        <v>0</v>
      </c>
      <c r="N1403" s="94">
        <v>0</v>
      </c>
      <c r="O1403" s="94">
        <v>0</v>
      </c>
      <c r="P1403" s="94">
        <v>0</v>
      </c>
      <c r="Q1403" s="94">
        <v>0</v>
      </c>
      <c r="R1403" t="s">
        <v>33</v>
      </c>
      <c r="S1403" s="94">
        <v>0</v>
      </c>
      <c r="T1403" s="94">
        <v>0</v>
      </c>
      <c r="U1403" s="94">
        <v>0</v>
      </c>
      <c r="V1403" t="s">
        <v>408</v>
      </c>
      <c r="W1403" s="92">
        <v>44139</v>
      </c>
      <c r="X1403" t="s">
        <v>2</v>
      </c>
      <c r="Y1403" t="s">
        <v>3</v>
      </c>
      <c r="Z1403" s="94">
        <v>0</v>
      </c>
      <c r="AA1403" s="94">
        <v>0</v>
      </c>
      <c r="AB1403" s="94">
        <v>0</v>
      </c>
      <c r="AC1403" s="94">
        <v>0</v>
      </c>
      <c r="AD1403" s="94">
        <v>0</v>
      </c>
    </row>
    <row r="1404" spans="1:30" x14ac:dyDescent="0.2">
      <c r="A1404" t="s">
        <v>2593</v>
      </c>
      <c r="B1404" t="s">
        <v>0</v>
      </c>
      <c r="C1404" t="s">
        <v>405</v>
      </c>
      <c r="D1404" t="s">
        <v>406</v>
      </c>
      <c r="E1404" t="s">
        <v>994</v>
      </c>
      <c r="F1404" s="84"/>
      <c r="G1404" s="84"/>
      <c r="H1404" s="92">
        <v>44139</v>
      </c>
      <c r="I1404" s="93">
        <f t="shared" si="21"/>
        <v>2020</v>
      </c>
      <c r="J1404" s="94">
        <v>0</v>
      </c>
      <c r="K1404" s="94">
        <v>0</v>
      </c>
      <c r="L1404" s="94">
        <v>0</v>
      </c>
      <c r="M1404" s="94">
        <v>0</v>
      </c>
      <c r="N1404" s="94">
        <v>0</v>
      </c>
      <c r="O1404" s="94">
        <v>0</v>
      </c>
      <c r="P1404" s="94">
        <v>0</v>
      </c>
      <c r="Q1404" s="94">
        <v>0</v>
      </c>
      <c r="R1404" t="s">
        <v>33</v>
      </c>
      <c r="S1404" s="94">
        <v>0</v>
      </c>
      <c r="T1404" s="94">
        <v>0</v>
      </c>
      <c r="U1404" s="94">
        <v>0</v>
      </c>
      <c r="V1404" t="s">
        <v>408</v>
      </c>
      <c r="W1404" s="92">
        <v>44139</v>
      </c>
      <c r="X1404" t="s">
        <v>2</v>
      </c>
      <c r="Y1404" t="s">
        <v>3</v>
      </c>
      <c r="Z1404" s="94">
        <v>0</v>
      </c>
      <c r="AA1404" s="94">
        <v>0</v>
      </c>
      <c r="AB1404" s="94">
        <v>0</v>
      </c>
      <c r="AC1404" s="94">
        <v>0</v>
      </c>
      <c r="AD1404" s="94">
        <v>0</v>
      </c>
    </row>
    <row r="1405" spans="1:30" x14ac:dyDescent="0.2">
      <c r="A1405" t="s">
        <v>2594</v>
      </c>
      <c r="B1405" t="s">
        <v>0</v>
      </c>
      <c r="C1405" t="s">
        <v>405</v>
      </c>
      <c r="D1405" t="s">
        <v>406</v>
      </c>
      <c r="E1405" t="s">
        <v>1797</v>
      </c>
      <c r="F1405" s="84"/>
      <c r="G1405" s="84"/>
      <c r="H1405" s="92">
        <v>44091</v>
      </c>
      <c r="I1405" s="93">
        <f t="shared" si="21"/>
        <v>2020</v>
      </c>
      <c r="J1405" s="94">
        <v>0</v>
      </c>
      <c r="K1405" s="94">
        <v>0</v>
      </c>
      <c r="L1405" s="94">
        <v>0</v>
      </c>
      <c r="M1405" s="94">
        <v>0</v>
      </c>
      <c r="N1405" s="94">
        <v>0</v>
      </c>
      <c r="O1405" s="94">
        <v>0</v>
      </c>
      <c r="P1405" s="94">
        <v>0</v>
      </c>
      <c r="Q1405" s="94">
        <v>0</v>
      </c>
      <c r="R1405" t="s">
        <v>33</v>
      </c>
      <c r="S1405" s="94">
        <v>0</v>
      </c>
      <c r="T1405" s="94">
        <v>0</v>
      </c>
      <c r="U1405" s="94">
        <v>0</v>
      </c>
      <c r="V1405" t="s">
        <v>408</v>
      </c>
      <c r="W1405" s="92">
        <v>44091</v>
      </c>
      <c r="X1405" t="s">
        <v>2</v>
      </c>
      <c r="Y1405" t="s">
        <v>3</v>
      </c>
      <c r="Z1405" s="94">
        <v>0</v>
      </c>
      <c r="AA1405" s="94">
        <v>0</v>
      </c>
      <c r="AB1405" s="94">
        <v>0</v>
      </c>
      <c r="AC1405" s="94">
        <v>0</v>
      </c>
      <c r="AD1405" s="94">
        <v>0</v>
      </c>
    </row>
    <row r="1406" spans="1:30" x14ac:dyDescent="0.2">
      <c r="A1406" t="s">
        <v>708</v>
      </c>
      <c r="B1406" t="s">
        <v>0</v>
      </c>
      <c r="C1406" t="s">
        <v>405</v>
      </c>
      <c r="D1406" t="s">
        <v>406</v>
      </c>
      <c r="E1406" t="s">
        <v>709</v>
      </c>
      <c r="F1406" s="84"/>
      <c r="G1406" s="84"/>
      <c r="H1406" s="92">
        <v>44176</v>
      </c>
      <c r="I1406" s="93">
        <f t="shared" si="21"/>
        <v>2020</v>
      </c>
      <c r="J1406" s="94">
        <v>0</v>
      </c>
      <c r="K1406" s="94">
        <v>0</v>
      </c>
      <c r="L1406" s="94">
        <v>0</v>
      </c>
      <c r="M1406" s="94">
        <v>288833.28999999998</v>
      </c>
      <c r="N1406" s="94">
        <v>0</v>
      </c>
      <c r="O1406" s="94">
        <v>0</v>
      </c>
      <c r="P1406" s="94">
        <v>0</v>
      </c>
      <c r="Q1406" s="94">
        <v>0</v>
      </c>
      <c r="R1406" t="s">
        <v>33</v>
      </c>
      <c r="S1406" s="94">
        <v>0</v>
      </c>
      <c r="T1406" s="94">
        <v>288833.28999999998</v>
      </c>
      <c r="U1406" s="94">
        <v>288833.28999999998</v>
      </c>
      <c r="V1406" t="s">
        <v>408</v>
      </c>
      <c r="W1406" s="92"/>
      <c r="X1406" t="s">
        <v>2</v>
      </c>
      <c r="Y1406" t="s">
        <v>3</v>
      </c>
      <c r="Z1406" s="94">
        <v>0</v>
      </c>
      <c r="AA1406" s="94">
        <v>0</v>
      </c>
      <c r="AB1406" s="94">
        <v>0</v>
      </c>
      <c r="AC1406" s="94">
        <v>0</v>
      </c>
      <c r="AD1406" s="94">
        <v>0</v>
      </c>
    </row>
    <row r="1407" spans="1:30" x14ac:dyDescent="0.2">
      <c r="A1407" t="s">
        <v>2595</v>
      </c>
      <c r="B1407" t="s">
        <v>0</v>
      </c>
      <c r="C1407" t="s">
        <v>405</v>
      </c>
      <c r="D1407" t="s">
        <v>406</v>
      </c>
      <c r="E1407" t="s">
        <v>1736</v>
      </c>
      <c r="F1407" s="84"/>
      <c r="G1407" s="84"/>
      <c r="H1407" s="92">
        <v>44156</v>
      </c>
      <c r="I1407" s="93">
        <f t="shared" si="21"/>
        <v>2020</v>
      </c>
      <c r="J1407" s="94">
        <v>0</v>
      </c>
      <c r="K1407" s="94">
        <v>0</v>
      </c>
      <c r="L1407" s="94">
        <v>0</v>
      </c>
      <c r="M1407" s="94">
        <v>0</v>
      </c>
      <c r="N1407" s="94">
        <v>0</v>
      </c>
      <c r="O1407" s="94">
        <v>0</v>
      </c>
      <c r="P1407" s="94">
        <v>0</v>
      </c>
      <c r="Q1407" s="94">
        <v>0</v>
      </c>
      <c r="R1407" t="s">
        <v>33</v>
      </c>
      <c r="S1407" s="94">
        <v>0</v>
      </c>
      <c r="T1407" s="94">
        <v>0</v>
      </c>
      <c r="U1407" s="94">
        <v>0</v>
      </c>
      <c r="V1407" t="s">
        <v>408</v>
      </c>
      <c r="W1407" s="92">
        <v>44156</v>
      </c>
      <c r="X1407" t="s">
        <v>2</v>
      </c>
      <c r="Y1407" t="s">
        <v>3</v>
      </c>
      <c r="Z1407" s="94">
        <v>0</v>
      </c>
      <c r="AA1407" s="94">
        <v>0</v>
      </c>
      <c r="AB1407" s="94">
        <v>0</v>
      </c>
      <c r="AC1407" s="94">
        <v>0</v>
      </c>
      <c r="AD1407" s="94">
        <v>0</v>
      </c>
    </row>
    <row r="1408" spans="1:30" x14ac:dyDescent="0.2">
      <c r="A1408" t="s">
        <v>2596</v>
      </c>
      <c r="B1408" t="s">
        <v>0</v>
      </c>
      <c r="C1408" t="s">
        <v>405</v>
      </c>
      <c r="D1408" t="s">
        <v>406</v>
      </c>
      <c r="E1408" t="s">
        <v>799</v>
      </c>
      <c r="F1408" s="84"/>
      <c r="G1408" s="84"/>
      <c r="H1408" s="92">
        <v>44166</v>
      </c>
      <c r="I1408" s="93">
        <f t="shared" si="21"/>
        <v>2020</v>
      </c>
      <c r="J1408" s="94">
        <v>0</v>
      </c>
      <c r="K1408" s="94">
        <v>0</v>
      </c>
      <c r="L1408" s="94">
        <v>0</v>
      </c>
      <c r="M1408" s="94">
        <v>0</v>
      </c>
      <c r="N1408" s="94">
        <v>0</v>
      </c>
      <c r="O1408" s="94">
        <v>0</v>
      </c>
      <c r="P1408" s="94">
        <v>0</v>
      </c>
      <c r="Q1408" s="94">
        <v>0</v>
      </c>
      <c r="R1408" t="s">
        <v>33</v>
      </c>
      <c r="S1408" s="94">
        <v>0</v>
      </c>
      <c r="T1408" s="94">
        <v>0</v>
      </c>
      <c r="U1408" s="94">
        <v>0</v>
      </c>
      <c r="V1408" t="s">
        <v>408</v>
      </c>
      <c r="W1408" s="92">
        <v>44175</v>
      </c>
      <c r="X1408" t="s">
        <v>2</v>
      </c>
      <c r="Y1408" t="s">
        <v>3</v>
      </c>
      <c r="Z1408" s="94">
        <v>0</v>
      </c>
      <c r="AA1408" s="94">
        <v>0</v>
      </c>
      <c r="AB1408" s="94">
        <v>0</v>
      </c>
      <c r="AC1408" s="94">
        <v>0</v>
      </c>
      <c r="AD1408" s="94">
        <v>0</v>
      </c>
    </row>
    <row r="1409" spans="1:30" x14ac:dyDescent="0.2">
      <c r="A1409" t="s">
        <v>404</v>
      </c>
      <c r="B1409" t="s">
        <v>0</v>
      </c>
      <c r="C1409" t="s">
        <v>405</v>
      </c>
      <c r="D1409" t="s">
        <v>406</v>
      </c>
      <c r="E1409" t="s">
        <v>407</v>
      </c>
      <c r="F1409" s="84"/>
      <c r="G1409" s="84"/>
      <c r="H1409" s="92">
        <v>44201</v>
      </c>
      <c r="I1409" s="93">
        <f t="shared" si="21"/>
        <v>2021</v>
      </c>
      <c r="J1409" s="94">
        <v>0</v>
      </c>
      <c r="K1409" s="94">
        <v>0</v>
      </c>
      <c r="L1409" s="94">
        <v>0</v>
      </c>
      <c r="M1409" s="94">
        <v>1069791</v>
      </c>
      <c r="N1409" s="94">
        <v>0</v>
      </c>
      <c r="O1409" s="94">
        <v>0</v>
      </c>
      <c r="P1409" s="94">
        <v>0</v>
      </c>
      <c r="Q1409" s="94">
        <v>0</v>
      </c>
      <c r="R1409" t="s">
        <v>33</v>
      </c>
      <c r="S1409" s="94">
        <v>0</v>
      </c>
      <c r="T1409" s="94">
        <v>1069791</v>
      </c>
      <c r="U1409" s="94">
        <v>1069791</v>
      </c>
      <c r="V1409" t="s">
        <v>408</v>
      </c>
      <c r="W1409" s="92"/>
      <c r="X1409" t="s">
        <v>2</v>
      </c>
      <c r="Y1409" t="s">
        <v>3</v>
      </c>
      <c r="Z1409" s="94">
        <v>0</v>
      </c>
      <c r="AA1409" s="94">
        <v>0</v>
      </c>
      <c r="AB1409" s="94">
        <v>0</v>
      </c>
      <c r="AC1409" s="94">
        <v>0</v>
      </c>
      <c r="AD1409" s="94">
        <v>0</v>
      </c>
    </row>
    <row r="1410" spans="1:30" x14ac:dyDescent="0.2">
      <c r="A1410" t="s">
        <v>2597</v>
      </c>
      <c r="B1410" t="s">
        <v>0</v>
      </c>
      <c r="C1410" t="s">
        <v>405</v>
      </c>
      <c r="D1410" t="s">
        <v>406</v>
      </c>
      <c r="E1410" t="s">
        <v>773</v>
      </c>
      <c r="F1410" s="84"/>
      <c r="G1410" s="84"/>
      <c r="H1410" s="92">
        <v>44201</v>
      </c>
      <c r="I1410" s="93">
        <f t="shared" si="21"/>
        <v>2021</v>
      </c>
      <c r="J1410" s="94">
        <v>0</v>
      </c>
      <c r="K1410" s="94">
        <v>0</v>
      </c>
      <c r="L1410" s="94">
        <v>0</v>
      </c>
      <c r="M1410" s="94">
        <v>0</v>
      </c>
      <c r="N1410" s="94">
        <v>0</v>
      </c>
      <c r="O1410" s="94">
        <v>0</v>
      </c>
      <c r="P1410" s="94">
        <v>0</v>
      </c>
      <c r="Q1410" s="94">
        <v>0</v>
      </c>
      <c r="R1410" t="s">
        <v>33</v>
      </c>
      <c r="S1410" s="94">
        <v>0</v>
      </c>
      <c r="T1410" s="94">
        <v>0</v>
      </c>
      <c r="U1410" s="94">
        <v>0</v>
      </c>
      <c r="V1410" t="s">
        <v>408</v>
      </c>
      <c r="W1410" s="92">
        <v>44269</v>
      </c>
      <c r="X1410" t="s">
        <v>2</v>
      </c>
      <c r="Y1410" t="s">
        <v>3</v>
      </c>
      <c r="Z1410" s="94">
        <v>0</v>
      </c>
      <c r="AA1410" s="94">
        <v>0</v>
      </c>
      <c r="AB1410" s="94">
        <v>0</v>
      </c>
      <c r="AC1410" s="94">
        <v>0</v>
      </c>
      <c r="AD1410" s="94">
        <v>0</v>
      </c>
    </row>
    <row r="1411" spans="1:30" x14ac:dyDescent="0.2">
      <c r="A1411" t="s">
        <v>495</v>
      </c>
      <c r="B1411" t="s">
        <v>0</v>
      </c>
      <c r="C1411" t="s">
        <v>405</v>
      </c>
      <c r="D1411" t="s">
        <v>406</v>
      </c>
      <c r="E1411" t="s">
        <v>496</v>
      </c>
      <c r="F1411" s="84"/>
      <c r="G1411" s="84"/>
      <c r="H1411" s="92">
        <v>44225</v>
      </c>
      <c r="I1411" s="93">
        <f t="shared" ref="I1411:I1423" si="22">YEAR(H1411)</f>
        <v>2021</v>
      </c>
      <c r="J1411" s="94">
        <v>0</v>
      </c>
      <c r="K1411" s="94">
        <v>0</v>
      </c>
      <c r="L1411" s="94">
        <v>0</v>
      </c>
      <c r="M1411" s="94">
        <v>707848.1</v>
      </c>
      <c r="N1411" s="94">
        <v>0</v>
      </c>
      <c r="O1411" s="94">
        <v>0</v>
      </c>
      <c r="P1411" s="94">
        <v>0</v>
      </c>
      <c r="Q1411" s="94">
        <v>0</v>
      </c>
      <c r="R1411" t="s">
        <v>33</v>
      </c>
      <c r="S1411" s="94">
        <v>0</v>
      </c>
      <c r="T1411" s="94">
        <v>707848.1</v>
      </c>
      <c r="U1411" s="94">
        <v>707848.1</v>
      </c>
      <c r="V1411" t="s">
        <v>408</v>
      </c>
      <c r="W1411" s="92"/>
      <c r="X1411" t="s">
        <v>2</v>
      </c>
      <c r="Y1411" t="s">
        <v>3</v>
      </c>
      <c r="Z1411" s="94">
        <v>0</v>
      </c>
      <c r="AA1411" s="94">
        <v>0</v>
      </c>
      <c r="AB1411" s="94">
        <v>0</v>
      </c>
      <c r="AC1411" s="94">
        <v>0</v>
      </c>
      <c r="AD1411" s="94">
        <v>0</v>
      </c>
    </row>
    <row r="1412" spans="1:30" x14ac:dyDescent="0.2">
      <c r="A1412" t="s">
        <v>2598</v>
      </c>
      <c r="B1412" t="s">
        <v>0</v>
      </c>
      <c r="C1412" t="s">
        <v>405</v>
      </c>
      <c r="D1412" t="s">
        <v>406</v>
      </c>
      <c r="E1412" t="s">
        <v>1507</v>
      </c>
      <c r="F1412" s="84"/>
      <c r="G1412" s="84"/>
      <c r="H1412" s="92">
        <v>44243</v>
      </c>
      <c r="I1412" s="93">
        <f t="shared" si="22"/>
        <v>2021</v>
      </c>
      <c r="J1412" s="94">
        <v>0</v>
      </c>
      <c r="K1412" s="94">
        <v>0</v>
      </c>
      <c r="L1412" s="94">
        <v>0</v>
      </c>
      <c r="M1412" s="94">
        <v>0</v>
      </c>
      <c r="N1412" s="94">
        <v>0</v>
      </c>
      <c r="O1412" s="94">
        <v>0</v>
      </c>
      <c r="P1412" s="94">
        <v>0</v>
      </c>
      <c r="Q1412" s="94">
        <v>0</v>
      </c>
      <c r="R1412" t="s">
        <v>33</v>
      </c>
      <c r="S1412" s="94">
        <v>0</v>
      </c>
      <c r="T1412" s="94">
        <v>0</v>
      </c>
      <c r="U1412" s="94">
        <v>0</v>
      </c>
      <c r="V1412" t="s">
        <v>408</v>
      </c>
      <c r="W1412" s="92">
        <v>44243</v>
      </c>
      <c r="X1412" t="s">
        <v>2</v>
      </c>
      <c r="Y1412" t="s">
        <v>3</v>
      </c>
      <c r="Z1412" s="94">
        <v>0</v>
      </c>
      <c r="AA1412" s="94">
        <v>0</v>
      </c>
      <c r="AB1412" s="94">
        <v>0</v>
      </c>
      <c r="AC1412" s="94">
        <v>0</v>
      </c>
      <c r="AD1412" s="94">
        <v>0</v>
      </c>
    </row>
    <row r="1413" spans="1:30" x14ac:dyDescent="0.2">
      <c r="A1413" t="s">
        <v>2599</v>
      </c>
      <c r="B1413" t="s">
        <v>0</v>
      </c>
      <c r="C1413" t="s">
        <v>405</v>
      </c>
      <c r="D1413" t="s">
        <v>406</v>
      </c>
      <c r="E1413" t="s">
        <v>756</v>
      </c>
      <c r="F1413" s="84"/>
      <c r="G1413" s="84"/>
      <c r="H1413" s="92">
        <v>44221</v>
      </c>
      <c r="I1413" s="93">
        <f t="shared" si="22"/>
        <v>2021</v>
      </c>
      <c r="J1413" s="94">
        <v>0</v>
      </c>
      <c r="K1413" s="94">
        <v>0</v>
      </c>
      <c r="L1413" s="94">
        <v>0</v>
      </c>
      <c r="M1413" s="94">
        <v>0</v>
      </c>
      <c r="N1413" s="94">
        <v>0</v>
      </c>
      <c r="O1413" s="94">
        <v>0</v>
      </c>
      <c r="P1413" s="94">
        <v>0</v>
      </c>
      <c r="Q1413" s="94">
        <v>0</v>
      </c>
      <c r="R1413" t="s">
        <v>33</v>
      </c>
      <c r="S1413" s="94">
        <v>0</v>
      </c>
      <c r="T1413" s="94">
        <v>0</v>
      </c>
      <c r="U1413" s="94">
        <v>0</v>
      </c>
      <c r="V1413" t="s">
        <v>408</v>
      </c>
      <c r="W1413" s="92">
        <v>44221</v>
      </c>
      <c r="X1413" t="s">
        <v>2</v>
      </c>
      <c r="Y1413" t="s">
        <v>3</v>
      </c>
      <c r="Z1413" s="94">
        <v>0</v>
      </c>
      <c r="AA1413" s="94">
        <v>0</v>
      </c>
      <c r="AB1413" s="94">
        <v>0</v>
      </c>
      <c r="AC1413" s="94">
        <v>0</v>
      </c>
      <c r="AD1413" s="94">
        <v>0</v>
      </c>
    </row>
    <row r="1414" spans="1:30" x14ac:dyDescent="0.2">
      <c r="A1414" t="s">
        <v>2600</v>
      </c>
      <c r="B1414" t="s">
        <v>0</v>
      </c>
      <c r="C1414" t="s">
        <v>405</v>
      </c>
      <c r="D1414" t="s">
        <v>406</v>
      </c>
      <c r="E1414" t="s">
        <v>2601</v>
      </c>
      <c r="F1414" s="84"/>
      <c r="G1414" s="84"/>
      <c r="H1414" s="92">
        <v>44231</v>
      </c>
      <c r="I1414" s="93">
        <f t="shared" si="22"/>
        <v>2021</v>
      </c>
      <c r="J1414" s="94">
        <v>0</v>
      </c>
      <c r="K1414" s="94">
        <v>0</v>
      </c>
      <c r="L1414" s="94">
        <v>0</v>
      </c>
      <c r="M1414" s="94">
        <v>0</v>
      </c>
      <c r="N1414" s="94">
        <v>0</v>
      </c>
      <c r="O1414" s="94">
        <v>0</v>
      </c>
      <c r="P1414" s="94">
        <v>0</v>
      </c>
      <c r="Q1414" s="94">
        <v>0</v>
      </c>
      <c r="R1414" t="s">
        <v>33</v>
      </c>
      <c r="S1414" s="94">
        <v>0</v>
      </c>
      <c r="T1414" s="94">
        <v>0</v>
      </c>
      <c r="U1414" s="94">
        <v>0</v>
      </c>
      <c r="V1414" t="s">
        <v>408</v>
      </c>
      <c r="W1414" s="92">
        <v>44240</v>
      </c>
      <c r="X1414" t="s">
        <v>2</v>
      </c>
      <c r="Y1414" t="s">
        <v>3</v>
      </c>
      <c r="Z1414" s="94">
        <v>0</v>
      </c>
      <c r="AA1414" s="94">
        <v>0</v>
      </c>
      <c r="AB1414" s="94">
        <v>0</v>
      </c>
      <c r="AC1414" s="94">
        <v>0</v>
      </c>
      <c r="AD1414" s="94">
        <v>0</v>
      </c>
    </row>
    <row r="1415" spans="1:30" x14ac:dyDescent="0.2">
      <c r="A1415" t="s">
        <v>2602</v>
      </c>
      <c r="B1415" t="s">
        <v>0</v>
      </c>
      <c r="C1415" t="s">
        <v>405</v>
      </c>
      <c r="D1415" t="s">
        <v>406</v>
      </c>
      <c r="E1415" t="s">
        <v>795</v>
      </c>
      <c r="F1415" s="84"/>
      <c r="G1415" s="84"/>
      <c r="H1415" s="92">
        <v>44254</v>
      </c>
      <c r="I1415" s="93">
        <f t="shared" si="22"/>
        <v>2021</v>
      </c>
      <c r="J1415" s="94">
        <v>0</v>
      </c>
      <c r="K1415" s="94">
        <v>0</v>
      </c>
      <c r="L1415" s="94">
        <v>0</v>
      </c>
      <c r="M1415" s="94">
        <v>0</v>
      </c>
      <c r="N1415" s="94">
        <v>0</v>
      </c>
      <c r="O1415" s="94">
        <v>0</v>
      </c>
      <c r="P1415" s="94">
        <v>0</v>
      </c>
      <c r="Q1415" s="94">
        <v>0</v>
      </c>
      <c r="R1415" t="s">
        <v>33</v>
      </c>
      <c r="S1415" s="94">
        <v>0</v>
      </c>
      <c r="T1415" s="94">
        <v>0</v>
      </c>
      <c r="U1415" s="94">
        <v>0</v>
      </c>
      <c r="V1415" t="s">
        <v>408</v>
      </c>
      <c r="W1415" s="92">
        <v>44254</v>
      </c>
      <c r="X1415" t="s">
        <v>2</v>
      </c>
      <c r="Y1415" t="s">
        <v>3</v>
      </c>
      <c r="Z1415" s="94">
        <v>0</v>
      </c>
      <c r="AA1415" s="94">
        <v>0</v>
      </c>
      <c r="AB1415" s="94">
        <v>0</v>
      </c>
      <c r="AC1415" s="94">
        <v>0</v>
      </c>
      <c r="AD1415" s="94">
        <v>0</v>
      </c>
    </row>
    <row r="1416" spans="1:30" x14ac:dyDescent="0.2">
      <c r="A1416" t="s">
        <v>2603</v>
      </c>
      <c r="B1416" t="s">
        <v>0</v>
      </c>
      <c r="C1416" t="s">
        <v>405</v>
      </c>
      <c r="D1416" t="s">
        <v>406</v>
      </c>
      <c r="E1416" t="s">
        <v>2604</v>
      </c>
      <c r="F1416" s="84"/>
      <c r="G1416" s="84"/>
      <c r="H1416" s="92">
        <v>44254</v>
      </c>
      <c r="I1416" s="93">
        <f t="shared" si="22"/>
        <v>2021</v>
      </c>
      <c r="J1416" s="94">
        <v>0</v>
      </c>
      <c r="K1416" s="94">
        <v>0</v>
      </c>
      <c r="L1416" s="94">
        <v>0</v>
      </c>
      <c r="M1416" s="94">
        <v>0</v>
      </c>
      <c r="N1416" s="94">
        <v>0</v>
      </c>
      <c r="O1416" s="94">
        <v>0</v>
      </c>
      <c r="P1416" s="94">
        <v>0</v>
      </c>
      <c r="Q1416" s="94">
        <v>0</v>
      </c>
      <c r="R1416" t="s">
        <v>33</v>
      </c>
      <c r="S1416" s="94">
        <v>0</v>
      </c>
      <c r="T1416" s="94">
        <v>0</v>
      </c>
      <c r="U1416" s="94">
        <v>0</v>
      </c>
      <c r="V1416" t="s">
        <v>408</v>
      </c>
      <c r="W1416" s="92">
        <v>44254</v>
      </c>
      <c r="X1416" t="s">
        <v>2</v>
      </c>
      <c r="Y1416" t="s">
        <v>3</v>
      </c>
      <c r="Z1416" s="94">
        <v>0</v>
      </c>
      <c r="AA1416" s="94">
        <v>0</v>
      </c>
      <c r="AB1416" s="94">
        <v>0</v>
      </c>
      <c r="AC1416" s="94">
        <v>0</v>
      </c>
      <c r="AD1416" s="94">
        <v>0</v>
      </c>
    </row>
    <row r="1417" spans="1:30" x14ac:dyDescent="0.2">
      <c r="A1417" t="s">
        <v>942</v>
      </c>
      <c r="B1417" t="s">
        <v>0</v>
      </c>
      <c r="C1417" t="s">
        <v>405</v>
      </c>
      <c r="D1417" t="s">
        <v>406</v>
      </c>
      <c r="E1417" t="s">
        <v>943</v>
      </c>
      <c r="F1417" s="84"/>
      <c r="G1417" s="84"/>
      <c r="H1417" s="92">
        <v>44243</v>
      </c>
      <c r="I1417" s="93">
        <f t="shared" si="22"/>
        <v>2021</v>
      </c>
      <c r="J1417" s="94">
        <v>0</v>
      </c>
      <c r="K1417" s="94">
        <v>0</v>
      </c>
      <c r="L1417" s="94">
        <v>0</v>
      </c>
      <c r="M1417" s="94">
        <v>124457</v>
      </c>
      <c r="N1417" s="94">
        <v>0</v>
      </c>
      <c r="O1417" s="94">
        <v>0</v>
      </c>
      <c r="P1417" s="94">
        <v>0</v>
      </c>
      <c r="Q1417" s="94">
        <v>0</v>
      </c>
      <c r="R1417" t="s">
        <v>33</v>
      </c>
      <c r="S1417" s="94">
        <v>0</v>
      </c>
      <c r="T1417" s="94">
        <v>124457</v>
      </c>
      <c r="U1417" s="94">
        <v>124457</v>
      </c>
      <c r="V1417" t="s">
        <v>408</v>
      </c>
      <c r="W1417" s="92"/>
      <c r="X1417" t="s">
        <v>2</v>
      </c>
      <c r="Y1417" t="s">
        <v>3</v>
      </c>
      <c r="Z1417" s="94">
        <v>0</v>
      </c>
      <c r="AA1417" s="94">
        <v>0</v>
      </c>
      <c r="AB1417" s="94">
        <v>0</v>
      </c>
      <c r="AC1417" s="94">
        <v>0</v>
      </c>
      <c r="AD1417" s="94">
        <v>0</v>
      </c>
    </row>
    <row r="1418" spans="1:30" x14ac:dyDescent="0.2">
      <c r="A1418" t="s">
        <v>2605</v>
      </c>
      <c r="B1418" t="s">
        <v>0</v>
      </c>
      <c r="C1418" t="s">
        <v>405</v>
      </c>
      <c r="D1418" t="s">
        <v>406</v>
      </c>
      <c r="E1418" t="s">
        <v>2606</v>
      </c>
      <c r="F1418" s="84"/>
      <c r="G1418" s="84"/>
      <c r="H1418" s="92">
        <v>44243</v>
      </c>
      <c r="I1418" s="93">
        <f t="shared" si="22"/>
        <v>2021</v>
      </c>
      <c r="J1418" s="94">
        <v>0</v>
      </c>
      <c r="K1418" s="94">
        <v>0</v>
      </c>
      <c r="L1418" s="94">
        <v>0</v>
      </c>
      <c r="M1418" s="94">
        <v>0</v>
      </c>
      <c r="N1418" s="94">
        <v>0</v>
      </c>
      <c r="O1418" s="94">
        <v>0</v>
      </c>
      <c r="P1418" s="94">
        <v>0</v>
      </c>
      <c r="Q1418" s="94">
        <v>0</v>
      </c>
      <c r="R1418" t="s">
        <v>33</v>
      </c>
      <c r="S1418" s="94">
        <v>0</v>
      </c>
      <c r="T1418" s="94">
        <v>0</v>
      </c>
      <c r="U1418" s="94">
        <v>0</v>
      </c>
      <c r="V1418" t="s">
        <v>408</v>
      </c>
      <c r="W1418" s="92">
        <v>44250</v>
      </c>
      <c r="X1418" t="s">
        <v>2</v>
      </c>
      <c r="Y1418" t="s">
        <v>3</v>
      </c>
      <c r="Z1418" s="94">
        <v>0</v>
      </c>
      <c r="AA1418" s="94">
        <v>0</v>
      </c>
      <c r="AB1418" s="94">
        <v>0</v>
      </c>
      <c r="AC1418" s="94">
        <v>0</v>
      </c>
      <c r="AD1418" s="94">
        <v>0</v>
      </c>
    </row>
    <row r="1419" spans="1:30" x14ac:dyDescent="0.2">
      <c r="A1419" t="s">
        <v>2607</v>
      </c>
      <c r="B1419" t="s">
        <v>0</v>
      </c>
      <c r="C1419" t="s">
        <v>405</v>
      </c>
      <c r="D1419" t="s">
        <v>406</v>
      </c>
      <c r="E1419" t="s">
        <v>2608</v>
      </c>
      <c r="F1419" s="84"/>
      <c r="G1419" s="84"/>
      <c r="H1419" s="92">
        <v>44273</v>
      </c>
      <c r="I1419" s="93">
        <f t="shared" si="22"/>
        <v>2021</v>
      </c>
      <c r="J1419" s="94">
        <v>0</v>
      </c>
      <c r="K1419" s="94">
        <v>0</v>
      </c>
      <c r="L1419" s="94">
        <v>0</v>
      </c>
      <c r="M1419" s="94">
        <v>0</v>
      </c>
      <c r="N1419" s="94">
        <v>0</v>
      </c>
      <c r="O1419" s="94">
        <v>0</v>
      </c>
      <c r="P1419" s="94">
        <v>0</v>
      </c>
      <c r="Q1419" s="94">
        <v>0</v>
      </c>
      <c r="R1419" t="s">
        <v>33</v>
      </c>
      <c r="S1419" s="94">
        <v>0</v>
      </c>
      <c r="T1419" s="94">
        <v>0</v>
      </c>
      <c r="U1419" s="94">
        <v>0</v>
      </c>
      <c r="V1419" t="s">
        <v>408</v>
      </c>
      <c r="W1419" s="92">
        <v>44273</v>
      </c>
      <c r="X1419" t="s">
        <v>2</v>
      </c>
      <c r="Y1419" t="s">
        <v>3</v>
      </c>
      <c r="Z1419" s="94">
        <v>0</v>
      </c>
      <c r="AA1419" s="94">
        <v>0</v>
      </c>
      <c r="AB1419" s="94">
        <v>0</v>
      </c>
      <c r="AC1419" s="94">
        <v>0</v>
      </c>
      <c r="AD1419" s="94">
        <v>0</v>
      </c>
    </row>
    <row r="1420" spans="1:30" x14ac:dyDescent="0.2">
      <c r="A1420" t="s">
        <v>2609</v>
      </c>
      <c r="B1420" t="s">
        <v>0</v>
      </c>
      <c r="C1420" t="s">
        <v>405</v>
      </c>
      <c r="D1420" t="s">
        <v>406</v>
      </c>
      <c r="E1420" t="s">
        <v>2610</v>
      </c>
      <c r="F1420" s="84"/>
      <c r="G1420" s="84"/>
      <c r="H1420" s="92">
        <v>44285</v>
      </c>
      <c r="I1420" s="93">
        <f t="shared" si="22"/>
        <v>2021</v>
      </c>
      <c r="J1420" s="94">
        <v>0</v>
      </c>
      <c r="K1420" s="94">
        <v>0</v>
      </c>
      <c r="L1420" s="94">
        <v>0</v>
      </c>
      <c r="M1420" s="94">
        <v>0</v>
      </c>
      <c r="N1420" s="94">
        <v>0</v>
      </c>
      <c r="O1420" s="94">
        <v>0</v>
      </c>
      <c r="P1420" s="94">
        <v>0</v>
      </c>
      <c r="Q1420" s="94">
        <v>0</v>
      </c>
      <c r="R1420" t="s">
        <v>33</v>
      </c>
      <c r="S1420" s="94">
        <v>0</v>
      </c>
      <c r="T1420" s="94">
        <v>0</v>
      </c>
      <c r="U1420" s="94">
        <v>0</v>
      </c>
      <c r="V1420" t="s">
        <v>408</v>
      </c>
      <c r="W1420" s="92">
        <v>44285</v>
      </c>
      <c r="X1420" t="s">
        <v>2</v>
      </c>
      <c r="Y1420" t="s">
        <v>3</v>
      </c>
      <c r="Z1420" s="94">
        <v>0</v>
      </c>
      <c r="AA1420" s="94">
        <v>0</v>
      </c>
      <c r="AB1420" s="94">
        <v>0</v>
      </c>
      <c r="AC1420" s="94">
        <v>0</v>
      </c>
      <c r="AD1420" s="94">
        <v>0</v>
      </c>
    </row>
    <row r="1421" spans="1:30" x14ac:dyDescent="0.2">
      <c r="A1421" t="s">
        <v>362</v>
      </c>
      <c r="B1421" t="s">
        <v>0</v>
      </c>
      <c r="C1421" t="s">
        <v>5</v>
      </c>
      <c r="D1421" t="s">
        <v>61</v>
      </c>
      <c r="E1421" t="s">
        <v>363</v>
      </c>
      <c r="F1421" s="84"/>
      <c r="G1421" s="84"/>
      <c r="H1421" s="92">
        <v>42979</v>
      </c>
      <c r="I1421" s="93">
        <f t="shared" si="22"/>
        <v>2017</v>
      </c>
      <c r="J1421" s="94">
        <v>1206299.3799999999</v>
      </c>
      <c r="K1421" s="94">
        <v>1598124.49</v>
      </c>
      <c r="L1421" s="94">
        <v>-391825.11</v>
      </c>
      <c r="M1421" s="94">
        <v>0</v>
      </c>
      <c r="N1421" s="94">
        <v>-151821.82999999999</v>
      </c>
      <c r="O1421" s="94">
        <v>0</v>
      </c>
      <c r="P1421" s="94">
        <v>0</v>
      </c>
      <c r="Q1421" s="94">
        <v>0</v>
      </c>
      <c r="R1421" t="s">
        <v>364</v>
      </c>
      <c r="S1421" s="94">
        <v>-543646.93999999994</v>
      </c>
      <c r="T1421" s="94">
        <v>1054477.55</v>
      </c>
      <c r="U1421" s="94">
        <v>1598124.49</v>
      </c>
      <c r="V1421" t="s">
        <v>220</v>
      </c>
      <c r="W1421" s="92"/>
      <c r="X1421" t="s">
        <v>2</v>
      </c>
      <c r="Y1421" t="s">
        <v>3</v>
      </c>
      <c r="Z1421" s="94">
        <v>0</v>
      </c>
      <c r="AA1421" s="94">
        <v>0</v>
      </c>
      <c r="AB1421" s="94">
        <v>0</v>
      </c>
      <c r="AC1421" s="94">
        <v>0</v>
      </c>
      <c r="AD1421" s="94">
        <v>0</v>
      </c>
    </row>
    <row r="1422" spans="1:30" x14ac:dyDescent="0.2">
      <c r="A1422" t="s">
        <v>422</v>
      </c>
      <c r="B1422" t="s">
        <v>0</v>
      </c>
      <c r="C1422" t="s">
        <v>5</v>
      </c>
      <c r="D1422" t="s">
        <v>61</v>
      </c>
      <c r="E1422" t="s">
        <v>423</v>
      </c>
      <c r="F1422" s="84"/>
      <c r="G1422" s="84"/>
      <c r="H1422" s="92">
        <v>43100</v>
      </c>
      <c r="I1422" s="93">
        <f t="shared" si="22"/>
        <v>2017</v>
      </c>
      <c r="J1422" s="94">
        <v>794930.37</v>
      </c>
      <c r="K1422" s="94">
        <v>961999.45</v>
      </c>
      <c r="L1422" s="94">
        <v>-167069.07999999999</v>
      </c>
      <c r="M1422" s="94">
        <v>0</v>
      </c>
      <c r="N1422" s="94">
        <v>-96356.7</v>
      </c>
      <c r="O1422" s="94">
        <v>0</v>
      </c>
      <c r="P1422" s="94">
        <v>0</v>
      </c>
      <c r="Q1422" s="94">
        <v>0</v>
      </c>
      <c r="R1422" t="s">
        <v>364</v>
      </c>
      <c r="S1422" s="94">
        <v>-263425.78000000003</v>
      </c>
      <c r="T1422" s="94">
        <v>698573.67</v>
      </c>
      <c r="U1422" s="94">
        <v>961999.45</v>
      </c>
      <c r="V1422" t="s">
        <v>220</v>
      </c>
      <c r="W1422" s="92"/>
      <c r="X1422" t="s">
        <v>2</v>
      </c>
      <c r="Y1422" t="s">
        <v>3</v>
      </c>
      <c r="Z1422" s="94">
        <v>0</v>
      </c>
      <c r="AA1422" s="94">
        <v>0</v>
      </c>
      <c r="AB1422" s="94">
        <v>0</v>
      </c>
      <c r="AC1422" s="94">
        <v>0</v>
      </c>
      <c r="AD1422" s="94">
        <v>0</v>
      </c>
    </row>
    <row r="1423" spans="1:30" x14ac:dyDescent="0.2">
      <c r="A1423" t="s">
        <v>674</v>
      </c>
      <c r="B1423" t="s">
        <v>0</v>
      </c>
      <c r="C1423" t="s">
        <v>5</v>
      </c>
      <c r="D1423" t="s">
        <v>61</v>
      </c>
      <c r="E1423" t="s">
        <v>675</v>
      </c>
      <c r="F1423" s="84"/>
      <c r="G1423" s="84"/>
      <c r="H1423" s="92">
        <v>43524</v>
      </c>
      <c r="I1423" s="93">
        <f t="shared" si="22"/>
        <v>2019</v>
      </c>
      <c r="J1423" s="94">
        <v>207671.97</v>
      </c>
      <c r="K1423" s="94">
        <v>316780.39</v>
      </c>
      <c r="L1423" s="94">
        <v>-109108.42</v>
      </c>
      <c r="M1423" s="94">
        <v>0</v>
      </c>
      <c r="N1423" s="94">
        <v>-100313.79</v>
      </c>
      <c r="O1423" s="94">
        <v>0</v>
      </c>
      <c r="P1423" s="94">
        <v>0</v>
      </c>
      <c r="Q1423" s="94">
        <v>0</v>
      </c>
      <c r="R1423" t="s">
        <v>364</v>
      </c>
      <c r="S1423" s="94">
        <v>-209422.21</v>
      </c>
      <c r="T1423" s="94">
        <v>107358.18</v>
      </c>
      <c r="U1423" s="94">
        <v>316780.39</v>
      </c>
      <c r="V1423" t="s">
        <v>220</v>
      </c>
      <c r="W1423" s="92"/>
      <c r="X1423" t="s">
        <v>2</v>
      </c>
      <c r="Y1423" t="s">
        <v>3</v>
      </c>
      <c r="Z1423" s="94">
        <v>0</v>
      </c>
      <c r="AA1423" s="94">
        <v>0</v>
      </c>
      <c r="AB1423" s="94">
        <v>0</v>
      </c>
      <c r="AC1423" s="94">
        <v>0</v>
      </c>
      <c r="AD1423" s="94">
        <v>0</v>
      </c>
    </row>
    <row r="1424" spans="1:30" x14ac:dyDescent="0.2">
      <c r="F1424" s="84"/>
      <c r="G1424" s="84"/>
    </row>
  </sheetData>
  <autoFilter ref="A1:AD142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7"/>
  <sheetViews>
    <sheetView workbookViewId="0">
      <pane ySplit="4" topLeftCell="A5" activePane="bottomLeft" state="frozen"/>
      <selection pane="bottomLeft" activeCell="D4" sqref="D4"/>
    </sheetView>
  </sheetViews>
  <sheetFormatPr defaultRowHeight="12.75" x14ac:dyDescent="0.2"/>
  <cols>
    <col min="1" max="1" width="9.140625" style="10"/>
    <col min="2" max="2" width="6.85546875" style="84" customWidth="1"/>
    <col min="3" max="3" width="39.5703125" style="10" customWidth="1"/>
    <col min="4" max="4" width="15.5703125" style="10" bestFit="1" customWidth="1"/>
    <col min="5" max="5" width="14.140625" style="116" bestFit="1" customWidth="1"/>
    <col min="6" max="6" width="18.85546875" style="10" bestFit="1" customWidth="1"/>
    <col min="7" max="7" width="14" style="10" bestFit="1" customWidth="1"/>
    <col min="8" max="8" width="12.28515625" style="20" bestFit="1" customWidth="1"/>
    <col min="9" max="9" width="17" style="10" bestFit="1" customWidth="1"/>
    <col min="10" max="11" width="16.85546875" style="19" bestFit="1" customWidth="1"/>
    <col min="12" max="12" width="9.140625" style="20"/>
    <col min="13" max="13" width="18.42578125" style="19" customWidth="1"/>
    <col min="14" max="14" width="16.42578125" style="19" customWidth="1"/>
    <col min="15" max="15" width="17.28515625" style="19" bestFit="1" customWidth="1"/>
    <col min="16" max="16" width="10.5703125" style="20" customWidth="1"/>
    <col min="17" max="17" width="15.85546875" style="19" customWidth="1"/>
    <col min="18" max="18" width="11.85546875" style="10" bestFit="1" customWidth="1"/>
    <col min="19" max="16384" width="9.140625" style="10"/>
  </cols>
  <sheetData>
    <row r="3" spans="1:18" ht="15.75" x14ac:dyDescent="0.25">
      <c r="B3" s="240" t="s">
        <v>2614</v>
      </c>
      <c r="C3" s="240"/>
      <c r="D3" s="240"/>
      <c r="E3" s="241"/>
      <c r="F3" s="241"/>
      <c r="G3" s="241"/>
      <c r="H3" s="241"/>
      <c r="I3" s="241"/>
      <c r="J3" s="241"/>
      <c r="K3" s="241"/>
      <c r="L3" s="242"/>
      <c r="M3" s="240"/>
      <c r="N3" s="240"/>
      <c r="O3" s="240"/>
      <c r="P3" s="240"/>
      <c r="Q3" s="240"/>
    </row>
    <row r="4" spans="1:18" ht="60" customHeight="1" x14ac:dyDescent="0.2">
      <c r="A4" s="29"/>
      <c r="B4" s="11" t="s">
        <v>99</v>
      </c>
      <c r="C4" s="11" t="s">
        <v>100</v>
      </c>
      <c r="D4" s="11" t="s">
        <v>111</v>
      </c>
      <c r="E4" s="115" t="s">
        <v>101</v>
      </c>
      <c r="F4" s="11" t="s">
        <v>2612</v>
      </c>
      <c r="G4" s="11" t="s">
        <v>2613</v>
      </c>
      <c r="H4" s="12" t="s">
        <v>137</v>
      </c>
      <c r="I4" s="11" t="s">
        <v>102</v>
      </c>
      <c r="J4" s="11" t="s">
        <v>103</v>
      </c>
      <c r="K4" s="11" t="s">
        <v>104</v>
      </c>
      <c r="L4" s="12" t="s">
        <v>105</v>
      </c>
      <c r="M4" s="13" t="s">
        <v>106</v>
      </c>
      <c r="N4" s="13" t="s">
        <v>107</v>
      </c>
      <c r="O4" s="13" t="s">
        <v>108</v>
      </c>
      <c r="P4" s="12" t="s">
        <v>112</v>
      </c>
      <c r="Q4" s="13" t="s">
        <v>109</v>
      </c>
    </row>
    <row r="5" spans="1:18" s="14" customFormat="1" ht="15" x14ac:dyDescent="0.25">
      <c r="B5" s="107">
        <v>1</v>
      </c>
      <c r="C5" s="108" t="s">
        <v>1134</v>
      </c>
      <c r="D5" s="113">
        <v>38967</v>
      </c>
      <c r="E5" s="113">
        <v>44489</v>
      </c>
      <c r="F5" s="109">
        <f>(E5-D5)/365</f>
        <v>15.128767123287671</v>
      </c>
      <c r="G5" s="107">
        <v>5</v>
      </c>
      <c r="H5" s="107">
        <v>0.05</v>
      </c>
      <c r="I5" s="109">
        <f t="shared" ref="I5:I68" si="0">(95/G5/100)</f>
        <v>0.19</v>
      </c>
      <c r="J5" s="200">
        <v>57000</v>
      </c>
      <c r="K5" s="200">
        <v>2850</v>
      </c>
      <c r="L5" s="110">
        <v>0</v>
      </c>
      <c r="M5" s="111">
        <f>J5*(1+L5)</f>
        <v>57000</v>
      </c>
      <c r="N5" s="111">
        <f t="shared" ref="N5:N68" si="1">F5*I5*M5</f>
        <v>163844.54794520547</v>
      </c>
      <c r="O5" s="111">
        <f t="shared" ref="O5:O68" si="2">IF(M5-N5&lt;=0,5%*M5,M5-N5)</f>
        <v>2850</v>
      </c>
      <c r="P5" s="110">
        <v>0.1</v>
      </c>
      <c r="Q5" s="112">
        <f>IF(K5&lt;=0,0, IF(O5&gt;M5*H5, O5*(1-P5),M5*H5))</f>
        <v>2850</v>
      </c>
      <c r="R5" s="106"/>
    </row>
    <row r="6" spans="1:18" ht="15" x14ac:dyDescent="0.25">
      <c r="B6" s="107">
        <v>2</v>
      </c>
      <c r="C6" s="108" t="s">
        <v>2557</v>
      </c>
      <c r="D6" s="113">
        <v>39119</v>
      </c>
      <c r="E6" s="113">
        <v>44489</v>
      </c>
      <c r="F6" s="109">
        <f t="shared" ref="F6:F69" si="3">(E6-D6)/365</f>
        <v>14.712328767123287</v>
      </c>
      <c r="G6" s="107">
        <v>5</v>
      </c>
      <c r="H6" s="107">
        <v>0.05</v>
      </c>
      <c r="I6" s="109">
        <f t="shared" si="0"/>
        <v>0.19</v>
      </c>
      <c r="J6" s="200">
        <v>0</v>
      </c>
      <c r="K6" s="200">
        <v>0</v>
      </c>
      <c r="L6" s="110">
        <v>0</v>
      </c>
      <c r="M6" s="111">
        <f t="shared" ref="M6:M69" si="4">J6*(1+L6)</f>
        <v>0</v>
      </c>
      <c r="N6" s="111">
        <f t="shared" si="1"/>
        <v>0</v>
      </c>
      <c r="O6" s="111">
        <f t="shared" si="2"/>
        <v>0</v>
      </c>
      <c r="P6" s="110">
        <v>0.1</v>
      </c>
      <c r="Q6" s="112">
        <f t="shared" ref="Q6:Q69" si="5">IF(K6&lt;=0,0, IF(O6&gt;M6*H6, O6*(1-P6),M6*H6))</f>
        <v>0</v>
      </c>
      <c r="R6" s="106"/>
    </row>
    <row r="7" spans="1:18" ht="15" x14ac:dyDescent="0.25">
      <c r="B7" s="107">
        <v>3</v>
      </c>
      <c r="C7" s="108" t="s">
        <v>1116</v>
      </c>
      <c r="D7" s="113">
        <v>39331</v>
      </c>
      <c r="E7" s="113">
        <v>44489</v>
      </c>
      <c r="F7" s="109">
        <f t="shared" si="3"/>
        <v>14.131506849315068</v>
      </c>
      <c r="G7" s="107">
        <v>5</v>
      </c>
      <c r="H7" s="107">
        <v>0.05</v>
      </c>
      <c r="I7" s="109">
        <f t="shared" si="0"/>
        <v>0.19</v>
      </c>
      <c r="J7" s="200">
        <v>59500</v>
      </c>
      <c r="K7" s="200">
        <v>2975</v>
      </c>
      <c r="L7" s="110">
        <v>0</v>
      </c>
      <c r="M7" s="111">
        <f t="shared" si="4"/>
        <v>59500</v>
      </c>
      <c r="N7" s="111">
        <f t="shared" si="1"/>
        <v>159756.68493150687</v>
      </c>
      <c r="O7" s="111">
        <f t="shared" si="2"/>
        <v>2975</v>
      </c>
      <c r="P7" s="110">
        <v>0.1</v>
      </c>
      <c r="Q7" s="112">
        <f t="shared" si="5"/>
        <v>2975</v>
      </c>
      <c r="R7" s="106"/>
    </row>
    <row r="8" spans="1:18" ht="15" x14ac:dyDescent="0.25">
      <c r="B8" s="107">
        <v>4</v>
      </c>
      <c r="C8" s="108" t="s">
        <v>789</v>
      </c>
      <c r="D8" s="113">
        <v>39564</v>
      </c>
      <c r="E8" s="113">
        <v>44489</v>
      </c>
      <c r="F8" s="109">
        <f t="shared" si="3"/>
        <v>13.493150684931507</v>
      </c>
      <c r="G8" s="107">
        <v>5</v>
      </c>
      <c r="H8" s="107">
        <v>0.05</v>
      </c>
      <c r="I8" s="109">
        <f t="shared" si="0"/>
        <v>0.19</v>
      </c>
      <c r="J8" s="200">
        <v>219543</v>
      </c>
      <c r="K8" s="200">
        <v>10977.15</v>
      </c>
      <c r="L8" s="110">
        <v>0</v>
      </c>
      <c r="M8" s="111">
        <f t="shared" si="4"/>
        <v>219543</v>
      </c>
      <c r="N8" s="111">
        <f t="shared" si="1"/>
        <v>562842.0883561644</v>
      </c>
      <c r="O8" s="111">
        <f t="shared" si="2"/>
        <v>10977.150000000001</v>
      </c>
      <c r="P8" s="110">
        <v>0.1</v>
      </c>
      <c r="Q8" s="112">
        <f t="shared" si="5"/>
        <v>10977.150000000001</v>
      </c>
      <c r="R8" s="106"/>
    </row>
    <row r="9" spans="1:18" ht="15" x14ac:dyDescent="0.25">
      <c r="B9" s="107">
        <v>5</v>
      </c>
      <c r="C9" s="108" t="s">
        <v>1190</v>
      </c>
      <c r="D9" s="113">
        <v>39577</v>
      </c>
      <c r="E9" s="113">
        <v>44489</v>
      </c>
      <c r="F9" s="109">
        <f t="shared" si="3"/>
        <v>13.457534246575342</v>
      </c>
      <c r="G9" s="107">
        <v>5</v>
      </c>
      <c r="H9" s="107">
        <v>0.05</v>
      </c>
      <c r="I9" s="109">
        <f t="shared" si="0"/>
        <v>0.19</v>
      </c>
      <c r="J9" s="200">
        <v>44963</v>
      </c>
      <c r="K9" s="200">
        <v>2248.15</v>
      </c>
      <c r="L9" s="110">
        <v>0</v>
      </c>
      <c r="M9" s="111">
        <f t="shared" si="4"/>
        <v>44963</v>
      </c>
      <c r="N9" s="111">
        <f t="shared" si="1"/>
        <v>114967.31134246575</v>
      </c>
      <c r="O9" s="111">
        <f t="shared" si="2"/>
        <v>2248.15</v>
      </c>
      <c r="P9" s="110">
        <v>0.1</v>
      </c>
      <c r="Q9" s="112">
        <f t="shared" si="5"/>
        <v>2248.15</v>
      </c>
      <c r="R9" s="106"/>
    </row>
    <row r="10" spans="1:18" ht="15" x14ac:dyDescent="0.25">
      <c r="B10" s="107">
        <v>6</v>
      </c>
      <c r="C10" s="108" t="s">
        <v>1212</v>
      </c>
      <c r="D10" s="113">
        <v>39954</v>
      </c>
      <c r="E10" s="113">
        <v>44489</v>
      </c>
      <c r="F10" s="109">
        <f t="shared" si="3"/>
        <v>12.424657534246576</v>
      </c>
      <c r="G10" s="107">
        <v>5</v>
      </c>
      <c r="H10" s="107">
        <v>0.05</v>
      </c>
      <c r="I10" s="109">
        <f t="shared" si="0"/>
        <v>0.19</v>
      </c>
      <c r="J10" s="200">
        <v>40000</v>
      </c>
      <c r="K10" s="200">
        <v>2000</v>
      </c>
      <c r="L10" s="110">
        <v>0</v>
      </c>
      <c r="M10" s="111">
        <f t="shared" si="4"/>
        <v>40000</v>
      </c>
      <c r="N10" s="111">
        <f t="shared" si="1"/>
        <v>94427.397260273981</v>
      </c>
      <c r="O10" s="111">
        <f t="shared" si="2"/>
        <v>2000</v>
      </c>
      <c r="P10" s="110">
        <v>0.1</v>
      </c>
      <c r="Q10" s="112">
        <f t="shared" si="5"/>
        <v>2000</v>
      </c>
      <c r="R10" s="106"/>
    </row>
    <row r="11" spans="1:18" ht="15" x14ac:dyDescent="0.25">
      <c r="B11" s="107">
        <v>7</v>
      </c>
      <c r="C11" s="108" t="s">
        <v>2559</v>
      </c>
      <c r="D11" s="113">
        <v>40135</v>
      </c>
      <c r="E11" s="113">
        <v>44489</v>
      </c>
      <c r="F11" s="109">
        <f t="shared" si="3"/>
        <v>11.92876712328767</v>
      </c>
      <c r="G11" s="107">
        <v>5</v>
      </c>
      <c r="H11" s="107">
        <v>0.05</v>
      </c>
      <c r="I11" s="109">
        <f t="shared" si="0"/>
        <v>0.19</v>
      </c>
      <c r="J11" s="200">
        <v>0</v>
      </c>
      <c r="K11" s="200">
        <v>0</v>
      </c>
      <c r="L11" s="110">
        <v>0</v>
      </c>
      <c r="M11" s="111">
        <f t="shared" si="4"/>
        <v>0</v>
      </c>
      <c r="N11" s="111">
        <f t="shared" si="1"/>
        <v>0</v>
      </c>
      <c r="O11" s="111">
        <f t="shared" si="2"/>
        <v>0</v>
      </c>
      <c r="P11" s="110">
        <v>0.1</v>
      </c>
      <c r="Q11" s="112">
        <f t="shared" si="5"/>
        <v>0</v>
      </c>
      <c r="R11" s="106"/>
    </row>
    <row r="12" spans="1:18" ht="15" x14ac:dyDescent="0.25">
      <c r="B12" s="107">
        <v>8</v>
      </c>
      <c r="C12" s="108" t="s">
        <v>2561</v>
      </c>
      <c r="D12" s="113">
        <v>40184</v>
      </c>
      <c r="E12" s="113">
        <v>44489</v>
      </c>
      <c r="F12" s="109">
        <f t="shared" si="3"/>
        <v>11.794520547945206</v>
      </c>
      <c r="G12" s="107">
        <v>5</v>
      </c>
      <c r="H12" s="107">
        <v>0.05</v>
      </c>
      <c r="I12" s="109">
        <f t="shared" si="0"/>
        <v>0.19</v>
      </c>
      <c r="J12" s="200">
        <v>0</v>
      </c>
      <c r="K12" s="200">
        <v>0</v>
      </c>
      <c r="L12" s="110">
        <v>0</v>
      </c>
      <c r="M12" s="111">
        <f t="shared" si="4"/>
        <v>0</v>
      </c>
      <c r="N12" s="111">
        <f t="shared" si="1"/>
        <v>0</v>
      </c>
      <c r="O12" s="111">
        <f t="shared" si="2"/>
        <v>0</v>
      </c>
      <c r="P12" s="110">
        <v>0.1</v>
      </c>
      <c r="Q12" s="112">
        <f t="shared" si="5"/>
        <v>0</v>
      </c>
      <c r="R12" s="106"/>
    </row>
    <row r="13" spans="1:18" ht="15" x14ac:dyDescent="0.25">
      <c r="B13" s="107">
        <v>9</v>
      </c>
      <c r="C13" s="108" t="s">
        <v>2563</v>
      </c>
      <c r="D13" s="113">
        <v>40213</v>
      </c>
      <c r="E13" s="113">
        <v>44489</v>
      </c>
      <c r="F13" s="109">
        <f t="shared" si="3"/>
        <v>11.715068493150685</v>
      </c>
      <c r="G13" s="107">
        <v>5</v>
      </c>
      <c r="H13" s="107">
        <v>0.05</v>
      </c>
      <c r="I13" s="109">
        <f t="shared" si="0"/>
        <v>0.19</v>
      </c>
      <c r="J13" s="200">
        <v>0</v>
      </c>
      <c r="K13" s="200">
        <v>0</v>
      </c>
      <c r="L13" s="110">
        <v>0</v>
      </c>
      <c r="M13" s="111">
        <f t="shared" si="4"/>
        <v>0</v>
      </c>
      <c r="N13" s="111">
        <f t="shared" si="1"/>
        <v>0</v>
      </c>
      <c r="O13" s="111">
        <f t="shared" si="2"/>
        <v>0</v>
      </c>
      <c r="P13" s="110">
        <v>0.1</v>
      </c>
      <c r="Q13" s="112">
        <f t="shared" si="5"/>
        <v>0</v>
      </c>
      <c r="R13" s="106"/>
    </row>
    <row r="14" spans="1:18" ht="15" x14ac:dyDescent="0.25">
      <c r="B14" s="107">
        <v>10</v>
      </c>
      <c r="C14" s="108" t="s">
        <v>1444</v>
      </c>
      <c r="D14" s="113">
        <v>40291</v>
      </c>
      <c r="E14" s="113">
        <v>44489</v>
      </c>
      <c r="F14" s="109">
        <f t="shared" si="3"/>
        <v>11.501369863013698</v>
      </c>
      <c r="G14" s="107">
        <v>5</v>
      </c>
      <c r="H14" s="107">
        <v>0.05</v>
      </c>
      <c r="I14" s="109">
        <f t="shared" si="0"/>
        <v>0.19</v>
      </c>
      <c r="J14" s="200">
        <v>12865</v>
      </c>
      <c r="K14" s="200">
        <v>643.25</v>
      </c>
      <c r="L14" s="110">
        <v>0</v>
      </c>
      <c r="M14" s="111">
        <f t="shared" si="4"/>
        <v>12865</v>
      </c>
      <c r="N14" s="111">
        <f t="shared" si="1"/>
        <v>28113.373424657537</v>
      </c>
      <c r="O14" s="111">
        <f t="shared" si="2"/>
        <v>643.25</v>
      </c>
      <c r="P14" s="110">
        <v>0.1</v>
      </c>
      <c r="Q14" s="112">
        <f t="shared" si="5"/>
        <v>643.25</v>
      </c>
      <c r="R14" s="106"/>
    </row>
    <row r="15" spans="1:18" ht="15" x14ac:dyDescent="0.25">
      <c r="B15" s="107">
        <v>11</v>
      </c>
      <c r="C15" s="108" t="s">
        <v>1444</v>
      </c>
      <c r="D15" s="113">
        <v>40419</v>
      </c>
      <c r="E15" s="113">
        <v>44489</v>
      </c>
      <c r="F15" s="109">
        <f t="shared" si="3"/>
        <v>11.150684931506849</v>
      </c>
      <c r="G15" s="107">
        <v>5</v>
      </c>
      <c r="H15" s="107">
        <v>0.05</v>
      </c>
      <c r="I15" s="109">
        <f t="shared" si="0"/>
        <v>0.19</v>
      </c>
      <c r="J15" s="200">
        <v>16273</v>
      </c>
      <c r="K15" s="200">
        <v>813.65</v>
      </c>
      <c r="L15" s="110">
        <v>0</v>
      </c>
      <c r="M15" s="111">
        <f t="shared" si="4"/>
        <v>16273</v>
      </c>
      <c r="N15" s="111">
        <f t="shared" si="1"/>
        <v>34476.468219178081</v>
      </c>
      <c r="O15" s="111">
        <f t="shared" si="2"/>
        <v>813.65000000000009</v>
      </c>
      <c r="P15" s="110">
        <v>0.1</v>
      </c>
      <c r="Q15" s="112">
        <f t="shared" si="5"/>
        <v>813.65000000000009</v>
      </c>
      <c r="R15" s="106"/>
    </row>
    <row r="16" spans="1:18" ht="15" x14ac:dyDescent="0.25">
      <c r="B16" s="107">
        <v>12</v>
      </c>
      <c r="C16" s="108" t="s">
        <v>1444</v>
      </c>
      <c r="D16" s="113">
        <v>40419</v>
      </c>
      <c r="E16" s="113">
        <v>44489</v>
      </c>
      <c r="F16" s="109">
        <f t="shared" si="3"/>
        <v>11.150684931506849</v>
      </c>
      <c r="G16" s="107">
        <v>5</v>
      </c>
      <c r="H16" s="107">
        <v>0.05</v>
      </c>
      <c r="I16" s="109">
        <f t="shared" si="0"/>
        <v>0.19</v>
      </c>
      <c r="J16" s="200">
        <v>14001</v>
      </c>
      <c r="K16" s="200">
        <v>700.45</v>
      </c>
      <c r="L16" s="110">
        <v>0</v>
      </c>
      <c r="M16" s="111">
        <f t="shared" si="4"/>
        <v>14001</v>
      </c>
      <c r="N16" s="111">
        <f t="shared" si="1"/>
        <v>29662.940547945207</v>
      </c>
      <c r="O16" s="111">
        <f t="shared" si="2"/>
        <v>700.05000000000007</v>
      </c>
      <c r="P16" s="110">
        <v>0.1</v>
      </c>
      <c r="Q16" s="112">
        <f t="shared" si="5"/>
        <v>700.05000000000007</v>
      </c>
      <c r="R16" s="106"/>
    </row>
    <row r="17" spans="2:18" ht="15" x14ac:dyDescent="0.25">
      <c r="B17" s="107">
        <v>13</v>
      </c>
      <c r="C17" s="108" t="s">
        <v>1444</v>
      </c>
      <c r="D17" s="113">
        <v>40585</v>
      </c>
      <c r="E17" s="113">
        <v>44489</v>
      </c>
      <c r="F17" s="109">
        <f t="shared" si="3"/>
        <v>10.695890410958905</v>
      </c>
      <c r="G17" s="107">
        <v>5</v>
      </c>
      <c r="H17" s="107">
        <v>0.05</v>
      </c>
      <c r="I17" s="109">
        <f t="shared" si="0"/>
        <v>0.19</v>
      </c>
      <c r="J17" s="200">
        <v>0</v>
      </c>
      <c r="K17" s="200">
        <v>0</v>
      </c>
      <c r="L17" s="110">
        <v>0</v>
      </c>
      <c r="M17" s="111">
        <f t="shared" si="4"/>
        <v>0</v>
      </c>
      <c r="N17" s="111">
        <f t="shared" si="1"/>
        <v>0</v>
      </c>
      <c r="O17" s="111">
        <f t="shared" si="2"/>
        <v>0</v>
      </c>
      <c r="P17" s="110">
        <v>0.1</v>
      </c>
      <c r="Q17" s="112">
        <f t="shared" si="5"/>
        <v>0</v>
      </c>
      <c r="R17" s="106"/>
    </row>
    <row r="18" spans="2:18" ht="15" x14ac:dyDescent="0.25">
      <c r="B18" s="107">
        <v>14</v>
      </c>
      <c r="C18" s="108" t="s">
        <v>1296</v>
      </c>
      <c r="D18" s="113">
        <v>40422</v>
      </c>
      <c r="E18" s="113">
        <v>44489</v>
      </c>
      <c r="F18" s="109">
        <f t="shared" si="3"/>
        <v>11.142465753424657</v>
      </c>
      <c r="G18" s="107">
        <v>5</v>
      </c>
      <c r="H18" s="107">
        <v>0.05</v>
      </c>
      <c r="I18" s="109">
        <f t="shared" si="0"/>
        <v>0.19</v>
      </c>
      <c r="J18" s="200">
        <v>22682</v>
      </c>
      <c r="K18" s="200">
        <v>1134.0999999999999</v>
      </c>
      <c r="L18" s="110">
        <v>0</v>
      </c>
      <c r="M18" s="111">
        <f t="shared" si="4"/>
        <v>22682</v>
      </c>
      <c r="N18" s="111">
        <f t="shared" si="1"/>
        <v>48019.347561643837</v>
      </c>
      <c r="O18" s="111">
        <f t="shared" si="2"/>
        <v>1134.1000000000001</v>
      </c>
      <c r="P18" s="110">
        <v>0.1</v>
      </c>
      <c r="Q18" s="112">
        <f t="shared" si="5"/>
        <v>1134.1000000000001</v>
      </c>
      <c r="R18" s="106"/>
    </row>
    <row r="19" spans="2:18" ht="15" x14ac:dyDescent="0.25">
      <c r="B19" s="107">
        <v>15</v>
      </c>
      <c r="C19" s="108" t="s">
        <v>1296</v>
      </c>
      <c r="D19" s="113">
        <v>40469</v>
      </c>
      <c r="E19" s="113">
        <v>44489</v>
      </c>
      <c r="F19" s="109">
        <f t="shared" si="3"/>
        <v>11.013698630136986</v>
      </c>
      <c r="G19" s="107">
        <v>5</v>
      </c>
      <c r="H19" s="107">
        <v>0.05</v>
      </c>
      <c r="I19" s="109">
        <f t="shared" si="0"/>
        <v>0.19</v>
      </c>
      <c r="J19" s="200">
        <v>13609</v>
      </c>
      <c r="K19" s="200">
        <v>680.45</v>
      </c>
      <c r="L19" s="110">
        <v>0</v>
      </c>
      <c r="M19" s="111">
        <f t="shared" si="4"/>
        <v>13609</v>
      </c>
      <c r="N19" s="111">
        <f t="shared" si="1"/>
        <v>28478.230684931506</v>
      </c>
      <c r="O19" s="111">
        <f t="shared" si="2"/>
        <v>680.45</v>
      </c>
      <c r="P19" s="110">
        <v>0.1</v>
      </c>
      <c r="Q19" s="112">
        <f t="shared" si="5"/>
        <v>680.45</v>
      </c>
      <c r="R19" s="106"/>
    </row>
    <row r="20" spans="2:18" ht="15" x14ac:dyDescent="0.25">
      <c r="B20" s="107">
        <v>16</v>
      </c>
      <c r="C20" s="108" t="s">
        <v>1296</v>
      </c>
      <c r="D20" s="113">
        <v>40465</v>
      </c>
      <c r="E20" s="113">
        <v>44489</v>
      </c>
      <c r="F20" s="109">
        <f t="shared" si="3"/>
        <v>11.024657534246575</v>
      </c>
      <c r="G20" s="107">
        <v>5</v>
      </c>
      <c r="H20" s="107">
        <v>0.05</v>
      </c>
      <c r="I20" s="109">
        <f t="shared" si="0"/>
        <v>0.19</v>
      </c>
      <c r="J20" s="200">
        <v>0</v>
      </c>
      <c r="K20" s="200">
        <v>0</v>
      </c>
      <c r="L20" s="110">
        <v>0</v>
      </c>
      <c r="M20" s="111">
        <f t="shared" si="4"/>
        <v>0</v>
      </c>
      <c r="N20" s="111">
        <f t="shared" si="1"/>
        <v>0</v>
      </c>
      <c r="O20" s="111">
        <f t="shared" si="2"/>
        <v>0</v>
      </c>
      <c r="P20" s="110">
        <v>0.1</v>
      </c>
      <c r="Q20" s="112">
        <f t="shared" si="5"/>
        <v>0</v>
      </c>
      <c r="R20" s="106"/>
    </row>
    <row r="21" spans="2:18" ht="15" x14ac:dyDescent="0.25">
      <c r="B21" s="107">
        <v>17</v>
      </c>
      <c r="C21" s="108" t="s">
        <v>1296</v>
      </c>
      <c r="D21" s="113">
        <v>40471</v>
      </c>
      <c r="E21" s="113">
        <v>44489</v>
      </c>
      <c r="F21" s="109">
        <f t="shared" si="3"/>
        <v>11.008219178082191</v>
      </c>
      <c r="G21" s="107">
        <v>5</v>
      </c>
      <c r="H21" s="107">
        <v>0.05</v>
      </c>
      <c r="I21" s="109">
        <f t="shared" si="0"/>
        <v>0.19</v>
      </c>
      <c r="J21" s="200">
        <v>0</v>
      </c>
      <c r="K21" s="200">
        <v>0</v>
      </c>
      <c r="L21" s="110">
        <v>0</v>
      </c>
      <c r="M21" s="111">
        <f t="shared" si="4"/>
        <v>0</v>
      </c>
      <c r="N21" s="111">
        <f t="shared" si="1"/>
        <v>0</v>
      </c>
      <c r="O21" s="111">
        <f t="shared" si="2"/>
        <v>0</v>
      </c>
      <c r="P21" s="110">
        <v>0.1</v>
      </c>
      <c r="Q21" s="112">
        <f t="shared" si="5"/>
        <v>0</v>
      </c>
      <c r="R21" s="106"/>
    </row>
    <row r="22" spans="2:18" ht="15" x14ac:dyDescent="0.25">
      <c r="B22" s="107">
        <v>18</v>
      </c>
      <c r="C22" s="108" t="s">
        <v>1714</v>
      </c>
      <c r="D22" s="113">
        <v>40388</v>
      </c>
      <c r="E22" s="113">
        <v>44489</v>
      </c>
      <c r="F22" s="109">
        <f t="shared" si="3"/>
        <v>11.235616438356164</v>
      </c>
      <c r="G22" s="107">
        <v>5</v>
      </c>
      <c r="H22" s="107">
        <v>0.05</v>
      </c>
      <c r="I22" s="109">
        <f t="shared" si="0"/>
        <v>0.19</v>
      </c>
      <c r="J22" s="200">
        <v>4800</v>
      </c>
      <c r="K22" s="200">
        <v>240</v>
      </c>
      <c r="L22" s="110">
        <v>0</v>
      </c>
      <c r="M22" s="111">
        <f t="shared" si="4"/>
        <v>4800</v>
      </c>
      <c r="N22" s="111">
        <f t="shared" si="1"/>
        <v>10246.882191780822</v>
      </c>
      <c r="O22" s="111">
        <f t="shared" si="2"/>
        <v>240</v>
      </c>
      <c r="P22" s="110">
        <v>0.1</v>
      </c>
      <c r="Q22" s="112">
        <f t="shared" si="5"/>
        <v>240</v>
      </c>
      <c r="R22" s="106"/>
    </row>
    <row r="23" spans="2:18" ht="15" x14ac:dyDescent="0.25">
      <c r="B23" s="107">
        <v>19</v>
      </c>
      <c r="C23" s="108" t="s">
        <v>1296</v>
      </c>
      <c r="D23" s="113">
        <v>40510</v>
      </c>
      <c r="E23" s="113">
        <v>44489</v>
      </c>
      <c r="F23" s="109">
        <f t="shared" si="3"/>
        <v>10.901369863013699</v>
      </c>
      <c r="G23" s="107">
        <v>5</v>
      </c>
      <c r="H23" s="107">
        <v>0.05</v>
      </c>
      <c r="I23" s="109">
        <f t="shared" si="0"/>
        <v>0.19</v>
      </c>
      <c r="J23" s="200">
        <v>0</v>
      </c>
      <c r="K23" s="200">
        <v>0</v>
      </c>
      <c r="L23" s="110">
        <v>0</v>
      </c>
      <c r="M23" s="111">
        <f t="shared" si="4"/>
        <v>0</v>
      </c>
      <c r="N23" s="111">
        <f t="shared" si="1"/>
        <v>0</v>
      </c>
      <c r="O23" s="111">
        <f t="shared" si="2"/>
        <v>0</v>
      </c>
      <c r="P23" s="110">
        <v>0.1</v>
      </c>
      <c r="Q23" s="112">
        <f t="shared" si="5"/>
        <v>0</v>
      </c>
      <c r="R23" s="106"/>
    </row>
    <row r="24" spans="2:18" ht="15" x14ac:dyDescent="0.25">
      <c r="B24" s="107">
        <v>20</v>
      </c>
      <c r="C24" s="108" t="s">
        <v>1296</v>
      </c>
      <c r="D24" s="113">
        <v>40515</v>
      </c>
      <c r="E24" s="113">
        <v>44489</v>
      </c>
      <c r="F24" s="109">
        <f t="shared" si="3"/>
        <v>10.887671232876713</v>
      </c>
      <c r="G24" s="107">
        <v>5</v>
      </c>
      <c r="H24" s="107">
        <v>0.05</v>
      </c>
      <c r="I24" s="109">
        <f t="shared" si="0"/>
        <v>0.19</v>
      </c>
      <c r="J24" s="200">
        <v>22683</v>
      </c>
      <c r="K24" s="200">
        <v>1134.1500000000001</v>
      </c>
      <c r="L24" s="110">
        <v>0</v>
      </c>
      <c r="M24" s="111">
        <f t="shared" si="4"/>
        <v>22683</v>
      </c>
      <c r="N24" s="111">
        <f t="shared" si="1"/>
        <v>46923.358849315067</v>
      </c>
      <c r="O24" s="111">
        <f t="shared" si="2"/>
        <v>1134.1500000000001</v>
      </c>
      <c r="P24" s="110">
        <v>0.1</v>
      </c>
      <c r="Q24" s="112">
        <f t="shared" si="5"/>
        <v>1134.1500000000001</v>
      </c>
      <c r="R24" s="106"/>
    </row>
    <row r="25" spans="2:18" ht="15" x14ac:dyDescent="0.25">
      <c r="B25" s="107">
        <v>21</v>
      </c>
      <c r="C25" s="108" t="s">
        <v>1296</v>
      </c>
      <c r="D25" s="113">
        <v>40591</v>
      </c>
      <c r="E25" s="113">
        <v>44489</v>
      </c>
      <c r="F25" s="109">
        <f t="shared" si="3"/>
        <v>10.67945205479452</v>
      </c>
      <c r="G25" s="107">
        <v>5</v>
      </c>
      <c r="H25" s="107">
        <v>0.05</v>
      </c>
      <c r="I25" s="109">
        <f t="shared" si="0"/>
        <v>0.19</v>
      </c>
      <c r="J25" s="200">
        <v>27219</v>
      </c>
      <c r="K25" s="200">
        <v>1360.95</v>
      </c>
      <c r="L25" s="110">
        <v>0</v>
      </c>
      <c r="M25" s="111">
        <f t="shared" si="4"/>
        <v>27219</v>
      </c>
      <c r="N25" s="111">
        <f t="shared" si="1"/>
        <v>55229.961041095892</v>
      </c>
      <c r="O25" s="111">
        <f t="shared" si="2"/>
        <v>1360.95</v>
      </c>
      <c r="P25" s="110">
        <v>0.1</v>
      </c>
      <c r="Q25" s="112">
        <f t="shared" si="5"/>
        <v>1360.95</v>
      </c>
      <c r="R25" s="106"/>
    </row>
    <row r="26" spans="2:18" ht="15" x14ac:dyDescent="0.25">
      <c r="B26" s="107">
        <v>22</v>
      </c>
      <c r="C26" s="108" t="s">
        <v>1258</v>
      </c>
      <c r="D26" s="113">
        <v>40606</v>
      </c>
      <c r="E26" s="113">
        <v>44489</v>
      </c>
      <c r="F26" s="109">
        <f t="shared" si="3"/>
        <v>10.638356164383561</v>
      </c>
      <c r="G26" s="107">
        <v>5</v>
      </c>
      <c r="H26" s="107">
        <v>0.05</v>
      </c>
      <c r="I26" s="109">
        <f t="shared" si="0"/>
        <v>0.19</v>
      </c>
      <c r="J26" s="200">
        <v>33549</v>
      </c>
      <c r="K26" s="200">
        <v>1677.45</v>
      </c>
      <c r="L26" s="110">
        <v>0</v>
      </c>
      <c r="M26" s="111">
        <f t="shared" si="4"/>
        <v>33549</v>
      </c>
      <c r="N26" s="111">
        <f t="shared" si="1"/>
        <v>67812.180082191771</v>
      </c>
      <c r="O26" s="111">
        <f t="shared" si="2"/>
        <v>1677.45</v>
      </c>
      <c r="P26" s="110">
        <v>0.1</v>
      </c>
      <c r="Q26" s="112">
        <f t="shared" si="5"/>
        <v>1677.45</v>
      </c>
      <c r="R26" s="106"/>
    </row>
    <row r="27" spans="2:18" ht="15" x14ac:dyDescent="0.25">
      <c r="B27" s="107">
        <v>23</v>
      </c>
      <c r="C27" s="108" t="s">
        <v>1354</v>
      </c>
      <c r="D27" s="113">
        <v>40800</v>
      </c>
      <c r="E27" s="113">
        <v>44489</v>
      </c>
      <c r="F27" s="109">
        <f t="shared" si="3"/>
        <v>10.106849315068493</v>
      </c>
      <c r="G27" s="107">
        <v>5</v>
      </c>
      <c r="H27" s="107">
        <v>0.05</v>
      </c>
      <c r="I27" s="109">
        <f t="shared" si="0"/>
        <v>0.19</v>
      </c>
      <c r="J27" s="200">
        <v>23000</v>
      </c>
      <c r="K27" s="200">
        <v>1150</v>
      </c>
      <c r="L27" s="110">
        <v>0</v>
      </c>
      <c r="M27" s="111">
        <f t="shared" si="4"/>
        <v>23000</v>
      </c>
      <c r="N27" s="111">
        <f t="shared" si="1"/>
        <v>44166.931506849316</v>
      </c>
      <c r="O27" s="111">
        <f t="shared" si="2"/>
        <v>1150</v>
      </c>
      <c r="P27" s="110">
        <v>0.1</v>
      </c>
      <c r="Q27" s="112">
        <f t="shared" si="5"/>
        <v>1150</v>
      </c>
      <c r="R27" s="106"/>
    </row>
    <row r="28" spans="2:18" ht="15" x14ac:dyDescent="0.25">
      <c r="B28" s="107">
        <v>24</v>
      </c>
      <c r="C28" s="108" t="s">
        <v>1220</v>
      </c>
      <c r="D28" s="113">
        <v>40833</v>
      </c>
      <c r="E28" s="113">
        <v>44489</v>
      </c>
      <c r="F28" s="109">
        <f t="shared" si="3"/>
        <v>10.016438356164384</v>
      </c>
      <c r="G28" s="107">
        <v>5</v>
      </c>
      <c r="H28" s="107">
        <v>0.05</v>
      </c>
      <c r="I28" s="109">
        <f t="shared" si="0"/>
        <v>0.19</v>
      </c>
      <c r="J28" s="200">
        <v>38632</v>
      </c>
      <c r="K28" s="200">
        <v>1931.6</v>
      </c>
      <c r="L28" s="110">
        <v>0</v>
      </c>
      <c r="M28" s="111">
        <f t="shared" si="4"/>
        <v>38632</v>
      </c>
      <c r="N28" s="111">
        <f t="shared" si="1"/>
        <v>73521.458849315066</v>
      </c>
      <c r="O28" s="111">
        <f t="shared" si="2"/>
        <v>1931.6000000000001</v>
      </c>
      <c r="P28" s="110">
        <v>0.1</v>
      </c>
      <c r="Q28" s="112">
        <f t="shared" si="5"/>
        <v>1931.6000000000001</v>
      </c>
      <c r="R28" s="106"/>
    </row>
    <row r="29" spans="2:18" ht="15" x14ac:dyDescent="0.25">
      <c r="B29" s="107">
        <v>25</v>
      </c>
      <c r="C29" s="108" t="s">
        <v>1614</v>
      </c>
      <c r="D29" s="113">
        <v>42133</v>
      </c>
      <c r="E29" s="113">
        <v>44489</v>
      </c>
      <c r="F29" s="109">
        <f t="shared" si="3"/>
        <v>6.4547945205479449</v>
      </c>
      <c r="G29" s="107">
        <v>3</v>
      </c>
      <c r="H29" s="107">
        <v>0.05</v>
      </c>
      <c r="I29" s="109">
        <f t="shared" si="0"/>
        <v>0.31666666666666665</v>
      </c>
      <c r="J29" s="200">
        <v>7250</v>
      </c>
      <c r="K29" s="200">
        <v>362.5</v>
      </c>
      <c r="L29" s="110">
        <v>0</v>
      </c>
      <c r="M29" s="111">
        <f t="shared" si="4"/>
        <v>7250</v>
      </c>
      <c r="N29" s="111">
        <f t="shared" si="1"/>
        <v>14819.132420091324</v>
      </c>
      <c r="O29" s="111">
        <f t="shared" si="2"/>
        <v>362.5</v>
      </c>
      <c r="P29" s="110">
        <v>0.1</v>
      </c>
      <c r="Q29" s="112">
        <f t="shared" si="5"/>
        <v>362.5</v>
      </c>
      <c r="R29" s="106"/>
    </row>
    <row r="30" spans="2:18" ht="15" x14ac:dyDescent="0.25">
      <c r="B30" s="107">
        <v>26</v>
      </c>
      <c r="C30" s="108" t="s">
        <v>1616</v>
      </c>
      <c r="D30" s="113">
        <v>41006</v>
      </c>
      <c r="E30" s="113">
        <v>44489</v>
      </c>
      <c r="F30" s="109">
        <f t="shared" si="3"/>
        <v>9.5424657534246577</v>
      </c>
      <c r="G30" s="107">
        <v>5</v>
      </c>
      <c r="H30" s="107">
        <v>0.05</v>
      </c>
      <c r="I30" s="109">
        <f t="shared" si="0"/>
        <v>0.19</v>
      </c>
      <c r="J30" s="200">
        <v>8000</v>
      </c>
      <c r="K30" s="200">
        <v>400</v>
      </c>
      <c r="L30" s="110">
        <v>0</v>
      </c>
      <c r="M30" s="111">
        <f t="shared" si="4"/>
        <v>8000</v>
      </c>
      <c r="N30" s="111">
        <f t="shared" si="1"/>
        <v>14504.547945205481</v>
      </c>
      <c r="O30" s="111">
        <f t="shared" si="2"/>
        <v>400</v>
      </c>
      <c r="P30" s="110">
        <v>0.1</v>
      </c>
      <c r="Q30" s="112">
        <f t="shared" si="5"/>
        <v>400</v>
      </c>
      <c r="R30" s="106"/>
    </row>
    <row r="31" spans="2:18" ht="15" x14ac:dyDescent="0.25">
      <c r="B31" s="107">
        <v>27</v>
      </c>
      <c r="C31" s="108" t="s">
        <v>1659</v>
      </c>
      <c r="D31" s="113">
        <v>41010</v>
      </c>
      <c r="E31" s="113">
        <v>44489</v>
      </c>
      <c r="F31" s="109">
        <f t="shared" si="3"/>
        <v>9.5315068493150683</v>
      </c>
      <c r="G31" s="107">
        <v>3</v>
      </c>
      <c r="H31" s="107">
        <v>0.05</v>
      </c>
      <c r="I31" s="109">
        <f t="shared" si="0"/>
        <v>0.31666666666666665</v>
      </c>
      <c r="J31" s="200">
        <v>5885</v>
      </c>
      <c r="K31" s="200">
        <v>294.25</v>
      </c>
      <c r="L31" s="110">
        <v>0</v>
      </c>
      <c r="M31" s="111">
        <f t="shared" si="4"/>
        <v>5885</v>
      </c>
      <c r="N31" s="111">
        <f t="shared" si="1"/>
        <v>17762.757305936073</v>
      </c>
      <c r="O31" s="111">
        <f t="shared" si="2"/>
        <v>294.25</v>
      </c>
      <c r="P31" s="110">
        <v>0.1</v>
      </c>
      <c r="Q31" s="112">
        <f t="shared" si="5"/>
        <v>294.25</v>
      </c>
      <c r="R31" s="106"/>
    </row>
    <row r="32" spans="2:18" ht="15" x14ac:dyDescent="0.25">
      <c r="B32" s="107">
        <v>28</v>
      </c>
      <c r="C32" s="108" t="s">
        <v>1773</v>
      </c>
      <c r="D32" s="113">
        <v>41017</v>
      </c>
      <c r="E32" s="113">
        <v>44489</v>
      </c>
      <c r="F32" s="109">
        <f t="shared" si="3"/>
        <v>9.5123287671232877</v>
      </c>
      <c r="G32" s="107">
        <v>3</v>
      </c>
      <c r="H32" s="107">
        <v>0.05</v>
      </c>
      <c r="I32" s="109">
        <f t="shared" si="0"/>
        <v>0.31666666666666665</v>
      </c>
      <c r="J32" s="200">
        <v>3534</v>
      </c>
      <c r="K32" s="200">
        <v>176.7</v>
      </c>
      <c r="L32" s="110">
        <v>0</v>
      </c>
      <c r="M32" s="111">
        <f t="shared" si="4"/>
        <v>3534</v>
      </c>
      <c r="N32" s="111">
        <f t="shared" si="1"/>
        <v>10645.247123287671</v>
      </c>
      <c r="O32" s="111">
        <f t="shared" si="2"/>
        <v>176.70000000000002</v>
      </c>
      <c r="P32" s="110">
        <v>0.1</v>
      </c>
      <c r="Q32" s="112">
        <f t="shared" si="5"/>
        <v>176.70000000000002</v>
      </c>
      <c r="R32" s="106"/>
    </row>
    <row r="33" spans="2:18" s="14" customFormat="1" ht="15" x14ac:dyDescent="0.25">
      <c r="B33" s="107">
        <v>29</v>
      </c>
      <c r="C33" s="108" t="s">
        <v>1444</v>
      </c>
      <c r="D33" s="113">
        <v>41045</v>
      </c>
      <c r="E33" s="113">
        <v>44489</v>
      </c>
      <c r="F33" s="109">
        <f t="shared" si="3"/>
        <v>9.4356164383561651</v>
      </c>
      <c r="G33" s="107">
        <v>5</v>
      </c>
      <c r="H33" s="107">
        <v>0.05</v>
      </c>
      <c r="I33" s="109">
        <f t="shared" si="0"/>
        <v>0.19</v>
      </c>
      <c r="J33" s="200">
        <v>13182</v>
      </c>
      <c r="K33" s="200">
        <v>659.1</v>
      </c>
      <c r="L33" s="110">
        <v>0</v>
      </c>
      <c r="M33" s="111">
        <f t="shared" si="4"/>
        <v>13182</v>
      </c>
      <c r="N33" s="111">
        <f t="shared" si="1"/>
        <v>23632.256219178085</v>
      </c>
      <c r="O33" s="111">
        <f t="shared" si="2"/>
        <v>659.1</v>
      </c>
      <c r="P33" s="110">
        <v>0.1</v>
      </c>
      <c r="Q33" s="112">
        <f t="shared" si="5"/>
        <v>659.1</v>
      </c>
      <c r="R33" s="106"/>
    </row>
    <row r="34" spans="2:18" ht="15" x14ac:dyDescent="0.25">
      <c r="B34" s="107">
        <v>30</v>
      </c>
      <c r="C34" s="108" t="s">
        <v>2569</v>
      </c>
      <c r="D34" s="113">
        <v>41112</v>
      </c>
      <c r="E34" s="113">
        <v>44489</v>
      </c>
      <c r="F34" s="109">
        <f t="shared" si="3"/>
        <v>9.2520547945205482</v>
      </c>
      <c r="G34" s="107">
        <v>5</v>
      </c>
      <c r="H34" s="107">
        <v>0.05</v>
      </c>
      <c r="I34" s="109">
        <f t="shared" si="0"/>
        <v>0.19</v>
      </c>
      <c r="J34" s="200">
        <v>0</v>
      </c>
      <c r="K34" s="200">
        <v>0</v>
      </c>
      <c r="L34" s="110">
        <v>0</v>
      </c>
      <c r="M34" s="111">
        <f t="shared" si="4"/>
        <v>0</v>
      </c>
      <c r="N34" s="111">
        <f t="shared" si="1"/>
        <v>0</v>
      </c>
      <c r="O34" s="111">
        <f t="shared" si="2"/>
        <v>0</v>
      </c>
      <c r="P34" s="110">
        <v>0.1</v>
      </c>
      <c r="Q34" s="112">
        <f t="shared" si="5"/>
        <v>0</v>
      </c>
      <c r="R34" s="106"/>
    </row>
    <row r="35" spans="2:18" ht="15" x14ac:dyDescent="0.25">
      <c r="B35" s="107">
        <v>31</v>
      </c>
      <c r="C35" s="108" t="s">
        <v>1668</v>
      </c>
      <c r="D35" s="113">
        <v>41640</v>
      </c>
      <c r="E35" s="113">
        <v>44489</v>
      </c>
      <c r="F35" s="109">
        <f t="shared" si="3"/>
        <v>7.8054794520547945</v>
      </c>
      <c r="G35" s="107">
        <v>5</v>
      </c>
      <c r="H35" s="107">
        <v>0.05</v>
      </c>
      <c r="I35" s="109">
        <f t="shared" si="0"/>
        <v>0.19</v>
      </c>
      <c r="J35" s="200">
        <v>6298</v>
      </c>
      <c r="K35" s="200">
        <v>314.89999999999998</v>
      </c>
      <c r="L35" s="110">
        <v>0</v>
      </c>
      <c r="M35" s="111">
        <f t="shared" si="4"/>
        <v>6298</v>
      </c>
      <c r="N35" s="111">
        <f t="shared" si="1"/>
        <v>9340.192821917808</v>
      </c>
      <c r="O35" s="111">
        <f t="shared" si="2"/>
        <v>314.90000000000003</v>
      </c>
      <c r="P35" s="110">
        <v>0.05</v>
      </c>
      <c r="Q35" s="112">
        <f t="shared" si="5"/>
        <v>314.90000000000003</v>
      </c>
      <c r="R35" s="106"/>
    </row>
    <row r="36" spans="2:18" ht="15" x14ac:dyDescent="0.25">
      <c r="B36" s="107">
        <v>32</v>
      </c>
      <c r="C36" s="108" t="s">
        <v>1590</v>
      </c>
      <c r="D36" s="113">
        <v>41662</v>
      </c>
      <c r="E36" s="113">
        <v>44489</v>
      </c>
      <c r="F36" s="109">
        <f t="shared" si="3"/>
        <v>7.7452054794520544</v>
      </c>
      <c r="G36" s="107">
        <v>5</v>
      </c>
      <c r="H36" s="107">
        <v>0.05</v>
      </c>
      <c r="I36" s="109">
        <f t="shared" si="0"/>
        <v>0.19</v>
      </c>
      <c r="J36" s="200">
        <v>8908</v>
      </c>
      <c r="K36" s="200">
        <v>445.4</v>
      </c>
      <c r="L36" s="110">
        <v>0</v>
      </c>
      <c r="M36" s="111">
        <f t="shared" si="4"/>
        <v>8908</v>
      </c>
      <c r="N36" s="111">
        <f t="shared" si="1"/>
        <v>13108.91517808219</v>
      </c>
      <c r="O36" s="111">
        <f t="shared" si="2"/>
        <v>445.40000000000003</v>
      </c>
      <c r="P36" s="110">
        <v>0.05</v>
      </c>
      <c r="Q36" s="112">
        <f t="shared" si="5"/>
        <v>445.40000000000003</v>
      </c>
      <c r="R36" s="106"/>
    </row>
    <row r="37" spans="2:18" ht="15" x14ac:dyDescent="0.25">
      <c r="B37" s="107">
        <v>33</v>
      </c>
      <c r="C37" s="108" t="s">
        <v>1590</v>
      </c>
      <c r="D37" s="113">
        <v>41640</v>
      </c>
      <c r="E37" s="113">
        <v>44489</v>
      </c>
      <c r="F37" s="109">
        <f t="shared" si="3"/>
        <v>7.8054794520547945</v>
      </c>
      <c r="G37" s="107">
        <v>5</v>
      </c>
      <c r="H37" s="107">
        <v>0.05</v>
      </c>
      <c r="I37" s="109">
        <f t="shared" si="0"/>
        <v>0.19</v>
      </c>
      <c r="J37" s="200">
        <v>4454</v>
      </c>
      <c r="K37" s="200">
        <v>222.7</v>
      </c>
      <c r="L37" s="110">
        <v>0</v>
      </c>
      <c r="M37" s="111">
        <f t="shared" si="4"/>
        <v>4454</v>
      </c>
      <c r="N37" s="111">
        <f t="shared" si="1"/>
        <v>6605.4650410958902</v>
      </c>
      <c r="O37" s="111">
        <f t="shared" si="2"/>
        <v>222.70000000000002</v>
      </c>
      <c r="P37" s="110">
        <v>0.05</v>
      </c>
      <c r="Q37" s="112">
        <f t="shared" si="5"/>
        <v>222.70000000000002</v>
      </c>
      <c r="R37" s="106"/>
    </row>
    <row r="38" spans="2:18" ht="15" x14ac:dyDescent="0.25">
      <c r="B38" s="107">
        <v>34</v>
      </c>
      <c r="C38" s="108" t="s">
        <v>1659</v>
      </c>
      <c r="D38" s="113">
        <v>42001</v>
      </c>
      <c r="E38" s="113">
        <v>44489</v>
      </c>
      <c r="F38" s="109">
        <f t="shared" si="3"/>
        <v>6.816438356164384</v>
      </c>
      <c r="G38" s="107">
        <v>3</v>
      </c>
      <c r="H38" s="107">
        <v>0.05</v>
      </c>
      <c r="I38" s="109">
        <f t="shared" si="0"/>
        <v>0.31666666666666665</v>
      </c>
      <c r="J38" s="200">
        <v>6500</v>
      </c>
      <c r="K38" s="200">
        <v>325</v>
      </c>
      <c r="L38" s="110">
        <v>0</v>
      </c>
      <c r="M38" s="111">
        <f t="shared" si="4"/>
        <v>6500</v>
      </c>
      <c r="N38" s="111">
        <f t="shared" si="1"/>
        <v>14030.502283105021</v>
      </c>
      <c r="O38" s="111">
        <f t="shared" si="2"/>
        <v>325</v>
      </c>
      <c r="P38" s="110">
        <v>0.05</v>
      </c>
      <c r="Q38" s="112">
        <f t="shared" si="5"/>
        <v>325</v>
      </c>
      <c r="R38" s="106"/>
    </row>
    <row r="39" spans="2:18" ht="15" x14ac:dyDescent="0.25">
      <c r="B39" s="107">
        <v>35</v>
      </c>
      <c r="C39" s="108" t="s">
        <v>1659</v>
      </c>
      <c r="D39" s="113">
        <v>42063</v>
      </c>
      <c r="E39" s="113">
        <v>44489</v>
      </c>
      <c r="F39" s="109">
        <f t="shared" si="3"/>
        <v>6.646575342465753</v>
      </c>
      <c r="G39" s="107">
        <v>3</v>
      </c>
      <c r="H39" s="107">
        <v>0.05</v>
      </c>
      <c r="I39" s="109">
        <f t="shared" si="0"/>
        <v>0.31666666666666665</v>
      </c>
      <c r="J39" s="200">
        <v>6500</v>
      </c>
      <c r="K39" s="200">
        <v>325</v>
      </c>
      <c r="L39" s="110">
        <v>0</v>
      </c>
      <c r="M39" s="111">
        <f t="shared" si="4"/>
        <v>6500</v>
      </c>
      <c r="N39" s="111">
        <f t="shared" si="1"/>
        <v>13680.867579908676</v>
      </c>
      <c r="O39" s="111">
        <f t="shared" si="2"/>
        <v>325</v>
      </c>
      <c r="P39" s="110">
        <v>0.05</v>
      </c>
      <c r="Q39" s="112">
        <f t="shared" si="5"/>
        <v>325</v>
      </c>
      <c r="R39" s="106"/>
    </row>
    <row r="40" spans="2:18" ht="15" x14ac:dyDescent="0.25">
      <c r="B40" s="107">
        <v>36</v>
      </c>
      <c r="C40" s="108" t="s">
        <v>1614</v>
      </c>
      <c r="D40" s="113">
        <v>42541</v>
      </c>
      <c r="E40" s="113">
        <v>44489</v>
      </c>
      <c r="F40" s="109">
        <f t="shared" si="3"/>
        <v>5.3369863013698629</v>
      </c>
      <c r="G40" s="107">
        <v>3</v>
      </c>
      <c r="H40" s="107">
        <v>0.05</v>
      </c>
      <c r="I40" s="109">
        <f t="shared" si="0"/>
        <v>0.31666666666666665</v>
      </c>
      <c r="J40" s="200">
        <v>8050</v>
      </c>
      <c r="K40" s="200">
        <v>402.5</v>
      </c>
      <c r="L40" s="110">
        <v>0</v>
      </c>
      <c r="M40" s="111">
        <f t="shared" si="4"/>
        <v>8050</v>
      </c>
      <c r="N40" s="111">
        <f t="shared" si="1"/>
        <v>13604.867579908674</v>
      </c>
      <c r="O40" s="111">
        <f t="shared" si="2"/>
        <v>402.5</v>
      </c>
      <c r="P40" s="110">
        <v>0.05</v>
      </c>
      <c r="Q40" s="112">
        <f t="shared" si="5"/>
        <v>402.5</v>
      </c>
      <c r="R40" s="106"/>
    </row>
    <row r="41" spans="2:18" ht="15" x14ac:dyDescent="0.25">
      <c r="B41" s="107">
        <v>37</v>
      </c>
      <c r="C41" s="108" t="s">
        <v>1140</v>
      </c>
      <c r="D41" s="113">
        <v>42571</v>
      </c>
      <c r="E41" s="113">
        <v>44489</v>
      </c>
      <c r="F41" s="109">
        <f t="shared" si="3"/>
        <v>5.2547945205479456</v>
      </c>
      <c r="G41" s="107">
        <v>5</v>
      </c>
      <c r="H41" s="107">
        <v>0.05</v>
      </c>
      <c r="I41" s="109">
        <f t="shared" si="0"/>
        <v>0.19</v>
      </c>
      <c r="J41" s="200">
        <v>55500</v>
      </c>
      <c r="K41" s="200">
        <v>2775</v>
      </c>
      <c r="L41" s="110">
        <v>0</v>
      </c>
      <c r="M41" s="111">
        <f t="shared" si="4"/>
        <v>55500</v>
      </c>
      <c r="N41" s="111">
        <f t="shared" si="1"/>
        <v>55411.808219178085</v>
      </c>
      <c r="O41" s="111">
        <f t="shared" si="2"/>
        <v>88.191780821915017</v>
      </c>
      <c r="P41" s="110">
        <v>0.05</v>
      </c>
      <c r="Q41" s="112">
        <f t="shared" si="5"/>
        <v>2775</v>
      </c>
      <c r="R41" s="106"/>
    </row>
    <row r="42" spans="2:18" ht="15" x14ac:dyDescent="0.25">
      <c r="B42" s="107">
        <v>38</v>
      </c>
      <c r="C42" s="108" t="s">
        <v>1140</v>
      </c>
      <c r="D42" s="113">
        <v>42571</v>
      </c>
      <c r="E42" s="113">
        <v>44489</v>
      </c>
      <c r="F42" s="109">
        <f t="shared" si="3"/>
        <v>5.2547945205479456</v>
      </c>
      <c r="G42" s="107">
        <v>5</v>
      </c>
      <c r="H42" s="107">
        <v>0.05</v>
      </c>
      <c r="I42" s="109">
        <f t="shared" si="0"/>
        <v>0.19</v>
      </c>
      <c r="J42" s="200">
        <v>55500</v>
      </c>
      <c r="K42" s="200">
        <v>2775</v>
      </c>
      <c r="L42" s="110">
        <v>0</v>
      </c>
      <c r="M42" s="111">
        <f t="shared" si="4"/>
        <v>55500</v>
      </c>
      <c r="N42" s="111">
        <f t="shared" si="1"/>
        <v>55411.808219178085</v>
      </c>
      <c r="O42" s="111">
        <f t="shared" si="2"/>
        <v>88.191780821915017</v>
      </c>
      <c r="P42" s="110">
        <v>0.05</v>
      </c>
      <c r="Q42" s="112">
        <f t="shared" si="5"/>
        <v>2775</v>
      </c>
      <c r="R42" s="106"/>
    </row>
    <row r="43" spans="2:18" ht="15" x14ac:dyDescent="0.25">
      <c r="B43" s="107">
        <v>39</v>
      </c>
      <c r="C43" s="108" t="s">
        <v>32</v>
      </c>
      <c r="D43" s="113">
        <v>42795</v>
      </c>
      <c r="E43" s="113">
        <v>44489</v>
      </c>
      <c r="F43" s="109">
        <f t="shared" si="3"/>
        <v>4.6410958904109592</v>
      </c>
      <c r="G43" s="107">
        <v>8</v>
      </c>
      <c r="H43" s="107">
        <v>0.05</v>
      </c>
      <c r="I43" s="109">
        <f t="shared" si="0"/>
        <v>0.11874999999999999</v>
      </c>
      <c r="J43" s="200">
        <v>679947</v>
      </c>
      <c r="K43" s="200">
        <v>240170.32</v>
      </c>
      <c r="L43" s="110">
        <v>0</v>
      </c>
      <c r="M43" s="111">
        <f t="shared" si="4"/>
        <v>679947</v>
      </c>
      <c r="N43" s="111">
        <f t="shared" si="1"/>
        <v>374739.28325342468</v>
      </c>
      <c r="O43" s="111">
        <f t="shared" si="2"/>
        <v>305207.71674657532</v>
      </c>
      <c r="P43" s="110">
        <v>0.05</v>
      </c>
      <c r="Q43" s="112">
        <f t="shared" si="5"/>
        <v>289947.33090924652</v>
      </c>
      <c r="R43" s="106"/>
    </row>
    <row r="44" spans="2:18" ht="15" x14ac:dyDescent="0.25">
      <c r="B44" s="107">
        <v>40</v>
      </c>
      <c r="C44" s="108" t="s">
        <v>1558</v>
      </c>
      <c r="D44" s="113">
        <v>42790</v>
      </c>
      <c r="E44" s="113">
        <v>44489</v>
      </c>
      <c r="F44" s="109">
        <f t="shared" si="3"/>
        <v>4.6547945205479451</v>
      </c>
      <c r="G44" s="107">
        <v>3</v>
      </c>
      <c r="H44" s="107">
        <v>0.05</v>
      </c>
      <c r="I44" s="109">
        <f t="shared" si="0"/>
        <v>0.31666666666666665</v>
      </c>
      <c r="J44" s="200">
        <v>10800</v>
      </c>
      <c r="K44" s="200">
        <v>540</v>
      </c>
      <c r="L44" s="110">
        <v>0</v>
      </c>
      <c r="M44" s="111">
        <f t="shared" si="4"/>
        <v>10800</v>
      </c>
      <c r="N44" s="111">
        <f t="shared" si="1"/>
        <v>15919.39726027397</v>
      </c>
      <c r="O44" s="111">
        <f t="shared" si="2"/>
        <v>540</v>
      </c>
      <c r="P44" s="110">
        <v>0.05</v>
      </c>
      <c r="Q44" s="112">
        <f t="shared" si="5"/>
        <v>540</v>
      </c>
      <c r="R44" s="106"/>
    </row>
    <row r="45" spans="2:18" ht="15" x14ac:dyDescent="0.25">
      <c r="B45" s="107">
        <v>41</v>
      </c>
      <c r="C45" s="108" t="s">
        <v>1340</v>
      </c>
      <c r="D45" s="113">
        <v>42790</v>
      </c>
      <c r="E45" s="113">
        <v>44489</v>
      </c>
      <c r="F45" s="109">
        <f t="shared" si="3"/>
        <v>4.6547945205479451</v>
      </c>
      <c r="G45" s="107">
        <v>3</v>
      </c>
      <c r="H45" s="107">
        <v>0.05</v>
      </c>
      <c r="I45" s="109">
        <f t="shared" si="0"/>
        <v>0.31666666666666665</v>
      </c>
      <c r="J45" s="200">
        <v>23800</v>
      </c>
      <c r="K45" s="200">
        <v>1190</v>
      </c>
      <c r="L45" s="110">
        <v>0</v>
      </c>
      <c r="M45" s="111">
        <f t="shared" si="4"/>
        <v>23800</v>
      </c>
      <c r="N45" s="111">
        <f t="shared" si="1"/>
        <v>35081.634703196345</v>
      </c>
      <c r="O45" s="111">
        <f t="shared" si="2"/>
        <v>1190</v>
      </c>
      <c r="P45" s="110">
        <v>0.05</v>
      </c>
      <c r="Q45" s="112">
        <f t="shared" si="5"/>
        <v>1190</v>
      </c>
      <c r="R45" s="106"/>
    </row>
    <row r="46" spans="2:18" ht="15" x14ac:dyDescent="0.25">
      <c r="B46" s="107">
        <v>42</v>
      </c>
      <c r="C46" s="108" t="s">
        <v>1463</v>
      </c>
      <c r="D46" s="113">
        <v>42843</v>
      </c>
      <c r="E46" s="113">
        <v>44489</v>
      </c>
      <c r="F46" s="109">
        <f t="shared" si="3"/>
        <v>4.5095890410958903</v>
      </c>
      <c r="G46" s="107">
        <v>3</v>
      </c>
      <c r="H46" s="107">
        <v>0.05</v>
      </c>
      <c r="I46" s="109">
        <f t="shared" si="0"/>
        <v>0.31666666666666665</v>
      </c>
      <c r="J46" s="200">
        <v>15271.2</v>
      </c>
      <c r="K46" s="200">
        <v>3800.22</v>
      </c>
      <c r="L46" s="110">
        <v>0</v>
      </c>
      <c r="M46" s="111">
        <f t="shared" si="4"/>
        <v>15271.2</v>
      </c>
      <c r="N46" s="111">
        <f t="shared" si="1"/>
        <v>21807.831452054794</v>
      </c>
      <c r="O46" s="111">
        <f t="shared" si="2"/>
        <v>763.56000000000006</v>
      </c>
      <c r="P46" s="110">
        <v>0.05</v>
      </c>
      <c r="Q46" s="112">
        <f t="shared" si="5"/>
        <v>763.56000000000006</v>
      </c>
      <c r="R46" s="106"/>
    </row>
    <row r="47" spans="2:18" ht="15" x14ac:dyDescent="0.25">
      <c r="B47" s="107">
        <v>43</v>
      </c>
      <c r="C47" s="108" t="s">
        <v>1463</v>
      </c>
      <c r="D47" s="113">
        <v>42843</v>
      </c>
      <c r="E47" s="113">
        <v>44489</v>
      </c>
      <c r="F47" s="109">
        <f t="shared" si="3"/>
        <v>4.5095890410958903</v>
      </c>
      <c r="G47" s="107">
        <v>3</v>
      </c>
      <c r="H47" s="107">
        <v>0.05</v>
      </c>
      <c r="I47" s="109">
        <f t="shared" si="0"/>
        <v>0.31666666666666665</v>
      </c>
      <c r="J47" s="200">
        <v>15271.2</v>
      </c>
      <c r="K47" s="200">
        <v>3800.22</v>
      </c>
      <c r="L47" s="110">
        <v>0</v>
      </c>
      <c r="M47" s="111">
        <f t="shared" si="4"/>
        <v>15271.2</v>
      </c>
      <c r="N47" s="111">
        <f t="shared" si="1"/>
        <v>21807.831452054794</v>
      </c>
      <c r="O47" s="111">
        <f t="shared" si="2"/>
        <v>763.56000000000006</v>
      </c>
      <c r="P47" s="110">
        <v>0.05</v>
      </c>
      <c r="Q47" s="112">
        <f t="shared" si="5"/>
        <v>763.56000000000006</v>
      </c>
      <c r="R47" s="106"/>
    </row>
    <row r="48" spans="2:18" ht="15" x14ac:dyDescent="0.25">
      <c r="B48" s="107">
        <v>44</v>
      </c>
      <c r="C48" s="108" t="s">
        <v>1242</v>
      </c>
      <c r="D48" s="113">
        <v>42916</v>
      </c>
      <c r="E48" s="113">
        <v>44489</v>
      </c>
      <c r="F48" s="109">
        <f t="shared" si="3"/>
        <v>4.3095890410958901</v>
      </c>
      <c r="G48" s="107">
        <v>3</v>
      </c>
      <c r="H48" s="107">
        <v>0.05</v>
      </c>
      <c r="I48" s="109">
        <f t="shared" si="0"/>
        <v>0.31666666666666665</v>
      </c>
      <c r="J48" s="200">
        <v>35500</v>
      </c>
      <c r="K48" s="200">
        <v>10183.15</v>
      </c>
      <c r="L48" s="110">
        <v>0</v>
      </c>
      <c r="M48" s="111">
        <f t="shared" si="4"/>
        <v>35500</v>
      </c>
      <c r="N48" s="111">
        <f t="shared" si="1"/>
        <v>48446.963470319628</v>
      </c>
      <c r="O48" s="111">
        <f t="shared" si="2"/>
        <v>1775</v>
      </c>
      <c r="P48" s="110">
        <v>0.05</v>
      </c>
      <c r="Q48" s="112">
        <f t="shared" si="5"/>
        <v>1775</v>
      </c>
      <c r="R48" s="106"/>
    </row>
    <row r="49" spans="2:18" ht="15" x14ac:dyDescent="0.25">
      <c r="B49" s="107">
        <v>45</v>
      </c>
      <c r="C49" s="108" t="s">
        <v>1289</v>
      </c>
      <c r="D49" s="113">
        <v>43070</v>
      </c>
      <c r="E49" s="113">
        <v>44489</v>
      </c>
      <c r="F49" s="109">
        <f t="shared" si="3"/>
        <v>3.8876712328767122</v>
      </c>
      <c r="G49" s="107">
        <v>3</v>
      </c>
      <c r="H49" s="107">
        <v>0.05</v>
      </c>
      <c r="I49" s="109">
        <f t="shared" si="0"/>
        <v>0.31666666666666665</v>
      </c>
      <c r="J49" s="200">
        <v>28984</v>
      </c>
      <c r="K49" s="200">
        <v>10637.53</v>
      </c>
      <c r="L49" s="110">
        <v>0</v>
      </c>
      <c r="M49" s="111">
        <f t="shared" si="4"/>
        <v>28984</v>
      </c>
      <c r="N49" s="111">
        <f t="shared" si="1"/>
        <v>35682.08328767123</v>
      </c>
      <c r="O49" s="111">
        <f t="shared" si="2"/>
        <v>1449.2</v>
      </c>
      <c r="P49" s="110">
        <v>0.05</v>
      </c>
      <c r="Q49" s="112">
        <f t="shared" si="5"/>
        <v>1449.2</v>
      </c>
      <c r="R49" s="106"/>
    </row>
    <row r="50" spans="2:18" ht="15" x14ac:dyDescent="0.25">
      <c r="B50" s="107">
        <v>46</v>
      </c>
      <c r="C50" s="108" t="s">
        <v>1289</v>
      </c>
      <c r="D50" s="113">
        <v>43070</v>
      </c>
      <c r="E50" s="113">
        <v>44489</v>
      </c>
      <c r="F50" s="109">
        <f t="shared" si="3"/>
        <v>3.8876712328767122</v>
      </c>
      <c r="G50" s="107">
        <v>3</v>
      </c>
      <c r="H50" s="107">
        <v>0.05</v>
      </c>
      <c r="I50" s="109">
        <f t="shared" si="0"/>
        <v>0.31666666666666665</v>
      </c>
      <c r="J50" s="200">
        <v>28984</v>
      </c>
      <c r="K50" s="200">
        <v>10637.53</v>
      </c>
      <c r="L50" s="110">
        <v>0</v>
      </c>
      <c r="M50" s="111">
        <f t="shared" si="4"/>
        <v>28984</v>
      </c>
      <c r="N50" s="111">
        <f t="shared" si="1"/>
        <v>35682.08328767123</v>
      </c>
      <c r="O50" s="111">
        <f t="shared" si="2"/>
        <v>1449.2</v>
      </c>
      <c r="P50" s="110">
        <v>0.05</v>
      </c>
      <c r="Q50" s="112">
        <f t="shared" si="5"/>
        <v>1449.2</v>
      </c>
      <c r="R50" s="106"/>
    </row>
    <row r="51" spans="2:18" ht="15" x14ac:dyDescent="0.25">
      <c r="B51" s="107">
        <v>47</v>
      </c>
      <c r="C51" s="108" t="s">
        <v>1328</v>
      </c>
      <c r="D51" s="113">
        <v>43017</v>
      </c>
      <c r="E51" s="113">
        <v>44489</v>
      </c>
      <c r="F51" s="109">
        <f t="shared" si="3"/>
        <v>4.0328767123287674</v>
      </c>
      <c r="G51" s="107">
        <v>3</v>
      </c>
      <c r="H51" s="107">
        <v>0.05</v>
      </c>
      <c r="I51" s="109">
        <f t="shared" si="0"/>
        <v>0.31666666666666665</v>
      </c>
      <c r="J51" s="200">
        <v>24200</v>
      </c>
      <c r="K51" s="200">
        <v>8214.08</v>
      </c>
      <c r="L51" s="110">
        <v>0</v>
      </c>
      <c r="M51" s="111">
        <f t="shared" si="4"/>
        <v>24200</v>
      </c>
      <c r="N51" s="111">
        <f t="shared" si="1"/>
        <v>30905.278538812785</v>
      </c>
      <c r="O51" s="111">
        <f t="shared" si="2"/>
        <v>1210</v>
      </c>
      <c r="P51" s="110">
        <v>0.05</v>
      </c>
      <c r="Q51" s="112">
        <f t="shared" si="5"/>
        <v>1210</v>
      </c>
      <c r="R51" s="106"/>
    </row>
    <row r="52" spans="2:18" ht="15" x14ac:dyDescent="0.25">
      <c r="B52" s="107">
        <v>48</v>
      </c>
      <c r="C52" s="108" t="s">
        <v>1195</v>
      </c>
      <c r="D52" s="113">
        <v>43260</v>
      </c>
      <c r="E52" s="113">
        <v>44489</v>
      </c>
      <c r="F52" s="109">
        <f t="shared" si="3"/>
        <v>3.3671232876712329</v>
      </c>
      <c r="G52" s="107">
        <v>5</v>
      </c>
      <c r="H52" s="107">
        <v>0.05</v>
      </c>
      <c r="I52" s="109">
        <f t="shared" si="0"/>
        <v>0.19</v>
      </c>
      <c r="J52" s="200">
        <v>43900</v>
      </c>
      <c r="K52" s="200">
        <v>20453.79</v>
      </c>
      <c r="L52" s="110">
        <v>0</v>
      </c>
      <c r="M52" s="111">
        <f t="shared" si="4"/>
        <v>43900</v>
      </c>
      <c r="N52" s="111">
        <f t="shared" si="1"/>
        <v>28085.175342465755</v>
      </c>
      <c r="O52" s="111">
        <f t="shared" si="2"/>
        <v>15814.824657534245</v>
      </c>
      <c r="P52" s="110">
        <v>0.05</v>
      </c>
      <c r="Q52" s="112">
        <f t="shared" si="5"/>
        <v>15024.083424657532</v>
      </c>
      <c r="R52" s="106"/>
    </row>
    <row r="53" spans="2:18" ht="15" x14ac:dyDescent="0.25">
      <c r="B53" s="107">
        <v>49</v>
      </c>
      <c r="C53" s="108" t="s">
        <v>1195</v>
      </c>
      <c r="D53" s="113">
        <v>43260</v>
      </c>
      <c r="E53" s="113">
        <v>44489</v>
      </c>
      <c r="F53" s="109">
        <f t="shared" si="3"/>
        <v>3.3671232876712329</v>
      </c>
      <c r="G53" s="107">
        <v>5</v>
      </c>
      <c r="H53" s="107">
        <v>0.05</v>
      </c>
      <c r="I53" s="109">
        <f t="shared" si="0"/>
        <v>0.19</v>
      </c>
      <c r="J53" s="200">
        <v>43900</v>
      </c>
      <c r="K53" s="200">
        <v>20453.79</v>
      </c>
      <c r="L53" s="110">
        <v>0</v>
      </c>
      <c r="M53" s="111">
        <f t="shared" si="4"/>
        <v>43900</v>
      </c>
      <c r="N53" s="111">
        <f t="shared" si="1"/>
        <v>28085.175342465755</v>
      </c>
      <c r="O53" s="111">
        <f t="shared" si="2"/>
        <v>15814.824657534245</v>
      </c>
      <c r="P53" s="110">
        <v>0.05</v>
      </c>
      <c r="Q53" s="112">
        <f t="shared" si="5"/>
        <v>15024.083424657532</v>
      </c>
      <c r="R53" s="106"/>
    </row>
    <row r="54" spans="2:18" ht="15" x14ac:dyDescent="0.25">
      <c r="B54" s="107">
        <v>50</v>
      </c>
      <c r="C54" s="108" t="s">
        <v>1195</v>
      </c>
      <c r="D54" s="113">
        <v>43260</v>
      </c>
      <c r="E54" s="113">
        <v>44489</v>
      </c>
      <c r="F54" s="109">
        <f t="shared" si="3"/>
        <v>3.3671232876712329</v>
      </c>
      <c r="G54" s="107">
        <v>5</v>
      </c>
      <c r="H54" s="107">
        <v>0.05</v>
      </c>
      <c r="I54" s="109">
        <f t="shared" si="0"/>
        <v>0.19</v>
      </c>
      <c r="J54" s="200">
        <v>43900</v>
      </c>
      <c r="K54" s="200">
        <v>27152.7</v>
      </c>
      <c r="L54" s="110">
        <v>0</v>
      </c>
      <c r="M54" s="111">
        <f t="shared" si="4"/>
        <v>43900</v>
      </c>
      <c r="N54" s="111">
        <f t="shared" si="1"/>
        <v>28085.175342465755</v>
      </c>
      <c r="O54" s="111">
        <f t="shared" si="2"/>
        <v>15814.824657534245</v>
      </c>
      <c r="P54" s="110">
        <v>0.05</v>
      </c>
      <c r="Q54" s="112">
        <f t="shared" si="5"/>
        <v>15024.083424657532</v>
      </c>
      <c r="R54" s="106"/>
    </row>
    <row r="55" spans="2:18" ht="15" x14ac:dyDescent="0.25">
      <c r="B55" s="107">
        <v>51</v>
      </c>
      <c r="C55" s="108" t="s">
        <v>1195</v>
      </c>
      <c r="D55" s="113">
        <v>43260</v>
      </c>
      <c r="E55" s="113">
        <v>44489</v>
      </c>
      <c r="F55" s="109">
        <f t="shared" si="3"/>
        <v>3.3671232876712329</v>
      </c>
      <c r="G55" s="107">
        <v>5</v>
      </c>
      <c r="H55" s="107">
        <v>0.05</v>
      </c>
      <c r="I55" s="109">
        <f t="shared" si="0"/>
        <v>0.19</v>
      </c>
      <c r="J55" s="200">
        <v>43900</v>
      </c>
      <c r="K55" s="200">
        <v>27152.7</v>
      </c>
      <c r="L55" s="110">
        <v>0</v>
      </c>
      <c r="M55" s="111">
        <f t="shared" si="4"/>
        <v>43900</v>
      </c>
      <c r="N55" s="111">
        <f t="shared" si="1"/>
        <v>28085.175342465755</v>
      </c>
      <c r="O55" s="111">
        <f t="shared" si="2"/>
        <v>15814.824657534245</v>
      </c>
      <c r="P55" s="110">
        <v>0.05</v>
      </c>
      <c r="Q55" s="112">
        <f t="shared" si="5"/>
        <v>15024.083424657532</v>
      </c>
      <c r="R55" s="106"/>
    </row>
    <row r="56" spans="2:18" ht="15" x14ac:dyDescent="0.25">
      <c r="B56" s="107">
        <v>52</v>
      </c>
      <c r="C56" s="108" t="s">
        <v>1195</v>
      </c>
      <c r="D56" s="113">
        <v>43260</v>
      </c>
      <c r="E56" s="113">
        <v>44489</v>
      </c>
      <c r="F56" s="109">
        <f t="shared" si="3"/>
        <v>3.3671232876712329</v>
      </c>
      <c r="G56" s="107">
        <v>5</v>
      </c>
      <c r="H56" s="107">
        <v>0.05</v>
      </c>
      <c r="I56" s="109">
        <f t="shared" si="0"/>
        <v>0.19</v>
      </c>
      <c r="J56" s="200">
        <v>43900</v>
      </c>
      <c r="K56" s="200">
        <v>27152.7</v>
      </c>
      <c r="L56" s="110">
        <v>0</v>
      </c>
      <c r="M56" s="111">
        <f t="shared" si="4"/>
        <v>43900</v>
      </c>
      <c r="N56" s="111">
        <f t="shared" si="1"/>
        <v>28085.175342465755</v>
      </c>
      <c r="O56" s="111">
        <f t="shared" si="2"/>
        <v>15814.824657534245</v>
      </c>
      <c r="P56" s="110">
        <v>0.05</v>
      </c>
      <c r="Q56" s="112">
        <f t="shared" si="5"/>
        <v>15024.083424657532</v>
      </c>
      <c r="R56" s="106"/>
    </row>
    <row r="57" spans="2:18" ht="15" x14ac:dyDescent="0.25">
      <c r="B57" s="107">
        <v>53</v>
      </c>
      <c r="C57" s="108" t="s">
        <v>1869</v>
      </c>
      <c r="D57" s="113">
        <v>43260</v>
      </c>
      <c r="E57" s="113">
        <v>44489</v>
      </c>
      <c r="F57" s="109">
        <f t="shared" si="3"/>
        <v>3.3671232876712329</v>
      </c>
      <c r="G57" s="107">
        <v>5</v>
      </c>
      <c r="H57" s="107">
        <v>0.05</v>
      </c>
      <c r="I57" s="109">
        <f t="shared" si="0"/>
        <v>0.19</v>
      </c>
      <c r="J57" s="200">
        <v>2200</v>
      </c>
      <c r="K57" s="200">
        <v>1360.73</v>
      </c>
      <c r="L57" s="110">
        <v>0</v>
      </c>
      <c r="M57" s="111">
        <f t="shared" si="4"/>
        <v>2200</v>
      </c>
      <c r="N57" s="111">
        <f t="shared" si="1"/>
        <v>1407.4575342465753</v>
      </c>
      <c r="O57" s="111">
        <f t="shared" si="2"/>
        <v>792.54246575342472</v>
      </c>
      <c r="P57" s="110">
        <v>0.05</v>
      </c>
      <c r="Q57" s="112">
        <f t="shared" si="5"/>
        <v>752.9153424657535</v>
      </c>
      <c r="R57" s="106"/>
    </row>
    <row r="58" spans="2:18" ht="15" x14ac:dyDescent="0.25">
      <c r="B58" s="107">
        <v>54</v>
      </c>
      <c r="C58" s="108" t="s">
        <v>1869</v>
      </c>
      <c r="D58" s="113">
        <v>43260</v>
      </c>
      <c r="E58" s="113">
        <v>44489</v>
      </c>
      <c r="F58" s="109">
        <f t="shared" si="3"/>
        <v>3.3671232876712329</v>
      </c>
      <c r="G58" s="107">
        <v>5</v>
      </c>
      <c r="H58" s="107">
        <v>0.05</v>
      </c>
      <c r="I58" s="109">
        <f t="shared" si="0"/>
        <v>0.19</v>
      </c>
      <c r="J58" s="200">
        <v>2200</v>
      </c>
      <c r="K58" s="200">
        <v>1360.73</v>
      </c>
      <c r="L58" s="110">
        <v>0</v>
      </c>
      <c r="M58" s="111">
        <f t="shared" si="4"/>
        <v>2200</v>
      </c>
      <c r="N58" s="111">
        <f t="shared" si="1"/>
        <v>1407.4575342465753</v>
      </c>
      <c r="O58" s="111">
        <f t="shared" si="2"/>
        <v>792.54246575342472</v>
      </c>
      <c r="P58" s="110">
        <v>0.05</v>
      </c>
      <c r="Q58" s="112">
        <f t="shared" si="5"/>
        <v>752.9153424657535</v>
      </c>
      <c r="R58" s="106"/>
    </row>
    <row r="59" spans="2:18" ht="15" x14ac:dyDescent="0.25">
      <c r="B59" s="107">
        <v>55</v>
      </c>
      <c r="C59" s="108" t="s">
        <v>1869</v>
      </c>
      <c r="D59" s="113">
        <v>43260</v>
      </c>
      <c r="E59" s="113">
        <v>44489</v>
      </c>
      <c r="F59" s="109">
        <f t="shared" si="3"/>
        <v>3.3671232876712329</v>
      </c>
      <c r="G59" s="107">
        <v>5</v>
      </c>
      <c r="H59" s="107">
        <v>0.05</v>
      </c>
      <c r="I59" s="109">
        <f t="shared" si="0"/>
        <v>0.19</v>
      </c>
      <c r="J59" s="200">
        <v>2200</v>
      </c>
      <c r="K59" s="200">
        <v>1360.73</v>
      </c>
      <c r="L59" s="110">
        <v>0</v>
      </c>
      <c r="M59" s="111">
        <f t="shared" si="4"/>
        <v>2200</v>
      </c>
      <c r="N59" s="111">
        <f t="shared" si="1"/>
        <v>1407.4575342465753</v>
      </c>
      <c r="O59" s="111">
        <f t="shared" si="2"/>
        <v>792.54246575342472</v>
      </c>
      <c r="P59" s="110">
        <v>0.05</v>
      </c>
      <c r="Q59" s="112">
        <f t="shared" si="5"/>
        <v>752.9153424657535</v>
      </c>
      <c r="R59" s="106"/>
    </row>
    <row r="60" spans="2:18" ht="15" x14ac:dyDescent="0.25">
      <c r="B60" s="107">
        <v>56</v>
      </c>
      <c r="C60" s="108" t="s">
        <v>1869</v>
      </c>
      <c r="D60" s="113">
        <v>43260</v>
      </c>
      <c r="E60" s="113">
        <v>44489</v>
      </c>
      <c r="F60" s="109">
        <f t="shared" si="3"/>
        <v>3.3671232876712329</v>
      </c>
      <c r="G60" s="107">
        <v>5</v>
      </c>
      <c r="H60" s="107">
        <v>0.05</v>
      </c>
      <c r="I60" s="109">
        <f t="shared" si="0"/>
        <v>0.19</v>
      </c>
      <c r="J60" s="200">
        <v>2200</v>
      </c>
      <c r="K60" s="200">
        <v>1360.73</v>
      </c>
      <c r="L60" s="110">
        <v>0</v>
      </c>
      <c r="M60" s="111">
        <f t="shared" si="4"/>
        <v>2200</v>
      </c>
      <c r="N60" s="111">
        <f t="shared" si="1"/>
        <v>1407.4575342465753</v>
      </c>
      <c r="O60" s="111">
        <f t="shared" si="2"/>
        <v>792.54246575342472</v>
      </c>
      <c r="P60" s="110">
        <v>0.05</v>
      </c>
      <c r="Q60" s="112">
        <f t="shared" si="5"/>
        <v>752.9153424657535</v>
      </c>
      <c r="R60" s="106"/>
    </row>
    <row r="61" spans="2:18" ht="15" x14ac:dyDescent="0.25">
      <c r="B61" s="107">
        <v>57</v>
      </c>
      <c r="C61" s="108" t="s">
        <v>1869</v>
      </c>
      <c r="D61" s="113">
        <v>43535</v>
      </c>
      <c r="E61" s="113">
        <v>44489</v>
      </c>
      <c r="F61" s="109">
        <f t="shared" si="3"/>
        <v>2.6136986301369864</v>
      </c>
      <c r="G61" s="107">
        <v>5</v>
      </c>
      <c r="H61" s="107">
        <v>0.05</v>
      </c>
      <c r="I61" s="109">
        <f t="shared" si="0"/>
        <v>0.19</v>
      </c>
      <c r="J61" s="200">
        <v>2250</v>
      </c>
      <c r="K61" s="200">
        <v>1391.65</v>
      </c>
      <c r="L61" s="110">
        <v>0</v>
      </c>
      <c r="M61" s="111">
        <f t="shared" si="4"/>
        <v>2250</v>
      </c>
      <c r="N61" s="111">
        <f t="shared" si="1"/>
        <v>1117.3561643835617</v>
      </c>
      <c r="O61" s="111">
        <f t="shared" si="2"/>
        <v>1132.6438356164383</v>
      </c>
      <c r="P61" s="110">
        <v>0.05</v>
      </c>
      <c r="Q61" s="112">
        <f t="shared" si="5"/>
        <v>1076.0116438356163</v>
      </c>
      <c r="R61" s="106"/>
    </row>
    <row r="62" spans="2:18" ht="15" x14ac:dyDescent="0.25">
      <c r="B62" s="107">
        <v>58</v>
      </c>
      <c r="C62" s="108" t="s">
        <v>918</v>
      </c>
      <c r="D62" s="113">
        <v>43327</v>
      </c>
      <c r="E62" s="113">
        <v>44489</v>
      </c>
      <c r="F62" s="109">
        <f t="shared" si="3"/>
        <v>3.1835616438356165</v>
      </c>
      <c r="G62" s="107">
        <v>5</v>
      </c>
      <c r="H62" s="107">
        <v>0.05</v>
      </c>
      <c r="I62" s="109">
        <f t="shared" si="0"/>
        <v>0.19</v>
      </c>
      <c r="J62" s="200">
        <v>135000</v>
      </c>
      <c r="K62" s="200">
        <v>78839.38</v>
      </c>
      <c r="L62" s="110">
        <v>0</v>
      </c>
      <c r="M62" s="111">
        <f t="shared" si="4"/>
        <v>135000</v>
      </c>
      <c r="N62" s="111">
        <f t="shared" si="1"/>
        <v>81658.356164383571</v>
      </c>
      <c r="O62" s="111">
        <f t="shared" si="2"/>
        <v>53341.643835616429</v>
      </c>
      <c r="P62" s="110">
        <v>0.05</v>
      </c>
      <c r="Q62" s="112">
        <f t="shared" si="5"/>
        <v>50674.561643835608</v>
      </c>
      <c r="R62" s="106"/>
    </row>
    <row r="63" spans="2:18" ht="15" x14ac:dyDescent="0.25">
      <c r="B63" s="107">
        <v>59</v>
      </c>
      <c r="C63" s="108" t="s">
        <v>642</v>
      </c>
      <c r="D63" s="113">
        <v>43819</v>
      </c>
      <c r="E63" s="113">
        <v>44489</v>
      </c>
      <c r="F63" s="109">
        <f t="shared" si="3"/>
        <v>1.8356164383561644</v>
      </c>
      <c r="G63" s="107">
        <v>8</v>
      </c>
      <c r="H63" s="107">
        <v>0.05</v>
      </c>
      <c r="I63" s="109">
        <f t="shared" si="0"/>
        <v>0.11874999999999999</v>
      </c>
      <c r="J63" s="200">
        <v>388000</v>
      </c>
      <c r="K63" s="200">
        <v>293521.61</v>
      </c>
      <c r="L63" s="110">
        <v>0</v>
      </c>
      <c r="M63" s="111">
        <f t="shared" si="4"/>
        <v>388000</v>
      </c>
      <c r="N63" s="111">
        <f t="shared" si="1"/>
        <v>84576.027397260274</v>
      </c>
      <c r="O63" s="111">
        <f t="shared" si="2"/>
        <v>303423.9726027397</v>
      </c>
      <c r="P63" s="110">
        <v>0.05</v>
      </c>
      <c r="Q63" s="112">
        <f t="shared" si="5"/>
        <v>288252.77397260268</v>
      </c>
      <c r="R63" s="106"/>
    </row>
    <row r="64" spans="2:18" ht="15" x14ac:dyDescent="0.25">
      <c r="B64" s="107">
        <v>60</v>
      </c>
      <c r="C64" s="108" t="s">
        <v>1175</v>
      </c>
      <c r="D64" s="113">
        <v>43535</v>
      </c>
      <c r="E64" s="113">
        <v>44489</v>
      </c>
      <c r="F64" s="109">
        <f t="shared" si="3"/>
        <v>2.6136986301369864</v>
      </c>
      <c r="G64" s="107">
        <v>5</v>
      </c>
      <c r="H64" s="107">
        <v>0.05</v>
      </c>
      <c r="I64" s="109">
        <f t="shared" si="0"/>
        <v>0.19</v>
      </c>
      <c r="J64" s="200">
        <v>46000</v>
      </c>
      <c r="K64" s="200">
        <v>28017.15</v>
      </c>
      <c r="L64" s="110">
        <v>0</v>
      </c>
      <c r="M64" s="111">
        <f t="shared" si="4"/>
        <v>46000</v>
      </c>
      <c r="N64" s="111">
        <f t="shared" si="1"/>
        <v>22843.726027397261</v>
      </c>
      <c r="O64" s="111">
        <f t="shared" si="2"/>
        <v>23156.273972602739</v>
      </c>
      <c r="P64" s="110">
        <v>0.05</v>
      </c>
      <c r="Q64" s="112">
        <f t="shared" si="5"/>
        <v>21998.4602739726</v>
      </c>
      <c r="R64" s="106"/>
    </row>
    <row r="65" spans="2:18" ht="15" x14ac:dyDescent="0.25">
      <c r="B65" s="107">
        <v>61</v>
      </c>
      <c r="C65" s="108" t="s">
        <v>1183</v>
      </c>
      <c r="D65" s="113">
        <v>43848</v>
      </c>
      <c r="E65" s="113">
        <v>44489</v>
      </c>
      <c r="F65" s="109">
        <f t="shared" si="3"/>
        <v>1.7561643835616438</v>
      </c>
      <c r="G65" s="107">
        <v>5</v>
      </c>
      <c r="H65" s="107">
        <v>0.05</v>
      </c>
      <c r="I65" s="109">
        <f t="shared" si="0"/>
        <v>0.19</v>
      </c>
      <c r="J65" s="200">
        <v>44983.88</v>
      </c>
      <c r="K65" s="200">
        <v>27856.04</v>
      </c>
      <c r="L65" s="110">
        <v>0</v>
      </c>
      <c r="M65" s="111">
        <f t="shared" si="4"/>
        <v>44983.88</v>
      </c>
      <c r="N65" s="111">
        <f t="shared" si="1"/>
        <v>15009.826699178082</v>
      </c>
      <c r="O65" s="111">
        <f t="shared" si="2"/>
        <v>29974.053300821914</v>
      </c>
      <c r="P65" s="110">
        <v>0.05</v>
      </c>
      <c r="Q65" s="112">
        <f t="shared" si="5"/>
        <v>28475.350635780818</v>
      </c>
      <c r="R65" s="106"/>
    </row>
    <row r="66" spans="2:18" ht="15" x14ac:dyDescent="0.25">
      <c r="B66" s="107">
        <v>62</v>
      </c>
      <c r="C66" s="108" t="s">
        <v>1649</v>
      </c>
      <c r="D66" s="113">
        <v>43848</v>
      </c>
      <c r="E66" s="113">
        <v>44489</v>
      </c>
      <c r="F66" s="109">
        <f t="shared" si="3"/>
        <v>1.7561643835616438</v>
      </c>
      <c r="G66" s="107">
        <v>5</v>
      </c>
      <c r="H66" s="107">
        <v>0.05</v>
      </c>
      <c r="I66" s="109">
        <f t="shared" si="0"/>
        <v>0.19</v>
      </c>
      <c r="J66" s="200">
        <v>2240</v>
      </c>
      <c r="K66" s="200">
        <v>1387.11</v>
      </c>
      <c r="L66" s="110">
        <v>0</v>
      </c>
      <c r="M66" s="111">
        <f t="shared" si="4"/>
        <v>2240</v>
      </c>
      <c r="N66" s="111">
        <f t="shared" si="1"/>
        <v>747.42356164383568</v>
      </c>
      <c r="O66" s="111">
        <f t="shared" si="2"/>
        <v>1492.5764383561643</v>
      </c>
      <c r="P66" s="110">
        <v>0.05</v>
      </c>
      <c r="Q66" s="112">
        <f t="shared" si="5"/>
        <v>1417.9476164383561</v>
      </c>
      <c r="R66" s="106"/>
    </row>
    <row r="67" spans="2:18" s="14" customFormat="1" ht="15" x14ac:dyDescent="0.25">
      <c r="B67" s="107">
        <v>63</v>
      </c>
      <c r="C67" s="108" t="s">
        <v>1649</v>
      </c>
      <c r="D67" s="113">
        <v>43848</v>
      </c>
      <c r="E67" s="113">
        <v>44489</v>
      </c>
      <c r="F67" s="109">
        <f t="shared" si="3"/>
        <v>1.7561643835616438</v>
      </c>
      <c r="G67" s="107">
        <v>5</v>
      </c>
      <c r="H67" s="107">
        <v>0.05</v>
      </c>
      <c r="I67" s="109">
        <f t="shared" si="0"/>
        <v>0.19</v>
      </c>
      <c r="J67" s="200">
        <v>4559.8</v>
      </c>
      <c r="K67" s="200">
        <v>2823.64</v>
      </c>
      <c r="L67" s="110">
        <v>0</v>
      </c>
      <c r="M67" s="111">
        <f t="shared" si="4"/>
        <v>4559.8</v>
      </c>
      <c r="N67" s="111">
        <f t="shared" si="1"/>
        <v>1521.4740876712331</v>
      </c>
      <c r="O67" s="111">
        <f t="shared" si="2"/>
        <v>3038.3259123287671</v>
      </c>
      <c r="P67" s="110">
        <v>0.05</v>
      </c>
      <c r="Q67" s="112">
        <f t="shared" si="5"/>
        <v>2886.4096167123284</v>
      </c>
      <c r="R67" s="106"/>
    </row>
    <row r="68" spans="2:18" ht="15" x14ac:dyDescent="0.25">
      <c r="B68" s="107">
        <v>64</v>
      </c>
      <c r="C68" s="108" t="s">
        <v>1649</v>
      </c>
      <c r="D68" s="113">
        <v>43862</v>
      </c>
      <c r="E68" s="113">
        <v>44489</v>
      </c>
      <c r="F68" s="109">
        <f t="shared" si="3"/>
        <v>1.7178082191780821</v>
      </c>
      <c r="G68" s="107">
        <v>5</v>
      </c>
      <c r="H68" s="107">
        <v>0.05</v>
      </c>
      <c r="I68" s="109">
        <f t="shared" si="0"/>
        <v>0.19</v>
      </c>
      <c r="J68" s="200">
        <v>6840</v>
      </c>
      <c r="K68" s="200">
        <v>4318.58</v>
      </c>
      <c r="L68" s="110">
        <v>0</v>
      </c>
      <c r="M68" s="111">
        <f t="shared" si="4"/>
        <v>6840</v>
      </c>
      <c r="N68" s="111">
        <f t="shared" si="1"/>
        <v>2232.4635616438354</v>
      </c>
      <c r="O68" s="111">
        <f t="shared" si="2"/>
        <v>4607.5364383561646</v>
      </c>
      <c r="P68" s="110">
        <v>0.05</v>
      </c>
      <c r="Q68" s="112">
        <f t="shared" si="5"/>
        <v>4377.1596164383564</v>
      </c>
      <c r="R68" s="106"/>
    </row>
    <row r="69" spans="2:18" ht="15" x14ac:dyDescent="0.25">
      <c r="B69" s="107">
        <v>65</v>
      </c>
      <c r="C69" s="108" t="s">
        <v>1183</v>
      </c>
      <c r="D69" s="113">
        <v>43885</v>
      </c>
      <c r="E69" s="113">
        <v>44489</v>
      </c>
      <c r="F69" s="109">
        <f t="shared" si="3"/>
        <v>1.6547945205479453</v>
      </c>
      <c r="G69" s="107">
        <v>5</v>
      </c>
      <c r="H69" s="107">
        <v>0.05</v>
      </c>
      <c r="I69" s="109">
        <f t="shared" ref="I69:I84" si="6">(95/G69/100)</f>
        <v>0.19</v>
      </c>
      <c r="J69" s="200">
        <v>44979.38</v>
      </c>
      <c r="K69" s="200">
        <v>29294.639999999999</v>
      </c>
      <c r="L69" s="110">
        <v>0</v>
      </c>
      <c r="M69" s="111">
        <f t="shared" si="4"/>
        <v>44979.38</v>
      </c>
      <c r="N69" s="111">
        <f t="shared" ref="N69:N84" si="7">F69*I69*M69</f>
        <v>14142.009996712328</v>
      </c>
      <c r="O69" s="111">
        <f t="shared" ref="O69:O84" si="8">IF(M69-N69&lt;=0,5%*M69,M69-N69)</f>
        <v>30837.37000328767</v>
      </c>
      <c r="P69" s="110">
        <v>0.05</v>
      </c>
      <c r="Q69" s="112">
        <f t="shared" si="5"/>
        <v>29295.501503123283</v>
      </c>
      <c r="R69" s="106"/>
    </row>
    <row r="70" spans="2:18" ht="15" x14ac:dyDescent="0.25">
      <c r="B70" s="107">
        <v>66</v>
      </c>
      <c r="C70" s="108" t="s">
        <v>1183</v>
      </c>
      <c r="D70" s="113">
        <v>43885</v>
      </c>
      <c r="E70" s="113">
        <v>44489</v>
      </c>
      <c r="F70" s="109">
        <f t="shared" ref="F70:F84" si="9">(E70-D70)/365</f>
        <v>1.6547945205479453</v>
      </c>
      <c r="G70" s="107">
        <v>5</v>
      </c>
      <c r="H70" s="107">
        <v>0.05</v>
      </c>
      <c r="I70" s="109">
        <f t="shared" si="6"/>
        <v>0.19</v>
      </c>
      <c r="J70" s="200">
        <v>44979.38</v>
      </c>
      <c r="K70" s="200">
        <v>29294.639999999999</v>
      </c>
      <c r="L70" s="110">
        <v>0</v>
      </c>
      <c r="M70" s="111">
        <f t="shared" ref="M70:M84" si="10">J70*(1+L70)</f>
        <v>44979.38</v>
      </c>
      <c r="N70" s="111">
        <f t="shared" si="7"/>
        <v>14142.009996712328</v>
      </c>
      <c r="O70" s="111">
        <f t="shared" si="8"/>
        <v>30837.37000328767</v>
      </c>
      <c r="P70" s="110">
        <v>0.05</v>
      </c>
      <c r="Q70" s="112">
        <f t="shared" ref="Q70:Q84" si="11">IF(K70&lt;=0,0, IF(O70&gt;M70*H70, O70*(1-P70),M70*H70))</f>
        <v>29295.501503123283</v>
      </c>
      <c r="R70" s="106"/>
    </row>
    <row r="71" spans="2:18" ht="15" x14ac:dyDescent="0.25">
      <c r="B71" s="107">
        <v>67</v>
      </c>
      <c r="C71" s="108" t="s">
        <v>1183</v>
      </c>
      <c r="D71" s="113">
        <v>43885</v>
      </c>
      <c r="E71" s="113">
        <v>44489</v>
      </c>
      <c r="F71" s="109">
        <f t="shared" si="9"/>
        <v>1.6547945205479453</v>
      </c>
      <c r="G71" s="107">
        <v>5</v>
      </c>
      <c r="H71" s="107">
        <v>0.05</v>
      </c>
      <c r="I71" s="109">
        <f t="shared" si="6"/>
        <v>0.19</v>
      </c>
      <c r="J71" s="200">
        <v>44992.88</v>
      </c>
      <c r="K71" s="200">
        <v>29303.42</v>
      </c>
      <c r="L71" s="110">
        <v>0</v>
      </c>
      <c r="M71" s="111">
        <f t="shared" si="10"/>
        <v>44992.88</v>
      </c>
      <c r="N71" s="111">
        <f t="shared" si="7"/>
        <v>14146.254544657533</v>
      </c>
      <c r="O71" s="111">
        <f t="shared" si="8"/>
        <v>30846.625455342466</v>
      </c>
      <c r="P71" s="110">
        <v>0.05</v>
      </c>
      <c r="Q71" s="112">
        <f t="shared" si="11"/>
        <v>29304.294182575341</v>
      </c>
      <c r="R71" s="106"/>
    </row>
    <row r="72" spans="2:18" ht="15" x14ac:dyDescent="0.25">
      <c r="B72" s="107">
        <v>68</v>
      </c>
      <c r="C72" s="108" t="s">
        <v>1649</v>
      </c>
      <c r="D72" s="113">
        <v>43886</v>
      </c>
      <c r="E72" s="113">
        <v>44489</v>
      </c>
      <c r="F72" s="109">
        <f t="shared" si="9"/>
        <v>1.6520547945205479</v>
      </c>
      <c r="G72" s="107">
        <v>5</v>
      </c>
      <c r="H72" s="107">
        <v>0.05</v>
      </c>
      <c r="I72" s="109">
        <f t="shared" si="6"/>
        <v>0.19</v>
      </c>
      <c r="J72" s="200">
        <v>2279.6</v>
      </c>
      <c r="K72" s="200">
        <v>1486.66</v>
      </c>
      <c r="L72" s="110">
        <v>0</v>
      </c>
      <c r="M72" s="111">
        <f t="shared" si="10"/>
        <v>2279.6</v>
      </c>
      <c r="N72" s="111">
        <f t="shared" si="7"/>
        <v>715.54458082191786</v>
      </c>
      <c r="O72" s="111">
        <f t="shared" si="8"/>
        <v>1564.055419178082</v>
      </c>
      <c r="P72" s="110">
        <v>0.05</v>
      </c>
      <c r="Q72" s="112">
        <f t="shared" si="11"/>
        <v>1485.8526482191778</v>
      </c>
      <c r="R72" s="106"/>
    </row>
    <row r="73" spans="2:18" ht="15" x14ac:dyDescent="0.25">
      <c r="B73" s="107">
        <v>69</v>
      </c>
      <c r="C73" s="108" t="s">
        <v>1186</v>
      </c>
      <c r="D73" s="113">
        <v>43982</v>
      </c>
      <c r="E73" s="113">
        <v>44489</v>
      </c>
      <c r="F73" s="109">
        <f t="shared" si="9"/>
        <v>1.3890410958904109</v>
      </c>
      <c r="G73" s="107">
        <v>5</v>
      </c>
      <c r="H73" s="107">
        <v>0.05</v>
      </c>
      <c r="I73" s="109">
        <f t="shared" si="6"/>
        <v>0.19</v>
      </c>
      <c r="J73" s="200">
        <v>44983.88</v>
      </c>
      <c r="K73" s="200">
        <v>33993.93</v>
      </c>
      <c r="L73" s="110">
        <v>0</v>
      </c>
      <c r="M73" s="111">
        <f t="shared" si="10"/>
        <v>44983.88</v>
      </c>
      <c r="N73" s="111">
        <f t="shared" si="7"/>
        <v>11872.04701479452</v>
      </c>
      <c r="O73" s="111">
        <f t="shared" si="8"/>
        <v>33111.832985205474</v>
      </c>
      <c r="P73" s="110">
        <v>0.05</v>
      </c>
      <c r="Q73" s="112">
        <f t="shared" si="11"/>
        <v>31456.2413359452</v>
      </c>
      <c r="R73" s="106"/>
    </row>
    <row r="74" spans="2:18" ht="15" x14ac:dyDescent="0.25">
      <c r="B74" s="107">
        <v>70</v>
      </c>
      <c r="C74" s="108" t="s">
        <v>1632</v>
      </c>
      <c r="D74" s="113">
        <v>44042</v>
      </c>
      <c r="E74" s="113">
        <v>44489</v>
      </c>
      <c r="F74" s="109">
        <f t="shared" si="9"/>
        <v>1.2246575342465753</v>
      </c>
      <c r="G74" s="107">
        <v>5</v>
      </c>
      <c r="H74" s="107">
        <v>0.05</v>
      </c>
      <c r="I74" s="109">
        <f t="shared" si="6"/>
        <v>0.19</v>
      </c>
      <c r="J74" s="200">
        <v>7433.19</v>
      </c>
      <c r="K74" s="200">
        <v>5853.22</v>
      </c>
      <c r="L74" s="110">
        <v>0</v>
      </c>
      <c r="M74" s="111">
        <f t="shared" si="10"/>
        <v>7433.19</v>
      </c>
      <c r="N74" s="111">
        <f t="shared" si="7"/>
        <v>1729.5913060273972</v>
      </c>
      <c r="O74" s="111">
        <f t="shared" si="8"/>
        <v>5703.5986939726026</v>
      </c>
      <c r="P74" s="110">
        <v>0.05</v>
      </c>
      <c r="Q74" s="112">
        <f t="shared" si="11"/>
        <v>5418.4187592739727</v>
      </c>
      <c r="R74" s="106"/>
    </row>
    <row r="75" spans="2:18" ht="15" x14ac:dyDescent="0.25">
      <c r="B75" s="107">
        <v>71</v>
      </c>
      <c r="C75" s="108" t="s">
        <v>1632</v>
      </c>
      <c r="D75" s="113">
        <v>44042</v>
      </c>
      <c r="E75" s="113">
        <v>44489</v>
      </c>
      <c r="F75" s="109">
        <f t="shared" si="9"/>
        <v>1.2246575342465753</v>
      </c>
      <c r="G75" s="107">
        <v>5</v>
      </c>
      <c r="H75" s="107">
        <v>0.05</v>
      </c>
      <c r="I75" s="109">
        <f t="shared" si="6"/>
        <v>0.19</v>
      </c>
      <c r="J75" s="200">
        <v>7433.19</v>
      </c>
      <c r="K75" s="200">
        <v>5853.22</v>
      </c>
      <c r="L75" s="110">
        <v>0</v>
      </c>
      <c r="M75" s="111">
        <f t="shared" si="10"/>
        <v>7433.19</v>
      </c>
      <c r="N75" s="111">
        <f t="shared" si="7"/>
        <v>1729.5913060273972</v>
      </c>
      <c r="O75" s="111">
        <f t="shared" si="8"/>
        <v>5703.5986939726026</v>
      </c>
      <c r="P75" s="110">
        <v>0.05</v>
      </c>
      <c r="Q75" s="112">
        <f t="shared" si="11"/>
        <v>5418.4187592739727</v>
      </c>
      <c r="R75" s="106"/>
    </row>
    <row r="76" spans="2:18" ht="15" x14ac:dyDescent="0.25">
      <c r="B76" s="107">
        <v>72</v>
      </c>
      <c r="C76" s="108" t="s">
        <v>1302</v>
      </c>
      <c r="D76" s="113">
        <v>44032</v>
      </c>
      <c r="E76" s="113">
        <v>44489</v>
      </c>
      <c r="F76" s="109">
        <f t="shared" si="9"/>
        <v>1.252054794520548</v>
      </c>
      <c r="G76" s="107">
        <v>3</v>
      </c>
      <c r="H76" s="107">
        <v>0.05</v>
      </c>
      <c r="I76" s="109">
        <f t="shared" si="6"/>
        <v>0.31666666666666665</v>
      </c>
      <c r="J76" s="200">
        <v>26800</v>
      </c>
      <c r="K76" s="200">
        <v>20870.96</v>
      </c>
      <c r="L76" s="110">
        <v>0</v>
      </c>
      <c r="M76" s="111">
        <f t="shared" si="10"/>
        <v>26800</v>
      </c>
      <c r="N76" s="111">
        <f t="shared" si="7"/>
        <v>10625.771689497717</v>
      </c>
      <c r="O76" s="111">
        <f t="shared" si="8"/>
        <v>16174.228310502283</v>
      </c>
      <c r="P76" s="110">
        <v>0.05</v>
      </c>
      <c r="Q76" s="112">
        <f t="shared" si="11"/>
        <v>15365.516894977169</v>
      </c>
      <c r="R76" s="106"/>
    </row>
    <row r="77" spans="2:18" ht="15" x14ac:dyDescent="0.25">
      <c r="B77" s="107">
        <v>73</v>
      </c>
      <c r="C77" s="108" t="s">
        <v>1130</v>
      </c>
      <c r="D77" s="113">
        <v>44048</v>
      </c>
      <c r="E77" s="113">
        <v>44489</v>
      </c>
      <c r="F77" s="109">
        <f t="shared" si="9"/>
        <v>1.2082191780821918</v>
      </c>
      <c r="G77" s="107">
        <v>5</v>
      </c>
      <c r="H77" s="107">
        <v>0.05</v>
      </c>
      <c r="I77" s="109">
        <f t="shared" si="6"/>
        <v>0.19</v>
      </c>
      <c r="J77" s="200">
        <v>58098.28</v>
      </c>
      <c r="K77" s="200">
        <v>46051.51</v>
      </c>
      <c r="L77" s="110">
        <v>0</v>
      </c>
      <c r="M77" s="111">
        <f t="shared" si="10"/>
        <v>58098.28</v>
      </c>
      <c r="N77" s="111">
        <f t="shared" si="7"/>
        <v>13337.136660821918</v>
      </c>
      <c r="O77" s="111">
        <f t="shared" si="8"/>
        <v>44761.143339178081</v>
      </c>
      <c r="P77" s="110">
        <v>0.05</v>
      </c>
      <c r="Q77" s="112">
        <f t="shared" si="11"/>
        <v>42523.086172219177</v>
      </c>
      <c r="R77" s="106"/>
    </row>
    <row r="78" spans="2:18" ht="15" x14ac:dyDescent="0.25">
      <c r="B78" s="107">
        <v>74</v>
      </c>
      <c r="C78" s="108" t="s">
        <v>1736</v>
      </c>
      <c r="D78" s="113">
        <v>44156</v>
      </c>
      <c r="E78" s="113">
        <v>44489</v>
      </c>
      <c r="F78" s="109">
        <f t="shared" si="9"/>
        <v>0.9123287671232877</v>
      </c>
      <c r="G78" s="107">
        <v>3</v>
      </c>
      <c r="H78" s="107">
        <v>0.05</v>
      </c>
      <c r="I78" s="109">
        <f t="shared" si="6"/>
        <v>0.31666666666666665</v>
      </c>
      <c r="J78" s="200">
        <v>4324.3999999999996</v>
      </c>
      <c r="K78" s="200">
        <v>3832.92</v>
      </c>
      <c r="L78" s="110">
        <v>0</v>
      </c>
      <c r="M78" s="111">
        <f t="shared" si="10"/>
        <v>4324.3999999999996</v>
      </c>
      <c r="N78" s="111">
        <f t="shared" si="7"/>
        <v>1249.3369315068494</v>
      </c>
      <c r="O78" s="111">
        <f t="shared" si="8"/>
        <v>3075.0630684931502</v>
      </c>
      <c r="P78" s="110">
        <v>0.05</v>
      </c>
      <c r="Q78" s="112">
        <f t="shared" si="11"/>
        <v>2921.3099150684925</v>
      </c>
      <c r="R78" s="106"/>
    </row>
    <row r="79" spans="2:18" ht="15" x14ac:dyDescent="0.25">
      <c r="B79" s="107">
        <v>75</v>
      </c>
      <c r="C79" s="108" t="s">
        <v>1736</v>
      </c>
      <c r="D79" s="113">
        <v>44156</v>
      </c>
      <c r="E79" s="113">
        <v>44489</v>
      </c>
      <c r="F79" s="109">
        <f t="shared" si="9"/>
        <v>0.9123287671232877</v>
      </c>
      <c r="G79" s="107">
        <v>3</v>
      </c>
      <c r="H79" s="107">
        <v>0.05</v>
      </c>
      <c r="I79" s="109">
        <f t="shared" si="6"/>
        <v>0.31666666666666665</v>
      </c>
      <c r="J79" s="200">
        <v>4324.3999999999996</v>
      </c>
      <c r="K79" s="200">
        <v>3832.92</v>
      </c>
      <c r="L79" s="110">
        <v>0</v>
      </c>
      <c r="M79" s="111">
        <f t="shared" si="10"/>
        <v>4324.3999999999996</v>
      </c>
      <c r="N79" s="111">
        <f t="shared" si="7"/>
        <v>1249.3369315068494</v>
      </c>
      <c r="O79" s="111">
        <f t="shared" si="8"/>
        <v>3075.0630684931502</v>
      </c>
      <c r="P79" s="110">
        <v>0.05</v>
      </c>
      <c r="Q79" s="112">
        <f t="shared" si="11"/>
        <v>2921.3099150684925</v>
      </c>
      <c r="R79" s="106"/>
    </row>
    <row r="80" spans="2:18" ht="15" x14ac:dyDescent="0.25">
      <c r="B80" s="107">
        <v>76</v>
      </c>
      <c r="C80" s="108" t="s">
        <v>1736</v>
      </c>
      <c r="D80" s="113">
        <v>44156</v>
      </c>
      <c r="E80" s="113">
        <v>44489</v>
      </c>
      <c r="F80" s="109">
        <f t="shared" si="9"/>
        <v>0.9123287671232877</v>
      </c>
      <c r="G80" s="107">
        <v>3</v>
      </c>
      <c r="H80" s="107">
        <v>0.05</v>
      </c>
      <c r="I80" s="109">
        <f t="shared" si="6"/>
        <v>0.31666666666666665</v>
      </c>
      <c r="J80" s="200">
        <v>4325.7</v>
      </c>
      <c r="K80" s="200">
        <v>3834.07</v>
      </c>
      <c r="L80" s="110">
        <v>0</v>
      </c>
      <c r="M80" s="111">
        <f t="shared" si="10"/>
        <v>4325.7</v>
      </c>
      <c r="N80" s="111">
        <f t="shared" si="7"/>
        <v>1249.7125068493151</v>
      </c>
      <c r="O80" s="111">
        <f t="shared" si="8"/>
        <v>3075.9874931506847</v>
      </c>
      <c r="P80" s="110">
        <v>0.05</v>
      </c>
      <c r="Q80" s="112">
        <f t="shared" si="11"/>
        <v>2922.1881184931503</v>
      </c>
      <c r="R80" s="106"/>
    </row>
    <row r="81" spans="2:18" ht="15" x14ac:dyDescent="0.25">
      <c r="B81" s="107">
        <v>77</v>
      </c>
      <c r="C81" s="108" t="s">
        <v>1096</v>
      </c>
      <c r="D81" s="113">
        <v>44273</v>
      </c>
      <c r="E81" s="113">
        <v>44489</v>
      </c>
      <c r="F81" s="109">
        <f t="shared" si="9"/>
        <v>0.59178082191780823</v>
      </c>
      <c r="G81" s="107">
        <v>5</v>
      </c>
      <c r="H81" s="107">
        <v>0.05</v>
      </c>
      <c r="I81" s="109">
        <f t="shared" si="6"/>
        <v>0.19</v>
      </c>
      <c r="J81" s="200">
        <v>61631</v>
      </c>
      <c r="K81" s="200">
        <v>60882.42</v>
      </c>
      <c r="L81" s="110">
        <v>0</v>
      </c>
      <c r="M81" s="111">
        <f t="shared" si="10"/>
        <v>61631</v>
      </c>
      <c r="N81" s="111">
        <f t="shared" si="7"/>
        <v>6929.6883287671235</v>
      </c>
      <c r="O81" s="111">
        <f t="shared" si="8"/>
        <v>54701.311671232877</v>
      </c>
      <c r="P81" s="110">
        <v>0.05</v>
      </c>
      <c r="Q81" s="112">
        <f t="shared" si="11"/>
        <v>51966.246087671228</v>
      </c>
      <c r="R81" s="106"/>
    </row>
    <row r="82" spans="2:18" ht="15" x14ac:dyDescent="0.25">
      <c r="B82" s="107">
        <v>78</v>
      </c>
      <c r="C82" s="108" t="s">
        <v>1098</v>
      </c>
      <c r="D82" s="113">
        <v>44273</v>
      </c>
      <c r="E82" s="113">
        <v>44489</v>
      </c>
      <c r="F82" s="109">
        <f t="shared" si="9"/>
        <v>0.59178082191780823</v>
      </c>
      <c r="G82" s="107">
        <v>5</v>
      </c>
      <c r="H82" s="107">
        <v>0.05</v>
      </c>
      <c r="I82" s="109">
        <f t="shared" si="6"/>
        <v>0.19</v>
      </c>
      <c r="J82" s="200">
        <v>61631</v>
      </c>
      <c r="K82" s="200">
        <v>60882.42</v>
      </c>
      <c r="L82" s="110">
        <v>0</v>
      </c>
      <c r="M82" s="111">
        <f t="shared" si="10"/>
        <v>61631</v>
      </c>
      <c r="N82" s="111">
        <f t="shared" si="7"/>
        <v>6929.6883287671235</v>
      </c>
      <c r="O82" s="111">
        <f t="shared" si="8"/>
        <v>54701.311671232877</v>
      </c>
      <c r="P82" s="110">
        <v>0.05</v>
      </c>
      <c r="Q82" s="112">
        <f t="shared" si="11"/>
        <v>51966.246087671228</v>
      </c>
      <c r="R82" s="106"/>
    </row>
    <row r="83" spans="2:18" ht="15" x14ac:dyDescent="0.25">
      <c r="B83" s="107">
        <v>79</v>
      </c>
      <c r="C83" s="108" t="s">
        <v>1100</v>
      </c>
      <c r="D83" s="113">
        <v>44273</v>
      </c>
      <c r="E83" s="113">
        <v>44489</v>
      </c>
      <c r="F83" s="109">
        <f t="shared" si="9"/>
        <v>0.59178082191780823</v>
      </c>
      <c r="G83" s="107">
        <v>5</v>
      </c>
      <c r="H83" s="107">
        <v>0.05</v>
      </c>
      <c r="I83" s="109">
        <f t="shared" si="6"/>
        <v>0.19</v>
      </c>
      <c r="J83" s="200">
        <v>61631</v>
      </c>
      <c r="K83" s="200">
        <v>60882.42</v>
      </c>
      <c r="L83" s="110">
        <v>0</v>
      </c>
      <c r="M83" s="111">
        <f t="shared" si="10"/>
        <v>61631</v>
      </c>
      <c r="N83" s="111">
        <f t="shared" si="7"/>
        <v>6929.6883287671235</v>
      </c>
      <c r="O83" s="111">
        <f t="shared" si="8"/>
        <v>54701.311671232877</v>
      </c>
      <c r="P83" s="110">
        <v>0.05</v>
      </c>
      <c r="Q83" s="112">
        <f t="shared" si="11"/>
        <v>51966.246087671228</v>
      </c>
      <c r="R83" s="106"/>
    </row>
    <row r="84" spans="2:18" ht="15" x14ac:dyDescent="0.25">
      <c r="B84" s="107">
        <v>80</v>
      </c>
      <c r="C84" s="108" t="s">
        <v>1102</v>
      </c>
      <c r="D84" s="113">
        <v>44273</v>
      </c>
      <c r="E84" s="113">
        <v>44489</v>
      </c>
      <c r="F84" s="109">
        <f t="shared" si="9"/>
        <v>0.59178082191780823</v>
      </c>
      <c r="G84" s="107">
        <v>5</v>
      </c>
      <c r="H84" s="107">
        <v>0.05</v>
      </c>
      <c r="I84" s="109">
        <f t="shared" si="6"/>
        <v>0.19</v>
      </c>
      <c r="J84" s="200">
        <v>61631</v>
      </c>
      <c r="K84" s="200">
        <v>60882.42</v>
      </c>
      <c r="L84" s="110">
        <v>0</v>
      </c>
      <c r="M84" s="111">
        <f t="shared" si="10"/>
        <v>61631</v>
      </c>
      <c r="N84" s="111">
        <f t="shared" si="7"/>
        <v>6929.6883287671235</v>
      </c>
      <c r="O84" s="111">
        <f t="shared" si="8"/>
        <v>54701.311671232877</v>
      </c>
      <c r="P84" s="110">
        <v>0.05</v>
      </c>
      <c r="Q84" s="112">
        <f t="shared" si="11"/>
        <v>51966.246087671228</v>
      </c>
      <c r="R84" s="106"/>
    </row>
    <row r="85" spans="2:18" s="17" customFormat="1" ht="15" x14ac:dyDescent="0.25">
      <c r="B85" s="243" t="s">
        <v>110</v>
      </c>
      <c r="C85" s="243"/>
      <c r="D85" s="243"/>
      <c r="E85" s="243"/>
      <c r="F85" s="243"/>
      <c r="G85" s="243"/>
      <c r="H85" s="243"/>
      <c r="I85" s="243"/>
      <c r="J85" s="15">
        <f>SUM(J5:J84)</f>
        <v>3102289.3599999989</v>
      </c>
      <c r="K85" s="15">
        <f>SUM(K5:K84)</f>
        <v>1354162.9999999998</v>
      </c>
      <c r="L85" s="16"/>
      <c r="M85" s="15">
        <f>SUM(M5:M84)</f>
        <v>3102289.3599999989</v>
      </c>
      <c r="N85" s="15">
        <f>SUM(N5:N84)</f>
        <v>2914789.3747299546</v>
      </c>
      <c r="O85" s="15">
        <f>SUM(O5:O84)</f>
        <v>1280951.1230143374</v>
      </c>
      <c r="P85" s="31"/>
      <c r="Q85" s="15">
        <f>SUM(Q5:Q84)</f>
        <v>1224565.2284800592</v>
      </c>
    </row>
    <row r="86" spans="2:18" x14ac:dyDescent="0.2">
      <c r="G86" s="18"/>
      <c r="H86" s="68"/>
    </row>
    <row r="87" spans="2:18" x14ac:dyDescent="0.2">
      <c r="C87" s="71"/>
    </row>
  </sheetData>
  <autoFilter ref="B4:Q85"/>
  <mergeCells count="2">
    <mergeCell ref="B3:Q3"/>
    <mergeCell ref="B85:I8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Q18"/>
  <sheetViews>
    <sheetView workbookViewId="0">
      <selection activeCell="C13" sqref="C13"/>
    </sheetView>
  </sheetViews>
  <sheetFormatPr defaultRowHeight="12.75" x14ac:dyDescent="0.2"/>
  <cols>
    <col min="2" max="2" width="6.28515625" bestFit="1" customWidth="1"/>
    <col min="3" max="3" width="40.28515625" bestFit="1" customWidth="1"/>
    <col min="4" max="4" width="16.7109375" customWidth="1"/>
    <col min="5" max="5" width="10.42578125" bestFit="1" customWidth="1"/>
    <col min="6" max="6" width="10.28515625" customWidth="1"/>
    <col min="7" max="7" width="9.85546875" customWidth="1"/>
    <col min="8" max="8" width="8.5703125" style="30" customWidth="1"/>
    <col min="9" max="9" width="12.5703125" bestFit="1" customWidth="1"/>
    <col min="10" max="10" width="16.28515625" bestFit="1" customWidth="1"/>
    <col min="11" max="11" width="14.85546875" bestFit="1" customWidth="1"/>
    <col min="12" max="12" width="8.7109375" bestFit="1" customWidth="1"/>
    <col min="13" max="13" width="17.5703125" customWidth="1"/>
    <col min="14" max="14" width="15.7109375" bestFit="1" customWidth="1"/>
    <col min="15" max="15" width="18.7109375" bestFit="1" customWidth="1"/>
    <col min="16" max="16" width="11" style="30" customWidth="1"/>
    <col min="17" max="17" width="14.7109375" bestFit="1" customWidth="1"/>
  </cols>
  <sheetData>
    <row r="6" spans="2:17" ht="15.75" x14ac:dyDescent="0.25">
      <c r="B6" s="244" t="s">
        <v>2615</v>
      </c>
      <c r="C6" s="244"/>
      <c r="D6" s="244"/>
      <c r="E6" s="245"/>
      <c r="F6" s="245"/>
      <c r="G6" s="245"/>
      <c r="H6" s="245"/>
      <c r="I6" s="245"/>
      <c r="J6" s="245"/>
      <c r="K6" s="245"/>
      <c r="L6" s="246"/>
      <c r="M6" s="244"/>
      <c r="N6" s="244"/>
      <c r="O6" s="244"/>
      <c r="P6" s="244"/>
      <c r="Q6" s="244"/>
    </row>
    <row r="7" spans="2:17" ht="42.75" customHeight="1" x14ac:dyDescent="0.2">
      <c r="B7" s="11" t="s">
        <v>99</v>
      </c>
      <c r="C7" s="11" t="s">
        <v>100</v>
      </c>
      <c r="D7" s="11" t="s">
        <v>111</v>
      </c>
      <c r="E7" s="11" t="s">
        <v>101</v>
      </c>
      <c r="F7" s="11" t="s">
        <v>2612</v>
      </c>
      <c r="G7" s="11" t="s">
        <v>2613</v>
      </c>
      <c r="H7" s="12" t="s">
        <v>187</v>
      </c>
      <c r="I7" s="11" t="s">
        <v>102</v>
      </c>
      <c r="J7" s="11" t="s">
        <v>103</v>
      </c>
      <c r="K7" s="11" t="s">
        <v>104</v>
      </c>
      <c r="L7" s="12" t="s">
        <v>105</v>
      </c>
      <c r="M7" s="13" t="s">
        <v>106</v>
      </c>
      <c r="N7" s="13" t="s">
        <v>107</v>
      </c>
      <c r="O7" s="13" t="s">
        <v>108</v>
      </c>
      <c r="P7" s="12" t="s">
        <v>112</v>
      </c>
      <c r="Q7" s="13" t="s">
        <v>109</v>
      </c>
    </row>
    <row r="8" spans="2:17" ht="15" x14ac:dyDescent="0.2">
      <c r="B8" s="118">
        <v>1</v>
      </c>
      <c r="C8" s="108" t="s">
        <v>1015</v>
      </c>
      <c r="D8" s="113">
        <v>41202</v>
      </c>
      <c r="E8" s="130">
        <v>44489</v>
      </c>
      <c r="F8" s="120">
        <f>(E8-D8)/365</f>
        <v>9.0054794520547947</v>
      </c>
      <c r="G8" s="118">
        <v>3</v>
      </c>
      <c r="H8" s="123">
        <v>0.05</v>
      </c>
      <c r="I8" s="201">
        <f t="shared" ref="I8:I17" si="0">(95/G8/100)</f>
        <v>0.31666666666666665</v>
      </c>
      <c r="J8" s="200">
        <v>83028</v>
      </c>
      <c r="K8" s="200">
        <v>4151</v>
      </c>
      <c r="L8" s="123">
        <v>0</v>
      </c>
      <c r="M8" s="132">
        <f>J8*(1+L8)</f>
        <v>83028</v>
      </c>
      <c r="N8" s="132">
        <f t="shared" ref="N8:N17" si="1">F8*I8*M8</f>
        <v>236773.86684931506</v>
      </c>
      <c r="O8" s="132">
        <f t="shared" ref="O8:O17" si="2">IF(M8-N8&lt;=0,5%*M8,M8-N8)</f>
        <v>4151.4000000000005</v>
      </c>
      <c r="P8" s="123">
        <v>0.1</v>
      </c>
      <c r="Q8" s="133">
        <f>IF(K8&lt;=0,0,IF(O8&gt;M8*H8, O8*(1-P8),M8*H8))</f>
        <v>4151.4000000000005</v>
      </c>
    </row>
    <row r="9" spans="2:17" ht="15" x14ac:dyDescent="0.2">
      <c r="B9" s="118">
        <v>2</v>
      </c>
      <c r="C9" s="108" t="s">
        <v>230</v>
      </c>
      <c r="D9" s="113">
        <v>42795</v>
      </c>
      <c r="E9" s="130">
        <v>44489</v>
      </c>
      <c r="F9" s="120">
        <f t="shared" ref="F9:F17" si="3">(E9-D9)/365</f>
        <v>4.6410958904109592</v>
      </c>
      <c r="G9" s="118">
        <v>8</v>
      </c>
      <c r="H9" s="123">
        <v>0.05</v>
      </c>
      <c r="I9" s="201">
        <f t="shared" si="0"/>
        <v>0.11874999999999999</v>
      </c>
      <c r="J9" s="200">
        <v>13535677</v>
      </c>
      <c r="K9" s="200">
        <v>3031543.41</v>
      </c>
      <c r="L9" s="123">
        <v>0</v>
      </c>
      <c r="M9" s="132">
        <f t="shared" ref="M9:M17" si="4">J9*(1+L9)</f>
        <v>13535677</v>
      </c>
      <c r="N9" s="132">
        <f t="shared" si="1"/>
        <v>7459919.5192123298</v>
      </c>
      <c r="O9" s="132">
        <f t="shared" si="2"/>
        <v>6075757.4807876702</v>
      </c>
      <c r="P9" s="123">
        <v>0.1</v>
      </c>
      <c r="Q9" s="133">
        <f t="shared" ref="Q9:Q17" si="5">IF(K9&lt;=0,0,IF(O9&gt;M9*H9, O9*(1-P9),M9*H9))</f>
        <v>5468181.732708903</v>
      </c>
    </row>
    <row r="10" spans="2:17" ht="15" x14ac:dyDescent="0.2">
      <c r="B10" s="118">
        <v>3</v>
      </c>
      <c r="C10" s="108" t="s">
        <v>30</v>
      </c>
      <c r="D10" s="113">
        <v>43159</v>
      </c>
      <c r="E10" s="130">
        <v>44489</v>
      </c>
      <c r="F10" s="120">
        <f t="shared" si="3"/>
        <v>3.6438356164383561</v>
      </c>
      <c r="G10" s="118">
        <v>5</v>
      </c>
      <c r="H10" s="123">
        <v>0.05</v>
      </c>
      <c r="I10" s="201">
        <f t="shared" si="0"/>
        <v>0.19</v>
      </c>
      <c r="J10" s="200">
        <v>375444.89</v>
      </c>
      <c r="K10" s="200">
        <v>191896.91</v>
      </c>
      <c r="L10" s="123">
        <v>0</v>
      </c>
      <c r="M10" s="132">
        <f t="shared" si="4"/>
        <v>375444.89</v>
      </c>
      <c r="N10" s="132">
        <f t="shared" si="1"/>
        <v>259931.29781643834</v>
      </c>
      <c r="O10" s="132">
        <f t="shared" si="2"/>
        <v>115513.59218356168</v>
      </c>
      <c r="P10" s="123">
        <v>0.1</v>
      </c>
      <c r="Q10" s="133">
        <f t="shared" si="5"/>
        <v>103962.23296520551</v>
      </c>
    </row>
    <row r="11" spans="2:17" ht="15" x14ac:dyDescent="0.2">
      <c r="B11" s="118">
        <v>4</v>
      </c>
      <c r="C11" s="108" t="s">
        <v>832</v>
      </c>
      <c r="D11" s="113">
        <v>43332</v>
      </c>
      <c r="E11" s="130">
        <v>44489</v>
      </c>
      <c r="F11" s="120">
        <f t="shared" si="3"/>
        <v>3.1698630136986301</v>
      </c>
      <c r="G11" s="118">
        <v>3</v>
      </c>
      <c r="H11" s="123">
        <v>0.05</v>
      </c>
      <c r="I11" s="201">
        <f t="shared" si="0"/>
        <v>0.31666666666666665</v>
      </c>
      <c r="J11" s="200">
        <v>190000</v>
      </c>
      <c r="K11" s="200">
        <v>32742.47</v>
      </c>
      <c r="L11" s="123">
        <v>0</v>
      </c>
      <c r="M11" s="132">
        <f t="shared" si="4"/>
        <v>190000</v>
      </c>
      <c r="N11" s="132">
        <f t="shared" si="1"/>
        <v>190720.09132420088</v>
      </c>
      <c r="O11" s="132">
        <f t="shared" si="2"/>
        <v>9500</v>
      </c>
      <c r="P11" s="123">
        <v>0.1</v>
      </c>
      <c r="Q11" s="133">
        <f t="shared" si="5"/>
        <v>9500</v>
      </c>
    </row>
    <row r="12" spans="2:17" ht="15" x14ac:dyDescent="0.2">
      <c r="B12" s="118">
        <v>5</v>
      </c>
      <c r="C12" s="108" t="s">
        <v>1322</v>
      </c>
      <c r="D12" s="113">
        <v>43826</v>
      </c>
      <c r="E12" s="130">
        <v>44489</v>
      </c>
      <c r="F12" s="120">
        <f t="shared" si="3"/>
        <v>1.8164383561643835</v>
      </c>
      <c r="G12" s="118">
        <v>3</v>
      </c>
      <c r="H12" s="123">
        <v>0.05</v>
      </c>
      <c r="I12" s="201">
        <f t="shared" si="0"/>
        <v>0.31666666666666665</v>
      </c>
      <c r="J12" s="200">
        <v>24444.9</v>
      </c>
      <c r="K12" s="200">
        <v>18581.43</v>
      </c>
      <c r="L12" s="123">
        <v>0</v>
      </c>
      <c r="M12" s="132">
        <f t="shared" si="4"/>
        <v>24444.9</v>
      </c>
      <c r="N12" s="132">
        <f t="shared" si="1"/>
        <v>14060.840424657536</v>
      </c>
      <c r="O12" s="132">
        <f t="shared" si="2"/>
        <v>10384.059575342466</v>
      </c>
      <c r="P12" s="123">
        <v>0.1</v>
      </c>
      <c r="Q12" s="133">
        <f t="shared" si="5"/>
        <v>9345.6536178082188</v>
      </c>
    </row>
    <row r="13" spans="2:17" ht="15" x14ac:dyDescent="0.2">
      <c r="B13" s="118">
        <v>6</v>
      </c>
      <c r="C13" s="108" t="s">
        <v>1322</v>
      </c>
      <c r="D13" s="113">
        <v>43886</v>
      </c>
      <c r="E13" s="130">
        <v>44489</v>
      </c>
      <c r="F13" s="120">
        <f t="shared" si="3"/>
        <v>1.6520547945205479</v>
      </c>
      <c r="G13" s="118">
        <v>3</v>
      </c>
      <c r="H13" s="123">
        <v>0.05</v>
      </c>
      <c r="I13" s="201">
        <f t="shared" si="0"/>
        <v>0.31666666666666665</v>
      </c>
      <c r="J13" s="200">
        <v>24442.46</v>
      </c>
      <c r="K13" s="200">
        <v>18579.57</v>
      </c>
      <c r="L13" s="123">
        <v>0</v>
      </c>
      <c r="M13" s="132">
        <f t="shared" si="4"/>
        <v>24442.46</v>
      </c>
      <c r="N13" s="132">
        <f t="shared" si="1"/>
        <v>12787.089690410958</v>
      </c>
      <c r="O13" s="132">
        <f t="shared" si="2"/>
        <v>11655.370309589041</v>
      </c>
      <c r="P13" s="123">
        <v>0.1</v>
      </c>
      <c r="Q13" s="133">
        <f t="shared" si="5"/>
        <v>10489.833278630138</v>
      </c>
    </row>
    <row r="14" spans="2:17" ht="15" x14ac:dyDescent="0.2">
      <c r="B14" s="118">
        <v>7</v>
      </c>
      <c r="C14" s="108" t="s">
        <v>1322</v>
      </c>
      <c r="D14" s="113">
        <v>43886</v>
      </c>
      <c r="E14" s="130">
        <v>44489</v>
      </c>
      <c r="F14" s="120">
        <f t="shared" si="3"/>
        <v>1.6520547945205479</v>
      </c>
      <c r="G14" s="118">
        <v>3</v>
      </c>
      <c r="H14" s="123">
        <v>0.05</v>
      </c>
      <c r="I14" s="201">
        <f t="shared" si="0"/>
        <v>0.31666666666666665</v>
      </c>
      <c r="J14" s="200">
        <v>24442.46</v>
      </c>
      <c r="K14" s="200">
        <v>18579.57</v>
      </c>
      <c r="L14" s="123">
        <v>0</v>
      </c>
      <c r="M14" s="132">
        <f t="shared" si="4"/>
        <v>24442.46</v>
      </c>
      <c r="N14" s="132">
        <f t="shared" si="1"/>
        <v>12787.089690410958</v>
      </c>
      <c r="O14" s="132">
        <f t="shared" si="2"/>
        <v>11655.370309589041</v>
      </c>
      <c r="P14" s="123">
        <v>0.1</v>
      </c>
      <c r="Q14" s="133">
        <f t="shared" si="5"/>
        <v>10489.833278630138</v>
      </c>
    </row>
    <row r="15" spans="2:17" ht="15" x14ac:dyDescent="0.2">
      <c r="B15" s="118">
        <v>8</v>
      </c>
      <c r="C15" s="108" t="s">
        <v>1322</v>
      </c>
      <c r="D15" s="113">
        <v>43886</v>
      </c>
      <c r="E15" s="130">
        <v>44489</v>
      </c>
      <c r="F15" s="120">
        <f t="shared" si="3"/>
        <v>1.6520547945205479</v>
      </c>
      <c r="G15" s="118">
        <v>3</v>
      </c>
      <c r="H15" s="123">
        <v>0.05</v>
      </c>
      <c r="I15" s="201">
        <f t="shared" si="0"/>
        <v>0.31666666666666665</v>
      </c>
      <c r="J15" s="200">
        <v>24449.78</v>
      </c>
      <c r="K15" s="200">
        <v>18585.14</v>
      </c>
      <c r="L15" s="123">
        <v>0</v>
      </c>
      <c r="M15" s="132">
        <f t="shared" si="4"/>
        <v>24449.78</v>
      </c>
      <c r="N15" s="132">
        <f t="shared" si="1"/>
        <v>12790.919153424657</v>
      </c>
      <c r="O15" s="132">
        <f t="shared" si="2"/>
        <v>11658.860846575342</v>
      </c>
      <c r="P15" s="123">
        <v>0.1</v>
      </c>
      <c r="Q15" s="133">
        <f t="shared" si="5"/>
        <v>10492.974761917809</v>
      </c>
    </row>
    <row r="16" spans="2:17" ht="15" x14ac:dyDescent="0.2">
      <c r="B16" s="118">
        <v>9</v>
      </c>
      <c r="C16" s="108" t="s">
        <v>1322</v>
      </c>
      <c r="D16" s="113">
        <v>43910</v>
      </c>
      <c r="E16" s="130">
        <v>44489</v>
      </c>
      <c r="F16" s="120">
        <f t="shared" si="3"/>
        <v>1.5863013698630137</v>
      </c>
      <c r="G16" s="118">
        <v>3</v>
      </c>
      <c r="H16" s="123">
        <v>0.05</v>
      </c>
      <c r="I16" s="201">
        <f t="shared" si="0"/>
        <v>0.31666666666666665</v>
      </c>
      <c r="J16" s="200">
        <v>24444.9</v>
      </c>
      <c r="K16" s="200">
        <v>19648.009999999998</v>
      </c>
      <c r="L16" s="123">
        <v>0</v>
      </c>
      <c r="M16" s="132">
        <f t="shared" si="4"/>
        <v>24444.9</v>
      </c>
      <c r="N16" s="132">
        <f t="shared" si="1"/>
        <v>12279.376479452056</v>
      </c>
      <c r="O16" s="132">
        <f t="shared" si="2"/>
        <v>12165.523520547946</v>
      </c>
      <c r="P16" s="123">
        <v>0.1</v>
      </c>
      <c r="Q16" s="133">
        <f t="shared" si="5"/>
        <v>10948.971168493152</v>
      </c>
    </row>
    <row r="17" spans="2:17" ht="15" x14ac:dyDescent="0.2">
      <c r="B17" s="118">
        <v>10</v>
      </c>
      <c r="C17" s="108" t="s">
        <v>1324</v>
      </c>
      <c r="D17" s="113">
        <v>44081</v>
      </c>
      <c r="E17" s="130">
        <v>44489</v>
      </c>
      <c r="F17" s="120">
        <f t="shared" si="3"/>
        <v>1.1178082191780823</v>
      </c>
      <c r="G17" s="118">
        <v>3</v>
      </c>
      <c r="H17" s="123">
        <v>0.05</v>
      </c>
      <c r="I17" s="201">
        <f t="shared" si="0"/>
        <v>0.31666666666666665</v>
      </c>
      <c r="J17" s="200">
        <v>24444.9</v>
      </c>
      <c r="K17" s="200">
        <v>22260.49</v>
      </c>
      <c r="L17" s="123">
        <v>0</v>
      </c>
      <c r="M17" s="132">
        <f t="shared" si="4"/>
        <v>24444.9</v>
      </c>
      <c r="N17" s="132">
        <f t="shared" si="1"/>
        <v>8652.8248767123296</v>
      </c>
      <c r="O17" s="132">
        <f t="shared" si="2"/>
        <v>15792.075123287672</v>
      </c>
      <c r="P17" s="123">
        <v>0.1</v>
      </c>
      <c r="Q17" s="133">
        <f t="shared" si="5"/>
        <v>14212.867610958905</v>
      </c>
    </row>
    <row r="18" spans="2:17" ht="15.75" thickBot="1" x14ac:dyDescent="0.25">
      <c r="B18" s="247" t="s">
        <v>110</v>
      </c>
      <c r="C18" s="248"/>
      <c r="D18" s="248"/>
      <c r="E18" s="248"/>
      <c r="F18" s="248"/>
      <c r="G18" s="248"/>
      <c r="H18" s="248"/>
      <c r="I18" s="248"/>
      <c r="J18" s="204">
        <f>SUM(J8:J17)</f>
        <v>14330819.290000003</v>
      </c>
      <c r="K18" s="204">
        <f>SUM(K8:K17)</f>
        <v>3376568.0000000005</v>
      </c>
      <c r="L18" s="202"/>
      <c r="M18" s="204">
        <f>SUM(M8:M17)</f>
        <v>14330819.290000003</v>
      </c>
      <c r="N18" s="204">
        <f>SUM(N8:N17)</f>
        <v>8220702.9155173535</v>
      </c>
      <c r="O18" s="204">
        <f>SUM(O8:O17)</f>
        <v>6278233.732656165</v>
      </c>
      <c r="P18" s="203"/>
      <c r="Q18" s="205">
        <f>SUM(Q8:Q17)</f>
        <v>5651775.4993905481</v>
      </c>
    </row>
  </sheetData>
  <autoFilter ref="B7:Q7"/>
  <mergeCells count="2">
    <mergeCell ref="B6:Q6"/>
    <mergeCell ref="B18:I1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72"/>
  <sheetViews>
    <sheetView topLeftCell="B1" workbookViewId="0">
      <pane ySplit="5" topLeftCell="A6" activePane="bottomLeft" state="frozen"/>
      <selection pane="bottomLeft" activeCell="D5" sqref="D5"/>
    </sheetView>
  </sheetViews>
  <sheetFormatPr defaultRowHeight="12.75" x14ac:dyDescent="0.2"/>
  <cols>
    <col min="1" max="1" width="9.140625" style="10"/>
    <col min="2" max="2" width="6.85546875" style="10" customWidth="1"/>
    <col min="3" max="3" width="33.28515625" style="10" bestFit="1" customWidth="1"/>
    <col min="4" max="4" width="14.85546875" style="10" bestFit="1" customWidth="1"/>
    <col min="5" max="5" width="14.140625" style="10" bestFit="1" customWidth="1"/>
    <col min="6" max="6" width="18.85546875" style="10" bestFit="1" customWidth="1"/>
    <col min="7" max="7" width="13.140625" style="10" bestFit="1" customWidth="1"/>
    <col min="8" max="8" width="13.140625" style="20" customWidth="1"/>
    <col min="9" max="9" width="14.7109375" style="10" bestFit="1" customWidth="1"/>
    <col min="10" max="10" width="16.140625" style="19" bestFit="1" customWidth="1"/>
    <col min="11" max="11" width="14.42578125" style="19" bestFit="1" customWidth="1"/>
    <col min="12" max="12" width="9.140625" style="20"/>
    <col min="13" max="13" width="18.42578125" style="10" customWidth="1"/>
    <col min="14" max="14" width="13.28515625" style="10" bestFit="1" customWidth="1"/>
    <col min="15" max="15" width="13" style="10" customWidth="1"/>
    <col min="16" max="16" width="13" style="20" customWidth="1"/>
    <col min="17" max="17" width="12.42578125" style="10" customWidth="1"/>
    <col min="18" max="16384" width="9.140625" style="10"/>
  </cols>
  <sheetData>
    <row r="4" spans="2:17" ht="15.75" x14ac:dyDescent="0.2">
      <c r="B4" s="249" t="s">
        <v>2617</v>
      </c>
      <c r="C4" s="249"/>
      <c r="D4" s="249"/>
      <c r="E4" s="250"/>
      <c r="F4" s="250"/>
      <c r="G4" s="250"/>
      <c r="H4" s="250"/>
      <c r="I4" s="250"/>
      <c r="J4" s="250"/>
      <c r="K4" s="250"/>
      <c r="L4" s="251"/>
      <c r="M4" s="249"/>
      <c r="N4" s="249"/>
      <c r="O4" s="249"/>
      <c r="P4" s="249"/>
      <c r="Q4" s="249"/>
    </row>
    <row r="5" spans="2:17" ht="60" customHeight="1" x14ac:dyDescent="0.2">
      <c r="B5" s="11" t="s">
        <v>99</v>
      </c>
      <c r="C5" s="11" t="s">
        <v>100</v>
      </c>
      <c r="D5" s="11" t="s">
        <v>111</v>
      </c>
      <c r="E5" s="11" t="s">
        <v>101</v>
      </c>
      <c r="F5" s="11" t="s">
        <v>2612</v>
      </c>
      <c r="G5" s="11" t="s">
        <v>2613</v>
      </c>
      <c r="H5" s="12" t="s">
        <v>187</v>
      </c>
      <c r="I5" s="11" t="s">
        <v>102</v>
      </c>
      <c r="J5" s="11" t="s">
        <v>103</v>
      </c>
      <c r="K5" s="11" t="s">
        <v>104</v>
      </c>
      <c r="L5" s="12" t="s">
        <v>105</v>
      </c>
      <c r="M5" s="13" t="s">
        <v>106</v>
      </c>
      <c r="N5" s="13" t="s">
        <v>107</v>
      </c>
      <c r="O5" s="13" t="s">
        <v>108</v>
      </c>
      <c r="P5" s="12" t="s">
        <v>112</v>
      </c>
      <c r="Q5" s="13" t="s">
        <v>109</v>
      </c>
    </row>
    <row r="6" spans="2:17" ht="15" x14ac:dyDescent="0.2">
      <c r="B6" s="118">
        <v>1</v>
      </c>
      <c r="C6" s="108" t="s">
        <v>21</v>
      </c>
      <c r="D6" s="113">
        <v>38718</v>
      </c>
      <c r="E6" s="130">
        <v>44489</v>
      </c>
      <c r="F6" s="120">
        <f t="shared" ref="F6:F69" si="0">(E6-D6)/365</f>
        <v>15.810958904109588</v>
      </c>
      <c r="G6" s="118">
        <v>10</v>
      </c>
      <c r="H6" s="123">
        <v>0.05</v>
      </c>
      <c r="I6" s="122">
        <f>(95/G6/100)</f>
        <v>9.5000000000000001E-2</v>
      </c>
      <c r="J6" s="206">
        <v>2357.81</v>
      </c>
      <c r="K6" s="206">
        <v>0</v>
      </c>
      <c r="L6" s="123">
        <v>0</v>
      </c>
      <c r="M6" s="132">
        <f>J6*(1+L6)</f>
        <v>2357.81</v>
      </c>
      <c r="N6" s="132">
        <f>F6*I6*M6</f>
        <v>3541.5275163013698</v>
      </c>
      <c r="O6" s="132">
        <f t="shared" ref="O6:O69" si="1">IF(M6-N6&lt;=0,5%*M6,M6-N6)</f>
        <v>117.8905</v>
      </c>
      <c r="P6" s="123">
        <v>0.1</v>
      </c>
      <c r="Q6" s="133">
        <f>IF(K6&lt;=0,0,IF(O6&gt;M6*H6, O6*(1-P6),M6*H6))</f>
        <v>0</v>
      </c>
    </row>
    <row r="7" spans="2:17" ht="15" x14ac:dyDescent="0.2">
      <c r="B7" s="118">
        <v>2</v>
      </c>
      <c r="C7" s="108" t="s">
        <v>24</v>
      </c>
      <c r="D7" s="113">
        <v>38718</v>
      </c>
      <c r="E7" s="130">
        <v>44489</v>
      </c>
      <c r="F7" s="120">
        <f t="shared" si="0"/>
        <v>15.810958904109588</v>
      </c>
      <c r="G7" s="118">
        <v>10</v>
      </c>
      <c r="H7" s="123">
        <v>0.05</v>
      </c>
      <c r="I7" s="122">
        <f t="shared" ref="I7:I70" si="2">(95/G7/100)</f>
        <v>9.5000000000000001E-2</v>
      </c>
      <c r="J7" s="206">
        <v>668.6</v>
      </c>
      <c r="K7" s="206">
        <v>0</v>
      </c>
      <c r="L7" s="123">
        <v>0</v>
      </c>
      <c r="M7" s="132">
        <f t="shared" ref="M7:M70" si="3">J7*(1+L7)</f>
        <v>668.6</v>
      </c>
      <c r="N7" s="132">
        <f t="shared" ref="N7:N70" si="4">F7*I7*M7</f>
        <v>1004.2646767123288</v>
      </c>
      <c r="O7" s="132">
        <f t="shared" si="1"/>
        <v>33.43</v>
      </c>
      <c r="P7" s="123">
        <v>0.1</v>
      </c>
      <c r="Q7" s="133">
        <f t="shared" ref="Q7:Q70" si="5">IF(K7&lt;=0,0,IF(O7&gt;M7*H7, O7*(1-P7),M7*H7))</f>
        <v>0</v>
      </c>
    </row>
    <row r="8" spans="2:17" ht="15" x14ac:dyDescent="0.2">
      <c r="B8" s="118">
        <v>3</v>
      </c>
      <c r="C8" s="108" t="s">
        <v>2463</v>
      </c>
      <c r="D8" s="113">
        <v>38718</v>
      </c>
      <c r="E8" s="130">
        <v>44489</v>
      </c>
      <c r="F8" s="120">
        <f t="shared" si="0"/>
        <v>15.810958904109588</v>
      </c>
      <c r="G8" s="118">
        <v>10</v>
      </c>
      <c r="H8" s="123">
        <v>0.05</v>
      </c>
      <c r="I8" s="122">
        <f t="shared" si="2"/>
        <v>9.5000000000000001E-2</v>
      </c>
      <c r="J8" s="206">
        <v>66.73</v>
      </c>
      <c r="K8" s="206">
        <v>0</v>
      </c>
      <c r="L8" s="123">
        <v>0</v>
      </c>
      <c r="M8" s="132">
        <f t="shared" si="3"/>
        <v>66.73</v>
      </c>
      <c r="N8" s="132">
        <f t="shared" si="4"/>
        <v>100.23120232876713</v>
      </c>
      <c r="O8" s="132">
        <f t="shared" si="1"/>
        <v>3.3365000000000005</v>
      </c>
      <c r="P8" s="123">
        <v>0.1</v>
      </c>
      <c r="Q8" s="133">
        <f t="shared" si="5"/>
        <v>0</v>
      </c>
    </row>
    <row r="9" spans="2:17" ht="15" x14ac:dyDescent="0.2">
      <c r="B9" s="118">
        <v>4</v>
      </c>
      <c r="C9" s="108" t="s">
        <v>23</v>
      </c>
      <c r="D9" s="113">
        <v>38718</v>
      </c>
      <c r="E9" s="130">
        <v>44489</v>
      </c>
      <c r="F9" s="120">
        <f t="shared" si="0"/>
        <v>15.810958904109588</v>
      </c>
      <c r="G9" s="118">
        <v>10</v>
      </c>
      <c r="H9" s="123">
        <v>0.05</v>
      </c>
      <c r="I9" s="122">
        <f t="shared" si="2"/>
        <v>9.5000000000000001E-2</v>
      </c>
      <c r="J9" s="206">
        <v>4044.88</v>
      </c>
      <c r="K9" s="206">
        <v>0</v>
      </c>
      <c r="L9" s="123">
        <v>0</v>
      </c>
      <c r="M9" s="132">
        <f t="shared" si="3"/>
        <v>4044.88</v>
      </c>
      <c r="N9" s="132">
        <f t="shared" si="4"/>
        <v>6075.5759879452053</v>
      </c>
      <c r="O9" s="132">
        <f t="shared" si="1"/>
        <v>202.24400000000003</v>
      </c>
      <c r="P9" s="123">
        <v>0.1</v>
      </c>
      <c r="Q9" s="133">
        <f t="shared" si="5"/>
        <v>0</v>
      </c>
    </row>
    <row r="10" spans="2:17" ht="15" x14ac:dyDescent="0.2">
      <c r="B10" s="118">
        <v>5</v>
      </c>
      <c r="C10" s="108" t="s">
        <v>2287</v>
      </c>
      <c r="D10" s="113">
        <v>38718</v>
      </c>
      <c r="E10" s="130">
        <v>44489</v>
      </c>
      <c r="F10" s="120">
        <f t="shared" si="0"/>
        <v>15.810958904109588</v>
      </c>
      <c r="G10" s="118">
        <v>10</v>
      </c>
      <c r="H10" s="123">
        <v>0.05</v>
      </c>
      <c r="I10" s="122">
        <f t="shared" si="2"/>
        <v>9.5000000000000001E-2</v>
      </c>
      <c r="J10" s="206">
        <v>323.62</v>
      </c>
      <c r="K10" s="206">
        <v>0</v>
      </c>
      <c r="L10" s="123">
        <v>0</v>
      </c>
      <c r="M10" s="132">
        <f t="shared" si="3"/>
        <v>323.62</v>
      </c>
      <c r="N10" s="132">
        <f t="shared" si="4"/>
        <v>486.09053945205477</v>
      </c>
      <c r="O10" s="132">
        <f t="shared" si="1"/>
        <v>16.181000000000001</v>
      </c>
      <c r="P10" s="123">
        <v>0.1</v>
      </c>
      <c r="Q10" s="133">
        <f t="shared" si="5"/>
        <v>0</v>
      </c>
    </row>
    <row r="11" spans="2:17" ht="15" x14ac:dyDescent="0.2">
      <c r="B11" s="118">
        <v>6</v>
      </c>
      <c r="C11" s="108" t="s">
        <v>2477</v>
      </c>
      <c r="D11" s="113">
        <v>38718</v>
      </c>
      <c r="E11" s="130">
        <v>44489</v>
      </c>
      <c r="F11" s="120">
        <f t="shared" si="0"/>
        <v>15.810958904109588</v>
      </c>
      <c r="G11" s="118">
        <v>10</v>
      </c>
      <c r="H11" s="123">
        <v>0.05</v>
      </c>
      <c r="I11" s="122">
        <f t="shared" si="2"/>
        <v>9.5000000000000001E-2</v>
      </c>
      <c r="J11" s="206">
        <v>39.51</v>
      </c>
      <c r="K11" s="206">
        <v>0</v>
      </c>
      <c r="L11" s="123">
        <v>0</v>
      </c>
      <c r="M11" s="132">
        <f t="shared" si="3"/>
        <v>39.51</v>
      </c>
      <c r="N11" s="132">
        <f t="shared" si="4"/>
        <v>59.345643698630134</v>
      </c>
      <c r="O11" s="132">
        <f t="shared" si="1"/>
        <v>1.9755</v>
      </c>
      <c r="P11" s="123">
        <v>0.1</v>
      </c>
      <c r="Q11" s="133">
        <f t="shared" si="5"/>
        <v>0</v>
      </c>
    </row>
    <row r="12" spans="2:17" ht="15" x14ac:dyDescent="0.2">
      <c r="B12" s="118">
        <v>7</v>
      </c>
      <c r="C12" s="108" t="s">
        <v>2107</v>
      </c>
      <c r="D12" s="113">
        <v>38718</v>
      </c>
      <c r="E12" s="130">
        <v>44489</v>
      </c>
      <c r="F12" s="120">
        <f t="shared" si="0"/>
        <v>15.810958904109588</v>
      </c>
      <c r="G12" s="118">
        <v>10</v>
      </c>
      <c r="H12" s="123">
        <v>0.05</v>
      </c>
      <c r="I12" s="122">
        <f t="shared" si="2"/>
        <v>9.5000000000000001E-2</v>
      </c>
      <c r="J12" s="206">
        <v>771.57</v>
      </c>
      <c r="K12" s="206">
        <v>0</v>
      </c>
      <c r="L12" s="123">
        <v>0</v>
      </c>
      <c r="M12" s="132">
        <f t="shared" si="3"/>
        <v>771.57</v>
      </c>
      <c r="N12" s="132">
        <f t="shared" si="4"/>
        <v>1158.9298483561645</v>
      </c>
      <c r="O12" s="132">
        <f t="shared" si="1"/>
        <v>38.578500000000005</v>
      </c>
      <c r="P12" s="123">
        <v>0.1</v>
      </c>
      <c r="Q12" s="133">
        <f t="shared" si="5"/>
        <v>0</v>
      </c>
    </row>
    <row r="13" spans="2:17" ht="15" x14ac:dyDescent="0.2">
      <c r="B13" s="118">
        <v>8</v>
      </c>
      <c r="C13" s="108" t="s">
        <v>1252</v>
      </c>
      <c r="D13" s="113">
        <v>38718</v>
      </c>
      <c r="E13" s="130">
        <v>44489</v>
      </c>
      <c r="F13" s="120">
        <f t="shared" si="0"/>
        <v>15.810958904109588</v>
      </c>
      <c r="G13" s="118">
        <v>15</v>
      </c>
      <c r="H13" s="123">
        <v>0.05</v>
      </c>
      <c r="I13" s="122">
        <f t="shared" si="2"/>
        <v>6.3333333333333325E-2</v>
      </c>
      <c r="J13" s="206">
        <v>34082.839999999997</v>
      </c>
      <c r="K13" s="206">
        <v>0</v>
      </c>
      <c r="L13" s="123">
        <v>0</v>
      </c>
      <c r="M13" s="132">
        <f t="shared" si="3"/>
        <v>34082.839999999997</v>
      </c>
      <c r="N13" s="132">
        <f t="shared" si="4"/>
        <v>34129.217563105012</v>
      </c>
      <c r="O13" s="132">
        <f t="shared" si="1"/>
        <v>1704.1419999999998</v>
      </c>
      <c r="P13" s="123">
        <v>0.1</v>
      </c>
      <c r="Q13" s="133">
        <f t="shared" si="5"/>
        <v>0</v>
      </c>
    </row>
    <row r="14" spans="2:17" ht="15" x14ac:dyDescent="0.2">
      <c r="B14" s="118">
        <v>9</v>
      </c>
      <c r="C14" s="108" t="s">
        <v>1651</v>
      </c>
      <c r="D14" s="113">
        <v>38718</v>
      </c>
      <c r="E14" s="130">
        <v>44489</v>
      </c>
      <c r="F14" s="120">
        <f t="shared" si="0"/>
        <v>15.810958904109588</v>
      </c>
      <c r="G14" s="118">
        <v>15</v>
      </c>
      <c r="H14" s="123">
        <v>0.05</v>
      </c>
      <c r="I14" s="122">
        <f t="shared" si="2"/>
        <v>6.3333333333333325E-2</v>
      </c>
      <c r="J14" s="206">
        <v>6784.67</v>
      </c>
      <c r="K14" s="206">
        <v>0</v>
      </c>
      <c r="L14" s="123">
        <v>0</v>
      </c>
      <c r="M14" s="132">
        <f t="shared" si="3"/>
        <v>6784.67</v>
      </c>
      <c r="N14" s="132">
        <f t="shared" si="4"/>
        <v>6793.9021080365292</v>
      </c>
      <c r="O14" s="132">
        <f t="shared" si="1"/>
        <v>339.23350000000005</v>
      </c>
      <c r="P14" s="123">
        <v>0.1</v>
      </c>
      <c r="Q14" s="133">
        <f t="shared" si="5"/>
        <v>0</v>
      </c>
    </row>
    <row r="15" spans="2:17" ht="15" x14ac:dyDescent="0.2">
      <c r="B15" s="118">
        <v>10</v>
      </c>
      <c r="C15" s="108" t="s">
        <v>2010</v>
      </c>
      <c r="D15" s="113">
        <v>38718</v>
      </c>
      <c r="E15" s="130">
        <v>44489</v>
      </c>
      <c r="F15" s="120">
        <f t="shared" si="0"/>
        <v>15.810958904109588</v>
      </c>
      <c r="G15" s="118">
        <v>10</v>
      </c>
      <c r="H15" s="123">
        <v>0.05</v>
      </c>
      <c r="I15" s="122">
        <f t="shared" si="2"/>
        <v>9.5000000000000001E-2</v>
      </c>
      <c r="J15" s="206">
        <v>1127.99</v>
      </c>
      <c r="K15" s="206">
        <v>0</v>
      </c>
      <c r="L15" s="123">
        <v>0</v>
      </c>
      <c r="M15" s="132">
        <f t="shared" si="3"/>
        <v>1127.99</v>
      </c>
      <c r="N15" s="132">
        <f t="shared" si="4"/>
        <v>1694.2873357534247</v>
      </c>
      <c r="O15" s="132">
        <f t="shared" si="1"/>
        <v>56.399500000000003</v>
      </c>
      <c r="P15" s="123">
        <v>0.1</v>
      </c>
      <c r="Q15" s="133">
        <f t="shared" si="5"/>
        <v>0</v>
      </c>
    </row>
    <row r="16" spans="2:17" ht="15" x14ac:dyDescent="0.2">
      <c r="B16" s="118">
        <v>11</v>
      </c>
      <c r="C16" s="108" t="s">
        <v>1906</v>
      </c>
      <c r="D16" s="113">
        <v>38718</v>
      </c>
      <c r="E16" s="130">
        <v>44489</v>
      </c>
      <c r="F16" s="120">
        <f t="shared" si="0"/>
        <v>15.810958904109588</v>
      </c>
      <c r="G16" s="118">
        <v>8</v>
      </c>
      <c r="H16" s="123">
        <v>0.05</v>
      </c>
      <c r="I16" s="122">
        <f t="shared" si="2"/>
        <v>0.11874999999999999</v>
      </c>
      <c r="J16" s="206">
        <v>1773.24</v>
      </c>
      <c r="K16" s="206">
        <v>0</v>
      </c>
      <c r="L16" s="123">
        <v>0</v>
      </c>
      <c r="M16" s="132">
        <f t="shared" si="3"/>
        <v>1773.24</v>
      </c>
      <c r="N16" s="132">
        <f t="shared" si="4"/>
        <v>3329.3491910958901</v>
      </c>
      <c r="O16" s="132">
        <f t="shared" si="1"/>
        <v>88.662000000000006</v>
      </c>
      <c r="P16" s="123">
        <v>0.1</v>
      </c>
      <c r="Q16" s="133">
        <f t="shared" si="5"/>
        <v>0</v>
      </c>
    </row>
    <row r="17" spans="2:17" ht="15" x14ac:dyDescent="0.2">
      <c r="B17" s="118">
        <v>12</v>
      </c>
      <c r="C17" s="108" t="s">
        <v>2445</v>
      </c>
      <c r="D17" s="113">
        <v>38718</v>
      </c>
      <c r="E17" s="130">
        <v>44489</v>
      </c>
      <c r="F17" s="120">
        <f t="shared" si="0"/>
        <v>15.810958904109588</v>
      </c>
      <c r="G17" s="118">
        <v>8</v>
      </c>
      <c r="H17" s="123">
        <v>0.05</v>
      </c>
      <c r="I17" s="122">
        <f t="shared" si="2"/>
        <v>0.11874999999999999</v>
      </c>
      <c r="J17" s="206">
        <v>88.04</v>
      </c>
      <c r="K17" s="206">
        <v>0</v>
      </c>
      <c r="L17" s="123">
        <v>0</v>
      </c>
      <c r="M17" s="132">
        <f t="shared" si="3"/>
        <v>88.04</v>
      </c>
      <c r="N17" s="132">
        <f t="shared" si="4"/>
        <v>165.29962260273973</v>
      </c>
      <c r="O17" s="132">
        <f t="shared" si="1"/>
        <v>4.4020000000000001</v>
      </c>
      <c r="P17" s="123">
        <v>0.1</v>
      </c>
      <c r="Q17" s="133">
        <f t="shared" si="5"/>
        <v>0</v>
      </c>
    </row>
    <row r="18" spans="2:17" ht="15" x14ac:dyDescent="0.2">
      <c r="B18" s="118">
        <v>13</v>
      </c>
      <c r="C18" s="108" t="s">
        <v>2496</v>
      </c>
      <c r="D18" s="113">
        <v>38718</v>
      </c>
      <c r="E18" s="130">
        <v>44489</v>
      </c>
      <c r="F18" s="120">
        <f t="shared" si="0"/>
        <v>15.810958904109588</v>
      </c>
      <c r="G18" s="118">
        <v>5</v>
      </c>
      <c r="H18" s="123">
        <v>0.05</v>
      </c>
      <c r="I18" s="122">
        <f t="shared" si="2"/>
        <v>0.19</v>
      </c>
      <c r="J18" s="206">
        <v>27.12</v>
      </c>
      <c r="K18" s="206">
        <v>0</v>
      </c>
      <c r="L18" s="123">
        <v>0</v>
      </c>
      <c r="M18" s="132">
        <f t="shared" si="3"/>
        <v>27.12</v>
      </c>
      <c r="N18" s="132">
        <f t="shared" si="4"/>
        <v>81.470709041095887</v>
      </c>
      <c r="O18" s="132">
        <f t="shared" si="1"/>
        <v>1.3560000000000001</v>
      </c>
      <c r="P18" s="123">
        <v>0.1</v>
      </c>
      <c r="Q18" s="133">
        <f t="shared" si="5"/>
        <v>0</v>
      </c>
    </row>
    <row r="19" spans="2:17" ht="15" x14ac:dyDescent="0.2">
      <c r="B19" s="118">
        <v>14</v>
      </c>
      <c r="C19" s="108" t="s">
        <v>2397</v>
      </c>
      <c r="D19" s="113">
        <v>38718</v>
      </c>
      <c r="E19" s="130">
        <v>44489</v>
      </c>
      <c r="F19" s="120">
        <f t="shared" si="0"/>
        <v>15.810958904109588</v>
      </c>
      <c r="G19" s="118">
        <v>10</v>
      </c>
      <c r="H19" s="123">
        <v>0.05</v>
      </c>
      <c r="I19" s="122">
        <f t="shared" si="2"/>
        <v>9.5000000000000001E-2</v>
      </c>
      <c r="J19" s="206">
        <v>171.97</v>
      </c>
      <c r="K19" s="206">
        <v>0</v>
      </c>
      <c r="L19" s="123">
        <v>0</v>
      </c>
      <c r="M19" s="132">
        <f t="shared" si="3"/>
        <v>171.97</v>
      </c>
      <c r="N19" s="132">
        <f t="shared" si="4"/>
        <v>258.30600726027399</v>
      </c>
      <c r="O19" s="132">
        <f t="shared" si="1"/>
        <v>8.5984999999999996</v>
      </c>
      <c r="P19" s="123">
        <v>0.1</v>
      </c>
      <c r="Q19" s="133">
        <f t="shared" si="5"/>
        <v>0</v>
      </c>
    </row>
    <row r="20" spans="2:17" ht="15" x14ac:dyDescent="0.2">
      <c r="B20" s="118">
        <v>15</v>
      </c>
      <c r="C20" s="108" t="s">
        <v>2416</v>
      </c>
      <c r="D20" s="113">
        <v>38718</v>
      </c>
      <c r="E20" s="130">
        <v>44489</v>
      </c>
      <c r="F20" s="120">
        <f t="shared" si="0"/>
        <v>15.810958904109588</v>
      </c>
      <c r="G20" s="118">
        <v>10</v>
      </c>
      <c r="H20" s="123">
        <v>0.05</v>
      </c>
      <c r="I20" s="122">
        <f t="shared" si="2"/>
        <v>9.5000000000000001E-2</v>
      </c>
      <c r="J20" s="206">
        <v>136.63</v>
      </c>
      <c r="K20" s="206">
        <v>0</v>
      </c>
      <c r="L20" s="123">
        <v>0</v>
      </c>
      <c r="M20" s="132">
        <f t="shared" si="3"/>
        <v>136.63</v>
      </c>
      <c r="N20" s="132">
        <f t="shared" si="4"/>
        <v>205.22387493150683</v>
      </c>
      <c r="O20" s="132">
        <f t="shared" si="1"/>
        <v>6.8315000000000001</v>
      </c>
      <c r="P20" s="123">
        <v>0.1</v>
      </c>
      <c r="Q20" s="133">
        <f t="shared" si="5"/>
        <v>0</v>
      </c>
    </row>
    <row r="21" spans="2:17" ht="15" x14ac:dyDescent="0.2">
      <c r="B21" s="118">
        <v>16</v>
      </c>
      <c r="C21" s="108" t="s">
        <v>2142</v>
      </c>
      <c r="D21" s="113">
        <v>38718</v>
      </c>
      <c r="E21" s="130">
        <v>44489</v>
      </c>
      <c r="F21" s="120">
        <f t="shared" si="0"/>
        <v>15.810958904109588</v>
      </c>
      <c r="G21" s="118">
        <v>8</v>
      </c>
      <c r="H21" s="123">
        <v>0.05</v>
      </c>
      <c r="I21" s="122">
        <f t="shared" si="2"/>
        <v>0.11874999999999999</v>
      </c>
      <c r="J21" s="206">
        <v>658</v>
      </c>
      <c r="K21" s="206">
        <v>0</v>
      </c>
      <c r="L21" s="123">
        <v>0</v>
      </c>
      <c r="M21" s="132">
        <f t="shared" si="3"/>
        <v>658</v>
      </c>
      <c r="N21" s="132">
        <f t="shared" si="4"/>
        <v>1235.4288013698629</v>
      </c>
      <c r="O21" s="132">
        <f t="shared" si="1"/>
        <v>32.9</v>
      </c>
      <c r="P21" s="123">
        <v>0.1</v>
      </c>
      <c r="Q21" s="133">
        <f t="shared" si="5"/>
        <v>0</v>
      </c>
    </row>
    <row r="22" spans="2:17" ht="15" x14ac:dyDescent="0.2">
      <c r="B22" s="118">
        <v>17</v>
      </c>
      <c r="C22" s="108" t="s">
        <v>2159</v>
      </c>
      <c r="D22" s="113">
        <v>38718</v>
      </c>
      <c r="E22" s="130">
        <v>44489</v>
      </c>
      <c r="F22" s="120">
        <f t="shared" si="0"/>
        <v>15.810958904109588</v>
      </c>
      <c r="G22" s="118">
        <v>5</v>
      </c>
      <c r="H22" s="123">
        <v>0.05</v>
      </c>
      <c r="I22" s="122">
        <f t="shared" si="2"/>
        <v>0.19</v>
      </c>
      <c r="J22" s="206">
        <v>615.13</v>
      </c>
      <c r="K22" s="206">
        <v>0</v>
      </c>
      <c r="L22" s="123">
        <v>0</v>
      </c>
      <c r="M22" s="132">
        <f t="shared" si="3"/>
        <v>615.13</v>
      </c>
      <c r="N22" s="132">
        <f t="shared" si="4"/>
        <v>1847.9010786301369</v>
      </c>
      <c r="O22" s="132">
        <f t="shared" si="1"/>
        <v>30.756500000000003</v>
      </c>
      <c r="P22" s="123">
        <v>0.1</v>
      </c>
      <c r="Q22" s="133">
        <f t="shared" si="5"/>
        <v>0</v>
      </c>
    </row>
    <row r="23" spans="2:17" ht="15" x14ac:dyDescent="0.2">
      <c r="B23" s="118">
        <v>18</v>
      </c>
      <c r="C23" s="108" t="s">
        <v>2165</v>
      </c>
      <c r="D23" s="113">
        <v>38718</v>
      </c>
      <c r="E23" s="130">
        <v>44489</v>
      </c>
      <c r="F23" s="120">
        <f t="shared" si="0"/>
        <v>15.810958904109588</v>
      </c>
      <c r="G23" s="118">
        <v>5</v>
      </c>
      <c r="H23" s="123">
        <v>0.05</v>
      </c>
      <c r="I23" s="122">
        <f t="shared" si="2"/>
        <v>0.19</v>
      </c>
      <c r="J23" s="206">
        <v>588.1</v>
      </c>
      <c r="K23" s="206">
        <v>0</v>
      </c>
      <c r="L23" s="123">
        <v>0</v>
      </c>
      <c r="M23" s="132">
        <f t="shared" si="3"/>
        <v>588.1</v>
      </c>
      <c r="N23" s="132">
        <f t="shared" si="4"/>
        <v>1766.7007369863013</v>
      </c>
      <c r="O23" s="132">
        <f t="shared" si="1"/>
        <v>29.405000000000001</v>
      </c>
      <c r="P23" s="123">
        <v>0.1</v>
      </c>
      <c r="Q23" s="133">
        <f t="shared" si="5"/>
        <v>0</v>
      </c>
    </row>
    <row r="24" spans="2:17" ht="15" x14ac:dyDescent="0.2">
      <c r="B24" s="118">
        <v>19</v>
      </c>
      <c r="C24" s="108" t="s">
        <v>2157</v>
      </c>
      <c r="D24" s="113">
        <v>38718</v>
      </c>
      <c r="E24" s="130">
        <v>44489</v>
      </c>
      <c r="F24" s="120">
        <f t="shared" si="0"/>
        <v>15.810958904109588</v>
      </c>
      <c r="G24" s="118">
        <v>5</v>
      </c>
      <c r="H24" s="123">
        <v>0.05</v>
      </c>
      <c r="I24" s="122">
        <f t="shared" si="2"/>
        <v>0.19</v>
      </c>
      <c r="J24" s="206">
        <v>623.20000000000005</v>
      </c>
      <c r="K24" s="206">
        <v>0</v>
      </c>
      <c r="L24" s="123">
        <v>0</v>
      </c>
      <c r="M24" s="132">
        <f t="shared" si="3"/>
        <v>623.20000000000005</v>
      </c>
      <c r="N24" s="132">
        <f t="shared" si="4"/>
        <v>1872.1440219178082</v>
      </c>
      <c r="O24" s="132">
        <f t="shared" si="1"/>
        <v>31.160000000000004</v>
      </c>
      <c r="P24" s="123">
        <v>0.1</v>
      </c>
      <c r="Q24" s="133">
        <f t="shared" si="5"/>
        <v>0</v>
      </c>
    </row>
    <row r="25" spans="2:17" ht="15" x14ac:dyDescent="0.2">
      <c r="B25" s="118">
        <v>20</v>
      </c>
      <c r="C25" s="108" t="s">
        <v>2004</v>
      </c>
      <c r="D25" s="113">
        <v>38718</v>
      </c>
      <c r="E25" s="130">
        <v>44489</v>
      </c>
      <c r="F25" s="120">
        <f t="shared" si="0"/>
        <v>15.810958904109588</v>
      </c>
      <c r="G25" s="118">
        <v>5</v>
      </c>
      <c r="H25" s="123">
        <v>0.05</v>
      </c>
      <c r="I25" s="122">
        <f t="shared" si="2"/>
        <v>0.19</v>
      </c>
      <c r="J25" s="206">
        <v>1148.8</v>
      </c>
      <c r="K25" s="206">
        <v>0</v>
      </c>
      <c r="L25" s="123">
        <v>0</v>
      </c>
      <c r="M25" s="132">
        <f t="shared" si="3"/>
        <v>1148.8</v>
      </c>
      <c r="N25" s="132">
        <f t="shared" si="4"/>
        <v>3451.089621917808</v>
      </c>
      <c r="O25" s="132">
        <f t="shared" si="1"/>
        <v>57.44</v>
      </c>
      <c r="P25" s="123">
        <v>0.1</v>
      </c>
      <c r="Q25" s="133">
        <f t="shared" si="5"/>
        <v>0</v>
      </c>
    </row>
    <row r="26" spans="2:17" ht="15" x14ac:dyDescent="0.2">
      <c r="B26" s="118">
        <v>21</v>
      </c>
      <c r="C26" s="108" t="s">
        <v>2283</v>
      </c>
      <c r="D26" s="113">
        <v>38718</v>
      </c>
      <c r="E26" s="130">
        <v>44489</v>
      </c>
      <c r="F26" s="120">
        <f t="shared" si="0"/>
        <v>15.810958904109588</v>
      </c>
      <c r="G26" s="118">
        <v>10</v>
      </c>
      <c r="H26" s="123">
        <v>0.05</v>
      </c>
      <c r="I26" s="122">
        <f t="shared" si="2"/>
        <v>9.5000000000000001E-2</v>
      </c>
      <c r="J26" s="206">
        <v>199.7</v>
      </c>
      <c r="K26" s="206">
        <v>0</v>
      </c>
      <c r="L26" s="123">
        <v>0</v>
      </c>
      <c r="M26" s="132">
        <f t="shared" si="3"/>
        <v>199.7</v>
      </c>
      <c r="N26" s="132">
        <f t="shared" si="4"/>
        <v>299.95760684931503</v>
      </c>
      <c r="O26" s="132">
        <f t="shared" si="1"/>
        <v>9.9849999999999994</v>
      </c>
      <c r="P26" s="123">
        <v>0.1</v>
      </c>
      <c r="Q26" s="133">
        <f t="shared" si="5"/>
        <v>0</v>
      </c>
    </row>
    <row r="27" spans="2:17" ht="15" x14ac:dyDescent="0.2">
      <c r="B27" s="118">
        <v>22</v>
      </c>
      <c r="C27" s="108" t="s">
        <v>2283</v>
      </c>
      <c r="D27" s="113">
        <v>38718</v>
      </c>
      <c r="E27" s="130">
        <v>44489</v>
      </c>
      <c r="F27" s="120">
        <f t="shared" si="0"/>
        <v>15.810958904109588</v>
      </c>
      <c r="G27" s="118">
        <v>10</v>
      </c>
      <c r="H27" s="123">
        <v>0.05</v>
      </c>
      <c r="I27" s="122">
        <f t="shared" si="2"/>
        <v>9.5000000000000001E-2</v>
      </c>
      <c r="J27" s="206">
        <v>269.05</v>
      </c>
      <c r="K27" s="206">
        <v>0</v>
      </c>
      <c r="L27" s="123">
        <v>0</v>
      </c>
      <c r="M27" s="132">
        <f t="shared" si="3"/>
        <v>269.05</v>
      </c>
      <c r="N27" s="132">
        <f t="shared" si="4"/>
        <v>404.12415684931506</v>
      </c>
      <c r="O27" s="132">
        <f t="shared" si="1"/>
        <v>13.452500000000001</v>
      </c>
      <c r="P27" s="123">
        <v>0.1</v>
      </c>
      <c r="Q27" s="133">
        <f t="shared" si="5"/>
        <v>0</v>
      </c>
    </row>
    <row r="28" spans="2:17" ht="15" x14ac:dyDescent="0.2">
      <c r="B28" s="118">
        <v>23</v>
      </c>
      <c r="C28" s="108" t="s">
        <v>2245</v>
      </c>
      <c r="D28" s="113">
        <v>38718</v>
      </c>
      <c r="E28" s="130">
        <v>44489</v>
      </c>
      <c r="F28" s="120">
        <f t="shared" si="0"/>
        <v>15.810958904109588</v>
      </c>
      <c r="G28" s="118">
        <v>5</v>
      </c>
      <c r="H28" s="123">
        <v>0.05</v>
      </c>
      <c r="I28" s="122">
        <f t="shared" si="2"/>
        <v>0.19</v>
      </c>
      <c r="J28" s="206">
        <v>417.91</v>
      </c>
      <c r="K28" s="206">
        <v>0</v>
      </c>
      <c r="L28" s="123">
        <v>0</v>
      </c>
      <c r="M28" s="132">
        <f t="shared" si="3"/>
        <v>417.91</v>
      </c>
      <c r="N28" s="132">
        <f t="shared" si="4"/>
        <v>1255.4359887671233</v>
      </c>
      <c r="O28" s="132">
        <f t="shared" si="1"/>
        <v>20.895500000000002</v>
      </c>
      <c r="P28" s="123">
        <v>0.1</v>
      </c>
      <c r="Q28" s="133">
        <f t="shared" si="5"/>
        <v>0</v>
      </c>
    </row>
    <row r="29" spans="2:17" ht="15" x14ac:dyDescent="0.2">
      <c r="B29" s="118">
        <v>24</v>
      </c>
      <c r="C29" s="108" t="s">
        <v>2283</v>
      </c>
      <c r="D29" s="113">
        <v>38718</v>
      </c>
      <c r="E29" s="130">
        <v>44489</v>
      </c>
      <c r="F29" s="120">
        <f t="shared" si="0"/>
        <v>15.810958904109588</v>
      </c>
      <c r="G29" s="118">
        <v>10</v>
      </c>
      <c r="H29" s="123">
        <v>0.05</v>
      </c>
      <c r="I29" s="122">
        <f t="shared" si="2"/>
        <v>9.5000000000000001E-2</v>
      </c>
      <c r="J29" s="206">
        <v>269.5</v>
      </c>
      <c r="K29" s="206">
        <v>0</v>
      </c>
      <c r="L29" s="123">
        <v>0</v>
      </c>
      <c r="M29" s="132">
        <f t="shared" si="3"/>
        <v>269.5</v>
      </c>
      <c r="N29" s="132">
        <f t="shared" si="4"/>
        <v>404.80007534246573</v>
      </c>
      <c r="O29" s="132">
        <f t="shared" si="1"/>
        <v>13.475000000000001</v>
      </c>
      <c r="P29" s="123">
        <v>0.1</v>
      </c>
      <c r="Q29" s="133">
        <f t="shared" si="5"/>
        <v>0</v>
      </c>
    </row>
    <row r="30" spans="2:17" ht="15" x14ac:dyDescent="0.2">
      <c r="B30" s="118">
        <v>25</v>
      </c>
      <c r="C30" s="108" t="s">
        <v>2241</v>
      </c>
      <c r="D30" s="113">
        <v>38718</v>
      </c>
      <c r="E30" s="130">
        <v>44489</v>
      </c>
      <c r="F30" s="120">
        <f t="shared" si="0"/>
        <v>15.810958904109588</v>
      </c>
      <c r="G30" s="118">
        <v>10</v>
      </c>
      <c r="H30" s="123">
        <v>0.05</v>
      </c>
      <c r="I30" s="122">
        <f t="shared" si="2"/>
        <v>9.5000000000000001E-2</v>
      </c>
      <c r="J30" s="206">
        <v>419.67</v>
      </c>
      <c r="K30" s="206">
        <v>0</v>
      </c>
      <c r="L30" s="123">
        <v>0</v>
      </c>
      <c r="M30" s="132">
        <f t="shared" si="3"/>
        <v>419.67</v>
      </c>
      <c r="N30" s="132">
        <f t="shared" si="4"/>
        <v>630.36158671232874</v>
      </c>
      <c r="O30" s="132">
        <f t="shared" si="1"/>
        <v>20.983500000000003</v>
      </c>
      <c r="P30" s="123">
        <v>0.1</v>
      </c>
      <c r="Q30" s="133">
        <f t="shared" si="5"/>
        <v>0</v>
      </c>
    </row>
    <row r="31" spans="2:17" ht="15" x14ac:dyDescent="0.2">
      <c r="B31" s="118">
        <v>26</v>
      </c>
      <c r="C31" s="108" t="s">
        <v>2283</v>
      </c>
      <c r="D31" s="113">
        <v>38718</v>
      </c>
      <c r="E31" s="130">
        <v>44489</v>
      </c>
      <c r="F31" s="120">
        <f t="shared" si="0"/>
        <v>15.810958904109588</v>
      </c>
      <c r="G31" s="118">
        <v>10</v>
      </c>
      <c r="H31" s="123">
        <v>0.05</v>
      </c>
      <c r="I31" s="122">
        <f t="shared" si="2"/>
        <v>9.5000000000000001E-2</v>
      </c>
      <c r="J31" s="206">
        <v>269.5</v>
      </c>
      <c r="K31" s="206">
        <v>0</v>
      </c>
      <c r="L31" s="123">
        <v>0</v>
      </c>
      <c r="M31" s="132">
        <f t="shared" si="3"/>
        <v>269.5</v>
      </c>
      <c r="N31" s="132">
        <f t="shared" si="4"/>
        <v>404.80007534246573</v>
      </c>
      <c r="O31" s="132">
        <f t="shared" si="1"/>
        <v>13.475000000000001</v>
      </c>
      <c r="P31" s="123">
        <v>0.1</v>
      </c>
      <c r="Q31" s="133">
        <f t="shared" si="5"/>
        <v>0</v>
      </c>
    </row>
    <row r="32" spans="2:17" ht="15" x14ac:dyDescent="0.2">
      <c r="B32" s="118">
        <v>27</v>
      </c>
      <c r="C32" s="108" t="s">
        <v>2283</v>
      </c>
      <c r="D32" s="113">
        <v>38718</v>
      </c>
      <c r="E32" s="130">
        <v>44489</v>
      </c>
      <c r="F32" s="120">
        <f t="shared" si="0"/>
        <v>15.810958904109588</v>
      </c>
      <c r="G32" s="118">
        <v>10</v>
      </c>
      <c r="H32" s="123">
        <v>0.05</v>
      </c>
      <c r="I32" s="122">
        <f t="shared" si="2"/>
        <v>9.5000000000000001E-2</v>
      </c>
      <c r="J32" s="206">
        <v>269.5</v>
      </c>
      <c r="K32" s="206">
        <v>0</v>
      </c>
      <c r="L32" s="123">
        <v>0</v>
      </c>
      <c r="M32" s="132">
        <f t="shared" si="3"/>
        <v>269.5</v>
      </c>
      <c r="N32" s="132">
        <f t="shared" si="4"/>
        <v>404.80007534246573</v>
      </c>
      <c r="O32" s="132">
        <f t="shared" si="1"/>
        <v>13.475000000000001</v>
      </c>
      <c r="P32" s="123">
        <v>0.1</v>
      </c>
      <c r="Q32" s="133">
        <f t="shared" si="5"/>
        <v>0</v>
      </c>
    </row>
    <row r="33" spans="2:17" ht="15" x14ac:dyDescent="0.2">
      <c r="B33" s="118">
        <v>28</v>
      </c>
      <c r="C33" s="108" t="s">
        <v>2283</v>
      </c>
      <c r="D33" s="113">
        <v>38718</v>
      </c>
      <c r="E33" s="130">
        <v>44489</v>
      </c>
      <c r="F33" s="120">
        <f t="shared" si="0"/>
        <v>15.810958904109588</v>
      </c>
      <c r="G33" s="118">
        <v>10</v>
      </c>
      <c r="H33" s="123">
        <v>0.05</v>
      </c>
      <c r="I33" s="122">
        <f t="shared" si="2"/>
        <v>9.5000000000000001E-2</v>
      </c>
      <c r="J33" s="206">
        <v>269.43</v>
      </c>
      <c r="K33" s="206">
        <v>0</v>
      </c>
      <c r="L33" s="123">
        <v>0</v>
      </c>
      <c r="M33" s="132">
        <f t="shared" si="3"/>
        <v>269.43</v>
      </c>
      <c r="N33" s="132">
        <f t="shared" si="4"/>
        <v>404.69493246575342</v>
      </c>
      <c r="O33" s="132">
        <f t="shared" si="1"/>
        <v>13.471500000000001</v>
      </c>
      <c r="P33" s="123">
        <v>0.1</v>
      </c>
      <c r="Q33" s="133">
        <f t="shared" si="5"/>
        <v>0</v>
      </c>
    </row>
    <row r="34" spans="2:17" ht="15" x14ac:dyDescent="0.2">
      <c r="B34" s="118">
        <v>29</v>
      </c>
      <c r="C34" s="108" t="s">
        <v>2363</v>
      </c>
      <c r="D34" s="113">
        <v>38718</v>
      </c>
      <c r="E34" s="130">
        <v>44489</v>
      </c>
      <c r="F34" s="120">
        <f t="shared" si="0"/>
        <v>15.810958904109588</v>
      </c>
      <c r="G34" s="118">
        <v>10</v>
      </c>
      <c r="H34" s="123">
        <v>0.05</v>
      </c>
      <c r="I34" s="122">
        <f t="shared" si="2"/>
        <v>9.5000000000000001E-2</v>
      </c>
      <c r="J34" s="206">
        <v>208.2</v>
      </c>
      <c r="K34" s="206">
        <v>0</v>
      </c>
      <c r="L34" s="123">
        <v>0</v>
      </c>
      <c r="M34" s="132">
        <f t="shared" si="3"/>
        <v>208.2</v>
      </c>
      <c r="N34" s="132">
        <f t="shared" si="4"/>
        <v>312.72495616438351</v>
      </c>
      <c r="O34" s="132">
        <f t="shared" si="1"/>
        <v>10.41</v>
      </c>
      <c r="P34" s="123">
        <v>0.1</v>
      </c>
      <c r="Q34" s="133">
        <f t="shared" si="5"/>
        <v>0</v>
      </c>
    </row>
    <row r="35" spans="2:17" ht="15" x14ac:dyDescent="0.2">
      <c r="B35" s="118">
        <v>30</v>
      </c>
      <c r="C35" s="108" t="s">
        <v>2283</v>
      </c>
      <c r="D35" s="113">
        <v>38718</v>
      </c>
      <c r="E35" s="130">
        <v>44489</v>
      </c>
      <c r="F35" s="120">
        <f t="shared" si="0"/>
        <v>15.810958904109588</v>
      </c>
      <c r="G35" s="118">
        <v>10</v>
      </c>
      <c r="H35" s="123">
        <v>0.05</v>
      </c>
      <c r="I35" s="122">
        <f t="shared" si="2"/>
        <v>9.5000000000000001E-2</v>
      </c>
      <c r="J35" s="206">
        <v>326.75</v>
      </c>
      <c r="K35" s="206">
        <v>0</v>
      </c>
      <c r="L35" s="123">
        <v>0</v>
      </c>
      <c r="M35" s="132">
        <f t="shared" si="3"/>
        <v>326.75</v>
      </c>
      <c r="N35" s="132">
        <f t="shared" si="4"/>
        <v>490.79192808219176</v>
      </c>
      <c r="O35" s="132">
        <f t="shared" si="1"/>
        <v>16.337500000000002</v>
      </c>
      <c r="P35" s="123">
        <v>0.1</v>
      </c>
      <c r="Q35" s="133">
        <f t="shared" si="5"/>
        <v>0</v>
      </c>
    </row>
    <row r="36" spans="2:17" ht="15" x14ac:dyDescent="0.2">
      <c r="B36" s="118">
        <v>31</v>
      </c>
      <c r="C36" s="108" t="s">
        <v>2291</v>
      </c>
      <c r="D36" s="113">
        <v>38718</v>
      </c>
      <c r="E36" s="130">
        <v>44489</v>
      </c>
      <c r="F36" s="120">
        <f t="shared" si="0"/>
        <v>15.810958904109588</v>
      </c>
      <c r="G36" s="118">
        <v>10</v>
      </c>
      <c r="H36" s="123">
        <v>0.05</v>
      </c>
      <c r="I36" s="122">
        <f t="shared" si="2"/>
        <v>9.5000000000000001E-2</v>
      </c>
      <c r="J36" s="206">
        <v>321.25</v>
      </c>
      <c r="K36" s="206">
        <v>0</v>
      </c>
      <c r="L36" s="123">
        <v>0</v>
      </c>
      <c r="M36" s="132">
        <f t="shared" si="3"/>
        <v>321.25</v>
      </c>
      <c r="N36" s="132">
        <f t="shared" si="4"/>
        <v>482.53070205479452</v>
      </c>
      <c r="O36" s="132">
        <f t="shared" si="1"/>
        <v>16.0625</v>
      </c>
      <c r="P36" s="123">
        <v>0.1</v>
      </c>
      <c r="Q36" s="133">
        <f t="shared" si="5"/>
        <v>0</v>
      </c>
    </row>
    <row r="37" spans="2:17" ht="15" x14ac:dyDescent="0.2">
      <c r="B37" s="118">
        <v>32</v>
      </c>
      <c r="C37" s="108" t="s">
        <v>2426</v>
      </c>
      <c r="D37" s="113">
        <v>38718</v>
      </c>
      <c r="E37" s="130">
        <v>44489</v>
      </c>
      <c r="F37" s="120">
        <f t="shared" si="0"/>
        <v>15.810958904109588</v>
      </c>
      <c r="G37" s="118">
        <v>8</v>
      </c>
      <c r="H37" s="123">
        <v>0.05</v>
      </c>
      <c r="I37" s="122">
        <f t="shared" si="2"/>
        <v>0.11874999999999999</v>
      </c>
      <c r="J37" s="206">
        <v>128.11000000000001</v>
      </c>
      <c r="K37" s="206">
        <v>0</v>
      </c>
      <c r="L37" s="123">
        <v>0</v>
      </c>
      <c r="M37" s="132">
        <f t="shared" si="3"/>
        <v>128.11000000000001</v>
      </c>
      <c r="N37" s="132">
        <f t="shared" si="4"/>
        <v>240.53310599315068</v>
      </c>
      <c r="O37" s="132">
        <f t="shared" si="1"/>
        <v>6.4055000000000009</v>
      </c>
      <c r="P37" s="123">
        <v>0.1</v>
      </c>
      <c r="Q37" s="133">
        <f t="shared" si="5"/>
        <v>0</v>
      </c>
    </row>
    <row r="38" spans="2:17" ht="15" x14ac:dyDescent="0.2">
      <c r="B38" s="118">
        <v>33</v>
      </c>
      <c r="C38" s="108" t="s">
        <v>1936</v>
      </c>
      <c r="D38" s="113">
        <v>38718</v>
      </c>
      <c r="E38" s="130">
        <v>44489</v>
      </c>
      <c r="F38" s="120">
        <f t="shared" si="0"/>
        <v>15.810958904109588</v>
      </c>
      <c r="G38" s="118">
        <v>10</v>
      </c>
      <c r="H38" s="123">
        <v>0.05</v>
      </c>
      <c r="I38" s="122">
        <f t="shared" si="2"/>
        <v>9.5000000000000001E-2</v>
      </c>
      <c r="J38" s="206">
        <v>1556.72</v>
      </c>
      <c r="K38" s="206">
        <v>0</v>
      </c>
      <c r="L38" s="123">
        <v>0</v>
      </c>
      <c r="M38" s="132">
        <f t="shared" si="3"/>
        <v>1556.72</v>
      </c>
      <c r="N38" s="132">
        <f t="shared" si="4"/>
        <v>2338.2574147945206</v>
      </c>
      <c r="O38" s="132">
        <f t="shared" si="1"/>
        <v>77.836000000000013</v>
      </c>
      <c r="P38" s="123">
        <v>0.1</v>
      </c>
      <c r="Q38" s="133">
        <f t="shared" si="5"/>
        <v>0</v>
      </c>
    </row>
    <row r="39" spans="2:17" ht="15" x14ac:dyDescent="0.2">
      <c r="B39" s="118">
        <v>34</v>
      </c>
      <c r="C39" s="108" t="s">
        <v>2347</v>
      </c>
      <c r="D39" s="113">
        <v>38718</v>
      </c>
      <c r="E39" s="130">
        <v>44489</v>
      </c>
      <c r="F39" s="120">
        <f t="shared" si="0"/>
        <v>15.810958904109588</v>
      </c>
      <c r="G39" s="118">
        <v>8</v>
      </c>
      <c r="H39" s="123">
        <v>0.05</v>
      </c>
      <c r="I39" s="122">
        <f t="shared" si="2"/>
        <v>0.11874999999999999</v>
      </c>
      <c r="J39" s="206">
        <v>242.38</v>
      </c>
      <c r="K39" s="206">
        <v>0</v>
      </c>
      <c r="L39" s="123">
        <v>0</v>
      </c>
      <c r="M39" s="132">
        <f t="shared" si="3"/>
        <v>242.38</v>
      </c>
      <c r="N39" s="132">
        <f t="shared" si="4"/>
        <v>455.0809010273972</v>
      </c>
      <c r="O39" s="132">
        <f t="shared" si="1"/>
        <v>12.119</v>
      </c>
      <c r="P39" s="123">
        <v>0.1</v>
      </c>
      <c r="Q39" s="133">
        <f t="shared" si="5"/>
        <v>0</v>
      </c>
    </row>
    <row r="40" spans="2:17" ht="15" x14ac:dyDescent="0.2">
      <c r="B40" s="118">
        <v>35</v>
      </c>
      <c r="C40" s="108" t="s">
        <v>2289</v>
      </c>
      <c r="D40" s="113">
        <v>38718</v>
      </c>
      <c r="E40" s="130">
        <v>44489</v>
      </c>
      <c r="F40" s="120">
        <f t="shared" si="0"/>
        <v>15.810958904109588</v>
      </c>
      <c r="G40" s="118">
        <v>8</v>
      </c>
      <c r="H40" s="123">
        <v>0.05</v>
      </c>
      <c r="I40" s="122">
        <f t="shared" si="2"/>
        <v>0.11874999999999999</v>
      </c>
      <c r="J40" s="206">
        <v>323.18</v>
      </c>
      <c r="K40" s="206">
        <v>0</v>
      </c>
      <c r="L40" s="123">
        <v>0</v>
      </c>
      <c r="M40" s="132">
        <f t="shared" si="3"/>
        <v>323.18</v>
      </c>
      <c r="N40" s="132">
        <f t="shared" si="4"/>
        <v>606.78705171232878</v>
      </c>
      <c r="O40" s="132">
        <f t="shared" si="1"/>
        <v>16.159000000000002</v>
      </c>
      <c r="P40" s="123">
        <v>0.1</v>
      </c>
      <c r="Q40" s="133">
        <f t="shared" si="5"/>
        <v>0</v>
      </c>
    </row>
    <row r="41" spans="2:17" ht="15" x14ac:dyDescent="0.2">
      <c r="B41" s="118">
        <v>36</v>
      </c>
      <c r="C41" s="108" t="s">
        <v>2256</v>
      </c>
      <c r="D41" s="113">
        <v>38718</v>
      </c>
      <c r="E41" s="130">
        <v>44489</v>
      </c>
      <c r="F41" s="120">
        <f t="shared" si="0"/>
        <v>15.810958904109588</v>
      </c>
      <c r="G41" s="118">
        <v>8</v>
      </c>
      <c r="H41" s="123">
        <v>0.05</v>
      </c>
      <c r="I41" s="122">
        <f t="shared" si="2"/>
        <v>0.11874999999999999</v>
      </c>
      <c r="J41" s="206">
        <v>396.41</v>
      </c>
      <c r="K41" s="206">
        <v>0</v>
      </c>
      <c r="L41" s="123">
        <v>0</v>
      </c>
      <c r="M41" s="132">
        <f t="shared" si="3"/>
        <v>396.41</v>
      </c>
      <c r="N41" s="132">
        <f t="shared" si="4"/>
        <v>744.28013852739718</v>
      </c>
      <c r="O41" s="132">
        <f t="shared" si="1"/>
        <v>19.820500000000003</v>
      </c>
      <c r="P41" s="123">
        <v>0.1</v>
      </c>
      <c r="Q41" s="133">
        <f t="shared" si="5"/>
        <v>0</v>
      </c>
    </row>
    <row r="42" spans="2:17" ht="15" x14ac:dyDescent="0.2">
      <c r="B42" s="118">
        <v>37</v>
      </c>
      <c r="C42" s="108" t="s">
        <v>2387</v>
      </c>
      <c r="D42" s="113">
        <v>38718</v>
      </c>
      <c r="E42" s="130">
        <v>44489</v>
      </c>
      <c r="F42" s="120">
        <f t="shared" si="0"/>
        <v>15.810958904109588</v>
      </c>
      <c r="G42" s="118">
        <v>8</v>
      </c>
      <c r="H42" s="123">
        <v>0.05</v>
      </c>
      <c r="I42" s="122">
        <f t="shared" si="2"/>
        <v>0.11874999999999999</v>
      </c>
      <c r="J42" s="206">
        <v>181.29</v>
      </c>
      <c r="K42" s="206">
        <v>0</v>
      </c>
      <c r="L42" s="123">
        <v>0</v>
      </c>
      <c r="M42" s="132">
        <f t="shared" si="3"/>
        <v>181.29</v>
      </c>
      <c r="N42" s="132">
        <f t="shared" si="4"/>
        <v>340.38128784246572</v>
      </c>
      <c r="O42" s="132">
        <f t="shared" si="1"/>
        <v>9.0645000000000007</v>
      </c>
      <c r="P42" s="123">
        <v>0.1</v>
      </c>
      <c r="Q42" s="133">
        <f t="shared" si="5"/>
        <v>0</v>
      </c>
    </row>
    <row r="43" spans="2:17" ht="15" x14ac:dyDescent="0.2">
      <c r="B43" s="118">
        <v>38</v>
      </c>
      <c r="C43" s="108" t="s">
        <v>2254</v>
      </c>
      <c r="D43" s="113">
        <v>38718</v>
      </c>
      <c r="E43" s="130">
        <v>44489</v>
      </c>
      <c r="F43" s="120">
        <f t="shared" si="0"/>
        <v>15.810958904109588</v>
      </c>
      <c r="G43" s="118">
        <v>8</v>
      </c>
      <c r="H43" s="123">
        <v>0.05</v>
      </c>
      <c r="I43" s="122">
        <f t="shared" si="2"/>
        <v>0.11874999999999999</v>
      </c>
      <c r="J43" s="206">
        <v>400.26</v>
      </c>
      <c r="K43" s="206">
        <v>0</v>
      </c>
      <c r="L43" s="123">
        <v>0</v>
      </c>
      <c r="M43" s="132">
        <f t="shared" si="3"/>
        <v>400.26</v>
      </c>
      <c r="N43" s="132">
        <f t="shared" si="4"/>
        <v>751.50871130136977</v>
      </c>
      <c r="O43" s="132">
        <f t="shared" si="1"/>
        <v>20.013000000000002</v>
      </c>
      <c r="P43" s="123">
        <v>0.1</v>
      </c>
      <c r="Q43" s="133">
        <f t="shared" si="5"/>
        <v>0</v>
      </c>
    </row>
    <row r="44" spans="2:17" ht="15" x14ac:dyDescent="0.2">
      <c r="B44" s="118">
        <v>39</v>
      </c>
      <c r="C44" s="108" t="s">
        <v>2401</v>
      </c>
      <c r="D44" s="113">
        <v>38718</v>
      </c>
      <c r="E44" s="130">
        <v>44489</v>
      </c>
      <c r="F44" s="120">
        <f t="shared" si="0"/>
        <v>15.810958904109588</v>
      </c>
      <c r="G44" s="118">
        <v>8</v>
      </c>
      <c r="H44" s="123">
        <v>0.05</v>
      </c>
      <c r="I44" s="122">
        <f t="shared" si="2"/>
        <v>0.11874999999999999</v>
      </c>
      <c r="J44" s="206">
        <v>169.65</v>
      </c>
      <c r="K44" s="206">
        <v>0</v>
      </c>
      <c r="L44" s="123">
        <v>0</v>
      </c>
      <c r="M44" s="132">
        <f t="shared" si="3"/>
        <v>169.65</v>
      </c>
      <c r="N44" s="132">
        <f t="shared" si="4"/>
        <v>318.52658989726024</v>
      </c>
      <c r="O44" s="132">
        <f t="shared" si="1"/>
        <v>8.4824999999999999</v>
      </c>
      <c r="P44" s="123">
        <v>0.1</v>
      </c>
      <c r="Q44" s="133">
        <f t="shared" si="5"/>
        <v>0</v>
      </c>
    </row>
    <row r="45" spans="2:17" ht="15" x14ac:dyDescent="0.2">
      <c r="B45" s="118">
        <v>40</v>
      </c>
      <c r="C45" s="108" t="s">
        <v>2414</v>
      </c>
      <c r="D45" s="113">
        <v>38718</v>
      </c>
      <c r="E45" s="130">
        <v>44489</v>
      </c>
      <c r="F45" s="120">
        <f t="shared" si="0"/>
        <v>15.810958904109588</v>
      </c>
      <c r="G45" s="118">
        <v>8</v>
      </c>
      <c r="H45" s="123">
        <v>0.05</v>
      </c>
      <c r="I45" s="122">
        <f t="shared" si="2"/>
        <v>0.11874999999999999</v>
      </c>
      <c r="J45" s="206">
        <v>150.22999999999999</v>
      </c>
      <c r="K45" s="206">
        <v>0</v>
      </c>
      <c r="L45" s="123">
        <v>0</v>
      </c>
      <c r="M45" s="132">
        <f t="shared" si="3"/>
        <v>150.22999999999999</v>
      </c>
      <c r="N45" s="132">
        <f t="shared" si="4"/>
        <v>282.06454229452049</v>
      </c>
      <c r="O45" s="132">
        <f t="shared" si="1"/>
        <v>7.5114999999999998</v>
      </c>
      <c r="P45" s="123">
        <v>0.1</v>
      </c>
      <c r="Q45" s="133">
        <f t="shared" si="5"/>
        <v>0</v>
      </c>
    </row>
    <row r="46" spans="2:17" ht="15" x14ac:dyDescent="0.2">
      <c r="B46" s="118">
        <v>41</v>
      </c>
      <c r="C46" s="108" t="s">
        <v>2418</v>
      </c>
      <c r="D46" s="113">
        <v>38718</v>
      </c>
      <c r="E46" s="130">
        <v>44489</v>
      </c>
      <c r="F46" s="120">
        <f t="shared" si="0"/>
        <v>15.810958904109588</v>
      </c>
      <c r="G46" s="118">
        <v>10</v>
      </c>
      <c r="H46" s="123">
        <v>0.05</v>
      </c>
      <c r="I46" s="122">
        <f t="shared" si="2"/>
        <v>9.5000000000000001E-2</v>
      </c>
      <c r="J46" s="206">
        <v>135.76</v>
      </c>
      <c r="K46" s="206">
        <v>0</v>
      </c>
      <c r="L46" s="123">
        <v>0</v>
      </c>
      <c r="M46" s="132">
        <f t="shared" si="3"/>
        <v>135.76</v>
      </c>
      <c r="N46" s="132">
        <f t="shared" si="4"/>
        <v>203.91709917808217</v>
      </c>
      <c r="O46" s="132">
        <f t="shared" si="1"/>
        <v>6.7880000000000003</v>
      </c>
      <c r="P46" s="123">
        <v>0.1</v>
      </c>
      <c r="Q46" s="133">
        <f t="shared" si="5"/>
        <v>0</v>
      </c>
    </row>
    <row r="47" spans="2:17" ht="15" x14ac:dyDescent="0.2">
      <c r="B47" s="118">
        <v>42</v>
      </c>
      <c r="C47" s="108" t="s">
        <v>2303</v>
      </c>
      <c r="D47" s="113">
        <v>38718</v>
      </c>
      <c r="E47" s="130">
        <v>44489</v>
      </c>
      <c r="F47" s="120">
        <f t="shared" si="0"/>
        <v>15.810958904109588</v>
      </c>
      <c r="G47" s="118">
        <v>10</v>
      </c>
      <c r="H47" s="123">
        <v>0.05</v>
      </c>
      <c r="I47" s="122">
        <f t="shared" si="2"/>
        <v>9.5000000000000001E-2</v>
      </c>
      <c r="J47" s="206">
        <v>299.62</v>
      </c>
      <c r="K47" s="206">
        <v>0</v>
      </c>
      <c r="L47" s="123">
        <v>0</v>
      </c>
      <c r="M47" s="132">
        <f t="shared" si="3"/>
        <v>299.62</v>
      </c>
      <c r="N47" s="132">
        <f t="shared" si="4"/>
        <v>450.04155315068493</v>
      </c>
      <c r="O47" s="132">
        <f t="shared" si="1"/>
        <v>14.981000000000002</v>
      </c>
      <c r="P47" s="123">
        <v>0.1</v>
      </c>
      <c r="Q47" s="133">
        <f t="shared" si="5"/>
        <v>0</v>
      </c>
    </row>
    <row r="48" spans="2:17" ht="15" x14ac:dyDescent="0.2">
      <c r="B48" s="118">
        <v>43</v>
      </c>
      <c r="C48" s="108" t="s">
        <v>2330</v>
      </c>
      <c r="D48" s="113">
        <v>38718</v>
      </c>
      <c r="E48" s="130">
        <v>44489</v>
      </c>
      <c r="F48" s="120">
        <f t="shared" si="0"/>
        <v>15.810958904109588</v>
      </c>
      <c r="G48" s="118">
        <v>10</v>
      </c>
      <c r="H48" s="123">
        <v>0.05</v>
      </c>
      <c r="I48" s="122">
        <f t="shared" si="2"/>
        <v>9.5000000000000001E-2</v>
      </c>
      <c r="J48" s="206">
        <v>269.48</v>
      </c>
      <c r="K48" s="206">
        <v>0</v>
      </c>
      <c r="L48" s="123">
        <v>0</v>
      </c>
      <c r="M48" s="132">
        <f t="shared" si="3"/>
        <v>269.48</v>
      </c>
      <c r="N48" s="132">
        <f t="shared" si="4"/>
        <v>404.77003452054794</v>
      </c>
      <c r="O48" s="132">
        <f t="shared" si="1"/>
        <v>13.474000000000002</v>
      </c>
      <c r="P48" s="123">
        <v>0.1</v>
      </c>
      <c r="Q48" s="133">
        <f t="shared" si="5"/>
        <v>0</v>
      </c>
    </row>
    <row r="49" spans="2:17" ht="15" x14ac:dyDescent="0.2">
      <c r="B49" s="118">
        <v>44</v>
      </c>
      <c r="C49" s="108" t="s">
        <v>2247</v>
      </c>
      <c r="D49" s="113">
        <v>38718</v>
      </c>
      <c r="E49" s="130">
        <v>44489</v>
      </c>
      <c r="F49" s="120">
        <f t="shared" si="0"/>
        <v>15.810958904109588</v>
      </c>
      <c r="G49" s="118">
        <v>10</v>
      </c>
      <c r="H49" s="123">
        <v>0.05</v>
      </c>
      <c r="I49" s="122">
        <f t="shared" si="2"/>
        <v>9.5000000000000001E-2</v>
      </c>
      <c r="J49" s="206">
        <v>409.1</v>
      </c>
      <c r="K49" s="206">
        <v>0</v>
      </c>
      <c r="L49" s="123">
        <v>0</v>
      </c>
      <c r="M49" s="132">
        <f t="shared" si="3"/>
        <v>409.1</v>
      </c>
      <c r="N49" s="132">
        <f t="shared" si="4"/>
        <v>614.48501232876708</v>
      </c>
      <c r="O49" s="132">
        <f t="shared" si="1"/>
        <v>20.455000000000002</v>
      </c>
      <c r="P49" s="123">
        <v>0.1</v>
      </c>
      <c r="Q49" s="133">
        <f t="shared" si="5"/>
        <v>0</v>
      </c>
    </row>
    <row r="50" spans="2:17" ht="15" x14ac:dyDescent="0.2">
      <c r="B50" s="118">
        <v>45</v>
      </c>
      <c r="C50" s="108" t="s">
        <v>2318</v>
      </c>
      <c r="D50" s="113">
        <v>38718</v>
      </c>
      <c r="E50" s="130">
        <v>44489</v>
      </c>
      <c r="F50" s="120">
        <f t="shared" si="0"/>
        <v>15.810958904109588</v>
      </c>
      <c r="G50" s="118">
        <v>10</v>
      </c>
      <c r="H50" s="123">
        <v>0.05</v>
      </c>
      <c r="I50" s="122">
        <f t="shared" si="2"/>
        <v>9.5000000000000001E-2</v>
      </c>
      <c r="J50" s="206">
        <v>273.95999999999998</v>
      </c>
      <c r="K50" s="206">
        <v>0</v>
      </c>
      <c r="L50" s="123">
        <v>0</v>
      </c>
      <c r="M50" s="132">
        <f t="shared" si="3"/>
        <v>273.95999999999998</v>
      </c>
      <c r="N50" s="132">
        <f t="shared" si="4"/>
        <v>411.49917863013695</v>
      </c>
      <c r="O50" s="132">
        <f t="shared" si="1"/>
        <v>13.698</v>
      </c>
      <c r="P50" s="123">
        <v>0.1</v>
      </c>
      <c r="Q50" s="133">
        <f t="shared" si="5"/>
        <v>0</v>
      </c>
    </row>
    <row r="51" spans="2:17" ht="15" x14ac:dyDescent="0.2">
      <c r="B51" s="118">
        <v>46</v>
      </c>
      <c r="C51" s="108" t="s">
        <v>2322</v>
      </c>
      <c r="D51" s="113">
        <v>38718</v>
      </c>
      <c r="E51" s="130">
        <v>44489</v>
      </c>
      <c r="F51" s="120">
        <f t="shared" si="0"/>
        <v>15.810958904109588</v>
      </c>
      <c r="G51" s="118">
        <v>10</v>
      </c>
      <c r="H51" s="123">
        <v>0.05</v>
      </c>
      <c r="I51" s="122">
        <f t="shared" si="2"/>
        <v>9.5000000000000001E-2</v>
      </c>
      <c r="J51" s="206">
        <v>273.61</v>
      </c>
      <c r="K51" s="206">
        <v>0</v>
      </c>
      <c r="L51" s="123">
        <v>0</v>
      </c>
      <c r="M51" s="132">
        <f t="shared" si="3"/>
        <v>273.61</v>
      </c>
      <c r="N51" s="132">
        <f t="shared" si="4"/>
        <v>410.97346424657536</v>
      </c>
      <c r="O51" s="132">
        <f t="shared" si="1"/>
        <v>13.680500000000002</v>
      </c>
      <c r="P51" s="123">
        <v>0.1</v>
      </c>
      <c r="Q51" s="133">
        <f t="shared" si="5"/>
        <v>0</v>
      </c>
    </row>
    <row r="52" spans="2:17" ht="15" x14ac:dyDescent="0.2">
      <c r="B52" s="118">
        <v>47</v>
      </c>
      <c r="C52" s="108" t="s">
        <v>2177</v>
      </c>
      <c r="D52" s="113">
        <v>38718</v>
      </c>
      <c r="E52" s="130">
        <v>44489</v>
      </c>
      <c r="F52" s="120">
        <f t="shared" si="0"/>
        <v>15.810958904109588</v>
      </c>
      <c r="G52" s="118">
        <v>8</v>
      </c>
      <c r="H52" s="123">
        <v>0.05</v>
      </c>
      <c r="I52" s="122">
        <f t="shared" si="2"/>
        <v>0.11874999999999999</v>
      </c>
      <c r="J52" s="206">
        <v>565.97</v>
      </c>
      <c r="K52" s="206">
        <v>0</v>
      </c>
      <c r="L52" s="123">
        <v>0</v>
      </c>
      <c r="M52" s="132">
        <f t="shared" si="3"/>
        <v>565.97</v>
      </c>
      <c r="N52" s="132">
        <f t="shared" si="4"/>
        <v>1062.6377488013698</v>
      </c>
      <c r="O52" s="132">
        <f t="shared" si="1"/>
        <v>28.298500000000004</v>
      </c>
      <c r="P52" s="123">
        <v>0.1</v>
      </c>
      <c r="Q52" s="133">
        <f t="shared" si="5"/>
        <v>0</v>
      </c>
    </row>
    <row r="53" spans="2:17" ht="15" x14ac:dyDescent="0.2">
      <c r="B53" s="118">
        <v>48</v>
      </c>
      <c r="C53" s="108" t="s">
        <v>2395</v>
      </c>
      <c r="D53" s="113">
        <v>38718</v>
      </c>
      <c r="E53" s="130">
        <v>44489</v>
      </c>
      <c r="F53" s="120">
        <f t="shared" si="0"/>
        <v>15.810958904109588</v>
      </c>
      <c r="G53" s="118">
        <v>5</v>
      </c>
      <c r="H53" s="123">
        <v>0.05</v>
      </c>
      <c r="I53" s="122">
        <f t="shared" si="2"/>
        <v>0.19</v>
      </c>
      <c r="J53" s="206">
        <v>172.15</v>
      </c>
      <c r="K53" s="206">
        <v>0</v>
      </c>
      <c r="L53" s="123">
        <v>0</v>
      </c>
      <c r="M53" s="132">
        <f t="shared" si="3"/>
        <v>172.15</v>
      </c>
      <c r="N53" s="132">
        <f t="shared" si="4"/>
        <v>517.15274931506849</v>
      </c>
      <c r="O53" s="132">
        <f t="shared" si="1"/>
        <v>8.6074999999999999</v>
      </c>
      <c r="P53" s="123">
        <v>0.1</v>
      </c>
      <c r="Q53" s="133">
        <f t="shared" si="5"/>
        <v>0</v>
      </c>
    </row>
    <row r="54" spans="2:17" ht="15" x14ac:dyDescent="0.2">
      <c r="B54" s="118">
        <v>49</v>
      </c>
      <c r="C54" s="108" t="s">
        <v>16</v>
      </c>
      <c r="D54" s="113">
        <v>38718</v>
      </c>
      <c r="E54" s="130">
        <v>44489</v>
      </c>
      <c r="F54" s="120">
        <f t="shared" si="0"/>
        <v>15.810958904109588</v>
      </c>
      <c r="G54" s="118">
        <v>10</v>
      </c>
      <c r="H54" s="123">
        <v>0.05</v>
      </c>
      <c r="I54" s="122">
        <f t="shared" si="2"/>
        <v>9.5000000000000001E-2</v>
      </c>
      <c r="J54" s="206">
        <v>107.29</v>
      </c>
      <c r="K54" s="206">
        <v>0</v>
      </c>
      <c r="L54" s="123">
        <v>0</v>
      </c>
      <c r="M54" s="132">
        <f t="shared" si="3"/>
        <v>107.29</v>
      </c>
      <c r="N54" s="132">
        <f t="shared" si="4"/>
        <v>161.15398917808218</v>
      </c>
      <c r="O54" s="132">
        <f t="shared" si="1"/>
        <v>5.3645000000000005</v>
      </c>
      <c r="P54" s="123">
        <v>0.1</v>
      </c>
      <c r="Q54" s="133">
        <f t="shared" si="5"/>
        <v>0</v>
      </c>
    </row>
    <row r="55" spans="2:17" ht="15" x14ac:dyDescent="0.2">
      <c r="B55" s="118">
        <v>50</v>
      </c>
      <c r="C55" s="108" t="s">
        <v>2078</v>
      </c>
      <c r="D55" s="113">
        <v>38718</v>
      </c>
      <c r="E55" s="130">
        <v>44489</v>
      </c>
      <c r="F55" s="120">
        <f t="shared" si="0"/>
        <v>15.810958904109588</v>
      </c>
      <c r="G55" s="118">
        <v>10</v>
      </c>
      <c r="H55" s="123">
        <v>0.05</v>
      </c>
      <c r="I55" s="122">
        <f t="shared" si="2"/>
        <v>9.5000000000000001E-2</v>
      </c>
      <c r="J55" s="206">
        <v>888.88</v>
      </c>
      <c r="K55" s="206">
        <v>0</v>
      </c>
      <c r="L55" s="123">
        <v>0</v>
      </c>
      <c r="M55" s="132">
        <f t="shared" si="3"/>
        <v>888.88</v>
      </c>
      <c r="N55" s="132">
        <f t="shared" si="4"/>
        <v>1335.1342893150684</v>
      </c>
      <c r="O55" s="132">
        <f t="shared" si="1"/>
        <v>44.444000000000003</v>
      </c>
      <c r="P55" s="123">
        <v>0.1</v>
      </c>
      <c r="Q55" s="133">
        <f t="shared" si="5"/>
        <v>0</v>
      </c>
    </row>
    <row r="56" spans="2:17" ht="15" x14ac:dyDescent="0.2">
      <c r="B56" s="118">
        <v>51</v>
      </c>
      <c r="C56" s="108" t="s">
        <v>2429</v>
      </c>
      <c r="D56" s="113">
        <v>38718</v>
      </c>
      <c r="E56" s="130">
        <v>44489</v>
      </c>
      <c r="F56" s="120">
        <f t="shared" si="0"/>
        <v>15.810958904109588</v>
      </c>
      <c r="G56" s="118">
        <v>10</v>
      </c>
      <c r="H56" s="123">
        <v>0.05</v>
      </c>
      <c r="I56" s="122">
        <f t="shared" si="2"/>
        <v>9.5000000000000001E-2</v>
      </c>
      <c r="J56" s="206">
        <v>119.09</v>
      </c>
      <c r="K56" s="206">
        <v>0</v>
      </c>
      <c r="L56" s="123">
        <v>0</v>
      </c>
      <c r="M56" s="132">
        <f t="shared" si="3"/>
        <v>119.09</v>
      </c>
      <c r="N56" s="132">
        <f t="shared" si="4"/>
        <v>178.87807410958905</v>
      </c>
      <c r="O56" s="132">
        <f t="shared" si="1"/>
        <v>5.9545000000000003</v>
      </c>
      <c r="P56" s="123">
        <v>0.1</v>
      </c>
      <c r="Q56" s="133">
        <f t="shared" si="5"/>
        <v>0</v>
      </c>
    </row>
    <row r="57" spans="2:17" ht="15" x14ac:dyDescent="0.2">
      <c r="B57" s="118">
        <v>52</v>
      </c>
      <c r="C57" s="108" t="s">
        <v>2293</v>
      </c>
      <c r="D57" s="113">
        <v>38718</v>
      </c>
      <c r="E57" s="130">
        <v>44489</v>
      </c>
      <c r="F57" s="120">
        <f t="shared" si="0"/>
        <v>15.810958904109588</v>
      </c>
      <c r="G57" s="118">
        <v>10</v>
      </c>
      <c r="H57" s="123">
        <v>0.05</v>
      </c>
      <c r="I57" s="122">
        <f t="shared" si="2"/>
        <v>9.5000000000000001E-2</v>
      </c>
      <c r="J57" s="206">
        <v>320.41000000000003</v>
      </c>
      <c r="K57" s="206">
        <v>0</v>
      </c>
      <c r="L57" s="123">
        <v>0</v>
      </c>
      <c r="M57" s="132">
        <f t="shared" si="3"/>
        <v>320.41000000000003</v>
      </c>
      <c r="N57" s="132">
        <f t="shared" si="4"/>
        <v>481.26898753424661</v>
      </c>
      <c r="O57" s="132">
        <f t="shared" si="1"/>
        <v>16.020500000000002</v>
      </c>
      <c r="P57" s="123">
        <v>0.1</v>
      </c>
      <c r="Q57" s="133">
        <f t="shared" si="5"/>
        <v>0</v>
      </c>
    </row>
    <row r="58" spans="2:17" ht="15" x14ac:dyDescent="0.2">
      <c r="B58" s="118">
        <v>53</v>
      </c>
      <c r="C58" s="108" t="s">
        <v>1865</v>
      </c>
      <c r="D58" s="113">
        <v>38718</v>
      </c>
      <c r="E58" s="130">
        <v>44489</v>
      </c>
      <c r="F58" s="120">
        <f t="shared" si="0"/>
        <v>15.810958904109588</v>
      </c>
      <c r="G58" s="118">
        <v>10</v>
      </c>
      <c r="H58" s="123">
        <v>0.05</v>
      </c>
      <c r="I58" s="122">
        <f t="shared" si="2"/>
        <v>9.5000000000000001E-2</v>
      </c>
      <c r="J58" s="206">
        <v>2289.02</v>
      </c>
      <c r="K58" s="206">
        <v>0</v>
      </c>
      <c r="L58" s="123">
        <v>0</v>
      </c>
      <c r="M58" s="132">
        <f t="shared" si="3"/>
        <v>2289.02</v>
      </c>
      <c r="N58" s="132">
        <f t="shared" si="4"/>
        <v>3438.2021093150684</v>
      </c>
      <c r="O58" s="132">
        <f t="shared" si="1"/>
        <v>114.45100000000001</v>
      </c>
      <c r="P58" s="123">
        <v>0.1</v>
      </c>
      <c r="Q58" s="133">
        <f t="shared" si="5"/>
        <v>0</v>
      </c>
    </row>
    <row r="59" spans="2:17" ht="15" x14ac:dyDescent="0.2">
      <c r="B59" s="118">
        <v>54</v>
      </c>
      <c r="C59" s="108" t="s">
        <v>2349</v>
      </c>
      <c r="D59" s="113">
        <v>38718</v>
      </c>
      <c r="E59" s="130">
        <v>44489</v>
      </c>
      <c r="F59" s="120">
        <f t="shared" si="0"/>
        <v>15.810958904109588</v>
      </c>
      <c r="G59" s="118">
        <v>8</v>
      </c>
      <c r="H59" s="123">
        <v>0.05</v>
      </c>
      <c r="I59" s="122">
        <f t="shared" si="2"/>
        <v>0.11874999999999999</v>
      </c>
      <c r="J59" s="206">
        <v>234.95</v>
      </c>
      <c r="K59" s="206">
        <v>0</v>
      </c>
      <c r="L59" s="123">
        <v>0</v>
      </c>
      <c r="M59" s="132">
        <f t="shared" si="3"/>
        <v>234.95</v>
      </c>
      <c r="N59" s="132">
        <f t="shared" si="4"/>
        <v>441.13069434931498</v>
      </c>
      <c r="O59" s="132">
        <f t="shared" si="1"/>
        <v>11.7475</v>
      </c>
      <c r="P59" s="123">
        <v>0.1</v>
      </c>
      <c r="Q59" s="133">
        <f t="shared" si="5"/>
        <v>0</v>
      </c>
    </row>
    <row r="60" spans="2:17" ht="15" x14ac:dyDescent="0.2">
      <c r="B60" s="118">
        <v>55</v>
      </c>
      <c r="C60" s="108" t="s">
        <v>1779</v>
      </c>
      <c r="D60" s="113">
        <v>38808</v>
      </c>
      <c r="E60" s="130">
        <v>44489</v>
      </c>
      <c r="F60" s="120">
        <f t="shared" si="0"/>
        <v>15.564383561643835</v>
      </c>
      <c r="G60" s="118">
        <v>5</v>
      </c>
      <c r="H60" s="123">
        <v>0.05</v>
      </c>
      <c r="I60" s="122">
        <f t="shared" si="2"/>
        <v>0.19</v>
      </c>
      <c r="J60" s="206">
        <v>3459</v>
      </c>
      <c r="K60" s="206">
        <v>0</v>
      </c>
      <c r="L60" s="123">
        <v>0</v>
      </c>
      <c r="M60" s="132">
        <f t="shared" si="3"/>
        <v>3459</v>
      </c>
      <c r="N60" s="132">
        <f t="shared" si="4"/>
        <v>10229.068520547946</v>
      </c>
      <c r="O60" s="132">
        <f t="shared" si="1"/>
        <v>172.95000000000002</v>
      </c>
      <c r="P60" s="123">
        <v>0.1</v>
      </c>
      <c r="Q60" s="133">
        <f t="shared" si="5"/>
        <v>0</v>
      </c>
    </row>
    <row r="61" spans="2:17" ht="15" x14ac:dyDescent="0.2">
      <c r="B61" s="118">
        <v>56</v>
      </c>
      <c r="C61" s="108" t="s">
        <v>1025</v>
      </c>
      <c r="D61" s="113">
        <v>41090</v>
      </c>
      <c r="E61" s="130">
        <v>44489</v>
      </c>
      <c r="F61" s="120">
        <f t="shared" si="0"/>
        <v>9.3123287671232884</v>
      </c>
      <c r="G61" s="118">
        <v>5</v>
      </c>
      <c r="H61" s="123">
        <v>0.05</v>
      </c>
      <c r="I61" s="122">
        <f t="shared" si="2"/>
        <v>0.19</v>
      </c>
      <c r="J61" s="206">
        <v>78032</v>
      </c>
      <c r="K61" s="206">
        <v>13799.59</v>
      </c>
      <c r="L61" s="123">
        <v>0</v>
      </c>
      <c r="M61" s="132">
        <f t="shared" si="3"/>
        <v>78032</v>
      </c>
      <c r="N61" s="132">
        <f t="shared" si="4"/>
        <v>138065.33128767126</v>
      </c>
      <c r="O61" s="132">
        <f t="shared" si="1"/>
        <v>3901.6000000000004</v>
      </c>
      <c r="P61" s="123">
        <v>0.1</v>
      </c>
      <c r="Q61" s="133">
        <f t="shared" si="5"/>
        <v>3901.6000000000004</v>
      </c>
    </row>
    <row r="62" spans="2:17" ht="15" x14ac:dyDescent="0.2">
      <c r="B62" s="118">
        <v>57</v>
      </c>
      <c r="C62" s="108" t="s">
        <v>1546</v>
      </c>
      <c r="D62" s="113">
        <v>41090</v>
      </c>
      <c r="E62" s="130">
        <v>44489</v>
      </c>
      <c r="F62" s="120">
        <f t="shared" si="0"/>
        <v>9.3123287671232884</v>
      </c>
      <c r="G62" s="118">
        <v>5</v>
      </c>
      <c r="H62" s="123">
        <v>0.05</v>
      </c>
      <c r="I62" s="122">
        <f t="shared" si="2"/>
        <v>0.19</v>
      </c>
      <c r="J62" s="206">
        <v>11395</v>
      </c>
      <c r="K62" s="206">
        <v>2015.27</v>
      </c>
      <c r="L62" s="123">
        <v>0</v>
      </c>
      <c r="M62" s="132">
        <f t="shared" si="3"/>
        <v>11395</v>
      </c>
      <c r="N62" s="132">
        <f t="shared" si="4"/>
        <v>20161.657397260278</v>
      </c>
      <c r="O62" s="132">
        <f t="shared" si="1"/>
        <v>569.75</v>
      </c>
      <c r="P62" s="123">
        <v>0.1</v>
      </c>
      <c r="Q62" s="133">
        <f t="shared" si="5"/>
        <v>569.75</v>
      </c>
    </row>
    <row r="63" spans="2:17" ht="15" x14ac:dyDescent="0.2">
      <c r="B63" s="118">
        <v>58</v>
      </c>
      <c r="C63" s="108" t="s">
        <v>1304</v>
      </c>
      <c r="D63" s="113">
        <v>41090</v>
      </c>
      <c r="E63" s="130">
        <v>44489</v>
      </c>
      <c r="F63" s="120">
        <f t="shared" si="0"/>
        <v>9.3123287671232884</v>
      </c>
      <c r="G63" s="118">
        <v>5</v>
      </c>
      <c r="H63" s="123">
        <v>0.05</v>
      </c>
      <c r="I63" s="122">
        <f t="shared" si="2"/>
        <v>0.19</v>
      </c>
      <c r="J63" s="206">
        <v>26163</v>
      </c>
      <c r="K63" s="206">
        <v>4626.71</v>
      </c>
      <c r="L63" s="123">
        <v>0</v>
      </c>
      <c r="M63" s="132">
        <f t="shared" si="3"/>
        <v>26163</v>
      </c>
      <c r="N63" s="132">
        <f t="shared" si="4"/>
        <v>46291.306931506857</v>
      </c>
      <c r="O63" s="132">
        <f t="shared" si="1"/>
        <v>1308.1500000000001</v>
      </c>
      <c r="P63" s="123">
        <v>0.1</v>
      </c>
      <c r="Q63" s="133">
        <f t="shared" si="5"/>
        <v>1308.1500000000001</v>
      </c>
    </row>
    <row r="64" spans="2:17" ht="15" x14ac:dyDescent="0.2">
      <c r="B64" s="118">
        <v>59</v>
      </c>
      <c r="C64" s="108" t="s">
        <v>1300</v>
      </c>
      <c r="D64" s="113">
        <v>41090</v>
      </c>
      <c r="E64" s="130">
        <v>44489</v>
      </c>
      <c r="F64" s="120">
        <f t="shared" si="0"/>
        <v>9.3123287671232884</v>
      </c>
      <c r="G64" s="118">
        <v>8</v>
      </c>
      <c r="H64" s="123">
        <v>0.05</v>
      </c>
      <c r="I64" s="122">
        <f t="shared" si="2"/>
        <v>0.11874999999999999</v>
      </c>
      <c r="J64" s="206">
        <v>26837</v>
      </c>
      <c r="K64" s="206">
        <v>4745.87</v>
      </c>
      <c r="L64" s="123">
        <v>0</v>
      </c>
      <c r="M64" s="132">
        <f t="shared" si="3"/>
        <v>26837</v>
      </c>
      <c r="N64" s="132">
        <f t="shared" si="4"/>
        <v>29677.402345890412</v>
      </c>
      <c r="O64" s="132">
        <f t="shared" si="1"/>
        <v>1341.8500000000001</v>
      </c>
      <c r="P64" s="123">
        <v>0.1</v>
      </c>
      <c r="Q64" s="133">
        <f t="shared" si="5"/>
        <v>1341.8500000000001</v>
      </c>
    </row>
    <row r="65" spans="2:17" ht="15" x14ac:dyDescent="0.2">
      <c r="B65" s="118">
        <v>60</v>
      </c>
      <c r="C65" s="108" t="s">
        <v>1173</v>
      </c>
      <c r="D65" s="113">
        <v>41090</v>
      </c>
      <c r="E65" s="130">
        <v>44489</v>
      </c>
      <c r="F65" s="120">
        <f t="shared" si="0"/>
        <v>9.3123287671232884</v>
      </c>
      <c r="G65" s="118">
        <v>8</v>
      </c>
      <c r="H65" s="123">
        <v>0.05</v>
      </c>
      <c r="I65" s="122">
        <f t="shared" si="2"/>
        <v>0.11874999999999999</v>
      </c>
      <c r="J65" s="206">
        <v>46217</v>
      </c>
      <c r="K65" s="206">
        <v>8173.09</v>
      </c>
      <c r="L65" s="123">
        <v>0</v>
      </c>
      <c r="M65" s="132">
        <f t="shared" si="3"/>
        <v>46217</v>
      </c>
      <c r="N65" s="132">
        <f t="shared" si="4"/>
        <v>51108.562962328768</v>
      </c>
      <c r="O65" s="132">
        <f t="shared" si="1"/>
        <v>2310.85</v>
      </c>
      <c r="P65" s="123">
        <v>0.1</v>
      </c>
      <c r="Q65" s="133">
        <f t="shared" si="5"/>
        <v>2310.85</v>
      </c>
    </row>
    <row r="66" spans="2:17" ht="15" x14ac:dyDescent="0.2">
      <c r="B66" s="118">
        <v>61</v>
      </c>
      <c r="C66" s="108" t="s">
        <v>1509</v>
      </c>
      <c r="D66" s="113">
        <v>41090</v>
      </c>
      <c r="E66" s="130">
        <v>44489</v>
      </c>
      <c r="F66" s="120">
        <f t="shared" si="0"/>
        <v>9.3123287671232884</v>
      </c>
      <c r="G66" s="118">
        <v>8</v>
      </c>
      <c r="H66" s="123">
        <v>0.05</v>
      </c>
      <c r="I66" s="122">
        <f t="shared" si="2"/>
        <v>0.11874999999999999</v>
      </c>
      <c r="J66" s="206">
        <v>13231</v>
      </c>
      <c r="K66" s="206">
        <v>2339.7199999999998</v>
      </c>
      <c r="L66" s="123">
        <v>0</v>
      </c>
      <c r="M66" s="132">
        <f t="shared" si="3"/>
        <v>13231</v>
      </c>
      <c r="N66" s="132">
        <f t="shared" si="4"/>
        <v>14631.356352739727</v>
      </c>
      <c r="O66" s="132">
        <f t="shared" si="1"/>
        <v>661.55000000000007</v>
      </c>
      <c r="P66" s="123">
        <v>0.1</v>
      </c>
      <c r="Q66" s="133">
        <f t="shared" si="5"/>
        <v>661.55000000000007</v>
      </c>
    </row>
    <row r="67" spans="2:17" ht="15" x14ac:dyDescent="0.2">
      <c r="B67" s="118">
        <v>62</v>
      </c>
      <c r="C67" s="108" t="s">
        <v>1637</v>
      </c>
      <c r="D67" s="113">
        <v>42109</v>
      </c>
      <c r="E67" s="130">
        <v>44489</v>
      </c>
      <c r="F67" s="120">
        <f t="shared" si="0"/>
        <v>6.5205479452054798</v>
      </c>
      <c r="G67" s="118">
        <v>5</v>
      </c>
      <c r="H67" s="123">
        <v>0.05</v>
      </c>
      <c r="I67" s="122">
        <f t="shared" si="2"/>
        <v>0.19</v>
      </c>
      <c r="J67" s="206">
        <v>7241</v>
      </c>
      <c r="K67" s="206">
        <v>3139.14</v>
      </c>
      <c r="L67" s="123">
        <v>0</v>
      </c>
      <c r="M67" s="132">
        <f t="shared" si="3"/>
        <v>7241</v>
      </c>
      <c r="N67" s="132">
        <f t="shared" si="4"/>
        <v>8970.9046575342472</v>
      </c>
      <c r="O67" s="132">
        <f t="shared" si="1"/>
        <v>362.05</v>
      </c>
      <c r="P67" s="123">
        <v>0.1</v>
      </c>
      <c r="Q67" s="133">
        <f t="shared" si="5"/>
        <v>362.05</v>
      </c>
    </row>
    <row r="68" spans="2:17" ht="15" x14ac:dyDescent="0.2">
      <c r="B68" s="118">
        <v>63</v>
      </c>
      <c r="C68" s="108" t="s">
        <v>1498</v>
      </c>
      <c r="D68" s="113">
        <v>43322</v>
      </c>
      <c r="E68" s="130">
        <v>44489</v>
      </c>
      <c r="F68" s="120">
        <f t="shared" si="0"/>
        <v>3.1972602739726028</v>
      </c>
      <c r="G68" s="118">
        <v>5</v>
      </c>
      <c r="H68" s="123">
        <v>0.05</v>
      </c>
      <c r="I68" s="122">
        <f t="shared" si="2"/>
        <v>0.19</v>
      </c>
      <c r="J68" s="206">
        <v>13789.8</v>
      </c>
      <c r="K68" s="206">
        <v>10329.89</v>
      </c>
      <c r="L68" s="123">
        <v>0</v>
      </c>
      <c r="M68" s="132">
        <f t="shared" si="3"/>
        <v>13789.8</v>
      </c>
      <c r="N68" s="132">
        <f t="shared" si="4"/>
        <v>8377.0201479452062</v>
      </c>
      <c r="O68" s="132">
        <f t="shared" si="1"/>
        <v>5412.7798520547931</v>
      </c>
      <c r="P68" s="123">
        <v>0.1</v>
      </c>
      <c r="Q68" s="133">
        <f t="shared" si="5"/>
        <v>4871.501866849314</v>
      </c>
    </row>
    <row r="69" spans="2:17" ht="15" x14ac:dyDescent="0.2">
      <c r="B69" s="118">
        <v>64</v>
      </c>
      <c r="C69" s="108" t="s">
        <v>1507</v>
      </c>
      <c r="D69" s="113">
        <v>44243</v>
      </c>
      <c r="E69" s="130">
        <v>44489</v>
      </c>
      <c r="F69" s="120">
        <f t="shared" si="0"/>
        <v>0.67397260273972603</v>
      </c>
      <c r="G69" s="118">
        <v>10</v>
      </c>
      <c r="H69" s="123">
        <v>0.05</v>
      </c>
      <c r="I69" s="122">
        <f t="shared" si="2"/>
        <v>9.5000000000000001E-2</v>
      </c>
      <c r="J69" s="206">
        <v>13300</v>
      </c>
      <c r="K69" s="206">
        <v>13147.69</v>
      </c>
      <c r="L69" s="123">
        <v>0</v>
      </c>
      <c r="M69" s="132">
        <f t="shared" si="3"/>
        <v>13300</v>
      </c>
      <c r="N69" s="132">
        <f t="shared" si="4"/>
        <v>851.56438356164381</v>
      </c>
      <c r="O69" s="132">
        <f t="shared" si="1"/>
        <v>12448.435616438357</v>
      </c>
      <c r="P69" s="123">
        <v>0.1</v>
      </c>
      <c r="Q69" s="133">
        <f t="shared" si="5"/>
        <v>11203.592054794522</v>
      </c>
    </row>
    <row r="70" spans="2:17" ht="15" x14ac:dyDescent="0.2">
      <c r="B70" s="118">
        <v>65</v>
      </c>
      <c r="C70" s="108" t="s">
        <v>1568</v>
      </c>
      <c r="D70" s="113">
        <v>44244</v>
      </c>
      <c r="E70" s="130">
        <v>44489</v>
      </c>
      <c r="F70" s="120">
        <f t="shared" ref="F70:F71" si="6">(E70-D70)/365</f>
        <v>0.67123287671232879</v>
      </c>
      <c r="G70" s="118">
        <v>5</v>
      </c>
      <c r="H70" s="123">
        <v>0.05</v>
      </c>
      <c r="I70" s="122">
        <f t="shared" si="2"/>
        <v>0.19</v>
      </c>
      <c r="J70" s="206">
        <v>9800</v>
      </c>
      <c r="K70" s="206">
        <v>9690.32</v>
      </c>
      <c r="L70" s="123">
        <v>0</v>
      </c>
      <c r="M70" s="132">
        <f t="shared" si="3"/>
        <v>9800</v>
      </c>
      <c r="N70" s="132">
        <f t="shared" si="4"/>
        <v>1249.8356164383561</v>
      </c>
      <c r="O70" s="132">
        <f t="shared" ref="O70:O71" si="7">IF(M70-N70&lt;=0,5%*M70,M70-N70)</f>
        <v>8550.1643835616433</v>
      </c>
      <c r="P70" s="123">
        <v>0.1</v>
      </c>
      <c r="Q70" s="133">
        <f t="shared" si="5"/>
        <v>7695.1479452054791</v>
      </c>
    </row>
    <row r="71" spans="2:17" ht="15" x14ac:dyDescent="0.2">
      <c r="B71" s="118">
        <v>66</v>
      </c>
      <c r="C71" s="108" t="s">
        <v>1678</v>
      </c>
      <c r="D71" s="113">
        <v>44244</v>
      </c>
      <c r="E71" s="130">
        <v>44489</v>
      </c>
      <c r="F71" s="120">
        <f t="shared" si="6"/>
        <v>0.67123287671232879</v>
      </c>
      <c r="G71" s="118">
        <v>5</v>
      </c>
      <c r="H71" s="123">
        <v>0.05</v>
      </c>
      <c r="I71" s="122">
        <f t="shared" ref="I71" si="8">(95/G71/100)</f>
        <v>0.19</v>
      </c>
      <c r="J71" s="206">
        <v>5900</v>
      </c>
      <c r="K71" s="206">
        <v>5833.97</v>
      </c>
      <c r="L71" s="123">
        <v>0</v>
      </c>
      <c r="M71" s="132">
        <f t="shared" ref="M71" si="9">J71*(1+L71)</f>
        <v>5900</v>
      </c>
      <c r="N71" s="132">
        <f t="shared" ref="N71" si="10">F71*I71*M71</f>
        <v>752.45205479452045</v>
      </c>
      <c r="O71" s="132">
        <f t="shared" si="7"/>
        <v>5147.5479452054797</v>
      </c>
      <c r="P71" s="123">
        <v>0.1</v>
      </c>
      <c r="Q71" s="133">
        <f t="shared" ref="Q71" si="11">IF(K71&lt;=0,0,IF(O71&gt;M71*H71, O71*(1-P71),M71*H71))</f>
        <v>4632.7931506849318</v>
      </c>
    </row>
    <row r="72" spans="2:17" ht="15" x14ac:dyDescent="0.2">
      <c r="B72" s="107"/>
      <c r="C72" s="252"/>
      <c r="D72" s="252"/>
      <c r="E72" s="252"/>
      <c r="F72" s="252"/>
      <c r="G72" s="252"/>
      <c r="H72" s="252"/>
      <c r="I72" s="252"/>
      <c r="J72" s="207">
        <f>SUM(J6:J71)</f>
        <v>324611.23</v>
      </c>
      <c r="K72" s="207">
        <f>SUM(K6:K71)</f>
        <v>77841.260000000009</v>
      </c>
      <c r="L72" s="173"/>
      <c r="M72" s="172">
        <f>SUM(M6:M71)</f>
        <v>324611.23</v>
      </c>
      <c r="N72" s="172">
        <f>SUM(N6:N71)</f>
        <v>421306.43555699784</v>
      </c>
      <c r="O72" s="172">
        <f>SUM(O6:O71)</f>
        <v>45649.99929726027</v>
      </c>
      <c r="P72" s="174"/>
      <c r="Q72" s="172">
        <f>SUM(Q6:Q71)</f>
        <v>38858.835017534249</v>
      </c>
    </row>
  </sheetData>
  <autoFilter ref="B5:Q72"/>
  <mergeCells count="2">
    <mergeCell ref="B4:Q4"/>
    <mergeCell ref="C72:I7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U24"/>
  <sheetViews>
    <sheetView tabSelected="1" workbookViewId="0">
      <pane ySplit="6" topLeftCell="A11" activePane="bottomLeft" state="frozen"/>
      <selection activeCell="B1" sqref="B1"/>
      <selection pane="bottomLeft" activeCell="E28" sqref="E28"/>
    </sheetView>
  </sheetViews>
  <sheetFormatPr defaultRowHeight="12.75" x14ac:dyDescent="0.2"/>
  <cols>
    <col min="1" max="1" width="9.140625" style="69"/>
    <col min="2" max="2" width="6.85546875" style="69" customWidth="1"/>
    <col min="3" max="3" width="54.5703125" style="69" customWidth="1"/>
    <col min="4" max="4" width="10.85546875" style="69" customWidth="1"/>
    <col min="5" max="5" width="14.140625" style="69" bestFit="1" customWidth="1"/>
    <col min="6" max="6" width="12.7109375" style="69" customWidth="1"/>
    <col min="7" max="7" width="11.85546875" style="69" customWidth="1"/>
    <col min="8" max="8" width="9.28515625" style="76" customWidth="1"/>
    <col min="9" max="9" width="14.7109375" style="69" bestFit="1" customWidth="1"/>
    <col min="10" max="10" width="16.140625" style="75" bestFit="1" customWidth="1"/>
    <col min="11" max="11" width="14.42578125" style="75" bestFit="1" customWidth="1"/>
    <col min="12" max="12" width="9.140625" style="76"/>
    <col min="13" max="13" width="18.42578125" style="69" customWidth="1"/>
    <col min="14" max="14" width="13.28515625" style="69" bestFit="1" customWidth="1"/>
    <col min="15" max="15" width="18.5703125" style="69" customWidth="1"/>
    <col min="16" max="16" width="10.140625" style="76" customWidth="1"/>
    <col min="17" max="17" width="14.85546875" style="69" bestFit="1" customWidth="1"/>
    <col min="18" max="16384" width="9.140625" style="69"/>
  </cols>
  <sheetData>
    <row r="4" spans="1:21" ht="15.75" x14ac:dyDescent="0.25">
      <c r="B4" s="240" t="s">
        <v>2618</v>
      </c>
      <c r="C4" s="240"/>
      <c r="D4" s="240"/>
      <c r="E4" s="253"/>
      <c r="F4" s="253"/>
      <c r="G4" s="253"/>
      <c r="H4" s="253"/>
      <c r="I4" s="253"/>
      <c r="J4" s="253"/>
      <c r="K4" s="253"/>
      <c r="L4" s="242"/>
      <c r="M4" s="240"/>
      <c r="N4" s="240"/>
      <c r="O4" s="240"/>
      <c r="P4" s="240"/>
      <c r="Q4" s="240"/>
    </row>
    <row r="5" spans="1:21" s="70" customFormat="1" ht="43.5" customHeight="1" x14ac:dyDescent="0.2">
      <c r="A5" s="150"/>
      <c r="B5" s="11" t="s">
        <v>99</v>
      </c>
      <c r="C5" s="11" t="s">
        <v>100</v>
      </c>
      <c r="D5" s="11" t="s">
        <v>111</v>
      </c>
      <c r="E5" s="11" t="s">
        <v>101</v>
      </c>
      <c r="F5" s="11" t="s">
        <v>2612</v>
      </c>
      <c r="G5" s="11" t="s">
        <v>2613</v>
      </c>
      <c r="H5" s="12" t="s">
        <v>187</v>
      </c>
      <c r="I5" s="11" t="s">
        <v>102</v>
      </c>
      <c r="J5" s="11" t="s">
        <v>103</v>
      </c>
      <c r="K5" s="11" t="s">
        <v>104</v>
      </c>
      <c r="L5" s="12" t="s">
        <v>105</v>
      </c>
      <c r="M5" s="13" t="s">
        <v>106</v>
      </c>
      <c r="N5" s="13" t="s">
        <v>107</v>
      </c>
      <c r="O5" s="13" t="s">
        <v>108</v>
      </c>
      <c r="P5" s="12" t="s">
        <v>112</v>
      </c>
      <c r="Q5" s="13" t="s">
        <v>109</v>
      </c>
      <c r="R5" s="151"/>
    </row>
    <row r="6" spans="1:21" s="71" customFormat="1" ht="15" x14ac:dyDescent="0.2">
      <c r="A6" s="103"/>
      <c r="B6" s="118">
        <v>1</v>
      </c>
      <c r="C6" s="129" t="s">
        <v>1281</v>
      </c>
      <c r="D6" s="113">
        <v>40513</v>
      </c>
      <c r="E6" s="130">
        <v>44474</v>
      </c>
      <c r="F6" s="120">
        <f t="shared" ref="F6:F22" si="0">(E6-D6)/365</f>
        <v>10.852054794520548</v>
      </c>
      <c r="G6" s="118">
        <v>5</v>
      </c>
      <c r="H6" s="123">
        <v>0.05</v>
      </c>
      <c r="I6" s="118">
        <f>(95/G6/100)</f>
        <v>0.19</v>
      </c>
      <c r="J6" s="131">
        <v>30700</v>
      </c>
      <c r="K6" s="131">
        <v>1535</v>
      </c>
      <c r="L6" s="123">
        <v>0</v>
      </c>
      <c r="M6" s="132">
        <f>J6*(1+L6)</f>
        <v>30700</v>
      </c>
      <c r="N6" s="132">
        <f>F6*I6*M6</f>
        <v>63300.035616438363</v>
      </c>
      <c r="O6" s="132">
        <f t="shared" ref="O6:O22" si="1">IF(M6-N6&lt;=0,5%*M6,M6-N6)</f>
        <v>1535</v>
      </c>
      <c r="P6" s="123">
        <v>0.1</v>
      </c>
      <c r="Q6" s="133">
        <f>IF(K6&lt;=0,0,IF(O6&gt;M6*H6,O6*(1-P6),M6*H6))</f>
        <v>1535</v>
      </c>
      <c r="R6" s="103"/>
      <c r="S6" s="103"/>
      <c r="T6" s="103"/>
      <c r="U6" s="103"/>
    </row>
    <row r="7" spans="1:21" s="71" customFormat="1" ht="15" x14ac:dyDescent="0.2">
      <c r="A7" s="103"/>
      <c r="B7" s="118">
        <v>2</v>
      </c>
      <c r="C7" s="129" t="s">
        <v>649</v>
      </c>
      <c r="D7" s="113">
        <v>40513</v>
      </c>
      <c r="E7" s="130">
        <v>44474</v>
      </c>
      <c r="F7" s="120">
        <f t="shared" si="0"/>
        <v>10.852054794520548</v>
      </c>
      <c r="G7" s="118">
        <v>5</v>
      </c>
      <c r="H7" s="123">
        <v>0.05</v>
      </c>
      <c r="I7" s="122">
        <f t="shared" ref="I7:I22" si="2">(95/G7/100)</f>
        <v>0.19</v>
      </c>
      <c r="J7" s="131">
        <v>373586</v>
      </c>
      <c r="K7" s="131">
        <v>18679.3</v>
      </c>
      <c r="L7" s="123">
        <v>0</v>
      </c>
      <c r="M7" s="132">
        <f t="shared" ref="M7:M22" si="3">J7*(1+L7)</f>
        <v>373586</v>
      </c>
      <c r="N7" s="132">
        <f t="shared" ref="N7:N22" si="4">F7*I7*M7</f>
        <v>770293.39106849325</v>
      </c>
      <c r="O7" s="124">
        <f t="shared" si="1"/>
        <v>18679.3</v>
      </c>
      <c r="P7" s="123">
        <v>0.1</v>
      </c>
      <c r="Q7" s="133">
        <f t="shared" ref="Q7:Q22" si="5">IF(K7&lt;=0,0,IF(O7&gt;M7*H7,O7*(1-P7),M7*H7))</f>
        <v>18679.3</v>
      </c>
      <c r="R7" s="103"/>
      <c r="S7" s="103"/>
      <c r="T7" s="103"/>
      <c r="U7" s="103"/>
    </row>
    <row r="8" spans="1:21" s="71" customFormat="1" ht="15" x14ac:dyDescent="0.2">
      <c r="A8" s="103"/>
      <c r="B8" s="118">
        <v>3</v>
      </c>
      <c r="C8" s="129" t="s">
        <v>1308</v>
      </c>
      <c r="D8" s="113">
        <v>40756</v>
      </c>
      <c r="E8" s="130">
        <v>44474</v>
      </c>
      <c r="F8" s="120">
        <f t="shared" si="0"/>
        <v>10.186301369863013</v>
      </c>
      <c r="G8" s="118">
        <v>3</v>
      </c>
      <c r="H8" s="123">
        <v>0.05</v>
      </c>
      <c r="I8" s="122">
        <f t="shared" si="2"/>
        <v>0.31666666666666665</v>
      </c>
      <c r="J8" s="131">
        <v>25500</v>
      </c>
      <c r="K8" s="131">
        <v>1275</v>
      </c>
      <c r="L8" s="123">
        <v>0</v>
      </c>
      <c r="M8" s="132">
        <f t="shared" si="3"/>
        <v>25500</v>
      </c>
      <c r="N8" s="132">
        <f t="shared" si="4"/>
        <v>82254.38356164383</v>
      </c>
      <c r="O8" s="124">
        <f t="shared" si="1"/>
        <v>1275</v>
      </c>
      <c r="P8" s="123">
        <v>0.1</v>
      </c>
      <c r="Q8" s="133">
        <f t="shared" si="5"/>
        <v>1275</v>
      </c>
      <c r="R8" s="103"/>
      <c r="S8" s="103"/>
      <c r="T8" s="103"/>
      <c r="U8" s="103"/>
    </row>
    <row r="9" spans="1:21" s="71" customFormat="1" ht="15" x14ac:dyDescent="0.2">
      <c r="A9" s="103"/>
      <c r="B9" s="118">
        <v>4</v>
      </c>
      <c r="C9" s="129" t="s">
        <v>1220</v>
      </c>
      <c r="D9" s="113">
        <v>41090</v>
      </c>
      <c r="E9" s="130">
        <v>44474</v>
      </c>
      <c r="F9" s="120">
        <f t="shared" si="0"/>
        <v>9.2712328767123289</v>
      </c>
      <c r="G9" s="118">
        <v>5</v>
      </c>
      <c r="H9" s="123">
        <v>0.05</v>
      </c>
      <c r="I9" s="122">
        <f t="shared" si="2"/>
        <v>0.19</v>
      </c>
      <c r="J9" s="131">
        <v>22852</v>
      </c>
      <c r="K9" s="131">
        <v>1142.5999999999999</v>
      </c>
      <c r="L9" s="123">
        <v>0</v>
      </c>
      <c r="M9" s="132">
        <f t="shared" si="3"/>
        <v>22852</v>
      </c>
      <c r="N9" s="132">
        <f t="shared" si="4"/>
        <v>40254.580602739727</v>
      </c>
      <c r="O9" s="124">
        <f t="shared" si="1"/>
        <v>1142.6000000000001</v>
      </c>
      <c r="P9" s="123">
        <v>0.1</v>
      </c>
      <c r="Q9" s="133">
        <f t="shared" si="5"/>
        <v>1142.6000000000001</v>
      </c>
      <c r="R9" s="103"/>
      <c r="S9" s="103"/>
      <c r="T9" s="103"/>
      <c r="U9" s="103"/>
    </row>
    <row r="10" spans="1:21" s="71" customFormat="1" ht="15" x14ac:dyDescent="0.2">
      <c r="A10" s="103"/>
      <c r="B10" s="118">
        <v>5</v>
      </c>
      <c r="C10" s="129" t="s">
        <v>1347</v>
      </c>
      <c r="D10" s="113">
        <v>41662</v>
      </c>
      <c r="E10" s="130">
        <v>44474</v>
      </c>
      <c r="F10" s="120">
        <f t="shared" si="0"/>
        <v>7.7041095890410958</v>
      </c>
      <c r="G10" s="118">
        <v>5</v>
      </c>
      <c r="H10" s="123">
        <v>0.05</v>
      </c>
      <c r="I10" s="122">
        <f t="shared" si="2"/>
        <v>0.19</v>
      </c>
      <c r="J10" s="131">
        <v>23431</v>
      </c>
      <c r="K10" s="131">
        <v>1171.55</v>
      </c>
      <c r="L10" s="123">
        <v>0</v>
      </c>
      <c r="M10" s="132">
        <f t="shared" si="3"/>
        <v>23431</v>
      </c>
      <c r="N10" s="132">
        <f t="shared" si="4"/>
        <v>34297.848438356159</v>
      </c>
      <c r="O10" s="124">
        <f t="shared" si="1"/>
        <v>1171.55</v>
      </c>
      <c r="P10" s="123">
        <v>0.1</v>
      </c>
      <c r="Q10" s="133">
        <f t="shared" si="5"/>
        <v>1171.55</v>
      </c>
      <c r="R10" s="103"/>
      <c r="S10" s="103"/>
      <c r="T10" s="103"/>
      <c r="U10" s="103"/>
    </row>
    <row r="11" spans="1:21" s="71" customFormat="1" ht="15" x14ac:dyDescent="0.2">
      <c r="A11" s="103"/>
      <c r="B11" s="118">
        <v>6</v>
      </c>
      <c r="C11" s="134" t="s">
        <v>1483</v>
      </c>
      <c r="D11" s="113">
        <v>41810</v>
      </c>
      <c r="E11" s="130">
        <v>44474</v>
      </c>
      <c r="F11" s="120">
        <f t="shared" si="0"/>
        <v>7.2986301369863016</v>
      </c>
      <c r="G11" s="135">
        <v>5</v>
      </c>
      <c r="H11" s="123">
        <v>0.05</v>
      </c>
      <c r="I11" s="122">
        <f t="shared" si="2"/>
        <v>0.19</v>
      </c>
      <c r="J11" s="131">
        <v>14613</v>
      </c>
      <c r="K11" s="131">
        <v>730.65</v>
      </c>
      <c r="L11" s="123">
        <v>0</v>
      </c>
      <c r="M11" s="132">
        <f t="shared" si="3"/>
        <v>14613</v>
      </c>
      <c r="N11" s="132">
        <f t="shared" si="4"/>
        <v>20264.427616438355</v>
      </c>
      <c r="O11" s="124">
        <f t="shared" si="1"/>
        <v>730.65000000000009</v>
      </c>
      <c r="P11" s="123">
        <v>0.1</v>
      </c>
      <c r="Q11" s="133">
        <f t="shared" si="5"/>
        <v>730.65000000000009</v>
      </c>
      <c r="R11" s="103"/>
      <c r="S11" s="103"/>
      <c r="T11" s="103"/>
      <c r="U11" s="103"/>
    </row>
    <row r="12" spans="1:21" s="71" customFormat="1" ht="15" x14ac:dyDescent="0.2">
      <c r="A12" s="103"/>
      <c r="B12" s="118">
        <v>7</v>
      </c>
      <c r="C12" s="129" t="s">
        <v>1165</v>
      </c>
      <c r="D12" s="113">
        <v>41925</v>
      </c>
      <c r="E12" s="130">
        <v>44474</v>
      </c>
      <c r="F12" s="120">
        <f t="shared" si="0"/>
        <v>6.9835616438356167</v>
      </c>
      <c r="G12" s="118">
        <v>6</v>
      </c>
      <c r="H12" s="123">
        <v>0.05</v>
      </c>
      <c r="I12" s="122">
        <f t="shared" si="2"/>
        <v>0.15833333333333333</v>
      </c>
      <c r="J12" s="131">
        <v>48050</v>
      </c>
      <c r="K12" s="131">
        <v>2402.5</v>
      </c>
      <c r="L12" s="123">
        <v>0</v>
      </c>
      <c r="M12" s="132">
        <f t="shared" si="3"/>
        <v>48050</v>
      </c>
      <c r="N12" s="132">
        <f t="shared" si="4"/>
        <v>53130.355022831049</v>
      </c>
      <c r="O12" s="124">
        <f t="shared" si="1"/>
        <v>2402.5</v>
      </c>
      <c r="P12" s="123">
        <v>0.1</v>
      </c>
      <c r="Q12" s="133">
        <f t="shared" si="5"/>
        <v>2402.5</v>
      </c>
      <c r="R12" s="103"/>
      <c r="S12" s="103"/>
      <c r="T12" s="103"/>
      <c r="U12" s="103"/>
    </row>
    <row r="13" spans="1:21" s="71" customFormat="1" ht="15" x14ac:dyDescent="0.2">
      <c r="A13" s="103"/>
      <c r="B13" s="118">
        <v>8</v>
      </c>
      <c r="C13" s="129" t="s">
        <v>1347</v>
      </c>
      <c r="D13" s="113">
        <v>41794</v>
      </c>
      <c r="E13" s="130">
        <v>44474</v>
      </c>
      <c r="F13" s="120">
        <f t="shared" si="0"/>
        <v>7.3424657534246576</v>
      </c>
      <c r="G13" s="118">
        <v>5</v>
      </c>
      <c r="H13" s="123">
        <v>0.05</v>
      </c>
      <c r="I13" s="122">
        <f t="shared" si="2"/>
        <v>0.19</v>
      </c>
      <c r="J13" s="131">
        <v>23000</v>
      </c>
      <c r="K13" s="131">
        <v>1150</v>
      </c>
      <c r="L13" s="123">
        <v>0</v>
      </c>
      <c r="M13" s="132">
        <f t="shared" si="3"/>
        <v>23000</v>
      </c>
      <c r="N13" s="132">
        <f t="shared" si="4"/>
        <v>32086.575342465752</v>
      </c>
      <c r="O13" s="124">
        <f t="shared" si="1"/>
        <v>1150</v>
      </c>
      <c r="P13" s="123">
        <v>0.1</v>
      </c>
      <c r="Q13" s="133">
        <f t="shared" si="5"/>
        <v>1150</v>
      </c>
      <c r="R13" s="103"/>
      <c r="S13" s="103"/>
      <c r="T13" s="103"/>
      <c r="U13" s="103"/>
    </row>
    <row r="14" spans="1:21" s="71" customFormat="1" ht="15" x14ac:dyDescent="0.2">
      <c r="A14" s="103"/>
      <c r="B14" s="118">
        <v>9</v>
      </c>
      <c r="C14" s="129" t="s">
        <v>1216</v>
      </c>
      <c r="D14" s="113">
        <v>42126</v>
      </c>
      <c r="E14" s="130">
        <v>44474</v>
      </c>
      <c r="F14" s="120">
        <f t="shared" si="0"/>
        <v>6.4328767123287669</v>
      </c>
      <c r="G14" s="118">
        <v>6</v>
      </c>
      <c r="H14" s="123">
        <v>0.05</v>
      </c>
      <c r="I14" s="122">
        <f t="shared" si="2"/>
        <v>0.15833333333333333</v>
      </c>
      <c r="J14" s="131">
        <v>39750</v>
      </c>
      <c r="K14" s="131">
        <v>1987.5</v>
      </c>
      <c r="L14" s="123">
        <v>0</v>
      </c>
      <c r="M14" s="132">
        <f t="shared" si="3"/>
        <v>39750</v>
      </c>
      <c r="N14" s="132">
        <f t="shared" si="4"/>
        <v>40486.917808219172</v>
      </c>
      <c r="O14" s="124">
        <f t="shared" si="1"/>
        <v>1987.5</v>
      </c>
      <c r="P14" s="123">
        <v>0.1</v>
      </c>
      <c r="Q14" s="133">
        <f t="shared" si="5"/>
        <v>1987.5</v>
      </c>
      <c r="R14" s="103"/>
      <c r="S14" s="103"/>
      <c r="T14" s="103"/>
      <c r="U14" s="103"/>
    </row>
    <row r="15" spans="1:21" s="71" customFormat="1" ht="15" x14ac:dyDescent="0.2">
      <c r="A15" s="103"/>
      <c r="B15" s="118">
        <v>10</v>
      </c>
      <c r="C15" s="129" t="s">
        <v>1380</v>
      </c>
      <c r="D15" s="113">
        <v>42247</v>
      </c>
      <c r="E15" s="130">
        <v>44474</v>
      </c>
      <c r="F15" s="120">
        <f t="shared" si="0"/>
        <v>6.1013698630136988</v>
      </c>
      <c r="G15" s="118">
        <v>6</v>
      </c>
      <c r="H15" s="123">
        <v>0.05</v>
      </c>
      <c r="I15" s="122">
        <f t="shared" si="2"/>
        <v>0.15833333333333333</v>
      </c>
      <c r="J15" s="131">
        <v>20200</v>
      </c>
      <c r="K15" s="131">
        <v>1010</v>
      </c>
      <c r="L15" s="123">
        <v>0</v>
      </c>
      <c r="M15" s="132">
        <f t="shared" si="3"/>
        <v>20200</v>
      </c>
      <c r="N15" s="132">
        <f t="shared" si="4"/>
        <v>19514.214611872147</v>
      </c>
      <c r="O15" s="124">
        <f t="shared" si="1"/>
        <v>685.78538812785337</v>
      </c>
      <c r="P15" s="123">
        <v>0.1</v>
      </c>
      <c r="Q15" s="133">
        <f t="shared" si="5"/>
        <v>1010</v>
      </c>
      <c r="R15" s="103"/>
      <c r="S15" s="103"/>
      <c r="T15" s="103"/>
      <c r="U15" s="103"/>
    </row>
    <row r="16" spans="1:21" s="71" customFormat="1" ht="15" x14ac:dyDescent="0.2">
      <c r="A16" s="103"/>
      <c r="B16" s="118">
        <v>11</v>
      </c>
      <c r="C16" s="129" t="s">
        <v>1171</v>
      </c>
      <c r="D16" s="113">
        <v>43320</v>
      </c>
      <c r="E16" s="130">
        <v>44474</v>
      </c>
      <c r="F16" s="120">
        <f t="shared" si="0"/>
        <v>3.1616438356164385</v>
      </c>
      <c r="G16" s="118">
        <v>3</v>
      </c>
      <c r="H16" s="123">
        <v>0.05</v>
      </c>
      <c r="I16" s="122">
        <f t="shared" si="2"/>
        <v>0.31666666666666665</v>
      </c>
      <c r="J16" s="131">
        <v>46300</v>
      </c>
      <c r="K16" s="131">
        <v>23018.080000000002</v>
      </c>
      <c r="L16" s="123">
        <v>0</v>
      </c>
      <c r="M16" s="132">
        <f t="shared" si="3"/>
        <v>46300</v>
      </c>
      <c r="N16" s="132">
        <f t="shared" si="4"/>
        <v>46354.968036529681</v>
      </c>
      <c r="O16" s="124">
        <f t="shared" si="1"/>
        <v>2315</v>
      </c>
      <c r="P16" s="123">
        <v>0.1</v>
      </c>
      <c r="Q16" s="133">
        <f t="shared" si="5"/>
        <v>2315</v>
      </c>
      <c r="R16" s="103"/>
      <c r="S16" s="103"/>
      <c r="T16" s="103"/>
      <c r="U16" s="103"/>
    </row>
    <row r="17" spans="1:21" s="71" customFormat="1" ht="15" x14ac:dyDescent="0.2">
      <c r="A17" s="103"/>
      <c r="B17" s="118">
        <v>12</v>
      </c>
      <c r="C17" s="129" t="s">
        <v>1795</v>
      </c>
      <c r="D17" s="113">
        <v>43693</v>
      </c>
      <c r="E17" s="130">
        <v>44474</v>
      </c>
      <c r="F17" s="120">
        <f t="shared" si="0"/>
        <v>2.1397260273972605</v>
      </c>
      <c r="G17" s="118">
        <v>5</v>
      </c>
      <c r="H17" s="123">
        <v>0.05</v>
      </c>
      <c r="I17" s="122">
        <f t="shared" si="2"/>
        <v>0.19</v>
      </c>
      <c r="J17" s="131">
        <v>3050.84</v>
      </c>
      <c r="K17" s="131">
        <v>2108.27</v>
      </c>
      <c r="L17" s="123">
        <v>0</v>
      </c>
      <c r="M17" s="132">
        <f t="shared" si="3"/>
        <v>3050.84</v>
      </c>
      <c r="N17" s="132">
        <f t="shared" si="4"/>
        <v>1240.3127331506851</v>
      </c>
      <c r="O17" s="124">
        <f t="shared" si="1"/>
        <v>1810.5272668493151</v>
      </c>
      <c r="P17" s="123">
        <v>0.1</v>
      </c>
      <c r="Q17" s="133">
        <f t="shared" si="5"/>
        <v>1629.4745401643836</v>
      </c>
      <c r="R17" s="103"/>
      <c r="S17" s="103"/>
      <c r="T17" s="103"/>
      <c r="U17" s="103"/>
    </row>
    <row r="18" spans="1:21" s="71" customFormat="1" ht="15" x14ac:dyDescent="0.2">
      <c r="A18" s="103"/>
      <c r="B18" s="118">
        <v>13</v>
      </c>
      <c r="C18" s="129" t="s">
        <v>933</v>
      </c>
      <c r="D18" s="113">
        <v>43649</v>
      </c>
      <c r="E18" s="130">
        <v>44474</v>
      </c>
      <c r="F18" s="120">
        <f t="shared" si="0"/>
        <v>2.2602739726027399</v>
      </c>
      <c r="G18" s="118">
        <v>3</v>
      </c>
      <c r="H18" s="123">
        <v>0.05</v>
      </c>
      <c r="I18" s="122">
        <f t="shared" si="2"/>
        <v>0.31666666666666665</v>
      </c>
      <c r="J18" s="131">
        <v>130000</v>
      </c>
      <c r="K18" s="131">
        <v>86864.36</v>
      </c>
      <c r="L18" s="123">
        <v>0</v>
      </c>
      <c r="M18" s="132">
        <f t="shared" si="3"/>
        <v>130000</v>
      </c>
      <c r="N18" s="132">
        <f t="shared" si="4"/>
        <v>93047.945205479453</v>
      </c>
      <c r="O18" s="124">
        <f t="shared" si="1"/>
        <v>36952.054794520547</v>
      </c>
      <c r="P18" s="123">
        <v>0.1</v>
      </c>
      <c r="Q18" s="133">
        <f t="shared" si="5"/>
        <v>33256.849315068495</v>
      </c>
      <c r="R18" s="103"/>
      <c r="S18" s="103"/>
      <c r="T18" s="103"/>
      <c r="U18" s="103"/>
    </row>
    <row r="19" spans="1:21" s="71" customFormat="1" ht="15" x14ac:dyDescent="0.2">
      <c r="A19" s="103"/>
      <c r="B19" s="118">
        <v>14</v>
      </c>
      <c r="C19" s="129" t="s">
        <v>1361</v>
      </c>
      <c r="D19" s="113">
        <v>43987</v>
      </c>
      <c r="E19" s="130">
        <v>44474</v>
      </c>
      <c r="F19" s="120">
        <f t="shared" si="0"/>
        <v>1.3342465753424657</v>
      </c>
      <c r="G19" s="118">
        <v>5</v>
      </c>
      <c r="H19" s="123">
        <v>0.05</v>
      </c>
      <c r="I19" s="122">
        <f t="shared" si="2"/>
        <v>0.19</v>
      </c>
      <c r="J19" s="131">
        <v>22711.84</v>
      </c>
      <c r="K19" s="131">
        <v>19165.060000000001</v>
      </c>
      <c r="L19" s="123">
        <v>0</v>
      </c>
      <c r="M19" s="132">
        <f t="shared" si="3"/>
        <v>22711.84</v>
      </c>
      <c r="N19" s="132">
        <f t="shared" si="4"/>
        <v>5757.607000547946</v>
      </c>
      <c r="O19" s="124">
        <f t="shared" si="1"/>
        <v>16954.232999452055</v>
      </c>
      <c r="P19" s="123">
        <v>0.1</v>
      </c>
      <c r="Q19" s="133">
        <f t="shared" si="5"/>
        <v>15258.80969950685</v>
      </c>
      <c r="R19" s="103"/>
      <c r="S19" s="103"/>
      <c r="T19" s="103"/>
      <c r="U19" s="103"/>
    </row>
    <row r="20" spans="1:21" s="71" customFormat="1" ht="15" x14ac:dyDescent="0.2">
      <c r="A20" s="103"/>
      <c r="B20" s="118">
        <v>15</v>
      </c>
      <c r="C20" s="129" t="s">
        <v>1797</v>
      </c>
      <c r="D20" s="113">
        <v>44091</v>
      </c>
      <c r="E20" s="130">
        <v>44474</v>
      </c>
      <c r="F20" s="120">
        <f t="shared" si="0"/>
        <v>1.0493150684931507</v>
      </c>
      <c r="G20" s="118">
        <v>5</v>
      </c>
      <c r="H20" s="123">
        <v>0.05</v>
      </c>
      <c r="I20" s="122">
        <f t="shared" si="2"/>
        <v>0.19</v>
      </c>
      <c r="J20" s="131">
        <v>3050.84</v>
      </c>
      <c r="K20" s="131">
        <v>2739.57</v>
      </c>
      <c r="L20" s="123">
        <v>0</v>
      </c>
      <c r="M20" s="132">
        <f t="shared" si="3"/>
        <v>3050.84</v>
      </c>
      <c r="N20" s="132">
        <f t="shared" si="4"/>
        <v>608.2455528767124</v>
      </c>
      <c r="O20" s="124">
        <f t="shared" si="1"/>
        <v>2442.5944471232879</v>
      </c>
      <c r="P20" s="123">
        <v>0.1</v>
      </c>
      <c r="Q20" s="133">
        <f t="shared" si="5"/>
        <v>2198.3350024109591</v>
      </c>
      <c r="R20" s="103"/>
      <c r="S20" s="103"/>
      <c r="T20" s="103"/>
      <c r="U20" s="103"/>
    </row>
    <row r="21" spans="1:21" s="71" customFormat="1" ht="15" x14ac:dyDescent="0.2">
      <c r="A21" s="103"/>
      <c r="B21" s="118">
        <v>16</v>
      </c>
      <c r="C21" s="129" t="s">
        <v>1530</v>
      </c>
      <c r="D21" s="113">
        <v>44001</v>
      </c>
      <c r="E21" s="130">
        <v>44474</v>
      </c>
      <c r="F21" s="120">
        <f t="shared" si="0"/>
        <v>1.295890410958904</v>
      </c>
      <c r="G21" s="118">
        <v>3</v>
      </c>
      <c r="H21" s="123">
        <v>0.05</v>
      </c>
      <c r="I21" s="122">
        <f t="shared" si="2"/>
        <v>0.31666666666666665</v>
      </c>
      <c r="J21" s="131">
        <v>12000</v>
      </c>
      <c r="K21" s="131">
        <v>10213.48</v>
      </c>
      <c r="L21" s="123">
        <v>0</v>
      </c>
      <c r="M21" s="132">
        <f t="shared" si="3"/>
        <v>12000</v>
      </c>
      <c r="N21" s="132">
        <f t="shared" si="4"/>
        <v>4924.3835616438346</v>
      </c>
      <c r="O21" s="124">
        <f t="shared" si="1"/>
        <v>7075.6164383561654</v>
      </c>
      <c r="P21" s="123">
        <v>0.1</v>
      </c>
      <c r="Q21" s="133">
        <f t="shared" si="5"/>
        <v>6368.054794520549</v>
      </c>
      <c r="R21" s="103"/>
      <c r="S21" s="103"/>
      <c r="T21" s="103"/>
      <c r="U21" s="103"/>
    </row>
    <row r="22" spans="1:21" s="71" customFormat="1" ht="15.75" thickBot="1" x14ac:dyDescent="0.25">
      <c r="A22" s="103"/>
      <c r="B22" s="136">
        <v>17</v>
      </c>
      <c r="C22" s="137" t="s">
        <v>1532</v>
      </c>
      <c r="D22" s="138">
        <v>44144</v>
      </c>
      <c r="E22" s="139">
        <v>44474</v>
      </c>
      <c r="F22" s="140">
        <f t="shared" si="0"/>
        <v>0.90410958904109584</v>
      </c>
      <c r="G22" s="136">
        <v>3</v>
      </c>
      <c r="H22" s="143">
        <v>0.05</v>
      </c>
      <c r="I22" s="141">
        <f t="shared" si="2"/>
        <v>0.31666666666666665</v>
      </c>
      <c r="J22" s="142">
        <v>12000</v>
      </c>
      <c r="K22" s="142">
        <v>11106.74</v>
      </c>
      <c r="L22" s="143">
        <v>0</v>
      </c>
      <c r="M22" s="144">
        <f t="shared" si="3"/>
        <v>12000</v>
      </c>
      <c r="N22" s="144">
        <f t="shared" si="4"/>
        <v>3435.6164383561641</v>
      </c>
      <c r="O22" s="145">
        <f t="shared" si="1"/>
        <v>8564.3835616438355</v>
      </c>
      <c r="P22" s="123">
        <v>0.1</v>
      </c>
      <c r="Q22" s="154">
        <f t="shared" si="5"/>
        <v>7707.9452054794519</v>
      </c>
      <c r="R22" s="103"/>
      <c r="S22" s="103"/>
      <c r="T22" s="103"/>
      <c r="U22" s="103"/>
    </row>
    <row r="23" spans="1:21" s="100" customFormat="1" ht="15.75" thickBot="1" x14ac:dyDescent="0.25">
      <c r="A23" s="101"/>
      <c r="B23" s="254" t="s">
        <v>110</v>
      </c>
      <c r="C23" s="255"/>
      <c r="D23" s="255"/>
      <c r="E23" s="255"/>
      <c r="F23" s="255"/>
      <c r="G23" s="255"/>
      <c r="H23" s="255"/>
      <c r="I23" s="255"/>
      <c r="J23" s="146">
        <f>SUM(J6:J22)</f>
        <v>850795.5199999999</v>
      </c>
      <c r="K23" s="146">
        <f>SUM(K6:K22)</f>
        <v>186299.66</v>
      </c>
      <c r="L23" s="147"/>
      <c r="M23" s="146">
        <f t="shared" ref="M23:Q23" si="6">SUM(M6:M22)</f>
        <v>850795.5199999999</v>
      </c>
      <c r="N23" s="148"/>
      <c r="O23" s="146">
        <f t="shared" si="6"/>
        <v>106874.29489607306</v>
      </c>
      <c r="P23" s="147"/>
      <c r="Q23" s="149">
        <f t="shared" si="6"/>
        <v>99818.568557150676</v>
      </c>
      <c r="R23" s="102"/>
    </row>
    <row r="24" spans="1:21" x14ac:dyDescent="0.2">
      <c r="B24" s="72"/>
      <c r="C24" s="72"/>
      <c r="D24" s="72"/>
      <c r="E24" s="72"/>
      <c r="F24" s="72"/>
      <c r="G24" s="72"/>
      <c r="H24" s="74"/>
      <c r="I24" s="72"/>
      <c r="J24" s="73"/>
      <c r="K24" s="73"/>
      <c r="L24" s="74"/>
      <c r="M24" s="72"/>
      <c r="N24" s="72"/>
      <c r="O24" s="72"/>
      <c r="P24" s="74"/>
      <c r="Q24" s="72"/>
    </row>
  </sheetData>
  <autoFilter ref="B5:Q23"/>
  <mergeCells count="2">
    <mergeCell ref="B4:Q4"/>
    <mergeCell ref="B23:I2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810"/>
  <sheetViews>
    <sheetView workbookViewId="0">
      <pane ySplit="4" topLeftCell="A170" activePane="bottomLeft" state="frozen"/>
      <selection activeCell="B1" sqref="B1"/>
      <selection pane="bottomLeft" activeCell="D4" sqref="D4"/>
    </sheetView>
  </sheetViews>
  <sheetFormatPr defaultRowHeight="12.75" x14ac:dyDescent="0.2"/>
  <cols>
    <col min="1" max="1" width="9.140625" style="10"/>
    <col min="2" max="2" width="6.85546875" style="10" customWidth="1"/>
    <col min="3" max="3" width="37" style="10" customWidth="1"/>
    <col min="4" max="4" width="15.5703125" style="10" bestFit="1" customWidth="1"/>
    <col min="5" max="5" width="14.140625" style="10" bestFit="1" customWidth="1"/>
    <col min="6" max="6" width="18.85546875" style="10" bestFit="1" customWidth="1"/>
    <col min="7" max="7" width="14.28515625" style="10" bestFit="1" customWidth="1"/>
    <col min="8" max="8" width="14.28515625" style="10" customWidth="1"/>
    <col min="9" max="9" width="15.85546875" style="10" bestFit="1" customWidth="1"/>
    <col min="10" max="10" width="16.5703125" style="10" bestFit="1" customWidth="1"/>
    <col min="11" max="11" width="14.7109375" style="10" bestFit="1" customWidth="1"/>
    <col min="12" max="12" width="9.140625" style="20"/>
    <col min="13" max="13" width="18.42578125" style="10" customWidth="1"/>
    <col min="14" max="14" width="15.85546875" style="10" bestFit="1" customWidth="1"/>
    <col min="15" max="15" width="17.28515625" style="10" bestFit="1" customWidth="1"/>
    <col min="16" max="16" width="14.28515625" style="10" customWidth="1"/>
    <col min="17" max="17" width="14.85546875" style="10" bestFit="1" customWidth="1"/>
    <col min="18" max="16384" width="9.140625" style="10"/>
  </cols>
  <sheetData>
    <row r="3" spans="2:17" ht="15.75" x14ac:dyDescent="0.25">
      <c r="B3" s="256" t="s">
        <v>2616</v>
      </c>
      <c r="C3" s="256"/>
      <c r="D3" s="256"/>
      <c r="E3" s="257"/>
      <c r="F3" s="257"/>
      <c r="G3" s="257"/>
      <c r="H3" s="257"/>
      <c r="I3" s="257"/>
      <c r="J3" s="257"/>
      <c r="K3" s="257"/>
      <c r="L3" s="258"/>
      <c r="M3" s="256"/>
      <c r="N3" s="256"/>
      <c r="O3" s="256"/>
      <c r="P3" s="256"/>
      <c r="Q3" s="256"/>
    </row>
    <row r="4" spans="2:17" ht="45" x14ac:dyDescent="0.2">
      <c r="B4" s="11" t="s">
        <v>99</v>
      </c>
      <c r="C4" s="11" t="s">
        <v>100</v>
      </c>
      <c r="D4" s="11" t="s">
        <v>111</v>
      </c>
      <c r="E4" s="11" t="s">
        <v>101</v>
      </c>
      <c r="F4" s="11" t="s">
        <v>2612</v>
      </c>
      <c r="G4" s="11" t="s">
        <v>2613</v>
      </c>
      <c r="H4" s="11" t="s">
        <v>187</v>
      </c>
      <c r="I4" s="11" t="s">
        <v>102</v>
      </c>
      <c r="J4" s="11" t="s">
        <v>103</v>
      </c>
      <c r="K4" s="11" t="s">
        <v>104</v>
      </c>
      <c r="L4" s="12" t="s">
        <v>105</v>
      </c>
      <c r="M4" s="13" t="s">
        <v>106</v>
      </c>
      <c r="N4" s="13" t="s">
        <v>107</v>
      </c>
      <c r="O4" s="13" t="s">
        <v>108</v>
      </c>
      <c r="P4" s="13" t="s">
        <v>188</v>
      </c>
      <c r="Q4" s="13" t="s">
        <v>109</v>
      </c>
    </row>
    <row r="5" spans="2:17" ht="15" x14ac:dyDescent="0.25">
      <c r="B5" s="118">
        <v>1</v>
      </c>
      <c r="C5" s="108" t="s">
        <v>1481</v>
      </c>
      <c r="D5" s="113">
        <v>38718</v>
      </c>
      <c r="E5" s="119">
        <v>44489</v>
      </c>
      <c r="F5" s="120">
        <f t="shared" ref="F5:F36" si="0">(E5-D5)/365</f>
        <v>15.810958904109588</v>
      </c>
      <c r="G5" s="118">
        <v>20</v>
      </c>
      <c r="H5" s="121">
        <v>0.05</v>
      </c>
      <c r="I5" s="122">
        <f t="shared" ref="I5:I36" si="1">(95/G5/100)</f>
        <v>4.7500000000000001E-2</v>
      </c>
      <c r="J5" s="200">
        <v>14691.83</v>
      </c>
      <c r="K5" s="114">
        <v>0</v>
      </c>
      <c r="L5" s="123">
        <v>0.73</v>
      </c>
      <c r="M5" s="124">
        <f>J5*(1+L5)</f>
        <v>25416.865900000001</v>
      </c>
      <c r="N5" s="124">
        <f t="shared" ref="N5:N36" si="2">F5*I5*M5</f>
        <v>19088.588555267808</v>
      </c>
      <c r="O5" s="124">
        <f t="shared" ref="O5:O36" si="3">IF(M5-N5&lt;=0,5%*M5,M5-N5)</f>
        <v>6328.2773447321924</v>
      </c>
      <c r="P5" s="125">
        <v>0.1</v>
      </c>
      <c r="Q5" s="124">
        <f t="shared" ref="Q5:Q36" si="4">IF(K5&lt;=0,0,IF(O5&gt;(M5*H5),O5*(1-P5),M5*H5))</f>
        <v>0</v>
      </c>
    </row>
    <row r="6" spans="2:17" ht="15" x14ac:dyDescent="0.25">
      <c r="B6" s="118">
        <v>2</v>
      </c>
      <c r="C6" s="108" t="s">
        <v>1647</v>
      </c>
      <c r="D6" s="113">
        <v>38718</v>
      </c>
      <c r="E6" s="119">
        <v>44489</v>
      </c>
      <c r="F6" s="120">
        <f t="shared" si="0"/>
        <v>15.810958904109588</v>
      </c>
      <c r="G6" s="118">
        <v>20</v>
      </c>
      <c r="H6" s="121">
        <v>0.05</v>
      </c>
      <c r="I6" s="122">
        <f t="shared" si="1"/>
        <v>4.7500000000000001E-2</v>
      </c>
      <c r="J6" s="200">
        <v>6946.93</v>
      </c>
      <c r="K6" s="114">
        <v>0</v>
      </c>
      <c r="L6" s="123">
        <v>0.03</v>
      </c>
      <c r="M6" s="124">
        <f t="shared" ref="M6:M69" si="5">J6*(1+L6)</f>
        <v>7155.3379000000004</v>
      </c>
      <c r="N6" s="124">
        <f t="shared" si="2"/>
        <v>5373.8057903910958</v>
      </c>
      <c r="O6" s="124">
        <f t="shared" si="3"/>
        <v>1781.5321096089046</v>
      </c>
      <c r="P6" s="125">
        <v>0.1</v>
      </c>
      <c r="Q6" s="124">
        <f t="shared" si="4"/>
        <v>0</v>
      </c>
    </row>
    <row r="7" spans="2:17" ht="15" x14ac:dyDescent="0.25">
      <c r="B7" s="118">
        <v>3</v>
      </c>
      <c r="C7" s="108" t="s">
        <v>2258</v>
      </c>
      <c r="D7" s="113">
        <v>38718</v>
      </c>
      <c r="E7" s="119">
        <v>44489</v>
      </c>
      <c r="F7" s="120">
        <f t="shared" si="0"/>
        <v>15.810958904109588</v>
      </c>
      <c r="G7" s="118">
        <v>20</v>
      </c>
      <c r="H7" s="121">
        <v>0.05</v>
      </c>
      <c r="I7" s="122">
        <f t="shared" si="1"/>
        <v>4.7500000000000001E-2</v>
      </c>
      <c r="J7" s="200">
        <v>396.3</v>
      </c>
      <c r="K7" s="114">
        <v>0</v>
      </c>
      <c r="L7" s="123">
        <v>0.03</v>
      </c>
      <c r="M7" s="124">
        <f t="shared" si="5"/>
        <v>408.18900000000002</v>
      </c>
      <c r="N7" s="124">
        <f t="shared" si="2"/>
        <v>306.55832644520547</v>
      </c>
      <c r="O7" s="124">
        <f t="shared" si="3"/>
        <v>101.63067355479456</v>
      </c>
      <c r="P7" s="125">
        <v>0.1</v>
      </c>
      <c r="Q7" s="124">
        <f t="shared" si="4"/>
        <v>0</v>
      </c>
    </row>
    <row r="8" spans="2:17" ht="15" x14ac:dyDescent="0.25">
      <c r="B8" s="118">
        <v>4</v>
      </c>
      <c r="C8" s="108" t="s">
        <v>2258</v>
      </c>
      <c r="D8" s="113">
        <v>38718</v>
      </c>
      <c r="E8" s="119">
        <v>44489</v>
      </c>
      <c r="F8" s="120">
        <f t="shared" si="0"/>
        <v>15.810958904109588</v>
      </c>
      <c r="G8" s="118">
        <v>20</v>
      </c>
      <c r="H8" s="121">
        <v>0.05</v>
      </c>
      <c r="I8" s="122">
        <f t="shared" si="1"/>
        <v>4.7500000000000001E-2</v>
      </c>
      <c r="J8" s="200">
        <v>290.13</v>
      </c>
      <c r="K8" s="114">
        <v>0</v>
      </c>
      <c r="L8" s="123">
        <v>0.03</v>
      </c>
      <c r="M8" s="124">
        <f t="shared" si="5"/>
        <v>298.83390000000003</v>
      </c>
      <c r="N8" s="124">
        <f t="shared" si="2"/>
        <v>224.43039932260274</v>
      </c>
      <c r="O8" s="124">
        <f t="shared" si="3"/>
        <v>74.40350067739729</v>
      </c>
      <c r="P8" s="125">
        <v>0.1</v>
      </c>
      <c r="Q8" s="124">
        <f t="shared" si="4"/>
        <v>0</v>
      </c>
    </row>
    <row r="9" spans="2:17" ht="15" x14ac:dyDescent="0.25">
      <c r="B9" s="118">
        <v>5</v>
      </c>
      <c r="C9" s="108" t="s">
        <v>2399</v>
      </c>
      <c r="D9" s="113">
        <v>38718</v>
      </c>
      <c r="E9" s="119">
        <v>44489</v>
      </c>
      <c r="F9" s="120">
        <f t="shared" si="0"/>
        <v>15.810958904109588</v>
      </c>
      <c r="G9" s="118">
        <v>15</v>
      </c>
      <c r="H9" s="121">
        <v>0.05</v>
      </c>
      <c r="I9" s="122">
        <f t="shared" si="1"/>
        <v>6.3333333333333325E-2</v>
      </c>
      <c r="J9" s="200">
        <v>171.37</v>
      </c>
      <c r="K9" s="114">
        <v>0</v>
      </c>
      <c r="L9" s="123">
        <v>0.63</v>
      </c>
      <c r="M9" s="124">
        <f t="shared" si="5"/>
        <v>279.3331</v>
      </c>
      <c r="N9" s="124">
        <f t="shared" si="2"/>
        <v>279.71319709497715</v>
      </c>
      <c r="O9" s="124">
        <f t="shared" si="3"/>
        <v>13.966655000000001</v>
      </c>
      <c r="P9" s="125">
        <v>0.1</v>
      </c>
      <c r="Q9" s="124">
        <f t="shared" si="4"/>
        <v>0</v>
      </c>
    </row>
    <row r="10" spans="2:17" ht="15" x14ac:dyDescent="0.25">
      <c r="B10" s="118">
        <v>6</v>
      </c>
      <c r="C10" s="108" t="s">
        <v>14</v>
      </c>
      <c r="D10" s="113">
        <v>38718</v>
      </c>
      <c r="E10" s="119">
        <v>44489</v>
      </c>
      <c r="F10" s="120">
        <f t="shared" si="0"/>
        <v>15.810958904109588</v>
      </c>
      <c r="G10" s="118">
        <v>20</v>
      </c>
      <c r="H10" s="121">
        <v>0.05</v>
      </c>
      <c r="I10" s="122">
        <f t="shared" si="1"/>
        <v>4.7500000000000001E-2</v>
      </c>
      <c r="J10" s="200">
        <v>905.1</v>
      </c>
      <c r="K10" s="114">
        <v>0</v>
      </c>
      <c r="L10" s="123">
        <v>0.73</v>
      </c>
      <c r="M10" s="124">
        <f t="shared" si="5"/>
        <v>1565.8230000000001</v>
      </c>
      <c r="N10" s="124">
        <f t="shared" si="2"/>
        <v>1175.9652474452055</v>
      </c>
      <c r="O10" s="124">
        <f t="shared" si="3"/>
        <v>389.85775255479462</v>
      </c>
      <c r="P10" s="125">
        <v>0.1</v>
      </c>
      <c r="Q10" s="124">
        <f t="shared" si="4"/>
        <v>0</v>
      </c>
    </row>
    <row r="11" spans="2:17" ht="15" x14ac:dyDescent="0.25">
      <c r="B11" s="118">
        <v>7</v>
      </c>
      <c r="C11" s="108" t="s">
        <v>14</v>
      </c>
      <c r="D11" s="113">
        <v>38718</v>
      </c>
      <c r="E11" s="119">
        <v>44489</v>
      </c>
      <c r="F11" s="120">
        <f t="shared" si="0"/>
        <v>15.810958904109588</v>
      </c>
      <c r="G11" s="118">
        <v>20</v>
      </c>
      <c r="H11" s="121">
        <v>0.05</v>
      </c>
      <c r="I11" s="122">
        <f t="shared" si="1"/>
        <v>4.7500000000000001E-2</v>
      </c>
      <c r="J11" s="200">
        <v>767.08</v>
      </c>
      <c r="K11" s="114">
        <v>0</v>
      </c>
      <c r="L11" s="123">
        <v>0.73</v>
      </c>
      <c r="M11" s="124">
        <f t="shared" si="5"/>
        <v>1327.0484000000001</v>
      </c>
      <c r="N11" s="124">
        <f t="shared" si="2"/>
        <v>996.64061651780833</v>
      </c>
      <c r="O11" s="124">
        <f t="shared" si="3"/>
        <v>330.4077834821918</v>
      </c>
      <c r="P11" s="125">
        <v>0.1</v>
      </c>
      <c r="Q11" s="124">
        <f t="shared" si="4"/>
        <v>0</v>
      </c>
    </row>
    <row r="12" spans="2:17" ht="15" x14ac:dyDescent="0.25">
      <c r="B12" s="118">
        <v>8</v>
      </c>
      <c r="C12" s="108" t="s">
        <v>2032</v>
      </c>
      <c r="D12" s="113">
        <v>38718</v>
      </c>
      <c r="E12" s="119">
        <v>44489</v>
      </c>
      <c r="F12" s="120">
        <f t="shared" si="0"/>
        <v>15.810958904109588</v>
      </c>
      <c r="G12" s="118">
        <v>20</v>
      </c>
      <c r="H12" s="121">
        <v>0.05</v>
      </c>
      <c r="I12" s="122">
        <f t="shared" si="1"/>
        <v>4.7500000000000001E-2</v>
      </c>
      <c r="J12" s="200">
        <v>1044.03</v>
      </c>
      <c r="K12" s="114">
        <v>0</v>
      </c>
      <c r="L12" s="123">
        <v>0.73</v>
      </c>
      <c r="M12" s="124">
        <f t="shared" si="5"/>
        <v>1806.1718999999998</v>
      </c>
      <c r="N12" s="124">
        <f t="shared" si="2"/>
        <v>1356.4722100212327</v>
      </c>
      <c r="O12" s="124">
        <f t="shared" si="3"/>
        <v>449.69968997876708</v>
      </c>
      <c r="P12" s="125">
        <v>0.1</v>
      </c>
      <c r="Q12" s="124">
        <f t="shared" si="4"/>
        <v>0</v>
      </c>
    </row>
    <row r="13" spans="2:17" ht="15" x14ac:dyDescent="0.25">
      <c r="B13" s="118">
        <v>9</v>
      </c>
      <c r="C13" s="108" t="s">
        <v>2224</v>
      </c>
      <c r="D13" s="113">
        <v>38718</v>
      </c>
      <c r="E13" s="119">
        <v>44489</v>
      </c>
      <c r="F13" s="120">
        <f t="shared" si="0"/>
        <v>15.810958904109588</v>
      </c>
      <c r="G13" s="118">
        <v>20</v>
      </c>
      <c r="H13" s="121">
        <v>0.05</v>
      </c>
      <c r="I13" s="122">
        <f t="shared" si="1"/>
        <v>4.7500000000000001E-2</v>
      </c>
      <c r="J13" s="200">
        <v>452.42</v>
      </c>
      <c r="K13" s="114">
        <v>0</v>
      </c>
      <c r="L13" s="123">
        <v>0.73</v>
      </c>
      <c r="M13" s="124">
        <f t="shared" si="5"/>
        <v>782.6866</v>
      </c>
      <c r="N13" s="124">
        <f t="shared" si="2"/>
        <v>587.81371920136985</v>
      </c>
      <c r="O13" s="124">
        <f t="shared" si="3"/>
        <v>194.87288079863015</v>
      </c>
      <c r="P13" s="125">
        <v>0.1</v>
      </c>
      <c r="Q13" s="124">
        <f t="shared" si="4"/>
        <v>0</v>
      </c>
    </row>
    <row r="14" spans="2:17" ht="15" x14ac:dyDescent="0.25">
      <c r="B14" s="118">
        <v>10</v>
      </c>
      <c r="C14" s="108" t="s">
        <v>2179</v>
      </c>
      <c r="D14" s="113">
        <v>38718</v>
      </c>
      <c r="E14" s="119">
        <v>44489</v>
      </c>
      <c r="F14" s="120">
        <f t="shared" si="0"/>
        <v>15.810958904109588</v>
      </c>
      <c r="G14" s="118">
        <v>20</v>
      </c>
      <c r="H14" s="121">
        <v>0.05</v>
      </c>
      <c r="I14" s="122">
        <f t="shared" si="1"/>
        <v>4.7500000000000001E-2</v>
      </c>
      <c r="J14" s="200">
        <v>557.79999999999995</v>
      </c>
      <c r="K14" s="114">
        <v>0</v>
      </c>
      <c r="L14" s="123">
        <v>0.73</v>
      </c>
      <c r="M14" s="124">
        <f t="shared" si="5"/>
        <v>964.99399999999991</v>
      </c>
      <c r="N14" s="124">
        <f t="shared" si="2"/>
        <v>724.73032264383551</v>
      </c>
      <c r="O14" s="124">
        <f t="shared" si="3"/>
        <v>240.26367735616441</v>
      </c>
      <c r="P14" s="125">
        <v>0.1</v>
      </c>
      <c r="Q14" s="124">
        <f t="shared" si="4"/>
        <v>0</v>
      </c>
    </row>
    <row r="15" spans="2:17" ht="15" x14ac:dyDescent="0.25">
      <c r="B15" s="118">
        <v>11</v>
      </c>
      <c r="C15" s="108" t="s">
        <v>1863</v>
      </c>
      <c r="D15" s="113">
        <v>38718</v>
      </c>
      <c r="E15" s="119">
        <v>44489</v>
      </c>
      <c r="F15" s="120">
        <f t="shared" si="0"/>
        <v>15.810958904109588</v>
      </c>
      <c r="G15" s="118">
        <v>20</v>
      </c>
      <c r="H15" s="121">
        <v>0.05</v>
      </c>
      <c r="I15" s="122">
        <f t="shared" si="1"/>
        <v>4.7500000000000001E-2</v>
      </c>
      <c r="J15" s="200">
        <v>2331.8000000000002</v>
      </c>
      <c r="K15" s="114">
        <v>0</v>
      </c>
      <c r="L15" s="123">
        <v>0.73</v>
      </c>
      <c r="M15" s="124">
        <f t="shared" si="5"/>
        <v>4034.0140000000001</v>
      </c>
      <c r="N15" s="124">
        <f t="shared" si="2"/>
        <v>3029.62740469863</v>
      </c>
      <c r="O15" s="124">
        <f t="shared" si="3"/>
        <v>1004.3865953013701</v>
      </c>
      <c r="P15" s="125">
        <v>0.1</v>
      </c>
      <c r="Q15" s="124">
        <f t="shared" si="4"/>
        <v>0</v>
      </c>
    </row>
    <row r="16" spans="2:17" ht="15" x14ac:dyDescent="0.25">
      <c r="B16" s="118">
        <v>12</v>
      </c>
      <c r="C16" s="108" t="s">
        <v>2055</v>
      </c>
      <c r="D16" s="113">
        <v>38718</v>
      </c>
      <c r="E16" s="119">
        <v>44489</v>
      </c>
      <c r="F16" s="120">
        <f t="shared" si="0"/>
        <v>15.810958904109588</v>
      </c>
      <c r="G16" s="118">
        <v>20</v>
      </c>
      <c r="H16" s="121">
        <v>0.05</v>
      </c>
      <c r="I16" s="122">
        <f t="shared" si="1"/>
        <v>4.7500000000000001E-2</v>
      </c>
      <c r="J16" s="200">
        <v>981.24</v>
      </c>
      <c r="K16" s="114">
        <v>0</v>
      </c>
      <c r="L16" s="123">
        <v>0.73</v>
      </c>
      <c r="M16" s="124">
        <f t="shared" si="5"/>
        <v>1697.5452</v>
      </c>
      <c r="N16" s="124">
        <f t="shared" si="2"/>
        <v>1274.8913262657534</v>
      </c>
      <c r="O16" s="124">
        <f t="shared" si="3"/>
        <v>422.65387373424664</v>
      </c>
      <c r="P16" s="125">
        <v>0.1</v>
      </c>
      <c r="Q16" s="124">
        <f t="shared" si="4"/>
        <v>0</v>
      </c>
    </row>
    <row r="17" spans="2:19" ht="15" x14ac:dyDescent="0.25">
      <c r="B17" s="118">
        <v>13</v>
      </c>
      <c r="C17" s="108" t="s">
        <v>2111</v>
      </c>
      <c r="D17" s="113">
        <v>38718</v>
      </c>
      <c r="E17" s="119">
        <v>44489</v>
      </c>
      <c r="F17" s="120">
        <f t="shared" si="0"/>
        <v>15.810958904109588</v>
      </c>
      <c r="G17" s="118">
        <v>20</v>
      </c>
      <c r="H17" s="121">
        <v>0.05</v>
      </c>
      <c r="I17" s="122">
        <f t="shared" si="1"/>
        <v>4.7500000000000001E-2</v>
      </c>
      <c r="J17" s="200">
        <v>758.24</v>
      </c>
      <c r="K17" s="114">
        <v>0</v>
      </c>
      <c r="L17" s="123">
        <v>0.73</v>
      </c>
      <c r="M17" s="124">
        <f t="shared" si="5"/>
        <v>1311.7552000000001</v>
      </c>
      <c r="N17" s="124">
        <f t="shared" si="2"/>
        <v>985.15510907397265</v>
      </c>
      <c r="O17" s="124">
        <f t="shared" si="3"/>
        <v>326.60009092602741</v>
      </c>
      <c r="P17" s="125">
        <v>0.1</v>
      </c>
      <c r="Q17" s="124">
        <f t="shared" si="4"/>
        <v>0</v>
      </c>
    </row>
    <row r="18" spans="2:19" ht="15" x14ac:dyDescent="0.25">
      <c r="B18" s="118">
        <v>14</v>
      </c>
      <c r="C18" s="108" t="s">
        <v>1964</v>
      </c>
      <c r="D18" s="113">
        <v>38718</v>
      </c>
      <c r="E18" s="119">
        <v>44489</v>
      </c>
      <c r="F18" s="120">
        <f t="shared" si="0"/>
        <v>15.810958904109588</v>
      </c>
      <c r="G18" s="118">
        <v>20</v>
      </c>
      <c r="H18" s="121">
        <v>0.05</v>
      </c>
      <c r="I18" s="122">
        <f t="shared" si="1"/>
        <v>4.7500000000000001E-2</v>
      </c>
      <c r="J18" s="200">
        <v>1330.36</v>
      </c>
      <c r="K18" s="114">
        <v>0</v>
      </c>
      <c r="L18" s="123">
        <v>0.73</v>
      </c>
      <c r="M18" s="124">
        <f t="shared" si="5"/>
        <v>2301.5227999999997</v>
      </c>
      <c r="N18" s="124">
        <f t="shared" si="2"/>
        <v>1728.4909143643833</v>
      </c>
      <c r="O18" s="124">
        <f t="shared" si="3"/>
        <v>573.03188563561639</v>
      </c>
      <c r="P18" s="125">
        <v>0.1</v>
      </c>
      <c r="Q18" s="124">
        <f t="shared" si="4"/>
        <v>0</v>
      </c>
    </row>
    <row r="19" spans="2:19" ht="15" x14ac:dyDescent="0.25">
      <c r="B19" s="118">
        <v>15</v>
      </c>
      <c r="C19" s="108" t="s">
        <v>2086</v>
      </c>
      <c r="D19" s="113">
        <v>38718</v>
      </c>
      <c r="E19" s="119">
        <v>44489</v>
      </c>
      <c r="F19" s="120">
        <f t="shared" si="0"/>
        <v>15.810958904109588</v>
      </c>
      <c r="G19" s="118">
        <v>20</v>
      </c>
      <c r="H19" s="121">
        <v>0.05</v>
      </c>
      <c r="I19" s="122">
        <f t="shared" si="1"/>
        <v>4.7500000000000001E-2</v>
      </c>
      <c r="J19" s="200">
        <v>852.62</v>
      </c>
      <c r="K19" s="114">
        <v>0</v>
      </c>
      <c r="L19" s="123">
        <v>0.73</v>
      </c>
      <c r="M19" s="124">
        <f t="shared" si="5"/>
        <v>1475.0326</v>
      </c>
      <c r="N19" s="124">
        <f t="shared" si="2"/>
        <v>1107.7797914890411</v>
      </c>
      <c r="O19" s="124">
        <f t="shared" si="3"/>
        <v>367.25280851095886</v>
      </c>
      <c r="P19" s="125">
        <v>0.1</v>
      </c>
      <c r="Q19" s="124">
        <f t="shared" si="4"/>
        <v>0</v>
      </c>
    </row>
    <row r="20" spans="2:19" ht="15" x14ac:dyDescent="0.25">
      <c r="B20" s="118">
        <v>16</v>
      </c>
      <c r="C20" s="108" t="s">
        <v>1706</v>
      </c>
      <c r="D20" s="113">
        <v>38718</v>
      </c>
      <c r="E20" s="119">
        <v>44489</v>
      </c>
      <c r="F20" s="120">
        <f t="shared" si="0"/>
        <v>15.810958904109588</v>
      </c>
      <c r="G20" s="118">
        <v>20</v>
      </c>
      <c r="H20" s="121">
        <v>0.05</v>
      </c>
      <c r="I20" s="122">
        <f t="shared" si="1"/>
        <v>4.7500000000000001E-2</v>
      </c>
      <c r="J20" s="200">
        <v>4966.72</v>
      </c>
      <c r="K20" s="114">
        <v>0</v>
      </c>
      <c r="L20" s="123">
        <v>0.73</v>
      </c>
      <c r="M20" s="124">
        <f t="shared" si="5"/>
        <v>8592.4256000000005</v>
      </c>
      <c r="N20" s="124">
        <f t="shared" si="2"/>
        <v>6453.0881822904112</v>
      </c>
      <c r="O20" s="124">
        <f t="shared" si="3"/>
        <v>2139.3374177095893</v>
      </c>
      <c r="P20" s="125">
        <v>0.1</v>
      </c>
      <c r="Q20" s="124">
        <f t="shared" si="4"/>
        <v>0</v>
      </c>
    </row>
    <row r="21" spans="2:19" ht="15" x14ac:dyDescent="0.25">
      <c r="B21" s="118">
        <v>17</v>
      </c>
      <c r="C21" s="108" t="s">
        <v>1849</v>
      </c>
      <c r="D21" s="113">
        <v>38718</v>
      </c>
      <c r="E21" s="119">
        <v>44489</v>
      </c>
      <c r="F21" s="120">
        <f t="shared" si="0"/>
        <v>15.810958904109588</v>
      </c>
      <c r="G21" s="118">
        <v>20</v>
      </c>
      <c r="H21" s="121">
        <v>0.05</v>
      </c>
      <c r="I21" s="122">
        <f t="shared" si="1"/>
        <v>4.7500000000000001E-2</v>
      </c>
      <c r="J21" s="200">
        <v>2575.27</v>
      </c>
      <c r="K21" s="114">
        <v>0</v>
      </c>
      <c r="L21" s="123">
        <v>0.03</v>
      </c>
      <c r="M21" s="124">
        <f t="shared" si="5"/>
        <v>2652.5281</v>
      </c>
      <c r="N21" s="124">
        <f t="shared" si="2"/>
        <v>1992.1031071020548</v>
      </c>
      <c r="O21" s="124">
        <f t="shared" si="3"/>
        <v>660.42499289794523</v>
      </c>
      <c r="P21" s="125">
        <v>0.1</v>
      </c>
      <c r="Q21" s="124">
        <f t="shared" si="4"/>
        <v>0</v>
      </c>
    </row>
    <row r="22" spans="2:19" ht="15" x14ac:dyDescent="0.25">
      <c r="B22" s="118">
        <v>18</v>
      </c>
      <c r="C22" s="108" t="s">
        <v>2239</v>
      </c>
      <c r="D22" s="113">
        <v>38718</v>
      </c>
      <c r="E22" s="119">
        <v>44489</v>
      </c>
      <c r="F22" s="120">
        <f t="shared" si="0"/>
        <v>15.810958904109588</v>
      </c>
      <c r="G22" s="118">
        <v>10</v>
      </c>
      <c r="H22" s="121">
        <v>0.05</v>
      </c>
      <c r="I22" s="122">
        <f t="shared" si="1"/>
        <v>9.5000000000000001E-2</v>
      </c>
      <c r="J22" s="200">
        <v>425.05</v>
      </c>
      <c r="K22" s="114">
        <v>0</v>
      </c>
      <c r="L22" s="123">
        <v>0.63</v>
      </c>
      <c r="M22" s="124">
        <f t="shared" si="5"/>
        <v>692.83150000000001</v>
      </c>
      <c r="N22" s="124">
        <f t="shared" si="2"/>
        <v>1040.6613855273972</v>
      </c>
      <c r="O22" s="124">
        <f t="shared" si="3"/>
        <v>34.641575000000003</v>
      </c>
      <c r="P22" s="125">
        <v>0.1</v>
      </c>
      <c r="Q22" s="124">
        <f t="shared" si="4"/>
        <v>0</v>
      </c>
    </row>
    <row r="23" spans="2:19" ht="15" x14ac:dyDescent="0.25">
      <c r="B23" s="118">
        <v>19</v>
      </c>
      <c r="C23" s="108" t="s">
        <v>2034</v>
      </c>
      <c r="D23" s="113">
        <v>38718</v>
      </c>
      <c r="E23" s="119">
        <v>44489</v>
      </c>
      <c r="F23" s="120">
        <f t="shared" si="0"/>
        <v>15.810958904109588</v>
      </c>
      <c r="G23" s="118">
        <v>6</v>
      </c>
      <c r="H23" s="121">
        <v>0.05</v>
      </c>
      <c r="I23" s="122">
        <f t="shared" si="1"/>
        <v>0.15833333333333333</v>
      </c>
      <c r="J23" s="200">
        <v>1037.4000000000001</v>
      </c>
      <c r="K23" s="114">
        <v>0</v>
      </c>
      <c r="L23" s="123">
        <v>0.63</v>
      </c>
      <c r="M23" s="124">
        <f t="shared" si="5"/>
        <v>1690.962</v>
      </c>
      <c r="N23" s="124">
        <f t="shared" si="2"/>
        <v>4233.1573593150679</v>
      </c>
      <c r="O23" s="124">
        <f t="shared" si="3"/>
        <v>84.548100000000005</v>
      </c>
      <c r="P23" s="125">
        <v>0.1</v>
      </c>
      <c r="Q23" s="124">
        <f t="shared" si="4"/>
        <v>0</v>
      </c>
    </row>
    <row r="24" spans="2:19" ht="15" x14ac:dyDescent="0.25">
      <c r="B24" s="118">
        <v>20</v>
      </c>
      <c r="C24" s="108" t="s">
        <v>2251</v>
      </c>
      <c r="D24" s="113">
        <v>38718</v>
      </c>
      <c r="E24" s="119">
        <v>44489</v>
      </c>
      <c r="F24" s="120">
        <f t="shared" si="0"/>
        <v>15.810958904109588</v>
      </c>
      <c r="G24" s="118">
        <v>8</v>
      </c>
      <c r="H24" s="121">
        <v>0.05</v>
      </c>
      <c r="I24" s="122">
        <f t="shared" si="1"/>
        <v>0.11874999999999999</v>
      </c>
      <c r="J24" s="200">
        <v>404.82</v>
      </c>
      <c r="K24" s="114">
        <v>0</v>
      </c>
      <c r="L24" s="123">
        <v>0.73</v>
      </c>
      <c r="M24" s="124">
        <f t="shared" si="5"/>
        <v>700.33859999999993</v>
      </c>
      <c r="N24" s="124">
        <f t="shared" si="2"/>
        <v>1314.9216977979449</v>
      </c>
      <c r="O24" s="124">
        <f t="shared" si="3"/>
        <v>35.016929999999995</v>
      </c>
      <c r="P24" s="125">
        <v>0.1</v>
      </c>
      <c r="Q24" s="124">
        <f t="shared" si="4"/>
        <v>0</v>
      </c>
    </row>
    <row r="25" spans="2:19" ht="15" x14ac:dyDescent="0.25">
      <c r="B25" s="118">
        <v>21</v>
      </c>
      <c r="C25" s="108" t="s">
        <v>2512</v>
      </c>
      <c r="D25" s="113">
        <v>38718</v>
      </c>
      <c r="E25" s="119">
        <v>44489</v>
      </c>
      <c r="F25" s="120">
        <f t="shared" si="0"/>
        <v>15.810958904109588</v>
      </c>
      <c r="G25" s="118">
        <v>3</v>
      </c>
      <c r="H25" s="121">
        <v>0.05</v>
      </c>
      <c r="I25" s="122">
        <f t="shared" si="1"/>
        <v>0.31666666666666665</v>
      </c>
      <c r="J25" s="200">
        <v>10.27</v>
      </c>
      <c r="K25" s="114">
        <v>0</v>
      </c>
      <c r="L25" s="123">
        <v>0.63</v>
      </c>
      <c r="M25" s="124">
        <f t="shared" si="5"/>
        <v>16.740099999999998</v>
      </c>
      <c r="N25" s="124">
        <f t="shared" si="2"/>
        <v>83.814393831050211</v>
      </c>
      <c r="O25" s="124">
        <f t="shared" si="3"/>
        <v>0.837005</v>
      </c>
      <c r="P25" s="125">
        <v>0.1</v>
      </c>
      <c r="Q25" s="124">
        <f t="shared" si="4"/>
        <v>0</v>
      </c>
    </row>
    <row r="26" spans="2:19" ht="15" x14ac:dyDescent="0.25">
      <c r="B26" s="118">
        <v>22</v>
      </c>
      <c r="C26" s="108" t="s">
        <v>2485</v>
      </c>
      <c r="D26" s="113">
        <v>38718</v>
      </c>
      <c r="E26" s="119">
        <v>44489</v>
      </c>
      <c r="F26" s="120">
        <f t="shared" si="0"/>
        <v>15.810958904109588</v>
      </c>
      <c r="G26" s="118">
        <v>6</v>
      </c>
      <c r="H26" s="121">
        <v>0.05</v>
      </c>
      <c r="I26" s="122">
        <f t="shared" si="1"/>
        <v>0.15833333333333333</v>
      </c>
      <c r="J26" s="200">
        <v>37.44</v>
      </c>
      <c r="K26" s="114">
        <v>0</v>
      </c>
      <c r="L26" s="123">
        <v>0.42</v>
      </c>
      <c r="M26" s="124">
        <f t="shared" si="5"/>
        <v>53.164799999999993</v>
      </c>
      <c r="N26" s="124">
        <f t="shared" si="2"/>
        <v>133.0928574246575</v>
      </c>
      <c r="O26" s="124">
        <f t="shared" si="3"/>
        <v>2.6582399999999997</v>
      </c>
      <c r="P26" s="125">
        <v>0.1</v>
      </c>
      <c r="Q26" s="124">
        <f t="shared" si="4"/>
        <v>0</v>
      </c>
    </row>
    <row r="27" spans="2:19" ht="15" x14ac:dyDescent="0.25">
      <c r="B27" s="118">
        <v>23</v>
      </c>
      <c r="C27" s="108" t="s">
        <v>2547</v>
      </c>
      <c r="D27" s="113">
        <v>38718</v>
      </c>
      <c r="E27" s="119">
        <v>44489</v>
      </c>
      <c r="F27" s="120">
        <f t="shared" si="0"/>
        <v>15.810958904109588</v>
      </c>
      <c r="G27" s="118">
        <v>3</v>
      </c>
      <c r="H27" s="121">
        <v>0.05</v>
      </c>
      <c r="I27" s="122">
        <f t="shared" si="1"/>
        <v>0.31666666666666665</v>
      </c>
      <c r="J27" s="200">
        <v>0</v>
      </c>
      <c r="K27" s="114">
        <v>0</v>
      </c>
      <c r="L27" s="123">
        <v>0.63</v>
      </c>
      <c r="M27" s="124">
        <f t="shared" si="5"/>
        <v>0</v>
      </c>
      <c r="N27" s="124">
        <f t="shared" si="2"/>
        <v>0</v>
      </c>
      <c r="O27" s="124">
        <f t="shared" si="3"/>
        <v>0</v>
      </c>
      <c r="P27" s="125">
        <v>0.1</v>
      </c>
      <c r="Q27" s="124">
        <f t="shared" si="4"/>
        <v>0</v>
      </c>
    </row>
    <row r="28" spans="2:19" ht="15" x14ac:dyDescent="0.25">
      <c r="B28" s="118">
        <v>24</v>
      </c>
      <c r="C28" s="108" t="s">
        <v>1810</v>
      </c>
      <c r="D28" s="113">
        <v>38718</v>
      </c>
      <c r="E28" s="119">
        <v>44489</v>
      </c>
      <c r="F28" s="120">
        <f t="shared" si="0"/>
        <v>15.810958904109588</v>
      </c>
      <c r="G28" s="118">
        <v>8</v>
      </c>
      <c r="H28" s="121">
        <v>0.05</v>
      </c>
      <c r="I28" s="122">
        <f t="shared" si="1"/>
        <v>0.11874999999999999</v>
      </c>
      <c r="J28" s="200">
        <v>353.53</v>
      </c>
      <c r="K28" s="114">
        <v>0</v>
      </c>
      <c r="L28" s="123">
        <v>0.63</v>
      </c>
      <c r="M28" s="124">
        <f t="shared" si="5"/>
        <v>576.25389999999993</v>
      </c>
      <c r="N28" s="124">
        <f t="shared" si="2"/>
        <v>1081.9462993339039</v>
      </c>
      <c r="O28" s="124">
        <f t="shared" si="3"/>
        <v>28.812694999999998</v>
      </c>
      <c r="P28" s="125">
        <v>0.1</v>
      </c>
      <c r="Q28" s="124">
        <f t="shared" si="4"/>
        <v>0</v>
      </c>
    </row>
    <row r="29" spans="2:19" ht="15" x14ac:dyDescent="0.25">
      <c r="B29" s="118">
        <v>25</v>
      </c>
      <c r="C29" s="108" t="s">
        <v>2410</v>
      </c>
      <c r="D29" s="113">
        <v>38718</v>
      </c>
      <c r="E29" s="119">
        <v>44489</v>
      </c>
      <c r="F29" s="120">
        <f t="shared" si="0"/>
        <v>15.810958904109588</v>
      </c>
      <c r="G29" s="118">
        <v>8</v>
      </c>
      <c r="H29" s="121">
        <v>0.05</v>
      </c>
      <c r="I29" s="122">
        <f t="shared" si="1"/>
        <v>0.11874999999999999</v>
      </c>
      <c r="J29" s="200">
        <v>152.02000000000001</v>
      </c>
      <c r="K29" s="114">
        <v>0</v>
      </c>
      <c r="L29" s="123">
        <v>0.42</v>
      </c>
      <c r="M29" s="124">
        <f t="shared" si="5"/>
        <v>215.86840000000001</v>
      </c>
      <c r="N29" s="124">
        <f t="shared" si="2"/>
        <v>405.30401013013699</v>
      </c>
      <c r="O29" s="124">
        <f t="shared" si="3"/>
        <v>10.793420000000001</v>
      </c>
      <c r="P29" s="125">
        <v>0.1</v>
      </c>
      <c r="Q29" s="124">
        <f t="shared" si="4"/>
        <v>0</v>
      </c>
      <c r="S29" s="10">
        <v>2010</v>
      </c>
    </row>
    <row r="30" spans="2:19" ht="15" x14ac:dyDescent="0.25">
      <c r="B30" s="118">
        <v>26</v>
      </c>
      <c r="C30" s="108" t="s">
        <v>25</v>
      </c>
      <c r="D30" s="113">
        <v>38718</v>
      </c>
      <c r="E30" s="119">
        <v>44489</v>
      </c>
      <c r="F30" s="120">
        <f t="shared" si="0"/>
        <v>15.810958904109588</v>
      </c>
      <c r="G30" s="118">
        <v>5</v>
      </c>
      <c r="H30" s="121">
        <v>0.05</v>
      </c>
      <c r="I30" s="122">
        <f t="shared" si="1"/>
        <v>0.19</v>
      </c>
      <c r="J30" s="200">
        <v>363.2</v>
      </c>
      <c r="K30" s="114">
        <v>0</v>
      </c>
      <c r="L30" s="123">
        <v>0.28999999999999998</v>
      </c>
      <c r="M30" s="124">
        <f t="shared" si="5"/>
        <v>468.52800000000002</v>
      </c>
      <c r="N30" s="124">
        <f t="shared" si="2"/>
        <v>1407.4966211506849</v>
      </c>
      <c r="O30" s="124">
        <f t="shared" si="3"/>
        <v>23.426400000000001</v>
      </c>
      <c r="P30" s="125">
        <v>0.1</v>
      </c>
      <c r="Q30" s="124">
        <f t="shared" si="4"/>
        <v>0</v>
      </c>
    </row>
    <row r="31" spans="2:19" ht="15" x14ac:dyDescent="0.25">
      <c r="B31" s="118">
        <v>27</v>
      </c>
      <c r="C31" s="108" t="s">
        <v>1566</v>
      </c>
      <c r="D31" s="113">
        <v>38718</v>
      </c>
      <c r="E31" s="119">
        <v>44489</v>
      </c>
      <c r="F31" s="120">
        <f t="shared" si="0"/>
        <v>15.810958904109588</v>
      </c>
      <c r="G31" s="118">
        <v>20</v>
      </c>
      <c r="H31" s="121">
        <v>0.05</v>
      </c>
      <c r="I31" s="122">
        <f t="shared" si="1"/>
        <v>4.7500000000000001E-2</v>
      </c>
      <c r="J31" s="200">
        <v>10146.09</v>
      </c>
      <c r="K31" s="114">
        <v>0</v>
      </c>
      <c r="L31" s="123">
        <v>0.03</v>
      </c>
      <c r="M31" s="124">
        <f t="shared" si="5"/>
        <v>10450.4727</v>
      </c>
      <c r="N31" s="124">
        <f t="shared" si="2"/>
        <v>7848.5197334404111</v>
      </c>
      <c r="O31" s="124">
        <f t="shared" si="3"/>
        <v>2601.9529665595892</v>
      </c>
      <c r="P31" s="125">
        <v>0.1</v>
      </c>
      <c r="Q31" s="124">
        <f t="shared" si="4"/>
        <v>0</v>
      </c>
    </row>
    <row r="32" spans="2:19" ht="15" x14ac:dyDescent="0.25">
      <c r="B32" s="118">
        <v>28</v>
      </c>
      <c r="C32" s="108" t="s">
        <v>1913</v>
      </c>
      <c r="D32" s="113">
        <v>38718</v>
      </c>
      <c r="E32" s="119">
        <v>44489</v>
      </c>
      <c r="F32" s="120">
        <f t="shared" si="0"/>
        <v>15.810958904109588</v>
      </c>
      <c r="G32" s="118">
        <v>6</v>
      </c>
      <c r="H32" s="121">
        <v>0.05</v>
      </c>
      <c r="I32" s="122">
        <f t="shared" si="1"/>
        <v>0.15833333333333333</v>
      </c>
      <c r="J32" s="200">
        <v>1716.22</v>
      </c>
      <c r="K32" s="114">
        <v>0</v>
      </c>
      <c r="L32" s="123">
        <v>0.63</v>
      </c>
      <c r="M32" s="124">
        <f t="shared" si="5"/>
        <v>2797.4386</v>
      </c>
      <c r="N32" s="124">
        <f t="shared" si="2"/>
        <v>7003.1129007168938</v>
      </c>
      <c r="O32" s="124">
        <f t="shared" si="3"/>
        <v>139.87192999999999</v>
      </c>
      <c r="P32" s="125">
        <v>0.1</v>
      </c>
      <c r="Q32" s="124">
        <f t="shared" si="4"/>
        <v>0</v>
      </c>
    </row>
    <row r="33" spans="2:17" ht="15" x14ac:dyDescent="0.25">
      <c r="B33" s="118">
        <v>29</v>
      </c>
      <c r="C33" s="108" t="s">
        <v>2443</v>
      </c>
      <c r="D33" s="113">
        <v>38718</v>
      </c>
      <c r="E33" s="119">
        <v>44489</v>
      </c>
      <c r="F33" s="120">
        <f t="shared" si="0"/>
        <v>15.810958904109588</v>
      </c>
      <c r="G33" s="118">
        <v>8</v>
      </c>
      <c r="H33" s="121">
        <v>0.05</v>
      </c>
      <c r="I33" s="122">
        <f t="shared" si="1"/>
        <v>0.11874999999999999</v>
      </c>
      <c r="J33" s="200">
        <v>91.36</v>
      </c>
      <c r="K33" s="114">
        <v>0</v>
      </c>
      <c r="L33" s="123">
        <v>0.42</v>
      </c>
      <c r="M33" s="124">
        <f t="shared" si="5"/>
        <v>129.7312</v>
      </c>
      <c r="N33" s="124">
        <f t="shared" si="2"/>
        <v>243.57699227397259</v>
      </c>
      <c r="O33" s="124">
        <f t="shared" si="3"/>
        <v>6.4865600000000008</v>
      </c>
      <c r="P33" s="125">
        <v>0.1</v>
      </c>
      <c r="Q33" s="124">
        <f t="shared" si="4"/>
        <v>0</v>
      </c>
    </row>
    <row r="34" spans="2:17" ht="15" x14ac:dyDescent="0.25">
      <c r="B34" s="118">
        <v>30</v>
      </c>
      <c r="C34" s="108" t="s">
        <v>2488</v>
      </c>
      <c r="D34" s="113">
        <v>38718</v>
      </c>
      <c r="E34" s="119">
        <v>44489</v>
      </c>
      <c r="F34" s="120">
        <f t="shared" si="0"/>
        <v>15.810958904109588</v>
      </c>
      <c r="G34" s="118">
        <v>8</v>
      </c>
      <c r="H34" s="121">
        <v>0.05</v>
      </c>
      <c r="I34" s="122">
        <f t="shared" si="1"/>
        <v>0.11874999999999999</v>
      </c>
      <c r="J34" s="200">
        <v>35.409999999999997</v>
      </c>
      <c r="K34" s="114">
        <v>0</v>
      </c>
      <c r="L34" s="123">
        <v>0.42</v>
      </c>
      <c r="M34" s="124">
        <f t="shared" si="5"/>
        <v>50.282199999999996</v>
      </c>
      <c r="N34" s="124">
        <f t="shared" si="2"/>
        <v>94.407413489726011</v>
      </c>
      <c r="O34" s="124">
        <f t="shared" si="3"/>
        <v>2.5141100000000001</v>
      </c>
      <c r="P34" s="125">
        <v>0.1</v>
      </c>
      <c r="Q34" s="124">
        <f t="shared" si="4"/>
        <v>0</v>
      </c>
    </row>
    <row r="35" spans="2:17" ht="15" x14ac:dyDescent="0.25">
      <c r="B35" s="118">
        <v>31</v>
      </c>
      <c r="C35" s="108" t="s">
        <v>2006</v>
      </c>
      <c r="D35" s="113">
        <v>38718</v>
      </c>
      <c r="E35" s="119">
        <v>44489</v>
      </c>
      <c r="F35" s="120">
        <f t="shared" si="0"/>
        <v>15.810958904109588</v>
      </c>
      <c r="G35" s="118">
        <v>15</v>
      </c>
      <c r="H35" s="121">
        <v>0.05</v>
      </c>
      <c r="I35" s="122">
        <f t="shared" si="1"/>
        <v>6.3333333333333325E-2</v>
      </c>
      <c r="J35" s="200">
        <v>1136.5899999999999</v>
      </c>
      <c r="K35" s="114">
        <v>0</v>
      </c>
      <c r="L35" s="123">
        <v>0.63</v>
      </c>
      <c r="M35" s="124">
        <f t="shared" si="5"/>
        <v>1852.6416999999997</v>
      </c>
      <c r="N35" s="124">
        <f t="shared" si="2"/>
        <v>1855.1626462401821</v>
      </c>
      <c r="O35" s="124">
        <f t="shared" si="3"/>
        <v>92.632084999999989</v>
      </c>
      <c r="P35" s="125">
        <v>0.1</v>
      </c>
      <c r="Q35" s="124">
        <f t="shared" si="4"/>
        <v>0</v>
      </c>
    </row>
    <row r="36" spans="2:17" ht="15" x14ac:dyDescent="0.25">
      <c r="B36" s="118">
        <v>32</v>
      </c>
      <c r="C36" s="108" t="s">
        <v>1740</v>
      </c>
      <c r="D36" s="113">
        <v>38718</v>
      </c>
      <c r="E36" s="119">
        <v>44489</v>
      </c>
      <c r="F36" s="120">
        <f t="shared" si="0"/>
        <v>15.810958904109588</v>
      </c>
      <c r="G36" s="118">
        <v>20</v>
      </c>
      <c r="H36" s="121">
        <v>0.05</v>
      </c>
      <c r="I36" s="122">
        <f t="shared" si="1"/>
        <v>4.7500000000000001E-2</v>
      </c>
      <c r="J36" s="200">
        <v>4285.29</v>
      </c>
      <c r="K36" s="114">
        <v>0</v>
      </c>
      <c r="L36" s="123">
        <v>0.73</v>
      </c>
      <c r="M36" s="124">
        <f t="shared" si="5"/>
        <v>7413.5517</v>
      </c>
      <c r="N36" s="124">
        <f t="shared" si="2"/>
        <v>5567.7296599541096</v>
      </c>
      <c r="O36" s="124">
        <f t="shared" si="3"/>
        <v>1845.8220400458904</v>
      </c>
      <c r="P36" s="125">
        <v>0.1</v>
      </c>
      <c r="Q36" s="124">
        <f t="shared" si="4"/>
        <v>0</v>
      </c>
    </row>
    <row r="37" spans="2:17" ht="15" x14ac:dyDescent="0.25">
      <c r="B37" s="118">
        <v>33</v>
      </c>
      <c r="C37" s="108" t="s">
        <v>1814</v>
      </c>
      <c r="D37" s="113">
        <v>38718</v>
      </c>
      <c r="E37" s="119">
        <v>44489</v>
      </c>
      <c r="F37" s="120">
        <f t="shared" ref="F37:F68" si="6">(E37-D37)/365</f>
        <v>15.810958904109588</v>
      </c>
      <c r="G37" s="118">
        <v>3</v>
      </c>
      <c r="H37" s="121">
        <v>0.05</v>
      </c>
      <c r="I37" s="122">
        <f t="shared" ref="I37:I68" si="7">(95/G37/100)</f>
        <v>0.31666666666666665</v>
      </c>
      <c r="J37" s="200">
        <v>2827.64</v>
      </c>
      <c r="K37" s="114">
        <v>0</v>
      </c>
      <c r="L37" s="123">
        <v>0.63</v>
      </c>
      <c r="M37" s="124">
        <f t="shared" si="5"/>
        <v>4609.0531999999994</v>
      </c>
      <c r="N37" s="124">
        <f t="shared" ref="N37:N68" si="8">F37*I37*M37</f>
        <v>23076.624398484011</v>
      </c>
      <c r="O37" s="124">
        <f t="shared" ref="O37:O68" si="9">IF(M37-N37&lt;=0,5%*M37,M37-N37)</f>
        <v>230.45265999999998</v>
      </c>
      <c r="P37" s="125">
        <v>0.1</v>
      </c>
      <c r="Q37" s="124">
        <f t="shared" ref="Q37:Q68" si="10">IF(K37&lt;=0,0,IF(O37&gt;(M37*H37),O37*(1-P37),M37*H37))</f>
        <v>0</v>
      </c>
    </row>
    <row r="38" spans="2:17" ht="15" x14ac:dyDescent="0.25">
      <c r="B38" s="118">
        <v>34</v>
      </c>
      <c r="C38" s="108" t="s">
        <v>1250</v>
      </c>
      <c r="D38" s="113">
        <v>38718</v>
      </c>
      <c r="E38" s="119">
        <v>44489</v>
      </c>
      <c r="F38" s="120">
        <f t="shared" si="6"/>
        <v>15.810958904109588</v>
      </c>
      <c r="G38" s="118">
        <v>20</v>
      </c>
      <c r="H38" s="121">
        <v>0.05</v>
      </c>
      <c r="I38" s="122">
        <f t="shared" si="7"/>
        <v>4.7500000000000001E-2</v>
      </c>
      <c r="J38" s="200">
        <v>34146.61</v>
      </c>
      <c r="K38" s="114">
        <v>0</v>
      </c>
      <c r="L38" s="123">
        <v>0.03</v>
      </c>
      <c r="M38" s="124">
        <f t="shared" si="5"/>
        <v>35171.008300000001</v>
      </c>
      <c r="N38" s="124">
        <f t="shared" si="8"/>
        <v>26414.149925251371</v>
      </c>
      <c r="O38" s="124">
        <f t="shared" si="9"/>
        <v>8756.85837474863</v>
      </c>
      <c r="P38" s="125">
        <v>0.1</v>
      </c>
      <c r="Q38" s="124">
        <f t="shared" si="10"/>
        <v>0</v>
      </c>
    </row>
    <row r="39" spans="2:17" ht="15" x14ac:dyDescent="0.25">
      <c r="B39" s="118">
        <v>35</v>
      </c>
      <c r="C39" s="108" t="s">
        <v>1655</v>
      </c>
      <c r="D39" s="113">
        <v>38718</v>
      </c>
      <c r="E39" s="119">
        <v>44489</v>
      </c>
      <c r="F39" s="120">
        <f t="shared" si="6"/>
        <v>15.810958904109588</v>
      </c>
      <c r="G39" s="118">
        <v>20</v>
      </c>
      <c r="H39" s="121">
        <v>0.05</v>
      </c>
      <c r="I39" s="122">
        <f t="shared" si="7"/>
        <v>4.7500000000000001E-2</v>
      </c>
      <c r="J39" s="200">
        <v>6580.4</v>
      </c>
      <c r="K39" s="114">
        <v>0</v>
      </c>
      <c r="L39" s="123">
        <v>0.73</v>
      </c>
      <c r="M39" s="124">
        <f t="shared" si="5"/>
        <v>11384.091999999999</v>
      </c>
      <c r="N39" s="124">
        <f t="shared" si="8"/>
        <v>8549.6870116986283</v>
      </c>
      <c r="O39" s="124">
        <f t="shared" si="9"/>
        <v>2834.4049883013704</v>
      </c>
      <c r="P39" s="125">
        <v>0.1</v>
      </c>
      <c r="Q39" s="124">
        <f t="shared" si="10"/>
        <v>0</v>
      </c>
    </row>
    <row r="40" spans="2:17" ht="15" x14ac:dyDescent="0.25">
      <c r="B40" s="118">
        <v>36</v>
      </c>
      <c r="C40" s="108" t="s">
        <v>1753</v>
      </c>
      <c r="D40" s="113">
        <v>38718</v>
      </c>
      <c r="E40" s="119">
        <v>44489</v>
      </c>
      <c r="F40" s="120">
        <f t="shared" si="6"/>
        <v>15.810958904109588</v>
      </c>
      <c r="G40" s="118">
        <v>20</v>
      </c>
      <c r="H40" s="121">
        <v>0.05</v>
      </c>
      <c r="I40" s="122">
        <f t="shared" si="7"/>
        <v>4.7500000000000001E-2</v>
      </c>
      <c r="J40" s="200">
        <v>3953.28</v>
      </c>
      <c r="K40" s="114">
        <v>0</v>
      </c>
      <c r="L40" s="123">
        <v>0.73</v>
      </c>
      <c r="M40" s="124">
        <f t="shared" si="5"/>
        <v>6839.1743999999999</v>
      </c>
      <c r="N40" s="124">
        <f t="shared" si="8"/>
        <v>5136.3605053808215</v>
      </c>
      <c r="O40" s="124">
        <f t="shared" si="9"/>
        <v>1702.8138946191784</v>
      </c>
      <c r="P40" s="125">
        <v>0.1</v>
      </c>
      <c r="Q40" s="124">
        <f t="shared" si="10"/>
        <v>0</v>
      </c>
    </row>
    <row r="41" spans="2:17" ht="15" x14ac:dyDescent="0.25">
      <c r="B41" s="118">
        <v>37</v>
      </c>
      <c r="C41" s="108" t="s">
        <v>2059</v>
      </c>
      <c r="D41" s="113">
        <v>38718</v>
      </c>
      <c r="E41" s="119">
        <v>44489</v>
      </c>
      <c r="F41" s="120">
        <f t="shared" si="6"/>
        <v>15.810958904109588</v>
      </c>
      <c r="G41" s="118">
        <v>20</v>
      </c>
      <c r="H41" s="121">
        <v>0.05</v>
      </c>
      <c r="I41" s="122">
        <f t="shared" si="7"/>
        <v>4.7500000000000001E-2</v>
      </c>
      <c r="J41" s="200">
        <v>965.94</v>
      </c>
      <c r="K41" s="114">
        <v>0</v>
      </c>
      <c r="L41" s="123">
        <v>0.73</v>
      </c>
      <c r="M41" s="124">
        <f t="shared" si="5"/>
        <v>1671.0762</v>
      </c>
      <c r="N41" s="124">
        <f t="shared" si="8"/>
        <v>1255.0125633821917</v>
      </c>
      <c r="O41" s="124">
        <f t="shared" si="9"/>
        <v>416.06363661780824</v>
      </c>
      <c r="P41" s="125">
        <v>0.1</v>
      </c>
      <c r="Q41" s="124">
        <f t="shared" si="10"/>
        <v>0</v>
      </c>
    </row>
    <row r="42" spans="2:17" ht="15" x14ac:dyDescent="0.25">
      <c r="B42" s="118">
        <v>38</v>
      </c>
      <c r="C42" s="108" t="s">
        <v>1988</v>
      </c>
      <c r="D42" s="113">
        <v>38718</v>
      </c>
      <c r="E42" s="119">
        <v>44489</v>
      </c>
      <c r="F42" s="120">
        <f t="shared" si="6"/>
        <v>15.810958904109588</v>
      </c>
      <c r="G42" s="118">
        <v>20</v>
      </c>
      <c r="H42" s="121">
        <v>0.05</v>
      </c>
      <c r="I42" s="122">
        <f t="shared" si="7"/>
        <v>4.7500000000000001E-2</v>
      </c>
      <c r="J42" s="200">
        <v>1227.03</v>
      </c>
      <c r="K42" s="114">
        <v>0</v>
      </c>
      <c r="L42" s="123">
        <v>0.73</v>
      </c>
      <c r="M42" s="124">
        <f t="shared" si="5"/>
        <v>2122.7619</v>
      </c>
      <c r="N42" s="124">
        <f t="shared" si="8"/>
        <v>1594.2378052952054</v>
      </c>
      <c r="O42" s="124">
        <f t="shared" si="9"/>
        <v>528.52409470479461</v>
      </c>
      <c r="P42" s="125">
        <v>0.1</v>
      </c>
      <c r="Q42" s="124">
        <f t="shared" si="10"/>
        <v>0</v>
      </c>
    </row>
    <row r="43" spans="2:17" ht="15" x14ac:dyDescent="0.25">
      <c r="B43" s="118">
        <v>39</v>
      </c>
      <c r="C43" s="108" t="s">
        <v>1550</v>
      </c>
      <c r="D43" s="113">
        <v>38718</v>
      </c>
      <c r="E43" s="119">
        <v>44489</v>
      </c>
      <c r="F43" s="120">
        <f t="shared" si="6"/>
        <v>15.810958904109588</v>
      </c>
      <c r="G43" s="118">
        <v>15</v>
      </c>
      <c r="H43" s="121">
        <v>0.05</v>
      </c>
      <c r="I43" s="122">
        <f t="shared" si="7"/>
        <v>6.3333333333333325E-2</v>
      </c>
      <c r="J43" s="200">
        <v>11368.94</v>
      </c>
      <c r="K43" s="114">
        <v>0</v>
      </c>
      <c r="L43" s="123">
        <v>0.73</v>
      </c>
      <c r="M43" s="124">
        <f t="shared" si="5"/>
        <v>19668.266200000002</v>
      </c>
      <c r="N43" s="124">
        <f t="shared" si="8"/>
        <v>19695.029411541553</v>
      </c>
      <c r="O43" s="124">
        <f t="shared" si="9"/>
        <v>983.41331000000014</v>
      </c>
      <c r="P43" s="125">
        <v>0.1</v>
      </c>
      <c r="Q43" s="124">
        <f t="shared" si="10"/>
        <v>0</v>
      </c>
    </row>
    <row r="44" spans="2:17" ht="15" x14ac:dyDescent="0.25">
      <c r="B44" s="118">
        <v>40</v>
      </c>
      <c r="C44" s="108" t="s">
        <v>2144</v>
      </c>
      <c r="D44" s="113">
        <v>38718</v>
      </c>
      <c r="E44" s="119">
        <v>44489</v>
      </c>
      <c r="F44" s="120">
        <f t="shared" si="6"/>
        <v>15.810958904109588</v>
      </c>
      <c r="G44" s="118">
        <v>20</v>
      </c>
      <c r="H44" s="121">
        <v>0.05</v>
      </c>
      <c r="I44" s="122">
        <f t="shared" si="7"/>
        <v>4.7500000000000001E-2</v>
      </c>
      <c r="J44" s="200">
        <v>656.8</v>
      </c>
      <c r="K44" s="114">
        <v>0</v>
      </c>
      <c r="L44" s="123">
        <v>0.73</v>
      </c>
      <c r="M44" s="124">
        <f t="shared" si="5"/>
        <v>1136.2639999999999</v>
      </c>
      <c r="N44" s="124">
        <f t="shared" si="8"/>
        <v>853.35761189041079</v>
      </c>
      <c r="O44" s="124">
        <f t="shared" si="9"/>
        <v>282.9063881095891</v>
      </c>
      <c r="P44" s="125">
        <v>0.1</v>
      </c>
      <c r="Q44" s="124">
        <f t="shared" si="10"/>
        <v>0</v>
      </c>
    </row>
    <row r="45" spans="2:17" ht="15" x14ac:dyDescent="0.25">
      <c r="B45" s="118">
        <v>41</v>
      </c>
      <c r="C45" s="108" t="s">
        <v>2213</v>
      </c>
      <c r="D45" s="113">
        <v>38718</v>
      </c>
      <c r="E45" s="119">
        <v>44489</v>
      </c>
      <c r="F45" s="120">
        <f t="shared" si="6"/>
        <v>15.810958904109588</v>
      </c>
      <c r="G45" s="118">
        <v>20</v>
      </c>
      <c r="H45" s="121">
        <v>0.05</v>
      </c>
      <c r="I45" s="122">
        <f t="shared" si="7"/>
        <v>4.7500000000000001E-2</v>
      </c>
      <c r="J45" s="200">
        <v>469.48</v>
      </c>
      <c r="K45" s="114">
        <v>0</v>
      </c>
      <c r="L45" s="123">
        <v>0.63</v>
      </c>
      <c r="M45" s="124">
        <f t="shared" si="5"/>
        <v>765.25239999999997</v>
      </c>
      <c r="N45" s="124">
        <f t="shared" si="8"/>
        <v>574.72027676438347</v>
      </c>
      <c r="O45" s="124">
        <f t="shared" si="9"/>
        <v>190.5321232356165</v>
      </c>
      <c r="P45" s="125">
        <v>0.1</v>
      </c>
      <c r="Q45" s="124">
        <f t="shared" si="10"/>
        <v>0</v>
      </c>
    </row>
    <row r="46" spans="2:17" ht="15" x14ac:dyDescent="0.25">
      <c r="B46" s="118">
        <v>42</v>
      </c>
      <c r="C46" s="108" t="s">
        <v>25</v>
      </c>
      <c r="D46" s="113">
        <v>38718</v>
      </c>
      <c r="E46" s="119">
        <v>44489</v>
      </c>
      <c r="F46" s="120">
        <f t="shared" si="6"/>
        <v>15.810958904109588</v>
      </c>
      <c r="G46" s="118">
        <v>5</v>
      </c>
      <c r="H46" s="121">
        <v>0.05</v>
      </c>
      <c r="I46" s="122">
        <f t="shared" si="7"/>
        <v>0.19</v>
      </c>
      <c r="J46" s="200">
        <v>534.75</v>
      </c>
      <c r="K46" s="114">
        <v>0</v>
      </c>
      <c r="L46" s="123">
        <v>0.28999999999999998</v>
      </c>
      <c r="M46" s="124">
        <f t="shared" si="5"/>
        <v>689.82749999999999</v>
      </c>
      <c r="N46" s="124">
        <f t="shared" si="8"/>
        <v>2072.2985081506849</v>
      </c>
      <c r="O46" s="124">
        <f t="shared" si="9"/>
        <v>34.491374999999998</v>
      </c>
      <c r="P46" s="125">
        <v>0.1</v>
      </c>
      <c r="Q46" s="124">
        <f t="shared" si="10"/>
        <v>0</v>
      </c>
    </row>
    <row r="47" spans="2:17" ht="15" x14ac:dyDescent="0.25">
      <c r="B47" s="118">
        <v>43</v>
      </c>
      <c r="C47" s="108" t="s">
        <v>2494</v>
      </c>
      <c r="D47" s="113">
        <v>38718</v>
      </c>
      <c r="E47" s="119">
        <v>44489</v>
      </c>
      <c r="F47" s="120">
        <f t="shared" si="6"/>
        <v>15.810958904109588</v>
      </c>
      <c r="G47" s="118">
        <v>5</v>
      </c>
      <c r="H47" s="121">
        <v>0.05</v>
      </c>
      <c r="I47" s="122">
        <f t="shared" si="7"/>
        <v>0.19</v>
      </c>
      <c r="J47" s="200">
        <v>27.94</v>
      </c>
      <c r="K47" s="114">
        <v>0</v>
      </c>
      <c r="L47" s="123">
        <v>0.28999999999999998</v>
      </c>
      <c r="M47" s="124">
        <f t="shared" si="5"/>
        <v>36.0426</v>
      </c>
      <c r="N47" s="124">
        <f t="shared" si="8"/>
        <v>108.27493280547945</v>
      </c>
      <c r="O47" s="124">
        <f t="shared" si="9"/>
        <v>1.80213</v>
      </c>
      <c r="P47" s="125">
        <v>0.1</v>
      </c>
      <c r="Q47" s="124">
        <f t="shared" si="10"/>
        <v>0</v>
      </c>
    </row>
    <row r="48" spans="2:17" ht="15" x14ac:dyDescent="0.25">
      <c r="B48" s="118">
        <v>44</v>
      </c>
      <c r="C48" s="108" t="s">
        <v>1975</v>
      </c>
      <c r="D48" s="113">
        <v>38718</v>
      </c>
      <c r="E48" s="119">
        <v>44489</v>
      </c>
      <c r="F48" s="120">
        <f t="shared" si="6"/>
        <v>15.810958904109588</v>
      </c>
      <c r="G48" s="118">
        <v>3</v>
      </c>
      <c r="H48" s="121">
        <v>0.05</v>
      </c>
      <c r="I48" s="122">
        <f t="shared" si="7"/>
        <v>0.31666666666666665</v>
      </c>
      <c r="J48" s="200">
        <v>1275.8399999999999</v>
      </c>
      <c r="K48" s="114">
        <v>0</v>
      </c>
      <c r="L48" s="123">
        <v>0.63</v>
      </c>
      <c r="M48" s="124">
        <f t="shared" si="5"/>
        <v>2079.6191999999996</v>
      </c>
      <c r="N48" s="124">
        <f t="shared" si="8"/>
        <v>10412.245007342462</v>
      </c>
      <c r="O48" s="124">
        <f t="shared" si="9"/>
        <v>103.98095999999998</v>
      </c>
      <c r="P48" s="125">
        <v>0.1</v>
      </c>
      <c r="Q48" s="124">
        <f t="shared" si="10"/>
        <v>0</v>
      </c>
    </row>
    <row r="49" spans="2:17" ht="15" x14ac:dyDescent="0.25">
      <c r="B49" s="118">
        <v>45</v>
      </c>
      <c r="C49" s="108" t="s">
        <v>2209</v>
      </c>
      <c r="D49" s="113">
        <v>38718</v>
      </c>
      <c r="E49" s="119">
        <v>44489</v>
      </c>
      <c r="F49" s="120">
        <f t="shared" si="6"/>
        <v>15.810958904109588</v>
      </c>
      <c r="G49" s="118">
        <v>8</v>
      </c>
      <c r="H49" s="121">
        <v>0.05</v>
      </c>
      <c r="I49" s="122">
        <f t="shared" si="7"/>
        <v>0.11874999999999999</v>
      </c>
      <c r="J49" s="200">
        <v>476.36</v>
      </c>
      <c r="K49" s="114">
        <v>0</v>
      </c>
      <c r="L49" s="123">
        <v>0.28999999999999998</v>
      </c>
      <c r="M49" s="124">
        <f t="shared" si="5"/>
        <v>614.50440000000003</v>
      </c>
      <c r="N49" s="124">
        <f t="shared" si="8"/>
        <v>1153.7635780068492</v>
      </c>
      <c r="O49" s="124">
        <f t="shared" si="9"/>
        <v>30.725220000000004</v>
      </c>
      <c r="P49" s="125">
        <v>0.1</v>
      </c>
      <c r="Q49" s="124">
        <f t="shared" si="10"/>
        <v>0</v>
      </c>
    </row>
    <row r="50" spans="2:17" ht="15" x14ac:dyDescent="0.25">
      <c r="B50" s="118">
        <v>46</v>
      </c>
      <c r="C50" s="108" t="s">
        <v>2510</v>
      </c>
      <c r="D50" s="113">
        <v>38718</v>
      </c>
      <c r="E50" s="119">
        <v>44489</v>
      </c>
      <c r="F50" s="120">
        <f t="shared" si="6"/>
        <v>15.810958904109588</v>
      </c>
      <c r="G50" s="118">
        <v>5</v>
      </c>
      <c r="H50" s="121">
        <v>0.05</v>
      </c>
      <c r="I50" s="122">
        <f t="shared" si="7"/>
        <v>0.19</v>
      </c>
      <c r="J50" s="200">
        <v>11.37</v>
      </c>
      <c r="K50" s="114">
        <v>0</v>
      </c>
      <c r="L50" s="123">
        <v>0.28999999999999998</v>
      </c>
      <c r="M50" s="124">
        <f t="shared" si="5"/>
        <v>14.667299999999999</v>
      </c>
      <c r="N50" s="124">
        <f t="shared" si="8"/>
        <v>44.061774731506844</v>
      </c>
      <c r="O50" s="124">
        <f t="shared" si="9"/>
        <v>0.73336500000000004</v>
      </c>
      <c r="P50" s="125">
        <v>0.1</v>
      </c>
      <c r="Q50" s="124">
        <f t="shared" si="10"/>
        <v>0</v>
      </c>
    </row>
    <row r="51" spans="2:17" ht="15" x14ac:dyDescent="0.25">
      <c r="B51" s="118">
        <v>47</v>
      </c>
      <c r="C51" s="108" t="s">
        <v>2508</v>
      </c>
      <c r="D51" s="113">
        <v>38718</v>
      </c>
      <c r="E51" s="119">
        <v>44489</v>
      </c>
      <c r="F51" s="120">
        <f t="shared" si="6"/>
        <v>15.810958904109588</v>
      </c>
      <c r="G51" s="118">
        <v>3</v>
      </c>
      <c r="H51" s="121">
        <v>0.05</v>
      </c>
      <c r="I51" s="122">
        <f t="shared" si="7"/>
        <v>0.31666666666666665</v>
      </c>
      <c r="J51" s="200">
        <v>12.05</v>
      </c>
      <c r="K51" s="114">
        <v>0</v>
      </c>
      <c r="L51" s="123">
        <v>0.63</v>
      </c>
      <c r="M51" s="124">
        <f t="shared" si="5"/>
        <v>19.641500000000001</v>
      </c>
      <c r="N51" s="124">
        <f t="shared" si="8"/>
        <v>98.341133949771674</v>
      </c>
      <c r="O51" s="124">
        <f t="shared" si="9"/>
        <v>0.98207500000000003</v>
      </c>
      <c r="P51" s="125">
        <v>0.1</v>
      </c>
      <c r="Q51" s="124">
        <f t="shared" si="10"/>
        <v>0</v>
      </c>
    </row>
    <row r="52" spans="2:17" ht="15" x14ac:dyDescent="0.25">
      <c r="B52" s="118">
        <v>48</v>
      </c>
      <c r="C52" s="108" t="s">
        <v>26</v>
      </c>
      <c r="D52" s="113">
        <v>38718</v>
      </c>
      <c r="E52" s="119">
        <v>44489</v>
      </c>
      <c r="F52" s="120">
        <f t="shared" si="6"/>
        <v>15.810958904109588</v>
      </c>
      <c r="G52" s="118">
        <v>8</v>
      </c>
      <c r="H52" s="121">
        <v>0.05</v>
      </c>
      <c r="I52" s="122">
        <f t="shared" si="7"/>
        <v>0.11874999999999999</v>
      </c>
      <c r="J52" s="200">
        <v>86.84</v>
      </c>
      <c r="K52" s="114">
        <v>0</v>
      </c>
      <c r="L52" s="123">
        <v>0.28999999999999998</v>
      </c>
      <c r="M52" s="124">
        <f t="shared" si="5"/>
        <v>112.0236</v>
      </c>
      <c r="N52" s="124">
        <f t="shared" si="8"/>
        <v>210.3300636369863</v>
      </c>
      <c r="O52" s="124">
        <f t="shared" si="9"/>
        <v>5.6011800000000003</v>
      </c>
      <c r="P52" s="125">
        <v>0.1</v>
      </c>
      <c r="Q52" s="124">
        <f t="shared" si="10"/>
        <v>0</v>
      </c>
    </row>
    <row r="53" spans="2:17" ht="15" x14ac:dyDescent="0.25">
      <c r="B53" s="118">
        <v>49</v>
      </c>
      <c r="C53" s="108" t="s">
        <v>2357</v>
      </c>
      <c r="D53" s="113">
        <v>38718</v>
      </c>
      <c r="E53" s="119">
        <v>44489</v>
      </c>
      <c r="F53" s="120">
        <f t="shared" si="6"/>
        <v>15.810958904109588</v>
      </c>
      <c r="G53" s="118">
        <v>8</v>
      </c>
      <c r="H53" s="121">
        <v>0.05</v>
      </c>
      <c r="I53" s="122">
        <f t="shared" si="7"/>
        <v>0.11874999999999999</v>
      </c>
      <c r="J53" s="200">
        <v>212.73</v>
      </c>
      <c r="K53" s="114">
        <v>0</v>
      </c>
      <c r="L53" s="123">
        <v>0.28999999999999998</v>
      </c>
      <c r="M53" s="124">
        <f t="shared" si="5"/>
        <v>274.42169999999999</v>
      </c>
      <c r="N53" s="124">
        <f t="shared" si="8"/>
        <v>515.24083875513691</v>
      </c>
      <c r="O53" s="124">
        <f t="shared" si="9"/>
        <v>13.721085</v>
      </c>
      <c r="P53" s="125">
        <v>0.1</v>
      </c>
      <c r="Q53" s="124">
        <f t="shared" si="10"/>
        <v>0</v>
      </c>
    </row>
    <row r="54" spans="2:17" ht="15" x14ac:dyDescent="0.25">
      <c r="B54" s="126">
        <v>50</v>
      </c>
      <c r="C54" s="108" t="s">
        <v>2479</v>
      </c>
      <c r="D54" s="113">
        <v>38718</v>
      </c>
      <c r="E54" s="119">
        <v>44489</v>
      </c>
      <c r="F54" s="120">
        <f t="shared" si="6"/>
        <v>15.810958904109588</v>
      </c>
      <c r="G54" s="118">
        <v>3</v>
      </c>
      <c r="H54" s="121">
        <v>0.05</v>
      </c>
      <c r="I54" s="122">
        <f t="shared" si="7"/>
        <v>0.31666666666666665</v>
      </c>
      <c r="J54" s="200">
        <v>39.4</v>
      </c>
      <c r="K54" s="114">
        <v>0</v>
      </c>
      <c r="L54" s="123">
        <v>0.63</v>
      </c>
      <c r="M54" s="124">
        <f t="shared" si="5"/>
        <v>64.221999999999994</v>
      </c>
      <c r="N54" s="127">
        <f t="shared" si="8"/>
        <v>321.54694420091317</v>
      </c>
      <c r="O54" s="127">
        <f t="shared" si="9"/>
        <v>3.2111000000000001</v>
      </c>
      <c r="P54" s="125">
        <v>0.1</v>
      </c>
      <c r="Q54" s="124">
        <f t="shared" si="10"/>
        <v>0</v>
      </c>
    </row>
    <row r="55" spans="2:17" ht="15" x14ac:dyDescent="0.25">
      <c r="B55" s="118">
        <v>51</v>
      </c>
      <c r="C55" s="108" t="s">
        <v>2459</v>
      </c>
      <c r="D55" s="113">
        <v>38718</v>
      </c>
      <c r="E55" s="119">
        <v>44489</v>
      </c>
      <c r="F55" s="120">
        <f t="shared" si="6"/>
        <v>15.810958904109588</v>
      </c>
      <c r="G55" s="118">
        <v>6</v>
      </c>
      <c r="H55" s="121">
        <v>0.05</v>
      </c>
      <c r="I55" s="122">
        <f t="shared" si="7"/>
        <v>0.15833333333333333</v>
      </c>
      <c r="J55" s="200">
        <v>73.489999999999995</v>
      </c>
      <c r="K55" s="114">
        <v>0</v>
      </c>
      <c r="L55" s="123">
        <v>0.63</v>
      </c>
      <c r="M55" s="124">
        <f t="shared" si="5"/>
        <v>119.78869999999998</v>
      </c>
      <c r="N55" s="124">
        <f t="shared" si="8"/>
        <v>299.87925037214603</v>
      </c>
      <c r="O55" s="124">
        <f t="shared" si="9"/>
        <v>5.9894349999999994</v>
      </c>
      <c r="P55" s="125">
        <v>0.1</v>
      </c>
      <c r="Q55" s="124">
        <f t="shared" si="10"/>
        <v>0</v>
      </c>
    </row>
    <row r="56" spans="2:17" ht="15" x14ac:dyDescent="0.25">
      <c r="B56" s="118">
        <v>52</v>
      </c>
      <c r="C56" s="108" t="s">
        <v>2307</v>
      </c>
      <c r="D56" s="113">
        <v>38718</v>
      </c>
      <c r="E56" s="119">
        <v>44489</v>
      </c>
      <c r="F56" s="120">
        <f t="shared" si="6"/>
        <v>15.810958904109588</v>
      </c>
      <c r="G56" s="118">
        <v>8</v>
      </c>
      <c r="H56" s="121">
        <v>0.05</v>
      </c>
      <c r="I56" s="122">
        <f t="shared" si="7"/>
        <v>0.11874999999999999</v>
      </c>
      <c r="J56" s="200">
        <v>292.62</v>
      </c>
      <c r="K56" s="114">
        <v>0</v>
      </c>
      <c r="L56" s="123">
        <v>0.28999999999999998</v>
      </c>
      <c r="M56" s="124">
        <f t="shared" si="5"/>
        <v>377.47980000000001</v>
      </c>
      <c r="N56" s="124">
        <f t="shared" si="8"/>
        <v>708.73771558561634</v>
      </c>
      <c r="O56" s="124">
        <f t="shared" si="9"/>
        <v>18.873990000000003</v>
      </c>
      <c r="P56" s="125">
        <v>0.1</v>
      </c>
      <c r="Q56" s="124">
        <f t="shared" si="10"/>
        <v>0</v>
      </c>
    </row>
    <row r="57" spans="2:17" ht="15" x14ac:dyDescent="0.25">
      <c r="B57" s="118">
        <v>53</v>
      </c>
      <c r="C57" s="108" t="s">
        <v>2375</v>
      </c>
      <c r="D57" s="113">
        <v>38718</v>
      </c>
      <c r="E57" s="119">
        <v>44489</v>
      </c>
      <c r="F57" s="120">
        <f t="shared" si="6"/>
        <v>15.810958904109588</v>
      </c>
      <c r="G57" s="118">
        <v>3</v>
      </c>
      <c r="H57" s="121">
        <v>0.05</v>
      </c>
      <c r="I57" s="122">
        <f t="shared" si="7"/>
        <v>0.31666666666666665</v>
      </c>
      <c r="J57" s="200">
        <v>196.22</v>
      </c>
      <c r="K57" s="114">
        <v>0</v>
      </c>
      <c r="L57" s="123">
        <v>0.63</v>
      </c>
      <c r="M57" s="124">
        <f t="shared" si="5"/>
        <v>319.83859999999999</v>
      </c>
      <c r="N57" s="124">
        <f t="shared" si="8"/>
        <v>1601.3690708401823</v>
      </c>
      <c r="O57" s="124">
        <f t="shared" si="9"/>
        <v>15.99193</v>
      </c>
      <c r="P57" s="125">
        <v>0.1</v>
      </c>
      <c r="Q57" s="124">
        <f t="shared" si="10"/>
        <v>0</v>
      </c>
    </row>
    <row r="58" spans="2:17" ht="15" x14ac:dyDescent="0.25">
      <c r="B58" s="118">
        <v>54</v>
      </c>
      <c r="C58" s="108" t="s">
        <v>2483</v>
      </c>
      <c r="D58" s="113">
        <v>38718</v>
      </c>
      <c r="E58" s="119">
        <v>44489</v>
      </c>
      <c r="F58" s="120">
        <f t="shared" si="6"/>
        <v>15.810958904109588</v>
      </c>
      <c r="G58" s="118">
        <v>5</v>
      </c>
      <c r="H58" s="121">
        <v>0.05</v>
      </c>
      <c r="I58" s="122">
        <f t="shared" si="7"/>
        <v>0.19</v>
      </c>
      <c r="J58" s="200">
        <v>37.96</v>
      </c>
      <c r="K58" s="114">
        <v>0</v>
      </c>
      <c r="L58" s="123">
        <v>0.28999999999999998</v>
      </c>
      <c r="M58" s="124">
        <f t="shared" si="5"/>
        <v>48.968400000000003</v>
      </c>
      <c r="N58" s="124">
        <f t="shared" si="8"/>
        <v>147.1050984</v>
      </c>
      <c r="O58" s="124">
        <f t="shared" si="9"/>
        <v>2.4484200000000005</v>
      </c>
      <c r="P58" s="125">
        <v>0.1</v>
      </c>
      <c r="Q58" s="124">
        <f t="shared" si="10"/>
        <v>0</v>
      </c>
    </row>
    <row r="59" spans="2:17" ht="15" x14ac:dyDescent="0.25">
      <c r="B59" s="118">
        <v>55</v>
      </c>
      <c r="C59" s="108" t="s">
        <v>2193</v>
      </c>
      <c r="D59" s="113">
        <v>38718</v>
      </c>
      <c r="E59" s="119">
        <v>44489</v>
      </c>
      <c r="F59" s="120">
        <f t="shared" si="6"/>
        <v>15.810958904109588</v>
      </c>
      <c r="G59" s="118">
        <v>5</v>
      </c>
      <c r="H59" s="121">
        <v>0.05</v>
      </c>
      <c r="I59" s="122">
        <f t="shared" si="7"/>
        <v>0.19</v>
      </c>
      <c r="J59" s="200">
        <v>510.79</v>
      </c>
      <c r="K59" s="114">
        <v>0</v>
      </c>
      <c r="L59" s="123">
        <v>0.28999999999999998</v>
      </c>
      <c r="M59" s="124">
        <f t="shared" si="5"/>
        <v>658.91910000000007</v>
      </c>
      <c r="N59" s="124">
        <f t="shared" si="8"/>
        <v>1979.4471341342467</v>
      </c>
      <c r="O59" s="124">
        <f t="shared" si="9"/>
        <v>32.945955000000005</v>
      </c>
      <c r="P59" s="125">
        <v>0.1</v>
      </c>
      <c r="Q59" s="124">
        <f t="shared" si="10"/>
        <v>0</v>
      </c>
    </row>
    <row r="60" spans="2:17" ht="15" x14ac:dyDescent="0.25">
      <c r="B60" s="118">
        <v>56</v>
      </c>
      <c r="C60" s="108" t="s">
        <v>22</v>
      </c>
      <c r="D60" s="113">
        <v>38718</v>
      </c>
      <c r="E60" s="119">
        <v>44489</v>
      </c>
      <c r="F60" s="120">
        <f t="shared" si="6"/>
        <v>15.810958904109588</v>
      </c>
      <c r="G60" s="118">
        <v>8</v>
      </c>
      <c r="H60" s="121">
        <v>0.05</v>
      </c>
      <c r="I60" s="122">
        <f t="shared" si="7"/>
        <v>0.11874999999999999</v>
      </c>
      <c r="J60" s="200">
        <v>179.35</v>
      </c>
      <c r="K60" s="114">
        <v>0</v>
      </c>
      <c r="L60" s="123">
        <v>0.28999999999999998</v>
      </c>
      <c r="M60" s="124">
        <f t="shared" si="5"/>
        <v>231.36150000000001</v>
      </c>
      <c r="N60" s="124">
        <f t="shared" si="8"/>
        <v>434.39310125856161</v>
      </c>
      <c r="O60" s="124">
        <f t="shared" si="9"/>
        <v>11.568075</v>
      </c>
      <c r="P60" s="125">
        <v>0.1</v>
      </c>
      <c r="Q60" s="124">
        <f t="shared" si="10"/>
        <v>0</v>
      </c>
    </row>
    <row r="61" spans="2:17" ht="15" x14ac:dyDescent="0.25">
      <c r="B61" s="118">
        <v>57</v>
      </c>
      <c r="C61" s="108" t="s">
        <v>2422</v>
      </c>
      <c r="D61" s="113">
        <v>38718</v>
      </c>
      <c r="E61" s="119">
        <v>44489</v>
      </c>
      <c r="F61" s="120">
        <f t="shared" si="6"/>
        <v>15.810958904109588</v>
      </c>
      <c r="G61" s="118">
        <v>5</v>
      </c>
      <c r="H61" s="121">
        <v>0.05</v>
      </c>
      <c r="I61" s="122">
        <f t="shared" si="7"/>
        <v>0.19</v>
      </c>
      <c r="J61" s="200">
        <v>129.22999999999999</v>
      </c>
      <c r="K61" s="114">
        <v>0</v>
      </c>
      <c r="L61" s="123">
        <v>0.28999999999999998</v>
      </c>
      <c r="M61" s="124">
        <f t="shared" si="5"/>
        <v>166.70669999999998</v>
      </c>
      <c r="N61" s="124">
        <f t="shared" si="8"/>
        <v>500.80062872054788</v>
      </c>
      <c r="O61" s="124">
        <f t="shared" si="9"/>
        <v>8.3353349999999988</v>
      </c>
      <c r="P61" s="125">
        <v>0.1</v>
      </c>
      <c r="Q61" s="124">
        <f t="shared" si="10"/>
        <v>0</v>
      </c>
    </row>
    <row r="62" spans="2:17" ht="15" x14ac:dyDescent="0.25">
      <c r="B62" s="118">
        <v>58</v>
      </c>
      <c r="C62" s="108" t="s">
        <v>2307</v>
      </c>
      <c r="D62" s="113">
        <v>38718</v>
      </c>
      <c r="E62" s="119">
        <v>44489</v>
      </c>
      <c r="F62" s="120">
        <f t="shared" si="6"/>
        <v>15.810958904109588</v>
      </c>
      <c r="G62" s="118">
        <v>8</v>
      </c>
      <c r="H62" s="121">
        <v>0.05</v>
      </c>
      <c r="I62" s="122">
        <f t="shared" si="7"/>
        <v>0.11874999999999999</v>
      </c>
      <c r="J62" s="200">
        <v>127.94</v>
      </c>
      <c r="K62" s="114">
        <v>0</v>
      </c>
      <c r="L62" s="123">
        <v>0.28999999999999998</v>
      </c>
      <c r="M62" s="124">
        <f t="shared" si="5"/>
        <v>165.04259999999999</v>
      </c>
      <c r="N62" s="124">
        <f t="shared" si="8"/>
        <v>309.87595971575337</v>
      </c>
      <c r="O62" s="124">
        <f t="shared" si="9"/>
        <v>8.2521299999999993</v>
      </c>
      <c r="P62" s="125">
        <v>0.1</v>
      </c>
      <c r="Q62" s="124">
        <f t="shared" si="10"/>
        <v>0</v>
      </c>
    </row>
    <row r="63" spans="2:17" ht="15" x14ac:dyDescent="0.25">
      <c r="B63" s="118">
        <v>59</v>
      </c>
      <c r="C63" s="108" t="s">
        <v>2307</v>
      </c>
      <c r="D63" s="113">
        <v>38718</v>
      </c>
      <c r="E63" s="119">
        <v>44489</v>
      </c>
      <c r="F63" s="120">
        <f t="shared" si="6"/>
        <v>15.810958904109588</v>
      </c>
      <c r="G63" s="118">
        <v>8</v>
      </c>
      <c r="H63" s="121">
        <v>0.05</v>
      </c>
      <c r="I63" s="122">
        <f t="shared" si="7"/>
        <v>0.11874999999999999</v>
      </c>
      <c r="J63" s="200">
        <v>271.39999999999998</v>
      </c>
      <c r="K63" s="114">
        <v>0</v>
      </c>
      <c r="L63" s="123">
        <v>0.28999999999999998</v>
      </c>
      <c r="M63" s="124">
        <f t="shared" si="5"/>
        <v>350.10599999999999</v>
      </c>
      <c r="N63" s="124">
        <f t="shared" si="8"/>
        <v>657.34199989726017</v>
      </c>
      <c r="O63" s="124">
        <f t="shared" si="9"/>
        <v>17.505300000000002</v>
      </c>
      <c r="P63" s="125">
        <v>0.1</v>
      </c>
      <c r="Q63" s="124">
        <f t="shared" si="10"/>
        <v>0</v>
      </c>
    </row>
    <row r="64" spans="2:17" ht="15" x14ac:dyDescent="0.25">
      <c r="B64" s="126">
        <v>60</v>
      </c>
      <c r="C64" s="108" t="s">
        <v>18</v>
      </c>
      <c r="D64" s="113">
        <v>38718</v>
      </c>
      <c r="E64" s="119">
        <v>44489</v>
      </c>
      <c r="F64" s="120">
        <f t="shared" si="6"/>
        <v>15.810958904109588</v>
      </c>
      <c r="G64" s="118">
        <v>5</v>
      </c>
      <c r="H64" s="121">
        <v>0.05</v>
      </c>
      <c r="I64" s="122">
        <f t="shared" si="7"/>
        <v>0.19</v>
      </c>
      <c r="J64" s="200">
        <v>154.07</v>
      </c>
      <c r="K64" s="114">
        <v>0</v>
      </c>
      <c r="L64" s="123">
        <v>0.28999999999999998</v>
      </c>
      <c r="M64" s="124">
        <f t="shared" si="5"/>
        <v>198.75030000000001</v>
      </c>
      <c r="N64" s="127">
        <f t="shared" si="8"/>
        <v>597.06223684109591</v>
      </c>
      <c r="O64" s="127">
        <f t="shared" si="9"/>
        <v>9.9375150000000012</v>
      </c>
      <c r="P64" s="125">
        <v>0.1</v>
      </c>
      <c r="Q64" s="124">
        <f t="shared" si="10"/>
        <v>0</v>
      </c>
    </row>
    <row r="65" spans="2:17" ht="15" x14ac:dyDescent="0.25">
      <c r="B65" s="118">
        <v>61</v>
      </c>
      <c r="C65" s="108" t="s">
        <v>17</v>
      </c>
      <c r="D65" s="113">
        <v>38718</v>
      </c>
      <c r="E65" s="119">
        <v>44489</v>
      </c>
      <c r="F65" s="120">
        <f t="shared" si="6"/>
        <v>15.810958904109588</v>
      </c>
      <c r="G65" s="118">
        <v>3</v>
      </c>
      <c r="H65" s="121">
        <v>0.05</v>
      </c>
      <c r="I65" s="122">
        <f t="shared" si="7"/>
        <v>0.31666666666666665</v>
      </c>
      <c r="J65" s="200">
        <v>36.89</v>
      </c>
      <c r="K65" s="114">
        <v>0</v>
      </c>
      <c r="L65" s="123">
        <v>0.63</v>
      </c>
      <c r="M65" s="124">
        <f t="shared" si="5"/>
        <v>60.130699999999997</v>
      </c>
      <c r="N65" s="124">
        <f t="shared" si="8"/>
        <v>301.06260841552506</v>
      </c>
      <c r="O65" s="124">
        <f t="shared" si="9"/>
        <v>3.006535</v>
      </c>
      <c r="P65" s="125">
        <v>0.1</v>
      </c>
      <c r="Q65" s="124">
        <f t="shared" si="10"/>
        <v>0</v>
      </c>
    </row>
    <row r="66" spans="2:17" ht="15" x14ac:dyDescent="0.25">
      <c r="B66" s="118">
        <v>62</v>
      </c>
      <c r="C66" s="108" t="s">
        <v>2361</v>
      </c>
      <c r="D66" s="113">
        <v>38718</v>
      </c>
      <c r="E66" s="119">
        <v>44489</v>
      </c>
      <c r="F66" s="120">
        <f t="shared" si="6"/>
        <v>15.810958904109588</v>
      </c>
      <c r="G66" s="118">
        <v>6</v>
      </c>
      <c r="H66" s="121">
        <v>0.05</v>
      </c>
      <c r="I66" s="122">
        <f t="shared" si="7"/>
        <v>0.15833333333333333</v>
      </c>
      <c r="J66" s="200">
        <v>208.2</v>
      </c>
      <c r="K66" s="114">
        <v>0</v>
      </c>
      <c r="L66" s="123">
        <v>0.21</v>
      </c>
      <c r="M66" s="124">
        <f t="shared" si="5"/>
        <v>251.92199999999997</v>
      </c>
      <c r="N66" s="124">
        <f t="shared" si="8"/>
        <v>630.66199493150668</v>
      </c>
      <c r="O66" s="124">
        <f t="shared" si="9"/>
        <v>12.5961</v>
      </c>
      <c r="P66" s="125">
        <v>0.1</v>
      </c>
      <c r="Q66" s="124">
        <f t="shared" si="10"/>
        <v>0</v>
      </c>
    </row>
    <row r="67" spans="2:17" ht="15" x14ac:dyDescent="0.25">
      <c r="B67" s="118">
        <v>63</v>
      </c>
      <c r="C67" s="108" t="s">
        <v>2195</v>
      </c>
      <c r="D67" s="113">
        <v>38718</v>
      </c>
      <c r="E67" s="119">
        <v>44489</v>
      </c>
      <c r="F67" s="120">
        <f t="shared" si="6"/>
        <v>15.810958904109588</v>
      </c>
      <c r="G67" s="118">
        <v>5</v>
      </c>
      <c r="H67" s="121">
        <v>0.05</v>
      </c>
      <c r="I67" s="122">
        <f t="shared" si="7"/>
        <v>0.19</v>
      </c>
      <c r="J67" s="200">
        <v>508.18</v>
      </c>
      <c r="K67" s="114">
        <v>0</v>
      </c>
      <c r="L67" s="123">
        <v>0.03</v>
      </c>
      <c r="M67" s="124">
        <f t="shared" si="5"/>
        <v>523.42539999999997</v>
      </c>
      <c r="N67" s="124">
        <f t="shared" si="8"/>
        <v>1572.4129228657532</v>
      </c>
      <c r="O67" s="124">
        <f t="shared" si="9"/>
        <v>26.17127</v>
      </c>
      <c r="P67" s="125">
        <v>0.1</v>
      </c>
      <c r="Q67" s="124">
        <f t="shared" si="10"/>
        <v>0</v>
      </c>
    </row>
    <row r="68" spans="2:17" ht="15" x14ac:dyDescent="0.25">
      <c r="B68" s="118">
        <v>64</v>
      </c>
      <c r="C68" s="108" t="s">
        <v>2169</v>
      </c>
      <c r="D68" s="113">
        <v>38718</v>
      </c>
      <c r="E68" s="119">
        <v>44489</v>
      </c>
      <c r="F68" s="120">
        <f t="shared" si="6"/>
        <v>15.810958904109588</v>
      </c>
      <c r="G68" s="118">
        <v>6</v>
      </c>
      <c r="H68" s="121">
        <v>0.05</v>
      </c>
      <c r="I68" s="122">
        <f t="shared" si="7"/>
        <v>0.15833333333333333</v>
      </c>
      <c r="J68" s="200">
        <v>584.44000000000005</v>
      </c>
      <c r="K68" s="114">
        <v>0</v>
      </c>
      <c r="L68" s="123">
        <v>0.21</v>
      </c>
      <c r="M68" s="124">
        <f t="shared" si="5"/>
        <v>707.17240000000004</v>
      </c>
      <c r="N68" s="124">
        <f t="shared" si="8"/>
        <v>1770.3366777990866</v>
      </c>
      <c r="O68" s="124">
        <f t="shared" si="9"/>
        <v>35.358620000000002</v>
      </c>
      <c r="P68" s="125">
        <v>0.1</v>
      </c>
      <c r="Q68" s="124">
        <f t="shared" si="10"/>
        <v>0</v>
      </c>
    </row>
    <row r="69" spans="2:17" ht="15" x14ac:dyDescent="0.25">
      <c r="B69" s="118">
        <v>65</v>
      </c>
      <c r="C69" s="108" t="s">
        <v>2385</v>
      </c>
      <c r="D69" s="113">
        <v>38718</v>
      </c>
      <c r="E69" s="119">
        <v>44489</v>
      </c>
      <c r="F69" s="120">
        <f t="shared" ref="F69:F100" si="11">(E69-D69)/365</f>
        <v>15.810958904109588</v>
      </c>
      <c r="G69" s="118">
        <v>5</v>
      </c>
      <c r="H69" s="121">
        <v>0.05</v>
      </c>
      <c r="I69" s="122">
        <f t="shared" ref="I69:I100" si="12">(95/G69/100)</f>
        <v>0.19</v>
      </c>
      <c r="J69" s="200">
        <v>181.53</v>
      </c>
      <c r="K69" s="114">
        <v>0</v>
      </c>
      <c r="L69" s="123">
        <v>0.28999999999999998</v>
      </c>
      <c r="M69" s="124">
        <f t="shared" si="5"/>
        <v>234.1737</v>
      </c>
      <c r="N69" s="124">
        <f t="shared" ref="N69:N100" si="13">F69*I69*M69</f>
        <v>703.47704195342465</v>
      </c>
      <c r="O69" s="124">
        <f t="shared" ref="O69:O100" si="14">IF(M69-N69&lt;=0,5%*M69,M69-N69)</f>
        <v>11.708685000000001</v>
      </c>
      <c r="P69" s="125">
        <v>0.1</v>
      </c>
      <c r="Q69" s="124">
        <f t="shared" ref="Q69:Q100" si="15">IF(K69&lt;=0,0,IF(O69&gt;(M69*H69),O69*(1-P69),M69*H69))</f>
        <v>0</v>
      </c>
    </row>
    <row r="70" spans="2:17" ht="15" x14ac:dyDescent="0.25">
      <c r="B70" s="118">
        <v>66</v>
      </c>
      <c r="C70" s="108" t="s">
        <v>2424</v>
      </c>
      <c r="D70" s="113">
        <v>38718</v>
      </c>
      <c r="E70" s="119">
        <v>44489</v>
      </c>
      <c r="F70" s="120">
        <f t="shared" si="11"/>
        <v>15.810958904109588</v>
      </c>
      <c r="G70" s="118">
        <v>5</v>
      </c>
      <c r="H70" s="121">
        <v>0.05</v>
      </c>
      <c r="I70" s="122">
        <f t="shared" si="12"/>
        <v>0.19</v>
      </c>
      <c r="J70" s="200">
        <v>128.91</v>
      </c>
      <c r="K70" s="114">
        <v>0</v>
      </c>
      <c r="L70" s="123">
        <v>0.03</v>
      </c>
      <c r="M70" s="124">
        <f t="shared" ref="M70:M133" si="16">J70*(1+L70)</f>
        <v>132.7773</v>
      </c>
      <c r="N70" s="124">
        <f t="shared" si="13"/>
        <v>398.87392240273971</v>
      </c>
      <c r="O70" s="124">
        <f t="shared" si="14"/>
        <v>6.638865</v>
      </c>
      <c r="P70" s="125">
        <v>0.1</v>
      </c>
      <c r="Q70" s="124">
        <f t="shared" si="15"/>
        <v>0</v>
      </c>
    </row>
    <row r="71" spans="2:17" ht="15" x14ac:dyDescent="0.25">
      <c r="B71" s="118">
        <v>67</v>
      </c>
      <c r="C71" s="108" t="s">
        <v>2337</v>
      </c>
      <c r="D71" s="113">
        <v>38718</v>
      </c>
      <c r="E71" s="119">
        <v>44489</v>
      </c>
      <c r="F71" s="120">
        <f t="shared" si="11"/>
        <v>15.810958904109588</v>
      </c>
      <c r="G71" s="118">
        <v>5</v>
      </c>
      <c r="H71" s="121">
        <v>0.05</v>
      </c>
      <c r="I71" s="122">
        <f t="shared" si="12"/>
        <v>0.19</v>
      </c>
      <c r="J71" s="200">
        <v>258.02999999999997</v>
      </c>
      <c r="K71" s="114">
        <v>0</v>
      </c>
      <c r="L71" s="123">
        <v>0.03</v>
      </c>
      <c r="M71" s="124">
        <f t="shared" si="16"/>
        <v>265.77089999999998</v>
      </c>
      <c r="N71" s="124">
        <f t="shared" si="13"/>
        <v>798.39762778356157</v>
      </c>
      <c r="O71" s="124">
        <f t="shared" si="14"/>
        <v>13.288544999999999</v>
      </c>
      <c r="P71" s="125">
        <v>0.1</v>
      </c>
      <c r="Q71" s="124">
        <f t="shared" si="15"/>
        <v>0</v>
      </c>
    </row>
    <row r="72" spans="2:17" ht="15" x14ac:dyDescent="0.25">
      <c r="B72" s="118">
        <v>68</v>
      </c>
      <c r="C72" s="108" t="s">
        <v>27</v>
      </c>
      <c r="D72" s="113">
        <v>38718</v>
      </c>
      <c r="E72" s="119">
        <v>44489</v>
      </c>
      <c r="F72" s="120">
        <f t="shared" si="11"/>
        <v>15.810958904109588</v>
      </c>
      <c r="G72" s="118">
        <v>6</v>
      </c>
      <c r="H72" s="121">
        <v>0.05</v>
      </c>
      <c r="I72" s="122">
        <f t="shared" si="12"/>
        <v>0.15833333333333333</v>
      </c>
      <c r="J72" s="200">
        <v>74.680000000000007</v>
      </c>
      <c r="K72" s="114">
        <v>0</v>
      </c>
      <c r="L72" s="123">
        <v>0.63</v>
      </c>
      <c r="M72" s="124">
        <f t="shared" si="16"/>
        <v>121.72840000000001</v>
      </c>
      <c r="N72" s="124">
        <f t="shared" si="13"/>
        <v>304.73509889497711</v>
      </c>
      <c r="O72" s="124">
        <f t="shared" si="14"/>
        <v>6.0864200000000004</v>
      </c>
      <c r="P72" s="125">
        <v>0.1</v>
      </c>
      <c r="Q72" s="124">
        <f t="shared" si="15"/>
        <v>0</v>
      </c>
    </row>
    <row r="73" spans="2:17" ht="15" x14ac:dyDescent="0.25">
      <c r="B73" s="126">
        <v>69</v>
      </c>
      <c r="C73" s="108" t="s">
        <v>2167</v>
      </c>
      <c r="D73" s="113">
        <v>38718</v>
      </c>
      <c r="E73" s="119">
        <v>44489</v>
      </c>
      <c r="F73" s="120">
        <f t="shared" si="11"/>
        <v>15.810958904109588</v>
      </c>
      <c r="G73" s="118">
        <v>5</v>
      </c>
      <c r="H73" s="121">
        <v>0.05</v>
      </c>
      <c r="I73" s="122">
        <f t="shared" si="12"/>
        <v>0.19</v>
      </c>
      <c r="J73" s="200">
        <v>586.41999999999996</v>
      </c>
      <c r="K73" s="114">
        <v>0</v>
      </c>
      <c r="L73" s="123">
        <v>0.03</v>
      </c>
      <c r="M73" s="124">
        <f t="shared" si="16"/>
        <v>604.01260000000002</v>
      </c>
      <c r="N73" s="127">
        <f t="shared" si="13"/>
        <v>1814.5034952712329</v>
      </c>
      <c r="O73" s="127">
        <f t="shared" si="14"/>
        <v>30.200630000000004</v>
      </c>
      <c r="P73" s="125">
        <v>0.1</v>
      </c>
      <c r="Q73" s="124">
        <f t="shared" si="15"/>
        <v>0</v>
      </c>
    </row>
    <row r="74" spans="2:17" ht="15" x14ac:dyDescent="0.25">
      <c r="B74" s="118">
        <v>70</v>
      </c>
      <c r="C74" s="108" t="s">
        <v>2549</v>
      </c>
      <c r="D74" s="113">
        <v>38718</v>
      </c>
      <c r="E74" s="119">
        <v>44489</v>
      </c>
      <c r="F74" s="120">
        <f t="shared" si="11"/>
        <v>15.810958904109588</v>
      </c>
      <c r="G74" s="118">
        <v>5</v>
      </c>
      <c r="H74" s="121">
        <v>0.05</v>
      </c>
      <c r="I74" s="122">
        <f t="shared" si="12"/>
        <v>0.19</v>
      </c>
      <c r="J74" s="200">
        <v>0</v>
      </c>
      <c r="K74" s="114">
        <v>0</v>
      </c>
      <c r="L74" s="123">
        <v>0.63</v>
      </c>
      <c r="M74" s="124">
        <f t="shared" si="16"/>
        <v>0</v>
      </c>
      <c r="N74" s="124">
        <f t="shared" si="13"/>
        <v>0</v>
      </c>
      <c r="O74" s="124">
        <f t="shared" si="14"/>
        <v>0</v>
      </c>
      <c r="P74" s="125">
        <v>0.1</v>
      </c>
      <c r="Q74" s="124">
        <f t="shared" si="15"/>
        <v>0</v>
      </c>
    </row>
    <row r="75" spans="2:17" ht="15" x14ac:dyDescent="0.25">
      <c r="B75" s="126">
        <v>71</v>
      </c>
      <c r="C75" s="108" t="s">
        <v>1822</v>
      </c>
      <c r="D75" s="113">
        <v>38718</v>
      </c>
      <c r="E75" s="119">
        <v>44489</v>
      </c>
      <c r="F75" s="120">
        <f t="shared" si="11"/>
        <v>15.810958904109588</v>
      </c>
      <c r="G75" s="118">
        <v>3</v>
      </c>
      <c r="H75" s="121">
        <v>0.05</v>
      </c>
      <c r="I75" s="122">
        <f t="shared" si="12"/>
        <v>0.31666666666666665</v>
      </c>
      <c r="J75" s="200">
        <v>2783.86</v>
      </c>
      <c r="K75" s="114">
        <v>0</v>
      </c>
      <c r="L75" s="123">
        <v>0.63</v>
      </c>
      <c r="M75" s="124">
        <f t="shared" si="16"/>
        <v>4537.6917999999996</v>
      </c>
      <c r="N75" s="127">
        <f t="shared" si="13"/>
        <v>22719.331880283098</v>
      </c>
      <c r="O75" s="127">
        <f t="shared" si="14"/>
        <v>226.88459</v>
      </c>
      <c r="P75" s="125">
        <v>0.1</v>
      </c>
      <c r="Q75" s="124">
        <f t="shared" si="15"/>
        <v>0</v>
      </c>
    </row>
    <row r="76" spans="2:17" ht="15" x14ac:dyDescent="0.25">
      <c r="B76" s="126">
        <v>72</v>
      </c>
      <c r="C76" s="108" t="s">
        <v>1718</v>
      </c>
      <c r="D76" s="113">
        <v>38718</v>
      </c>
      <c r="E76" s="119">
        <v>44489</v>
      </c>
      <c r="F76" s="120">
        <f t="shared" si="11"/>
        <v>15.810958904109588</v>
      </c>
      <c r="G76" s="118">
        <v>20</v>
      </c>
      <c r="H76" s="121">
        <v>0.05</v>
      </c>
      <c r="I76" s="122">
        <f t="shared" si="12"/>
        <v>4.7500000000000001E-2</v>
      </c>
      <c r="J76" s="200">
        <v>4714.21</v>
      </c>
      <c r="K76" s="114">
        <v>0</v>
      </c>
      <c r="L76" s="123">
        <v>0.63</v>
      </c>
      <c r="M76" s="124">
        <f t="shared" si="16"/>
        <v>7684.1623</v>
      </c>
      <c r="N76" s="127">
        <f t="shared" si="13"/>
        <v>5770.9637810458898</v>
      </c>
      <c r="O76" s="127">
        <f t="shared" si="14"/>
        <v>1913.1985189541101</v>
      </c>
      <c r="P76" s="125">
        <v>0.1</v>
      </c>
      <c r="Q76" s="124">
        <f t="shared" si="15"/>
        <v>0</v>
      </c>
    </row>
    <row r="77" spans="2:17" ht="15" x14ac:dyDescent="0.25">
      <c r="B77" s="126">
        <v>73</v>
      </c>
      <c r="C77" s="108" t="s">
        <v>2551</v>
      </c>
      <c r="D77" s="113">
        <v>38718</v>
      </c>
      <c r="E77" s="119">
        <v>44489</v>
      </c>
      <c r="F77" s="120">
        <f t="shared" si="11"/>
        <v>15.810958904109588</v>
      </c>
      <c r="G77" s="118">
        <v>8</v>
      </c>
      <c r="H77" s="121">
        <v>0.05</v>
      </c>
      <c r="I77" s="122">
        <f t="shared" si="12"/>
        <v>0.11874999999999999</v>
      </c>
      <c r="J77" s="200">
        <v>0</v>
      </c>
      <c r="K77" s="114">
        <v>0</v>
      </c>
      <c r="L77" s="123">
        <v>0.28999999999999998</v>
      </c>
      <c r="M77" s="124">
        <f t="shared" si="16"/>
        <v>0</v>
      </c>
      <c r="N77" s="127">
        <f t="shared" si="13"/>
        <v>0</v>
      </c>
      <c r="O77" s="127">
        <f t="shared" si="14"/>
        <v>0</v>
      </c>
      <c r="P77" s="125">
        <v>0.1</v>
      </c>
      <c r="Q77" s="124">
        <f t="shared" si="15"/>
        <v>0</v>
      </c>
    </row>
    <row r="78" spans="2:17" ht="15" x14ac:dyDescent="0.25">
      <c r="B78" s="118">
        <v>74</v>
      </c>
      <c r="C78" s="108" t="s">
        <v>2448</v>
      </c>
      <c r="D78" s="113">
        <v>38718</v>
      </c>
      <c r="E78" s="119">
        <v>44489</v>
      </c>
      <c r="F78" s="120">
        <f t="shared" si="11"/>
        <v>15.810958904109588</v>
      </c>
      <c r="G78" s="118">
        <v>8</v>
      </c>
      <c r="H78" s="121">
        <v>0.05</v>
      </c>
      <c r="I78" s="122">
        <f t="shared" si="12"/>
        <v>0.11874999999999999</v>
      </c>
      <c r="J78" s="200">
        <v>84.14</v>
      </c>
      <c r="K78" s="114">
        <v>0</v>
      </c>
      <c r="L78" s="123">
        <v>0.28999999999999998</v>
      </c>
      <c r="M78" s="124">
        <f t="shared" si="16"/>
        <v>108.5406</v>
      </c>
      <c r="N78" s="124">
        <f t="shared" si="13"/>
        <v>203.79055221575339</v>
      </c>
      <c r="O78" s="124">
        <f t="shared" si="14"/>
        <v>5.4270300000000002</v>
      </c>
      <c r="P78" s="125">
        <v>0.1</v>
      </c>
      <c r="Q78" s="124">
        <f t="shared" si="15"/>
        <v>0</v>
      </c>
    </row>
    <row r="79" spans="2:17" ht="15" x14ac:dyDescent="0.25">
      <c r="B79" s="118">
        <v>75</v>
      </c>
      <c r="C79" s="108" t="s">
        <v>2457</v>
      </c>
      <c r="D79" s="113">
        <v>38718</v>
      </c>
      <c r="E79" s="119">
        <v>44489</v>
      </c>
      <c r="F79" s="120">
        <f t="shared" si="11"/>
        <v>15.810958904109588</v>
      </c>
      <c r="G79" s="118">
        <v>5</v>
      </c>
      <c r="H79" s="121">
        <v>0.05</v>
      </c>
      <c r="I79" s="122">
        <f t="shared" si="12"/>
        <v>0.19</v>
      </c>
      <c r="J79" s="200">
        <v>74.540000000000006</v>
      </c>
      <c r="K79" s="114">
        <v>0</v>
      </c>
      <c r="L79" s="123">
        <v>0.28999999999999998</v>
      </c>
      <c r="M79" s="124">
        <f t="shared" si="16"/>
        <v>96.156600000000012</v>
      </c>
      <c r="N79" s="124">
        <f t="shared" si="13"/>
        <v>288.86232968219178</v>
      </c>
      <c r="O79" s="124">
        <f t="shared" si="14"/>
        <v>4.8078300000000009</v>
      </c>
      <c r="P79" s="125">
        <v>0.1</v>
      </c>
      <c r="Q79" s="124">
        <f t="shared" si="15"/>
        <v>0</v>
      </c>
    </row>
    <row r="80" spans="2:17" ht="15" x14ac:dyDescent="0.25">
      <c r="B80" s="126">
        <v>76</v>
      </c>
      <c r="C80" s="108" t="s">
        <v>2391</v>
      </c>
      <c r="D80" s="113">
        <v>38718</v>
      </c>
      <c r="E80" s="119">
        <v>44489</v>
      </c>
      <c r="F80" s="120">
        <f t="shared" si="11"/>
        <v>15.810958904109588</v>
      </c>
      <c r="G80" s="118">
        <v>5</v>
      </c>
      <c r="H80" s="121">
        <v>0.05</v>
      </c>
      <c r="I80" s="122">
        <f t="shared" si="12"/>
        <v>0.19</v>
      </c>
      <c r="J80" s="200">
        <v>179.53</v>
      </c>
      <c r="K80" s="114">
        <v>0</v>
      </c>
      <c r="L80" s="123">
        <v>0.03</v>
      </c>
      <c r="M80" s="124">
        <f t="shared" si="16"/>
        <v>184.91589999999999</v>
      </c>
      <c r="N80" s="127">
        <f t="shared" si="13"/>
        <v>555.5025621671233</v>
      </c>
      <c r="O80" s="127">
        <f t="shared" si="14"/>
        <v>9.2457949999999993</v>
      </c>
      <c r="P80" s="125">
        <v>0.1</v>
      </c>
      <c r="Q80" s="124">
        <f t="shared" si="15"/>
        <v>0</v>
      </c>
    </row>
    <row r="81" spans="2:17" ht="15" x14ac:dyDescent="0.25">
      <c r="B81" s="126">
        <v>77</v>
      </c>
      <c r="C81" s="108" t="s">
        <v>2161</v>
      </c>
      <c r="D81" s="113">
        <v>38718</v>
      </c>
      <c r="E81" s="119">
        <v>44489</v>
      </c>
      <c r="F81" s="120">
        <f t="shared" si="11"/>
        <v>15.810958904109588</v>
      </c>
      <c r="G81" s="126">
        <v>3</v>
      </c>
      <c r="H81" s="121">
        <v>0.05</v>
      </c>
      <c r="I81" s="122">
        <f t="shared" si="12"/>
        <v>0.31666666666666665</v>
      </c>
      <c r="J81" s="200">
        <v>614.02</v>
      </c>
      <c r="K81" s="114">
        <v>0</v>
      </c>
      <c r="L81" s="123">
        <v>0.63</v>
      </c>
      <c r="M81" s="124">
        <f t="shared" si="16"/>
        <v>1000.8525999999999</v>
      </c>
      <c r="N81" s="127">
        <f t="shared" si="13"/>
        <v>5011.0724537625556</v>
      </c>
      <c r="O81" s="127">
        <f t="shared" si="14"/>
        <v>50.042630000000003</v>
      </c>
      <c r="P81" s="125">
        <v>0.1</v>
      </c>
      <c r="Q81" s="124">
        <f t="shared" si="15"/>
        <v>0</v>
      </c>
    </row>
    <row r="82" spans="2:17" ht="15" x14ac:dyDescent="0.25">
      <c r="B82" s="126">
        <v>78</v>
      </c>
      <c r="C82" s="108" t="s">
        <v>1998</v>
      </c>
      <c r="D82" s="113">
        <v>38718</v>
      </c>
      <c r="E82" s="119">
        <v>44489</v>
      </c>
      <c r="F82" s="120">
        <f t="shared" si="11"/>
        <v>15.810958904109588</v>
      </c>
      <c r="G82" s="118">
        <v>20</v>
      </c>
      <c r="H82" s="121">
        <v>0.05</v>
      </c>
      <c r="I82" s="122">
        <f t="shared" si="12"/>
        <v>4.7500000000000001E-2</v>
      </c>
      <c r="J82" s="200">
        <v>1191.1300000000001</v>
      </c>
      <c r="K82" s="114">
        <v>0</v>
      </c>
      <c r="L82" s="123">
        <v>0.73</v>
      </c>
      <c r="M82" s="124">
        <f t="shared" si="16"/>
        <v>2060.6549</v>
      </c>
      <c r="N82" s="127">
        <f t="shared" si="13"/>
        <v>1547.5941721239726</v>
      </c>
      <c r="O82" s="127">
        <f t="shared" si="14"/>
        <v>513.06072787602739</v>
      </c>
      <c r="P82" s="125">
        <v>0.1</v>
      </c>
      <c r="Q82" s="124">
        <f t="shared" si="15"/>
        <v>0</v>
      </c>
    </row>
    <row r="83" spans="2:17" ht="15" x14ac:dyDescent="0.25">
      <c r="B83" s="126">
        <v>79</v>
      </c>
      <c r="C83" s="108" t="s">
        <v>2279</v>
      </c>
      <c r="D83" s="113">
        <v>38718</v>
      </c>
      <c r="E83" s="119">
        <v>44489</v>
      </c>
      <c r="F83" s="120">
        <f t="shared" si="11"/>
        <v>15.810958904109588</v>
      </c>
      <c r="G83" s="118">
        <v>8</v>
      </c>
      <c r="H83" s="121">
        <v>0.05</v>
      </c>
      <c r="I83" s="122">
        <f t="shared" si="12"/>
        <v>0.11874999999999999</v>
      </c>
      <c r="J83" s="200">
        <v>334.35</v>
      </c>
      <c r="K83" s="114">
        <v>0</v>
      </c>
      <c r="L83" s="123">
        <v>0.28999999999999998</v>
      </c>
      <c r="M83" s="124">
        <f t="shared" si="16"/>
        <v>431.31150000000002</v>
      </c>
      <c r="N83" s="127">
        <f t="shared" si="13"/>
        <v>809.80949766267122</v>
      </c>
      <c r="O83" s="127">
        <f t="shared" si="14"/>
        <v>21.565575000000003</v>
      </c>
      <c r="P83" s="125">
        <v>0.1</v>
      </c>
      <c r="Q83" s="124">
        <f t="shared" si="15"/>
        <v>0</v>
      </c>
    </row>
    <row r="84" spans="2:17" ht="15" x14ac:dyDescent="0.25">
      <c r="B84" s="126">
        <v>80</v>
      </c>
      <c r="C84" s="108" t="s">
        <v>2355</v>
      </c>
      <c r="D84" s="113">
        <v>38718</v>
      </c>
      <c r="E84" s="119">
        <v>44489</v>
      </c>
      <c r="F84" s="120">
        <f t="shared" si="11"/>
        <v>15.810958904109588</v>
      </c>
      <c r="G84" s="126">
        <v>8</v>
      </c>
      <c r="H84" s="121">
        <v>0.05</v>
      </c>
      <c r="I84" s="122">
        <f t="shared" si="12"/>
        <v>0.11874999999999999</v>
      </c>
      <c r="J84" s="200">
        <v>218.94</v>
      </c>
      <c r="K84" s="114">
        <v>0</v>
      </c>
      <c r="L84" s="123">
        <v>0.28999999999999998</v>
      </c>
      <c r="M84" s="124">
        <f t="shared" si="16"/>
        <v>282.43259999999998</v>
      </c>
      <c r="N84" s="127">
        <f t="shared" si="13"/>
        <v>530.28171502397254</v>
      </c>
      <c r="O84" s="127">
        <f t="shared" si="14"/>
        <v>14.12163</v>
      </c>
      <c r="P84" s="125">
        <v>0.1</v>
      </c>
      <c r="Q84" s="124">
        <f t="shared" si="15"/>
        <v>0</v>
      </c>
    </row>
    <row r="85" spans="2:17" ht="15" x14ac:dyDescent="0.25">
      <c r="B85" s="126">
        <v>81</v>
      </c>
      <c r="C85" s="108" t="s">
        <v>2297</v>
      </c>
      <c r="D85" s="113">
        <v>38718</v>
      </c>
      <c r="E85" s="119">
        <v>44489</v>
      </c>
      <c r="F85" s="120">
        <f t="shared" si="11"/>
        <v>15.810958904109588</v>
      </c>
      <c r="G85" s="118">
        <v>5</v>
      </c>
      <c r="H85" s="121">
        <v>0.05</v>
      </c>
      <c r="I85" s="122">
        <f t="shared" si="12"/>
        <v>0.19</v>
      </c>
      <c r="J85" s="200">
        <v>306.77999999999997</v>
      </c>
      <c r="K85" s="114">
        <v>0</v>
      </c>
      <c r="L85" s="123">
        <v>0.03</v>
      </c>
      <c r="M85" s="124">
        <f t="shared" si="16"/>
        <v>315.98339999999996</v>
      </c>
      <c r="N85" s="127">
        <f t="shared" si="13"/>
        <v>949.24010483835605</v>
      </c>
      <c r="O85" s="127">
        <f t="shared" si="14"/>
        <v>15.799169999999998</v>
      </c>
      <c r="P85" s="125">
        <v>0.1</v>
      </c>
      <c r="Q85" s="124">
        <f t="shared" si="15"/>
        <v>0</v>
      </c>
    </row>
    <row r="86" spans="2:17" ht="15" x14ac:dyDescent="0.25">
      <c r="B86" s="118">
        <v>82</v>
      </c>
      <c r="C86" s="108" t="s">
        <v>2342</v>
      </c>
      <c r="D86" s="113">
        <v>38718</v>
      </c>
      <c r="E86" s="119">
        <v>44489</v>
      </c>
      <c r="F86" s="120">
        <f t="shared" si="11"/>
        <v>15.810958904109588</v>
      </c>
      <c r="G86" s="118">
        <v>5</v>
      </c>
      <c r="H86" s="121">
        <v>0.05</v>
      </c>
      <c r="I86" s="122">
        <f t="shared" si="12"/>
        <v>0.19</v>
      </c>
      <c r="J86" s="200">
        <v>248.03</v>
      </c>
      <c r="K86" s="114">
        <v>0</v>
      </c>
      <c r="L86" s="123">
        <v>0.03</v>
      </c>
      <c r="M86" s="124">
        <f t="shared" si="16"/>
        <v>255.4709</v>
      </c>
      <c r="N86" s="124">
        <f t="shared" si="13"/>
        <v>767.4555812082192</v>
      </c>
      <c r="O86" s="124">
        <f t="shared" si="14"/>
        <v>12.773545</v>
      </c>
      <c r="P86" s="125">
        <v>0.1</v>
      </c>
      <c r="Q86" s="124">
        <f t="shared" si="15"/>
        <v>0</v>
      </c>
    </row>
    <row r="87" spans="2:17" ht="15" x14ac:dyDescent="0.25">
      <c r="B87" s="126">
        <v>83</v>
      </c>
      <c r="C87" s="108" t="s">
        <v>2127</v>
      </c>
      <c r="D87" s="113">
        <v>38718</v>
      </c>
      <c r="E87" s="119">
        <v>44489</v>
      </c>
      <c r="F87" s="120">
        <f t="shared" si="11"/>
        <v>15.810958904109588</v>
      </c>
      <c r="G87" s="118">
        <v>20</v>
      </c>
      <c r="H87" s="121">
        <v>0.05</v>
      </c>
      <c r="I87" s="122">
        <f t="shared" si="12"/>
        <v>4.7500000000000001E-2</v>
      </c>
      <c r="J87" s="200">
        <v>706.4</v>
      </c>
      <c r="K87" s="114">
        <v>0</v>
      </c>
      <c r="L87" s="123">
        <v>0.73</v>
      </c>
      <c r="M87" s="124">
        <f t="shared" si="16"/>
        <v>1222.0719999999999</v>
      </c>
      <c r="N87" s="127">
        <f t="shared" si="13"/>
        <v>917.80118306849306</v>
      </c>
      <c r="O87" s="127">
        <f t="shared" si="14"/>
        <v>304.27081693150683</v>
      </c>
      <c r="P87" s="125">
        <v>0.1</v>
      </c>
      <c r="Q87" s="124">
        <f t="shared" si="15"/>
        <v>0</v>
      </c>
    </row>
    <row r="88" spans="2:17" ht="15" x14ac:dyDescent="0.25">
      <c r="B88" s="126">
        <v>84</v>
      </c>
      <c r="C88" s="108" t="s">
        <v>1946</v>
      </c>
      <c r="D88" s="113">
        <v>38718</v>
      </c>
      <c r="E88" s="119">
        <v>44489</v>
      </c>
      <c r="F88" s="120">
        <f t="shared" si="11"/>
        <v>15.810958904109588</v>
      </c>
      <c r="G88" s="118">
        <v>5</v>
      </c>
      <c r="H88" s="121">
        <v>0.05</v>
      </c>
      <c r="I88" s="122">
        <f t="shared" si="12"/>
        <v>0.19</v>
      </c>
      <c r="J88" s="200">
        <v>1464.78</v>
      </c>
      <c r="K88" s="114">
        <v>0</v>
      </c>
      <c r="L88" s="123">
        <v>0.63</v>
      </c>
      <c r="M88" s="124">
        <f t="shared" si="16"/>
        <v>2387.5913999999998</v>
      </c>
      <c r="N88" s="127">
        <f t="shared" si="13"/>
        <v>7172.5208059890401</v>
      </c>
      <c r="O88" s="127">
        <f t="shared" si="14"/>
        <v>119.37957</v>
      </c>
      <c r="P88" s="125">
        <v>0.1</v>
      </c>
      <c r="Q88" s="124">
        <f t="shared" si="15"/>
        <v>0</v>
      </c>
    </row>
    <row r="89" spans="2:17" ht="15" x14ac:dyDescent="0.25">
      <c r="B89" s="126">
        <v>85</v>
      </c>
      <c r="C89" s="108" t="s">
        <v>27</v>
      </c>
      <c r="D89" s="113">
        <v>38718</v>
      </c>
      <c r="E89" s="119">
        <v>44489</v>
      </c>
      <c r="F89" s="120">
        <f t="shared" si="11"/>
        <v>15.810958904109588</v>
      </c>
      <c r="G89" s="126">
        <v>6</v>
      </c>
      <c r="H89" s="121">
        <v>0.05</v>
      </c>
      <c r="I89" s="122">
        <f t="shared" si="12"/>
        <v>0.15833333333333333</v>
      </c>
      <c r="J89" s="200">
        <v>286.62</v>
      </c>
      <c r="K89" s="114">
        <v>0</v>
      </c>
      <c r="L89" s="123">
        <v>0.63</v>
      </c>
      <c r="M89" s="124">
        <f t="shared" si="16"/>
        <v>467.19059999999996</v>
      </c>
      <c r="N89" s="127">
        <f t="shared" si="13"/>
        <v>1169.565801356164</v>
      </c>
      <c r="O89" s="127">
        <f t="shared" si="14"/>
        <v>23.359529999999999</v>
      </c>
      <c r="P89" s="125">
        <v>0.1</v>
      </c>
      <c r="Q89" s="124">
        <f t="shared" si="15"/>
        <v>0</v>
      </c>
    </row>
    <row r="90" spans="2:17" ht="15" x14ac:dyDescent="0.25">
      <c r="B90" s="126">
        <v>86</v>
      </c>
      <c r="C90" s="108" t="s">
        <v>2452</v>
      </c>
      <c r="D90" s="113">
        <v>38718</v>
      </c>
      <c r="E90" s="119">
        <v>44489</v>
      </c>
      <c r="F90" s="120">
        <f t="shared" si="11"/>
        <v>15.810958904109588</v>
      </c>
      <c r="G90" s="118">
        <v>8</v>
      </c>
      <c r="H90" s="121">
        <v>0.05</v>
      </c>
      <c r="I90" s="122">
        <f t="shared" si="12"/>
        <v>0.11874999999999999</v>
      </c>
      <c r="J90" s="200">
        <v>78.92</v>
      </c>
      <c r="K90" s="114">
        <v>0</v>
      </c>
      <c r="L90" s="123">
        <v>0.28999999999999998</v>
      </c>
      <c r="M90" s="124">
        <f t="shared" si="16"/>
        <v>101.80680000000001</v>
      </c>
      <c r="N90" s="127">
        <f t="shared" si="13"/>
        <v>191.14749680136987</v>
      </c>
      <c r="O90" s="127">
        <f t="shared" si="14"/>
        <v>5.0903400000000012</v>
      </c>
      <c r="P90" s="125">
        <v>0.1</v>
      </c>
      <c r="Q90" s="124">
        <f t="shared" si="15"/>
        <v>0</v>
      </c>
    </row>
    <row r="91" spans="2:17" ht="15" x14ac:dyDescent="0.25">
      <c r="B91" s="126">
        <v>87</v>
      </c>
      <c r="C91" s="108" t="s">
        <v>2492</v>
      </c>
      <c r="D91" s="113">
        <v>38718</v>
      </c>
      <c r="E91" s="119">
        <v>44489</v>
      </c>
      <c r="F91" s="120">
        <f t="shared" si="11"/>
        <v>15.810958904109588</v>
      </c>
      <c r="G91" s="118">
        <v>8</v>
      </c>
      <c r="H91" s="121">
        <v>0.05</v>
      </c>
      <c r="I91" s="122">
        <f t="shared" si="12"/>
        <v>0.11874999999999999</v>
      </c>
      <c r="J91" s="200">
        <v>30.43</v>
      </c>
      <c r="K91" s="114">
        <v>0</v>
      </c>
      <c r="L91" s="123">
        <v>0.28999999999999998</v>
      </c>
      <c r="M91" s="124">
        <f t="shared" si="16"/>
        <v>39.2547</v>
      </c>
      <c r="N91" s="127">
        <f t="shared" si="13"/>
        <v>73.702715758561638</v>
      </c>
      <c r="O91" s="127">
        <f t="shared" si="14"/>
        <v>1.9627350000000001</v>
      </c>
      <c r="P91" s="125">
        <v>0.1</v>
      </c>
      <c r="Q91" s="124">
        <f t="shared" si="15"/>
        <v>0</v>
      </c>
    </row>
    <row r="92" spans="2:17" ht="15" x14ac:dyDescent="0.25">
      <c r="B92" s="126">
        <v>88</v>
      </c>
      <c r="C92" s="108" t="s">
        <v>2379</v>
      </c>
      <c r="D92" s="113">
        <v>38718</v>
      </c>
      <c r="E92" s="119">
        <v>44489</v>
      </c>
      <c r="F92" s="120">
        <f t="shared" si="11"/>
        <v>15.810958904109588</v>
      </c>
      <c r="G92" s="118">
        <v>5</v>
      </c>
      <c r="H92" s="121">
        <v>0.05</v>
      </c>
      <c r="I92" s="122">
        <f t="shared" si="12"/>
        <v>0.19</v>
      </c>
      <c r="J92" s="200">
        <v>190.78</v>
      </c>
      <c r="K92" s="114">
        <v>0</v>
      </c>
      <c r="L92" s="123">
        <v>0.28999999999999998</v>
      </c>
      <c r="M92" s="124">
        <f t="shared" si="16"/>
        <v>246.1062</v>
      </c>
      <c r="N92" s="127">
        <f t="shared" si="13"/>
        <v>739.3232527068493</v>
      </c>
      <c r="O92" s="127">
        <f t="shared" si="14"/>
        <v>12.30531</v>
      </c>
      <c r="P92" s="125">
        <v>0.1</v>
      </c>
      <c r="Q92" s="124">
        <f t="shared" si="15"/>
        <v>0</v>
      </c>
    </row>
    <row r="93" spans="2:17" ht="15" x14ac:dyDescent="0.25">
      <c r="B93" s="126">
        <v>89</v>
      </c>
      <c r="C93" s="108" t="s">
        <v>2465</v>
      </c>
      <c r="D93" s="113">
        <v>38718</v>
      </c>
      <c r="E93" s="119">
        <v>44489</v>
      </c>
      <c r="F93" s="120">
        <f t="shared" si="11"/>
        <v>15.810958904109588</v>
      </c>
      <c r="G93" s="118">
        <v>8</v>
      </c>
      <c r="H93" s="121">
        <v>0.05</v>
      </c>
      <c r="I93" s="122">
        <f t="shared" si="12"/>
        <v>0.11874999999999999</v>
      </c>
      <c r="J93" s="200">
        <v>65.819999999999993</v>
      </c>
      <c r="K93" s="114">
        <v>0</v>
      </c>
      <c r="L93" s="123">
        <v>0.28999999999999998</v>
      </c>
      <c r="M93" s="124">
        <f t="shared" si="16"/>
        <v>84.907799999999995</v>
      </c>
      <c r="N93" s="127">
        <f t="shared" si="13"/>
        <v>159.41875620205477</v>
      </c>
      <c r="O93" s="127">
        <f t="shared" si="14"/>
        <v>4.2453899999999996</v>
      </c>
      <c r="P93" s="125">
        <v>0.1</v>
      </c>
      <c r="Q93" s="124">
        <f t="shared" si="15"/>
        <v>0</v>
      </c>
    </row>
    <row r="94" spans="2:17" ht="15" x14ac:dyDescent="0.25">
      <c r="B94" s="126">
        <v>90</v>
      </c>
      <c r="C94" s="108" t="s">
        <v>2093</v>
      </c>
      <c r="D94" s="113">
        <v>38718</v>
      </c>
      <c r="E94" s="119">
        <v>44489</v>
      </c>
      <c r="F94" s="120">
        <f t="shared" si="11"/>
        <v>15.810958904109588</v>
      </c>
      <c r="G94" s="118">
        <v>5</v>
      </c>
      <c r="H94" s="121">
        <v>0.05</v>
      </c>
      <c r="I94" s="122">
        <f t="shared" si="12"/>
        <v>0.19</v>
      </c>
      <c r="J94" s="200">
        <v>823.41</v>
      </c>
      <c r="K94" s="114">
        <v>0</v>
      </c>
      <c r="L94" s="123">
        <v>0.28999999999999998</v>
      </c>
      <c r="M94" s="124">
        <f t="shared" si="16"/>
        <v>1062.1989000000001</v>
      </c>
      <c r="N94" s="127">
        <f t="shared" si="13"/>
        <v>3190.9327996191782</v>
      </c>
      <c r="O94" s="127">
        <f t="shared" si="14"/>
        <v>53.10994500000001</v>
      </c>
      <c r="P94" s="125">
        <v>0.1</v>
      </c>
      <c r="Q94" s="124">
        <f t="shared" si="15"/>
        <v>0</v>
      </c>
    </row>
    <row r="95" spans="2:17" ht="15" x14ac:dyDescent="0.25">
      <c r="B95" s="126">
        <v>91</v>
      </c>
      <c r="C95" s="108" t="s">
        <v>2260</v>
      </c>
      <c r="D95" s="113">
        <v>38718</v>
      </c>
      <c r="E95" s="119">
        <v>44489</v>
      </c>
      <c r="F95" s="120">
        <f t="shared" si="11"/>
        <v>15.810958904109588</v>
      </c>
      <c r="G95" s="118">
        <v>5</v>
      </c>
      <c r="H95" s="121">
        <v>0.05</v>
      </c>
      <c r="I95" s="122">
        <f t="shared" si="12"/>
        <v>0.19</v>
      </c>
      <c r="J95" s="200">
        <v>392.31</v>
      </c>
      <c r="K95" s="114">
        <v>0</v>
      </c>
      <c r="L95" s="123">
        <v>0.28999999999999998</v>
      </c>
      <c r="M95" s="124">
        <f t="shared" si="16"/>
        <v>506.07990000000001</v>
      </c>
      <c r="N95" s="127">
        <f t="shared" si="13"/>
        <v>1520.3056152082193</v>
      </c>
      <c r="O95" s="127">
        <f t="shared" si="14"/>
        <v>25.303995</v>
      </c>
      <c r="P95" s="125">
        <v>0.1</v>
      </c>
      <c r="Q95" s="124">
        <f t="shared" si="15"/>
        <v>0</v>
      </c>
    </row>
    <row r="96" spans="2:17" ht="15" x14ac:dyDescent="0.25">
      <c r="B96" s="126">
        <v>92</v>
      </c>
      <c r="C96" s="108" t="s">
        <v>2297</v>
      </c>
      <c r="D96" s="113">
        <v>38718</v>
      </c>
      <c r="E96" s="119">
        <v>44489</v>
      </c>
      <c r="F96" s="120">
        <f t="shared" si="11"/>
        <v>15.810958904109588</v>
      </c>
      <c r="G96" s="118">
        <v>5</v>
      </c>
      <c r="H96" s="121">
        <v>0.05</v>
      </c>
      <c r="I96" s="122">
        <f t="shared" si="12"/>
        <v>0.19</v>
      </c>
      <c r="J96" s="200">
        <v>104.47</v>
      </c>
      <c r="K96" s="114">
        <v>0</v>
      </c>
      <c r="L96" s="123">
        <v>0.03</v>
      </c>
      <c r="M96" s="124">
        <f t="shared" si="16"/>
        <v>107.6041</v>
      </c>
      <c r="N96" s="127">
        <f t="shared" si="13"/>
        <v>323.25156057260273</v>
      </c>
      <c r="O96" s="127">
        <f t="shared" si="14"/>
        <v>5.3802050000000001</v>
      </c>
      <c r="P96" s="125">
        <v>0.1</v>
      </c>
      <c r="Q96" s="124">
        <f t="shared" si="15"/>
        <v>0</v>
      </c>
    </row>
    <row r="97" spans="2:17" ht="15" x14ac:dyDescent="0.25">
      <c r="B97" s="126">
        <v>93</v>
      </c>
      <c r="C97" s="108" t="s">
        <v>2150</v>
      </c>
      <c r="D97" s="113">
        <v>38718</v>
      </c>
      <c r="E97" s="119">
        <v>44489</v>
      </c>
      <c r="F97" s="120">
        <f t="shared" si="11"/>
        <v>15.810958904109588</v>
      </c>
      <c r="G97" s="126">
        <v>6</v>
      </c>
      <c r="H97" s="121">
        <v>0.05</v>
      </c>
      <c r="I97" s="122">
        <f t="shared" si="12"/>
        <v>0.15833333333333333</v>
      </c>
      <c r="J97" s="200">
        <v>649.25</v>
      </c>
      <c r="K97" s="114">
        <v>0</v>
      </c>
      <c r="L97" s="123">
        <v>0.63</v>
      </c>
      <c r="M97" s="124">
        <f t="shared" si="16"/>
        <v>1058.2774999999999</v>
      </c>
      <c r="N97" s="127">
        <f t="shared" si="13"/>
        <v>2649.2938264269401</v>
      </c>
      <c r="O97" s="127">
        <f t="shared" si="14"/>
        <v>52.913874999999997</v>
      </c>
      <c r="P97" s="125">
        <v>0.1</v>
      </c>
      <c r="Q97" s="124">
        <f t="shared" si="15"/>
        <v>0</v>
      </c>
    </row>
    <row r="98" spans="2:17" ht="15" x14ac:dyDescent="0.25">
      <c r="B98" s="126">
        <v>94</v>
      </c>
      <c r="C98" s="108" t="s">
        <v>2436</v>
      </c>
      <c r="D98" s="113">
        <v>38718</v>
      </c>
      <c r="E98" s="119">
        <v>44489</v>
      </c>
      <c r="F98" s="120">
        <f t="shared" si="11"/>
        <v>15.810958904109588</v>
      </c>
      <c r="G98" s="118">
        <v>5</v>
      </c>
      <c r="H98" s="121">
        <v>0.05</v>
      </c>
      <c r="I98" s="122">
        <f t="shared" si="12"/>
        <v>0.19</v>
      </c>
      <c r="J98" s="200">
        <v>106.15</v>
      </c>
      <c r="K98" s="114">
        <v>0</v>
      </c>
      <c r="L98" s="123">
        <v>0.03</v>
      </c>
      <c r="M98" s="124">
        <f t="shared" si="16"/>
        <v>109.33450000000001</v>
      </c>
      <c r="N98" s="127">
        <f t="shared" si="13"/>
        <v>328.44982439726027</v>
      </c>
      <c r="O98" s="127">
        <f t="shared" si="14"/>
        <v>5.4667250000000003</v>
      </c>
      <c r="P98" s="125">
        <v>0.1</v>
      </c>
      <c r="Q98" s="124">
        <f t="shared" si="15"/>
        <v>0</v>
      </c>
    </row>
    <row r="99" spans="2:17" ht="15" x14ac:dyDescent="0.25">
      <c r="B99" s="126">
        <v>95</v>
      </c>
      <c r="C99" s="108" t="s">
        <v>2506</v>
      </c>
      <c r="D99" s="113">
        <v>38718</v>
      </c>
      <c r="E99" s="119">
        <v>44489</v>
      </c>
      <c r="F99" s="120">
        <f t="shared" si="11"/>
        <v>15.810958904109588</v>
      </c>
      <c r="G99" s="126">
        <v>8</v>
      </c>
      <c r="H99" s="121">
        <v>0.05</v>
      </c>
      <c r="I99" s="122">
        <f t="shared" si="12"/>
        <v>0.11874999999999999</v>
      </c>
      <c r="J99" s="200">
        <v>18.68</v>
      </c>
      <c r="K99" s="114">
        <v>0</v>
      </c>
      <c r="L99" s="123">
        <v>0.42</v>
      </c>
      <c r="M99" s="124">
        <f t="shared" si="16"/>
        <v>26.525599999999997</v>
      </c>
      <c r="N99" s="127">
        <f t="shared" si="13"/>
        <v>49.803176616438343</v>
      </c>
      <c r="O99" s="127">
        <f t="shared" si="14"/>
        <v>1.3262799999999999</v>
      </c>
      <c r="P99" s="125">
        <v>0.1</v>
      </c>
      <c r="Q99" s="124">
        <f t="shared" si="15"/>
        <v>0</v>
      </c>
    </row>
    <row r="100" spans="2:17" ht="15" x14ac:dyDescent="0.25">
      <c r="B100" s="126">
        <v>96</v>
      </c>
      <c r="C100" s="108" t="s">
        <v>2275</v>
      </c>
      <c r="D100" s="113">
        <v>38718</v>
      </c>
      <c r="E100" s="119">
        <v>44489</v>
      </c>
      <c r="F100" s="120">
        <f t="shared" si="11"/>
        <v>15.810958904109588</v>
      </c>
      <c r="G100" s="126">
        <v>5</v>
      </c>
      <c r="H100" s="121">
        <v>0.05</v>
      </c>
      <c r="I100" s="122">
        <f t="shared" si="12"/>
        <v>0.19</v>
      </c>
      <c r="J100" s="200">
        <v>353.29</v>
      </c>
      <c r="K100" s="114">
        <v>0</v>
      </c>
      <c r="L100" s="123">
        <v>0.63</v>
      </c>
      <c r="M100" s="124">
        <f t="shared" si="16"/>
        <v>575.86270000000002</v>
      </c>
      <c r="N100" s="127">
        <f t="shared" si="13"/>
        <v>1729.9388819808219</v>
      </c>
      <c r="O100" s="127">
        <f t="shared" si="14"/>
        <v>28.793135000000003</v>
      </c>
      <c r="P100" s="125">
        <v>0.1</v>
      </c>
      <c r="Q100" s="124">
        <f t="shared" si="15"/>
        <v>0</v>
      </c>
    </row>
    <row r="101" spans="2:17" ht="15" x14ac:dyDescent="0.25">
      <c r="B101" s="126">
        <v>97</v>
      </c>
      <c r="C101" s="108" t="s">
        <v>1984</v>
      </c>
      <c r="D101" s="113">
        <v>38718</v>
      </c>
      <c r="E101" s="119">
        <v>44489</v>
      </c>
      <c r="F101" s="120">
        <f t="shared" ref="F101:F132" si="17">(E101-D101)/365</f>
        <v>15.810958904109588</v>
      </c>
      <c r="G101" s="118">
        <v>5</v>
      </c>
      <c r="H101" s="121">
        <v>0.05</v>
      </c>
      <c r="I101" s="122">
        <f t="shared" ref="I101:I132" si="18">(95/G101/100)</f>
        <v>0.19</v>
      </c>
      <c r="J101" s="200">
        <v>1234.95</v>
      </c>
      <c r="K101" s="114">
        <v>0</v>
      </c>
      <c r="L101" s="123">
        <v>0.28999999999999998</v>
      </c>
      <c r="M101" s="124">
        <f t="shared" si="16"/>
        <v>1593.0855000000001</v>
      </c>
      <c r="N101" s="127">
        <f t="shared" ref="N101:N132" si="19">F101*I101*M101</f>
        <v>4785.7597805342466</v>
      </c>
      <c r="O101" s="127">
        <f t="shared" ref="O101:O132" si="20">IF(M101-N101&lt;=0,5%*M101,M101-N101)</f>
        <v>79.654275000000013</v>
      </c>
      <c r="P101" s="125">
        <v>0.1</v>
      </c>
      <c r="Q101" s="124">
        <f t="shared" ref="Q101:Q132" si="21">IF(K101&lt;=0,0,IF(O101&gt;(M101*H101),O101*(1-P101),M101*H101))</f>
        <v>0</v>
      </c>
    </row>
    <row r="102" spans="2:17" ht="15" x14ac:dyDescent="0.25">
      <c r="B102" s="126">
        <v>98</v>
      </c>
      <c r="C102" s="108" t="s">
        <v>1218</v>
      </c>
      <c r="D102" s="113">
        <v>38718</v>
      </c>
      <c r="E102" s="119">
        <v>44489</v>
      </c>
      <c r="F102" s="120">
        <f t="shared" si="17"/>
        <v>15.810958904109588</v>
      </c>
      <c r="G102" s="126">
        <v>20</v>
      </c>
      <c r="H102" s="121">
        <v>0.05</v>
      </c>
      <c r="I102" s="122">
        <f t="shared" si="18"/>
        <v>4.7500000000000001E-2</v>
      </c>
      <c r="J102" s="200">
        <v>39333.14</v>
      </c>
      <c r="K102" s="114">
        <v>0</v>
      </c>
      <c r="L102" s="123">
        <v>0.63</v>
      </c>
      <c r="M102" s="124">
        <f t="shared" si="16"/>
        <v>64113.018199999991</v>
      </c>
      <c r="N102" s="127">
        <f t="shared" si="19"/>
        <v>48150.194058984926</v>
      </c>
      <c r="O102" s="127">
        <f t="shared" si="20"/>
        <v>15962.824141015066</v>
      </c>
      <c r="P102" s="125">
        <v>0.1</v>
      </c>
      <c r="Q102" s="124">
        <f t="shared" si="21"/>
        <v>0</v>
      </c>
    </row>
    <row r="103" spans="2:17" ht="15" x14ac:dyDescent="0.25">
      <c r="B103" s="126">
        <v>99</v>
      </c>
      <c r="C103" s="108" t="s">
        <v>2381</v>
      </c>
      <c r="D103" s="113">
        <v>38718</v>
      </c>
      <c r="E103" s="119">
        <v>44489</v>
      </c>
      <c r="F103" s="120">
        <f t="shared" si="17"/>
        <v>15.810958904109588</v>
      </c>
      <c r="G103" s="126">
        <v>8</v>
      </c>
      <c r="H103" s="121">
        <v>0.05</v>
      </c>
      <c r="I103" s="122">
        <f t="shared" si="18"/>
        <v>0.11874999999999999</v>
      </c>
      <c r="J103" s="200">
        <v>189.25</v>
      </c>
      <c r="K103" s="114">
        <v>0</v>
      </c>
      <c r="L103" s="123">
        <v>0.28999999999999998</v>
      </c>
      <c r="M103" s="124">
        <f t="shared" si="16"/>
        <v>244.13249999999999</v>
      </c>
      <c r="N103" s="127">
        <f t="shared" si="19"/>
        <v>458.37130980308211</v>
      </c>
      <c r="O103" s="127">
        <f t="shared" si="20"/>
        <v>12.206625000000001</v>
      </c>
      <c r="P103" s="125">
        <v>0.1</v>
      </c>
      <c r="Q103" s="124">
        <f t="shared" si="21"/>
        <v>0</v>
      </c>
    </row>
    <row r="104" spans="2:17" ht="15" x14ac:dyDescent="0.25">
      <c r="B104" s="126">
        <v>100</v>
      </c>
      <c r="C104" s="108" t="s">
        <v>2473</v>
      </c>
      <c r="D104" s="113">
        <v>38718</v>
      </c>
      <c r="E104" s="119">
        <v>44489</v>
      </c>
      <c r="F104" s="120">
        <f t="shared" si="17"/>
        <v>15.810958904109588</v>
      </c>
      <c r="G104" s="118">
        <v>5</v>
      </c>
      <c r="H104" s="121">
        <v>0.05</v>
      </c>
      <c r="I104" s="122">
        <f t="shared" si="18"/>
        <v>0.19</v>
      </c>
      <c r="J104" s="200">
        <v>53.06</v>
      </c>
      <c r="K104" s="114">
        <v>0</v>
      </c>
      <c r="L104" s="123">
        <v>0.28999999999999998</v>
      </c>
      <c r="M104" s="124">
        <f t="shared" si="16"/>
        <v>68.447400000000002</v>
      </c>
      <c r="N104" s="127">
        <f t="shared" si="19"/>
        <v>205.62161541369863</v>
      </c>
      <c r="O104" s="127">
        <f t="shared" si="20"/>
        <v>3.4223700000000004</v>
      </c>
      <c r="P104" s="125">
        <v>0.1</v>
      </c>
      <c r="Q104" s="124">
        <f t="shared" si="21"/>
        <v>0</v>
      </c>
    </row>
    <row r="105" spans="2:17" ht="15" x14ac:dyDescent="0.25">
      <c r="B105" s="126">
        <v>101</v>
      </c>
      <c r="C105" s="108" t="s">
        <v>2389</v>
      </c>
      <c r="D105" s="113">
        <v>38718</v>
      </c>
      <c r="E105" s="119">
        <v>44489</v>
      </c>
      <c r="F105" s="120">
        <f t="shared" si="17"/>
        <v>15.810958904109588</v>
      </c>
      <c r="G105" s="126">
        <v>5</v>
      </c>
      <c r="H105" s="121">
        <v>0.05</v>
      </c>
      <c r="I105" s="122">
        <f t="shared" si="18"/>
        <v>0.19</v>
      </c>
      <c r="J105" s="200">
        <v>180.16</v>
      </c>
      <c r="K105" s="114">
        <v>0</v>
      </c>
      <c r="L105" s="123">
        <v>0.63</v>
      </c>
      <c r="M105" s="124">
        <f t="shared" si="16"/>
        <v>293.66079999999999</v>
      </c>
      <c r="N105" s="127">
        <f t="shared" si="19"/>
        <v>882.18117970410958</v>
      </c>
      <c r="O105" s="127">
        <f t="shared" si="20"/>
        <v>14.68304</v>
      </c>
      <c r="P105" s="125">
        <v>0.1</v>
      </c>
      <c r="Q105" s="124">
        <f t="shared" si="21"/>
        <v>0</v>
      </c>
    </row>
    <row r="106" spans="2:17" ht="15" x14ac:dyDescent="0.25">
      <c r="B106" s="126">
        <v>102</v>
      </c>
      <c r="C106" s="108" t="s">
        <v>2481</v>
      </c>
      <c r="D106" s="113">
        <v>38718</v>
      </c>
      <c r="E106" s="119">
        <v>44489</v>
      </c>
      <c r="F106" s="120">
        <f t="shared" si="17"/>
        <v>15.810958904109588</v>
      </c>
      <c r="G106" s="126">
        <v>8</v>
      </c>
      <c r="H106" s="121">
        <v>0.05</v>
      </c>
      <c r="I106" s="122">
        <f t="shared" si="18"/>
        <v>0.11874999999999999</v>
      </c>
      <c r="J106" s="200">
        <v>38.450000000000003</v>
      </c>
      <c r="K106" s="114">
        <v>0</v>
      </c>
      <c r="L106" s="123">
        <v>0.28999999999999998</v>
      </c>
      <c r="M106" s="124">
        <f t="shared" si="16"/>
        <v>49.600500000000004</v>
      </c>
      <c r="N106" s="127">
        <f t="shared" si="19"/>
        <v>93.127486720890403</v>
      </c>
      <c r="O106" s="127">
        <f t="shared" si="20"/>
        <v>2.4800250000000004</v>
      </c>
      <c r="P106" s="125">
        <v>0.1</v>
      </c>
      <c r="Q106" s="124">
        <f t="shared" si="21"/>
        <v>0</v>
      </c>
    </row>
    <row r="107" spans="2:17" ht="15" x14ac:dyDescent="0.25">
      <c r="B107" s="126">
        <v>103</v>
      </c>
      <c r="C107" s="108" t="s">
        <v>2498</v>
      </c>
      <c r="D107" s="113">
        <v>38718</v>
      </c>
      <c r="E107" s="119">
        <v>44489</v>
      </c>
      <c r="F107" s="120">
        <f t="shared" si="17"/>
        <v>15.810958904109588</v>
      </c>
      <c r="G107" s="126">
        <v>3</v>
      </c>
      <c r="H107" s="121">
        <v>0.05</v>
      </c>
      <c r="I107" s="122">
        <f t="shared" si="18"/>
        <v>0.31666666666666665</v>
      </c>
      <c r="J107" s="200">
        <v>26.53</v>
      </c>
      <c r="K107" s="114">
        <v>0</v>
      </c>
      <c r="L107" s="123">
        <v>0.63</v>
      </c>
      <c r="M107" s="124">
        <f t="shared" si="16"/>
        <v>43.243899999999996</v>
      </c>
      <c r="N107" s="127">
        <f t="shared" si="19"/>
        <v>216.51371648858444</v>
      </c>
      <c r="O107" s="127">
        <f t="shared" si="20"/>
        <v>2.1621950000000001</v>
      </c>
      <c r="P107" s="125">
        <v>0.1</v>
      </c>
      <c r="Q107" s="124">
        <f t="shared" si="21"/>
        <v>0</v>
      </c>
    </row>
    <row r="108" spans="2:17" ht="15" x14ac:dyDescent="0.25">
      <c r="B108" s="126">
        <v>104</v>
      </c>
      <c r="C108" s="108" t="s">
        <v>2504</v>
      </c>
      <c r="D108" s="113">
        <v>38718</v>
      </c>
      <c r="E108" s="119">
        <v>44489</v>
      </c>
      <c r="F108" s="120">
        <f t="shared" si="17"/>
        <v>15.810958904109588</v>
      </c>
      <c r="G108" s="126">
        <v>3</v>
      </c>
      <c r="H108" s="121">
        <v>0.05</v>
      </c>
      <c r="I108" s="122">
        <f t="shared" si="18"/>
        <v>0.31666666666666665</v>
      </c>
      <c r="J108" s="200">
        <v>21.58</v>
      </c>
      <c r="K108" s="114">
        <v>0</v>
      </c>
      <c r="L108" s="123">
        <v>0.63</v>
      </c>
      <c r="M108" s="124">
        <f t="shared" si="16"/>
        <v>35.175399999999996</v>
      </c>
      <c r="N108" s="127">
        <f t="shared" si="19"/>
        <v>176.11632121461182</v>
      </c>
      <c r="O108" s="127">
        <f t="shared" si="20"/>
        <v>1.7587699999999999</v>
      </c>
      <c r="P108" s="125">
        <v>0.1</v>
      </c>
      <c r="Q108" s="124">
        <f t="shared" si="21"/>
        <v>0</v>
      </c>
    </row>
    <row r="109" spans="2:17" ht="15" x14ac:dyDescent="0.25">
      <c r="B109" s="126">
        <v>105</v>
      </c>
      <c r="C109" s="108" t="s">
        <v>2431</v>
      </c>
      <c r="D109" s="113">
        <v>38718</v>
      </c>
      <c r="E109" s="119">
        <v>44489</v>
      </c>
      <c r="F109" s="120">
        <f t="shared" si="17"/>
        <v>15.810958904109588</v>
      </c>
      <c r="G109" s="118">
        <v>5</v>
      </c>
      <c r="H109" s="121">
        <v>0.05</v>
      </c>
      <c r="I109" s="122">
        <f t="shared" si="18"/>
        <v>0.19</v>
      </c>
      <c r="J109" s="200">
        <v>114.72</v>
      </c>
      <c r="K109" s="114">
        <v>0</v>
      </c>
      <c r="L109" s="123">
        <v>0.03</v>
      </c>
      <c r="M109" s="124">
        <f t="shared" si="16"/>
        <v>118.16160000000001</v>
      </c>
      <c r="N109" s="127">
        <f t="shared" si="19"/>
        <v>354.96715831232876</v>
      </c>
      <c r="O109" s="127">
        <f t="shared" si="20"/>
        <v>5.9080800000000009</v>
      </c>
      <c r="P109" s="125">
        <v>0.1</v>
      </c>
      <c r="Q109" s="124">
        <f t="shared" si="21"/>
        <v>0</v>
      </c>
    </row>
    <row r="110" spans="2:17" ht="15" x14ac:dyDescent="0.25">
      <c r="B110" s="126">
        <v>106</v>
      </c>
      <c r="C110" s="108" t="s">
        <v>2407</v>
      </c>
      <c r="D110" s="113">
        <v>38718</v>
      </c>
      <c r="E110" s="119">
        <v>44489</v>
      </c>
      <c r="F110" s="120">
        <f t="shared" si="17"/>
        <v>15.810958904109588</v>
      </c>
      <c r="G110" s="118">
        <v>5</v>
      </c>
      <c r="H110" s="121">
        <v>0.05</v>
      </c>
      <c r="I110" s="122">
        <f t="shared" si="18"/>
        <v>0.19</v>
      </c>
      <c r="J110" s="200">
        <v>160.51</v>
      </c>
      <c r="K110" s="114">
        <v>0</v>
      </c>
      <c r="L110" s="123">
        <v>0.03</v>
      </c>
      <c r="M110" s="124">
        <f t="shared" si="16"/>
        <v>165.3253</v>
      </c>
      <c r="N110" s="127">
        <f t="shared" si="19"/>
        <v>496.65078958082188</v>
      </c>
      <c r="O110" s="127">
        <f t="shared" si="20"/>
        <v>8.2662650000000006</v>
      </c>
      <c r="P110" s="125">
        <v>0.1</v>
      </c>
      <c r="Q110" s="124">
        <f t="shared" si="21"/>
        <v>0</v>
      </c>
    </row>
    <row r="111" spans="2:17" ht="15" x14ac:dyDescent="0.25">
      <c r="B111" s="126">
        <v>107</v>
      </c>
      <c r="C111" s="108" t="s">
        <v>2441</v>
      </c>
      <c r="D111" s="113">
        <v>38718</v>
      </c>
      <c r="E111" s="119">
        <v>44489</v>
      </c>
      <c r="F111" s="120">
        <f t="shared" si="17"/>
        <v>15.810958904109588</v>
      </c>
      <c r="G111" s="118">
        <v>5</v>
      </c>
      <c r="H111" s="121">
        <v>0.05</v>
      </c>
      <c r="I111" s="122">
        <f t="shared" si="18"/>
        <v>0.19</v>
      </c>
      <c r="J111" s="200">
        <v>97.27</v>
      </c>
      <c r="K111" s="114">
        <v>0</v>
      </c>
      <c r="L111" s="123">
        <v>0.03</v>
      </c>
      <c r="M111" s="124">
        <f t="shared" si="16"/>
        <v>100.18809999999999</v>
      </c>
      <c r="N111" s="127">
        <f t="shared" si="19"/>
        <v>300.97328703835615</v>
      </c>
      <c r="O111" s="127">
        <f t="shared" si="20"/>
        <v>5.0094050000000001</v>
      </c>
      <c r="P111" s="125">
        <v>0.1</v>
      </c>
      <c r="Q111" s="124">
        <f t="shared" si="21"/>
        <v>0</v>
      </c>
    </row>
    <row r="112" spans="2:17" ht="15" x14ac:dyDescent="0.25">
      <c r="B112" s="126">
        <v>108</v>
      </c>
      <c r="C112" s="108" t="s">
        <v>1836</v>
      </c>
      <c r="D112" s="113">
        <v>38718</v>
      </c>
      <c r="E112" s="119">
        <v>44489</v>
      </c>
      <c r="F112" s="120">
        <f t="shared" si="17"/>
        <v>15.810958904109588</v>
      </c>
      <c r="G112" s="118">
        <v>6</v>
      </c>
      <c r="H112" s="121">
        <v>0.05</v>
      </c>
      <c r="I112" s="122">
        <f t="shared" si="18"/>
        <v>0.15833333333333333</v>
      </c>
      <c r="J112" s="200">
        <v>2712.82</v>
      </c>
      <c r="K112" s="114">
        <v>0</v>
      </c>
      <c r="L112" s="123">
        <v>0.21</v>
      </c>
      <c r="M112" s="124">
        <f t="shared" si="16"/>
        <v>3282.5122000000001</v>
      </c>
      <c r="N112" s="127">
        <f t="shared" si="19"/>
        <v>8217.4470369360715</v>
      </c>
      <c r="O112" s="127">
        <f t="shared" si="20"/>
        <v>164.12561000000002</v>
      </c>
      <c r="P112" s="125">
        <v>0.1</v>
      </c>
      <c r="Q112" s="124">
        <f t="shared" si="21"/>
        <v>0</v>
      </c>
    </row>
    <row r="113" spans="2:17" ht="15" x14ac:dyDescent="0.25">
      <c r="B113" s="126">
        <v>109</v>
      </c>
      <c r="C113" s="108" t="s">
        <v>20</v>
      </c>
      <c r="D113" s="113">
        <v>38718</v>
      </c>
      <c r="E113" s="119">
        <v>44489</v>
      </c>
      <c r="F113" s="120">
        <f t="shared" si="17"/>
        <v>15.810958904109588</v>
      </c>
      <c r="G113" s="118">
        <v>8</v>
      </c>
      <c r="H113" s="121">
        <v>0.05</v>
      </c>
      <c r="I113" s="122">
        <f t="shared" si="18"/>
        <v>0.11874999999999999</v>
      </c>
      <c r="J113" s="200">
        <v>1957.67</v>
      </c>
      <c r="K113" s="114">
        <v>1939.99</v>
      </c>
      <c r="L113" s="123">
        <v>0.28999999999999998</v>
      </c>
      <c r="M113" s="124">
        <f t="shared" si="16"/>
        <v>2525.3943000000004</v>
      </c>
      <c r="N113" s="127">
        <f t="shared" si="19"/>
        <v>4741.5575274092471</v>
      </c>
      <c r="O113" s="127">
        <f t="shared" si="20"/>
        <v>126.26971500000002</v>
      </c>
      <c r="P113" s="125">
        <v>0.1</v>
      </c>
      <c r="Q113" s="124">
        <f t="shared" si="21"/>
        <v>126.26971500000002</v>
      </c>
    </row>
    <row r="114" spans="2:17" ht="15" x14ac:dyDescent="0.25">
      <c r="B114" s="126">
        <v>110</v>
      </c>
      <c r="C114" s="108" t="s">
        <v>2469</v>
      </c>
      <c r="D114" s="113">
        <v>38718</v>
      </c>
      <c r="E114" s="119">
        <v>44489</v>
      </c>
      <c r="F114" s="120">
        <f t="shared" si="17"/>
        <v>15.810958904109588</v>
      </c>
      <c r="G114" s="118">
        <v>5</v>
      </c>
      <c r="H114" s="121">
        <v>0.05</v>
      </c>
      <c r="I114" s="122">
        <f t="shared" si="18"/>
        <v>0.19</v>
      </c>
      <c r="J114" s="200">
        <v>55.2</v>
      </c>
      <c r="K114" s="114">
        <v>0</v>
      </c>
      <c r="L114" s="123">
        <v>0.03</v>
      </c>
      <c r="M114" s="124">
        <f t="shared" si="16"/>
        <v>56.856000000000002</v>
      </c>
      <c r="N114" s="127">
        <f t="shared" si="19"/>
        <v>170.80009709589041</v>
      </c>
      <c r="O114" s="127">
        <f t="shared" si="20"/>
        <v>2.8428000000000004</v>
      </c>
      <c r="P114" s="125">
        <v>0.1</v>
      </c>
      <c r="Q114" s="124">
        <f t="shared" si="21"/>
        <v>0</v>
      </c>
    </row>
    <row r="115" spans="2:17" ht="15" x14ac:dyDescent="0.25">
      <c r="B115" s="126">
        <v>111</v>
      </c>
      <c r="C115" s="108" t="s">
        <v>1685</v>
      </c>
      <c r="D115" s="113">
        <v>39262</v>
      </c>
      <c r="E115" s="119">
        <v>44489</v>
      </c>
      <c r="F115" s="120">
        <f t="shared" si="17"/>
        <v>14.32054794520548</v>
      </c>
      <c r="G115" s="118">
        <v>5</v>
      </c>
      <c r="H115" s="121">
        <v>0.05</v>
      </c>
      <c r="I115" s="122">
        <f t="shared" si="18"/>
        <v>0.19</v>
      </c>
      <c r="J115" s="200">
        <v>5800</v>
      </c>
      <c r="K115" s="114">
        <v>290</v>
      </c>
      <c r="L115" s="123">
        <v>0.31</v>
      </c>
      <c r="M115" s="124">
        <f t="shared" si="16"/>
        <v>7598</v>
      </c>
      <c r="N115" s="127">
        <f t="shared" si="19"/>
        <v>20673.429424657534</v>
      </c>
      <c r="O115" s="127">
        <f t="shared" si="20"/>
        <v>379.90000000000003</v>
      </c>
      <c r="P115" s="125">
        <v>0.1</v>
      </c>
      <c r="Q115" s="124">
        <f t="shared" si="21"/>
        <v>379.90000000000003</v>
      </c>
    </row>
    <row r="116" spans="2:17" ht="15" x14ac:dyDescent="0.25">
      <c r="B116" s="126">
        <v>112</v>
      </c>
      <c r="C116" s="108" t="s">
        <v>1689</v>
      </c>
      <c r="D116" s="113">
        <v>39270</v>
      </c>
      <c r="E116" s="119">
        <v>44489</v>
      </c>
      <c r="F116" s="120">
        <f t="shared" si="17"/>
        <v>14.298630136986301</v>
      </c>
      <c r="G116" s="118">
        <v>5</v>
      </c>
      <c r="H116" s="121">
        <v>0.05</v>
      </c>
      <c r="I116" s="122">
        <f t="shared" si="18"/>
        <v>0.19</v>
      </c>
      <c r="J116" s="200">
        <v>5720</v>
      </c>
      <c r="K116" s="114">
        <v>286</v>
      </c>
      <c r="L116" s="123">
        <v>0.31</v>
      </c>
      <c r="M116" s="124">
        <f t="shared" si="16"/>
        <v>7493.2000000000007</v>
      </c>
      <c r="N116" s="127">
        <f t="shared" si="19"/>
        <v>20357.074115068495</v>
      </c>
      <c r="O116" s="127">
        <f t="shared" si="20"/>
        <v>374.66000000000008</v>
      </c>
      <c r="P116" s="125">
        <v>0.1</v>
      </c>
      <c r="Q116" s="124">
        <f t="shared" si="21"/>
        <v>374.66000000000008</v>
      </c>
    </row>
    <row r="117" spans="2:17" ht="15" x14ac:dyDescent="0.25">
      <c r="B117" s="126">
        <v>113</v>
      </c>
      <c r="C117" s="108" t="s">
        <v>2553</v>
      </c>
      <c r="D117" s="113">
        <v>39176</v>
      </c>
      <c r="E117" s="119">
        <v>44489</v>
      </c>
      <c r="F117" s="120">
        <f t="shared" si="17"/>
        <v>14.556164383561644</v>
      </c>
      <c r="G117" s="126">
        <v>8</v>
      </c>
      <c r="H117" s="121">
        <v>0.05</v>
      </c>
      <c r="I117" s="122">
        <f t="shared" si="18"/>
        <v>0.11874999999999999</v>
      </c>
      <c r="J117" s="200">
        <v>0</v>
      </c>
      <c r="K117" s="114">
        <v>0</v>
      </c>
      <c r="L117" s="123">
        <v>0.62</v>
      </c>
      <c r="M117" s="124">
        <f t="shared" si="16"/>
        <v>0</v>
      </c>
      <c r="N117" s="127">
        <f t="shared" si="19"/>
        <v>0</v>
      </c>
      <c r="O117" s="127">
        <f t="shared" si="20"/>
        <v>0</v>
      </c>
      <c r="P117" s="125">
        <v>0.1</v>
      </c>
      <c r="Q117" s="124">
        <f t="shared" si="21"/>
        <v>0</v>
      </c>
    </row>
    <row r="118" spans="2:17" ht="15" x14ac:dyDescent="0.25">
      <c r="B118" s="126">
        <v>114</v>
      </c>
      <c r="C118" s="108" t="s">
        <v>1479</v>
      </c>
      <c r="D118" s="113">
        <v>39217</v>
      </c>
      <c r="E118" s="119">
        <v>44489</v>
      </c>
      <c r="F118" s="120">
        <f t="shared" si="17"/>
        <v>14.443835616438356</v>
      </c>
      <c r="G118" s="126">
        <v>8</v>
      </c>
      <c r="H118" s="121">
        <v>0.05</v>
      </c>
      <c r="I118" s="122">
        <f t="shared" si="18"/>
        <v>0.11874999999999999</v>
      </c>
      <c r="J118" s="200">
        <v>14800</v>
      </c>
      <c r="K118" s="114">
        <v>740</v>
      </c>
      <c r="L118" s="123">
        <v>0.62</v>
      </c>
      <c r="M118" s="124">
        <f t="shared" si="16"/>
        <v>23976</v>
      </c>
      <c r="N118" s="127">
        <f t="shared" si="19"/>
        <v>41123.766575342466</v>
      </c>
      <c r="O118" s="127">
        <f t="shared" si="20"/>
        <v>1198.8</v>
      </c>
      <c r="P118" s="125">
        <v>0.1</v>
      </c>
      <c r="Q118" s="124">
        <f t="shared" si="21"/>
        <v>1198.8</v>
      </c>
    </row>
    <row r="119" spans="2:17" ht="15" x14ac:dyDescent="0.25">
      <c r="B119" s="126">
        <v>115</v>
      </c>
      <c r="C119" s="108" t="s">
        <v>1643</v>
      </c>
      <c r="D119" s="113">
        <v>39213</v>
      </c>
      <c r="E119" s="119">
        <v>44489</v>
      </c>
      <c r="F119" s="120">
        <f t="shared" si="17"/>
        <v>14.454794520547946</v>
      </c>
      <c r="G119" s="126">
        <v>8</v>
      </c>
      <c r="H119" s="121">
        <v>0.05</v>
      </c>
      <c r="I119" s="122">
        <f t="shared" si="18"/>
        <v>0.11874999999999999</v>
      </c>
      <c r="J119" s="200">
        <v>7050</v>
      </c>
      <c r="K119" s="114">
        <v>352.5</v>
      </c>
      <c r="L119" s="123">
        <v>0.62</v>
      </c>
      <c r="M119" s="124">
        <f t="shared" si="16"/>
        <v>11421</v>
      </c>
      <c r="N119" s="127">
        <f t="shared" si="19"/>
        <v>19604.224726027398</v>
      </c>
      <c r="O119" s="127">
        <f t="shared" si="20"/>
        <v>571.05000000000007</v>
      </c>
      <c r="P119" s="125">
        <v>0.1</v>
      </c>
      <c r="Q119" s="124">
        <f t="shared" si="21"/>
        <v>571.05000000000007</v>
      </c>
    </row>
    <row r="120" spans="2:17" ht="15" x14ac:dyDescent="0.25">
      <c r="B120" s="126">
        <v>116</v>
      </c>
      <c r="C120" s="108" t="s">
        <v>1785</v>
      </c>
      <c r="D120" s="113">
        <v>39259</v>
      </c>
      <c r="E120" s="119">
        <v>44489</v>
      </c>
      <c r="F120" s="120">
        <f t="shared" si="17"/>
        <v>14.328767123287671</v>
      </c>
      <c r="G120" s="126">
        <v>5</v>
      </c>
      <c r="H120" s="121">
        <v>0.05</v>
      </c>
      <c r="I120" s="122">
        <f t="shared" si="18"/>
        <v>0.19</v>
      </c>
      <c r="J120" s="200">
        <v>3400</v>
      </c>
      <c r="K120" s="114">
        <v>0</v>
      </c>
      <c r="L120" s="123">
        <v>0.25</v>
      </c>
      <c r="M120" s="124">
        <f t="shared" si="16"/>
        <v>4250</v>
      </c>
      <c r="N120" s="127">
        <f t="shared" si="19"/>
        <v>11570.479452054795</v>
      </c>
      <c r="O120" s="127">
        <f t="shared" si="20"/>
        <v>212.5</v>
      </c>
      <c r="P120" s="125">
        <v>0.1</v>
      </c>
      <c r="Q120" s="124">
        <f t="shared" si="21"/>
        <v>0</v>
      </c>
    </row>
    <row r="121" spans="2:17" ht="15" x14ac:dyDescent="0.25">
      <c r="B121" s="126">
        <v>117</v>
      </c>
      <c r="C121" s="108" t="s">
        <v>1467</v>
      </c>
      <c r="D121" s="113">
        <v>39238</v>
      </c>
      <c r="E121" s="119">
        <v>44489</v>
      </c>
      <c r="F121" s="120">
        <f t="shared" si="17"/>
        <v>14.386301369863014</v>
      </c>
      <c r="G121" s="126">
        <v>8</v>
      </c>
      <c r="H121" s="121">
        <v>0.05</v>
      </c>
      <c r="I121" s="122">
        <f t="shared" si="18"/>
        <v>0.11874999999999999</v>
      </c>
      <c r="J121" s="200">
        <v>14875</v>
      </c>
      <c r="K121" s="114">
        <v>743.75</v>
      </c>
      <c r="L121" s="123">
        <v>0.62</v>
      </c>
      <c r="M121" s="124">
        <f t="shared" si="16"/>
        <v>24097.5</v>
      </c>
      <c r="N121" s="127">
        <f t="shared" si="19"/>
        <v>41167.525299657536</v>
      </c>
      <c r="O121" s="127">
        <f t="shared" si="20"/>
        <v>1204.875</v>
      </c>
      <c r="P121" s="125">
        <v>0.1</v>
      </c>
      <c r="Q121" s="124">
        <f t="shared" si="21"/>
        <v>1204.875</v>
      </c>
    </row>
    <row r="122" spans="2:17" ht="15" x14ac:dyDescent="0.25">
      <c r="B122" s="126">
        <v>118</v>
      </c>
      <c r="C122" s="108" t="s">
        <v>1454</v>
      </c>
      <c r="D122" s="113">
        <v>39290</v>
      </c>
      <c r="E122" s="119">
        <v>44489</v>
      </c>
      <c r="F122" s="120">
        <f t="shared" si="17"/>
        <v>14.243835616438357</v>
      </c>
      <c r="G122" s="118">
        <v>6</v>
      </c>
      <c r="H122" s="121">
        <v>0.05</v>
      </c>
      <c r="I122" s="122">
        <f t="shared" si="18"/>
        <v>0.15833333333333333</v>
      </c>
      <c r="J122" s="200">
        <v>13000</v>
      </c>
      <c r="K122" s="114">
        <v>650</v>
      </c>
      <c r="L122" s="123">
        <v>0.22</v>
      </c>
      <c r="M122" s="124">
        <f t="shared" si="16"/>
        <v>15860</v>
      </c>
      <c r="N122" s="127">
        <f t="shared" si="19"/>
        <v>35768.64520547945</v>
      </c>
      <c r="O122" s="127">
        <f t="shared" si="20"/>
        <v>793</v>
      </c>
      <c r="P122" s="125">
        <v>0.1</v>
      </c>
      <c r="Q122" s="124">
        <f t="shared" si="21"/>
        <v>793</v>
      </c>
    </row>
    <row r="123" spans="2:17" ht="15" x14ac:dyDescent="0.25">
      <c r="B123" s="126">
        <v>119</v>
      </c>
      <c r="C123" s="108" t="s">
        <v>1454</v>
      </c>
      <c r="D123" s="113">
        <v>39389</v>
      </c>
      <c r="E123" s="119">
        <v>44489</v>
      </c>
      <c r="F123" s="120">
        <f t="shared" si="17"/>
        <v>13.972602739726028</v>
      </c>
      <c r="G123" s="118">
        <v>6</v>
      </c>
      <c r="H123" s="121">
        <v>0.05</v>
      </c>
      <c r="I123" s="122">
        <f t="shared" si="18"/>
        <v>0.15833333333333333</v>
      </c>
      <c r="J123" s="200">
        <v>15800</v>
      </c>
      <c r="K123" s="114">
        <v>790</v>
      </c>
      <c r="L123" s="123">
        <v>0.22</v>
      </c>
      <c r="M123" s="124">
        <f t="shared" si="16"/>
        <v>19276</v>
      </c>
      <c r="N123" s="127">
        <f t="shared" si="19"/>
        <v>42644.849315068495</v>
      </c>
      <c r="O123" s="127">
        <f t="shared" si="20"/>
        <v>963.80000000000007</v>
      </c>
      <c r="P123" s="125">
        <v>0.1</v>
      </c>
      <c r="Q123" s="124">
        <f t="shared" si="21"/>
        <v>963.80000000000007</v>
      </c>
    </row>
    <row r="124" spans="2:17" ht="15" x14ac:dyDescent="0.25">
      <c r="B124" s="126">
        <v>120</v>
      </c>
      <c r="C124" s="108" t="s">
        <v>1454</v>
      </c>
      <c r="D124" s="113">
        <v>39389</v>
      </c>
      <c r="E124" s="119">
        <v>44489</v>
      </c>
      <c r="F124" s="120">
        <f t="shared" si="17"/>
        <v>13.972602739726028</v>
      </c>
      <c r="G124" s="118">
        <v>6</v>
      </c>
      <c r="H124" s="121">
        <v>0.05</v>
      </c>
      <c r="I124" s="122">
        <f t="shared" si="18"/>
        <v>0.15833333333333333</v>
      </c>
      <c r="J124" s="200">
        <v>15800</v>
      </c>
      <c r="K124" s="114">
        <v>790</v>
      </c>
      <c r="L124" s="123">
        <v>0.22</v>
      </c>
      <c r="M124" s="124">
        <f t="shared" si="16"/>
        <v>19276</v>
      </c>
      <c r="N124" s="127">
        <f t="shared" si="19"/>
        <v>42644.849315068495</v>
      </c>
      <c r="O124" s="127">
        <f t="shared" si="20"/>
        <v>963.80000000000007</v>
      </c>
      <c r="P124" s="125">
        <v>0.1</v>
      </c>
      <c r="Q124" s="124">
        <f t="shared" si="21"/>
        <v>963.80000000000007</v>
      </c>
    </row>
    <row r="125" spans="2:17" ht="15" x14ac:dyDescent="0.25">
      <c r="B125" s="126">
        <v>121</v>
      </c>
      <c r="C125" s="108" t="s">
        <v>1359</v>
      </c>
      <c r="D125" s="113">
        <v>39241</v>
      </c>
      <c r="E125" s="119">
        <v>44489</v>
      </c>
      <c r="F125" s="120">
        <f t="shared" si="17"/>
        <v>14.378082191780821</v>
      </c>
      <c r="G125" s="118">
        <v>6</v>
      </c>
      <c r="H125" s="121">
        <v>0.05</v>
      </c>
      <c r="I125" s="122">
        <f t="shared" si="18"/>
        <v>0.15833333333333333</v>
      </c>
      <c r="J125" s="200">
        <v>22850</v>
      </c>
      <c r="K125" s="114">
        <v>1142.5</v>
      </c>
      <c r="L125" s="123">
        <v>0.22</v>
      </c>
      <c r="M125" s="124">
        <f t="shared" si="16"/>
        <v>27877</v>
      </c>
      <c r="N125" s="127">
        <f t="shared" si="19"/>
        <v>63462.81789954337</v>
      </c>
      <c r="O125" s="127">
        <f t="shared" si="20"/>
        <v>1393.8500000000001</v>
      </c>
      <c r="P125" s="125">
        <v>0.1</v>
      </c>
      <c r="Q125" s="124">
        <f t="shared" si="21"/>
        <v>1393.8500000000001</v>
      </c>
    </row>
    <row r="126" spans="2:17" ht="15" x14ac:dyDescent="0.25">
      <c r="B126" s="126">
        <v>122</v>
      </c>
      <c r="C126" s="108" t="s">
        <v>1454</v>
      </c>
      <c r="D126" s="113">
        <v>39330</v>
      </c>
      <c r="E126" s="119">
        <v>44489</v>
      </c>
      <c r="F126" s="120">
        <f t="shared" si="17"/>
        <v>14.134246575342466</v>
      </c>
      <c r="G126" s="118">
        <v>6</v>
      </c>
      <c r="H126" s="121">
        <v>0.05</v>
      </c>
      <c r="I126" s="122">
        <f t="shared" si="18"/>
        <v>0.15833333333333333</v>
      </c>
      <c r="J126" s="200">
        <v>15250</v>
      </c>
      <c r="K126" s="114">
        <v>762.5</v>
      </c>
      <c r="L126" s="123">
        <v>0.22</v>
      </c>
      <c r="M126" s="124">
        <f t="shared" si="16"/>
        <v>18605</v>
      </c>
      <c r="N126" s="127">
        <f t="shared" si="19"/>
        <v>41636.545776255713</v>
      </c>
      <c r="O126" s="127">
        <f t="shared" si="20"/>
        <v>930.25</v>
      </c>
      <c r="P126" s="125">
        <v>0.1</v>
      </c>
      <c r="Q126" s="124">
        <f t="shared" si="21"/>
        <v>930.25</v>
      </c>
    </row>
    <row r="127" spans="2:17" ht="15" x14ac:dyDescent="0.25">
      <c r="B127" s="126">
        <v>123</v>
      </c>
      <c r="C127" s="108" t="s">
        <v>1691</v>
      </c>
      <c r="D127" s="113">
        <v>39328</v>
      </c>
      <c r="E127" s="119">
        <v>44489</v>
      </c>
      <c r="F127" s="120">
        <f t="shared" si="17"/>
        <v>14.139726027397261</v>
      </c>
      <c r="G127" s="118">
        <v>5</v>
      </c>
      <c r="H127" s="121">
        <v>0.05</v>
      </c>
      <c r="I127" s="122">
        <f t="shared" si="18"/>
        <v>0.19</v>
      </c>
      <c r="J127" s="200">
        <v>5720</v>
      </c>
      <c r="K127" s="114">
        <v>286</v>
      </c>
      <c r="L127" s="123">
        <v>0.31</v>
      </c>
      <c r="M127" s="124">
        <f t="shared" si="16"/>
        <v>7493.2000000000007</v>
      </c>
      <c r="N127" s="127">
        <f t="shared" si="19"/>
        <v>20130.841063013704</v>
      </c>
      <c r="O127" s="127">
        <f t="shared" si="20"/>
        <v>374.66000000000008</v>
      </c>
      <c r="P127" s="125">
        <v>0.1</v>
      </c>
      <c r="Q127" s="124">
        <f t="shared" si="21"/>
        <v>374.66000000000008</v>
      </c>
    </row>
    <row r="128" spans="2:17" ht="15" x14ac:dyDescent="0.25">
      <c r="B128" s="126">
        <v>124</v>
      </c>
      <c r="C128" s="108" t="s">
        <v>1292</v>
      </c>
      <c r="D128" s="113">
        <v>39441</v>
      </c>
      <c r="E128" s="119">
        <v>44489</v>
      </c>
      <c r="F128" s="120">
        <f t="shared" si="17"/>
        <v>13.830136986301369</v>
      </c>
      <c r="G128" s="118">
        <v>8</v>
      </c>
      <c r="H128" s="121">
        <v>0.05</v>
      </c>
      <c r="I128" s="122">
        <f t="shared" si="18"/>
        <v>0.11874999999999999</v>
      </c>
      <c r="J128" s="200">
        <v>28687</v>
      </c>
      <c r="K128" s="114">
        <v>1434.35</v>
      </c>
      <c r="L128" s="123">
        <v>0.62</v>
      </c>
      <c r="M128" s="124">
        <f t="shared" si="16"/>
        <v>46472.94</v>
      </c>
      <c r="N128" s="127">
        <f t="shared" si="19"/>
        <v>76323.846254794524</v>
      </c>
      <c r="O128" s="127">
        <f t="shared" si="20"/>
        <v>2323.6470000000004</v>
      </c>
      <c r="P128" s="125">
        <v>0.1</v>
      </c>
      <c r="Q128" s="124">
        <f t="shared" si="21"/>
        <v>2323.6470000000004</v>
      </c>
    </row>
    <row r="129" spans="2:17" ht="15" x14ac:dyDescent="0.25">
      <c r="B129" s="126">
        <v>125</v>
      </c>
      <c r="C129" s="108" t="s">
        <v>1446</v>
      </c>
      <c r="D129" s="113">
        <v>39526</v>
      </c>
      <c r="E129" s="119">
        <v>44489</v>
      </c>
      <c r="F129" s="120">
        <f t="shared" si="17"/>
        <v>13.597260273972603</v>
      </c>
      <c r="G129" s="118">
        <v>5</v>
      </c>
      <c r="H129" s="121">
        <v>0.05</v>
      </c>
      <c r="I129" s="122">
        <f t="shared" si="18"/>
        <v>0.19</v>
      </c>
      <c r="J129" s="200">
        <v>16224</v>
      </c>
      <c r="K129" s="114">
        <v>811.2</v>
      </c>
      <c r="L129" s="123">
        <v>0.25</v>
      </c>
      <c r="M129" s="124">
        <f t="shared" si="16"/>
        <v>20280</v>
      </c>
      <c r="N129" s="127">
        <f t="shared" si="19"/>
        <v>52392.963287671235</v>
      </c>
      <c r="O129" s="127">
        <f t="shared" si="20"/>
        <v>1014</v>
      </c>
      <c r="P129" s="125">
        <v>0.1</v>
      </c>
      <c r="Q129" s="124">
        <f t="shared" si="21"/>
        <v>1014</v>
      </c>
    </row>
    <row r="130" spans="2:17" ht="15" x14ac:dyDescent="0.25">
      <c r="B130" s="126">
        <v>126</v>
      </c>
      <c r="C130" s="108" t="s">
        <v>1457</v>
      </c>
      <c r="D130" s="113">
        <v>39516</v>
      </c>
      <c r="E130" s="119">
        <v>44489</v>
      </c>
      <c r="F130" s="120">
        <f t="shared" si="17"/>
        <v>13.624657534246575</v>
      </c>
      <c r="G130" s="118">
        <v>6</v>
      </c>
      <c r="H130" s="121">
        <v>0.05</v>
      </c>
      <c r="I130" s="122">
        <f t="shared" si="18"/>
        <v>0.15833333333333333</v>
      </c>
      <c r="J130" s="200">
        <v>15800</v>
      </c>
      <c r="K130" s="114">
        <v>790</v>
      </c>
      <c r="L130" s="123">
        <v>0.19</v>
      </c>
      <c r="M130" s="124">
        <f t="shared" si="16"/>
        <v>18802</v>
      </c>
      <c r="N130" s="127">
        <f t="shared" si="19"/>
        <v>40560.378401826478</v>
      </c>
      <c r="O130" s="127">
        <f t="shared" si="20"/>
        <v>940.1</v>
      </c>
      <c r="P130" s="125">
        <v>0.1</v>
      </c>
      <c r="Q130" s="124">
        <f t="shared" si="21"/>
        <v>940.1</v>
      </c>
    </row>
    <row r="131" spans="2:17" ht="15" x14ac:dyDescent="0.25">
      <c r="B131" s="118">
        <v>127</v>
      </c>
      <c r="C131" s="108" t="s">
        <v>1275</v>
      </c>
      <c r="D131" s="113">
        <v>39589</v>
      </c>
      <c r="E131" s="119">
        <v>44489</v>
      </c>
      <c r="F131" s="120">
        <f t="shared" si="17"/>
        <v>13.424657534246576</v>
      </c>
      <c r="G131" s="118">
        <v>6</v>
      </c>
      <c r="H131" s="121">
        <v>0.05</v>
      </c>
      <c r="I131" s="122">
        <f t="shared" si="18"/>
        <v>0.15833333333333333</v>
      </c>
      <c r="J131" s="200">
        <v>31800</v>
      </c>
      <c r="K131" s="114">
        <v>1590</v>
      </c>
      <c r="L131" s="123">
        <v>0.19</v>
      </c>
      <c r="M131" s="124">
        <f t="shared" si="16"/>
        <v>37842</v>
      </c>
      <c r="N131" s="124">
        <f t="shared" si="19"/>
        <v>80435.849315068495</v>
      </c>
      <c r="O131" s="124">
        <f t="shared" si="20"/>
        <v>1892.1000000000001</v>
      </c>
      <c r="P131" s="125">
        <v>0.1</v>
      </c>
      <c r="Q131" s="124">
        <f t="shared" si="21"/>
        <v>1892.1000000000001</v>
      </c>
    </row>
    <row r="132" spans="2:17" ht="15" x14ac:dyDescent="0.25">
      <c r="B132" s="118">
        <v>128</v>
      </c>
      <c r="C132" s="108" t="s">
        <v>1433</v>
      </c>
      <c r="D132" s="113">
        <v>39894</v>
      </c>
      <c r="E132" s="119">
        <v>44489</v>
      </c>
      <c r="F132" s="120">
        <f t="shared" si="17"/>
        <v>12.58904109589041</v>
      </c>
      <c r="G132" s="118">
        <v>6</v>
      </c>
      <c r="H132" s="121">
        <v>0.05</v>
      </c>
      <c r="I132" s="122">
        <f t="shared" si="18"/>
        <v>0.15833333333333333</v>
      </c>
      <c r="J132" s="200">
        <v>16620</v>
      </c>
      <c r="K132" s="114">
        <v>831</v>
      </c>
      <c r="L132" s="123">
        <v>0.19</v>
      </c>
      <c r="M132" s="124">
        <f t="shared" si="16"/>
        <v>19777.8</v>
      </c>
      <c r="N132" s="124">
        <f t="shared" si="19"/>
        <v>39422.393356164379</v>
      </c>
      <c r="O132" s="124">
        <f t="shared" si="20"/>
        <v>988.89</v>
      </c>
      <c r="P132" s="125">
        <v>0.1</v>
      </c>
      <c r="Q132" s="124">
        <f t="shared" si="21"/>
        <v>988.89</v>
      </c>
    </row>
    <row r="133" spans="2:17" ht="15" x14ac:dyDescent="0.25">
      <c r="B133" s="126">
        <v>129</v>
      </c>
      <c r="C133" s="108" t="s">
        <v>1345</v>
      </c>
      <c r="D133" s="113">
        <v>39597</v>
      </c>
      <c r="E133" s="119">
        <v>44489</v>
      </c>
      <c r="F133" s="120">
        <f t="shared" ref="F133:F164" si="22">(E133-D133)/365</f>
        <v>13.402739726027397</v>
      </c>
      <c r="G133" s="118">
        <v>5</v>
      </c>
      <c r="H133" s="121">
        <v>0.05</v>
      </c>
      <c r="I133" s="122">
        <f t="shared" ref="I133:I164" si="23">(95/G133/100)</f>
        <v>0.19</v>
      </c>
      <c r="J133" s="200">
        <v>23600</v>
      </c>
      <c r="K133" s="114">
        <v>1180</v>
      </c>
      <c r="L133" s="123">
        <v>0.28999999999999998</v>
      </c>
      <c r="M133" s="124">
        <f t="shared" si="16"/>
        <v>30444</v>
      </c>
      <c r="N133" s="127">
        <f t="shared" ref="N133:N164" si="24">F133*I133*M133</f>
        <v>77526.271561643836</v>
      </c>
      <c r="O133" s="127">
        <f t="shared" ref="O133:O164" si="25">IF(M133-N133&lt;=0,5%*M133,M133-N133)</f>
        <v>1522.2</v>
      </c>
      <c r="P133" s="125">
        <v>0.1</v>
      </c>
      <c r="Q133" s="124">
        <f t="shared" ref="Q133:Q164" si="26">IF(K133&lt;=0,0,IF(O133&gt;(M133*H133),O133*(1-P133),M133*H133))</f>
        <v>1522.2</v>
      </c>
    </row>
    <row r="134" spans="2:17" ht="15" x14ac:dyDescent="0.25">
      <c r="B134" s="118">
        <v>130</v>
      </c>
      <c r="C134" s="108" t="s">
        <v>1371</v>
      </c>
      <c r="D134" s="113">
        <v>39673</v>
      </c>
      <c r="E134" s="119">
        <v>44489</v>
      </c>
      <c r="F134" s="120">
        <f t="shared" si="22"/>
        <v>13.194520547945206</v>
      </c>
      <c r="G134" s="118">
        <v>6</v>
      </c>
      <c r="H134" s="121">
        <v>0.05</v>
      </c>
      <c r="I134" s="122">
        <f t="shared" si="23"/>
        <v>0.15833333333333333</v>
      </c>
      <c r="J134" s="200">
        <v>21900</v>
      </c>
      <c r="K134" s="114">
        <v>1095</v>
      </c>
      <c r="L134" s="123">
        <v>0.19</v>
      </c>
      <c r="M134" s="124">
        <f t="shared" ref="M134:M177" si="27">J134*(1+L134)</f>
        <v>26061</v>
      </c>
      <c r="N134" s="124">
        <f t="shared" si="24"/>
        <v>54444.88</v>
      </c>
      <c r="O134" s="124">
        <f t="shared" si="25"/>
        <v>1303.0500000000002</v>
      </c>
      <c r="P134" s="125">
        <v>0.1</v>
      </c>
      <c r="Q134" s="124">
        <f t="shared" si="26"/>
        <v>1303.0500000000002</v>
      </c>
    </row>
    <row r="135" spans="2:17" ht="15" x14ac:dyDescent="0.25">
      <c r="B135" s="126">
        <v>131</v>
      </c>
      <c r="C135" s="108" t="s">
        <v>1440</v>
      </c>
      <c r="D135" s="113">
        <v>39916</v>
      </c>
      <c r="E135" s="119">
        <v>44489</v>
      </c>
      <c r="F135" s="120">
        <f t="shared" si="22"/>
        <v>12.528767123287672</v>
      </c>
      <c r="G135" s="118">
        <v>6</v>
      </c>
      <c r="H135" s="121">
        <v>0.05</v>
      </c>
      <c r="I135" s="122">
        <f t="shared" si="23"/>
        <v>0.15833333333333333</v>
      </c>
      <c r="J135" s="200">
        <v>16300</v>
      </c>
      <c r="K135" s="114">
        <v>815</v>
      </c>
      <c r="L135" s="123">
        <v>0.19</v>
      </c>
      <c r="M135" s="124">
        <f t="shared" si="27"/>
        <v>19397</v>
      </c>
      <c r="N135" s="127">
        <f t="shared" si="24"/>
        <v>38478.245182648403</v>
      </c>
      <c r="O135" s="127">
        <f t="shared" si="25"/>
        <v>969.85</v>
      </c>
      <c r="P135" s="125">
        <v>0.1</v>
      </c>
      <c r="Q135" s="124">
        <f t="shared" si="26"/>
        <v>969.85</v>
      </c>
    </row>
    <row r="136" spans="2:17" ht="15" x14ac:dyDescent="0.25">
      <c r="B136" s="126">
        <v>132</v>
      </c>
      <c r="C136" s="108" t="s">
        <v>1442</v>
      </c>
      <c r="D136" s="113">
        <v>39938</v>
      </c>
      <c r="E136" s="119">
        <v>44489</v>
      </c>
      <c r="F136" s="120">
        <f t="shared" si="22"/>
        <v>12.468493150684932</v>
      </c>
      <c r="G136" s="118">
        <v>6</v>
      </c>
      <c r="H136" s="121">
        <v>0.05</v>
      </c>
      <c r="I136" s="122">
        <f t="shared" si="23"/>
        <v>0.15833333333333333</v>
      </c>
      <c r="J136" s="200">
        <v>16300</v>
      </c>
      <c r="K136" s="114">
        <v>815</v>
      </c>
      <c r="L136" s="123">
        <v>0.19</v>
      </c>
      <c r="M136" s="124">
        <f t="shared" si="27"/>
        <v>19397</v>
      </c>
      <c r="N136" s="127">
        <f t="shared" si="24"/>
        <v>38293.132260273967</v>
      </c>
      <c r="O136" s="127">
        <f t="shared" si="25"/>
        <v>969.85</v>
      </c>
      <c r="P136" s="125">
        <v>0.1</v>
      </c>
      <c r="Q136" s="124">
        <f t="shared" si="26"/>
        <v>969.85</v>
      </c>
    </row>
    <row r="137" spans="2:17" ht="15" x14ac:dyDescent="0.25">
      <c r="B137" s="126">
        <v>133</v>
      </c>
      <c r="C137" s="108" t="s">
        <v>1334</v>
      </c>
      <c r="D137" s="113">
        <v>39946</v>
      </c>
      <c r="E137" s="119">
        <v>44489</v>
      </c>
      <c r="F137" s="120">
        <f t="shared" si="22"/>
        <v>12.446575342465753</v>
      </c>
      <c r="G137" s="118">
        <v>5</v>
      </c>
      <c r="H137" s="121">
        <v>0.05</v>
      </c>
      <c r="I137" s="122">
        <f t="shared" si="23"/>
        <v>0.19</v>
      </c>
      <c r="J137" s="200">
        <v>24000</v>
      </c>
      <c r="K137" s="114">
        <v>1200</v>
      </c>
      <c r="L137" s="123">
        <v>0.38</v>
      </c>
      <c r="M137" s="124">
        <f t="shared" si="27"/>
        <v>33120</v>
      </c>
      <c r="N137" s="127">
        <f t="shared" si="24"/>
        <v>78323.809315068487</v>
      </c>
      <c r="O137" s="127">
        <f t="shared" si="25"/>
        <v>1656</v>
      </c>
      <c r="P137" s="125">
        <v>0.1</v>
      </c>
      <c r="Q137" s="124">
        <f t="shared" si="26"/>
        <v>1656</v>
      </c>
    </row>
    <row r="138" spans="2:17" ht="15" x14ac:dyDescent="0.25">
      <c r="B138" s="118">
        <v>134</v>
      </c>
      <c r="C138" s="108" t="s">
        <v>1336</v>
      </c>
      <c r="D138" s="113">
        <v>39970</v>
      </c>
      <c r="E138" s="119">
        <v>44489</v>
      </c>
      <c r="F138" s="120">
        <f t="shared" si="22"/>
        <v>12.38082191780822</v>
      </c>
      <c r="G138" s="118">
        <v>5</v>
      </c>
      <c r="H138" s="121">
        <v>0.05</v>
      </c>
      <c r="I138" s="122">
        <f t="shared" si="23"/>
        <v>0.19</v>
      </c>
      <c r="J138" s="200">
        <v>24000</v>
      </c>
      <c r="K138" s="114">
        <v>1200</v>
      </c>
      <c r="L138" s="123">
        <v>0.38</v>
      </c>
      <c r="M138" s="124">
        <f t="shared" si="27"/>
        <v>33120</v>
      </c>
      <c r="N138" s="124">
        <f t="shared" si="24"/>
        <v>77910.036164383564</v>
      </c>
      <c r="O138" s="124">
        <f t="shared" si="25"/>
        <v>1656</v>
      </c>
      <c r="P138" s="125">
        <v>0.1</v>
      </c>
      <c r="Q138" s="124">
        <f t="shared" si="26"/>
        <v>1656</v>
      </c>
    </row>
    <row r="139" spans="2:17" ht="15" x14ac:dyDescent="0.25">
      <c r="B139" s="118">
        <v>135</v>
      </c>
      <c r="C139" s="108" t="s">
        <v>1448</v>
      </c>
      <c r="D139" s="113">
        <v>40264</v>
      </c>
      <c r="E139" s="119">
        <v>44489</v>
      </c>
      <c r="F139" s="120">
        <f t="shared" si="22"/>
        <v>11.575342465753424</v>
      </c>
      <c r="G139" s="118">
        <v>6</v>
      </c>
      <c r="H139" s="121">
        <v>0.05</v>
      </c>
      <c r="I139" s="122">
        <f t="shared" si="23"/>
        <v>0.15833333333333333</v>
      </c>
      <c r="J139" s="200">
        <v>16000</v>
      </c>
      <c r="K139" s="114">
        <v>800</v>
      </c>
      <c r="L139" s="123">
        <v>0.15</v>
      </c>
      <c r="M139" s="124">
        <f t="shared" si="27"/>
        <v>18400</v>
      </c>
      <c r="N139" s="124">
        <f t="shared" si="24"/>
        <v>33722.831050228306</v>
      </c>
      <c r="O139" s="124">
        <f t="shared" si="25"/>
        <v>920</v>
      </c>
      <c r="P139" s="125">
        <v>0.1</v>
      </c>
      <c r="Q139" s="124">
        <f t="shared" si="26"/>
        <v>920</v>
      </c>
    </row>
    <row r="140" spans="2:17" ht="15" x14ac:dyDescent="0.25">
      <c r="B140" s="126">
        <v>136</v>
      </c>
      <c r="C140" s="108" t="s">
        <v>1298</v>
      </c>
      <c r="D140" s="113">
        <v>40364</v>
      </c>
      <c r="E140" s="119">
        <v>44489</v>
      </c>
      <c r="F140" s="120">
        <f t="shared" si="22"/>
        <v>11.301369863013699</v>
      </c>
      <c r="G140" s="118">
        <v>6</v>
      </c>
      <c r="H140" s="121">
        <v>0.05</v>
      </c>
      <c r="I140" s="122">
        <f t="shared" si="23"/>
        <v>0.15833333333333333</v>
      </c>
      <c r="J140" s="200">
        <v>27200</v>
      </c>
      <c r="K140" s="114">
        <v>1360</v>
      </c>
      <c r="L140" s="128">
        <v>0.15</v>
      </c>
      <c r="M140" s="124">
        <f t="shared" si="27"/>
        <v>31279.999999999996</v>
      </c>
      <c r="N140" s="127">
        <f t="shared" si="24"/>
        <v>55971.917808219172</v>
      </c>
      <c r="O140" s="127">
        <f t="shared" si="25"/>
        <v>1564</v>
      </c>
      <c r="P140" s="125">
        <v>0.1</v>
      </c>
      <c r="Q140" s="124">
        <f t="shared" si="26"/>
        <v>1564</v>
      </c>
    </row>
    <row r="141" spans="2:17" ht="15" x14ac:dyDescent="0.25">
      <c r="B141" s="126">
        <v>137</v>
      </c>
      <c r="C141" s="108" t="s">
        <v>1664</v>
      </c>
      <c r="D141" s="113">
        <v>40340</v>
      </c>
      <c r="E141" s="119">
        <v>44489</v>
      </c>
      <c r="F141" s="120">
        <f t="shared" si="22"/>
        <v>11.367123287671232</v>
      </c>
      <c r="G141" s="118">
        <v>5</v>
      </c>
      <c r="H141" s="121">
        <v>0.05</v>
      </c>
      <c r="I141" s="122">
        <f t="shared" si="23"/>
        <v>0.19</v>
      </c>
      <c r="J141" s="200">
        <v>6400</v>
      </c>
      <c r="K141" s="114">
        <v>320</v>
      </c>
      <c r="L141" s="123">
        <v>0.38</v>
      </c>
      <c r="M141" s="124">
        <f t="shared" si="27"/>
        <v>8832</v>
      </c>
      <c r="N141" s="127">
        <f t="shared" si="24"/>
        <v>19074.942246575341</v>
      </c>
      <c r="O141" s="127">
        <f t="shared" si="25"/>
        <v>441.6</v>
      </c>
      <c r="P141" s="125">
        <v>0.1</v>
      </c>
      <c r="Q141" s="124">
        <f t="shared" si="26"/>
        <v>441.6</v>
      </c>
    </row>
    <row r="142" spans="2:17" ht="15" x14ac:dyDescent="0.25">
      <c r="B142" s="126">
        <v>138</v>
      </c>
      <c r="C142" s="108" t="s">
        <v>1666</v>
      </c>
      <c r="D142" s="113">
        <v>40340</v>
      </c>
      <c r="E142" s="119">
        <v>44489</v>
      </c>
      <c r="F142" s="120">
        <f t="shared" si="22"/>
        <v>11.367123287671232</v>
      </c>
      <c r="G142" s="118">
        <v>5</v>
      </c>
      <c r="H142" s="121">
        <v>0.05</v>
      </c>
      <c r="I142" s="122">
        <f t="shared" si="23"/>
        <v>0.19</v>
      </c>
      <c r="J142" s="200">
        <v>6400</v>
      </c>
      <c r="K142" s="114">
        <v>320</v>
      </c>
      <c r="L142" s="123">
        <v>0.38</v>
      </c>
      <c r="M142" s="124">
        <f t="shared" si="27"/>
        <v>8832</v>
      </c>
      <c r="N142" s="127">
        <f t="shared" si="24"/>
        <v>19074.942246575341</v>
      </c>
      <c r="O142" s="127">
        <f t="shared" si="25"/>
        <v>441.6</v>
      </c>
      <c r="P142" s="125">
        <v>0.1</v>
      </c>
      <c r="Q142" s="124">
        <f t="shared" si="26"/>
        <v>441.6</v>
      </c>
    </row>
    <row r="143" spans="2:17" ht="15" x14ac:dyDescent="0.25">
      <c r="B143" s="126">
        <v>139</v>
      </c>
      <c r="C143" s="108" t="s">
        <v>1208</v>
      </c>
      <c r="D143" s="113">
        <v>42916</v>
      </c>
      <c r="E143" s="119">
        <v>44489</v>
      </c>
      <c r="F143" s="120">
        <f t="shared" si="22"/>
        <v>4.3095890410958901</v>
      </c>
      <c r="G143" s="118">
        <v>6</v>
      </c>
      <c r="H143" s="121">
        <v>0.05</v>
      </c>
      <c r="I143" s="122">
        <f t="shared" si="23"/>
        <v>0.15833333333333333</v>
      </c>
      <c r="J143" s="200">
        <v>40000</v>
      </c>
      <c r="K143" s="114">
        <v>11473.97</v>
      </c>
      <c r="L143" s="123">
        <v>0</v>
      </c>
      <c r="M143" s="124">
        <f t="shared" si="27"/>
        <v>40000</v>
      </c>
      <c r="N143" s="127">
        <f t="shared" si="24"/>
        <v>27294.063926940635</v>
      </c>
      <c r="O143" s="127">
        <f t="shared" si="25"/>
        <v>12705.936073059365</v>
      </c>
      <c r="P143" s="125">
        <v>0.1</v>
      </c>
      <c r="Q143" s="124">
        <f t="shared" si="26"/>
        <v>11435.342465753429</v>
      </c>
    </row>
    <row r="144" spans="2:17" ht="15" x14ac:dyDescent="0.25">
      <c r="B144" s="126">
        <v>140</v>
      </c>
      <c r="C144" s="108" t="s">
        <v>1210</v>
      </c>
      <c r="D144" s="113">
        <v>42916</v>
      </c>
      <c r="E144" s="119">
        <v>44489</v>
      </c>
      <c r="F144" s="120">
        <f t="shared" si="22"/>
        <v>4.3095890410958901</v>
      </c>
      <c r="G144" s="118">
        <v>6</v>
      </c>
      <c r="H144" s="121">
        <v>0.05</v>
      </c>
      <c r="I144" s="122">
        <f t="shared" si="23"/>
        <v>0.15833333333333333</v>
      </c>
      <c r="J144" s="200">
        <v>40000</v>
      </c>
      <c r="K144" s="114">
        <v>11473.98</v>
      </c>
      <c r="L144" s="123">
        <v>0</v>
      </c>
      <c r="M144" s="124">
        <f t="shared" si="27"/>
        <v>40000</v>
      </c>
      <c r="N144" s="127">
        <f t="shared" si="24"/>
        <v>27294.063926940635</v>
      </c>
      <c r="O144" s="127">
        <f t="shared" si="25"/>
        <v>12705.936073059365</v>
      </c>
      <c r="P144" s="125">
        <v>0.1</v>
      </c>
      <c r="Q144" s="124">
        <f t="shared" si="26"/>
        <v>11435.342465753429</v>
      </c>
    </row>
    <row r="145" spans="2:17" ht="15" x14ac:dyDescent="0.25">
      <c r="B145" s="126">
        <v>141</v>
      </c>
      <c r="C145" s="108" t="s">
        <v>1269</v>
      </c>
      <c r="D145" s="113">
        <v>43167</v>
      </c>
      <c r="E145" s="119">
        <v>44489</v>
      </c>
      <c r="F145" s="120">
        <f t="shared" si="22"/>
        <v>3.6219178082191781</v>
      </c>
      <c r="G145" s="118">
        <v>6</v>
      </c>
      <c r="H145" s="121">
        <v>0.05</v>
      </c>
      <c r="I145" s="122">
        <f t="shared" si="23"/>
        <v>0.15833333333333333</v>
      </c>
      <c r="J145" s="200">
        <v>31860</v>
      </c>
      <c r="K145" s="114">
        <v>13301.77</v>
      </c>
      <c r="L145" s="123">
        <v>0</v>
      </c>
      <c r="M145" s="124">
        <f t="shared" si="27"/>
        <v>31860</v>
      </c>
      <c r="N145" s="127">
        <f t="shared" si="24"/>
        <v>18270.764383561644</v>
      </c>
      <c r="O145" s="127">
        <f t="shared" si="25"/>
        <v>13589.235616438356</v>
      </c>
      <c r="P145" s="125">
        <v>0.1</v>
      </c>
      <c r="Q145" s="124">
        <f t="shared" si="26"/>
        <v>12230.312054794522</v>
      </c>
    </row>
    <row r="146" spans="2:17" ht="15" x14ac:dyDescent="0.25">
      <c r="B146" s="126">
        <v>142</v>
      </c>
      <c r="C146" s="108" t="s">
        <v>1269</v>
      </c>
      <c r="D146" s="113">
        <v>43167</v>
      </c>
      <c r="E146" s="119">
        <v>44489</v>
      </c>
      <c r="F146" s="120">
        <f t="shared" si="22"/>
        <v>3.6219178082191781</v>
      </c>
      <c r="G146" s="118">
        <v>6</v>
      </c>
      <c r="H146" s="121">
        <v>0.05</v>
      </c>
      <c r="I146" s="122">
        <f t="shared" si="23"/>
        <v>0.15833333333333333</v>
      </c>
      <c r="J146" s="200">
        <v>31860.78</v>
      </c>
      <c r="K146" s="114">
        <v>13302.17</v>
      </c>
      <c r="L146" s="123">
        <v>0</v>
      </c>
      <c r="M146" s="124">
        <f t="shared" si="27"/>
        <v>31860.78</v>
      </c>
      <c r="N146" s="127">
        <f t="shared" si="24"/>
        <v>18271.211690410957</v>
      </c>
      <c r="O146" s="127">
        <f t="shared" si="25"/>
        <v>13589.568309589042</v>
      </c>
      <c r="P146" s="125">
        <v>0.1</v>
      </c>
      <c r="Q146" s="124">
        <f t="shared" si="26"/>
        <v>12230.611478630139</v>
      </c>
    </row>
    <row r="147" spans="2:17" ht="15" x14ac:dyDescent="0.25">
      <c r="B147" s="126">
        <v>143</v>
      </c>
      <c r="C147" s="108" t="s">
        <v>1272</v>
      </c>
      <c r="D147" s="113">
        <v>43184</v>
      </c>
      <c r="E147" s="119">
        <v>44489</v>
      </c>
      <c r="F147" s="120">
        <f t="shared" si="22"/>
        <v>3.5753424657534247</v>
      </c>
      <c r="G147" s="118">
        <v>6</v>
      </c>
      <c r="H147" s="121">
        <v>0.05</v>
      </c>
      <c r="I147" s="122">
        <f t="shared" si="23"/>
        <v>0.15833333333333333</v>
      </c>
      <c r="J147" s="200">
        <v>31860</v>
      </c>
      <c r="K147" s="114">
        <v>13583.71</v>
      </c>
      <c r="L147" s="123">
        <v>0</v>
      </c>
      <c r="M147" s="124">
        <f t="shared" si="27"/>
        <v>31860</v>
      </c>
      <c r="N147" s="127">
        <f t="shared" si="24"/>
        <v>18035.81506849315</v>
      </c>
      <c r="O147" s="127">
        <f t="shared" si="25"/>
        <v>13824.18493150685</v>
      </c>
      <c r="P147" s="125">
        <v>0.1</v>
      </c>
      <c r="Q147" s="124">
        <f t="shared" si="26"/>
        <v>12441.766438356166</v>
      </c>
    </row>
    <row r="148" spans="2:17" ht="15" x14ac:dyDescent="0.25">
      <c r="B148" s="126">
        <v>144</v>
      </c>
      <c r="C148" s="108" t="s">
        <v>1272</v>
      </c>
      <c r="D148" s="113">
        <v>43184</v>
      </c>
      <c r="E148" s="119">
        <v>44489</v>
      </c>
      <c r="F148" s="120">
        <f t="shared" si="22"/>
        <v>3.5753424657534247</v>
      </c>
      <c r="G148" s="118">
        <v>6</v>
      </c>
      <c r="H148" s="121">
        <v>0.05</v>
      </c>
      <c r="I148" s="122">
        <f t="shared" si="23"/>
        <v>0.15833333333333333</v>
      </c>
      <c r="J148" s="200">
        <v>31860</v>
      </c>
      <c r="K148" s="114">
        <v>13583.71</v>
      </c>
      <c r="L148" s="123">
        <v>0</v>
      </c>
      <c r="M148" s="124">
        <f t="shared" si="27"/>
        <v>31860</v>
      </c>
      <c r="N148" s="127">
        <f t="shared" si="24"/>
        <v>18035.81506849315</v>
      </c>
      <c r="O148" s="127">
        <f t="shared" si="25"/>
        <v>13824.18493150685</v>
      </c>
      <c r="P148" s="125">
        <v>0.1</v>
      </c>
      <c r="Q148" s="124">
        <f t="shared" si="26"/>
        <v>12441.766438356166</v>
      </c>
    </row>
    <row r="149" spans="2:17" ht="15" x14ac:dyDescent="0.25">
      <c r="B149" s="118">
        <v>145</v>
      </c>
      <c r="C149" s="108" t="s">
        <v>1461</v>
      </c>
      <c r="D149" s="113">
        <v>43250</v>
      </c>
      <c r="E149" s="119">
        <v>44489</v>
      </c>
      <c r="F149" s="120">
        <f t="shared" si="22"/>
        <v>3.3945205479452056</v>
      </c>
      <c r="G149" s="118">
        <v>8</v>
      </c>
      <c r="H149" s="121">
        <v>0.05</v>
      </c>
      <c r="I149" s="122">
        <f t="shared" si="23"/>
        <v>0.11874999999999999</v>
      </c>
      <c r="J149" s="200">
        <v>15390.62</v>
      </c>
      <c r="K149" s="114">
        <v>9462.06</v>
      </c>
      <c r="L149" s="123">
        <v>0</v>
      </c>
      <c r="M149" s="124">
        <f t="shared" si="27"/>
        <v>15390.62</v>
      </c>
      <c r="N149" s="124">
        <f t="shared" si="24"/>
        <v>6203.9483804794527</v>
      </c>
      <c r="O149" s="124">
        <f t="shared" si="25"/>
        <v>9186.6716195205481</v>
      </c>
      <c r="P149" s="125">
        <v>0.1</v>
      </c>
      <c r="Q149" s="124">
        <f t="shared" si="26"/>
        <v>8268.0044575684933</v>
      </c>
    </row>
    <row r="150" spans="2:17" ht="15" x14ac:dyDescent="0.25">
      <c r="B150" s="126">
        <v>146</v>
      </c>
      <c r="C150" s="108" t="s">
        <v>1388</v>
      </c>
      <c r="D150" s="113">
        <v>43267</v>
      </c>
      <c r="E150" s="119">
        <v>44489</v>
      </c>
      <c r="F150" s="120">
        <f t="shared" si="22"/>
        <v>3.3479452054794518</v>
      </c>
      <c r="G150" s="118">
        <v>6</v>
      </c>
      <c r="H150" s="121">
        <v>0.05</v>
      </c>
      <c r="I150" s="122">
        <f t="shared" si="23"/>
        <v>0.15833333333333333</v>
      </c>
      <c r="J150" s="200">
        <v>19831.25</v>
      </c>
      <c r="K150" s="114">
        <v>12317.5</v>
      </c>
      <c r="L150" s="123">
        <v>0</v>
      </c>
      <c r="M150" s="124">
        <f t="shared" si="27"/>
        <v>19831.25</v>
      </c>
      <c r="N150" s="127">
        <f t="shared" si="24"/>
        <v>10512.37357305936</v>
      </c>
      <c r="O150" s="127">
        <f t="shared" si="25"/>
        <v>9318.8764269406402</v>
      </c>
      <c r="P150" s="125">
        <v>0.1</v>
      </c>
      <c r="Q150" s="124">
        <f t="shared" si="26"/>
        <v>8386.988784246576</v>
      </c>
    </row>
    <row r="151" spans="2:17" ht="15" x14ac:dyDescent="0.25">
      <c r="B151" s="126">
        <v>147</v>
      </c>
      <c r="C151" s="108" t="s">
        <v>1388</v>
      </c>
      <c r="D151" s="113">
        <v>43267</v>
      </c>
      <c r="E151" s="119">
        <v>44489</v>
      </c>
      <c r="F151" s="120">
        <f t="shared" si="22"/>
        <v>3.3479452054794518</v>
      </c>
      <c r="G151" s="118">
        <v>6</v>
      </c>
      <c r="H151" s="121">
        <v>0.05</v>
      </c>
      <c r="I151" s="122">
        <f t="shared" si="23"/>
        <v>0.15833333333333333</v>
      </c>
      <c r="J151" s="200">
        <v>19831.25</v>
      </c>
      <c r="K151" s="114">
        <v>12317.5</v>
      </c>
      <c r="L151" s="123">
        <v>0</v>
      </c>
      <c r="M151" s="124">
        <f t="shared" si="27"/>
        <v>19831.25</v>
      </c>
      <c r="N151" s="127">
        <f t="shared" si="24"/>
        <v>10512.37357305936</v>
      </c>
      <c r="O151" s="127">
        <f t="shared" si="25"/>
        <v>9318.8764269406402</v>
      </c>
      <c r="P151" s="125">
        <v>0.1</v>
      </c>
      <c r="Q151" s="124">
        <f t="shared" si="26"/>
        <v>8386.988784246576</v>
      </c>
    </row>
    <row r="152" spans="2:17" ht="15" x14ac:dyDescent="0.25">
      <c r="B152" s="126">
        <v>148</v>
      </c>
      <c r="C152" s="108" t="s">
        <v>1388</v>
      </c>
      <c r="D152" s="113">
        <v>43267</v>
      </c>
      <c r="E152" s="119">
        <v>44489</v>
      </c>
      <c r="F152" s="120">
        <f t="shared" si="22"/>
        <v>3.3479452054794518</v>
      </c>
      <c r="G152" s="118">
        <v>6</v>
      </c>
      <c r="H152" s="121">
        <v>0.05</v>
      </c>
      <c r="I152" s="122">
        <f t="shared" si="23"/>
        <v>0.15833333333333333</v>
      </c>
      <c r="J152" s="200">
        <v>19531.240000000002</v>
      </c>
      <c r="K152" s="114">
        <v>12131.15</v>
      </c>
      <c r="L152" s="123">
        <v>0</v>
      </c>
      <c r="M152" s="124">
        <f t="shared" si="27"/>
        <v>19531.240000000002</v>
      </c>
      <c r="N152" s="127">
        <f t="shared" si="24"/>
        <v>10353.340874885846</v>
      </c>
      <c r="O152" s="127">
        <f t="shared" si="25"/>
        <v>9177.899125114156</v>
      </c>
      <c r="P152" s="125">
        <v>0.1</v>
      </c>
      <c r="Q152" s="124">
        <f t="shared" si="26"/>
        <v>8260.1092126027415</v>
      </c>
    </row>
    <row r="153" spans="2:17" ht="15" x14ac:dyDescent="0.25">
      <c r="B153" s="126">
        <v>149</v>
      </c>
      <c r="C153" s="108" t="s">
        <v>1181</v>
      </c>
      <c r="D153" s="113">
        <v>43339</v>
      </c>
      <c r="E153" s="119">
        <v>44489</v>
      </c>
      <c r="F153" s="120">
        <f t="shared" si="22"/>
        <v>3.1506849315068495</v>
      </c>
      <c r="G153" s="126">
        <v>5</v>
      </c>
      <c r="H153" s="121">
        <v>0.05</v>
      </c>
      <c r="I153" s="122">
        <f t="shared" si="23"/>
        <v>0.19</v>
      </c>
      <c r="J153" s="200">
        <v>45000</v>
      </c>
      <c r="K153" s="114">
        <v>33908.42</v>
      </c>
      <c r="L153" s="123">
        <v>0</v>
      </c>
      <c r="M153" s="124">
        <f t="shared" si="27"/>
        <v>45000</v>
      </c>
      <c r="N153" s="127">
        <f t="shared" si="24"/>
        <v>26938.356164383564</v>
      </c>
      <c r="O153" s="127">
        <f t="shared" si="25"/>
        <v>18061.643835616436</v>
      </c>
      <c r="P153" s="125">
        <v>0.1</v>
      </c>
      <c r="Q153" s="124">
        <f t="shared" si="26"/>
        <v>16255.479452054793</v>
      </c>
    </row>
    <row r="154" spans="2:17" ht="15" x14ac:dyDescent="0.25">
      <c r="B154" s="126">
        <v>150</v>
      </c>
      <c r="C154" s="108" t="s">
        <v>1254</v>
      </c>
      <c r="D154" s="113">
        <v>43503</v>
      </c>
      <c r="E154" s="119">
        <v>44489</v>
      </c>
      <c r="F154" s="120">
        <f t="shared" si="22"/>
        <v>2.7013698630136984</v>
      </c>
      <c r="G154" s="118">
        <v>6</v>
      </c>
      <c r="H154" s="121">
        <v>0.05</v>
      </c>
      <c r="I154" s="122">
        <f t="shared" si="23"/>
        <v>0.15833333333333333</v>
      </c>
      <c r="J154" s="200">
        <v>34046.879999999997</v>
      </c>
      <c r="K154" s="114">
        <v>20169.740000000002</v>
      </c>
      <c r="L154" s="123">
        <v>0</v>
      </c>
      <c r="M154" s="124">
        <f t="shared" si="27"/>
        <v>34046.879999999997</v>
      </c>
      <c r="N154" s="127">
        <f t="shared" si="24"/>
        <v>14562.425797260272</v>
      </c>
      <c r="O154" s="127">
        <f t="shared" si="25"/>
        <v>19484.454202739726</v>
      </c>
      <c r="P154" s="125">
        <v>0.1</v>
      </c>
      <c r="Q154" s="124">
        <f t="shared" si="26"/>
        <v>17536.008782465753</v>
      </c>
    </row>
    <row r="155" spans="2:17" ht="15" x14ac:dyDescent="0.25">
      <c r="B155" s="126">
        <v>151</v>
      </c>
      <c r="C155" s="108" t="s">
        <v>1254</v>
      </c>
      <c r="D155" s="113">
        <v>43503</v>
      </c>
      <c r="E155" s="119">
        <v>44489</v>
      </c>
      <c r="F155" s="120">
        <f t="shared" si="22"/>
        <v>2.7013698630136984</v>
      </c>
      <c r="G155" s="118">
        <v>6</v>
      </c>
      <c r="H155" s="121">
        <v>0.05</v>
      </c>
      <c r="I155" s="122">
        <f t="shared" si="23"/>
        <v>0.15833333333333333</v>
      </c>
      <c r="J155" s="200">
        <v>34046.879999999997</v>
      </c>
      <c r="K155" s="114">
        <v>20169.740000000002</v>
      </c>
      <c r="L155" s="123">
        <v>0</v>
      </c>
      <c r="M155" s="124">
        <f t="shared" si="27"/>
        <v>34046.879999999997</v>
      </c>
      <c r="N155" s="127">
        <f t="shared" si="24"/>
        <v>14562.425797260272</v>
      </c>
      <c r="O155" s="127">
        <f t="shared" si="25"/>
        <v>19484.454202739726</v>
      </c>
      <c r="P155" s="125">
        <v>0.1</v>
      </c>
      <c r="Q155" s="124">
        <f t="shared" si="26"/>
        <v>17536.008782465753</v>
      </c>
    </row>
    <row r="156" spans="2:17" ht="15" x14ac:dyDescent="0.25">
      <c r="B156" s="126">
        <v>152</v>
      </c>
      <c r="C156" s="108" t="s">
        <v>1254</v>
      </c>
      <c r="D156" s="113">
        <v>43503</v>
      </c>
      <c r="E156" s="119">
        <v>44489</v>
      </c>
      <c r="F156" s="120">
        <f t="shared" si="22"/>
        <v>2.7013698630136984</v>
      </c>
      <c r="G156" s="118">
        <v>6</v>
      </c>
      <c r="H156" s="121">
        <v>0.05</v>
      </c>
      <c r="I156" s="122">
        <f t="shared" si="23"/>
        <v>0.15833333333333333</v>
      </c>
      <c r="J156" s="200">
        <v>34046.879999999997</v>
      </c>
      <c r="K156" s="114">
        <v>20169.740000000002</v>
      </c>
      <c r="L156" s="123">
        <v>0</v>
      </c>
      <c r="M156" s="124">
        <f t="shared" si="27"/>
        <v>34046.879999999997</v>
      </c>
      <c r="N156" s="127">
        <f t="shared" si="24"/>
        <v>14562.425797260272</v>
      </c>
      <c r="O156" s="127">
        <f t="shared" si="25"/>
        <v>19484.454202739726</v>
      </c>
      <c r="P156" s="125">
        <v>0.1</v>
      </c>
      <c r="Q156" s="124">
        <f t="shared" si="26"/>
        <v>17536.008782465753</v>
      </c>
    </row>
    <row r="157" spans="2:17" ht="15" x14ac:dyDescent="0.25">
      <c r="B157" s="126">
        <v>153</v>
      </c>
      <c r="C157" s="108" t="s">
        <v>1254</v>
      </c>
      <c r="D157" s="113">
        <v>43503</v>
      </c>
      <c r="E157" s="119">
        <v>44489</v>
      </c>
      <c r="F157" s="120">
        <f t="shared" si="22"/>
        <v>2.7013698630136984</v>
      </c>
      <c r="G157" s="118">
        <v>6</v>
      </c>
      <c r="H157" s="121">
        <v>0.05</v>
      </c>
      <c r="I157" s="122">
        <f t="shared" si="23"/>
        <v>0.15833333333333333</v>
      </c>
      <c r="J157" s="200">
        <v>34046.879999999997</v>
      </c>
      <c r="K157" s="114">
        <v>20169.740000000002</v>
      </c>
      <c r="L157" s="123">
        <v>0</v>
      </c>
      <c r="M157" s="124">
        <f t="shared" si="27"/>
        <v>34046.879999999997</v>
      </c>
      <c r="N157" s="127">
        <f t="shared" si="24"/>
        <v>14562.425797260272</v>
      </c>
      <c r="O157" s="127">
        <f t="shared" si="25"/>
        <v>19484.454202739726</v>
      </c>
      <c r="P157" s="125">
        <v>0.1</v>
      </c>
      <c r="Q157" s="124">
        <f t="shared" si="26"/>
        <v>17536.008782465753</v>
      </c>
    </row>
    <row r="158" spans="2:17" ht="15" x14ac:dyDescent="0.25">
      <c r="B158" s="126">
        <v>154</v>
      </c>
      <c r="C158" s="108" t="s">
        <v>1421</v>
      </c>
      <c r="D158" s="113">
        <v>43607</v>
      </c>
      <c r="E158" s="119">
        <v>44489</v>
      </c>
      <c r="F158" s="120">
        <f t="shared" si="22"/>
        <v>2.4164383561643836</v>
      </c>
      <c r="G158" s="118">
        <v>6</v>
      </c>
      <c r="H158" s="121">
        <v>0.05</v>
      </c>
      <c r="I158" s="122">
        <f t="shared" si="23"/>
        <v>0.15833333333333333</v>
      </c>
      <c r="J158" s="200">
        <v>17500</v>
      </c>
      <c r="K158" s="114">
        <v>13080.03</v>
      </c>
      <c r="L158" s="128">
        <v>0</v>
      </c>
      <c r="M158" s="124">
        <f t="shared" si="27"/>
        <v>17500</v>
      </c>
      <c r="N158" s="127">
        <f t="shared" si="24"/>
        <v>6695.5479452054788</v>
      </c>
      <c r="O158" s="127">
        <f t="shared" si="25"/>
        <v>10804.452054794521</v>
      </c>
      <c r="P158" s="125">
        <v>0.1</v>
      </c>
      <c r="Q158" s="124">
        <f t="shared" si="26"/>
        <v>9724.0068493150702</v>
      </c>
    </row>
    <row r="159" spans="2:17" ht="15" x14ac:dyDescent="0.25">
      <c r="B159" s="126">
        <v>155</v>
      </c>
      <c r="C159" s="108" t="s">
        <v>1421</v>
      </c>
      <c r="D159" s="113">
        <v>43607</v>
      </c>
      <c r="E159" s="119">
        <v>44489</v>
      </c>
      <c r="F159" s="120">
        <f t="shared" si="22"/>
        <v>2.4164383561643836</v>
      </c>
      <c r="G159" s="118">
        <v>6</v>
      </c>
      <c r="H159" s="121">
        <v>0.05</v>
      </c>
      <c r="I159" s="122">
        <f t="shared" si="23"/>
        <v>0.15833333333333333</v>
      </c>
      <c r="J159" s="200">
        <v>17500</v>
      </c>
      <c r="K159" s="114">
        <v>13080.03</v>
      </c>
      <c r="L159" s="123">
        <v>0</v>
      </c>
      <c r="M159" s="124">
        <f t="shared" si="27"/>
        <v>17500</v>
      </c>
      <c r="N159" s="127">
        <f t="shared" si="24"/>
        <v>6695.5479452054788</v>
      </c>
      <c r="O159" s="127">
        <f t="shared" si="25"/>
        <v>10804.452054794521</v>
      </c>
      <c r="P159" s="125">
        <v>0.1</v>
      </c>
      <c r="Q159" s="124">
        <f t="shared" si="26"/>
        <v>9724.0068493150702</v>
      </c>
    </row>
    <row r="160" spans="2:17" ht="15" x14ac:dyDescent="0.25">
      <c r="B160" s="126">
        <v>156</v>
      </c>
      <c r="C160" s="108" t="s">
        <v>1421</v>
      </c>
      <c r="D160" s="113">
        <v>43607</v>
      </c>
      <c r="E160" s="119">
        <v>44489</v>
      </c>
      <c r="F160" s="120">
        <f t="shared" si="22"/>
        <v>2.4164383561643836</v>
      </c>
      <c r="G160" s="118">
        <v>6</v>
      </c>
      <c r="H160" s="121">
        <v>0.05</v>
      </c>
      <c r="I160" s="122">
        <f t="shared" si="23"/>
        <v>0.15833333333333333</v>
      </c>
      <c r="J160" s="200">
        <v>17500</v>
      </c>
      <c r="K160" s="114">
        <v>13450.09</v>
      </c>
      <c r="L160" s="123">
        <v>0</v>
      </c>
      <c r="M160" s="124">
        <f t="shared" si="27"/>
        <v>17500</v>
      </c>
      <c r="N160" s="127">
        <f t="shared" si="24"/>
        <v>6695.5479452054788</v>
      </c>
      <c r="O160" s="127">
        <f t="shared" si="25"/>
        <v>10804.452054794521</v>
      </c>
      <c r="P160" s="125">
        <v>0.1</v>
      </c>
      <c r="Q160" s="124">
        <f t="shared" si="26"/>
        <v>9724.0068493150702</v>
      </c>
    </row>
    <row r="161" spans="2:17" ht="15" x14ac:dyDescent="0.25">
      <c r="B161" s="126">
        <v>157</v>
      </c>
      <c r="C161" s="108" t="s">
        <v>1181</v>
      </c>
      <c r="D161" s="113">
        <v>43581</v>
      </c>
      <c r="E161" s="119">
        <v>44489</v>
      </c>
      <c r="F161" s="120">
        <f t="shared" si="22"/>
        <v>2.4876712328767123</v>
      </c>
      <c r="G161" s="126">
        <v>5</v>
      </c>
      <c r="H161" s="121">
        <v>0.05</v>
      </c>
      <c r="I161" s="122">
        <f t="shared" si="23"/>
        <v>0.19</v>
      </c>
      <c r="J161" s="200">
        <v>11250</v>
      </c>
      <c r="K161" s="114">
        <v>9185.2000000000007</v>
      </c>
      <c r="L161" s="123">
        <v>0</v>
      </c>
      <c r="M161" s="124">
        <f t="shared" si="27"/>
        <v>11250</v>
      </c>
      <c r="N161" s="127">
        <f t="shared" si="24"/>
        <v>5317.3972602739732</v>
      </c>
      <c r="O161" s="127">
        <f t="shared" si="25"/>
        <v>5932.6027397260268</v>
      </c>
      <c r="P161" s="125">
        <v>0.1</v>
      </c>
      <c r="Q161" s="124">
        <f t="shared" si="26"/>
        <v>5339.3424657534242</v>
      </c>
    </row>
    <row r="162" spans="2:17" ht="15" x14ac:dyDescent="0.25">
      <c r="B162" s="126">
        <v>158</v>
      </c>
      <c r="C162" s="108" t="s">
        <v>1181</v>
      </c>
      <c r="D162" s="113">
        <v>43581</v>
      </c>
      <c r="E162" s="119">
        <v>44489</v>
      </c>
      <c r="F162" s="120">
        <f t="shared" si="22"/>
        <v>2.4876712328767123</v>
      </c>
      <c r="G162" s="126">
        <v>5</v>
      </c>
      <c r="H162" s="121">
        <v>0.05</v>
      </c>
      <c r="I162" s="122">
        <f t="shared" si="23"/>
        <v>0.19</v>
      </c>
      <c r="J162" s="200">
        <v>11250</v>
      </c>
      <c r="K162" s="114">
        <v>9185.2000000000007</v>
      </c>
      <c r="L162" s="123">
        <v>0</v>
      </c>
      <c r="M162" s="124">
        <f t="shared" si="27"/>
        <v>11250</v>
      </c>
      <c r="N162" s="127">
        <f t="shared" si="24"/>
        <v>5317.3972602739732</v>
      </c>
      <c r="O162" s="127">
        <f t="shared" si="25"/>
        <v>5932.6027397260268</v>
      </c>
      <c r="P162" s="125">
        <v>0.1</v>
      </c>
      <c r="Q162" s="124">
        <f t="shared" si="26"/>
        <v>5339.3424657534242</v>
      </c>
    </row>
    <row r="163" spans="2:17" ht="15" x14ac:dyDescent="0.25">
      <c r="B163" s="126">
        <v>159</v>
      </c>
      <c r="C163" s="108" t="s">
        <v>1181</v>
      </c>
      <c r="D163" s="113">
        <v>43581</v>
      </c>
      <c r="E163" s="119">
        <v>44489</v>
      </c>
      <c r="F163" s="120">
        <f t="shared" si="22"/>
        <v>2.4876712328767123</v>
      </c>
      <c r="G163" s="126">
        <v>5</v>
      </c>
      <c r="H163" s="121">
        <v>0.05</v>
      </c>
      <c r="I163" s="122">
        <f t="shared" si="23"/>
        <v>0.19</v>
      </c>
      <c r="J163" s="200">
        <v>11250</v>
      </c>
      <c r="K163" s="114">
        <v>9185.2000000000007</v>
      </c>
      <c r="L163" s="123">
        <v>0</v>
      </c>
      <c r="M163" s="124">
        <f t="shared" si="27"/>
        <v>11250</v>
      </c>
      <c r="N163" s="127">
        <f t="shared" si="24"/>
        <v>5317.3972602739732</v>
      </c>
      <c r="O163" s="127">
        <f t="shared" si="25"/>
        <v>5932.6027397260268</v>
      </c>
      <c r="P163" s="125">
        <v>0.1</v>
      </c>
      <c r="Q163" s="124">
        <f t="shared" si="26"/>
        <v>5339.3424657534242</v>
      </c>
    </row>
    <row r="164" spans="2:17" ht="15" x14ac:dyDescent="0.25">
      <c r="B164" s="126">
        <v>160</v>
      </c>
      <c r="C164" s="108" t="s">
        <v>1181</v>
      </c>
      <c r="D164" s="113">
        <v>43581</v>
      </c>
      <c r="E164" s="119">
        <v>44489</v>
      </c>
      <c r="F164" s="120">
        <f t="shared" si="22"/>
        <v>2.4876712328767123</v>
      </c>
      <c r="G164" s="126">
        <v>5</v>
      </c>
      <c r="H164" s="121">
        <v>0.05</v>
      </c>
      <c r="I164" s="122">
        <f t="shared" si="23"/>
        <v>0.19</v>
      </c>
      <c r="J164" s="200">
        <v>11250</v>
      </c>
      <c r="K164" s="114">
        <v>9185.2000000000007</v>
      </c>
      <c r="L164" s="123">
        <v>0</v>
      </c>
      <c r="M164" s="124">
        <f t="shared" si="27"/>
        <v>11250</v>
      </c>
      <c r="N164" s="127">
        <f t="shared" si="24"/>
        <v>5317.3972602739732</v>
      </c>
      <c r="O164" s="127">
        <f t="shared" si="25"/>
        <v>5932.6027397260268</v>
      </c>
      <c r="P164" s="125">
        <v>0.1</v>
      </c>
      <c r="Q164" s="124">
        <f t="shared" si="26"/>
        <v>5339.3424657534242</v>
      </c>
    </row>
    <row r="165" spans="2:17" ht="15" x14ac:dyDescent="0.25">
      <c r="B165" s="126">
        <v>161</v>
      </c>
      <c r="C165" s="108" t="s">
        <v>1181</v>
      </c>
      <c r="D165" s="113">
        <v>43581</v>
      </c>
      <c r="E165" s="119">
        <v>44489</v>
      </c>
      <c r="F165" s="120">
        <f t="shared" ref="F165:F177" si="28">(E165-D165)/365</f>
        <v>2.4876712328767123</v>
      </c>
      <c r="G165" s="126">
        <v>5</v>
      </c>
      <c r="H165" s="121">
        <v>0.05</v>
      </c>
      <c r="I165" s="122">
        <f t="shared" ref="I165:I177" si="29">(95/G165/100)</f>
        <v>0.19</v>
      </c>
      <c r="J165" s="200">
        <v>11250</v>
      </c>
      <c r="K165" s="114">
        <v>9185.2000000000007</v>
      </c>
      <c r="L165" s="123">
        <v>0</v>
      </c>
      <c r="M165" s="124">
        <f t="shared" si="27"/>
        <v>11250</v>
      </c>
      <c r="N165" s="127">
        <f t="shared" ref="N165:N177" si="30">F165*I165*M165</f>
        <v>5317.3972602739732</v>
      </c>
      <c r="O165" s="127">
        <f t="shared" ref="O165:O177" si="31">IF(M165-N165&lt;=0,5%*M165,M165-N165)</f>
        <v>5932.6027397260268</v>
      </c>
      <c r="P165" s="125">
        <v>0.1</v>
      </c>
      <c r="Q165" s="124">
        <f t="shared" ref="Q165:Q177" si="32">IF(K165&lt;=0,0,IF(O165&gt;(M165*H165),O165*(1-P165),M165*H165))</f>
        <v>5339.3424657534242</v>
      </c>
    </row>
    <row r="166" spans="2:17" ht="15" x14ac:dyDescent="0.25">
      <c r="B166" s="126">
        <v>162</v>
      </c>
      <c r="C166" s="108" t="s">
        <v>1181</v>
      </c>
      <c r="D166" s="113">
        <v>43705</v>
      </c>
      <c r="E166" s="119">
        <v>44489</v>
      </c>
      <c r="F166" s="120">
        <f t="shared" si="28"/>
        <v>2.1479452054794521</v>
      </c>
      <c r="G166" s="126">
        <v>5</v>
      </c>
      <c r="H166" s="121">
        <v>0.05</v>
      </c>
      <c r="I166" s="122">
        <f t="shared" si="29"/>
        <v>0.19</v>
      </c>
      <c r="J166" s="200">
        <v>11250</v>
      </c>
      <c r="K166" s="114">
        <v>9547.41</v>
      </c>
      <c r="L166" s="123">
        <v>0</v>
      </c>
      <c r="M166" s="124">
        <f t="shared" si="27"/>
        <v>11250</v>
      </c>
      <c r="N166" s="127">
        <f t="shared" si="30"/>
        <v>4591.232876712329</v>
      </c>
      <c r="O166" s="127">
        <f t="shared" si="31"/>
        <v>6658.767123287671</v>
      </c>
      <c r="P166" s="125">
        <v>0.1</v>
      </c>
      <c r="Q166" s="124">
        <f t="shared" si="32"/>
        <v>5992.8904109589039</v>
      </c>
    </row>
    <row r="167" spans="2:17" ht="15" x14ac:dyDescent="0.25">
      <c r="B167" s="126">
        <v>163</v>
      </c>
      <c r="C167" s="108" t="s">
        <v>1181</v>
      </c>
      <c r="D167" s="113">
        <v>43705</v>
      </c>
      <c r="E167" s="119">
        <v>44489</v>
      </c>
      <c r="F167" s="120">
        <f t="shared" si="28"/>
        <v>2.1479452054794521</v>
      </c>
      <c r="G167" s="126">
        <v>5</v>
      </c>
      <c r="H167" s="121">
        <v>0.05</v>
      </c>
      <c r="I167" s="122">
        <f t="shared" si="29"/>
        <v>0.19</v>
      </c>
      <c r="J167" s="200">
        <v>11250</v>
      </c>
      <c r="K167" s="114">
        <v>9547.41</v>
      </c>
      <c r="L167" s="123">
        <v>0</v>
      </c>
      <c r="M167" s="124">
        <f t="shared" si="27"/>
        <v>11250</v>
      </c>
      <c r="N167" s="127">
        <f t="shared" si="30"/>
        <v>4591.232876712329</v>
      </c>
      <c r="O167" s="127">
        <f t="shared" si="31"/>
        <v>6658.767123287671</v>
      </c>
      <c r="P167" s="125">
        <v>0.1</v>
      </c>
      <c r="Q167" s="124">
        <f t="shared" si="32"/>
        <v>5992.8904109589039</v>
      </c>
    </row>
    <row r="168" spans="2:17" ht="15" x14ac:dyDescent="0.25">
      <c r="B168" s="126">
        <v>164</v>
      </c>
      <c r="C168" s="108" t="s">
        <v>1181</v>
      </c>
      <c r="D168" s="113">
        <v>43705</v>
      </c>
      <c r="E168" s="119">
        <v>44489</v>
      </c>
      <c r="F168" s="120">
        <f t="shared" si="28"/>
        <v>2.1479452054794521</v>
      </c>
      <c r="G168" s="126">
        <v>5</v>
      </c>
      <c r="H168" s="121">
        <v>0.05</v>
      </c>
      <c r="I168" s="122">
        <f t="shared" si="29"/>
        <v>0.19</v>
      </c>
      <c r="J168" s="200">
        <v>11250</v>
      </c>
      <c r="K168" s="114">
        <v>9547.41</v>
      </c>
      <c r="L168" s="123">
        <v>0</v>
      </c>
      <c r="M168" s="124">
        <f t="shared" si="27"/>
        <v>11250</v>
      </c>
      <c r="N168" s="127">
        <f t="shared" si="30"/>
        <v>4591.232876712329</v>
      </c>
      <c r="O168" s="127">
        <f t="shared" si="31"/>
        <v>6658.767123287671</v>
      </c>
      <c r="P168" s="125">
        <v>0.1</v>
      </c>
      <c r="Q168" s="124">
        <f t="shared" si="32"/>
        <v>5992.8904109589039</v>
      </c>
    </row>
    <row r="169" spans="2:17" ht="15" x14ac:dyDescent="0.25">
      <c r="B169" s="126">
        <v>165</v>
      </c>
      <c r="C169" s="108" t="s">
        <v>1181</v>
      </c>
      <c r="D169" s="113">
        <v>43705</v>
      </c>
      <c r="E169" s="119">
        <v>44489</v>
      </c>
      <c r="F169" s="120">
        <f t="shared" si="28"/>
        <v>2.1479452054794521</v>
      </c>
      <c r="G169" s="126">
        <v>5</v>
      </c>
      <c r="H169" s="121">
        <v>0.05</v>
      </c>
      <c r="I169" s="122">
        <f t="shared" si="29"/>
        <v>0.19</v>
      </c>
      <c r="J169" s="200">
        <v>11250</v>
      </c>
      <c r="K169" s="114">
        <v>9547.41</v>
      </c>
      <c r="L169" s="123">
        <v>0</v>
      </c>
      <c r="M169" s="124">
        <f t="shared" si="27"/>
        <v>11250</v>
      </c>
      <c r="N169" s="127">
        <f t="shared" si="30"/>
        <v>4591.232876712329</v>
      </c>
      <c r="O169" s="127">
        <f t="shared" si="31"/>
        <v>6658.767123287671</v>
      </c>
      <c r="P169" s="125">
        <v>0.1</v>
      </c>
      <c r="Q169" s="124">
        <f t="shared" si="32"/>
        <v>5992.8904109589039</v>
      </c>
    </row>
    <row r="170" spans="2:17" ht="15" x14ac:dyDescent="0.25">
      <c r="B170" s="126">
        <v>166</v>
      </c>
      <c r="C170" s="108" t="s">
        <v>1181</v>
      </c>
      <c r="D170" s="113">
        <v>43705</v>
      </c>
      <c r="E170" s="119">
        <v>44489</v>
      </c>
      <c r="F170" s="120">
        <f t="shared" si="28"/>
        <v>2.1479452054794521</v>
      </c>
      <c r="G170" s="126">
        <v>5</v>
      </c>
      <c r="H170" s="121">
        <v>0.05</v>
      </c>
      <c r="I170" s="122">
        <f t="shared" si="29"/>
        <v>0.19</v>
      </c>
      <c r="J170" s="200">
        <v>11250</v>
      </c>
      <c r="K170" s="114">
        <v>9547.41</v>
      </c>
      <c r="L170" s="123">
        <v>0</v>
      </c>
      <c r="M170" s="124">
        <f t="shared" si="27"/>
        <v>11250</v>
      </c>
      <c r="N170" s="127">
        <f t="shared" si="30"/>
        <v>4591.232876712329</v>
      </c>
      <c r="O170" s="127">
        <f t="shared" si="31"/>
        <v>6658.767123287671</v>
      </c>
      <c r="P170" s="125">
        <v>0.1</v>
      </c>
      <c r="Q170" s="124">
        <f t="shared" si="32"/>
        <v>5992.8904109589039</v>
      </c>
    </row>
    <row r="171" spans="2:17" ht="15" x14ac:dyDescent="0.25">
      <c r="B171" s="126">
        <v>167</v>
      </c>
      <c r="C171" s="108" t="s">
        <v>1409</v>
      </c>
      <c r="D171" s="113">
        <v>43756</v>
      </c>
      <c r="E171" s="119">
        <v>44489</v>
      </c>
      <c r="F171" s="120">
        <f t="shared" si="28"/>
        <v>2.0082191780821916</v>
      </c>
      <c r="G171" s="118">
        <v>6</v>
      </c>
      <c r="H171" s="121">
        <v>0.05</v>
      </c>
      <c r="I171" s="122">
        <f t="shared" si="29"/>
        <v>0.15833333333333333</v>
      </c>
      <c r="J171" s="200">
        <v>18000</v>
      </c>
      <c r="K171" s="114">
        <v>14448.72</v>
      </c>
      <c r="L171" s="123">
        <v>0</v>
      </c>
      <c r="M171" s="124">
        <f t="shared" si="27"/>
        <v>18000</v>
      </c>
      <c r="N171" s="127">
        <f t="shared" si="30"/>
        <v>5723.4246575342459</v>
      </c>
      <c r="O171" s="127">
        <f t="shared" si="31"/>
        <v>12276.575342465754</v>
      </c>
      <c r="P171" s="125">
        <v>0.1</v>
      </c>
      <c r="Q171" s="124">
        <f t="shared" si="32"/>
        <v>11048.917808219179</v>
      </c>
    </row>
    <row r="172" spans="2:17" ht="15" x14ac:dyDescent="0.25">
      <c r="B172" s="126">
        <v>168</v>
      </c>
      <c r="C172" s="108" t="s">
        <v>1681</v>
      </c>
      <c r="D172" s="113">
        <v>43839</v>
      </c>
      <c r="E172" s="119">
        <v>44489</v>
      </c>
      <c r="F172" s="120">
        <f t="shared" si="28"/>
        <v>1.7808219178082192</v>
      </c>
      <c r="G172" s="126">
        <v>6</v>
      </c>
      <c r="H172" s="121">
        <v>0.05</v>
      </c>
      <c r="I172" s="122">
        <f t="shared" si="29"/>
        <v>0.15833333333333333</v>
      </c>
      <c r="J172" s="200">
        <v>5850</v>
      </c>
      <c r="K172" s="114">
        <v>4875.96</v>
      </c>
      <c r="L172" s="123">
        <v>0</v>
      </c>
      <c r="M172" s="124">
        <f t="shared" si="27"/>
        <v>5850</v>
      </c>
      <c r="N172" s="127">
        <f t="shared" si="30"/>
        <v>1649.486301369863</v>
      </c>
      <c r="O172" s="127">
        <f t="shared" si="31"/>
        <v>4200.5136986301368</v>
      </c>
      <c r="P172" s="125">
        <v>0.1</v>
      </c>
      <c r="Q172" s="124">
        <f t="shared" si="32"/>
        <v>3780.4623287671234</v>
      </c>
    </row>
    <row r="173" spans="2:17" ht="15" x14ac:dyDescent="0.25">
      <c r="B173" s="118">
        <v>169</v>
      </c>
      <c r="C173" s="108" t="s">
        <v>1856</v>
      </c>
      <c r="D173" s="113">
        <v>43852</v>
      </c>
      <c r="E173" s="119">
        <v>44489</v>
      </c>
      <c r="F173" s="120">
        <f t="shared" si="28"/>
        <v>1.7452054794520548</v>
      </c>
      <c r="G173" s="118">
        <v>6</v>
      </c>
      <c r="H173" s="121">
        <v>0.05</v>
      </c>
      <c r="I173" s="122">
        <f t="shared" si="29"/>
        <v>0.15833333333333333</v>
      </c>
      <c r="J173" s="200">
        <v>2450</v>
      </c>
      <c r="K173" s="114">
        <v>2053.88</v>
      </c>
      <c r="L173" s="123">
        <v>0</v>
      </c>
      <c r="M173" s="124">
        <f t="shared" si="27"/>
        <v>2450</v>
      </c>
      <c r="N173" s="124">
        <f t="shared" si="30"/>
        <v>676.99429223744289</v>
      </c>
      <c r="O173" s="124">
        <f t="shared" si="31"/>
        <v>1773.005707762557</v>
      </c>
      <c r="P173" s="125">
        <v>0.1</v>
      </c>
      <c r="Q173" s="124">
        <f t="shared" si="32"/>
        <v>1595.7051369863013</v>
      </c>
    </row>
    <row r="174" spans="2:17" ht="15" x14ac:dyDescent="0.25">
      <c r="B174" s="126">
        <v>170</v>
      </c>
      <c r="C174" s="108" t="s">
        <v>1584</v>
      </c>
      <c r="D174" s="113">
        <v>44029</v>
      </c>
      <c r="E174" s="119">
        <v>44489</v>
      </c>
      <c r="F174" s="120">
        <f t="shared" si="28"/>
        <v>1.2602739726027397</v>
      </c>
      <c r="G174" s="126">
        <v>8</v>
      </c>
      <c r="H174" s="121">
        <v>0.05</v>
      </c>
      <c r="I174" s="122">
        <f t="shared" si="29"/>
        <v>0.11874999999999999</v>
      </c>
      <c r="J174" s="200">
        <v>9322.0400000000009</v>
      </c>
      <c r="K174" s="114">
        <v>8696.06</v>
      </c>
      <c r="L174" s="123">
        <v>0</v>
      </c>
      <c r="M174" s="124">
        <f t="shared" si="27"/>
        <v>9322.0400000000009</v>
      </c>
      <c r="N174" s="127">
        <f t="shared" si="30"/>
        <v>1395.1135205479452</v>
      </c>
      <c r="O174" s="127">
        <f t="shared" si="31"/>
        <v>7926.9264794520559</v>
      </c>
      <c r="P174" s="125">
        <v>0.1</v>
      </c>
      <c r="Q174" s="124">
        <f t="shared" si="32"/>
        <v>7134.23383150685</v>
      </c>
    </row>
    <row r="175" spans="2:17" ht="15" x14ac:dyDescent="0.25">
      <c r="B175" s="126">
        <v>171</v>
      </c>
      <c r="C175" s="108" t="s">
        <v>756</v>
      </c>
      <c r="D175" s="113">
        <v>44221</v>
      </c>
      <c r="E175" s="119">
        <v>44489</v>
      </c>
      <c r="F175" s="120">
        <f t="shared" si="28"/>
        <v>0.73424657534246573</v>
      </c>
      <c r="G175" s="126">
        <v>15</v>
      </c>
      <c r="H175" s="121">
        <v>0.05</v>
      </c>
      <c r="I175" s="122">
        <f t="shared" si="29"/>
        <v>6.3333333333333325E-2</v>
      </c>
      <c r="J175" s="200">
        <v>253300</v>
      </c>
      <c r="K175" s="114">
        <v>251124.4</v>
      </c>
      <c r="L175" s="123">
        <v>0</v>
      </c>
      <c r="M175" s="124">
        <f t="shared" si="27"/>
        <v>253300</v>
      </c>
      <c r="N175" s="127">
        <f t="shared" si="30"/>
        <v>11779.028310502281</v>
      </c>
      <c r="O175" s="127">
        <f t="shared" si="31"/>
        <v>241520.97168949773</v>
      </c>
      <c r="P175" s="125">
        <v>0.1</v>
      </c>
      <c r="Q175" s="124">
        <f t="shared" si="32"/>
        <v>217368.87452054795</v>
      </c>
    </row>
    <row r="176" spans="2:17" s="14" customFormat="1" ht="15" x14ac:dyDescent="0.25">
      <c r="B176" s="118">
        <v>172</v>
      </c>
      <c r="C176" s="108" t="s">
        <v>795</v>
      </c>
      <c r="D176" s="113">
        <v>44254</v>
      </c>
      <c r="E176" s="119">
        <v>44489</v>
      </c>
      <c r="F176" s="120">
        <f t="shared" si="28"/>
        <v>0.64383561643835618</v>
      </c>
      <c r="G176" s="118">
        <v>15</v>
      </c>
      <c r="H176" s="121">
        <v>0.05</v>
      </c>
      <c r="I176" s="122">
        <f t="shared" si="29"/>
        <v>6.3333333333333325E-2</v>
      </c>
      <c r="J176" s="200">
        <v>216160.2</v>
      </c>
      <c r="K176" s="114">
        <v>215231.9</v>
      </c>
      <c r="L176" s="123">
        <v>0</v>
      </c>
      <c r="M176" s="124">
        <f t="shared" si="27"/>
        <v>216160.2</v>
      </c>
      <c r="N176" s="124">
        <f t="shared" si="30"/>
        <v>8814.2035890410953</v>
      </c>
      <c r="O176" s="124">
        <f t="shared" si="31"/>
        <v>207345.99641095891</v>
      </c>
      <c r="P176" s="125">
        <v>0.1</v>
      </c>
      <c r="Q176" s="124">
        <f t="shared" si="32"/>
        <v>186611.39676986303</v>
      </c>
    </row>
    <row r="177" spans="2:17" ht="15" x14ac:dyDescent="0.25">
      <c r="B177" s="118">
        <v>173</v>
      </c>
      <c r="C177" s="108" t="s">
        <v>779</v>
      </c>
      <c r="D177" s="113">
        <v>44254</v>
      </c>
      <c r="E177" s="119">
        <v>44489</v>
      </c>
      <c r="F177" s="120">
        <f t="shared" si="28"/>
        <v>0.64383561643835618</v>
      </c>
      <c r="G177" s="118">
        <v>15</v>
      </c>
      <c r="H177" s="121">
        <v>0.05</v>
      </c>
      <c r="I177" s="122">
        <f t="shared" si="29"/>
        <v>6.3333333333333325E-2</v>
      </c>
      <c r="J177" s="200">
        <v>226477.49</v>
      </c>
      <c r="K177" s="114">
        <v>225504.88</v>
      </c>
      <c r="L177" s="123">
        <v>0</v>
      </c>
      <c r="M177" s="124">
        <f t="shared" si="27"/>
        <v>226477.49</v>
      </c>
      <c r="N177" s="124">
        <f t="shared" si="30"/>
        <v>9234.904044292236</v>
      </c>
      <c r="O177" s="124">
        <f t="shared" si="31"/>
        <v>217242.58595570776</v>
      </c>
      <c r="P177" s="125">
        <v>0.1</v>
      </c>
      <c r="Q177" s="124">
        <f t="shared" si="32"/>
        <v>195518.32736013699</v>
      </c>
    </row>
    <row r="178" spans="2:17" s="17" customFormat="1" ht="15" x14ac:dyDescent="0.25">
      <c r="B178" s="259" t="s">
        <v>110</v>
      </c>
      <c r="C178" s="259"/>
      <c r="D178" s="259"/>
      <c r="E178" s="259"/>
      <c r="F178" s="259"/>
      <c r="G178" s="259"/>
      <c r="H178" s="259"/>
      <c r="I178" s="259"/>
      <c r="J178" s="99">
        <f>SUBTOTAL(9,J5:J177)</f>
        <v>1982892.22</v>
      </c>
      <c r="K178" s="99">
        <f>SUBTOTAL(9,K5:K177)</f>
        <v>1116078.69</v>
      </c>
      <c r="L178" s="123"/>
      <c r="M178" s="117">
        <f>SUM(M5:M177)</f>
        <v>2198683.7235999997</v>
      </c>
      <c r="N178" s="117">
        <f>SUM(N5:N177)</f>
        <v>1866850.4214337682</v>
      </c>
      <c r="O178" s="117">
        <f>SUM(O5:O177)</f>
        <v>1085389.8266583569</v>
      </c>
      <c r="P178" s="99"/>
      <c r="Q178" s="117">
        <f>SUM(Q5:Q177)</f>
        <v>928685.65156476048</v>
      </c>
    </row>
    <row r="179" spans="2:17" x14ac:dyDescent="0.2">
      <c r="C179" s="21"/>
      <c r="D179" s="21"/>
      <c r="J179" s="24"/>
      <c r="K179" s="24"/>
    </row>
    <row r="180" spans="2:17" x14ac:dyDescent="0.2">
      <c r="C180" s="22"/>
      <c r="D180" s="22"/>
      <c r="J180" s="25"/>
      <c r="K180" s="25"/>
    </row>
    <row r="181" spans="2:17" x14ac:dyDescent="0.2">
      <c r="C181" s="22"/>
      <c r="D181" s="22"/>
      <c r="J181" s="25"/>
      <c r="K181" s="25"/>
    </row>
    <row r="182" spans="2:17" x14ac:dyDescent="0.2">
      <c r="C182" s="22"/>
      <c r="D182" s="22"/>
      <c r="J182" s="25"/>
      <c r="K182" s="25"/>
    </row>
    <row r="183" spans="2:17" x14ac:dyDescent="0.2">
      <c r="C183" s="22"/>
      <c r="D183" s="22"/>
      <c r="J183" s="25"/>
      <c r="K183" s="25"/>
    </row>
    <row r="184" spans="2:17" x14ac:dyDescent="0.2">
      <c r="C184" s="22"/>
      <c r="D184" s="22"/>
      <c r="J184" s="25"/>
      <c r="K184" s="25"/>
    </row>
    <row r="185" spans="2:17" x14ac:dyDescent="0.2">
      <c r="C185" s="22"/>
      <c r="D185" s="22"/>
      <c r="J185" s="25"/>
      <c r="K185" s="25"/>
    </row>
    <row r="186" spans="2:17" x14ac:dyDescent="0.2">
      <c r="C186" s="22"/>
      <c r="D186" s="22"/>
      <c r="J186" s="25"/>
      <c r="K186" s="25"/>
    </row>
    <row r="187" spans="2:17" x14ac:dyDescent="0.2">
      <c r="C187" s="22"/>
      <c r="D187" s="22"/>
      <c r="J187" s="25"/>
      <c r="K187" s="25"/>
    </row>
    <row r="188" spans="2:17" x14ac:dyDescent="0.2">
      <c r="C188" s="22"/>
      <c r="D188" s="22"/>
      <c r="J188" s="25"/>
      <c r="K188" s="25"/>
    </row>
    <row r="189" spans="2:17" x14ac:dyDescent="0.2">
      <c r="C189" s="22"/>
      <c r="D189" s="22"/>
      <c r="J189" s="25"/>
      <c r="K189" s="25"/>
    </row>
    <row r="190" spans="2:17" x14ac:dyDescent="0.2">
      <c r="C190" s="22"/>
      <c r="D190" s="22"/>
      <c r="J190" s="25"/>
      <c r="K190" s="25"/>
    </row>
    <row r="191" spans="2:17" x14ac:dyDescent="0.2">
      <c r="C191" s="22"/>
      <c r="D191" s="22"/>
      <c r="J191" s="25"/>
      <c r="K191" s="25"/>
    </row>
    <row r="192" spans="2:17" x14ac:dyDescent="0.2">
      <c r="C192" s="22"/>
      <c r="D192" s="22"/>
      <c r="J192" s="25"/>
      <c r="K192" s="25"/>
    </row>
    <row r="193" spans="3:11" x14ac:dyDescent="0.2">
      <c r="C193" s="22"/>
      <c r="D193" s="22"/>
      <c r="J193" s="25"/>
      <c r="K193" s="25"/>
    </row>
    <row r="194" spans="3:11" x14ac:dyDescent="0.2">
      <c r="C194" s="22"/>
      <c r="D194" s="22"/>
      <c r="J194" s="25"/>
      <c r="K194" s="25"/>
    </row>
    <row r="195" spans="3:11" x14ac:dyDescent="0.2">
      <c r="C195" s="22"/>
      <c r="D195" s="22"/>
      <c r="J195" s="25"/>
      <c r="K195" s="25"/>
    </row>
    <row r="196" spans="3:11" x14ac:dyDescent="0.2">
      <c r="C196" s="22"/>
      <c r="D196" s="22"/>
      <c r="J196" s="25"/>
      <c r="K196" s="25"/>
    </row>
    <row r="197" spans="3:11" x14ac:dyDescent="0.2">
      <c r="C197" s="22"/>
      <c r="D197" s="22"/>
      <c r="J197" s="25"/>
      <c r="K197" s="25"/>
    </row>
    <row r="198" spans="3:11" x14ac:dyDescent="0.2">
      <c r="C198" s="22"/>
      <c r="D198" s="22"/>
      <c r="J198" s="25"/>
      <c r="K198" s="25"/>
    </row>
    <row r="199" spans="3:11" x14ac:dyDescent="0.2">
      <c r="C199" s="22"/>
      <c r="D199" s="22"/>
      <c r="J199" s="25"/>
      <c r="K199" s="25"/>
    </row>
    <row r="200" spans="3:11" x14ac:dyDescent="0.2">
      <c r="C200" s="22"/>
      <c r="D200" s="22"/>
      <c r="J200" s="25"/>
      <c r="K200" s="25"/>
    </row>
    <row r="201" spans="3:11" x14ac:dyDescent="0.2">
      <c r="C201" s="22"/>
      <c r="D201" s="22"/>
      <c r="J201" s="25"/>
      <c r="K201" s="25"/>
    </row>
    <row r="202" spans="3:11" x14ac:dyDescent="0.2">
      <c r="C202" s="22"/>
      <c r="D202" s="22"/>
      <c r="J202" s="25"/>
      <c r="K202" s="25"/>
    </row>
    <row r="203" spans="3:11" x14ac:dyDescent="0.2">
      <c r="C203" s="22"/>
      <c r="D203" s="22"/>
      <c r="J203" s="25"/>
      <c r="K203" s="25"/>
    </row>
    <row r="204" spans="3:11" x14ac:dyDescent="0.2">
      <c r="C204" s="22"/>
      <c r="D204" s="22"/>
      <c r="J204" s="25"/>
      <c r="K204" s="25"/>
    </row>
    <row r="205" spans="3:11" x14ac:dyDescent="0.2">
      <c r="C205" s="22"/>
      <c r="D205" s="22"/>
      <c r="J205" s="25"/>
      <c r="K205" s="25"/>
    </row>
    <row r="206" spans="3:11" x14ac:dyDescent="0.2">
      <c r="C206" s="22"/>
      <c r="D206" s="22"/>
      <c r="J206" s="25"/>
      <c r="K206" s="25"/>
    </row>
    <row r="207" spans="3:11" x14ac:dyDescent="0.2">
      <c r="C207" s="22"/>
      <c r="D207" s="22"/>
      <c r="J207" s="25"/>
      <c r="K207" s="25"/>
    </row>
    <row r="208" spans="3:11" x14ac:dyDescent="0.2">
      <c r="C208" s="22"/>
      <c r="D208" s="22"/>
      <c r="J208" s="25"/>
      <c r="K208" s="25"/>
    </row>
    <row r="209" spans="3:11" x14ac:dyDescent="0.2">
      <c r="C209" s="22"/>
      <c r="D209" s="22"/>
      <c r="J209" s="25"/>
      <c r="K209" s="25"/>
    </row>
    <row r="210" spans="3:11" x14ac:dyDescent="0.2">
      <c r="C210" s="22"/>
      <c r="D210" s="22"/>
      <c r="J210" s="25"/>
      <c r="K210" s="25"/>
    </row>
    <row r="211" spans="3:11" x14ac:dyDescent="0.2">
      <c r="C211" s="22"/>
      <c r="D211" s="22"/>
      <c r="J211" s="25"/>
      <c r="K211" s="25"/>
    </row>
    <row r="212" spans="3:11" x14ac:dyDescent="0.2">
      <c r="C212" s="22"/>
      <c r="D212" s="22"/>
      <c r="J212" s="25"/>
      <c r="K212" s="25"/>
    </row>
    <row r="213" spans="3:11" x14ac:dyDescent="0.2">
      <c r="C213" s="22"/>
      <c r="D213" s="22"/>
      <c r="J213" s="25"/>
      <c r="K213" s="25"/>
    </row>
    <row r="214" spans="3:11" x14ac:dyDescent="0.2">
      <c r="C214" s="22"/>
      <c r="D214" s="22"/>
      <c r="J214" s="25"/>
      <c r="K214" s="25"/>
    </row>
    <row r="215" spans="3:11" x14ac:dyDescent="0.2">
      <c r="C215" s="22"/>
      <c r="D215" s="22"/>
      <c r="J215" s="25"/>
      <c r="K215" s="25"/>
    </row>
    <row r="216" spans="3:11" x14ac:dyDescent="0.2">
      <c r="C216" s="22"/>
      <c r="D216" s="22"/>
      <c r="J216" s="25"/>
      <c r="K216" s="25"/>
    </row>
    <row r="217" spans="3:11" x14ac:dyDescent="0.2">
      <c r="C217" s="22"/>
      <c r="D217" s="22"/>
      <c r="J217" s="25"/>
      <c r="K217" s="25"/>
    </row>
    <row r="218" spans="3:11" x14ac:dyDescent="0.2">
      <c r="C218" s="22"/>
      <c r="D218" s="22"/>
      <c r="J218" s="25"/>
      <c r="K218" s="25"/>
    </row>
    <row r="219" spans="3:11" x14ac:dyDescent="0.2">
      <c r="C219" s="22"/>
      <c r="D219" s="22"/>
      <c r="J219" s="25"/>
      <c r="K219" s="25"/>
    </row>
    <row r="220" spans="3:11" x14ac:dyDescent="0.2">
      <c r="C220" s="22"/>
      <c r="D220" s="22"/>
      <c r="J220" s="25"/>
      <c r="K220" s="25"/>
    </row>
    <row r="221" spans="3:11" x14ac:dyDescent="0.2">
      <c r="C221" s="22"/>
      <c r="D221" s="22"/>
      <c r="J221" s="25"/>
      <c r="K221" s="25"/>
    </row>
    <row r="222" spans="3:11" x14ac:dyDescent="0.2">
      <c r="C222" s="22"/>
      <c r="D222" s="22"/>
      <c r="J222" s="25"/>
      <c r="K222" s="25"/>
    </row>
    <row r="223" spans="3:11" x14ac:dyDescent="0.2">
      <c r="C223" s="22"/>
      <c r="D223" s="22"/>
      <c r="J223" s="25"/>
      <c r="K223" s="25"/>
    </row>
    <row r="224" spans="3:11" x14ac:dyDescent="0.2">
      <c r="C224" s="22"/>
      <c r="D224" s="22"/>
      <c r="J224" s="25"/>
      <c r="K224" s="25"/>
    </row>
    <row r="225" spans="3:11" x14ac:dyDescent="0.2">
      <c r="C225" s="22"/>
      <c r="D225" s="22"/>
      <c r="J225" s="25"/>
      <c r="K225" s="25"/>
    </row>
    <row r="226" spans="3:11" x14ac:dyDescent="0.2">
      <c r="C226" s="22"/>
      <c r="D226" s="22"/>
      <c r="J226" s="25"/>
      <c r="K226" s="25"/>
    </row>
    <row r="227" spans="3:11" x14ac:dyDescent="0.2">
      <c r="C227" s="22"/>
      <c r="D227" s="22"/>
      <c r="J227" s="25"/>
      <c r="K227" s="25"/>
    </row>
    <row r="228" spans="3:11" x14ac:dyDescent="0.2">
      <c r="C228" s="22"/>
      <c r="D228" s="22"/>
      <c r="J228" s="25"/>
      <c r="K228" s="25"/>
    </row>
    <row r="229" spans="3:11" x14ac:dyDescent="0.2">
      <c r="C229" s="22"/>
      <c r="D229" s="22"/>
      <c r="J229" s="25"/>
      <c r="K229" s="25"/>
    </row>
    <row r="230" spans="3:11" x14ac:dyDescent="0.2">
      <c r="C230" s="22"/>
      <c r="D230" s="22"/>
      <c r="J230" s="25"/>
      <c r="K230" s="25"/>
    </row>
    <row r="231" spans="3:11" x14ac:dyDescent="0.2">
      <c r="C231" s="22"/>
      <c r="D231" s="22"/>
      <c r="J231" s="25"/>
      <c r="K231" s="25"/>
    </row>
    <row r="232" spans="3:11" x14ac:dyDescent="0.2">
      <c r="C232" s="22"/>
      <c r="D232" s="22"/>
      <c r="J232" s="25"/>
      <c r="K232" s="25"/>
    </row>
    <row r="233" spans="3:11" x14ac:dyDescent="0.2">
      <c r="C233" s="22"/>
      <c r="D233" s="22"/>
      <c r="J233" s="25"/>
      <c r="K233" s="25"/>
    </row>
    <row r="234" spans="3:11" x14ac:dyDescent="0.2">
      <c r="C234" s="22"/>
      <c r="D234" s="22"/>
      <c r="J234" s="25"/>
      <c r="K234" s="25"/>
    </row>
    <row r="235" spans="3:11" x14ac:dyDescent="0.2">
      <c r="C235" s="22"/>
      <c r="D235" s="22"/>
      <c r="J235" s="25"/>
      <c r="K235" s="25"/>
    </row>
    <row r="236" spans="3:11" x14ac:dyDescent="0.2">
      <c r="C236" s="22"/>
      <c r="D236" s="22"/>
      <c r="J236" s="25"/>
      <c r="K236" s="25"/>
    </row>
    <row r="237" spans="3:11" x14ac:dyDescent="0.2">
      <c r="C237" s="22"/>
      <c r="D237" s="22"/>
      <c r="J237" s="25"/>
      <c r="K237" s="25"/>
    </row>
    <row r="238" spans="3:11" x14ac:dyDescent="0.2">
      <c r="C238" s="22"/>
      <c r="D238" s="22"/>
      <c r="J238" s="25"/>
      <c r="K238" s="25"/>
    </row>
    <row r="239" spans="3:11" x14ac:dyDescent="0.2">
      <c r="C239" s="22"/>
      <c r="D239" s="22"/>
      <c r="J239" s="25"/>
      <c r="K239" s="25"/>
    </row>
    <row r="240" spans="3:11" x14ac:dyDescent="0.2">
      <c r="C240" s="22"/>
      <c r="D240" s="22"/>
      <c r="J240" s="25"/>
      <c r="K240" s="25"/>
    </row>
    <row r="241" spans="3:11" x14ac:dyDescent="0.2">
      <c r="C241" s="22"/>
      <c r="D241" s="22"/>
      <c r="J241" s="25"/>
      <c r="K241" s="25"/>
    </row>
    <row r="242" spans="3:11" x14ac:dyDescent="0.2">
      <c r="C242" s="22"/>
      <c r="D242" s="22"/>
      <c r="J242" s="25"/>
      <c r="K242" s="25"/>
    </row>
    <row r="243" spans="3:11" x14ac:dyDescent="0.2">
      <c r="C243" s="22"/>
      <c r="D243" s="22"/>
      <c r="J243" s="25"/>
      <c r="K243" s="25"/>
    </row>
    <row r="244" spans="3:11" x14ac:dyDescent="0.2">
      <c r="C244" s="22"/>
      <c r="D244" s="22"/>
      <c r="J244" s="25"/>
      <c r="K244" s="25"/>
    </row>
    <row r="245" spans="3:11" x14ac:dyDescent="0.2">
      <c r="C245" s="22"/>
      <c r="D245" s="22"/>
      <c r="J245" s="25"/>
      <c r="K245" s="25"/>
    </row>
    <row r="246" spans="3:11" x14ac:dyDescent="0.2">
      <c r="C246" s="22"/>
      <c r="D246" s="22"/>
      <c r="J246" s="25"/>
      <c r="K246" s="25"/>
    </row>
    <row r="247" spans="3:11" x14ac:dyDescent="0.2">
      <c r="C247" s="22"/>
      <c r="D247" s="22"/>
      <c r="J247" s="25"/>
      <c r="K247" s="25"/>
    </row>
    <row r="248" spans="3:11" x14ac:dyDescent="0.2">
      <c r="C248" s="22"/>
      <c r="D248" s="22"/>
      <c r="J248" s="25"/>
      <c r="K248" s="25"/>
    </row>
    <row r="249" spans="3:11" x14ac:dyDescent="0.2">
      <c r="C249" s="22"/>
      <c r="D249" s="22"/>
      <c r="J249" s="25"/>
      <c r="K249" s="25"/>
    </row>
    <row r="250" spans="3:11" x14ac:dyDescent="0.2">
      <c r="C250" s="22"/>
      <c r="D250" s="22"/>
      <c r="J250" s="25"/>
      <c r="K250" s="25"/>
    </row>
    <row r="251" spans="3:11" x14ac:dyDescent="0.2">
      <c r="C251" s="22"/>
      <c r="D251" s="22"/>
      <c r="J251" s="25"/>
      <c r="K251" s="25"/>
    </row>
    <row r="252" spans="3:11" x14ac:dyDescent="0.2">
      <c r="C252" s="22"/>
      <c r="D252" s="22"/>
      <c r="J252" s="25"/>
      <c r="K252" s="25"/>
    </row>
    <row r="253" spans="3:11" x14ac:dyDescent="0.2">
      <c r="C253" s="22"/>
      <c r="D253" s="22"/>
      <c r="J253" s="25"/>
      <c r="K253" s="25"/>
    </row>
    <row r="254" spans="3:11" x14ac:dyDescent="0.2">
      <c r="C254" s="22"/>
      <c r="D254" s="22"/>
      <c r="J254" s="25"/>
      <c r="K254" s="25"/>
    </row>
    <row r="255" spans="3:11" x14ac:dyDescent="0.2">
      <c r="C255" s="22"/>
      <c r="D255" s="22"/>
      <c r="J255" s="25"/>
      <c r="K255" s="25"/>
    </row>
    <row r="256" spans="3:11" x14ac:dyDescent="0.2">
      <c r="C256" s="22"/>
      <c r="D256" s="22"/>
      <c r="J256" s="25"/>
      <c r="K256" s="25"/>
    </row>
    <row r="257" spans="3:11" x14ac:dyDescent="0.2">
      <c r="C257" s="22"/>
      <c r="D257" s="22"/>
      <c r="J257" s="25"/>
      <c r="K257" s="25"/>
    </row>
    <row r="258" spans="3:11" x14ac:dyDescent="0.2">
      <c r="C258" s="22"/>
      <c r="D258" s="22"/>
      <c r="J258" s="25"/>
      <c r="K258" s="25"/>
    </row>
    <row r="259" spans="3:11" x14ac:dyDescent="0.2">
      <c r="C259" s="22"/>
      <c r="D259" s="22"/>
      <c r="J259" s="25"/>
      <c r="K259" s="25"/>
    </row>
    <row r="260" spans="3:11" x14ac:dyDescent="0.2">
      <c r="C260" s="22"/>
      <c r="D260" s="22"/>
      <c r="J260" s="25"/>
      <c r="K260" s="25"/>
    </row>
    <row r="261" spans="3:11" x14ac:dyDescent="0.2">
      <c r="C261" s="22"/>
      <c r="D261" s="22"/>
      <c r="J261" s="25"/>
      <c r="K261" s="25"/>
    </row>
    <row r="262" spans="3:11" x14ac:dyDescent="0.2">
      <c r="C262" s="22"/>
      <c r="D262" s="22"/>
      <c r="J262" s="25"/>
      <c r="K262" s="25"/>
    </row>
    <row r="263" spans="3:11" x14ac:dyDescent="0.2">
      <c r="C263" s="22"/>
      <c r="D263" s="22"/>
      <c r="J263" s="25"/>
      <c r="K263" s="25"/>
    </row>
    <row r="264" spans="3:11" x14ac:dyDescent="0.2">
      <c r="C264" s="22"/>
      <c r="D264" s="22"/>
      <c r="J264" s="25"/>
      <c r="K264" s="25"/>
    </row>
    <row r="265" spans="3:11" x14ac:dyDescent="0.2">
      <c r="C265" s="22"/>
      <c r="D265" s="22"/>
      <c r="J265" s="25"/>
      <c r="K265" s="25"/>
    </row>
    <row r="266" spans="3:11" x14ac:dyDescent="0.2">
      <c r="C266" s="22"/>
      <c r="D266" s="22"/>
      <c r="J266" s="25"/>
      <c r="K266" s="25"/>
    </row>
    <row r="267" spans="3:11" x14ac:dyDescent="0.2">
      <c r="C267" s="22"/>
      <c r="D267" s="22"/>
      <c r="J267" s="25"/>
      <c r="K267" s="25"/>
    </row>
    <row r="268" spans="3:11" x14ac:dyDescent="0.2">
      <c r="C268" s="22"/>
      <c r="D268" s="22"/>
      <c r="J268" s="25"/>
      <c r="K268" s="25"/>
    </row>
    <row r="269" spans="3:11" x14ac:dyDescent="0.2">
      <c r="C269" s="22"/>
      <c r="D269" s="22"/>
      <c r="J269" s="25"/>
      <c r="K269" s="25"/>
    </row>
    <row r="270" spans="3:11" x14ac:dyDescent="0.2">
      <c r="C270" s="22"/>
      <c r="D270" s="22"/>
      <c r="J270" s="25"/>
      <c r="K270" s="25"/>
    </row>
    <row r="271" spans="3:11" x14ac:dyDescent="0.2">
      <c r="C271" s="22"/>
      <c r="D271" s="22"/>
      <c r="J271" s="25"/>
      <c r="K271" s="25"/>
    </row>
    <row r="272" spans="3:11" x14ac:dyDescent="0.2">
      <c r="C272" s="22"/>
      <c r="D272" s="22"/>
      <c r="J272" s="25"/>
      <c r="K272" s="25"/>
    </row>
    <row r="273" spans="3:11" x14ac:dyDescent="0.2">
      <c r="C273" s="22"/>
      <c r="D273" s="22"/>
      <c r="J273" s="25"/>
      <c r="K273" s="25"/>
    </row>
    <row r="274" spans="3:11" x14ac:dyDescent="0.2">
      <c r="C274" s="22"/>
      <c r="D274" s="22"/>
      <c r="J274" s="25"/>
      <c r="K274" s="25"/>
    </row>
    <row r="275" spans="3:11" x14ac:dyDescent="0.2">
      <c r="C275" s="22"/>
      <c r="D275" s="22"/>
      <c r="J275" s="25"/>
      <c r="K275" s="25"/>
    </row>
    <row r="276" spans="3:11" x14ac:dyDescent="0.2">
      <c r="C276" s="22"/>
      <c r="D276" s="22"/>
      <c r="J276" s="25"/>
      <c r="K276" s="25"/>
    </row>
    <row r="277" spans="3:11" x14ac:dyDescent="0.2">
      <c r="C277" s="22"/>
      <c r="D277" s="22"/>
      <c r="J277" s="25"/>
      <c r="K277" s="25"/>
    </row>
    <row r="278" spans="3:11" x14ac:dyDescent="0.2">
      <c r="C278" s="22"/>
      <c r="D278" s="22"/>
      <c r="J278" s="25"/>
      <c r="K278" s="25"/>
    </row>
    <row r="279" spans="3:11" x14ac:dyDescent="0.2">
      <c r="C279" s="22"/>
      <c r="D279" s="22"/>
      <c r="J279" s="25"/>
      <c r="K279" s="25"/>
    </row>
    <row r="280" spans="3:11" x14ac:dyDescent="0.2">
      <c r="C280" s="22"/>
      <c r="D280" s="22"/>
      <c r="J280" s="25"/>
      <c r="K280" s="25"/>
    </row>
    <row r="281" spans="3:11" x14ac:dyDescent="0.2">
      <c r="C281" s="22"/>
      <c r="D281" s="22"/>
      <c r="J281" s="25"/>
      <c r="K281" s="25"/>
    </row>
    <row r="282" spans="3:11" x14ac:dyDescent="0.2">
      <c r="C282" s="22"/>
      <c r="D282" s="22"/>
      <c r="J282" s="25"/>
      <c r="K282" s="25"/>
    </row>
    <row r="283" spans="3:11" x14ac:dyDescent="0.2">
      <c r="C283" s="22"/>
      <c r="D283" s="22"/>
      <c r="J283" s="25"/>
      <c r="K283" s="25"/>
    </row>
    <row r="284" spans="3:11" x14ac:dyDescent="0.2">
      <c r="C284" s="22"/>
      <c r="D284" s="22"/>
      <c r="J284" s="25"/>
      <c r="K284" s="25"/>
    </row>
    <row r="285" spans="3:11" x14ac:dyDescent="0.2">
      <c r="C285" s="22"/>
      <c r="D285" s="22"/>
      <c r="J285" s="25"/>
      <c r="K285" s="25"/>
    </row>
    <row r="286" spans="3:11" x14ac:dyDescent="0.2">
      <c r="C286" s="22"/>
      <c r="D286" s="22"/>
      <c r="J286" s="25"/>
      <c r="K286" s="25"/>
    </row>
    <row r="287" spans="3:11" x14ac:dyDescent="0.2">
      <c r="C287" s="22"/>
      <c r="D287" s="22"/>
      <c r="J287" s="25"/>
      <c r="K287" s="25"/>
    </row>
    <row r="288" spans="3:11" x14ac:dyDescent="0.2">
      <c r="C288" s="22"/>
      <c r="D288" s="22"/>
      <c r="J288" s="25"/>
      <c r="K288" s="25"/>
    </row>
    <row r="289" spans="3:11" x14ac:dyDescent="0.2">
      <c r="C289" s="22"/>
      <c r="D289" s="22"/>
      <c r="J289" s="25"/>
      <c r="K289" s="25"/>
    </row>
    <row r="290" spans="3:11" x14ac:dyDescent="0.2">
      <c r="C290" s="22"/>
      <c r="D290" s="22"/>
      <c r="J290" s="25"/>
      <c r="K290" s="25"/>
    </row>
    <row r="291" spans="3:11" x14ac:dyDescent="0.2">
      <c r="C291" s="22"/>
      <c r="D291" s="22"/>
      <c r="J291" s="25"/>
      <c r="K291" s="25"/>
    </row>
    <row r="292" spans="3:11" x14ac:dyDescent="0.2">
      <c r="C292" s="22"/>
      <c r="D292" s="22"/>
      <c r="J292" s="25"/>
      <c r="K292" s="25"/>
    </row>
    <row r="293" spans="3:11" x14ac:dyDescent="0.2">
      <c r="C293" s="22"/>
      <c r="D293" s="22"/>
      <c r="J293" s="25"/>
      <c r="K293" s="25"/>
    </row>
    <row r="294" spans="3:11" x14ac:dyDescent="0.2">
      <c r="C294" s="22"/>
      <c r="D294" s="22"/>
      <c r="J294" s="25"/>
      <c r="K294" s="25"/>
    </row>
    <row r="295" spans="3:11" x14ac:dyDescent="0.2">
      <c r="C295" s="22"/>
      <c r="D295" s="22"/>
      <c r="J295" s="25"/>
      <c r="K295" s="25"/>
    </row>
    <row r="296" spans="3:11" x14ac:dyDescent="0.2">
      <c r="C296" s="22"/>
      <c r="D296" s="22"/>
      <c r="J296" s="25"/>
      <c r="K296" s="25"/>
    </row>
    <row r="297" spans="3:11" x14ac:dyDescent="0.2">
      <c r="C297" s="22"/>
      <c r="D297" s="22"/>
      <c r="J297" s="25"/>
      <c r="K297" s="25"/>
    </row>
    <row r="298" spans="3:11" x14ac:dyDescent="0.2">
      <c r="C298" s="22"/>
      <c r="D298" s="22"/>
      <c r="J298" s="25"/>
      <c r="K298" s="25"/>
    </row>
    <row r="299" spans="3:11" x14ac:dyDescent="0.2">
      <c r="C299" s="22"/>
      <c r="D299" s="22"/>
      <c r="J299" s="25"/>
      <c r="K299" s="25"/>
    </row>
    <row r="300" spans="3:11" x14ac:dyDescent="0.2">
      <c r="C300" s="22"/>
      <c r="D300" s="22"/>
      <c r="J300" s="25"/>
      <c r="K300" s="25"/>
    </row>
    <row r="301" spans="3:11" x14ac:dyDescent="0.2">
      <c r="C301" s="22"/>
      <c r="D301" s="22"/>
      <c r="J301" s="25"/>
      <c r="K301" s="25"/>
    </row>
    <row r="302" spans="3:11" x14ac:dyDescent="0.2">
      <c r="C302" s="22"/>
      <c r="D302" s="22"/>
      <c r="J302" s="25"/>
      <c r="K302" s="25"/>
    </row>
    <row r="303" spans="3:11" x14ac:dyDescent="0.2">
      <c r="C303" s="22"/>
      <c r="D303" s="22"/>
      <c r="J303" s="25"/>
      <c r="K303" s="25"/>
    </row>
    <row r="304" spans="3:11" x14ac:dyDescent="0.2">
      <c r="C304" s="22"/>
      <c r="D304" s="22"/>
      <c r="J304" s="25"/>
      <c r="K304" s="25"/>
    </row>
    <row r="305" spans="3:11" x14ac:dyDescent="0.2">
      <c r="C305" s="22"/>
      <c r="D305" s="22"/>
      <c r="J305" s="25"/>
      <c r="K305" s="25"/>
    </row>
    <row r="306" spans="3:11" x14ac:dyDescent="0.2">
      <c r="C306" s="22"/>
      <c r="D306" s="22"/>
      <c r="J306" s="25"/>
      <c r="K306" s="25"/>
    </row>
    <row r="307" spans="3:11" x14ac:dyDescent="0.2">
      <c r="C307" s="22"/>
      <c r="D307" s="22"/>
      <c r="J307" s="25"/>
      <c r="K307" s="25"/>
    </row>
    <row r="308" spans="3:11" x14ac:dyDescent="0.2">
      <c r="C308" s="22"/>
      <c r="D308" s="22"/>
      <c r="J308" s="25"/>
      <c r="K308" s="25"/>
    </row>
    <row r="309" spans="3:11" x14ac:dyDescent="0.2">
      <c r="C309" s="22"/>
      <c r="D309" s="22"/>
      <c r="J309" s="25"/>
      <c r="K309" s="25"/>
    </row>
    <row r="310" spans="3:11" x14ac:dyDescent="0.2">
      <c r="C310" s="22"/>
      <c r="D310" s="22"/>
      <c r="J310" s="25"/>
      <c r="K310" s="25"/>
    </row>
    <row r="311" spans="3:11" x14ac:dyDescent="0.2">
      <c r="C311" s="22"/>
      <c r="D311" s="22"/>
      <c r="J311" s="25"/>
      <c r="K311" s="25"/>
    </row>
    <row r="312" spans="3:11" x14ac:dyDescent="0.2">
      <c r="C312" s="22"/>
      <c r="D312" s="22"/>
      <c r="J312" s="25"/>
      <c r="K312" s="25"/>
    </row>
    <row r="313" spans="3:11" x14ac:dyDescent="0.2">
      <c r="C313" s="22"/>
      <c r="D313" s="22"/>
      <c r="J313" s="25"/>
      <c r="K313" s="25"/>
    </row>
    <row r="314" spans="3:11" x14ac:dyDescent="0.2">
      <c r="C314" s="22"/>
      <c r="D314" s="22"/>
      <c r="J314" s="25"/>
      <c r="K314" s="25"/>
    </row>
    <row r="315" spans="3:11" x14ac:dyDescent="0.2">
      <c r="C315" s="22"/>
      <c r="D315" s="22"/>
      <c r="J315" s="25"/>
      <c r="K315" s="25"/>
    </row>
    <row r="316" spans="3:11" x14ac:dyDescent="0.2">
      <c r="C316" s="22"/>
      <c r="D316" s="22"/>
      <c r="J316" s="25"/>
      <c r="K316" s="25"/>
    </row>
    <row r="317" spans="3:11" x14ac:dyDescent="0.2">
      <c r="C317" s="22"/>
      <c r="D317" s="22"/>
      <c r="J317" s="25"/>
      <c r="K317" s="25"/>
    </row>
    <row r="318" spans="3:11" x14ac:dyDescent="0.2">
      <c r="C318" s="22"/>
      <c r="D318" s="22"/>
      <c r="J318" s="25"/>
      <c r="K318" s="25"/>
    </row>
    <row r="319" spans="3:11" x14ac:dyDescent="0.2">
      <c r="C319" s="22"/>
      <c r="D319" s="22"/>
      <c r="J319" s="25"/>
      <c r="K319" s="25"/>
    </row>
    <row r="320" spans="3:11" x14ac:dyDescent="0.2">
      <c r="C320" s="22"/>
      <c r="D320" s="22"/>
      <c r="J320" s="25"/>
      <c r="K320" s="25"/>
    </row>
    <row r="321" spans="3:11" x14ac:dyDescent="0.2">
      <c r="C321" s="22"/>
      <c r="D321" s="22"/>
      <c r="J321" s="25"/>
      <c r="K321" s="25"/>
    </row>
    <row r="322" spans="3:11" x14ac:dyDescent="0.2">
      <c r="C322" s="22"/>
      <c r="D322" s="22"/>
      <c r="J322" s="25"/>
      <c r="K322" s="25"/>
    </row>
    <row r="323" spans="3:11" x14ac:dyDescent="0.2">
      <c r="C323" s="22"/>
      <c r="D323" s="22"/>
      <c r="J323" s="25"/>
      <c r="K323" s="25"/>
    </row>
    <row r="324" spans="3:11" x14ac:dyDescent="0.2">
      <c r="C324" s="22"/>
      <c r="D324" s="22"/>
      <c r="J324" s="25"/>
      <c r="K324" s="25"/>
    </row>
    <row r="325" spans="3:11" x14ac:dyDescent="0.2">
      <c r="C325" s="22"/>
      <c r="D325" s="22"/>
      <c r="J325" s="25"/>
      <c r="K325" s="25"/>
    </row>
    <row r="326" spans="3:11" x14ac:dyDescent="0.2">
      <c r="C326" s="22"/>
      <c r="D326" s="22"/>
      <c r="J326" s="25"/>
      <c r="K326" s="25"/>
    </row>
    <row r="327" spans="3:11" x14ac:dyDescent="0.2">
      <c r="C327" s="22"/>
      <c r="D327" s="22"/>
      <c r="J327" s="25"/>
      <c r="K327" s="25"/>
    </row>
    <row r="328" spans="3:11" x14ac:dyDescent="0.2">
      <c r="C328" s="22"/>
      <c r="D328" s="22"/>
      <c r="J328" s="25"/>
      <c r="K328" s="25"/>
    </row>
    <row r="329" spans="3:11" x14ac:dyDescent="0.2">
      <c r="C329" s="22"/>
      <c r="D329" s="22"/>
      <c r="J329" s="25"/>
      <c r="K329" s="25"/>
    </row>
    <row r="330" spans="3:11" x14ac:dyDescent="0.2">
      <c r="C330" s="22"/>
      <c r="D330" s="22"/>
      <c r="J330" s="25"/>
      <c r="K330" s="25"/>
    </row>
    <row r="331" spans="3:11" x14ac:dyDescent="0.2">
      <c r="C331" s="22"/>
      <c r="D331" s="22"/>
      <c r="J331" s="25"/>
      <c r="K331" s="25"/>
    </row>
    <row r="332" spans="3:11" x14ac:dyDescent="0.2">
      <c r="C332" s="22"/>
      <c r="D332" s="22"/>
      <c r="J332" s="25"/>
      <c r="K332" s="25"/>
    </row>
    <row r="333" spans="3:11" x14ac:dyDescent="0.2">
      <c r="C333" s="22"/>
      <c r="D333" s="22"/>
      <c r="J333" s="25"/>
      <c r="K333" s="25"/>
    </row>
    <row r="334" spans="3:11" x14ac:dyDescent="0.2">
      <c r="C334" s="22"/>
      <c r="D334" s="22"/>
      <c r="J334" s="25"/>
      <c r="K334" s="25"/>
    </row>
    <row r="335" spans="3:11" x14ac:dyDescent="0.2">
      <c r="C335" s="22"/>
      <c r="D335" s="22"/>
      <c r="J335" s="25"/>
      <c r="K335" s="25"/>
    </row>
    <row r="336" spans="3:11" x14ac:dyDescent="0.2">
      <c r="C336" s="22"/>
      <c r="D336" s="22"/>
      <c r="J336" s="25"/>
      <c r="K336" s="25"/>
    </row>
    <row r="337" spans="3:11" x14ac:dyDescent="0.2">
      <c r="C337" s="22"/>
      <c r="D337" s="22"/>
      <c r="J337" s="25"/>
      <c r="K337" s="25"/>
    </row>
    <row r="338" spans="3:11" x14ac:dyDescent="0.2">
      <c r="C338" s="22"/>
      <c r="D338" s="22"/>
      <c r="J338" s="25"/>
      <c r="K338" s="25"/>
    </row>
    <row r="339" spans="3:11" x14ac:dyDescent="0.2">
      <c r="C339" s="22"/>
      <c r="D339" s="22"/>
      <c r="J339" s="25"/>
      <c r="K339" s="25"/>
    </row>
    <row r="340" spans="3:11" x14ac:dyDescent="0.2">
      <c r="C340" s="22"/>
      <c r="D340" s="22"/>
      <c r="J340" s="25"/>
      <c r="K340" s="25"/>
    </row>
    <row r="341" spans="3:11" x14ac:dyDescent="0.2">
      <c r="C341" s="22"/>
      <c r="D341" s="22"/>
      <c r="J341" s="25"/>
      <c r="K341" s="25"/>
    </row>
    <row r="342" spans="3:11" x14ac:dyDescent="0.2">
      <c r="C342" s="22"/>
      <c r="D342" s="22"/>
      <c r="J342" s="25"/>
      <c r="K342" s="25"/>
    </row>
    <row r="343" spans="3:11" x14ac:dyDescent="0.2">
      <c r="C343" s="22"/>
      <c r="D343" s="22"/>
      <c r="J343" s="25"/>
      <c r="K343" s="25"/>
    </row>
    <row r="344" spans="3:11" x14ac:dyDescent="0.2">
      <c r="C344" s="22"/>
      <c r="D344" s="22"/>
      <c r="J344" s="25"/>
      <c r="K344" s="25"/>
    </row>
    <row r="345" spans="3:11" x14ac:dyDescent="0.2">
      <c r="C345" s="22"/>
      <c r="D345" s="22"/>
      <c r="J345" s="25"/>
      <c r="K345" s="25"/>
    </row>
    <row r="346" spans="3:11" x14ac:dyDescent="0.2">
      <c r="C346" s="22"/>
      <c r="D346" s="22"/>
      <c r="J346" s="25"/>
      <c r="K346" s="25"/>
    </row>
    <row r="347" spans="3:11" x14ac:dyDescent="0.2">
      <c r="C347" s="22"/>
      <c r="D347" s="22"/>
      <c r="J347" s="25"/>
      <c r="K347" s="25"/>
    </row>
    <row r="348" spans="3:11" x14ac:dyDescent="0.2">
      <c r="C348" s="22"/>
      <c r="D348" s="22"/>
      <c r="J348" s="25"/>
      <c r="K348" s="25"/>
    </row>
    <row r="349" spans="3:11" x14ac:dyDescent="0.2">
      <c r="C349" s="22"/>
      <c r="D349" s="22"/>
      <c r="J349" s="25"/>
      <c r="K349" s="25"/>
    </row>
    <row r="350" spans="3:11" x14ac:dyDescent="0.2">
      <c r="C350" s="22"/>
      <c r="D350" s="22"/>
      <c r="J350" s="25"/>
      <c r="K350" s="25"/>
    </row>
    <row r="351" spans="3:11" x14ac:dyDescent="0.2">
      <c r="C351" s="22"/>
      <c r="D351" s="22"/>
      <c r="J351" s="25"/>
      <c r="K351" s="25"/>
    </row>
    <row r="352" spans="3:11" x14ac:dyDescent="0.2">
      <c r="C352" s="22"/>
      <c r="D352" s="22"/>
      <c r="J352" s="25"/>
      <c r="K352" s="25"/>
    </row>
    <row r="353" spans="3:11" x14ac:dyDescent="0.2">
      <c r="C353" s="22"/>
      <c r="D353" s="22"/>
      <c r="J353" s="25"/>
      <c r="K353" s="25"/>
    </row>
    <row r="354" spans="3:11" x14ac:dyDescent="0.2">
      <c r="C354" s="22"/>
      <c r="D354" s="22"/>
      <c r="J354" s="25"/>
      <c r="K354" s="25"/>
    </row>
    <row r="355" spans="3:11" x14ac:dyDescent="0.2">
      <c r="C355" s="22"/>
      <c r="D355" s="22"/>
      <c r="J355" s="25"/>
      <c r="K355" s="25"/>
    </row>
    <row r="356" spans="3:11" x14ac:dyDescent="0.2">
      <c r="C356" s="22"/>
      <c r="D356" s="22"/>
      <c r="J356" s="25"/>
      <c r="K356" s="25"/>
    </row>
    <row r="357" spans="3:11" x14ac:dyDescent="0.2">
      <c r="C357" s="22"/>
      <c r="D357" s="22"/>
      <c r="J357" s="25"/>
      <c r="K357" s="25"/>
    </row>
    <row r="358" spans="3:11" x14ac:dyDescent="0.2">
      <c r="C358" s="22"/>
      <c r="D358" s="22"/>
      <c r="J358" s="25"/>
      <c r="K358" s="25"/>
    </row>
    <row r="359" spans="3:11" x14ac:dyDescent="0.2">
      <c r="C359" s="22"/>
      <c r="D359" s="22"/>
      <c r="J359" s="25"/>
      <c r="K359" s="25"/>
    </row>
    <row r="360" spans="3:11" x14ac:dyDescent="0.2">
      <c r="C360" s="22"/>
      <c r="D360" s="22"/>
      <c r="J360" s="25"/>
      <c r="K360" s="25"/>
    </row>
    <row r="361" spans="3:11" x14ac:dyDescent="0.2">
      <c r="C361" s="22"/>
      <c r="D361" s="22"/>
      <c r="J361" s="25"/>
      <c r="K361" s="25"/>
    </row>
    <row r="362" spans="3:11" x14ac:dyDescent="0.2">
      <c r="C362" s="22"/>
      <c r="D362" s="22"/>
      <c r="J362" s="25"/>
      <c r="K362" s="25"/>
    </row>
    <row r="363" spans="3:11" x14ac:dyDescent="0.2">
      <c r="C363" s="22"/>
      <c r="D363" s="22"/>
      <c r="J363" s="25"/>
      <c r="K363" s="25"/>
    </row>
    <row r="364" spans="3:11" x14ac:dyDescent="0.2">
      <c r="C364" s="22"/>
      <c r="D364" s="22"/>
      <c r="J364" s="25"/>
      <c r="K364" s="25"/>
    </row>
    <row r="365" spans="3:11" x14ac:dyDescent="0.2">
      <c r="C365" s="22"/>
      <c r="D365" s="22"/>
      <c r="J365" s="25"/>
      <c r="K365" s="25"/>
    </row>
    <row r="366" spans="3:11" x14ac:dyDescent="0.2">
      <c r="C366" s="22"/>
      <c r="D366" s="22"/>
      <c r="J366" s="25"/>
      <c r="K366" s="25"/>
    </row>
    <row r="367" spans="3:11" x14ac:dyDescent="0.2">
      <c r="C367" s="22"/>
      <c r="D367" s="22"/>
      <c r="J367" s="25"/>
      <c r="K367" s="25"/>
    </row>
    <row r="368" spans="3:11" x14ac:dyDescent="0.2">
      <c r="C368" s="22"/>
      <c r="D368" s="22"/>
      <c r="J368" s="25"/>
      <c r="K368" s="25"/>
    </row>
    <row r="369" spans="3:11" x14ac:dyDescent="0.2">
      <c r="C369" s="22"/>
      <c r="D369" s="22"/>
      <c r="J369" s="25"/>
      <c r="K369" s="25"/>
    </row>
    <row r="370" spans="3:11" x14ac:dyDescent="0.2">
      <c r="C370" s="22"/>
      <c r="D370" s="22"/>
      <c r="J370" s="25"/>
      <c r="K370" s="25"/>
    </row>
    <row r="371" spans="3:11" x14ac:dyDescent="0.2">
      <c r="C371" s="22"/>
      <c r="D371" s="22"/>
      <c r="J371" s="25"/>
      <c r="K371" s="25"/>
    </row>
    <row r="372" spans="3:11" x14ac:dyDescent="0.2">
      <c r="C372" s="22"/>
      <c r="D372" s="22"/>
      <c r="J372" s="25"/>
      <c r="K372" s="25"/>
    </row>
    <row r="373" spans="3:11" x14ac:dyDescent="0.2">
      <c r="C373" s="22"/>
      <c r="D373" s="22"/>
      <c r="J373" s="25"/>
      <c r="K373" s="25"/>
    </row>
    <row r="374" spans="3:11" x14ac:dyDescent="0.2">
      <c r="C374" s="22"/>
      <c r="D374" s="22"/>
      <c r="J374" s="25"/>
      <c r="K374" s="25"/>
    </row>
    <row r="375" spans="3:11" x14ac:dyDescent="0.2">
      <c r="C375" s="22"/>
      <c r="D375" s="22"/>
      <c r="J375" s="25"/>
      <c r="K375" s="25"/>
    </row>
    <row r="376" spans="3:11" x14ac:dyDescent="0.2">
      <c r="C376" s="22"/>
      <c r="D376" s="22"/>
      <c r="J376" s="25"/>
      <c r="K376" s="25"/>
    </row>
    <row r="377" spans="3:11" x14ac:dyDescent="0.2">
      <c r="C377" s="22"/>
      <c r="D377" s="22"/>
      <c r="J377" s="25"/>
      <c r="K377" s="25"/>
    </row>
    <row r="378" spans="3:11" x14ac:dyDescent="0.2">
      <c r="C378" s="22"/>
      <c r="D378" s="22"/>
      <c r="J378" s="25"/>
      <c r="K378" s="25"/>
    </row>
    <row r="379" spans="3:11" x14ac:dyDescent="0.2">
      <c r="C379" s="22"/>
      <c r="D379" s="22"/>
      <c r="J379" s="25"/>
      <c r="K379" s="25"/>
    </row>
    <row r="380" spans="3:11" x14ac:dyDescent="0.2">
      <c r="C380" s="22"/>
      <c r="D380" s="22"/>
      <c r="J380" s="25"/>
      <c r="K380" s="25"/>
    </row>
    <row r="381" spans="3:11" x14ac:dyDescent="0.2">
      <c r="C381" s="22"/>
      <c r="D381" s="22"/>
      <c r="J381" s="25"/>
      <c r="K381" s="25"/>
    </row>
    <row r="382" spans="3:11" x14ac:dyDescent="0.2">
      <c r="C382" s="22"/>
      <c r="D382" s="22"/>
      <c r="J382" s="25"/>
      <c r="K382" s="25"/>
    </row>
    <row r="383" spans="3:11" x14ac:dyDescent="0.2">
      <c r="C383" s="22"/>
      <c r="D383" s="22"/>
      <c r="J383" s="25"/>
      <c r="K383" s="25"/>
    </row>
    <row r="384" spans="3:11" x14ac:dyDescent="0.2">
      <c r="C384" s="22"/>
      <c r="D384" s="22"/>
      <c r="J384" s="25"/>
      <c r="K384" s="25"/>
    </row>
    <row r="385" spans="3:11" x14ac:dyDescent="0.2">
      <c r="C385" s="22"/>
      <c r="D385" s="22"/>
      <c r="J385" s="25"/>
      <c r="K385" s="25"/>
    </row>
    <row r="386" spans="3:11" x14ac:dyDescent="0.2">
      <c r="C386" s="22"/>
      <c r="D386" s="22"/>
      <c r="J386" s="25"/>
      <c r="K386" s="25"/>
    </row>
    <row r="387" spans="3:11" x14ac:dyDescent="0.2">
      <c r="C387" s="22"/>
      <c r="D387" s="22"/>
      <c r="J387" s="25"/>
      <c r="K387" s="25"/>
    </row>
    <row r="388" spans="3:11" x14ac:dyDescent="0.2">
      <c r="C388" s="22"/>
      <c r="D388" s="22"/>
      <c r="J388" s="25"/>
      <c r="K388" s="25"/>
    </row>
    <row r="389" spans="3:11" x14ac:dyDescent="0.2">
      <c r="C389" s="22"/>
      <c r="D389" s="22"/>
      <c r="J389" s="25"/>
      <c r="K389" s="25"/>
    </row>
    <row r="390" spans="3:11" x14ac:dyDescent="0.2">
      <c r="C390" s="22"/>
      <c r="D390" s="22"/>
      <c r="J390" s="25"/>
      <c r="K390" s="25"/>
    </row>
    <row r="391" spans="3:11" x14ac:dyDescent="0.2">
      <c r="C391" s="22"/>
      <c r="D391" s="22"/>
      <c r="J391" s="25"/>
      <c r="K391" s="25"/>
    </row>
    <row r="392" spans="3:11" x14ac:dyDescent="0.2">
      <c r="C392" s="22"/>
      <c r="D392" s="22"/>
      <c r="J392" s="25"/>
      <c r="K392" s="25"/>
    </row>
    <row r="393" spans="3:11" x14ac:dyDescent="0.2">
      <c r="C393" s="22"/>
      <c r="D393" s="22"/>
      <c r="J393" s="25"/>
      <c r="K393" s="25"/>
    </row>
    <row r="394" spans="3:11" x14ac:dyDescent="0.2">
      <c r="C394" s="22"/>
      <c r="D394" s="22"/>
      <c r="J394" s="25"/>
      <c r="K394" s="25"/>
    </row>
    <row r="395" spans="3:11" x14ac:dyDescent="0.2">
      <c r="C395" s="22"/>
      <c r="D395" s="22"/>
      <c r="J395" s="25"/>
      <c r="K395" s="25"/>
    </row>
    <row r="396" spans="3:11" x14ac:dyDescent="0.2">
      <c r="C396" s="22"/>
      <c r="D396" s="22"/>
      <c r="J396" s="25"/>
      <c r="K396" s="25"/>
    </row>
    <row r="397" spans="3:11" x14ac:dyDescent="0.2">
      <c r="C397" s="22"/>
      <c r="D397" s="22"/>
      <c r="J397" s="25"/>
      <c r="K397" s="25"/>
    </row>
    <row r="398" spans="3:11" x14ac:dyDescent="0.2">
      <c r="C398" s="22"/>
      <c r="D398" s="22"/>
      <c r="J398" s="25"/>
      <c r="K398" s="25"/>
    </row>
    <row r="399" spans="3:11" x14ac:dyDescent="0.2">
      <c r="C399" s="22"/>
      <c r="D399" s="22"/>
      <c r="J399" s="25"/>
      <c r="K399" s="25"/>
    </row>
    <row r="400" spans="3:11" x14ac:dyDescent="0.2">
      <c r="C400" s="22"/>
      <c r="D400" s="22"/>
      <c r="J400" s="25"/>
      <c r="K400" s="25"/>
    </row>
    <row r="401" spans="3:11" x14ac:dyDescent="0.2">
      <c r="C401" s="22"/>
      <c r="D401" s="22"/>
      <c r="J401" s="25"/>
      <c r="K401" s="25"/>
    </row>
    <row r="402" spans="3:11" x14ac:dyDescent="0.2">
      <c r="C402" s="22"/>
      <c r="D402" s="22"/>
      <c r="J402" s="25"/>
      <c r="K402" s="25"/>
    </row>
    <row r="403" spans="3:11" x14ac:dyDescent="0.2">
      <c r="C403" s="22"/>
      <c r="D403" s="22"/>
      <c r="J403" s="25"/>
      <c r="K403" s="25"/>
    </row>
    <row r="404" spans="3:11" x14ac:dyDescent="0.2">
      <c r="C404" s="22"/>
      <c r="D404" s="22"/>
      <c r="J404" s="25"/>
      <c r="K404" s="25"/>
    </row>
    <row r="405" spans="3:11" x14ac:dyDescent="0.2">
      <c r="C405" s="22"/>
      <c r="D405" s="22"/>
      <c r="J405" s="25"/>
      <c r="K405" s="25"/>
    </row>
    <row r="406" spans="3:11" x14ac:dyDescent="0.2">
      <c r="C406" s="22"/>
      <c r="D406" s="22"/>
      <c r="J406" s="25"/>
      <c r="K406" s="25"/>
    </row>
    <row r="407" spans="3:11" x14ac:dyDescent="0.2">
      <c r="C407" s="22"/>
      <c r="D407" s="22"/>
      <c r="J407" s="25"/>
      <c r="K407" s="25"/>
    </row>
    <row r="408" spans="3:11" x14ac:dyDescent="0.2">
      <c r="C408" s="22"/>
      <c r="D408" s="22"/>
      <c r="J408" s="25"/>
      <c r="K408" s="25"/>
    </row>
    <row r="409" spans="3:11" x14ac:dyDescent="0.2">
      <c r="C409" s="22"/>
      <c r="D409" s="22"/>
      <c r="J409" s="25"/>
      <c r="K409" s="25"/>
    </row>
    <row r="410" spans="3:11" x14ac:dyDescent="0.2">
      <c r="C410" s="22"/>
      <c r="D410" s="22"/>
      <c r="J410" s="25"/>
      <c r="K410" s="25"/>
    </row>
    <row r="411" spans="3:11" x14ac:dyDescent="0.2">
      <c r="C411" s="22"/>
      <c r="D411" s="22"/>
      <c r="J411" s="25"/>
      <c r="K411" s="25"/>
    </row>
    <row r="412" spans="3:11" x14ac:dyDescent="0.2">
      <c r="C412" s="22"/>
      <c r="D412" s="22"/>
      <c r="J412" s="25"/>
      <c r="K412" s="25"/>
    </row>
    <row r="413" spans="3:11" x14ac:dyDescent="0.2">
      <c r="C413" s="22"/>
      <c r="D413" s="22"/>
      <c r="J413" s="25"/>
      <c r="K413" s="25"/>
    </row>
    <row r="414" spans="3:11" x14ac:dyDescent="0.2">
      <c r="C414" s="22"/>
      <c r="D414" s="22"/>
      <c r="J414" s="25"/>
      <c r="K414" s="25"/>
    </row>
    <row r="415" spans="3:11" x14ac:dyDescent="0.2">
      <c r="C415" s="22"/>
      <c r="D415" s="22"/>
      <c r="J415" s="25"/>
      <c r="K415" s="25"/>
    </row>
    <row r="416" spans="3:11" x14ac:dyDescent="0.2">
      <c r="C416" s="22"/>
      <c r="D416" s="22"/>
      <c r="J416" s="25"/>
      <c r="K416" s="25"/>
    </row>
    <row r="417" spans="3:11" x14ac:dyDescent="0.2">
      <c r="C417" s="22"/>
      <c r="D417" s="22"/>
      <c r="J417" s="25"/>
      <c r="K417" s="25"/>
    </row>
    <row r="418" spans="3:11" x14ac:dyDescent="0.2">
      <c r="C418" s="22"/>
      <c r="D418" s="22"/>
      <c r="J418" s="25"/>
      <c r="K418" s="25"/>
    </row>
    <row r="419" spans="3:11" x14ac:dyDescent="0.2">
      <c r="C419" s="22"/>
      <c r="D419" s="22"/>
      <c r="J419" s="25"/>
      <c r="K419" s="25"/>
    </row>
    <row r="420" spans="3:11" x14ac:dyDescent="0.2">
      <c r="C420" s="22"/>
      <c r="D420" s="22"/>
      <c r="J420" s="25"/>
      <c r="K420" s="25"/>
    </row>
    <row r="421" spans="3:11" x14ac:dyDescent="0.2">
      <c r="C421" s="22"/>
      <c r="D421" s="22"/>
      <c r="J421" s="25"/>
      <c r="K421" s="25"/>
    </row>
    <row r="422" spans="3:11" x14ac:dyDescent="0.2">
      <c r="C422" s="22"/>
      <c r="D422" s="22"/>
      <c r="J422" s="25"/>
      <c r="K422" s="25"/>
    </row>
    <row r="423" spans="3:11" x14ac:dyDescent="0.2">
      <c r="C423" s="22"/>
      <c r="D423" s="22"/>
      <c r="J423" s="25"/>
      <c r="K423" s="25"/>
    </row>
    <row r="424" spans="3:11" x14ac:dyDescent="0.2">
      <c r="C424" s="22"/>
      <c r="D424" s="22"/>
      <c r="J424" s="25"/>
      <c r="K424" s="25"/>
    </row>
    <row r="425" spans="3:11" x14ac:dyDescent="0.2">
      <c r="C425" s="22"/>
      <c r="D425" s="22"/>
      <c r="J425" s="25"/>
      <c r="K425" s="25"/>
    </row>
    <row r="426" spans="3:11" x14ac:dyDescent="0.2">
      <c r="C426" s="22"/>
      <c r="D426" s="22"/>
      <c r="J426" s="25"/>
      <c r="K426" s="25"/>
    </row>
    <row r="427" spans="3:11" x14ac:dyDescent="0.2">
      <c r="C427" s="22"/>
      <c r="D427" s="22"/>
      <c r="J427" s="25"/>
      <c r="K427" s="25"/>
    </row>
    <row r="428" spans="3:11" x14ac:dyDescent="0.2">
      <c r="C428" s="22"/>
      <c r="D428" s="22"/>
      <c r="J428" s="25"/>
      <c r="K428" s="25"/>
    </row>
    <row r="429" spans="3:11" x14ac:dyDescent="0.2">
      <c r="C429" s="22"/>
      <c r="D429" s="22"/>
      <c r="J429" s="25"/>
      <c r="K429" s="25"/>
    </row>
    <row r="430" spans="3:11" x14ac:dyDescent="0.2">
      <c r="C430" s="22"/>
      <c r="D430" s="22"/>
      <c r="J430" s="25"/>
      <c r="K430" s="25"/>
    </row>
    <row r="431" spans="3:11" x14ac:dyDescent="0.2">
      <c r="C431" s="22"/>
      <c r="D431" s="22"/>
      <c r="J431" s="25"/>
      <c r="K431" s="25"/>
    </row>
    <row r="432" spans="3:11" x14ac:dyDescent="0.2">
      <c r="C432" s="22"/>
      <c r="D432" s="22"/>
      <c r="J432" s="25"/>
      <c r="K432" s="25"/>
    </row>
    <row r="433" spans="3:11" x14ac:dyDescent="0.2">
      <c r="C433" s="22"/>
      <c r="D433" s="22"/>
      <c r="J433" s="25"/>
      <c r="K433" s="25"/>
    </row>
    <row r="434" spans="3:11" x14ac:dyDescent="0.2">
      <c r="C434" s="22"/>
      <c r="D434" s="22"/>
      <c r="J434" s="25"/>
      <c r="K434" s="25"/>
    </row>
    <row r="435" spans="3:11" x14ac:dyDescent="0.2">
      <c r="C435" s="22"/>
      <c r="D435" s="22"/>
      <c r="J435" s="25"/>
      <c r="K435" s="25"/>
    </row>
    <row r="436" spans="3:11" x14ac:dyDescent="0.2">
      <c r="C436" s="22"/>
      <c r="D436" s="22"/>
      <c r="J436" s="25"/>
      <c r="K436" s="25"/>
    </row>
    <row r="437" spans="3:11" x14ac:dyDescent="0.2">
      <c r="C437" s="22"/>
      <c r="D437" s="22"/>
      <c r="J437" s="25"/>
      <c r="K437" s="25"/>
    </row>
    <row r="438" spans="3:11" x14ac:dyDescent="0.2">
      <c r="C438" s="22"/>
      <c r="D438" s="22"/>
      <c r="J438" s="25"/>
      <c r="K438" s="25"/>
    </row>
    <row r="439" spans="3:11" x14ac:dyDescent="0.2">
      <c r="C439" s="22"/>
      <c r="D439" s="22"/>
      <c r="J439" s="25"/>
      <c r="K439" s="25"/>
    </row>
    <row r="440" spans="3:11" x14ac:dyDescent="0.2">
      <c r="C440" s="22"/>
      <c r="D440" s="22"/>
      <c r="J440" s="25"/>
      <c r="K440" s="25"/>
    </row>
    <row r="441" spans="3:11" x14ac:dyDescent="0.2">
      <c r="C441" s="22"/>
      <c r="D441" s="22"/>
      <c r="J441" s="25"/>
      <c r="K441" s="25"/>
    </row>
    <row r="442" spans="3:11" x14ac:dyDescent="0.2">
      <c r="C442" s="22"/>
      <c r="D442" s="22"/>
      <c r="J442" s="25"/>
      <c r="K442" s="25"/>
    </row>
    <row r="443" spans="3:11" x14ac:dyDescent="0.2">
      <c r="C443" s="22"/>
      <c r="D443" s="22"/>
      <c r="J443" s="25"/>
      <c r="K443" s="25"/>
    </row>
    <row r="444" spans="3:11" x14ac:dyDescent="0.2">
      <c r="C444" s="22"/>
      <c r="D444" s="22"/>
      <c r="J444" s="25"/>
      <c r="K444" s="25"/>
    </row>
    <row r="445" spans="3:11" x14ac:dyDescent="0.2">
      <c r="C445" s="22"/>
      <c r="D445" s="22"/>
      <c r="J445" s="25"/>
      <c r="K445" s="25"/>
    </row>
    <row r="446" spans="3:11" x14ac:dyDescent="0.2">
      <c r="C446" s="22"/>
      <c r="D446" s="22"/>
      <c r="J446" s="25"/>
      <c r="K446" s="25"/>
    </row>
    <row r="447" spans="3:11" x14ac:dyDescent="0.2">
      <c r="C447" s="22"/>
      <c r="D447" s="22"/>
      <c r="J447" s="25"/>
      <c r="K447" s="25"/>
    </row>
    <row r="448" spans="3:11" x14ac:dyDescent="0.2">
      <c r="C448" s="22"/>
      <c r="D448" s="22"/>
      <c r="J448" s="25"/>
      <c r="K448" s="25"/>
    </row>
    <row r="449" spans="3:11" x14ac:dyDescent="0.2">
      <c r="C449" s="22"/>
      <c r="D449" s="22"/>
      <c r="J449" s="25"/>
      <c r="K449" s="25"/>
    </row>
    <row r="450" spans="3:11" x14ac:dyDescent="0.2">
      <c r="C450" s="22"/>
      <c r="D450" s="22"/>
      <c r="J450" s="25"/>
      <c r="K450" s="25"/>
    </row>
    <row r="451" spans="3:11" x14ac:dyDescent="0.2">
      <c r="C451" s="22"/>
      <c r="D451" s="22"/>
      <c r="J451" s="25"/>
      <c r="K451" s="25"/>
    </row>
    <row r="452" spans="3:11" x14ac:dyDescent="0.2">
      <c r="C452" s="22"/>
      <c r="D452" s="22"/>
      <c r="J452" s="25"/>
      <c r="K452" s="25"/>
    </row>
    <row r="453" spans="3:11" x14ac:dyDescent="0.2">
      <c r="C453" s="22"/>
      <c r="D453" s="22"/>
      <c r="J453" s="25"/>
      <c r="K453" s="25"/>
    </row>
    <row r="454" spans="3:11" x14ac:dyDescent="0.2">
      <c r="C454" s="22"/>
      <c r="D454" s="22"/>
      <c r="J454" s="25"/>
      <c r="K454" s="25"/>
    </row>
    <row r="455" spans="3:11" x14ac:dyDescent="0.2">
      <c r="C455" s="22"/>
      <c r="D455" s="22"/>
      <c r="J455" s="25"/>
      <c r="K455" s="25"/>
    </row>
    <row r="456" spans="3:11" x14ac:dyDescent="0.2">
      <c r="C456" s="22"/>
      <c r="D456" s="22"/>
      <c r="J456" s="25"/>
      <c r="K456" s="25"/>
    </row>
    <row r="457" spans="3:11" x14ac:dyDescent="0.2">
      <c r="C457" s="22"/>
      <c r="D457" s="22"/>
      <c r="J457" s="25"/>
      <c r="K457" s="25"/>
    </row>
    <row r="458" spans="3:11" x14ac:dyDescent="0.2">
      <c r="C458" s="22"/>
      <c r="D458" s="22"/>
      <c r="J458" s="25"/>
      <c r="K458" s="25"/>
    </row>
    <row r="459" spans="3:11" x14ac:dyDescent="0.2">
      <c r="C459" s="22"/>
      <c r="D459" s="22"/>
      <c r="J459" s="25"/>
      <c r="K459" s="25"/>
    </row>
    <row r="460" spans="3:11" x14ac:dyDescent="0.2">
      <c r="C460" s="22"/>
      <c r="D460" s="22"/>
      <c r="J460" s="25"/>
      <c r="K460" s="25"/>
    </row>
    <row r="461" spans="3:11" x14ac:dyDescent="0.2">
      <c r="C461" s="22"/>
      <c r="D461" s="22"/>
      <c r="J461" s="25"/>
      <c r="K461" s="25"/>
    </row>
    <row r="462" spans="3:11" x14ac:dyDescent="0.2">
      <c r="C462" s="22"/>
      <c r="D462" s="22"/>
      <c r="J462" s="25"/>
      <c r="K462" s="25"/>
    </row>
    <row r="463" spans="3:11" x14ac:dyDescent="0.2">
      <c r="C463" s="22"/>
      <c r="D463" s="22"/>
      <c r="J463" s="25"/>
      <c r="K463" s="25"/>
    </row>
    <row r="464" spans="3:11" x14ac:dyDescent="0.2">
      <c r="C464" s="22"/>
      <c r="D464" s="22"/>
      <c r="J464" s="25"/>
      <c r="K464" s="25"/>
    </row>
    <row r="465" spans="3:11" x14ac:dyDescent="0.2">
      <c r="C465" s="22"/>
      <c r="D465" s="22"/>
      <c r="J465" s="25"/>
      <c r="K465" s="25"/>
    </row>
    <row r="466" spans="3:11" x14ac:dyDescent="0.2">
      <c r="C466" s="22"/>
      <c r="D466" s="22"/>
      <c r="J466" s="25"/>
      <c r="K466" s="25"/>
    </row>
    <row r="467" spans="3:11" x14ac:dyDescent="0.2">
      <c r="C467" s="22"/>
      <c r="D467" s="22"/>
      <c r="J467" s="25"/>
      <c r="K467" s="25"/>
    </row>
    <row r="468" spans="3:11" x14ac:dyDescent="0.2">
      <c r="C468" s="22"/>
      <c r="D468" s="22"/>
      <c r="J468" s="25"/>
      <c r="K468" s="25"/>
    </row>
    <row r="469" spans="3:11" x14ac:dyDescent="0.2">
      <c r="C469" s="22"/>
      <c r="D469" s="22"/>
      <c r="J469" s="25"/>
      <c r="K469" s="25"/>
    </row>
    <row r="470" spans="3:11" x14ac:dyDescent="0.2">
      <c r="C470" s="22"/>
      <c r="D470" s="22"/>
      <c r="J470" s="25"/>
      <c r="K470" s="25"/>
    </row>
    <row r="471" spans="3:11" x14ac:dyDescent="0.2">
      <c r="C471" s="22"/>
      <c r="D471" s="22"/>
      <c r="J471" s="25"/>
      <c r="K471" s="25"/>
    </row>
    <row r="472" spans="3:11" x14ac:dyDescent="0.2">
      <c r="C472" s="22"/>
      <c r="D472" s="22"/>
      <c r="J472" s="25"/>
      <c r="K472" s="25"/>
    </row>
    <row r="473" spans="3:11" x14ac:dyDescent="0.2">
      <c r="C473" s="22"/>
      <c r="D473" s="22"/>
      <c r="J473" s="25"/>
      <c r="K473" s="25"/>
    </row>
    <row r="474" spans="3:11" x14ac:dyDescent="0.2">
      <c r="C474" s="22"/>
      <c r="D474" s="22"/>
      <c r="J474" s="25"/>
      <c r="K474" s="25"/>
    </row>
    <row r="475" spans="3:11" x14ac:dyDescent="0.2">
      <c r="C475" s="22"/>
      <c r="D475" s="22"/>
      <c r="J475" s="25"/>
      <c r="K475" s="25"/>
    </row>
    <row r="476" spans="3:11" x14ac:dyDescent="0.2">
      <c r="C476" s="22"/>
      <c r="D476" s="22"/>
      <c r="J476" s="25"/>
      <c r="K476" s="25"/>
    </row>
    <row r="477" spans="3:11" x14ac:dyDescent="0.2">
      <c r="C477" s="22"/>
      <c r="D477" s="22"/>
      <c r="J477" s="25"/>
      <c r="K477" s="25"/>
    </row>
    <row r="478" spans="3:11" x14ac:dyDescent="0.2">
      <c r="C478" s="22"/>
      <c r="D478" s="22"/>
      <c r="J478" s="25"/>
      <c r="K478" s="25"/>
    </row>
    <row r="479" spans="3:11" x14ac:dyDescent="0.2">
      <c r="C479" s="22"/>
      <c r="D479" s="22"/>
      <c r="J479" s="25"/>
      <c r="K479" s="25"/>
    </row>
    <row r="480" spans="3:11" x14ac:dyDescent="0.2">
      <c r="C480" s="22"/>
      <c r="D480" s="22"/>
      <c r="J480" s="25"/>
      <c r="K480" s="25"/>
    </row>
    <row r="481" spans="3:11" x14ac:dyDescent="0.2">
      <c r="C481" s="22"/>
      <c r="D481" s="22"/>
      <c r="J481" s="25"/>
      <c r="K481" s="25"/>
    </row>
    <row r="482" spans="3:11" x14ac:dyDescent="0.2">
      <c r="C482" s="22"/>
      <c r="D482" s="22"/>
      <c r="J482" s="25"/>
      <c r="K482" s="25"/>
    </row>
    <row r="483" spans="3:11" x14ac:dyDescent="0.2">
      <c r="C483" s="22"/>
      <c r="D483" s="22"/>
      <c r="J483" s="25"/>
      <c r="K483" s="25"/>
    </row>
    <row r="484" spans="3:11" x14ac:dyDescent="0.2">
      <c r="C484" s="22"/>
      <c r="D484" s="22"/>
      <c r="J484" s="25"/>
      <c r="K484" s="25"/>
    </row>
    <row r="485" spans="3:11" x14ac:dyDescent="0.2">
      <c r="C485" s="22"/>
      <c r="D485" s="22"/>
      <c r="J485" s="25"/>
      <c r="K485" s="25"/>
    </row>
    <row r="486" spans="3:11" x14ac:dyDescent="0.2">
      <c r="C486" s="22"/>
      <c r="D486" s="22"/>
      <c r="J486" s="25"/>
      <c r="K486" s="25"/>
    </row>
    <row r="487" spans="3:11" x14ac:dyDescent="0.2">
      <c r="C487" s="22"/>
      <c r="D487" s="22"/>
      <c r="J487" s="25"/>
      <c r="K487" s="25"/>
    </row>
    <row r="488" spans="3:11" x14ac:dyDescent="0.2">
      <c r="C488" s="22"/>
      <c r="D488" s="22"/>
      <c r="J488" s="25"/>
      <c r="K488" s="25"/>
    </row>
    <row r="489" spans="3:11" x14ac:dyDescent="0.2">
      <c r="C489" s="22"/>
      <c r="D489" s="22"/>
      <c r="J489" s="25"/>
      <c r="K489" s="25"/>
    </row>
    <row r="490" spans="3:11" x14ac:dyDescent="0.2">
      <c r="C490" s="22"/>
      <c r="D490" s="22"/>
      <c r="J490" s="25"/>
      <c r="K490" s="25"/>
    </row>
    <row r="491" spans="3:11" x14ac:dyDescent="0.2">
      <c r="C491" s="22"/>
      <c r="D491" s="22"/>
      <c r="J491" s="25"/>
      <c r="K491" s="25"/>
    </row>
    <row r="492" spans="3:11" x14ac:dyDescent="0.2">
      <c r="C492" s="22"/>
      <c r="D492" s="22"/>
      <c r="J492" s="25"/>
      <c r="K492" s="25"/>
    </row>
    <row r="493" spans="3:11" x14ac:dyDescent="0.2">
      <c r="C493" s="22"/>
      <c r="D493" s="22"/>
      <c r="J493" s="25"/>
      <c r="K493" s="25"/>
    </row>
    <row r="494" spans="3:11" x14ac:dyDescent="0.2">
      <c r="C494" s="22"/>
      <c r="D494" s="22"/>
      <c r="J494" s="25"/>
      <c r="K494" s="25"/>
    </row>
    <row r="495" spans="3:11" x14ac:dyDescent="0.2">
      <c r="C495" s="22"/>
      <c r="D495" s="22"/>
      <c r="J495" s="25"/>
      <c r="K495" s="25"/>
    </row>
    <row r="496" spans="3:11" x14ac:dyDescent="0.2">
      <c r="C496" s="22"/>
      <c r="D496" s="22"/>
      <c r="J496" s="25"/>
      <c r="K496" s="25"/>
    </row>
    <row r="497" spans="3:11" x14ac:dyDescent="0.2">
      <c r="C497" s="22"/>
      <c r="D497" s="22"/>
      <c r="J497" s="25"/>
      <c r="K497" s="25"/>
    </row>
    <row r="498" spans="3:11" x14ac:dyDescent="0.2">
      <c r="C498" s="22"/>
      <c r="D498" s="22"/>
      <c r="J498" s="25"/>
      <c r="K498" s="25"/>
    </row>
    <row r="499" spans="3:11" x14ac:dyDescent="0.2">
      <c r="C499" s="22"/>
      <c r="D499" s="22"/>
      <c r="J499" s="25"/>
      <c r="K499" s="25"/>
    </row>
    <row r="500" spans="3:11" x14ac:dyDescent="0.2">
      <c r="C500" s="22"/>
      <c r="D500" s="22"/>
      <c r="J500" s="25"/>
      <c r="K500" s="25"/>
    </row>
    <row r="501" spans="3:11" x14ac:dyDescent="0.2">
      <c r="C501" s="22"/>
      <c r="D501" s="22"/>
      <c r="J501" s="25"/>
      <c r="K501" s="25"/>
    </row>
    <row r="502" spans="3:11" x14ac:dyDescent="0.2">
      <c r="C502" s="22"/>
      <c r="D502" s="22"/>
      <c r="J502" s="25"/>
      <c r="K502" s="25"/>
    </row>
    <row r="503" spans="3:11" x14ac:dyDescent="0.2">
      <c r="C503" s="22"/>
      <c r="D503" s="22"/>
      <c r="J503" s="25"/>
      <c r="K503" s="25"/>
    </row>
    <row r="504" spans="3:11" x14ac:dyDescent="0.2">
      <c r="C504" s="22"/>
      <c r="D504" s="22"/>
      <c r="J504" s="25"/>
      <c r="K504" s="25"/>
    </row>
    <row r="505" spans="3:11" x14ac:dyDescent="0.2">
      <c r="C505" s="22"/>
      <c r="D505" s="22"/>
      <c r="J505" s="25"/>
      <c r="K505" s="25"/>
    </row>
    <row r="506" spans="3:11" x14ac:dyDescent="0.2">
      <c r="C506" s="22"/>
      <c r="D506" s="22"/>
      <c r="J506" s="25"/>
      <c r="K506" s="25"/>
    </row>
    <row r="507" spans="3:11" x14ac:dyDescent="0.2">
      <c r="C507" s="22"/>
      <c r="D507" s="22"/>
      <c r="J507" s="25"/>
      <c r="K507" s="25"/>
    </row>
    <row r="508" spans="3:11" x14ac:dyDescent="0.2">
      <c r="C508" s="22"/>
      <c r="D508" s="22"/>
      <c r="J508" s="25"/>
      <c r="K508" s="25"/>
    </row>
    <row r="509" spans="3:11" x14ac:dyDescent="0.2">
      <c r="C509" s="22"/>
      <c r="D509" s="22"/>
      <c r="J509" s="25"/>
      <c r="K509" s="25"/>
    </row>
    <row r="510" spans="3:11" x14ac:dyDescent="0.2">
      <c r="C510" s="22"/>
      <c r="D510" s="22"/>
      <c r="J510" s="25"/>
      <c r="K510" s="25"/>
    </row>
    <row r="511" spans="3:11" x14ac:dyDescent="0.2">
      <c r="C511" s="22"/>
      <c r="D511" s="22"/>
      <c r="J511" s="25"/>
      <c r="K511" s="25"/>
    </row>
    <row r="512" spans="3:11" x14ac:dyDescent="0.2">
      <c r="C512" s="22"/>
      <c r="D512" s="22"/>
      <c r="J512" s="25"/>
      <c r="K512" s="25"/>
    </row>
    <row r="513" spans="3:11" x14ac:dyDescent="0.2">
      <c r="C513" s="22"/>
      <c r="D513" s="22"/>
      <c r="J513" s="25"/>
      <c r="K513" s="25"/>
    </row>
    <row r="514" spans="3:11" x14ac:dyDescent="0.2">
      <c r="C514" s="22"/>
      <c r="D514" s="22"/>
      <c r="J514" s="25"/>
      <c r="K514" s="25"/>
    </row>
    <row r="515" spans="3:11" x14ac:dyDescent="0.2">
      <c r="C515" s="22"/>
      <c r="D515" s="22"/>
      <c r="J515" s="25"/>
      <c r="K515" s="25"/>
    </row>
    <row r="516" spans="3:11" x14ac:dyDescent="0.2">
      <c r="C516" s="22"/>
      <c r="D516" s="22"/>
      <c r="J516" s="25"/>
      <c r="K516" s="25"/>
    </row>
    <row r="517" spans="3:11" x14ac:dyDescent="0.2">
      <c r="C517" s="22"/>
      <c r="D517" s="22"/>
      <c r="J517" s="25"/>
      <c r="K517" s="25"/>
    </row>
    <row r="518" spans="3:11" x14ac:dyDescent="0.2">
      <c r="C518" s="22"/>
      <c r="D518" s="22"/>
      <c r="J518" s="25"/>
      <c r="K518" s="25"/>
    </row>
    <row r="519" spans="3:11" x14ac:dyDescent="0.2">
      <c r="C519" s="22"/>
      <c r="D519" s="22"/>
      <c r="J519" s="25"/>
      <c r="K519" s="25"/>
    </row>
    <row r="520" spans="3:11" x14ac:dyDescent="0.2">
      <c r="C520" s="22"/>
      <c r="D520" s="22"/>
      <c r="J520" s="25"/>
      <c r="K520" s="25"/>
    </row>
    <row r="521" spans="3:11" x14ac:dyDescent="0.2">
      <c r="C521" s="22"/>
      <c r="D521" s="22"/>
      <c r="J521" s="25"/>
      <c r="K521" s="25"/>
    </row>
    <row r="522" spans="3:11" x14ac:dyDescent="0.2">
      <c r="C522" s="22"/>
      <c r="D522" s="22"/>
      <c r="J522" s="25"/>
      <c r="K522" s="25"/>
    </row>
    <row r="523" spans="3:11" x14ac:dyDescent="0.2">
      <c r="C523" s="22"/>
      <c r="D523" s="22"/>
      <c r="J523" s="25"/>
      <c r="K523" s="25"/>
    </row>
    <row r="524" spans="3:11" x14ac:dyDescent="0.2">
      <c r="C524" s="22"/>
      <c r="D524" s="22"/>
      <c r="J524" s="25"/>
      <c r="K524" s="25"/>
    </row>
    <row r="525" spans="3:11" x14ac:dyDescent="0.2">
      <c r="C525" s="22"/>
      <c r="D525" s="22"/>
      <c r="J525" s="25"/>
      <c r="K525" s="25"/>
    </row>
    <row r="526" spans="3:11" x14ac:dyDescent="0.2">
      <c r="C526" s="22"/>
      <c r="D526" s="22"/>
      <c r="J526" s="25"/>
      <c r="K526" s="25"/>
    </row>
    <row r="527" spans="3:11" x14ac:dyDescent="0.2">
      <c r="C527" s="22"/>
      <c r="D527" s="22"/>
      <c r="J527" s="25"/>
      <c r="K527" s="25"/>
    </row>
    <row r="528" spans="3:11" x14ac:dyDescent="0.2">
      <c r="C528" s="22"/>
      <c r="D528" s="22"/>
      <c r="J528" s="25"/>
      <c r="K528" s="25"/>
    </row>
    <row r="529" spans="3:11" x14ac:dyDescent="0.2">
      <c r="C529" s="22"/>
      <c r="D529" s="22"/>
      <c r="J529" s="25"/>
      <c r="K529" s="25"/>
    </row>
    <row r="530" spans="3:11" x14ac:dyDescent="0.2">
      <c r="C530" s="22"/>
      <c r="D530" s="22"/>
      <c r="J530" s="25"/>
      <c r="K530" s="25"/>
    </row>
    <row r="531" spans="3:11" x14ac:dyDescent="0.2">
      <c r="C531" s="22"/>
      <c r="D531" s="22"/>
      <c r="J531" s="25"/>
      <c r="K531" s="25"/>
    </row>
    <row r="532" spans="3:11" x14ac:dyDescent="0.2">
      <c r="C532" s="22"/>
      <c r="D532" s="22"/>
      <c r="J532" s="25"/>
      <c r="K532" s="25"/>
    </row>
    <row r="533" spans="3:11" x14ac:dyDescent="0.2">
      <c r="C533" s="22"/>
      <c r="D533" s="22"/>
      <c r="J533" s="25"/>
      <c r="K533" s="25"/>
    </row>
    <row r="534" spans="3:11" x14ac:dyDescent="0.2">
      <c r="C534" s="22"/>
      <c r="D534" s="22"/>
      <c r="J534" s="25"/>
      <c r="K534" s="25"/>
    </row>
    <row r="535" spans="3:11" x14ac:dyDescent="0.2">
      <c r="C535" s="22"/>
      <c r="D535" s="22"/>
      <c r="J535" s="25"/>
      <c r="K535" s="25"/>
    </row>
    <row r="536" spans="3:11" x14ac:dyDescent="0.2">
      <c r="C536" s="22"/>
      <c r="D536" s="22"/>
      <c r="J536" s="25"/>
      <c r="K536" s="25"/>
    </row>
    <row r="537" spans="3:11" x14ac:dyDescent="0.2">
      <c r="C537" s="22"/>
      <c r="D537" s="22"/>
      <c r="J537" s="25"/>
      <c r="K537" s="25"/>
    </row>
    <row r="538" spans="3:11" x14ac:dyDescent="0.2">
      <c r="C538" s="22"/>
      <c r="D538" s="22"/>
      <c r="J538" s="25"/>
      <c r="K538" s="25"/>
    </row>
    <row r="539" spans="3:11" x14ac:dyDescent="0.2">
      <c r="C539" s="22"/>
      <c r="D539" s="22"/>
      <c r="J539" s="25"/>
      <c r="K539" s="25"/>
    </row>
    <row r="540" spans="3:11" x14ac:dyDescent="0.2">
      <c r="C540" s="22"/>
      <c r="D540" s="22"/>
      <c r="J540" s="25"/>
      <c r="K540" s="25"/>
    </row>
    <row r="541" spans="3:11" x14ac:dyDescent="0.2">
      <c r="C541" s="22"/>
      <c r="D541" s="22"/>
      <c r="J541" s="25"/>
      <c r="K541" s="25"/>
    </row>
    <row r="542" spans="3:11" x14ac:dyDescent="0.2">
      <c r="C542" s="22"/>
      <c r="D542" s="22"/>
      <c r="J542" s="25"/>
      <c r="K542" s="25"/>
    </row>
    <row r="543" spans="3:11" x14ac:dyDescent="0.2">
      <c r="C543" s="22"/>
      <c r="D543" s="22"/>
      <c r="J543" s="25"/>
      <c r="K543" s="25"/>
    </row>
    <row r="544" spans="3:11" x14ac:dyDescent="0.2">
      <c r="C544" s="22"/>
      <c r="D544" s="22"/>
      <c r="J544" s="25"/>
      <c r="K544" s="25"/>
    </row>
    <row r="545" spans="3:11" x14ac:dyDescent="0.2">
      <c r="C545" s="22"/>
      <c r="D545" s="22"/>
      <c r="J545" s="25"/>
      <c r="K545" s="25"/>
    </row>
    <row r="546" spans="3:11" x14ac:dyDescent="0.2">
      <c r="C546" s="22"/>
      <c r="D546" s="22"/>
      <c r="J546" s="25"/>
      <c r="K546" s="25"/>
    </row>
    <row r="547" spans="3:11" x14ac:dyDescent="0.2">
      <c r="C547" s="22"/>
      <c r="D547" s="22"/>
      <c r="J547" s="25"/>
      <c r="K547" s="25"/>
    </row>
    <row r="548" spans="3:11" x14ac:dyDescent="0.2">
      <c r="C548" s="22"/>
      <c r="D548" s="22"/>
      <c r="J548" s="25"/>
      <c r="K548" s="25"/>
    </row>
    <row r="549" spans="3:11" x14ac:dyDescent="0.2">
      <c r="C549" s="22"/>
      <c r="D549" s="22"/>
      <c r="J549" s="25"/>
      <c r="K549" s="25"/>
    </row>
    <row r="550" spans="3:11" x14ac:dyDescent="0.2">
      <c r="C550" s="22"/>
      <c r="D550" s="22"/>
      <c r="J550" s="25"/>
      <c r="K550" s="25"/>
    </row>
    <row r="551" spans="3:11" x14ac:dyDescent="0.2">
      <c r="C551" s="22"/>
      <c r="D551" s="22"/>
      <c r="J551" s="25"/>
      <c r="K551" s="25"/>
    </row>
    <row r="552" spans="3:11" x14ac:dyDescent="0.2">
      <c r="C552" s="22"/>
      <c r="D552" s="22"/>
      <c r="J552" s="25"/>
      <c r="K552" s="25"/>
    </row>
    <row r="553" spans="3:11" x14ac:dyDescent="0.2">
      <c r="C553" s="22"/>
      <c r="D553" s="22"/>
      <c r="J553" s="25"/>
      <c r="K553" s="25"/>
    </row>
    <row r="554" spans="3:11" x14ac:dyDescent="0.2">
      <c r="C554" s="22"/>
      <c r="D554" s="22"/>
      <c r="J554" s="25"/>
      <c r="K554" s="25"/>
    </row>
    <row r="555" spans="3:11" x14ac:dyDescent="0.2">
      <c r="C555" s="22"/>
      <c r="D555" s="22"/>
      <c r="J555" s="25"/>
      <c r="K555" s="25"/>
    </row>
    <row r="556" spans="3:11" x14ac:dyDescent="0.2">
      <c r="C556" s="22"/>
      <c r="D556" s="22"/>
      <c r="J556" s="25"/>
      <c r="K556" s="25"/>
    </row>
    <row r="557" spans="3:11" x14ac:dyDescent="0.2">
      <c r="C557" s="22"/>
      <c r="D557" s="22"/>
      <c r="J557" s="25"/>
      <c r="K557" s="25"/>
    </row>
    <row r="558" spans="3:11" x14ac:dyDescent="0.2">
      <c r="C558" s="22"/>
      <c r="D558" s="22"/>
      <c r="J558" s="25"/>
      <c r="K558" s="25"/>
    </row>
    <row r="559" spans="3:11" x14ac:dyDescent="0.2">
      <c r="C559" s="22"/>
      <c r="D559" s="22"/>
      <c r="J559" s="25"/>
      <c r="K559" s="25"/>
    </row>
    <row r="560" spans="3:11" x14ac:dyDescent="0.2">
      <c r="C560" s="22"/>
      <c r="D560" s="22"/>
      <c r="J560" s="25"/>
      <c r="K560" s="25"/>
    </row>
    <row r="561" spans="3:11" x14ac:dyDescent="0.2">
      <c r="C561" s="22"/>
      <c r="D561" s="22"/>
      <c r="J561" s="25"/>
      <c r="K561" s="25"/>
    </row>
    <row r="562" spans="3:11" x14ac:dyDescent="0.2">
      <c r="C562" s="22"/>
      <c r="D562" s="22"/>
      <c r="J562" s="25"/>
      <c r="K562" s="25"/>
    </row>
    <row r="563" spans="3:11" x14ac:dyDescent="0.2">
      <c r="C563" s="22"/>
      <c r="D563" s="22"/>
      <c r="J563" s="25"/>
      <c r="K563" s="25"/>
    </row>
    <row r="564" spans="3:11" x14ac:dyDescent="0.2">
      <c r="C564" s="22"/>
      <c r="D564" s="22"/>
      <c r="J564" s="25"/>
      <c r="K564" s="25"/>
    </row>
    <row r="565" spans="3:11" x14ac:dyDescent="0.2">
      <c r="C565" s="22"/>
      <c r="D565" s="22"/>
      <c r="J565" s="25"/>
      <c r="K565" s="25"/>
    </row>
    <row r="566" spans="3:11" x14ac:dyDescent="0.2">
      <c r="C566" s="22"/>
      <c r="D566" s="22"/>
      <c r="J566" s="25"/>
      <c r="K566" s="25"/>
    </row>
    <row r="567" spans="3:11" x14ac:dyDescent="0.2">
      <c r="C567" s="22"/>
      <c r="D567" s="22"/>
      <c r="J567" s="25"/>
      <c r="K567" s="25"/>
    </row>
    <row r="568" spans="3:11" x14ac:dyDescent="0.2">
      <c r="C568" s="22"/>
      <c r="D568" s="22"/>
      <c r="J568" s="25"/>
      <c r="K568" s="25"/>
    </row>
    <row r="569" spans="3:11" x14ac:dyDescent="0.2">
      <c r="C569" s="22"/>
      <c r="D569" s="22"/>
      <c r="J569" s="25"/>
      <c r="K569" s="25"/>
    </row>
    <row r="570" spans="3:11" x14ac:dyDescent="0.2">
      <c r="C570" s="22"/>
      <c r="D570" s="22"/>
      <c r="J570" s="25"/>
      <c r="K570" s="25"/>
    </row>
    <row r="571" spans="3:11" x14ac:dyDescent="0.2">
      <c r="C571" s="22"/>
      <c r="D571" s="22"/>
      <c r="J571" s="25"/>
      <c r="K571" s="25"/>
    </row>
    <row r="572" spans="3:11" x14ac:dyDescent="0.2">
      <c r="C572" s="22"/>
      <c r="D572" s="22"/>
      <c r="J572" s="25"/>
      <c r="K572" s="25"/>
    </row>
    <row r="573" spans="3:11" x14ac:dyDescent="0.2">
      <c r="C573" s="22"/>
      <c r="D573" s="22"/>
      <c r="J573" s="25"/>
      <c r="K573" s="25"/>
    </row>
    <row r="574" spans="3:11" x14ac:dyDescent="0.2">
      <c r="C574" s="22"/>
      <c r="D574" s="22"/>
      <c r="J574" s="25"/>
      <c r="K574" s="25"/>
    </row>
    <row r="575" spans="3:11" x14ac:dyDescent="0.2">
      <c r="C575" s="22"/>
      <c r="D575" s="22"/>
      <c r="J575" s="25"/>
      <c r="K575" s="25"/>
    </row>
    <row r="576" spans="3:11" x14ac:dyDescent="0.2">
      <c r="C576" s="22"/>
      <c r="D576" s="22"/>
      <c r="J576" s="25"/>
      <c r="K576" s="25"/>
    </row>
    <row r="577" spans="3:11" x14ac:dyDescent="0.2">
      <c r="C577" s="22"/>
      <c r="D577" s="22"/>
      <c r="J577" s="25"/>
      <c r="K577" s="25"/>
    </row>
    <row r="578" spans="3:11" x14ac:dyDescent="0.2">
      <c r="C578" s="22"/>
      <c r="D578" s="22"/>
      <c r="J578" s="25"/>
      <c r="K578" s="25"/>
    </row>
    <row r="579" spans="3:11" x14ac:dyDescent="0.2">
      <c r="C579" s="22"/>
      <c r="D579" s="22"/>
      <c r="J579" s="25"/>
      <c r="K579" s="25"/>
    </row>
    <row r="580" spans="3:11" x14ac:dyDescent="0.2">
      <c r="C580" s="22"/>
      <c r="D580" s="22"/>
      <c r="J580" s="25"/>
      <c r="K580" s="25"/>
    </row>
    <row r="581" spans="3:11" x14ac:dyDescent="0.2">
      <c r="C581" s="22"/>
      <c r="D581" s="22"/>
      <c r="J581" s="25"/>
      <c r="K581" s="25"/>
    </row>
    <row r="582" spans="3:11" x14ac:dyDescent="0.2">
      <c r="C582" s="22"/>
      <c r="D582" s="22"/>
      <c r="J582" s="25"/>
      <c r="K582" s="25"/>
    </row>
    <row r="583" spans="3:11" x14ac:dyDescent="0.2">
      <c r="C583" s="22"/>
      <c r="D583" s="22"/>
      <c r="J583" s="25"/>
      <c r="K583" s="25"/>
    </row>
    <row r="584" spans="3:11" x14ac:dyDescent="0.2">
      <c r="C584" s="22"/>
      <c r="D584" s="22"/>
      <c r="J584" s="25"/>
      <c r="K584" s="25"/>
    </row>
    <row r="585" spans="3:11" x14ac:dyDescent="0.2">
      <c r="C585" s="22"/>
      <c r="D585" s="22"/>
      <c r="J585" s="25"/>
      <c r="K585" s="25"/>
    </row>
    <row r="586" spans="3:11" x14ac:dyDescent="0.2">
      <c r="C586" s="22"/>
      <c r="D586" s="22"/>
      <c r="J586" s="25"/>
      <c r="K586" s="25"/>
    </row>
    <row r="587" spans="3:11" x14ac:dyDescent="0.2">
      <c r="C587" s="22"/>
      <c r="D587" s="22"/>
      <c r="J587" s="25"/>
      <c r="K587" s="25"/>
    </row>
    <row r="588" spans="3:11" x14ac:dyDescent="0.2">
      <c r="C588" s="22"/>
      <c r="D588" s="22"/>
      <c r="J588" s="25"/>
      <c r="K588" s="25"/>
    </row>
    <row r="589" spans="3:11" x14ac:dyDescent="0.2">
      <c r="C589" s="22"/>
      <c r="D589" s="22"/>
      <c r="J589" s="25"/>
      <c r="K589" s="25"/>
    </row>
    <row r="590" spans="3:11" x14ac:dyDescent="0.2">
      <c r="C590" s="22"/>
      <c r="D590" s="22"/>
      <c r="J590" s="25"/>
      <c r="K590" s="25"/>
    </row>
    <row r="591" spans="3:11" x14ac:dyDescent="0.2">
      <c r="C591" s="22"/>
      <c r="D591" s="22"/>
      <c r="J591" s="25"/>
      <c r="K591" s="25"/>
    </row>
    <row r="592" spans="3:11" x14ac:dyDescent="0.2">
      <c r="C592" s="22"/>
      <c r="D592" s="22"/>
      <c r="J592" s="25"/>
      <c r="K592" s="25"/>
    </row>
    <row r="593" spans="3:11" x14ac:dyDescent="0.2">
      <c r="C593" s="22"/>
      <c r="D593" s="22"/>
      <c r="J593" s="25"/>
      <c r="K593" s="25"/>
    </row>
    <row r="594" spans="3:11" x14ac:dyDescent="0.2">
      <c r="C594" s="22"/>
      <c r="D594" s="22"/>
      <c r="J594" s="25"/>
      <c r="K594" s="25"/>
    </row>
    <row r="595" spans="3:11" x14ac:dyDescent="0.2">
      <c r="C595" s="22"/>
      <c r="D595" s="22"/>
      <c r="J595" s="25"/>
      <c r="K595" s="25"/>
    </row>
    <row r="596" spans="3:11" x14ac:dyDescent="0.2">
      <c r="C596" s="22"/>
      <c r="D596" s="22"/>
      <c r="J596" s="25"/>
      <c r="K596" s="25"/>
    </row>
    <row r="597" spans="3:11" x14ac:dyDescent="0.2">
      <c r="C597" s="22"/>
      <c r="D597" s="22"/>
      <c r="J597" s="25"/>
      <c r="K597" s="25"/>
    </row>
    <row r="598" spans="3:11" x14ac:dyDescent="0.2">
      <c r="C598" s="22"/>
      <c r="D598" s="22"/>
      <c r="J598" s="25"/>
      <c r="K598" s="25"/>
    </row>
    <row r="599" spans="3:11" x14ac:dyDescent="0.2">
      <c r="C599" s="22"/>
      <c r="D599" s="22"/>
      <c r="J599" s="25"/>
      <c r="K599" s="25"/>
    </row>
    <row r="600" spans="3:11" x14ac:dyDescent="0.2">
      <c r="C600" s="22"/>
      <c r="D600" s="22"/>
      <c r="J600" s="25"/>
      <c r="K600" s="25"/>
    </row>
    <row r="601" spans="3:11" x14ac:dyDescent="0.2">
      <c r="C601" s="22"/>
      <c r="D601" s="22"/>
      <c r="J601" s="25"/>
      <c r="K601" s="25"/>
    </row>
    <row r="602" spans="3:11" x14ac:dyDescent="0.2">
      <c r="C602" s="22"/>
      <c r="D602" s="22"/>
      <c r="J602" s="25"/>
      <c r="K602" s="25"/>
    </row>
    <row r="603" spans="3:11" x14ac:dyDescent="0.2">
      <c r="C603" s="22"/>
      <c r="D603" s="22"/>
      <c r="J603" s="25"/>
      <c r="K603" s="25"/>
    </row>
    <row r="604" spans="3:11" x14ac:dyDescent="0.2">
      <c r="C604" s="22"/>
      <c r="D604" s="22"/>
      <c r="J604" s="25"/>
      <c r="K604" s="25"/>
    </row>
    <row r="605" spans="3:11" x14ac:dyDescent="0.2">
      <c r="C605" s="22"/>
      <c r="D605" s="22"/>
      <c r="J605" s="25"/>
      <c r="K605" s="25"/>
    </row>
    <row r="606" spans="3:11" x14ac:dyDescent="0.2">
      <c r="C606" s="22"/>
      <c r="D606" s="22"/>
      <c r="J606" s="25"/>
      <c r="K606" s="25"/>
    </row>
    <row r="607" spans="3:11" x14ac:dyDescent="0.2">
      <c r="C607" s="22"/>
      <c r="D607" s="22"/>
      <c r="J607" s="25"/>
      <c r="K607" s="25"/>
    </row>
    <row r="608" spans="3:11" x14ac:dyDescent="0.2">
      <c r="C608" s="22"/>
      <c r="D608" s="22"/>
      <c r="J608" s="25"/>
      <c r="K608" s="25"/>
    </row>
    <row r="609" spans="3:11" x14ac:dyDescent="0.2">
      <c r="C609" s="22"/>
      <c r="D609" s="22"/>
      <c r="J609" s="25"/>
      <c r="K609" s="25"/>
    </row>
    <row r="610" spans="3:11" x14ac:dyDescent="0.2">
      <c r="C610" s="22"/>
      <c r="D610" s="22"/>
      <c r="J610" s="25"/>
      <c r="K610" s="25"/>
    </row>
    <row r="611" spans="3:11" x14ac:dyDescent="0.2">
      <c r="C611" s="22"/>
      <c r="D611" s="22"/>
      <c r="J611" s="25"/>
      <c r="K611" s="25"/>
    </row>
    <row r="612" spans="3:11" x14ac:dyDescent="0.2">
      <c r="C612" s="22"/>
      <c r="D612" s="22"/>
      <c r="J612" s="25"/>
      <c r="K612" s="25"/>
    </row>
    <row r="613" spans="3:11" x14ac:dyDescent="0.2">
      <c r="C613" s="22"/>
      <c r="D613" s="22"/>
      <c r="J613" s="25"/>
      <c r="K613" s="25"/>
    </row>
    <row r="614" spans="3:11" x14ac:dyDescent="0.2">
      <c r="C614" s="22"/>
      <c r="D614" s="22"/>
      <c r="J614" s="25"/>
      <c r="K614" s="25"/>
    </row>
    <row r="615" spans="3:11" x14ac:dyDescent="0.2">
      <c r="C615" s="22"/>
      <c r="D615" s="22"/>
      <c r="J615" s="25"/>
      <c r="K615" s="25"/>
    </row>
    <row r="616" spans="3:11" x14ac:dyDescent="0.2">
      <c r="C616" s="22"/>
      <c r="D616" s="22"/>
      <c r="J616" s="25"/>
      <c r="K616" s="25"/>
    </row>
    <row r="617" spans="3:11" x14ac:dyDescent="0.2">
      <c r="C617" s="22"/>
      <c r="D617" s="22"/>
      <c r="J617" s="25"/>
      <c r="K617" s="25"/>
    </row>
    <row r="618" spans="3:11" x14ac:dyDescent="0.2">
      <c r="C618" s="22"/>
      <c r="D618" s="22"/>
      <c r="J618" s="25"/>
      <c r="K618" s="25"/>
    </row>
    <row r="619" spans="3:11" x14ac:dyDescent="0.2">
      <c r="C619" s="22"/>
      <c r="D619" s="22"/>
      <c r="J619" s="25"/>
      <c r="K619" s="25"/>
    </row>
    <row r="620" spans="3:11" x14ac:dyDescent="0.2">
      <c r="C620" s="22"/>
      <c r="D620" s="22"/>
      <c r="J620" s="25"/>
      <c r="K620" s="25"/>
    </row>
    <row r="621" spans="3:11" x14ac:dyDescent="0.2">
      <c r="C621" s="22"/>
      <c r="D621" s="22"/>
      <c r="J621" s="25"/>
      <c r="K621" s="25"/>
    </row>
    <row r="622" spans="3:11" x14ac:dyDescent="0.2">
      <c r="C622" s="22"/>
      <c r="D622" s="22"/>
      <c r="J622" s="25"/>
      <c r="K622" s="25"/>
    </row>
    <row r="623" spans="3:11" x14ac:dyDescent="0.2">
      <c r="C623" s="22"/>
      <c r="D623" s="22"/>
      <c r="J623" s="25"/>
      <c r="K623" s="25"/>
    </row>
    <row r="624" spans="3:11" x14ac:dyDescent="0.2">
      <c r="C624" s="22"/>
      <c r="D624" s="22"/>
      <c r="J624" s="25"/>
      <c r="K624" s="25"/>
    </row>
    <row r="625" spans="3:11" x14ac:dyDescent="0.2">
      <c r="C625" s="22"/>
      <c r="D625" s="22"/>
      <c r="J625" s="25"/>
      <c r="K625" s="25"/>
    </row>
    <row r="626" spans="3:11" x14ac:dyDescent="0.2">
      <c r="C626" s="22"/>
      <c r="D626" s="22"/>
      <c r="J626" s="25"/>
      <c r="K626" s="25"/>
    </row>
    <row r="627" spans="3:11" x14ac:dyDescent="0.2">
      <c r="C627" s="22"/>
      <c r="D627" s="22"/>
      <c r="J627" s="25"/>
      <c r="K627" s="25"/>
    </row>
    <row r="628" spans="3:11" x14ac:dyDescent="0.2">
      <c r="C628" s="22"/>
      <c r="D628" s="22"/>
      <c r="J628" s="25"/>
      <c r="K628" s="25"/>
    </row>
    <row r="629" spans="3:11" x14ac:dyDescent="0.2">
      <c r="C629" s="22"/>
      <c r="D629" s="22"/>
      <c r="J629" s="25"/>
      <c r="K629" s="25"/>
    </row>
    <row r="630" spans="3:11" x14ac:dyDescent="0.2">
      <c r="C630" s="22"/>
      <c r="D630" s="22"/>
      <c r="J630" s="25"/>
      <c r="K630" s="25"/>
    </row>
    <row r="631" spans="3:11" x14ac:dyDescent="0.2">
      <c r="C631" s="22"/>
      <c r="D631" s="22"/>
      <c r="J631" s="25"/>
      <c r="K631" s="25"/>
    </row>
    <row r="632" spans="3:11" x14ac:dyDescent="0.2">
      <c r="C632" s="22"/>
      <c r="D632" s="22"/>
      <c r="J632" s="25"/>
      <c r="K632" s="25"/>
    </row>
    <row r="633" spans="3:11" x14ac:dyDescent="0.2">
      <c r="C633" s="22"/>
      <c r="D633" s="22"/>
      <c r="J633" s="25"/>
      <c r="K633" s="25"/>
    </row>
    <row r="634" spans="3:11" x14ac:dyDescent="0.2">
      <c r="C634" s="22"/>
      <c r="D634" s="22"/>
      <c r="J634" s="25"/>
      <c r="K634" s="25"/>
    </row>
    <row r="635" spans="3:11" x14ac:dyDescent="0.2">
      <c r="C635" s="22"/>
      <c r="D635" s="22"/>
      <c r="J635" s="25"/>
      <c r="K635" s="25"/>
    </row>
    <row r="636" spans="3:11" x14ac:dyDescent="0.2">
      <c r="C636" s="22"/>
      <c r="D636" s="22"/>
      <c r="J636" s="25"/>
      <c r="K636" s="25"/>
    </row>
    <row r="637" spans="3:11" x14ac:dyDescent="0.2">
      <c r="C637" s="22"/>
      <c r="D637" s="22"/>
      <c r="J637" s="25"/>
      <c r="K637" s="25"/>
    </row>
    <row r="638" spans="3:11" x14ac:dyDescent="0.2">
      <c r="C638" s="22"/>
      <c r="D638" s="22"/>
      <c r="J638" s="25"/>
      <c r="K638" s="25"/>
    </row>
    <row r="639" spans="3:11" x14ac:dyDescent="0.2">
      <c r="C639" s="22"/>
      <c r="D639" s="22"/>
      <c r="J639" s="25"/>
      <c r="K639" s="25"/>
    </row>
    <row r="640" spans="3:11" x14ac:dyDescent="0.2">
      <c r="C640" s="22"/>
      <c r="D640" s="22"/>
      <c r="J640" s="25"/>
      <c r="K640" s="25"/>
    </row>
    <row r="641" spans="3:11" x14ac:dyDescent="0.2">
      <c r="C641" s="22"/>
      <c r="D641" s="22"/>
      <c r="J641" s="25"/>
      <c r="K641" s="25"/>
    </row>
    <row r="642" spans="3:11" x14ac:dyDescent="0.2">
      <c r="C642" s="22"/>
      <c r="D642" s="22"/>
      <c r="J642" s="25"/>
      <c r="K642" s="25"/>
    </row>
    <row r="643" spans="3:11" x14ac:dyDescent="0.2">
      <c r="C643" s="22"/>
      <c r="D643" s="22"/>
      <c r="J643" s="25"/>
      <c r="K643" s="25"/>
    </row>
    <row r="644" spans="3:11" x14ac:dyDescent="0.2">
      <c r="C644" s="22"/>
      <c r="D644" s="22"/>
      <c r="J644" s="25"/>
      <c r="K644" s="25"/>
    </row>
    <row r="645" spans="3:11" x14ac:dyDescent="0.2">
      <c r="C645" s="22"/>
      <c r="D645" s="22"/>
      <c r="J645" s="25"/>
      <c r="K645" s="25"/>
    </row>
    <row r="646" spans="3:11" x14ac:dyDescent="0.2">
      <c r="C646" s="22"/>
      <c r="D646" s="22"/>
      <c r="J646" s="25"/>
      <c r="K646" s="25"/>
    </row>
    <row r="647" spans="3:11" x14ac:dyDescent="0.2">
      <c r="C647" s="22"/>
      <c r="D647" s="22"/>
      <c r="J647" s="25"/>
      <c r="K647" s="25"/>
    </row>
    <row r="648" spans="3:11" x14ac:dyDescent="0.2">
      <c r="C648" s="22"/>
      <c r="D648" s="22"/>
      <c r="J648" s="25"/>
      <c r="K648" s="25"/>
    </row>
    <row r="649" spans="3:11" x14ac:dyDescent="0.2">
      <c r="C649" s="22"/>
      <c r="D649" s="22"/>
      <c r="J649" s="25"/>
      <c r="K649" s="25"/>
    </row>
    <row r="650" spans="3:11" x14ac:dyDescent="0.2">
      <c r="C650" s="22"/>
      <c r="D650" s="22"/>
      <c r="J650" s="25"/>
      <c r="K650" s="25"/>
    </row>
    <row r="651" spans="3:11" x14ac:dyDescent="0.2">
      <c r="C651" s="22"/>
      <c r="D651" s="22"/>
      <c r="J651" s="25"/>
      <c r="K651" s="25"/>
    </row>
    <row r="652" spans="3:11" x14ac:dyDescent="0.2">
      <c r="C652" s="22"/>
      <c r="D652" s="22"/>
      <c r="J652" s="25"/>
      <c r="K652" s="25"/>
    </row>
    <row r="653" spans="3:11" x14ac:dyDescent="0.2">
      <c r="C653" s="22"/>
      <c r="D653" s="22"/>
      <c r="J653" s="25"/>
      <c r="K653" s="25"/>
    </row>
    <row r="654" spans="3:11" x14ac:dyDescent="0.2">
      <c r="C654" s="22"/>
      <c r="D654" s="22"/>
      <c r="J654" s="25"/>
      <c r="K654" s="25"/>
    </row>
    <row r="655" spans="3:11" x14ac:dyDescent="0.2">
      <c r="C655" s="22"/>
      <c r="D655" s="22"/>
      <c r="J655" s="25"/>
      <c r="K655" s="25"/>
    </row>
    <row r="656" spans="3:11" x14ac:dyDescent="0.2">
      <c r="C656" s="22"/>
      <c r="D656" s="22"/>
      <c r="J656" s="25"/>
      <c r="K656" s="25"/>
    </row>
    <row r="657" spans="3:11" x14ac:dyDescent="0.2">
      <c r="C657" s="22"/>
      <c r="D657" s="22"/>
      <c r="J657" s="25"/>
      <c r="K657" s="25"/>
    </row>
    <row r="658" spans="3:11" x14ac:dyDescent="0.2">
      <c r="C658" s="22"/>
      <c r="D658" s="22"/>
      <c r="J658" s="25"/>
      <c r="K658" s="25"/>
    </row>
    <row r="659" spans="3:11" x14ac:dyDescent="0.2">
      <c r="C659" s="22"/>
      <c r="D659" s="22"/>
      <c r="J659" s="25"/>
      <c r="K659" s="25"/>
    </row>
    <row r="660" spans="3:11" x14ac:dyDescent="0.2">
      <c r="C660" s="22"/>
      <c r="D660" s="22"/>
      <c r="J660" s="25"/>
      <c r="K660" s="25"/>
    </row>
    <row r="661" spans="3:11" x14ac:dyDescent="0.2">
      <c r="C661" s="22"/>
      <c r="D661" s="22"/>
      <c r="J661" s="25"/>
      <c r="K661" s="25"/>
    </row>
    <row r="662" spans="3:11" x14ac:dyDescent="0.2">
      <c r="C662" s="22"/>
      <c r="D662" s="22"/>
      <c r="J662" s="25"/>
      <c r="K662" s="25"/>
    </row>
    <row r="663" spans="3:11" x14ac:dyDescent="0.2">
      <c r="C663" s="22"/>
      <c r="D663" s="22"/>
      <c r="J663" s="25"/>
      <c r="K663" s="25"/>
    </row>
    <row r="664" spans="3:11" x14ac:dyDescent="0.2">
      <c r="C664" s="22"/>
      <c r="D664" s="22"/>
      <c r="J664" s="25"/>
      <c r="K664" s="25"/>
    </row>
    <row r="665" spans="3:11" x14ac:dyDescent="0.2">
      <c r="C665" s="22"/>
      <c r="D665" s="22"/>
      <c r="J665" s="25"/>
      <c r="K665" s="25"/>
    </row>
    <row r="666" spans="3:11" x14ac:dyDescent="0.2">
      <c r="C666" s="22"/>
      <c r="D666" s="22"/>
      <c r="J666" s="25"/>
      <c r="K666" s="25"/>
    </row>
    <row r="667" spans="3:11" x14ac:dyDescent="0.2">
      <c r="C667" s="22"/>
      <c r="D667" s="22"/>
      <c r="J667" s="25"/>
      <c r="K667" s="25"/>
    </row>
    <row r="668" spans="3:11" x14ac:dyDescent="0.2">
      <c r="C668" s="22"/>
      <c r="D668" s="22"/>
      <c r="J668" s="25"/>
      <c r="K668" s="25"/>
    </row>
    <row r="669" spans="3:11" x14ac:dyDescent="0.2">
      <c r="C669" s="22"/>
      <c r="D669" s="22"/>
      <c r="J669" s="25"/>
      <c r="K669" s="25"/>
    </row>
    <row r="670" spans="3:11" x14ac:dyDescent="0.2">
      <c r="C670" s="22"/>
      <c r="D670" s="22"/>
      <c r="J670" s="25"/>
      <c r="K670" s="25"/>
    </row>
    <row r="671" spans="3:11" x14ac:dyDescent="0.2">
      <c r="C671" s="22"/>
      <c r="D671" s="22"/>
      <c r="J671" s="25"/>
      <c r="K671" s="25"/>
    </row>
    <row r="672" spans="3:11" x14ac:dyDescent="0.2">
      <c r="C672" s="22"/>
      <c r="D672" s="22"/>
      <c r="J672" s="25"/>
      <c r="K672" s="25"/>
    </row>
    <row r="673" spans="3:11" x14ac:dyDescent="0.2">
      <c r="C673" s="22"/>
      <c r="D673" s="22"/>
      <c r="J673" s="25"/>
      <c r="K673" s="25"/>
    </row>
    <row r="674" spans="3:11" x14ac:dyDescent="0.2">
      <c r="C674" s="22"/>
      <c r="D674" s="22"/>
      <c r="J674" s="25"/>
      <c r="K674" s="25"/>
    </row>
    <row r="675" spans="3:11" x14ac:dyDescent="0.2">
      <c r="C675" s="22"/>
      <c r="D675" s="22"/>
      <c r="J675" s="25"/>
      <c r="K675" s="25"/>
    </row>
    <row r="676" spans="3:11" x14ac:dyDescent="0.2">
      <c r="C676" s="22"/>
      <c r="D676" s="22"/>
      <c r="J676" s="25"/>
      <c r="K676" s="25"/>
    </row>
    <row r="677" spans="3:11" x14ac:dyDescent="0.2">
      <c r="C677" s="22"/>
      <c r="D677" s="22"/>
      <c r="J677" s="25"/>
      <c r="K677" s="25"/>
    </row>
    <row r="678" spans="3:11" x14ac:dyDescent="0.2">
      <c r="C678" s="22"/>
      <c r="D678" s="22"/>
      <c r="J678" s="25"/>
      <c r="K678" s="25"/>
    </row>
    <row r="679" spans="3:11" x14ac:dyDescent="0.2">
      <c r="C679" s="22"/>
      <c r="D679" s="22"/>
      <c r="J679" s="25"/>
      <c r="K679" s="25"/>
    </row>
    <row r="680" spans="3:11" x14ac:dyDescent="0.2">
      <c r="C680" s="22"/>
      <c r="D680" s="22"/>
      <c r="J680" s="25"/>
      <c r="K680" s="25"/>
    </row>
    <row r="681" spans="3:11" x14ac:dyDescent="0.2">
      <c r="C681" s="22"/>
      <c r="D681" s="22"/>
      <c r="J681" s="25"/>
      <c r="K681" s="25"/>
    </row>
    <row r="682" spans="3:11" x14ac:dyDescent="0.2">
      <c r="C682" s="22"/>
      <c r="D682" s="22"/>
      <c r="J682" s="25"/>
      <c r="K682" s="25"/>
    </row>
    <row r="683" spans="3:11" x14ac:dyDescent="0.2">
      <c r="C683" s="22"/>
      <c r="D683" s="22"/>
      <c r="J683" s="25"/>
      <c r="K683" s="25"/>
    </row>
    <row r="684" spans="3:11" x14ac:dyDescent="0.2">
      <c r="C684" s="22"/>
      <c r="D684" s="22"/>
      <c r="J684" s="25"/>
      <c r="K684" s="25"/>
    </row>
    <row r="685" spans="3:11" x14ac:dyDescent="0.2">
      <c r="C685" s="22"/>
      <c r="D685" s="22"/>
      <c r="J685" s="25"/>
      <c r="K685" s="25"/>
    </row>
    <row r="686" spans="3:11" x14ac:dyDescent="0.2">
      <c r="C686" s="22"/>
      <c r="D686" s="22"/>
      <c r="J686" s="25"/>
      <c r="K686" s="25"/>
    </row>
    <row r="687" spans="3:11" x14ac:dyDescent="0.2">
      <c r="C687" s="22"/>
      <c r="D687" s="22"/>
      <c r="J687" s="25"/>
      <c r="K687" s="25"/>
    </row>
    <row r="688" spans="3:11" x14ac:dyDescent="0.2">
      <c r="C688" s="22"/>
      <c r="D688" s="22"/>
      <c r="J688" s="25"/>
      <c r="K688" s="25"/>
    </row>
    <row r="689" spans="3:11" x14ac:dyDescent="0.2">
      <c r="C689" s="22"/>
      <c r="D689" s="22"/>
      <c r="J689" s="25"/>
      <c r="K689" s="25"/>
    </row>
    <row r="690" spans="3:11" x14ac:dyDescent="0.2">
      <c r="C690" s="22"/>
      <c r="D690" s="22"/>
      <c r="J690" s="25"/>
      <c r="K690" s="25"/>
    </row>
    <row r="691" spans="3:11" x14ac:dyDescent="0.2">
      <c r="C691" s="22"/>
      <c r="D691" s="22"/>
      <c r="J691" s="25"/>
      <c r="K691" s="25"/>
    </row>
    <row r="692" spans="3:11" x14ac:dyDescent="0.2">
      <c r="C692" s="22"/>
      <c r="D692" s="22"/>
      <c r="J692" s="25"/>
      <c r="K692" s="25"/>
    </row>
    <row r="693" spans="3:11" x14ac:dyDescent="0.2">
      <c r="C693" s="22"/>
      <c r="D693" s="22"/>
      <c r="J693" s="25"/>
      <c r="K693" s="25"/>
    </row>
    <row r="694" spans="3:11" x14ac:dyDescent="0.2">
      <c r="C694" s="22"/>
      <c r="D694" s="22"/>
      <c r="J694" s="25"/>
      <c r="K694" s="25"/>
    </row>
    <row r="695" spans="3:11" x14ac:dyDescent="0.2">
      <c r="C695" s="22"/>
      <c r="D695" s="22"/>
      <c r="J695" s="25"/>
      <c r="K695" s="25"/>
    </row>
    <row r="696" spans="3:11" x14ac:dyDescent="0.2">
      <c r="C696" s="22"/>
      <c r="D696" s="22"/>
      <c r="J696" s="25"/>
      <c r="K696" s="25"/>
    </row>
    <row r="697" spans="3:11" x14ac:dyDescent="0.2">
      <c r="C697" s="22"/>
      <c r="D697" s="22"/>
      <c r="J697" s="25"/>
      <c r="K697" s="25"/>
    </row>
    <row r="698" spans="3:11" x14ac:dyDescent="0.2">
      <c r="C698" s="22"/>
      <c r="D698" s="22"/>
      <c r="J698" s="25"/>
      <c r="K698" s="25"/>
    </row>
    <row r="699" spans="3:11" x14ac:dyDescent="0.2">
      <c r="C699" s="22"/>
      <c r="D699" s="22"/>
      <c r="J699" s="25"/>
      <c r="K699" s="25"/>
    </row>
    <row r="700" spans="3:11" x14ac:dyDescent="0.2">
      <c r="C700" s="22"/>
      <c r="D700" s="22"/>
      <c r="J700" s="25"/>
      <c r="K700" s="25"/>
    </row>
    <row r="701" spans="3:11" x14ac:dyDescent="0.2">
      <c r="C701" s="22"/>
      <c r="D701" s="22"/>
      <c r="J701" s="25"/>
      <c r="K701" s="25"/>
    </row>
    <row r="702" spans="3:11" x14ac:dyDescent="0.2">
      <c r="C702" s="22"/>
      <c r="D702" s="22"/>
      <c r="J702" s="25"/>
      <c r="K702" s="25"/>
    </row>
    <row r="703" spans="3:11" x14ac:dyDescent="0.2">
      <c r="C703" s="22"/>
      <c r="D703" s="22"/>
      <c r="J703" s="25"/>
      <c r="K703" s="25"/>
    </row>
    <row r="704" spans="3:11" x14ac:dyDescent="0.2">
      <c r="C704" s="22"/>
      <c r="D704" s="22"/>
      <c r="J704" s="25"/>
      <c r="K704" s="25"/>
    </row>
    <row r="705" spans="3:11" x14ac:dyDescent="0.2">
      <c r="C705" s="22"/>
      <c r="D705" s="22"/>
      <c r="J705" s="25"/>
      <c r="K705" s="25"/>
    </row>
    <row r="706" spans="3:11" x14ac:dyDescent="0.2">
      <c r="C706" s="22"/>
      <c r="D706" s="22"/>
      <c r="J706" s="25"/>
      <c r="K706" s="25"/>
    </row>
    <row r="707" spans="3:11" x14ac:dyDescent="0.2">
      <c r="C707" s="22"/>
      <c r="D707" s="22"/>
      <c r="J707" s="25"/>
      <c r="K707" s="25"/>
    </row>
    <row r="708" spans="3:11" x14ac:dyDescent="0.2">
      <c r="C708" s="22"/>
      <c r="D708" s="22"/>
      <c r="J708" s="25"/>
      <c r="K708" s="25"/>
    </row>
    <row r="709" spans="3:11" x14ac:dyDescent="0.2">
      <c r="C709" s="22"/>
      <c r="D709" s="22"/>
      <c r="J709" s="25"/>
      <c r="K709" s="25"/>
    </row>
    <row r="710" spans="3:11" x14ac:dyDescent="0.2">
      <c r="C710" s="22"/>
      <c r="D710" s="22"/>
      <c r="J710" s="25"/>
      <c r="K710" s="25"/>
    </row>
    <row r="711" spans="3:11" x14ac:dyDescent="0.2">
      <c r="C711" s="22"/>
      <c r="D711" s="22"/>
      <c r="J711" s="25"/>
      <c r="K711" s="25"/>
    </row>
    <row r="712" spans="3:11" x14ac:dyDescent="0.2">
      <c r="C712" s="22"/>
      <c r="D712" s="22"/>
      <c r="J712" s="25"/>
      <c r="K712" s="25"/>
    </row>
    <row r="713" spans="3:11" x14ac:dyDescent="0.2">
      <c r="C713" s="22"/>
      <c r="D713" s="22"/>
      <c r="J713" s="25"/>
      <c r="K713" s="25"/>
    </row>
    <row r="714" spans="3:11" x14ac:dyDescent="0.2">
      <c r="C714" s="22"/>
      <c r="D714" s="22"/>
      <c r="J714" s="25"/>
      <c r="K714" s="25"/>
    </row>
    <row r="715" spans="3:11" x14ac:dyDescent="0.2">
      <c r="C715" s="22"/>
      <c r="D715" s="22"/>
      <c r="J715" s="25"/>
      <c r="K715" s="25"/>
    </row>
    <row r="716" spans="3:11" x14ac:dyDescent="0.2">
      <c r="C716" s="22"/>
      <c r="D716" s="22"/>
      <c r="J716" s="25"/>
      <c r="K716" s="25"/>
    </row>
    <row r="717" spans="3:11" x14ac:dyDescent="0.2">
      <c r="C717" s="22"/>
      <c r="D717" s="22"/>
      <c r="J717" s="25"/>
      <c r="K717" s="25"/>
    </row>
    <row r="718" spans="3:11" x14ac:dyDescent="0.2">
      <c r="C718" s="22"/>
      <c r="D718" s="22"/>
      <c r="J718" s="25"/>
      <c r="K718" s="25"/>
    </row>
    <row r="719" spans="3:11" x14ac:dyDescent="0.2">
      <c r="C719" s="22"/>
      <c r="D719" s="22"/>
      <c r="J719" s="25"/>
      <c r="K719" s="25"/>
    </row>
    <row r="720" spans="3:11" x14ac:dyDescent="0.2">
      <c r="C720" s="22"/>
      <c r="D720" s="22"/>
      <c r="J720" s="25"/>
      <c r="K720" s="25"/>
    </row>
    <row r="721" spans="3:11" x14ac:dyDescent="0.2">
      <c r="C721" s="22"/>
      <c r="D721" s="22"/>
      <c r="J721" s="25"/>
      <c r="K721" s="25"/>
    </row>
    <row r="722" spans="3:11" x14ac:dyDescent="0.2">
      <c r="C722" s="22"/>
      <c r="D722" s="22"/>
      <c r="J722" s="25"/>
      <c r="K722" s="25"/>
    </row>
    <row r="723" spans="3:11" x14ac:dyDescent="0.2">
      <c r="C723" s="22"/>
      <c r="D723" s="22"/>
      <c r="J723" s="25"/>
      <c r="K723" s="25"/>
    </row>
    <row r="724" spans="3:11" x14ac:dyDescent="0.2">
      <c r="C724" s="22"/>
      <c r="D724" s="22"/>
      <c r="J724" s="25"/>
      <c r="K724" s="25"/>
    </row>
    <row r="725" spans="3:11" x14ac:dyDescent="0.2">
      <c r="C725" s="22"/>
      <c r="D725" s="22"/>
      <c r="J725" s="25"/>
      <c r="K725" s="25"/>
    </row>
    <row r="726" spans="3:11" x14ac:dyDescent="0.2">
      <c r="C726" s="22"/>
      <c r="D726" s="22"/>
      <c r="J726" s="25"/>
      <c r="K726" s="25"/>
    </row>
    <row r="727" spans="3:11" x14ac:dyDescent="0.2">
      <c r="C727" s="22"/>
      <c r="D727" s="22"/>
      <c r="J727" s="25"/>
      <c r="K727" s="25"/>
    </row>
    <row r="728" spans="3:11" x14ac:dyDescent="0.2">
      <c r="C728" s="22"/>
      <c r="D728" s="22"/>
      <c r="J728" s="25"/>
      <c r="K728" s="25"/>
    </row>
    <row r="729" spans="3:11" x14ac:dyDescent="0.2">
      <c r="C729" s="22"/>
      <c r="D729" s="22"/>
      <c r="J729" s="25"/>
      <c r="K729" s="25"/>
    </row>
    <row r="730" spans="3:11" x14ac:dyDescent="0.2">
      <c r="C730" s="22"/>
      <c r="D730" s="22"/>
      <c r="J730" s="25"/>
      <c r="K730" s="25"/>
    </row>
    <row r="731" spans="3:11" x14ac:dyDescent="0.2">
      <c r="C731" s="22"/>
      <c r="D731" s="22"/>
      <c r="J731" s="25"/>
      <c r="K731" s="25"/>
    </row>
    <row r="732" spans="3:11" x14ac:dyDescent="0.2">
      <c r="C732" s="22"/>
      <c r="D732" s="22"/>
      <c r="J732" s="25"/>
      <c r="K732" s="25"/>
    </row>
    <row r="733" spans="3:11" x14ac:dyDescent="0.2">
      <c r="C733" s="22"/>
      <c r="D733" s="22"/>
      <c r="J733" s="25"/>
      <c r="K733" s="25"/>
    </row>
    <row r="734" spans="3:11" x14ac:dyDescent="0.2">
      <c r="C734" s="22"/>
      <c r="D734" s="22"/>
      <c r="J734" s="25"/>
      <c r="K734" s="25"/>
    </row>
    <row r="735" spans="3:11" x14ac:dyDescent="0.2">
      <c r="C735" s="22"/>
      <c r="D735" s="22"/>
      <c r="J735" s="25"/>
      <c r="K735" s="25"/>
    </row>
    <row r="736" spans="3:11" x14ac:dyDescent="0.2">
      <c r="C736" s="22"/>
      <c r="D736" s="22"/>
      <c r="J736" s="25"/>
      <c r="K736" s="25"/>
    </row>
    <row r="737" spans="3:11" x14ac:dyDescent="0.2">
      <c r="C737" s="22"/>
      <c r="D737" s="22"/>
      <c r="J737" s="25"/>
      <c r="K737" s="25"/>
    </row>
    <row r="738" spans="3:11" x14ac:dyDescent="0.2">
      <c r="C738" s="22"/>
      <c r="D738" s="22"/>
      <c r="J738" s="25"/>
      <c r="K738" s="25"/>
    </row>
    <row r="739" spans="3:11" x14ac:dyDescent="0.2">
      <c r="C739" s="22"/>
      <c r="D739" s="22"/>
      <c r="J739" s="25"/>
      <c r="K739" s="25"/>
    </row>
    <row r="740" spans="3:11" x14ac:dyDescent="0.2">
      <c r="C740" s="22"/>
      <c r="D740" s="22"/>
      <c r="J740" s="25"/>
      <c r="K740" s="25"/>
    </row>
    <row r="741" spans="3:11" x14ac:dyDescent="0.2">
      <c r="C741" s="22"/>
      <c r="D741" s="22"/>
      <c r="J741" s="25"/>
      <c r="K741" s="25"/>
    </row>
    <row r="742" spans="3:11" x14ac:dyDescent="0.2">
      <c r="C742" s="22"/>
      <c r="D742" s="22"/>
      <c r="J742" s="25"/>
      <c r="K742" s="25"/>
    </row>
    <row r="743" spans="3:11" x14ac:dyDescent="0.2">
      <c r="C743" s="22"/>
      <c r="D743" s="22"/>
      <c r="J743" s="25"/>
      <c r="K743" s="25"/>
    </row>
    <row r="744" spans="3:11" x14ac:dyDescent="0.2">
      <c r="C744" s="22"/>
      <c r="D744" s="22"/>
      <c r="J744" s="25"/>
      <c r="K744" s="25"/>
    </row>
    <row r="745" spans="3:11" x14ac:dyDescent="0.2">
      <c r="C745" s="22"/>
      <c r="D745" s="22"/>
      <c r="J745" s="25"/>
      <c r="K745" s="25"/>
    </row>
    <row r="746" spans="3:11" x14ac:dyDescent="0.2">
      <c r="C746" s="22"/>
      <c r="D746" s="22"/>
      <c r="J746" s="25"/>
      <c r="K746" s="25"/>
    </row>
    <row r="747" spans="3:11" x14ac:dyDescent="0.2">
      <c r="C747" s="22"/>
      <c r="D747" s="22"/>
      <c r="J747" s="25"/>
      <c r="K747" s="25"/>
    </row>
    <row r="748" spans="3:11" x14ac:dyDescent="0.2">
      <c r="C748" s="22"/>
      <c r="D748" s="22"/>
      <c r="J748" s="25"/>
      <c r="K748" s="25"/>
    </row>
    <row r="749" spans="3:11" x14ac:dyDescent="0.2">
      <c r="C749" s="22"/>
      <c r="D749" s="22"/>
      <c r="J749" s="25"/>
      <c r="K749" s="25"/>
    </row>
    <row r="750" spans="3:11" x14ac:dyDescent="0.2">
      <c r="C750" s="22"/>
      <c r="D750" s="22"/>
      <c r="J750" s="25"/>
      <c r="K750" s="25"/>
    </row>
    <row r="751" spans="3:11" x14ac:dyDescent="0.2">
      <c r="C751" s="22"/>
      <c r="D751" s="22"/>
      <c r="J751" s="25"/>
      <c r="K751" s="25"/>
    </row>
    <row r="752" spans="3:11" x14ac:dyDescent="0.2">
      <c r="C752" s="22"/>
      <c r="D752" s="22"/>
      <c r="J752" s="25"/>
      <c r="K752" s="25"/>
    </row>
    <row r="753" spans="3:11" x14ac:dyDescent="0.2">
      <c r="C753" s="22"/>
      <c r="D753" s="22"/>
      <c r="J753" s="25"/>
      <c r="K753" s="25"/>
    </row>
    <row r="754" spans="3:11" x14ac:dyDescent="0.2">
      <c r="C754" s="22"/>
      <c r="D754" s="22"/>
      <c r="J754" s="25"/>
      <c r="K754" s="25"/>
    </row>
    <row r="755" spans="3:11" x14ac:dyDescent="0.2">
      <c r="C755" s="22"/>
      <c r="D755" s="22"/>
      <c r="J755" s="25"/>
      <c r="K755" s="25"/>
    </row>
    <row r="756" spans="3:11" x14ac:dyDescent="0.2">
      <c r="C756" s="22"/>
      <c r="D756" s="22"/>
      <c r="J756" s="25"/>
      <c r="K756" s="25"/>
    </row>
    <row r="757" spans="3:11" x14ac:dyDescent="0.2">
      <c r="C757" s="22"/>
      <c r="D757" s="22"/>
      <c r="J757" s="25"/>
      <c r="K757" s="25"/>
    </row>
    <row r="758" spans="3:11" x14ac:dyDescent="0.2">
      <c r="C758" s="22"/>
      <c r="D758" s="22"/>
      <c r="J758" s="25"/>
      <c r="K758" s="25"/>
    </row>
    <row r="759" spans="3:11" x14ac:dyDescent="0.2">
      <c r="C759" s="22"/>
      <c r="D759" s="22"/>
      <c r="J759" s="25"/>
      <c r="K759" s="25"/>
    </row>
    <row r="760" spans="3:11" x14ac:dyDescent="0.2">
      <c r="C760" s="22"/>
      <c r="D760" s="22"/>
      <c r="J760" s="25"/>
      <c r="K760" s="25"/>
    </row>
    <row r="761" spans="3:11" x14ac:dyDescent="0.2">
      <c r="C761" s="22"/>
      <c r="D761" s="22"/>
      <c r="J761" s="25"/>
      <c r="K761" s="25"/>
    </row>
    <row r="762" spans="3:11" x14ac:dyDescent="0.2">
      <c r="C762" s="22"/>
      <c r="D762" s="22"/>
      <c r="J762" s="25"/>
      <c r="K762" s="25"/>
    </row>
    <row r="763" spans="3:11" x14ac:dyDescent="0.2">
      <c r="C763" s="22"/>
      <c r="D763" s="22"/>
      <c r="J763" s="25"/>
      <c r="K763" s="25"/>
    </row>
    <row r="764" spans="3:11" x14ac:dyDescent="0.2">
      <c r="C764" s="22"/>
      <c r="D764" s="22"/>
      <c r="J764" s="25"/>
      <c r="K764" s="25"/>
    </row>
    <row r="765" spans="3:11" x14ac:dyDescent="0.2">
      <c r="C765" s="22"/>
      <c r="D765" s="22"/>
      <c r="J765" s="25"/>
      <c r="K765" s="25"/>
    </row>
    <row r="766" spans="3:11" x14ac:dyDescent="0.2">
      <c r="C766" s="22"/>
      <c r="D766" s="22"/>
      <c r="J766" s="25"/>
      <c r="K766" s="25"/>
    </row>
    <row r="767" spans="3:11" x14ac:dyDescent="0.2">
      <c r="C767" s="22"/>
      <c r="D767" s="22"/>
      <c r="J767" s="25"/>
      <c r="K767" s="25"/>
    </row>
    <row r="768" spans="3:11" x14ac:dyDescent="0.2">
      <c r="C768" s="22"/>
      <c r="D768" s="22"/>
      <c r="J768" s="25"/>
      <c r="K768" s="25"/>
    </row>
    <row r="769" spans="3:11" x14ac:dyDescent="0.2">
      <c r="C769" s="22"/>
      <c r="D769" s="22"/>
      <c r="J769" s="25"/>
      <c r="K769" s="25"/>
    </row>
    <row r="770" spans="3:11" x14ac:dyDescent="0.2">
      <c r="C770" s="22"/>
      <c r="D770" s="22"/>
      <c r="J770" s="25"/>
      <c r="K770" s="25"/>
    </row>
    <row r="771" spans="3:11" x14ac:dyDescent="0.2">
      <c r="C771" s="22"/>
      <c r="D771" s="22"/>
      <c r="J771" s="25"/>
      <c r="K771" s="25"/>
    </row>
    <row r="772" spans="3:11" x14ac:dyDescent="0.2">
      <c r="C772" s="22"/>
      <c r="D772" s="22"/>
      <c r="J772" s="25"/>
      <c r="K772" s="25"/>
    </row>
    <row r="773" spans="3:11" x14ac:dyDescent="0.2">
      <c r="C773" s="22"/>
      <c r="D773" s="22"/>
      <c r="J773" s="25"/>
      <c r="K773" s="25"/>
    </row>
    <row r="774" spans="3:11" x14ac:dyDescent="0.2">
      <c r="C774" s="22"/>
      <c r="D774" s="22"/>
      <c r="J774" s="25"/>
      <c r="K774" s="25"/>
    </row>
    <row r="775" spans="3:11" x14ac:dyDescent="0.2">
      <c r="C775" s="22"/>
      <c r="D775" s="22"/>
      <c r="J775" s="25"/>
      <c r="K775" s="25"/>
    </row>
    <row r="776" spans="3:11" x14ac:dyDescent="0.2">
      <c r="C776" s="22"/>
      <c r="D776" s="22"/>
      <c r="J776" s="25"/>
      <c r="K776" s="25"/>
    </row>
    <row r="777" spans="3:11" x14ac:dyDescent="0.2">
      <c r="C777" s="22"/>
      <c r="D777" s="22"/>
      <c r="J777" s="25"/>
      <c r="K777" s="25"/>
    </row>
    <row r="778" spans="3:11" x14ac:dyDescent="0.2">
      <c r="C778" s="22"/>
      <c r="D778" s="22"/>
      <c r="J778" s="25"/>
      <c r="K778" s="25"/>
    </row>
    <row r="779" spans="3:11" x14ac:dyDescent="0.2">
      <c r="C779" s="22"/>
      <c r="D779" s="22"/>
      <c r="J779" s="25"/>
      <c r="K779" s="25"/>
    </row>
    <row r="780" spans="3:11" x14ac:dyDescent="0.2">
      <c r="C780" s="22"/>
      <c r="D780" s="22"/>
      <c r="J780" s="25"/>
      <c r="K780" s="25"/>
    </row>
    <row r="781" spans="3:11" x14ac:dyDescent="0.2">
      <c r="C781" s="22"/>
      <c r="D781" s="22"/>
      <c r="J781" s="25"/>
      <c r="K781" s="25"/>
    </row>
    <row r="782" spans="3:11" x14ac:dyDescent="0.2">
      <c r="C782" s="22"/>
      <c r="D782" s="22"/>
      <c r="J782" s="25"/>
      <c r="K782" s="25"/>
    </row>
    <row r="783" spans="3:11" x14ac:dyDescent="0.2">
      <c r="C783" s="22"/>
      <c r="D783" s="22"/>
      <c r="J783" s="25"/>
      <c r="K783" s="25"/>
    </row>
    <row r="784" spans="3:11" x14ac:dyDescent="0.2">
      <c r="C784" s="22"/>
      <c r="D784" s="22"/>
      <c r="J784" s="25"/>
      <c r="K784" s="25"/>
    </row>
    <row r="785" spans="3:11" x14ac:dyDescent="0.2">
      <c r="C785" s="22"/>
      <c r="D785" s="22"/>
      <c r="J785" s="25"/>
      <c r="K785" s="25"/>
    </row>
    <row r="786" spans="3:11" x14ac:dyDescent="0.2">
      <c r="C786" s="22"/>
      <c r="D786" s="22"/>
      <c r="J786" s="25"/>
      <c r="K786" s="25"/>
    </row>
    <row r="787" spans="3:11" x14ac:dyDescent="0.2">
      <c r="C787" s="22"/>
      <c r="D787" s="22"/>
      <c r="J787" s="25"/>
      <c r="K787" s="25"/>
    </row>
    <row r="788" spans="3:11" x14ac:dyDescent="0.2">
      <c r="C788" s="22"/>
      <c r="D788" s="22"/>
      <c r="J788" s="25"/>
      <c r="K788" s="25"/>
    </row>
    <row r="789" spans="3:11" x14ac:dyDescent="0.2">
      <c r="C789" s="22"/>
      <c r="D789" s="22"/>
      <c r="J789" s="25"/>
      <c r="K789" s="25"/>
    </row>
    <row r="790" spans="3:11" x14ac:dyDescent="0.2">
      <c r="C790" s="22"/>
      <c r="D790" s="22"/>
      <c r="J790" s="25"/>
      <c r="K790" s="25"/>
    </row>
    <row r="791" spans="3:11" x14ac:dyDescent="0.2">
      <c r="C791" s="22"/>
      <c r="D791" s="22"/>
      <c r="J791" s="25"/>
      <c r="K791" s="25"/>
    </row>
    <row r="792" spans="3:11" x14ac:dyDescent="0.2">
      <c r="C792" s="22"/>
      <c r="D792" s="22"/>
      <c r="J792" s="25"/>
      <c r="K792" s="25"/>
    </row>
    <row r="793" spans="3:11" x14ac:dyDescent="0.2">
      <c r="C793" s="22"/>
      <c r="D793" s="22"/>
      <c r="J793" s="25"/>
      <c r="K793" s="25"/>
    </row>
    <row r="794" spans="3:11" x14ac:dyDescent="0.2">
      <c r="C794" s="22"/>
      <c r="D794" s="22"/>
      <c r="J794" s="25"/>
      <c r="K794" s="25"/>
    </row>
    <row r="795" spans="3:11" x14ac:dyDescent="0.2">
      <c r="C795" s="22"/>
      <c r="D795" s="22"/>
      <c r="J795" s="25"/>
      <c r="K795" s="25"/>
    </row>
    <row r="796" spans="3:11" x14ac:dyDescent="0.2">
      <c r="C796" s="22"/>
      <c r="D796" s="22"/>
      <c r="J796" s="25"/>
      <c r="K796" s="25"/>
    </row>
    <row r="797" spans="3:11" x14ac:dyDescent="0.2">
      <c r="C797" s="22"/>
      <c r="D797" s="22"/>
      <c r="J797" s="25"/>
      <c r="K797" s="25"/>
    </row>
    <row r="798" spans="3:11" x14ac:dyDescent="0.2">
      <c r="C798" s="22"/>
      <c r="D798" s="22"/>
      <c r="J798" s="25"/>
      <c r="K798" s="25"/>
    </row>
    <row r="799" spans="3:11" x14ac:dyDescent="0.2">
      <c r="C799" s="22"/>
      <c r="D799" s="22"/>
      <c r="J799" s="25"/>
      <c r="K799" s="25"/>
    </row>
    <row r="800" spans="3:11" x14ac:dyDescent="0.2">
      <c r="C800" s="22"/>
      <c r="D800" s="22"/>
      <c r="J800" s="25"/>
      <c r="K800" s="25"/>
    </row>
    <row r="801" spans="3:12" x14ac:dyDescent="0.2">
      <c r="C801" s="22"/>
      <c r="D801" s="22"/>
      <c r="J801" s="25"/>
      <c r="K801" s="25"/>
    </row>
    <row r="802" spans="3:12" x14ac:dyDescent="0.2">
      <c r="C802" s="22"/>
      <c r="D802" s="22"/>
      <c r="J802" s="25"/>
      <c r="K802" s="25"/>
    </row>
    <row r="803" spans="3:12" x14ac:dyDescent="0.2">
      <c r="C803" s="22"/>
      <c r="D803" s="22"/>
      <c r="J803" s="25"/>
      <c r="K803" s="25"/>
    </row>
    <row r="804" spans="3:12" x14ac:dyDescent="0.2">
      <c r="C804" s="22"/>
      <c r="D804" s="22"/>
      <c r="J804" s="25"/>
      <c r="K804" s="25"/>
    </row>
    <row r="805" spans="3:12" x14ac:dyDescent="0.2">
      <c r="C805" s="22"/>
      <c r="D805" s="22"/>
      <c r="J805" s="25"/>
      <c r="K805" s="25"/>
    </row>
    <row r="806" spans="3:12" x14ac:dyDescent="0.2">
      <c r="C806" s="22"/>
      <c r="D806" s="22"/>
      <c r="J806" s="25"/>
      <c r="K806" s="25"/>
    </row>
    <row r="807" spans="3:12" x14ac:dyDescent="0.2">
      <c r="C807" s="22"/>
      <c r="D807" s="22"/>
      <c r="J807" s="25"/>
      <c r="K807" s="25"/>
    </row>
    <row r="808" spans="3:12" x14ac:dyDescent="0.2">
      <c r="C808" s="22"/>
      <c r="D808" s="22"/>
      <c r="J808" s="25"/>
      <c r="K808" s="25"/>
    </row>
    <row r="809" spans="3:12" x14ac:dyDescent="0.2">
      <c r="C809" s="22"/>
      <c r="D809" s="22"/>
      <c r="J809" s="25"/>
      <c r="K809" s="25"/>
    </row>
    <row r="810" spans="3:12" s="14" customFormat="1" x14ac:dyDescent="0.2">
      <c r="L810" s="23"/>
    </row>
  </sheetData>
  <autoFilter ref="B4:S177">
    <sortState ref="B5:T177">
      <sortCondition ref="E4:E177"/>
    </sortState>
  </autoFilter>
  <mergeCells count="2">
    <mergeCell ref="B3:Q3"/>
    <mergeCell ref="B178:I17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923"/>
  <sheetViews>
    <sheetView workbookViewId="0">
      <pane ySplit="4" topLeftCell="A896" activePane="bottomLeft" state="frozen"/>
      <selection pane="bottomLeft" activeCell="C4" sqref="C4"/>
    </sheetView>
  </sheetViews>
  <sheetFormatPr defaultRowHeight="12.75" outlineLevelCol="1" x14ac:dyDescent="0.2"/>
  <cols>
    <col min="1" max="1" width="9.140625" style="10"/>
    <col min="2" max="2" width="6.85546875" style="10" customWidth="1"/>
    <col min="3" max="3" width="54.5703125" style="51" customWidth="1"/>
    <col min="4" max="4" width="13.7109375" style="10" customWidth="1"/>
    <col min="5" max="5" width="14.140625" style="10" customWidth="1" outlineLevel="1"/>
    <col min="6" max="6" width="15.28515625" style="10" customWidth="1" outlineLevel="1"/>
    <col min="7" max="7" width="14" style="10" customWidth="1" outlineLevel="1"/>
    <col min="8" max="8" width="12.28515625" style="10" customWidth="1" outlineLevel="1"/>
    <col min="9" max="9" width="17" style="10" customWidth="1" outlineLevel="1"/>
    <col min="10" max="10" width="18" style="19" bestFit="1" customWidth="1" outlineLevel="1"/>
    <col min="11" max="11" width="18" style="183" bestFit="1" customWidth="1" outlineLevel="1"/>
    <col min="12" max="12" width="13.140625" style="20" bestFit="1" customWidth="1"/>
    <col min="13" max="13" width="15.28515625" style="19" customWidth="1"/>
    <col min="14" max="14" width="22.140625" style="19" customWidth="1" outlineLevel="1"/>
    <col min="15" max="15" width="23.140625" style="19" customWidth="1" outlineLevel="1"/>
    <col min="16" max="16" width="15.42578125" style="19" customWidth="1" outlineLevel="1"/>
    <col min="17" max="17" width="18.5703125" style="183" customWidth="1"/>
    <col min="18" max="18" width="16.140625" style="10" bestFit="1" customWidth="1"/>
    <col min="19" max="19" width="9.140625" style="10"/>
    <col min="20" max="20" width="16.140625" style="10" bestFit="1" customWidth="1"/>
    <col min="21" max="16384" width="9.140625" style="10"/>
  </cols>
  <sheetData>
    <row r="1" spans="2:18" x14ac:dyDescent="0.2">
      <c r="I1" s="52">
        <v>0.05</v>
      </c>
    </row>
    <row r="3" spans="2:18" ht="15.75" x14ac:dyDescent="0.25">
      <c r="B3" s="244" t="s">
        <v>2619</v>
      </c>
      <c r="C3" s="260"/>
      <c r="D3" s="244"/>
      <c r="E3" s="261"/>
      <c r="F3" s="261"/>
      <c r="G3" s="261"/>
      <c r="H3" s="261"/>
      <c r="I3" s="261"/>
      <c r="J3" s="261"/>
      <c r="K3" s="261"/>
      <c r="L3" s="246"/>
      <c r="M3" s="244"/>
      <c r="N3" s="244"/>
      <c r="O3" s="244"/>
      <c r="P3" s="244"/>
      <c r="Q3" s="244"/>
    </row>
    <row r="4" spans="2:18" ht="60" x14ac:dyDescent="0.2">
      <c r="B4" s="32" t="s">
        <v>99</v>
      </c>
      <c r="C4" s="11" t="s">
        <v>100</v>
      </c>
      <c r="D4" s="11" t="s">
        <v>2763</v>
      </c>
      <c r="E4" s="11" t="s">
        <v>101</v>
      </c>
      <c r="F4" s="11" t="s">
        <v>2612</v>
      </c>
      <c r="G4" s="11" t="s">
        <v>2613</v>
      </c>
      <c r="H4" s="11" t="s">
        <v>137</v>
      </c>
      <c r="I4" s="11" t="s">
        <v>102</v>
      </c>
      <c r="J4" s="11" t="s">
        <v>103</v>
      </c>
      <c r="K4" s="11" t="s">
        <v>104</v>
      </c>
      <c r="L4" s="12" t="s">
        <v>105</v>
      </c>
      <c r="M4" s="11" t="s">
        <v>106</v>
      </c>
      <c r="N4" s="11" t="s">
        <v>107</v>
      </c>
      <c r="O4" s="11" t="s">
        <v>108</v>
      </c>
      <c r="P4" s="11" t="s">
        <v>138</v>
      </c>
      <c r="Q4" s="11" t="s">
        <v>109</v>
      </c>
      <c r="R4" s="175" t="s">
        <v>2622</v>
      </c>
    </row>
    <row r="5" spans="2:18" s="14" customFormat="1" ht="15" x14ac:dyDescent="0.2">
      <c r="B5" s="126">
        <v>1</v>
      </c>
      <c r="C5" s="129" t="s">
        <v>6</v>
      </c>
      <c r="D5" s="113">
        <v>38718</v>
      </c>
      <c r="E5" s="155">
        <v>44489</v>
      </c>
      <c r="F5" s="156">
        <f>(E5-D5)/365</f>
        <v>15.810958904109588</v>
      </c>
      <c r="G5" s="157">
        <v>20</v>
      </c>
      <c r="H5" s="158">
        <v>0.06</v>
      </c>
      <c r="I5" s="159">
        <v>0</v>
      </c>
      <c r="J5" s="213">
        <v>11582</v>
      </c>
      <c r="K5" s="214">
        <v>579.1</v>
      </c>
      <c r="L5" s="128">
        <v>0.3</v>
      </c>
      <c r="M5" s="160">
        <f t="shared" ref="M5:M68" si="0">J5*(1+L5)</f>
        <v>15056.6</v>
      </c>
      <c r="N5" s="160">
        <f t="shared" ref="N5:N68" si="1">F5*I5*M5</f>
        <v>0</v>
      </c>
      <c r="O5" s="160">
        <f t="shared" ref="O5:O68" si="2">IF(M5-N5&lt;=0,5%*M5,M5-N5)</f>
        <v>15056.6</v>
      </c>
      <c r="P5" s="161">
        <v>0.25</v>
      </c>
      <c r="Q5" s="160">
        <f>IF(K5&lt;=0,0,IF(O5&gt;M5*H5, O5*(1-P5),M5*H5))</f>
        <v>11292.45</v>
      </c>
      <c r="R5" s="175">
        <f t="shared" ref="R5:R68" si="3">Q5-K5</f>
        <v>10713.35</v>
      </c>
    </row>
    <row r="6" spans="2:18" ht="15" x14ac:dyDescent="0.2">
      <c r="B6" s="126">
        <v>2</v>
      </c>
      <c r="C6" s="129" t="s">
        <v>6</v>
      </c>
      <c r="D6" s="113">
        <v>38718</v>
      </c>
      <c r="E6" s="155">
        <v>44489</v>
      </c>
      <c r="F6" s="156">
        <f t="shared" ref="F6:F69" si="4">(E6-D6)/365</f>
        <v>15.810958904109588</v>
      </c>
      <c r="G6" s="157">
        <v>20</v>
      </c>
      <c r="H6" s="158">
        <v>0.06</v>
      </c>
      <c r="I6" s="159">
        <v>0</v>
      </c>
      <c r="J6" s="213">
        <v>45500</v>
      </c>
      <c r="K6" s="214">
        <v>2275</v>
      </c>
      <c r="L6" s="128">
        <v>0.3</v>
      </c>
      <c r="M6" s="160">
        <f t="shared" si="0"/>
        <v>59150</v>
      </c>
      <c r="N6" s="160">
        <f t="shared" si="1"/>
        <v>0</v>
      </c>
      <c r="O6" s="160">
        <f t="shared" si="2"/>
        <v>59150</v>
      </c>
      <c r="P6" s="161">
        <v>0.25</v>
      </c>
      <c r="Q6" s="160">
        <f t="shared" ref="Q6:Q69" si="5">IF(K6&lt;=0,0,IF(O6&gt;M6*H6, O6*(1-P6),M6*H6))</f>
        <v>44362.5</v>
      </c>
      <c r="R6" s="175">
        <f t="shared" si="3"/>
        <v>42087.5</v>
      </c>
    </row>
    <row r="7" spans="2:18" ht="15" x14ac:dyDescent="0.2">
      <c r="B7" s="126">
        <v>3</v>
      </c>
      <c r="C7" s="129" t="s">
        <v>1094</v>
      </c>
      <c r="D7" s="113">
        <v>38718</v>
      </c>
      <c r="E7" s="155">
        <v>44489</v>
      </c>
      <c r="F7" s="156">
        <f t="shared" si="4"/>
        <v>15.810958904109588</v>
      </c>
      <c r="G7" s="157">
        <v>20</v>
      </c>
      <c r="H7" s="158">
        <v>0.06</v>
      </c>
      <c r="I7" s="159">
        <v>0</v>
      </c>
      <c r="J7" s="213">
        <v>62368</v>
      </c>
      <c r="K7" s="214">
        <v>3118.4</v>
      </c>
      <c r="L7" s="128">
        <v>0.3</v>
      </c>
      <c r="M7" s="160">
        <f t="shared" si="0"/>
        <v>81078.400000000009</v>
      </c>
      <c r="N7" s="160">
        <f t="shared" si="1"/>
        <v>0</v>
      </c>
      <c r="O7" s="160">
        <f t="shared" si="2"/>
        <v>81078.400000000009</v>
      </c>
      <c r="P7" s="161">
        <v>0.25</v>
      </c>
      <c r="Q7" s="160">
        <f t="shared" si="5"/>
        <v>60808.800000000003</v>
      </c>
      <c r="R7" s="175">
        <f t="shared" si="3"/>
        <v>57690.400000000001</v>
      </c>
    </row>
    <row r="8" spans="2:18" ht="15" x14ac:dyDescent="0.2">
      <c r="B8" s="126">
        <v>4</v>
      </c>
      <c r="C8" s="129" t="s">
        <v>1548</v>
      </c>
      <c r="D8" s="113">
        <v>38718</v>
      </c>
      <c r="E8" s="155">
        <v>44489</v>
      </c>
      <c r="F8" s="156">
        <f t="shared" si="4"/>
        <v>15.810958904109588</v>
      </c>
      <c r="G8" s="157">
        <v>20</v>
      </c>
      <c r="H8" s="158">
        <v>0.06</v>
      </c>
      <c r="I8" s="159">
        <v>0</v>
      </c>
      <c r="J8" s="213">
        <v>11394</v>
      </c>
      <c r="K8" s="214">
        <v>569.70000000000005</v>
      </c>
      <c r="L8" s="128">
        <v>0.37</v>
      </c>
      <c r="M8" s="160">
        <f t="shared" si="0"/>
        <v>15609.78</v>
      </c>
      <c r="N8" s="160">
        <f t="shared" si="1"/>
        <v>0</v>
      </c>
      <c r="O8" s="160">
        <f t="shared" si="2"/>
        <v>15609.78</v>
      </c>
      <c r="P8" s="161">
        <v>0.25</v>
      </c>
      <c r="Q8" s="160">
        <f t="shared" si="5"/>
        <v>11707.335000000001</v>
      </c>
      <c r="R8" s="175">
        <f t="shared" si="3"/>
        <v>11137.635</v>
      </c>
    </row>
    <row r="9" spans="2:18" ht="15" x14ac:dyDescent="0.2">
      <c r="B9" s="126">
        <v>5</v>
      </c>
      <c r="C9" s="129" t="s">
        <v>1751</v>
      </c>
      <c r="D9" s="113">
        <v>38718</v>
      </c>
      <c r="E9" s="155">
        <v>44489</v>
      </c>
      <c r="F9" s="156">
        <f t="shared" si="4"/>
        <v>15.810958904109588</v>
      </c>
      <c r="G9" s="157">
        <v>20</v>
      </c>
      <c r="H9" s="158">
        <v>0.06</v>
      </c>
      <c r="I9" s="159">
        <v>0</v>
      </c>
      <c r="J9" s="213">
        <v>4030</v>
      </c>
      <c r="K9" s="214">
        <v>0</v>
      </c>
      <c r="L9" s="128">
        <v>0.37</v>
      </c>
      <c r="M9" s="160">
        <f t="shared" si="0"/>
        <v>5521.1</v>
      </c>
      <c r="N9" s="160">
        <f t="shared" si="1"/>
        <v>0</v>
      </c>
      <c r="O9" s="160">
        <f t="shared" si="2"/>
        <v>5521.1</v>
      </c>
      <c r="P9" s="161">
        <v>0.25</v>
      </c>
      <c r="Q9" s="160">
        <f t="shared" si="5"/>
        <v>0</v>
      </c>
      <c r="R9" s="175">
        <f t="shared" si="3"/>
        <v>0</v>
      </c>
    </row>
    <row r="10" spans="2:18" ht="15" x14ac:dyDescent="0.2">
      <c r="B10" s="126">
        <v>6</v>
      </c>
      <c r="C10" s="129" t="s">
        <v>1450</v>
      </c>
      <c r="D10" s="113">
        <v>38718</v>
      </c>
      <c r="E10" s="155">
        <v>44489</v>
      </c>
      <c r="F10" s="156">
        <f t="shared" si="4"/>
        <v>15.810958904109588</v>
      </c>
      <c r="G10" s="157">
        <v>20</v>
      </c>
      <c r="H10" s="158">
        <v>0.06</v>
      </c>
      <c r="I10" s="159">
        <f t="shared" ref="I10:I73" si="6">(95/G10/100)</f>
        <v>4.7500000000000001E-2</v>
      </c>
      <c r="J10" s="213">
        <v>15955</v>
      </c>
      <c r="K10" s="214">
        <v>797.75</v>
      </c>
      <c r="L10" s="128">
        <v>0.37</v>
      </c>
      <c r="M10" s="160">
        <f t="shared" si="0"/>
        <v>21858.350000000002</v>
      </c>
      <c r="N10" s="160">
        <f t="shared" si="1"/>
        <v>16416.069994178084</v>
      </c>
      <c r="O10" s="160">
        <f t="shared" si="2"/>
        <v>5442.2800058219182</v>
      </c>
      <c r="P10" s="161">
        <v>0.25</v>
      </c>
      <c r="Q10" s="160">
        <f t="shared" si="5"/>
        <v>4081.7100043664386</v>
      </c>
      <c r="R10" s="175">
        <f t="shared" si="3"/>
        <v>3283.9600043664386</v>
      </c>
    </row>
    <row r="11" spans="2:18" ht="15" x14ac:dyDescent="0.2">
      <c r="B11" s="126">
        <v>7</v>
      </c>
      <c r="C11" s="129" t="s">
        <v>1390</v>
      </c>
      <c r="D11" s="113">
        <v>38718</v>
      </c>
      <c r="E11" s="155">
        <v>44489</v>
      </c>
      <c r="F11" s="156">
        <f t="shared" si="4"/>
        <v>15.810958904109588</v>
      </c>
      <c r="G11" s="157">
        <v>20</v>
      </c>
      <c r="H11" s="158">
        <v>0.06</v>
      </c>
      <c r="I11" s="159">
        <v>0</v>
      </c>
      <c r="J11" s="213">
        <v>19508</v>
      </c>
      <c r="K11" s="214">
        <v>975.4</v>
      </c>
      <c r="L11" s="128">
        <v>0.37</v>
      </c>
      <c r="M11" s="160">
        <f t="shared" si="0"/>
        <v>26725.960000000003</v>
      </c>
      <c r="N11" s="160">
        <f t="shared" si="1"/>
        <v>0</v>
      </c>
      <c r="O11" s="160">
        <f t="shared" si="2"/>
        <v>26725.960000000003</v>
      </c>
      <c r="P11" s="161">
        <v>0.25</v>
      </c>
      <c r="Q11" s="160">
        <f t="shared" si="5"/>
        <v>20044.47</v>
      </c>
      <c r="R11" s="175">
        <f t="shared" si="3"/>
        <v>19069.07</v>
      </c>
    </row>
    <row r="12" spans="2:18" ht="15" x14ac:dyDescent="0.2">
      <c r="B12" s="126">
        <v>8</v>
      </c>
      <c r="C12" s="129" t="s">
        <v>2353</v>
      </c>
      <c r="D12" s="113">
        <v>38718</v>
      </c>
      <c r="E12" s="155">
        <v>44489</v>
      </c>
      <c r="F12" s="156">
        <f t="shared" si="4"/>
        <v>15.810958904109588</v>
      </c>
      <c r="G12" s="157">
        <v>8</v>
      </c>
      <c r="H12" s="158">
        <v>0.06</v>
      </c>
      <c r="I12" s="159">
        <v>0</v>
      </c>
      <c r="J12" s="213">
        <v>224.08</v>
      </c>
      <c r="K12" s="214">
        <v>0</v>
      </c>
      <c r="L12" s="128">
        <v>0.37</v>
      </c>
      <c r="M12" s="160">
        <f t="shared" si="0"/>
        <v>306.98960000000005</v>
      </c>
      <c r="N12" s="160">
        <f t="shared" si="1"/>
        <v>0</v>
      </c>
      <c r="O12" s="160">
        <f t="shared" si="2"/>
        <v>306.98960000000005</v>
      </c>
      <c r="P12" s="161">
        <v>0.25</v>
      </c>
      <c r="Q12" s="160">
        <f t="shared" si="5"/>
        <v>0</v>
      </c>
      <c r="R12" s="175">
        <f t="shared" si="3"/>
        <v>0</v>
      </c>
    </row>
    <row r="13" spans="2:18" ht="15" x14ac:dyDescent="0.2">
      <c r="B13" s="126">
        <v>9</v>
      </c>
      <c r="C13" s="129" t="s">
        <v>1771</v>
      </c>
      <c r="D13" s="113">
        <v>38718</v>
      </c>
      <c r="E13" s="155">
        <v>44489</v>
      </c>
      <c r="F13" s="156">
        <f t="shared" si="4"/>
        <v>15.810958904109588</v>
      </c>
      <c r="G13" s="157">
        <v>8</v>
      </c>
      <c r="H13" s="158">
        <v>0.06</v>
      </c>
      <c r="I13" s="159">
        <f t="shared" si="6"/>
        <v>0.11874999999999999</v>
      </c>
      <c r="J13" s="213">
        <v>3540.62</v>
      </c>
      <c r="K13" s="214">
        <v>0</v>
      </c>
      <c r="L13" s="128">
        <v>0.37</v>
      </c>
      <c r="M13" s="160">
        <f t="shared" si="0"/>
        <v>4850.6494000000002</v>
      </c>
      <c r="N13" s="160">
        <f t="shared" si="1"/>
        <v>9107.343425695206</v>
      </c>
      <c r="O13" s="160">
        <f t="shared" si="2"/>
        <v>242.53247000000002</v>
      </c>
      <c r="P13" s="161">
        <v>0.25</v>
      </c>
      <c r="Q13" s="160">
        <f t="shared" si="5"/>
        <v>0</v>
      </c>
      <c r="R13" s="175">
        <f t="shared" si="3"/>
        <v>0</v>
      </c>
    </row>
    <row r="14" spans="2:18" ht="15" x14ac:dyDescent="0.2">
      <c r="B14" s="126">
        <v>10</v>
      </c>
      <c r="C14" s="129" t="s">
        <v>2263</v>
      </c>
      <c r="D14" s="113">
        <v>38718</v>
      </c>
      <c r="E14" s="155">
        <v>44489</v>
      </c>
      <c r="F14" s="156">
        <f t="shared" si="4"/>
        <v>15.810958904109588</v>
      </c>
      <c r="G14" s="157">
        <v>8</v>
      </c>
      <c r="H14" s="158">
        <v>0.06</v>
      </c>
      <c r="I14" s="159">
        <f t="shared" si="6"/>
        <v>0.11874999999999999</v>
      </c>
      <c r="J14" s="213">
        <v>386.65</v>
      </c>
      <c r="K14" s="214">
        <v>0</v>
      </c>
      <c r="L14" s="128">
        <v>0.37</v>
      </c>
      <c r="M14" s="160">
        <f t="shared" si="0"/>
        <v>529.71050000000002</v>
      </c>
      <c r="N14" s="160">
        <f t="shared" si="1"/>
        <v>994.55867490582182</v>
      </c>
      <c r="O14" s="160">
        <f t="shared" si="2"/>
        <v>26.485525000000003</v>
      </c>
      <c r="P14" s="161">
        <v>0.25</v>
      </c>
      <c r="Q14" s="160">
        <f t="shared" si="5"/>
        <v>0</v>
      </c>
      <c r="R14" s="175">
        <f t="shared" si="3"/>
        <v>0</v>
      </c>
    </row>
    <row r="15" spans="2:18" ht="15" x14ac:dyDescent="0.2">
      <c r="B15" s="126">
        <v>11</v>
      </c>
      <c r="C15" s="129" t="s">
        <v>2030</v>
      </c>
      <c r="D15" s="113">
        <v>38718</v>
      </c>
      <c r="E15" s="155">
        <v>44489</v>
      </c>
      <c r="F15" s="156">
        <f t="shared" si="4"/>
        <v>15.810958904109588</v>
      </c>
      <c r="G15" s="157">
        <v>8</v>
      </c>
      <c r="H15" s="158">
        <v>0.06</v>
      </c>
      <c r="I15" s="159">
        <f t="shared" si="6"/>
        <v>0.11874999999999999</v>
      </c>
      <c r="J15" s="213">
        <v>390.45</v>
      </c>
      <c r="K15" s="214">
        <v>0</v>
      </c>
      <c r="L15" s="128">
        <v>0.37</v>
      </c>
      <c r="M15" s="160">
        <f t="shared" si="0"/>
        <v>534.91650000000004</v>
      </c>
      <c r="N15" s="160">
        <f t="shared" si="1"/>
        <v>1004.3332073373288</v>
      </c>
      <c r="O15" s="160">
        <f t="shared" si="2"/>
        <v>26.745825000000004</v>
      </c>
      <c r="P15" s="161">
        <v>0.25</v>
      </c>
      <c r="Q15" s="160">
        <f t="shared" si="5"/>
        <v>0</v>
      </c>
      <c r="R15" s="175">
        <f t="shared" si="3"/>
        <v>0</v>
      </c>
    </row>
    <row r="16" spans="2:18" ht="15" x14ac:dyDescent="0.2">
      <c r="B16" s="126">
        <v>12</v>
      </c>
      <c r="C16" s="129" t="s">
        <v>2030</v>
      </c>
      <c r="D16" s="113">
        <v>38718</v>
      </c>
      <c r="E16" s="155">
        <v>44489</v>
      </c>
      <c r="F16" s="156">
        <f t="shared" si="4"/>
        <v>15.810958904109588</v>
      </c>
      <c r="G16" s="157">
        <v>8</v>
      </c>
      <c r="H16" s="158">
        <v>0.06</v>
      </c>
      <c r="I16" s="159">
        <f t="shared" si="6"/>
        <v>0.11874999999999999</v>
      </c>
      <c r="J16" s="213">
        <v>1051.8599999999999</v>
      </c>
      <c r="K16" s="214">
        <v>0</v>
      </c>
      <c r="L16" s="128">
        <v>0.37</v>
      </c>
      <c r="M16" s="160">
        <f t="shared" si="0"/>
        <v>1441.0482</v>
      </c>
      <c r="N16" s="160">
        <f t="shared" si="1"/>
        <v>2705.6420219486299</v>
      </c>
      <c r="O16" s="160">
        <f t="shared" si="2"/>
        <v>72.052409999999995</v>
      </c>
      <c r="P16" s="161">
        <v>0.25</v>
      </c>
      <c r="Q16" s="160">
        <f t="shared" si="5"/>
        <v>0</v>
      </c>
      <c r="R16" s="175">
        <f t="shared" si="3"/>
        <v>0</v>
      </c>
    </row>
    <row r="17" spans="2:18" ht="15" x14ac:dyDescent="0.2">
      <c r="B17" s="126">
        <v>13</v>
      </c>
      <c r="C17" s="129" t="s">
        <v>1891</v>
      </c>
      <c r="D17" s="113">
        <v>38718</v>
      </c>
      <c r="E17" s="155">
        <v>44489</v>
      </c>
      <c r="F17" s="156">
        <f t="shared" si="4"/>
        <v>15.810958904109588</v>
      </c>
      <c r="G17" s="157">
        <v>8</v>
      </c>
      <c r="H17" s="158">
        <v>0.06</v>
      </c>
      <c r="I17" s="159">
        <f t="shared" si="6"/>
        <v>0.11874999999999999</v>
      </c>
      <c r="J17" s="213">
        <v>552.79999999999995</v>
      </c>
      <c r="K17" s="214">
        <v>0</v>
      </c>
      <c r="L17" s="128">
        <v>0.37</v>
      </c>
      <c r="M17" s="160">
        <f t="shared" si="0"/>
        <v>757.33600000000001</v>
      </c>
      <c r="N17" s="160">
        <f t="shared" si="1"/>
        <v>1421.9372442465751</v>
      </c>
      <c r="O17" s="160">
        <f t="shared" si="2"/>
        <v>37.866800000000005</v>
      </c>
      <c r="P17" s="161">
        <v>0.25</v>
      </c>
      <c r="Q17" s="160">
        <f t="shared" si="5"/>
        <v>0</v>
      </c>
      <c r="R17" s="175">
        <f t="shared" si="3"/>
        <v>0</v>
      </c>
    </row>
    <row r="18" spans="2:18" ht="15" x14ac:dyDescent="0.2">
      <c r="B18" s="126">
        <v>14</v>
      </c>
      <c r="C18" s="129" t="s">
        <v>1891</v>
      </c>
      <c r="D18" s="113">
        <v>38718</v>
      </c>
      <c r="E18" s="155">
        <v>44489</v>
      </c>
      <c r="F18" s="156">
        <f t="shared" si="4"/>
        <v>15.810958904109588</v>
      </c>
      <c r="G18" s="157">
        <v>8</v>
      </c>
      <c r="H18" s="158">
        <v>0.06</v>
      </c>
      <c r="I18" s="159">
        <f t="shared" si="6"/>
        <v>0.11874999999999999</v>
      </c>
      <c r="J18" s="213">
        <v>1561.43</v>
      </c>
      <c r="K18" s="214">
        <v>0</v>
      </c>
      <c r="L18" s="128">
        <v>0.37</v>
      </c>
      <c r="M18" s="160">
        <f t="shared" si="0"/>
        <v>2139.1591000000003</v>
      </c>
      <c r="N18" s="160">
        <f t="shared" si="1"/>
        <v>4016.3810985599316</v>
      </c>
      <c r="O18" s="160">
        <f t="shared" si="2"/>
        <v>106.95795500000003</v>
      </c>
      <c r="P18" s="161">
        <v>0.25</v>
      </c>
      <c r="Q18" s="160">
        <f t="shared" si="5"/>
        <v>0</v>
      </c>
      <c r="R18" s="175">
        <f t="shared" si="3"/>
        <v>0</v>
      </c>
    </row>
    <row r="19" spans="2:18" ht="15" x14ac:dyDescent="0.2">
      <c r="B19" s="126">
        <v>15</v>
      </c>
      <c r="C19" s="129" t="s">
        <v>1891</v>
      </c>
      <c r="D19" s="113">
        <v>38718</v>
      </c>
      <c r="E19" s="155">
        <v>44489</v>
      </c>
      <c r="F19" s="156">
        <f t="shared" si="4"/>
        <v>15.810958904109588</v>
      </c>
      <c r="G19" s="157">
        <v>8</v>
      </c>
      <c r="H19" s="158">
        <v>0.06</v>
      </c>
      <c r="I19" s="159">
        <f t="shared" si="6"/>
        <v>0.11874999999999999</v>
      </c>
      <c r="J19" s="213">
        <v>1972.66</v>
      </c>
      <c r="K19" s="214">
        <v>0</v>
      </c>
      <c r="L19" s="128">
        <v>0.37</v>
      </c>
      <c r="M19" s="160">
        <f t="shared" si="0"/>
        <v>2702.5442000000003</v>
      </c>
      <c r="N19" s="160">
        <f t="shared" si="1"/>
        <v>5074.1655648253427</v>
      </c>
      <c r="O19" s="160">
        <f t="shared" si="2"/>
        <v>135.12721000000002</v>
      </c>
      <c r="P19" s="161">
        <v>0.25</v>
      </c>
      <c r="Q19" s="160">
        <f t="shared" si="5"/>
        <v>0</v>
      </c>
      <c r="R19" s="175">
        <f t="shared" si="3"/>
        <v>0</v>
      </c>
    </row>
    <row r="20" spans="2:18" ht="15" x14ac:dyDescent="0.2">
      <c r="B20" s="126">
        <v>16</v>
      </c>
      <c r="C20" s="129" t="s">
        <v>1891</v>
      </c>
      <c r="D20" s="113">
        <v>38718</v>
      </c>
      <c r="E20" s="155">
        <v>44489</v>
      </c>
      <c r="F20" s="156">
        <f t="shared" si="4"/>
        <v>15.810958904109588</v>
      </c>
      <c r="G20" s="157">
        <v>8</v>
      </c>
      <c r="H20" s="158">
        <v>0.06</v>
      </c>
      <c r="I20" s="159">
        <f t="shared" si="6"/>
        <v>0.11874999999999999</v>
      </c>
      <c r="J20" s="213">
        <v>623.51</v>
      </c>
      <c r="K20" s="214">
        <v>0</v>
      </c>
      <c r="L20" s="128">
        <v>0.37</v>
      </c>
      <c r="M20" s="160">
        <f t="shared" si="0"/>
        <v>854.20870000000002</v>
      </c>
      <c r="N20" s="160">
        <f t="shared" si="1"/>
        <v>1603.820714833904</v>
      </c>
      <c r="O20" s="160">
        <f t="shared" si="2"/>
        <v>42.710435000000004</v>
      </c>
      <c r="P20" s="161">
        <v>0.25</v>
      </c>
      <c r="Q20" s="160">
        <f t="shared" si="5"/>
        <v>0</v>
      </c>
      <c r="R20" s="175">
        <f t="shared" si="3"/>
        <v>0</v>
      </c>
    </row>
    <row r="21" spans="2:18" ht="15" x14ac:dyDescent="0.2">
      <c r="B21" s="126">
        <v>17</v>
      </c>
      <c r="C21" s="129" t="s">
        <v>1891</v>
      </c>
      <c r="D21" s="113">
        <v>38718</v>
      </c>
      <c r="E21" s="155">
        <v>44489</v>
      </c>
      <c r="F21" s="156">
        <f t="shared" si="4"/>
        <v>15.810958904109588</v>
      </c>
      <c r="G21" s="157">
        <v>8</v>
      </c>
      <c r="H21" s="158">
        <v>0.06</v>
      </c>
      <c r="I21" s="159">
        <f t="shared" si="6"/>
        <v>0.11874999999999999</v>
      </c>
      <c r="J21" s="213">
        <v>204.42</v>
      </c>
      <c r="K21" s="214">
        <v>0</v>
      </c>
      <c r="L21" s="128">
        <v>0.37</v>
      </c>
      <c r="M21" s="160">
        <f t="shared" si="0"/>
        <v>280.05540000000002</v>
      </c>
      <c r="N21" s="160">
        <f t="shared" si="1"/>
        <v>525.81839990753429</v>
      </c>
      <c r="O21" s="160">
        <f t="shared" si="2"/>
        <v>14.002770000000002</v>
      </c>
      <c r="P21" s="161">
        <v>0.25</v>
      </c>
      <c r="Q21" s="160">
        <f t="shared" si="5"/>
        <v>0</v>
      </c>
      <c r="R21" s="175">
        <f t="shared" si="3"/>
        <v>0</v>
      </c>
    </row>
    <row r="22" spans="2:18" ht="15" x14ac:dyDescent="0.2">
      <c r="B22" s="126">
        <v>18</v>
      </c>
      <c r="C22" s="129" t="s">
        <v>1891</v>
      </c>
      <c r="D22" s="113">
        <v>38718</v>
      </c>
      <c r="E22" s="155">
        <v>44489</v>
      </c>
      <c r="F22" s="156">
        <f t="shared" si="4"/>
        <v>15.810958904109588</v>
      </c>
      <c r="G22" s="157">
        <v>8</v>
      </c>
      <c r="H22" s="158">
        <v>0.06</v>
      </c>
      <c r="I22" s="159">
        <f t="shared" si="6"/>
        <v>0.11874999999999999</v>
      </c>
      <c r="J22" s="213">
        <v>1838.36</v>
      </c>
      <c r="K22" s="214">
        <v>0</v>
      </c>
      <c r="L22" s="128">
        <v>0.37</v>
      </c>
      <c r="M22" s="160">
        <f t="shared" si="0"/>
        <v>2518.5531999999998</v>
      </c>
      <c r="N22" s="160">
        <f t="shared" si="1"/>
        <v>4728.7130107328758</v>
      </c>
      <c r="O22" s="160">
        <f t="shared" si="2"/>
        <v>125.92766</v>
      </c>
      <c r="P22" s="161">
        <v>0.25</v>
      </c>
      <c r="Q22" s="160">
        <f t="shared" si="5"/>
        <v>0</v>
      </c>
      <c r="R22" s="175">
        <f t="shared" si="3"/>
        <v>0</v>
      </c>
    </row>
    <row r="23" spans="2:18" ht="15" x14ac:dyDescent="0.2">
      <c r="B23" s="126">
        <v>19</v>
      </c>
      <c r="C23" s="129" t="s">
        <v>2140</v>
      </c>
      <c r="D23" s="113">
        <v>38718</v>
      </c>
      <c r="E23" s="155">
        <v>44489</v>
      </c>
      <c r="F23" s="156">
        <f t="shared" si="4"/>
        <v>15.810958904109588</v>
      </c>
      <c r="G23" s="157">
        <v>8</v>
      </c>
      <c r="H23" s="158">
        <v>0.06</v>
      </c>
      <c r="I23" s="159">
        <f t="shared" si="6"/>
        <v>0.11874999999999999</v>
      </c>
      <c r="J23" s="213">
        <v>426.11</v>
      </c>
      <c r="K23" s="214">
        <v>0</v>
      </c>
      <c r="L23" s="128">
        <v>0.37</v>
      </c>
      <c r="M23" s="160">
        <f t="shared" si="0"/>
        <v>583.77070000000003</v>
      </c>
      <c r="N23" s="160">
        <f t="shared" si="1"/>
        <v>1096.0594774708904</v>
      </c>
      <c r="O23" s="160">
        <f t="shared" si="2"/>
        <v>29.188535000000002</v>
      </c>
      <c r="P23" s="161">
        <v>0.25</v>
      </c>
      <c r="Q23" s="160">
        <f t="shared" si="5"/>
        <v>0</v>
      </c>
      <c r="R23" s="175">
        <f t="shared" si="3"/>
        <v>0</v>
      </c>
    </row>
    <row r="24" spans="2:18" ht="15" x14ac:dyDescent="0.2">
      <c r="B24" s="126">
        <v>20</v>
      </c>
      <c r="C24" s="129" t="s">
        <v>2140</v>
      </c>
      <c r="D24" s="113">
        <v>38718</v>
      </c>
      <c r="E24" s="155">
        <v>44489</v>
      </c>
      <c r="F24" s="156">
        <f t="shared" si="4"/>
        <v>15.810958904109588</v>
      </c>
      <c r="G24" s="157">
        <v>8</v>
      </c>
      <c r="H24" s="158">
        <v>0.06</v>
      </c>
      <c r="I24" s="159">
        <f t="shared" si="6"/>
        <v>0.11874999999999999</v>
      </c>
      <c r="J24" s="213">
        <v>666.88</v>
      </c>
      <c r="K24" s="214">
        <v>0</v>
      </c>
      <c r="L24" s="128">
        <v>0.37</v>
      </c>
      <c r="M24" s="160">
        <f t="shared" si="0"/>
        <v>913.62560000000008</v>
      </c>
      <c r="N24" s="160">
        <f t="shared" si="1"/>
        <v>1715.3789968219178</v>
      </c>
      <c r="O24" s="160">
        <f t="shared" si="2"/>
        <v>45.681280000000008</v>
      </c>
      <c r="P24" s="161">
        <v>0.25</v>
      </c>
      <c r="Q24" s="160">
        <f t="shared" si="5"/>
        <v>0</v>
      </c>
      <c r="R24" s="175">
        <f t="shared" si="3"/>
        <v>0</v>
      </c>
    </row>
    <row r="25" spans="2:18" ht="15" x14ac:dyDescent="0.2">
      <c r="B25" s="126">
        <v>21</v>
      </c>
      <c r="C25" s="129" t="s">
        <v>1808</v>
      </c>
      <c r="D25" s="113">
        <v>38718</v>
      </c>
      <c r="E25" s="155">
        <v>44489</v>
      </c>
      <c r="F25" s="156">
        <f t="shared" si="4"/>
        <v>15.810958904109588</v>
      </c>
      <c r="G25" s="157">
        <v>8</v>
      </c>
      <c r="H25" s="158">
        <v>0.06</v>
      </c>
      <c r="I25" s="159">
        <f t="shared" si="6"/>
        <v>0.11874999999999999</v>
      </c>
      <c r="J25" s="213">
        <v>2923.46</v>
      </c>
      <c r="K25" s="214">
        <v>0</v>
      </c>
      <c r="L25" s="128">
        <v>0.37</v>
      </c>
      <c r="M25" s="160">
        <f t="shared" si="0"/>
        <v>4005.1402000000003</v>
      </c>
      <c r="N25" s="160">
        <f t="shared" si="1"/>
        <v>7519.8564690034245</v>
      </c>
      <c r="O25" s="160">
        <f t="shared" si="2"/>
        <v>200.25701000000004</v>
      </c>
      <c r="P25" s="161">
        <v>0.25</v>
      </c>
      <c r="Q25" s="160">
        <f t="shared" si="5"/>
        <v>0</v>
      </c>
      <c r="R25" s="175">
        <f t="shared" si="3"/>
        <v>0</v>
      </c>
    </row>
    <row r="26" spans="2:18" ht="15" x14ac:dyDescent="0.2">
      <c r="B26" s="126">
        <v>22</v>
      </c>
      <c r="C26" s="129" t="s">
        <v>2080</v>
      </c>
      <c r="D26" s="113">
        <v>38718</v>
      </c>
      <c r="E26" s="155">
        <v>44489</v>
      </c>
      <c r="F26" s="156">
        <f t="shared" si="4"/>
        <v>15.810958904109588</v>
      </c>
      <c r="G26" s="157">
        <v>8</v>
      </c>
      <c r="H26" s="158">
        <v>0.06</v>
      </c>
      <c r="I26" s="159">
        <f t="shared" si="6"/>
        <v>0.11874999999999999</v>
      </c>
      <c r="J26" s="213">
        <v>883.44</v>
      </c>
      <c r="K26" s="214">
        <v>0</v>
      </c>
      <c r="L26" s="128">
        <v>0.37</v>
      </c>
      <c r="M26" s="160">
        <f t="shared" si="0"/>
        <v>1210.3128000000002</v>
      </c>
      <c r="N26" s="160">
        <f t="shared" si="1"/>
        <v>2272.4244556027397</v>
      </c>
      <c r="O26" s="160">
        <f t="shared" si="2"/>
        <v>60.515640000000012</v>
      </c>
      <c r="P26" s="161">
        <v>0.25</v>
      </c>
      <c r="Q26" s="160">
        <f t="shared" si="5"/>
        <v>0</v>
      </c>
      <c r="R26" s="175">
        <f t="shared" si="3"/>
        <v>0</v>
      </c>
    </row>
    <row r="27" spans="2:18" ht="15" x14ac:dyDescent="0.2">
      <c r="B27" s="126">
        <v>23</v>
      </c>
      <c r="C27" s="129" t="s">
        <v>1702</v>
      </c>
      <c r="D27" s="113">
        <v>38718</v>
      </c>
      <c r="E27" s="155">
        <v>44489</v>
      </c>
      <c r="F27" s="156">
        <f t="shared" si="4"/>
        <v>15.810958904109588</v>
      </c>
      <c r="G27" s="157">
        <v>8</v>
      </c>
      <c r="H27" s="158">
        <v>0.06</v>
      </c>
      <c r="I27" s="159">
        <f t="shared" si="6"/>
        <v>0.11874999999999999</v>
      </c>
      <c r="J27" s="213">
        <v>5244.87</v>
      </c>
      <c r="K27" s="214">
        <v>262.24</v>
      </c>
      <c r="L27" s="128">
        <v>0.37</v>
      </c>
      <c r="M27" s="160">
        <f t="shared" si="0"/>
        <v>7185.4719000000005</v>
      </c>
      <c r="N27" s="160">
        <f t="shared" si="1"/>
        <v>13491.092608957191</v>
      </c>
      <c r="O27" s="160">
        <f t="shared" si="2"/>
        <v>359.27359500000006</v>
      </c>
      <c r="P27" s="161">
        <v>0.25</v>
      </c>
      <c r="Q27" s="160">
        <f t="shared" si="5"/>
        <v>431.12831399999999</v>
      </c>
      <c r="R27" s="175">
        <f t="shared" si="3"/>
        <v>168.88831399999998</v>
      </c>
    </row>
    <row r="28" spans="2:18" ht="15" x14ac:dyDescent="0.2">
      <c r="B28" s="126">
        <v>24</v>
      </c>
      <c r="C28" s="129" t="s">
        <v>2163</v>
      </c>
      <c r="D28" s="113">
        <v>38718</v>
      </c>
      <c r="E28" s="155">
        <v>44489</v>
      </c>
      <c r="F28" s="156">
        <f t="shared" si="4"/>
        <v>15.810958904109588</v>
      </c>
      <c r="G28" s="157">
        <v>8</v>
      </c>
      <c r="H28" s="158">
        <v>0.06</v>
      </c>
      <c r="I28" s="159">
        <f t="shared" si="6"/>
        <v>0.11874999999999999</v>
      </c>
      <c r="J28" s="213">
        <v>604.79</v>
      </c>
      <c r="K28" s="214">
        <v>0</v>
      </c>
      <c r="L28" s="128">
        <v>0.37</v>
      </c>
      <c r="M28" s="160">
        <f t="shared" si="0"/>
        <v>828.56230000000005</v>
      </c>
      <c r="N28" s="160">
        <f t="shared" si="1"/>
        <v>1555.6682813818493</v>
      </c>
      <c r="O28" s="160">
        <f t="shared" si="2"/>
        <v>41.428115000000005</v>
      </c>
      <c r="P28" s="161">
        <v>0.25</v>
      </c>
      <c r="Q28" s="160">
        <f t="shared" si="5"/>
        <v>0</v>
      </c>
      <c r="R28" s="175">
        <f t="shared" si="3"/>
        <v>0</v>
      </c>
    </row>
    <row r="29" spans="2:18" ht="15" x14ac:dyDescent="0.2">
      <c r="B29" s="126">
        <v>25</v>
      </c>
      <c r="C29" s="129" t="s">
        <v>2301</v>
      </c>
      <c r="D29" s="113">
        <v>38718</v>
      </c>
      <c r="E29" s="155">
        <v>44489</v>
      </c>
      <c r="F29" s="156">
        <f t="shared" si="4"/>
        <v>15.810958904109588</v>
      </c>
      <c r="G29" s="157">
        <v>8</v>
      </c>
      <c r="H29" s="158">
        <v>0.06</v>
      </c>
      <c r="I29" s="159">
        <f t="shared" si="6"/>
        <v>0.11874999999999999</v>
      </c>
      <c r="J29" s="213">
        <v>302.14</v>
      </c>
      <c r="K29" s="214">
        <v>0</v>
      </c>
      <c r="L29" s="128">
        <v>0.37</v>
      </c>
      <c r="M29" s="160">
        <f t="shared" si="0"/>
        <v>413.93180000000001</v>
      </c>
      <c r="N29" s="160">
        <f t="shared" si="1"/>
        <v>777.178218119863</v>
      </c>
      <c r="O29" s="160">
        <f t="shared" si="2"/>
        <v>20.69659</v>
      </c>
      <c r="P29" s="161">
        <v>0.25</v>
      </c>
      <c r="Q29" s="160">
        <f t="shared" si="5"/>
        <v>0</v>
      </c>
      <c r="R29" s="175">
        <f t="shared" si="3"/>
        <v>0</v>
      </c>
    </row>
    <row r="30" spans="2:18" ht="15" x14ac:dyDescent="0.2">
      <c r="B30" s="126">
        <v>26</v>
      </c>
      <c r="C30" s="129" t="s">
        <v>2450</v>
      </c>
      <c r="D30" s="113">
        <v>38718</v>
      </c>
      <c r="E30" s="155">
        <v>44489</v>
      </c>
      <c r="F30" s="156">
        <f t="shared" si="4"/>
        <v>15.810958904109588</v>
      </c>
      <c r="G30" s="157">
        <v>8</v>
      </c>
      <c r="H30" s="158">
        <v>0.06</v>
      </c>
      <c r="I30" s="159">
        <f t="shared" si="6"/>
        <v>0.11874999999999999</v>
      </c>
      <c r="J30" s="213">
        <v>79.39</v>
      </c>
      <c r="K30" s="214">
        <v>0</v>
      </c>
      <c r="L30" s="128">
        <v>0.37</v>
      </c>
      <c r="M30" s="160">
        <f t="shared" si="0"/>
        <v>108.76430000000001</v>
      </c>
      <c r="N30" s="160">
        <f t="shared" si="1"/>
        <v>204.21056045719178</v>
      </c>
      <c r="O30" s="160">
        <f t="shared" si="2"/>
        <v>5.4382150000000005</v>
      </c>
      <c r="P30" s="161">
        <v>0.25</v>
      </c>
      <c r="Q30" s="160">
        <f t="shared" si="5"/>
        <v>0</v>
      </c>
      <c r="R30" s="175">
        <f t="shared" si="3"/>
        <v>0</v>
      </c>
    </row>
    <row r="31" spans="2:18" ht="15" x14ac:dyDescent="0.2">
      <c r="B31" s="126">
        <v>27</v>
      </c>
      <c r="C31" s="129" t="s">
        <v>2295</v>
      </c>
      <c r="D31" s="113">
        <v>38718</v>
      </c>
      <c r="E31" s="155">
        <v>44489</v>
      </c>
      <c r="F31" s="156">
        <f t="shared" si="4"/>
        <v>15.810958904109588</v>
      </c>
      <c r="G31" s="157">
        <v>8</v>
      </c>
      <c r="H31" s="158">
        <v>0.06</v>
      </c>
      <c r="I31" s="159">
        <f t="shared" si="6"/>
        <v>0.11874999999999999</v>
      </c>
      <c r="J31" s="213">
        <v>311.92</v>
      </c>
      <c r="K31" s="214">
        <v>0</v>
      </c>
      <c r="L31" s="128">
        <v>0.37</v>
      </c>
      <c r="M31" s="160">
        <f t="shared" si="0"/>
        <v>427.33040000000005</v>
      </c>
      <c r="N31" s="160">
        <f t="shared" si="1"/>
        <v>802.33477790410961</v>
      </c>
      <c r="O31" s="160">
        <f t="shared" si="2"/>
        <v>21.366520000000005</v>
      </c>
      <c r="P31" s="161">
        <v>0.25</v>
      </c>
      <c r="Q31" s="160">
        <f t="shared" si="5"/>
        <v>0</v>
      </c>
      <c r="R31" s="175">
        <f t="shared" si="3"/>
        <v>0</v>
      </c>
    </row>
    <row r="32" spans="2:18" ht="15" x14ac:dyDescent="0.2">
      <c r="B32" s="126">
        <v>28</v>
      </c>
      <c r="C32" s="129" t="s">
        <v>1246</v>
      </c>
      <c r="D32" s="113">
        <v>38718</v>
      </c>
      <c r="E32" s="155">
        <v>44489</v>
      </c>
      <c r="F32" s="156">
        <f t="shared" si="4"/>
        <v>15.810958904109588</v>
      </c>
      <c r="G32" s="157">
        <v>20</v>
      </c>
      <c r="H32" s="158">
        <v>0.06</v>
      </c>
      <c r="I32" s="159">
        <f t="shared" si="6"/>
        <v>4.7500000000000001E-2</v>
      </c>
      <c r="J32" s="213">
        <v>34890</v>
      </c>
      <c r="K32" s="214">
        <v>1744.5</v>
      </c>
      <c r="L32" s="128">
        <v>0.37</v>
      </c>
      <c r="M32" s="160">
        <f t="shared" si="0"/>
        <v>47799.3</v>
      </c>
      <c r="N32" s="160">
        <f t="shared" si="1"/>
        <v>35898.256477397263</v>
      </c>
      <c r="O32" s="160">
        <f t="shared" si="2"/>
        <v>11901.04352260274</v>
      </c>
      <c r="P32" s="161">
        <v>0.25</v>
      </c>
      <c r="Q32" s="160">
        <f t="shared" si="5"/>
        <v>8925.7826419520552</v>
      </c>
      <c r="R32" s="175">
        <f t="shared" si="3"/>
        <v>7181.2826419520552</v>
      </c>
    </row>
    <row r="33" spans="2:18" s="14" customFormat="1" ht="15" x14ac:dyDescent="0.2">
      <c r="B33" s="126">
        <v>29</v>
      </c>
      <c r="C33" s="129" t="s">
        <v>1894</v>
      </c>
      <c r="D33" s="113">
        <v>38718</v>
      </c>
      <c r="E33" s="155">
        <v>44489</v>
      </c>
      <c r="F33" s="156">
        <f t="shared" si="4"/>
        <v>15.810958904109588</v>
      </c>
      <c r="G33" s="157">
        <v>10</v>
      </c>
      <c r="H33" s="158">
        <v>0.06</v>
      </c>
      <c r="I33" s="159">
        <f t="shared" si="6"/>
        <v>9.5000000000000001E-2</v>
      </c>
      <c r="J33" s="213">
        <v>1948.95</v>
      </c>
      <c r="K33" s="214">
        <v>0</v>
      </c>
      <c r="L33" s="128">
        <v>0.37</v>
      </c>
      <c r="M33" s="160">
        <f t="shared" si="0"/>
        <v>2670.0615000000003</v>
      </c>
      <c r="N33" s="160">
        <f t="shared" si="1"/>
        <v>4010.542101554795</v>
      </c>
      <c r="O33" s="160">
        <f t="shared" si="2"/>
        <v>133.50307500000002</v>
      </c>
      <c r="P33" s="161">
        <v>0.25</v>
      </c>
      <c r="Q33" s="160">
        <f t="shared" si="5"/>
        <v>0</v>
      </c>
      <c r="R33" s="175">
        <f t="shared" si="3"/>
        <v>0</v>
      </c>
    </row>
    <row r="34" spans="2:18" ht="15" x14ac:dyDescent="0.2">
      <c r="B34" s="126">
        <v>30</v>
      </c>
      <c r="C34" s="129" t="s">
        <v>1860</v>
      </c>
      <c r="D34" s="113">
        <v>38718</v>
      </c>
      <c r="E34" s="155">
        <v>44489</v>
      </c>
      <c r="F34" s="156">
        <f t="shared" si="4"/>
        <v>15.810958904109588</v>
      </c>
      <c r="G34" s="157">
        <v>8</v>
      </c>
      <c r="H34" s="158">
        <v>0.06</v>
      </c>
      <c r="I34" s="159">
        <f t="shared" si="6"/>
        <v>0.11874999999999999</v>
      </c>
      <c r="J34" s="213">
        <v>2424.1799999999998</v>
      </c>
      <c r="K34" s="214">
        <v>0</v>
      </c>
      <c r="L34" s="128">
        <v>0.37</v>
      </c>
      <c r="M34" s="160">
        <f t="shared" si="0"/>
        <v>3321.1266000000001</v>
      </c>
      <c r="N34" s="160">
        <f t="shared" si="1"/>
        <v>6235.585797318493</v>
      </c>
      <c r="O34" s="160">
        <f t="shared" si="2"/>
        <v>166.05633</v>
      </c>
      <c r="P34" s="161">
        <v>0.25</v>
      </c>
      <c r="Q34" s="160">
        <f t="shared" si="5"/>
        <v>0</v>
      </c>
      <c r="R34" s="175">
        <f t="shared" si="3"/>
        <v>0</v>
      </c>
    </row>
    <row r="35" spans="2:18" ht="15" x14ac:dyDescent="0.2">
      <c r="B35" s="126">
        <v>31</v>
      </c>
      <c r="C35" s="129" t="s">
        <v>2154</v>
      </c>
      <c r="D35" s="113">
        <v>38718</v>
      </c>
      <c r="E35" s="155">
        <v>44489</v>
      </c>
      <c r="F35" s="156">
        <f t="shared" si="4"/>
        <v>15.810958904109588</v>
      </c>
      <c r="G35" s="157">
        <v>8</v>
      </c>
      <c r="H35" s="158">
        <v>0.06</v>
      </c>
      <c r="I35" s="159">
        <f t="shared" si="6"/>
        <v>0.11874999999999999</v>
      </c>
      <c r="J35" s="213">
        <v>633.89</v>
      </c>
      <c r="K35" s="214">
        <v>0</v>
      </c>
      <c r="L35" s="128">
        <v>0.37</v>
      </c>
      <c r="M35" s="160">
        <f t="shared" si="0"/>
        <v>868.42930000000001</v>
      </c>
      <c r="N35" s="160">
        <f t="shared" si="1"/>
        <v>1630.5206218441779</v>
      </c>
      <c r="O35" s="160">
        <f t="shared" si="2"/>
        <v>43.421465000000005</v>
      </c>
      <c r="P35" s="161">
        <v>0.25</v>
      </c>
      <c r="Q35" s="160">
        <f t="shared" si="5"/>
        <v>0</v>
      </c>
      <c r="R35" s="175">
        <f t="shared" si="3"/>
        <v>0</v>
      </c>
    </row>
    <row r="36" spans="2:18" ht="15" x14ac:dyDescent="0.2">
      <c r="B36" s="126">
        <v>32</v>
      </c>
      <c r="C36" s="129" t="s">
        <v>2335</v>
      </c>
      <c r="D36" s="113">
        <v>38718</v>
      </c>
      <c r="E36" s="155">
        <v>44489</v>
      </c>
      <c r="F36" s="156">
        <f t="shared" si="4"/>
        <v>15.810958904109588</v>
      </c>
      <c r="G36" s="157">
        <v>3</v>
      </c>
      <c r="H36" s="158">
        <v>0.06</v>
      </c>
      <c r="I36" s="159">
        <f t="shared" si="6"/>
        <v>0.31666666666666665</v>
      </c>
      <c r="J36" s="213">
        <v>266.67</v>
      </c>
      <c r="K36" s="214">
        <v>0</v>
      </c>
      <c r="L36" s="128">
        <v>0.37</v>
      </c>
      <c r="M36" s="160">
        <f t="shared" si="0"/>
        <v>365.33790000000005</v>
      </c>
      <c r="N36" s="160">
        <f t="shared" si="1"/>
        <v>1829.1751322876712</v>
      </c>
      <c r="O36" s="160">
        <f t="shared" si="2"/>
        <v>18.266895000000002</v>
      </c>
      <c r="P36" s="161">
        <v>0.25</v>
      </c>
      <c r="Q36" s="160">
        <f t="shared" si="5"/>
        <v>0</v>
      </c>
      <c r="R36" s="175">
        <f t="shared" si="3"/>
        <v>0</v>
      </c>
    </row>
    <row r="37" spans="2:18" ht="15" x14ac:dyDescent="0.2">
      <c r="B37" s="126">
        <v>33</v>
      </c>
      <c r="C37" s="129" t="s">
        <v>2068</v>
      </c>
      <c r="D37" s="113">
        <v>38718</v>
      </c>
      <c r="E37" s="155">
        <v>44489</v>
      </c>
      <c r="F37" s="156">
        <f t="shared" si="4"/>
        <v>15.810958904109588</v>
      </c>
      <c r="G37" s="157">
        <v>3</v>
      </c>
      <c r="H37" s="158">
        <v>0.06</v>
      </c>
      <c r="I37" s="159">
        <f t="shared" si="6"/>
        <v>0.31666666666666665</v>
      </c>
      <c r="J37" s="213">
        <v>923.95</v>
      </c>
      <c r="K37" s="214">
        <v>0</v>
      </c>
      <c r="L37" s="128">
        <v>0.37</v>
      </c>
      <c r="M37" s="160">
        <f t="shared" si="0"/>
        <v>1265.8115000000003</v>
      </c>
      <c r="N37" s="160">
        <f t="shared" si="1"/>
        <v>6337.6696421689503</v>
      </c>
      <c r="O37" s="160">
        <f t="shared" si="2"/>
        <v>63.290575000000018</v>
      </c>
      <c r="P37" s="161">
        <v>0.25</v>
      </c>
      <c r="Q37" s="160">
        <f t="shared" si="5"/>
        <v>0</v>
      </c>
      <c r="R37" s="175">
        <f t="shared" si="3"/>
        <v>0</v>
      </c>
    </row>
    <row r="38" spans="2:18" ht="15" x14ac:dyDescent="0.2">
      <c r="B38" s="126">
        <v>34</v>
      </c>
      <c r="C38" s="129" t="s">
        <v>1528</v>
      </c>
      <c r="D38" s="113">
        <v>38718</v>
      </c>
      <c r="E38" s="155">
        <v>44489</v>
      </c>
      <c r="F38" s="156">
        <f t="shared" si="4"/>
        <v>15.810958904109588</v>
      </c>
      <c r="G38" s="157">
        <v>8</v>
      </c>
      <c r="H38" s="158">
        <v>0.06</v>
      </c>
      <c r="I38" s="159">
        <f t="shared" si="6"/>
        <v>0.11874999999999999</v>
      </c>
      <c r="J38" s="213">
        <v>12256.06</v>
      </c>
      <c r="K38" s="214">
        <v>612.79999999999995</v>
      </c>
      <c r="L38" s="128">
        <v>0.37</v>
      </c>
      <c r="M38" s="160">
        <f t="shared" si="0"/>
        <v>16790.802200000002</v>
      </c>
      <c r="N38" s="160">
        <f t="shared" si="1"/>
        <v>31525.593671708906</v>
      </c>
      <c r="O38" s="160">
        <f t="shared" si="2"/>
        <v>839.54011000000014</v>
      </c>
      <c r="P38" s="161">
        <v>0.25</v>
      </c>
      <c r="Q38" s="160">
        <f t="shared" si="5"/>
        <v>1007.4481320000001</v>
      </c>
      <c r="R38" s="175">
        <f t="shared" si="3"/>
        <v>394.64813200000015</v>
      </c>
    </row>
    <row r="39" spans="2:18" ht="15" x14ac:dyDescent="0.2">
      <c r="B39" s="126">
        <v>35</v>
      </c>
      <c r="C39" s="129" t="s">
        <v>2028</v>
      </c>
      <c r="D39" s="113">
        <v>38718</v>
      </c>
      <c r="E39" s="155">
        <v>44489</v>
      </c>
      <c r="F39" s="156">
        <f t="shared" si="4"/>
        <v>15.810958904109588</v>
      </c>
      <c r="G39" s="157">
        <v>3</v>
      </c>
      <c r="H39" s="158">
        <v>0.06</v>
      </c>
      <c r="I39" s="159">
        <f t="shared" si="6"/>
        <v>0.31666666666666665</v>
      </c>
      <c r="J39" s="213">
        <v>1056.6400000000001</v>
      </c>
      <c r="K39" s="214">
        <v>0</v>
      </c>
      <c r="L39" s="128">
        <v>0.37</v>
      </c>
      <c r="M39" s="160">
        <f t="shared" si="0"/>
        <v>1447.5968000000003</v>
      </c>
      <c r="N39" s="160">
        <f t="shared" si="1"/>
        <v>7247.8329462648408</v>
      </c>
      <c r="O39" s="160">
        <f t="shared" si="2"/>
        <v>72.379840000000016</v>
      </c>
      <c r="P39" s="161">
        <v>0.25</v>
      </c>
      <c r="Q39" s="160">
        <f t="shared" si="5"/>
        <v>0</v>
      </c>
      <c r="R39" s="175">
        <f t="shared" si="3"/>
        <v>0</v>
      </c>
    </row>
    <row r="40" spans="2:18" ht="15" x14ac:dyDescent="0.2">
      <c r="B40" s="126">
        <v>36</v>
      </c>
      <c r="C40" s="129" t="s">
        <v>1222</v>
      </c>
      <c r="D40" s="113">
        <v>38718</v>
      </c>
      <c r="E40" s="155">
        <v>44489</v>
      </c>
      <c r="F40" s="156">
        <f t="shared" si="4"/>
        <v>15.810958904109588</v>
      </c>
      <c r="G40" s="157">
        <v>20</v>
      </c>
      <c r="H40" s="158">
        <v>0.06</v>
      </c>
      <c r="I40" s="159">
        <f t="shared" si="6"/>
        <v>4.7500000000000001E-2</v>
      </c>
      <c r="J40" s="213">
        <v>38349</v>
      </c>
      <c r="K40" s="214">
        <v>1917.45</v>
      </c>
      <c r="L40" s="128">
        <v>0.37</v>
      </c>
      <c r="M40" s="160">
        <f t="shared" si="0"/>
        <v>52538.130000000005</v>
      </c>
      <c r="N40" s="160">
        <f t="shared" si="1"/>
        <v>39457.21518061644</v>
      </c>
      <c r="O40" s="160">
        <f t="shared" si="2"/>
        <v>13080.914819383564</v>
      </c>
      <c r="P40" s="161">
        <v>0.25</v>
      </c>
      <c r="Q40" s="160">
        <f t="shared" si="5"/>
        <v>9810.6861145376733</v>
      </c>
      <c r="R40" s="175">
        <f t="shared" si="3"/>
        <v>7893.2361145376735</v>
      </c>
    </row>
    <row r="41" spans="2:18" ht="15" x14ac:dyDescent="0.2">
      <c r="B41" s="126">
        <v>37</v>
      </c>
      <c r="C41" s="129" t="s">
        <v>1000</v>
      </c>
      <c r="D41" s="113">
        <v>38718</v>
      </c>
      <c r="E41" s="155">
        <v>44489</v>
      </c>
      <c r="F41" s="156">
        <f t="shared" si="4"/>
        <v>15.810958904109588</v>
      </c>
      <c r="G41" s="157">
        <v>20</v>
      </c>
      <c r="H41" s="158">
        <v>0.06</v>
      </c>
      <c r="I41" s="159">
        <f t="shared" si="6"/>
        <v>4.7500000000000001E-2</v>
      </c>
      <c r="J41" s="213">
        <v>87169</v>
      </c>
      <c r="K41" s="214">
        <v>4358.45</v>
      </c>
      <c r="L41" s="128">
        <v>0.37</v>
      </c>
      <c r="M41" s="160">
        <f t="shared" si="0"/>
        <v>119421.53000000001</v>
      </c>
      <c r="N41" s="160">
        <f t="shared" si="1"/>
        <v>89688.022897054805</v>
      </c>
      <c r="O41" s="160">
        <f t="shared" si="2"/>
        <v>29733.507102945208</v>
      </c>
      <c r="P41" s="161">
        <v>0.25</v>
      </c>
      <c r="Q41" s="160">
        <f t="shared" si="5"/>
        <v>22300.130327208906</v>
      </c>
      <c r="R41" s="175">
        <f t="shared" si="3"/>
        <v>17941.680327208906</v>
      </c>
    </row>
    <row r="42" spans="2:18" ht="15" x14ac:dyDescent="0.2">
      <c r="B42" s="126">
        <v>38</v>
      </c>
      <c r="C42" s="129" t="s">
        <v>1695</v>
      </c>
      <c r="D42" s="113">
        <v>38718</v>
      </c>
      <c r="E42" s="155">
        <v>44489</v>
      </c>
      <c r="F42" s="156">
        <f t="shared" si="4"/>
        <v>15.810958904109588</v>
      </c>
      <c r="G42" s="157">
        <v>8</v>
      </c>
      <c r="H42" s="158">
        <v>0.06</v>
      </c>
      <c r="I42" s="159">
        <f t="shared" si="6"/>
        <v>0.11874999999999999</v>
      </c>
      <c r="J42" s="213">
        <v>1652.14</v>
      </c>
      <c r="K42" s="214">
        <v>0</v>
      </c>
      <c r="L42" s="128">
        <v>0.37</v>
      </c>
      <c r="M42" s="160">
        <f t="shared" si="0"/>
        <v>2263.4318000000003</v>
      </c>
      <c r="N42" s="160">
        <f t="shared" si="1"/>
        <v>4249.7094766815071</v>
      </c>
      <c r="O42" s="160">
        <f t="shared" si="2"/>
        <v>113.17159000000002</v>
      </c>
      <c r="P42" s="161">
        <v>0.25</v>
      </c>
      <c r="Q42" s="160">
        <f t="shared" si="5"/>
        <v>0</v>
      </c>
      <c r="R42" s="175">
        <f t="shared" si="3"/>
        <v>0</v>
      </c>
    </row>
    <row r="43" spans="2:18" ht="15" x14ac:dyDescent="0.2">
      <c r="B43" s="126">
        <v>39</v>
      </c>
      <c r="C43" s="129" t="s">
        <v>1695</v>
      </c>
      <c r="D43" s="113">
        <v>38718</v>
      </c>
      <c r="E43" s="155">
        <v>44489</v>
      </c>
      <c r="F43" s="156">
        <f t="shared" si="4"/>
        <v>15.810958904109588</v>
      </c>
      <c r="G43" s="157">
        <v>8</v>
      </c>
      <c r="H43" s="158">
        <v>0.06</v>
      </c>
      <c r="I43" s="159">
        <f t="shared" si="6"/>
        <v>0.11874999999999999</v>
      </c>
      <c r="J43" s="213">
        <v>5596.41</v>
      </c>
      <c r="K43" s="214">
        <v>279.82</v>
      </c>
      <c r="L43" s="128">
        <v>0.37</v>
      </c>
      <c r="M43" s="160">
        <f t="shared" si="0"/>
        <v>7667.0817000000006</v>
      </c>
      <c r="N43" s="160">
        <f t="shared" si="1"/>
        <v>14395.339748686643</v>
      </c>
      <c r="O43" s="160">
        <f t="shared" si="2"/>
        <v>383.35408500000005</v>
      </c>
      <c r="P43" s="161">
        <v>0.25</v>
      </c>
      <c r="Q43" s="160">
        <f t="shared" si="5"/>
        <v>460.024902</v>
      </c>
      <c r="R43" s="175">
        <f t="shared" si="3"/>
        <v>180.204902</v>
      </c>
    </row>
    <row r="44" spans="2:18" ht="15" x14ac:dyDescent="0.2">
      <c r="B44" s="126">
        <v>40</v>
      </c>
      <c r="C44" s="129" t="s">
        <v>1695</v>
      </c>
      <c r="D44" s="113">
        <v>38718</v>
      </c>
      <c r="E44" s="155">
        <v>44489</v>
      </c>
      <c r="F44" s="156">
        <f t="shared" si="4"/>
        <v>15.810958904109588</v>
      </c>
      <c r="G44" s="157">
        <v>8</v>
      </c>
      <c r="H44" s="158">
        <v>0.06</v>
      </c>
      <c r="I44" s="159">
        <f t="shared" si="6"/>
        <v>0.11874999999999999</v>
      </c>
      <c r="J44" s="213">
        <v>1807.15</v>
      </c>
      <c r="K44" s="214">
        <v>0</v>
      </c>
      <c r="L44" s="128">
        <v>0.37</v>
      </c>
      <c r="M44" s="160">
        <f t="shared" si="0"/>
        <v>2475.7955000000002</v>
      </c>
      <c r="N44" s="160">
        <f t="shared" si="1"/>
        <v>4648.4332325256846</v>
      </c>
      <c r="O44" s="160">
        <f t="shared" si="2"/>
        <v>123.78977500000002</v>
      </c>
      <c r="P44" s="161">
        <v>0.25</v>
      </c>
      <c r="Q44" s="160">
        <f t="shared" si="5"/>
        <v>0</v>
      </c>
      <c r="R44" s="175">
        <f t="shared" si="3"/>
        <v>0</v>
      </c>
    </row>
    <row r="45" spans="2:18" ht="15" x14ac:dyDescent="0.2">
      <c r="B45" s="126">
        <v>41</v>
      </c>
      <c r="C45" s="129" t="s">
        <v>1695</v>
      </c>
      <c r="D45" s="113">
        <v>38718</v>
      </c>
      <c r="E45" s="155">
        <v>44489</v>
      </c>
      <c r="F45" s="156">
        <f t="shared" si="4"/>
        <v>15.810958904109588</v>
      </c>
      <c r="G45" s="157">
        <v>8</v>
      </c>
      <c r="H45" s="158">
        <v>0.06</v>
      </c>
      <c r="I45" s="159">
        <f t="shared" si="6"/>
        <v>0.11874999999999999</v>
      </c>
      <c r="J45" s="213">
        <v>1267.5999999999999</v>
      </c>
      <c r="K45" s="214">
        <v>0</v>
      </c>
      <c r="L45" s="128">
        <v>0.37</v>
      </c>
      <c r="M45" s="160">
        <f t="shared" si="0"/>
        <v>1736.6120000000001</v>
      </c>
      <c r="N45" s="160">
        <f t="shared" si="1"/>
        <v>3260.5782395205479</v>
      </c>
      <c r="O45" s="160">
        <f t="shared" si="2"/>
        <v>86.830600000000004</v>
      </c>
      <c r="P45" s="161">
        <v>0.25</v>
      </c>
      <c r="Q45" s="160">
        <f t="shared" si="5"/>
        <v>0</v>
      </c>
      <c r="R45" s="175">
        <f t="shared" si="3"/>
        <v>0</v>
      </c>
    </row>
    <row r="46" spans="2:18" ht="15" x14ac:dyDescent="0.2">
      <c r="B46" s="126">
        <v>42</v>
      </c>
      <c r="C46" s="129" t="s">
        <v>928</v>
      </c>
      <c r="D46" s="113">
        <v>38718</v>
      </c>
      <c r="E46" s="155">
        <v>44489</v>
      </c>
      <c r="F46" s="156">
        <f t="shared" si="4"/>
        <v>15.810958904109588</v>
      </c>
      <c r="G46" s="157">
        <v>8</v>
      </c>
      <c r="H46" s="158">
        <v>0.06</v>
      </c>
      <c r="I46" s="159">
        <f t="shared" si="6"/>
        <v>0.11874999999999999</v>
      </c>
      <c r="J46" s="213">
        <v>2183.39</v>
      </c>
      <c r="K46" s="214">
        <v>0</v>
      </c>
      <c r="L46" s="128">
        <v>0.37</v>
      </c>
      <c r="M46" s="160">
        <f t="shared" si="0"/>
        <v>2991.2442999999998</v>
      </c>
      <c r="N46" s="160">
        <f t="shared" si="1"/>
        <v>5616.2148330599302</v>
      </c>
      <c r="O46" s="160">
        <f t="shared" si="2"/>
        <v>149.56221500000001</v>
      </c>
      <c r="P46" s="161">
        <v>0.25</v>
      </c>
      <c r="Q46" s="160">
        <f t="shared" si="5"/>
        <v>0</v>
      </c>
      <c r="R46" s="175">
        <f t="shared" si="3"/>
        <v>0</v>
      </c>
    </row>
    <row r="47" spans="2:18" ht="15" x14ac:dyDescent="0.2">
      <c r="B47" s="126">
        <v>43</v>
      </c>
      <c r="C47" s="129" t="s">
        <v>928</v>
      </c>
      <c r="D47" s="113">
        <v>38718</v>
      </c>
      <c r="E47" s="155">
        <v>44489</v>
      </c>
      <c r="F47" s="156">
        <f t="shared" si="4"/>
        <v>15.810958904109588</v>
      </c>
      <c r="G47" s="157">
        <v>8</v>
      </c>
      <c r="H47" s="158">
        <v>0.06</v>
      </c>
      <c r="I47" s="159">
        <f t="shared" si="6"/>
        <v>0.11874999999999999</v>
      </c>
      <c r="J47" s="213">
        <v>2617.02</v>
      </c>
      <c r="K47" s="214">
        <v>0</v>
      </c>
      <c r="L47" s="128">
        <v>0.37</v>
      </c>
      <c r="M47" s="160">
        <f t="shared" si="0"/>
        <v>3585.3174000000004</v>
      </c>
      <c r="N47" s="160">
        <f t="shared" si="1"/>
        <v>6731.6175957636988</v>
      </c>
      <c r="O47" s="160">
        <f t="shared" si="2"/>
        <v>179.26587000000004</v>
      </c>
      <c r="P47" s="161">
        <v>0.25</v>
      </c>
      <c r="Q47" s="160">
        <f t="shared" si="5"/>
        <v>0</v>
      </c>
      <c r="R47" s="175">
        <f t="shared" si="3"/>
        <v>0</v>
      </c>
    </row>
    <row r="48" spans="2:18" ht="15" x14ac:dyDescent="0.2">
      <c r="B48" s="126">
        <v>44</v>
      </c>
      <c r="C48" s="129" t="s">
        <v>1920</v>
      </c>
      <c r="D48" s="113">
        <v>38718</v>
      </c>
      <c r="E48" s="155">
        <v>44489</v>
      </c>
      <c r="F48" s="156">
        <f t="shared" si="4"/>
        <v>15.810958904109588</v>
      </c>
      <c r="G48" s="157">
        <v>8</v>
      </c>
      <c r="H48" s="158">
        <v>0.06</v>
      </c>
      <c r="I48" s="159">
        <f t="shared" si="6"/>
        <v>0.11874999999999999</v>
      </c>
      <c r="J48" s="213">
        <v>1651.67</v>
      </c>
      <c r="K48" s="214">
        <v>0</v>
      </c>
      <c r="L48" s="128">
        <v>0.37</v>
      </c>
      <c r="M48" s="160">
        <f t="shared" si="0"/>
        <v>2262.7879000000003</v>
      </c>
      <c r="N48" s="160">
        <f t="shared" si="1"/>
        <v>4248.5005213544518</v>
      </c>
      <c r="O48" s="160">
        <f t="shared" si="2"/>
        <v>113.13939500000002</v>
      </c>
      <c r="P48" s="161">
        <v>0.25</v>
      </c>
      <c r="Q48" s="160">
        <f t="shared" si="5"/>
        <v>0</v>
      </c>
      <c r="R48" s="175">
        <f t="shared" si="3"/>
        <v>0</v>
      </c>
    </row>
    <row r="49" spans="2:18" ht="15" x14ac:dyDescent="0.2">
      <c r="B49" s="126">
        <v>45</v>
      </c>
      <c r="C49" s="129" t="s">
        <v>1687</v>
      </c>
      <c r="D49" s="113">
        <v>38718</v>
      </c>
      <c r="E49" s="155">
        <v>44489</v>
      </c>
      <c r="F49" s="156">
        <f t="shared" si="4"/>
        <v>15.810958904109588</v>
      </c>
      <c r="G49" s="157">
        <v>8</v>
      </c>
      <c r="H49" s="158">
        <v>0.06</v>
      </c>
      <c r="I49" s="159">
        <f t="shared" si="6"/>
        <v>0.11874999999999999</v>
      </c>
      <c r="J49" s="213">
        <v>5749.6</v>
      </c>
      <c r="K49" s="214">
        <v>287.48</v>
      </c>
      <c r="L49" s="128">
        <v>0.37</v>
      </c>
      <c r="M49" s="160">
        <f t="shared" si="0"/>
        <v>7876.9520000000011</v>
      </c>
      <c r="N49" s="160">
        <f t="shared" si="1"/>
        <v>14789.382017945207</v>
      </c>
      <c r="O49" s="160">
        <f t="shared" si="2"/>
        <v>393.84760000000006</v>
      </c>
      <c r="P49" s="161">
        <v>0.25</v>
      </c>
      <c r="Q49" s="160">
        <f t="shared" si="5"/>
        <v>472.61712000000006</v>
      </c>
      <c r="R49" s="175">
        <f t="shared" si="3"/>
        <v>185.13712000000004</v>
      </c>
    </row>
    <row r="50" spans="2:18" ht="15" x14ac:dyDescent="0.2">
      <c r="B50" s="126">
        <v>46</v>
      </c>
      <c r="C50" s="129" t="s">
        <v>1524</v>
      </c>
      <c r="D50" s="113">
        <v>38718</v>
      </c>
      <c r="E50" s="155">
        <v>44489</v>
      </c>
      <c r="F50" s="156">
        <f t="shared" si="4"/>
        <v>15.810958904109588</v>
      </c>
      <c r="G50" s="157">
        <v>8</v>
      </c>
      <c r="H50" s="158">
        <v>0.06</v>
      </c>
      <c r="I50" s="159">
        <f t="shared" si="6"/>
        <v>0.11874999999999999</v>
      </c>
      <c r="J50" s="213">
        <v>1403.93</v>
      </c>
      <c r="K50" s="214">
        <v>0</v>
      </c>
      <c r="L50" s="128">
        <v>0.37</v>
      </c>
      <c r="M50" s="160">
        <f t="shared" si="0"/>
        <v>1923.3841000000002</v>
      </c>
      <c r="N50" s="160">
        <f t="shared" si="1"/>
        <v>3611.2524517277398</v>
      </c>
      <c r="O50" s="160">
        <f t="shared" si="2"/>
        <v>96.169205000000019</v>
      </c>
      <c r="P50" s="161">
        <v>0.25</v>
      </c>
      <c r="Q50" s="160">
        <f t="shared" si="5"/>
        <v>0</v>
      </c>
      <c r="R50" s="175">
        <f t="shared" si="3"/>
        <v>0</v>
      </c>
    </row>
    <row r="51" spans="2:18" ht="15" x14ac:dyDescent="0.2">
      <c r="B51" s="126">
        <v>47</v>
      </c>
      <c r="C51" s="129" t="s">
        <v>1704</v>
      </c>
      <c r="D51" s="113">
        <v>38718</v>
      </c>
      <c r="E51" s="155">
        <v>44489</v>
      </c>
      <c r="F51" s="156">
        <f t="shared" si="4"/>
        <v>15.810958904109588</v>
      </c>
      <c r="G51" s="157">
        <v>8</v>
      </c>
      <c r="H51" s="158">
        <v>0.06</v>
      </c>
      <c r="I51" s="159">
        <f t="shared" si="6"/>
        <v>0.11874999999999999</v>
      </c>
      <c r="J51" s="213">
        <v>4980.05</v>
      </c>
      <c r="K51" s="214">
        <v>0</v>
      </c>
      <c r="L51" s="128">
        <v>0.37</v>
      </c>
      <c r="M51" s="160">
        <f t="shared" si="0"/>
        <v>6822.6685000000007</v>
      </c>
      <c r="N51" s="160">
        <f t="shared" si="1"/>
        <v>12809.910588296232</v>
      </c>
      <c r="O51" s="160">
        <f t="shared" si="2"/>
        <v>341.13342500000005</v>
      </c>
      <c r="P51" s="161">
        <v>0.25</v>
      </c>
      <c r="Q51" s="160">
        <f t="shared" si="5"/>
        <v>0</v>
      </c>
      <c r="R51" s="175">
        <f t="shared" si="3"/>
        <v>0</v>
      </c>
    </row>
    <row r="52" spans="2:18" ht="15" x14ac:dyDescent="0.2">
      <c r="B52" s="126">
        <v>48</v>
      </c>
      <c r="C52" s="129" t="s">
        <v>1710</v>
      </c>
      <c r="D52" s="113">
        <v>38718</v>
      </c>
      <c r="E52" s="155">
        <v>44489</v>
      </c>
      <c r="F52" s="156">
        <f t="shared" si="4"/>
        <v>15.810958904109588</v>
      </c>
      <c r="G52" s="157">
        <v>8</v>
      </c>
      <c r="H52" s="158">
        <v>0.06</v>
      </c>
      <c r="I52" s="159">
        <f t="shared" si="6"/>
        <v>0.11874999999999999</v>
      </c>
      <c r="J52" s="213">
        <v>4880.16</v>
      </c>
      <c r="K52" s="214">
        <v>0</v>
      </c>
      <c r="L52" s="128">
        <v>0.37</v>
      </c>
      <c r="M52" s="160">
        <f t="shared" si="0"/>
        <v>6685.8191999999999</v>
      </c>
      <c r="N52" s="160">
        <f t="shared" si="1"/>
        <v>12552.968997616437</v>
      </c>
      <c r="O52" s="160">
        <f t="shared" si="2"/>
        <v>334.29096000000004</v>
      </c>
      <c r="P52" s="161">
        <v>0.25</v>
      </c>
      <c r="Q52" s="160">
        <f t="shared" si="5"/>
        <v>0</v>
      </c>
      <c r="R52" s="175">
        <f t="shared" si="3"/>
        <v>0</v>
      </c>
    </row>
    <row r="53" spans="2:18" ht="15" x14ac:dyDescent="0.2">
      <c r="B53" s="126">
        <v>49</v>
      </c>
      <c r="C53" s="129" t="s">
        <v>1902</v>
      </c>
      <c r="D53" s="113">
        <v>38718</v>
      </c>
      <c r="E53" s="155">
        <v>44489</v>
      </c>
      <c r="F53" s="156">
        <f t="shared" si="4"/>
        <v>15.810958904109588</v>
      </c>
      <c r="G53" s="157">
        <v>8</v>
      </c>
      <c r="H53" s="158">
        <v>0.06</v>
      </c>
      <c r="I53" s="159">
        <f t="shared" si="6"/>
        <v>0.11874999999999999</v>
      </c>
      <c r="J53" s="213">
        <v>1857.37</v>
      </c>
      <c r="K53" s="214">
        <v>0</v>
      </c>
      <c r="L53" s="128">
        <v>0.37</v>
      </c>
      <c r="M53" s="160">
        <f t="shared" si="0"/>
        <v>2544.5969</v>
      </c>
      <c r="N53" s="160">
        <f t="shared" si="1"/>
        <v>4777.6113953441773</v>
      </c>
      <c r="O53" s="160">
        <f t="shared" si="2"/>
        <v>127.22984500000001</v>
      </c>
      <c r="P53" s="161">
        <v>0.25</v>
      </c>
      <c r="Q53" s="160">
        <f t="shared" si="5"/>
        <v>0</v>
      </c>
      <c r="R53" s="175">
        <f t="shared" si="3"/>
        <v>0</v>
      </c>
    </row>
    <row r="54" spans="2:18" ht="15" x14ac:dyDescent="0.2">
      <c r="B54" s="126">
        <v>50</v>
      </c>
      <c r="C54" s="129" t="s">
        <v>1871</v>
      </c>
      <c r="D54" s="113">
        <v>38718</v>
      </c>
      <c r="E54" s="155">
        <v>44489</v>
      </c>
      <c r="F54" s="156">
        <f t="shared" si="4"/>
        <v>15.810958904109588</v>
      </c>
      <c r="G54" s="157">
        <v>8</v>
      </c>
      <c r="H54" s="158">
        <v>0.06</v>
      </c>
      <c r="I54" s="159">
        <f t="shared" si="6"/>
        <v>0.11874999999999999</v>
      </c>
      <c r="J54" s="213">
        <v>2247.35</v>
      </c>
      <c r="K54" s="214">
        <v>0</v>
      </c>
      <c r="L54" s="128">
        <v>0.37</v>
      </c>
      <c r="M54" s="160">
        <f t="shared" si="0"/>
        <v>3078.8695000000002</v>
      </c>
      <c r="N54" s="160">
        <f t="shared" si="1"/>
        <v>5780.7356473544523</v>
      </c>
      <c r="O54" s="160">
        <f t="shared" si="2"/>
        <v>153.94347500000003</v>
      </c>
      <c r="P54" s="161">
        <v>0.25</v>
      </c>
      <c r="Q54" s="160">
        <f t="shared" si="5"/>
        <v>0</v>
      </c>
      <c r="R54" s="175">
        <f t="shared" si="3"/>
        <v>0</v>
      </c>
    </row>
    <row r="55" spans="2:18" ht="15" x14ac:dyDescent="0.2">
      <c r="B55" s="126">
        <v>51</v>
      </c>
      <c r="C55" s="129" t="s">
        <v>1407</v>
      </c>
      <c r="D55" s="113">
        <v>38718</v>
      </c>
      <c r="E55" s="155">
        <v>44489</v>
      </c>
      <c r="F55" s="156">
        <f t="shared" si="4"/>
        <v>15.810958904109588</v>
      </c>
      <c r="G55" s="157">
        <v>8</v>
      </c>
      <c r="H55" s="158">
        <v>0.06</v>
      </c>
      <c r="I55" s="159">
        <f t="shared" si="6"/>
        <v>0.11874999999999999</v>
      </c>
      <c r="J55" s="213">
        <v>18282.349999999999</v>
      </c>
      <c r="K55" s="214">
        <v>914.12</v>
      </c>
      <c r="L55" s="128">
        <v>0.37</v>
      </c>
      <c r="M55" s="160">
        <f t="shared" si="0"/>
        <v>25046.819500000001</v>
      </c>
      <c r="N55" s="160">
        <f t="shared" si="1"/>
        <v>47026.690262936645</v>
      </c>
      <c r="O55" s="160">
        <f t="shared" si="2"/>
        <v>1252.3409750000001</v>
      </c>
      <c r="P55" s="161">
        <v>0.25</v>
      </c>
      <c r="Q55" s="160">
        <f t="shared" si="5"/>
        <v>1502.80917</v>
      </c>
      <c r="R55" s="175">
        <f t="shared" si="3"/>
        <v>588.68916999999999</v>
      </c>
    </row>
    <row r="56" spans="2:18" ht="15" x14ac:dyDescent="0.2">
      <c r="B56" s="126">
        <v>52</v>
      </c>
      <c r="C56" s="129" t="s">
        <v>1761</v>
      </c>
      <c r="D56" s="113">
        <v>38718</v>
      </c>
      <c r="E56" s="155">
        <v>44489</v>
      </c>
      <c r="F56" s="156">
        <f t="shared" si="4"/>
        <v>15.810958904109588</v>
      </c>
      <c r="G56" s="157">
        <v>8</v>
      </c>
      <c r="H56" s="158">
        <v>0.06</v>
      </c>
      <c r="I56" s="159">
        <f t="shared" si="6"/>
        <v>0.11874999999999999</v>
      </c>
      <c r="J56" s="213">
        <v>3770.89</v>
      </c>
      <c r="K56" s="214">
        <v>0</v>
      </c>
      <c r="L56" s="128">
        <v>0.37</v>
      </c>
      <c r="M56" s="160">
        <f t="shared" si="0"/>
        <v>5166.1193000000003</v>
      </c>
      <c r="N56" s="160">
        <f t="shared" si="1"/>
        <v>9699.6543685907527</v>
      </c>
      <c r="O56" s="160">
        <f t="shared" si="2"/>
        <v>258.30596500000001</v>
      </c>
      <c r="P56" s="161">
        <v>0.25</v>
      </c>
      <c r="Q56" s="160">
        <f t="shared" si="5"/>
        <v>0</v>
      </c>
      <c r="R56" s="175">
        <f t="shared" si="3"/>
        <v>0</v>
      </c>
    </row>
    <row r="57" spans="2:18" ht="15" x14ac:dyDescent="0.2">
      <c r="B57" s="126">
        <v>53</v>
      </c>
      <c r="C57" s="129" t="s">
        <v>1994</v>
      </c>
      <c r="D57" s="113">
        <v>38718</v>
      </c>
      <c r="E57" s="155">
        <v>44489</v>
      </c>
      <c r="F57" s="156">
        <f t="shared" si="4"/>
        <v>15.810958904109588</v>
      </c>
      <c r="G57" s="157">
        <v>3</v>
      </c>
      <c r="H57" s="158">
        <v>0.06</v>
      </c>
      <c r="I57" s="159">
        <f t="shared" si="6"/>
        <v>0.31666666666666665</v>
      </c>
      <c r="J57" s="213">
        <v>1212.18</v>
      </c>
      <c r="K57" s="214">
        <v>0</v>
      </c>
      <c r="L57" s="128">
        <v>0.37</v>
      </c>
      <c r="M57" s="160">
        <f t="shared" si="0"/>
        <v>1660.6866000000002</v>
      </c>
      <c r="N57" s="160">
        <f t="shared" si="1"/>
        <v>8314.7317353150684</v>
      </c>
      <c r="O57" s="160">
        <f t="shared" si="2"/>
        <v>83.034330000000011</v>
      </c>
      <c r="P57" s="161">
        <v>0.25</v>
      </c>
      <c r="Q57" s="160">
        <f t="shared" si="5"/>
        <v>0</v>
      </c>
      <c r="R57" s="175">
        <f t="shared" si="3"/>
        <v>0</v>
      </c>
    </row>
    <row r="58" spans="2:18" ht="15" x14ac:dyDescent="0.2">
      <c r="B58" s="126">
        <v>54</v>
      </c>
      <c r="C58" s="129" t="s">
        <v>2518</v>
      </c>
      <c r="D58" s="113">
        <v>38718</v>
      </c>
      <c r="E58" s="155">
        <v>44489</v>
      </c>
      <c r="F58" s="156">
        <f t="shared" si="4"/>
        <v>15.810958904109588</v>
      </c>
      <c r="G58" s="157">
        <v>8</v>
      </c>
      <c r="H58" s="158">
        <v>0.06</v>
      </c>
      <c r="I58" s="159">
        <f t="shared" si="6"/>
        <v>0.11874999999999999</v>
      </c>
      <c r="J58" s="213">
        <v>0</v>
      </c>
      <c r="K58" s="214">
        <v>0</v>
      </c>
      <c r="L58" s="128">
        <v>0.37</v>
      </c>
      <c r="M58" s="160">
        <f t="shared" si="0"/>
        <v>0</v>
      </c>
      <c r="N58" s="160">
        <f t="shared" si="1"/>
        <v>0</v>
      </c>
      <c r="O58" s="160">
        <f t="shared" si="2"/>
        <v>0</v>
      </c>
      <c r="P58" s="161">
        <v>0.25</v>
      </c>
      <c r="Q58" s="160">
        <f t="shared" si="5"/>
        <v>0</v>
      </c>
      <c r="R58" s="175">
        <f t="shared" si="3"/>
        <v>0</v>
      </c>
    </row>
    <row r="59" spans="2:18" ht="15" x14ac:dyDescent="0.2">
      <c r="B59" s="126">
        <v>55</v>
      </c>
      <c r="C59" s="129" t="s">
        <v>2097</v>
      </c>
      <c r="D59" s="113">
        <v>38718</v>
      </c>
      <c r="E59" s="155">
        <v>44489</v>
      </c>
      <c r="F59" s="156">
        <f t="shared" si="4"/>
        <v>15.810958904109588</v>
      </c>
      <c r="G59" s="157">
        <v>3</v>
      </c>
      <c r="H59" s="158">
        <v>0.06</v>
      </c>
      <c r="I59" s="159">
        <f t="shared" si="6"/>
        <v>0.31666666666666665</v>
      </c>
      <c r="J59" s="213">
        <v>805.6</v>
      </c>
      <c r="K59" s="214">
        <v>0</v>
      </c>
      <c r="L59" s="128">
        <v>0.37</v>
      </c>
      <c r="M59" s="160">
        <f t="shared" si="0"/>
        <v>1103.672</v>
      </c>
      <c r="N59" s="160">
        <f t="shared" si="1"/>
        <v>5525.8690012785382</v>
      </c>
      <c r="O59" s="160">
        <f t="shared" si="2"/>
        <v>55.183600000000006</v>
      </c>
      <c r="P59" s="161">
        <v>0.25</v>
      </c>
      <c r="Q59" s="160">
        <f t="shared" si="5"/>
        <v>0</v>
      </c>
      <c r="R59" s="175">
        <f t="shared" si="3"/>
        <v>0</v>
      </c>
    </row>
    <row r="60" spans="2:18" ht="15" x14ac:dyDescent="0.2">
      <c r="B60" s="126">
        <v>56</v>
      </c>
      <c r="C60" s="129" t="s">
        <v>1369</v>
      </c>
      <c r="D60" s="113">
        <v>38718</v>
      </c>
      <c r="E60" s="155">
        <v>44489</v>
      </c>
      <c r="F60" s="156">
        <f t="shared" si="4"/>
        <v>15.810958904109588</v>
      </c>
      <c r="G60" s="157">
        <v>15</v>
      </c>
      <c r="H60" s="158">
        <v>0.06</v>
      </c>
      <c r="I60" s="159">
        <f t="shared" si="6"/>
        <v>6.3333333333333325E-2</v>
      </c>
      <c r="J60" s="213">
        <v>21123.98</v>
      </c>
      <c r="K60" s="214">
        <v>1056.2</v>
      </c>
      <c r="L60" s="128">
        <v>0.37</v>
      </c>
      <c r="M60" s="160">
        <f t="shared" si="0"/>
        <v>28939.852600000002</v>
      </c>
      <c r="N60" s="160">
        <f t="shared" si="1"/>
        <v>28979.231942807306</v>
      </c>
      <c r="O60" s="160">
        <f t="shared" si="2"/>
        <v>1446.9926300000002</v>
      </c>
      <c r="P60" s="161">
        <v>0.25</v>
      </c>
      <c r="Q60" s="160">
        <f t="shared" si="5"/>
        <v>1736.3911560000001</v>
      </c>
      <c r="R60" s="175">
        <f t="shared" si="3"/>
        <v>680.19115600000009</v>
      </c>
    </row>
    <row r="61" spans="2:18" ht="15" x14ac:dyDescent="0.2">
      <c r="B61" s="126">
        <v>57</v>
      </c>
      <c r="C61" s="129" t="s">
        <v>1369</v>
      </c>
      <c r="D61" s="113">
        <v>38718</v>
      </c>
      <c r="E61" s="155">
        <v>44489</v>
      </c>
      <c r="F61" s="156">
        <f t="shared" si="4"/>
        <v>15.810958904109588</v>
      </c>
      <c r="G61" s="157">
        <v>15</v>
      </c>
      <c r="H61" s="158">
        <v>0.06</v>
      </c>
      <c r="I61" s="159">
        <f t="shared" si="6"/>
        <v>6.3333333333333325E-2</v>
      </c>
      <c r="J61" s="213">
        <v>22315.42</v>
      </c>
      <c r="K61" s="214">
        <v>1115.77</v>
      </c>
      <c r="L61" s="128">
        <v>0.37</v>
      </c>
      <c r="M61" s="160">
        <f t="shared" si="0"/>
        <v>30572.125400000001</v>
      </c>
      <c r="N61" s="160">
        <f t="shared" si="1"/>
        <v>30613.725826343376</v>
      </c>
      <c r="O61" s="160">
        <f t="shared" si="2"/>
        <v>1528.6062700000002</v>
      </c>
      <c r="P61" s="161">
        <v>0.25</v>
      </c>
      <c r="Q61" s="160">
        <f t="shared" si="5"/>
        <v>1834.327524</v>
      </c>
      <c r="R61" s="175">
        <f t="shared" si="3"/>
        <v>718.55752400000006</v>
      </c>
    </row>
    <row r="62" spans="2:18" ht="15" x14ac:dyDescent="0.2">
      <c r="B62" s="126">
        <v>58</v>
      </c>
      <c r="C62" s="129" t="s">
        <v>858</v>
      </c>
      <c r="D62" s="113">
        <v>38718</v>
      </c>
      <c r="E62" s="155">
        <v>44489</v>
      </c>
      <c r="F62" s="156">
        <f t="shared" si="4"/>
        <v>15.810958904109588</v>
      </c>
      <c r="G62" s="157">
        <v>20</v>
      </c>
      <c r="H62" s="158">
        <v>0.06</v>
      </c>
      <c r="I62" s="159">
        <f t="shared" si="6"/>
        <v>4.7500000000000001E-2</v>
      </c>
      <c r="J62" s="213">
        <v>168813</v>
      </c>
      <c r="K62" s="214">
        <v>8440.65</v>
      </c>
      <c r="L62" s="128">
        <v>0.37</v>
      </c>
      <c r="M62" s="160">
        <f t="shared" si="0"/>
        <v>231273.81000000003</v>
      </c>
      <c r="N62" s="160">
        <f t="shared" si="1"/>
        <v>173691.38351157535</v>
      </c>
      <c r="O62" s="160">
        <f t="shared" si="2"/>
        <v>57582.42648842468</v>
      </c>
      <c r="P62" s="161">
        <v>0.25</v>
      </c>
      <c r="Q62" s="160">
        <f t="shared" si="5"/>
        <v>43186.81986631851</v>
      </c>
      <c r="R62" s="175">
        <f t="shared" si="3"/>
        <v>34746.169866318509</v>
      </c>
    </row>
    <row r="63" spans="2:18" ht="15" x14ac:dyDescent="0.2">
      <c r="B63" s="126">
        <v>59</v>
      </c>
      <c r="C63" s="129" t="s">
        <v>1900</v>
      </c>
      <c r="D63" s="113">
        <v>38718</v>
      </c>
      <c r="E63" s="155">
        <v>44489</v>
      </c>
      <c r="F63" s="156">
        <f t="shared" si="4"/>
        <v>15.810958904109588</v>
      </c>
      <c r="G63" s="157">
        <v>8</v>
      </c>
      <c r="H63" s="158">
        <v>0.06</v>
      </c>
      <c r="I63" s="159">
        <f t="shared" si="6"/>
        <v>0.11874999999999999</v>
      </c>
      <c r="J63" s="213">
        <v>1864.43</v>
      </c>
      <c r="K63" s="214">
        <v>0</v>
      </c>
      <c r="L63" s="128">
        <v>0.37</v>
      </c>
      <c r="M63" s="160">
        <f t="shared" si="0"/>
        <v>2554.2691000000004</v>
      </c>
      <c r="N63" s="160">
        <f t="shared" si="1"/>
        <v>4795.7714477037671</v>
      </c>
      <c r="O63" s="160">
        <f t="shared" si="2"/>
        <v>127.71345500000002</v>
      </c>
      <c r="P63" s="161">
        <v>0.25</v>
      </c>
      <c r="Q63" s="160">
        <f t="shared" si="5"/>
        <v>0</v>
      </c>
      <c r="R63" s="175">
        <f t="shared" si="3"/>
        <v>0</v>
      </c>
    </row>
    <row r="64" spans="2:18" ht="15" x14ac:dyDescent="0.2">
      <c r="B64" s="126">
        <v>60</v>
      </c>
      <c r="C64" s="129" t="s">
        <v>2267</v>
      </c>
      <c r="D64" s="113">
        <v>38718</v>
      </c>
      <c r="E64" s="155">
        <v>44489</v>
      </c>
      <c r="F64" s="156">
        <f t="shared" si="4"/>
        <v>15.810958904109588</v>
      </c>
      <c r="G64" s="157">
        <v>8</v>
      </c>
      <c r="H64" s="158">
        <v>0.06</v>
      </c>
      <c r="I64" s="159">
        <f t="shared" si="6"/>
        <v>0.11874999999999999</v>
      </c>
      <c r="J64" s="213">
        <v>377.21</v>
      </c>
      <c r="K64" s="214">
        <v>0</v>
      </c>
      <c r="L64" s="128">
        <v>0.37</v>
      </c>
      <c r="M64" s="160">
        <f t="shared" si="0"/>
        <v>516.77769999999998</v>
      </c>
      <c r="N64" s="160">
        <f t="shared" si="1"/>
        <v>970.27667854965739</v>
      </c>
      <c r="O64" s="160">
        <f t="shared" si="2"/>
        <v>25.838885000000001</v>
      </c>
      <c r="P64" s="161">
        <v>0.25</v>
      </c>
      <c r="Q64" s="160">
        <f t="shared" si="5"/>
        <v>0</v>
      </c>
      <c r="R64" s="175">
        <f t="shared" si="3"/>
        <v>0</v>
      </c>
    </row>
    <row r="65" spans="2:18" ht="15" x14ac:dyDescent="0.2">
      <c r="B65" s="126">
        <v>61</v>
      </c>
      <c r="C65" s="129" t="s">
        <v>2232</v>
      </c>
      <c r="D65" s="113">
        <v>38718</v>
      </c>
      <c r="E65" s="155">
        <v>44489</v>
      </c>
      <c r="F65" s="156">
        <f t="shared" si="4"/>
        <v>15.810958904109588</v>
      </c>
      <c r="G65" s="157">
        <v>5</v>
      </c>
      <c r="H65" s="158">
        <v>0.06</v>
      </c>
      <c r="I65" s="159">
        <f t="shared" si="6"/>
        <v>0.19</v>
      </c>
      <c r="J65" s="213">
        <v>440.88</v>
      </c>
      <c r="K65" s="214">
        <v>0</v>
      </c>
      <c r="L65" s="128">
        <v>0.37</v>
      </c>
      <c r="M65" s="160">
        <f t="shared" si="0"/>
        <v>604.00560000000007</v>
      </c>
      <c r="N65" s="160">
        <f t="shared" si="1"/>
        <v>1814.4824666958905</v>
      </c>
      <c r="O65" s="160">
        <f t="shared" si="2"/>
        <v>30.200280000000006</v>
      </c>
      <c r="P65" s="161">
        <v>0.25</v>
      </c>
      <c r="Q65" s="160">
        <f t="shared" si="5"/>
        <v>0</v>
      </c>
      <c r="R65" s="175">
        <f t="shared" si="3"/>
        <v>0</v>
      </c>
    </row>
    <row r="66" spans="2:18" ht="15" x14ac:dyDescent="0.2">
      <c r="B66" s="126">
        <v>62</v>
      </c>
      <c r="C66" s="129" t="s">
        <v>2101</v>
      </c>
      <c r="D66" s="113">
        <v>38718</v>
      </c>
      <c r="E66" s="155">
        <v>44489</v>
      </c>
      <c r="F66" s="156">
        <f t="shared" si="4"/>
        <v>15.810958904109588</v>
      </c>
      <c r="G66" s="157">
        <v>5</v>
      </c>
      <c r="H66" s="158">
        <v>0.06</v>
      </c>
      <c r="I66" s="159">
        <f t="shared" si="6"/>
        <v>0.19</v>
      </c>
      <c r="J66" s="213">
        <v>795.86</v>
      </c>
      <c r="K66" s="214">
        <v>0</v>
      </c>
      <c r="L66" s="128">
        <v>0.37</v>
      </c>
      <c r="M66" s="160">
        <f t="shared" si="0"/>
        <v>1090.3282000000002</v>
      </c>
      <c r="N66" s="160">
        <f t="shared" si="1"/>
        <v>3275.4355288164388</v>
      </c>
      <c r="O66" s="160">
        <f t="shared" si="2"/>
        <v>54.516410000000008</v>
      </c>
      <c r="P66" s="161">
        <v>0.25</v>
      </c>
      <c r="Q66" s="160">
        <f t="shared" si="5"/>
        <v>0</v>
      </c>
      <c r="R66" s="175">
        <f t="shared" si="3"/>
        <v>0</v>
      </c>
    </row>
    <row r="67" spans="2:18" s="14" customFormat="1" ht="15" x14ac:dyDescent="0.2">
      <c r="B67" s="126">
        <v>63</v>
      </c>
      <c r="C67" s="129" t="s">
        <v>1603</v>
      </c>
      <c r="D67" s="113">
        <v>38718</v>
      </c>
      <c r="E67" s="155">
        <v>44489</v>
      </c>
      <c r="F67" s="156">
        <f t="shared" si="4"/>
        <v>15.810958904109588</v>
      </c>
      <c r="G67" s="157">
        <v>10</v>
      </c>
      <c r="H67" s="158">
        <v>0.06</v>
      </c>
      <c r="I67" s="159">
        <f t="shared" si="6"/>
        <v>9.5000000000000001E-2</v>
      </c>
      <c r="J67" s="213">
        <v>8384</v>
      </c>
      <c r="K67" s="214">
        <v>419.2</v>
      </c>
      <c r="L67" s="128">
        <v>0.37</v>
      </c>
      <c r="M67" s="160">
        <f t="shared" si="0"/>
        <v>11486.080000000002</v>
      </c>
      <c r="N67" s="160">
        <f t="shared" si="1"/>
        <v>17252.564190684934</v>
      </c>
      <c r="O67" s="160">
        <f t="shared" si="2"/>
        <v>574.30400000000009</v>
      </c>
      <c r="P67" s="161">
        <v>0.25</v>
      </c>
      <c r="Q67" s="160">
        <f t="shared" si="5"/>
        <v>689.16480000000013</v>
      </c>
      <c r="R67" s="175">
        <f t="shared" si="3"/>
        <v>269.96480000000014</v>
      </c>
    </row>
    <row r="68" spans="2:18" ht="15" x14ac:dyDescent="0.2">
      <c r="B68" s="126">
        <v>64</v>
      </c>
      <c r="C68" s="129" t="s">
        <v>1853</v>
      </c>
      <c r="D68" s="113">
        <v>38718</v>
      </c>
      <c r="E68" s="155">
        <v>44489</v>
      </c>
      <c r="F68" s="156">
        <f t="shared" si="4"/>
        <v>15.810958904109588</v>
      </c>
      <c r="G68" s="157">
        <v>8</v>
      </c>
      <c r="H68" s="158">
        <v>0.06</v>
      </c>
      <c r="I68" s="159">
        <f t="shared" si="6"/>
        <v>0.11874999999999999</v>
      </c>
      <c r="J68" s="213">
        <v>2454</v>
      </c>
      <c r="K68" s="214">
        <v>0</v>
      </c>
      <c r="L68" s="128">
        <v>0.37</v>
      </c>
      <c r="M68" s="160">
        <f t="shared" si="0"/>
        <v>3361.9800000000005</v>
      </c>
      <c r="N68" s="160">
        <f t="shared" si="1"/>
        <v>6312.2901544520555</v>
      </c>
      <c r="O68" s="160">
        <f t="shared" si="2"/>
        <v>168.09900000000005</v>
      </c>
      <c r="P68" s="161">
        <v>0.25</v>
      </c>
      <c r="Q68" s="160">
        <f t="shared" si="5"/>
        <v>0</v>
      </c>
      <c r="R68" s="175">
        <f t="shared" si="3"/>
        <v>0</v>
      </c>
    </row>
    <row r="69" spans="2:18" ht="15" x14ac:dyDescent="0.2">
      <c r="B69" s="126">
        <v>65</v>
      </c>
      <c r="C69" s="129" t="s">
        <v>2377</v>
      </c>
      <c r="D69" s="113">
        <v>38718</v>
      </c>
      <c r="E69" s="155">
        <v>44489</v>
      </c>
      <c r="F69" s="156">
        <f t="shared" si="4"/>
        <v>15.810958904109588</v>
      </c>
      <c r="G69" s="157">
        <v>3</v>
      </c>
      <c r="H69" s="158">
        <v>0.06</v>
      </c>
      <c r="I69" s="159">
        <f t="shared" si="6"/>
        <v>0.31666666666666665</v>
      </c>
      <c r="J69" s="213">
        <v>194.61</v>
      </c>
      <c r="K69" s="214">
        <v>0</v>
      </c>
      <c r="L69" s="128">
        <v>0.37</v>
      </c>
      <c r="M69" s="160">
        <f t="shared" ref="M69:M132" si="7">J69*(1+L69)</f>
        <v>266.61570000000006</v>
      </c>
      <c r="N69" s="160">
        <f t="shared" ref="N69:N132" si="8">F69*I69*M69</f>
        <v>1334.8924606986302</v>
      </c>
      <c r="O69" s="160">
        <f t="shared" ref="O69:O132" si="9">IF(M69-N69&lt;=0,5%*M69,M69-N69)</f>
        <v>13.330785000000004</v>
      </c>
      <c r="P69" s="161">
        <v>0.25</v>
      </c>
      <c r="Q69" s="160">
        <f t="shared" si="5"/>
        <v>0</v>
      </c>
      <c r="R69" s="175">
        <f t="shared" ref="R69:R132" si="10">Q69-K69</f>
        <v>0</v>
      </c>
    </row>
    <row r="70" spans="2:18" ht="15" x14ac:dyDescent="0.2">
      <c r="B70" s="126">
        <v>66</v>
      </c>
      <c r="C70" s="129" t="s">
        <v>1781</v>
      </c>
      <c r="D70" s="113">
        <v>38718</v>
      </c>
      <c r="E70" s="155">
        <v>44489</v>
      </c>
      <c r="F70" s="156">
        <f t="shared" ref="F70:F133" si="11">(E70-D70)/365</f>
        <v>15.810958904109588</v>
      </c>
      <c r="G70" s="157">
        <v>3</v>
      </c>
      <c r="H70" s="158">
        <v>0.06</v>
      </c>
      <c r="I70" s="159">
        <f t="shared" si="6"/>
        <v>0.31666666666666665</v>
      </c>
      <c r="J70" s="213">
        <v>3455.79</v>
      </c>
      <c r="K70" s="214">
        <v>0</v>
      </c>
      <c r="L70" s="128">
        <v>0.37</v>
      </c>
      <c r="M70" s="160">
        <f t="shared" si="7"/>
        <v>4734.4323000000004</v>
      </c>
      <c r="N70" s="160">
        <f t="shared" si="8"/>
        <v>23704.372934369861</v>
      </c>
      <c r="O70" s="160">
        <f t="shared" si="9"/>
        <v>236.72161500000004</v>
      </c>
      <c r="P70" s="161">
        <v>0.25</v>
      </c>
      <c r="Q70" s="160">
        <f t="shared" ref="Q70:Q133" si="12">IF(K70&lt;=0,0,IF(O70&gt;M70*H70, O70*(1-P70),M70*H70))</f>
        <v>0</v>
      </c>
      <c r="R70" s="175">
        <f t="shared" si="10"/>
        <v>0</v>
      </c>
    </row>
    <row r="71" spans="2:18" ht="15" x14ac:dyDescent="0.2">
      <c r="B71" s="126">
        <v>67</v>
      </c>
      <c r="C71" s="129" t="s">
        <v>2189</v>
      </c>
      <c r="D71" s="113">
        <v>38718</v>
      </c>
      <c r="E71" s="155">
        <v>44489</v>
      </c>
      <c r="F71" s="156">
        <f t="shared" si="11"/>
        <v>15.810958904109588</v>
      </c>
      <c r="G71" s="157">
        <v>3</v>
      </c>
      <c r="H71" s="158">
        <v>0.06</v>
      </c>
      <c r="I71" s="159">
        <f t="shared" si="6"/>
        <v>0.31666666666666665</v>
      </c>
      <c r="J71" s="213">
        <v>521.70000000000005</v>
      </c>
      <c r="K71" s="214">
        <v>0</v>
      </c>
      <c r="L71" s="128">
        <v>0.37</v>
      </c>
      <c r="M71" s="160">
        <f t="shared" si="7"/>
        <v>714.72900000000016</v>
      </c>
      <c r="N71" s="160">
        <f t="shared" si="8"/>
        <v>3578.5077680821919</v>
      </c>
      <c r="O71" s="160">
        <f t="shared" si="9"/>
        <v>35.736450000000012</v>
      </c>
      <c r="P71" s="161">
        <v>0.25</v>
      </c>
      <c r="Q71" s="160">
        <f t="shared" si="12"/>
        <v>0</v>
      </c>
      <c r="R71" s="175">
        <f t="shared" si="10"/>
        <v>0</v>
      </c>
    </row>
    <row r="72" spans="2:18" ht="15" x14ac:dyDescent="0.2">
      <c r="B72" s="126">
        <v>68</v>
      </c>
      <c r="C72" s="129" t="s">
        <v>793</v>
      </c>
      <c r="D72" s="113">
        <v>38718</v>
      </c>
      <c r="E72" s="155">
        <v>44489</v>
      </c>
      <c r="F72" s="156">
        <f t="shared" si="11"/>
        <v>15.810958904109588</v>
      </c>
      <c r="G72" s="157">
        <v>10</v>
      </c>
      <c r="H72" s="158">
        <v>0.06</v>
      </c>
      <c r="I72" s="159">
        <f t="shared" si="6"/>
        <v>9.5000000000000001E-2</v>
      </c>
      <c r="J72" s="213">
        <v>218267.39</v>
      </c>
      <c r="K72" s="214">
        <v>10913.37</v>
      </c>
      <c r="L72" s="128">
        <v>0.37</v>
      </c>
      <c r="M72" s="160">
        <f t="shared" si="7"/>
        <v>299026.32430000004</v>
      </c>
      <c r="N72" s="160">
        <f t="shared" si="8"/>
        <v>449149.82785165345</v>
      </c>
      <c r="O72" s="160">
        <f t="shared" si="9"/>
        <v>14951.316215000003</v>
      </c>
      <c r="P72" s="161">
        <v>0.25</v>
      </c>
      <c r="Q72" s="160">
        <f t="shared" si="12"/>
        <v>17941.579458</v>
      </c>
      <c r="R72" s="175">
        <f t="shared" si="10"/>
        <v>7028.2094579999994</v>
      </c>
    </row>
    <row r="73" spans="2:18" ht="15" x14ac:dyDescent="0.2">
      <c r="B73" s="126">
        <v>69</v>
      </c>
      <c r="C73" s="129" t="s">
        <v>2129</v>
      </c>
      <c r="D73" s="113">
        <v>38718</v>
      </c>
      <c r="E73" s="155">
        <v>44489</v>
      </c>
      <c r="F73" s="156">
        <f t="shared" si="11"/>
        <v>15.810958904109588</v>
      </c>
      <c r="G73" s="157">
        <v>8</v>
      </c>
      <c r="H73" s="158">
        <v>0.06</v>
      </c>
      <c r="I73" s="159">
        <f t="shared" si="6"/>
        <v>0.11874999999999999</v>
      </c>
      <c r="J73" s="213">
        <v>704.05</v>
      </c>
      <c r="K73" s="214">
        <v>0</v>
      </c>
      <c r="L73" s="128">
        <v>0.37</v>
      </c>
      <c r="M73" s="160">
        <f t="shared" si="7"/>
        <v>964.54849999999999</v>
      </c>
      <c r="N73" s="160">
        <f t="shared" si="8"/>
        <v>1810.9893574743148</v>
      </c>
      <c r="O73" s="160">
        <f t="shared" si="9"/>
        <v>48.227425000000004</v>
      </c>
      <c r="P73" s="161">
        <v>0.25</v>
      </c>
      <c r="Q73" s="160">
        <f t="shared" si="12"/>
        <v>0</v>
      </c>
      <c r="R73" s="175">
        <f t="shared" si="10"/>
        <v>0</v>
      </c>
    </row>
    <row r="74" spans="2:18" ht="15" x14ac:dyDescent="0.2">
      <c r="B74" s="126">
        <v>70</v>
      </c>
      <c r="C74" s="129" t="s">
        <v>2219</v>
      </c>
      <c r="D74" s="113">
        <v>38718</v>
      </c>
      <c r="E74" s="155">
        <v>44489</v>
      </c>
      <c r="F74" s="156">
        <f t="shared" si="11"/>
        <v>15.810958904109588</v>
      </c>
      <c r="G74" s="157">
        <v>8</v>
      </c>
      <c r="H74" s="158">
        <v>0.06</v>
      </c>
      <c r="I74" s="159">
        <f t="shared" ref="I74:I137" si="13">(95/G74/100)</f>
        <v>0.11874999999999999</v>
      </c>
      <c r="J74" s="213">
        <v>454.62</v>
      </c>
      <c r="K74" s="214">
        <v>0</v>
      </c>
      <c r="L74" s="128">
        <v>0.37</v>
      </c>
      <c r="M74" s="160">
        <f t="shared" si="7"/>
        <v>622.82940000000008</v>
      </c>
      <c r="N74" s="160">
        <f t="shared" si="8"/>
        <v>1169.394193160959</v>
      </c>
      <c r="O74" s="160">
        <f t="shared" si="9"/>
        <v>31.141470000000005</v>
      </c>
      <c r="P74" s="161">
        <v>0.25</v>
      </c>
      <c r="Q74" s="160">
        <f t="shared" si="12"/>
        <v>0</v>
      </c>
      <c r="R74" s="175">
        <f t="shared" si="10"/>
        <v>0</v>
      </c>
    </row>
    <row r="75" spans="2:18" ht="15" x14ac:dyDescent="0.2">
      <c r="B75" s="126">
        <v>71</v>
      </c>
      <c r="C75" s="129" t="s">
        <v>1755</v>
      </c>
      <c r="D75" s="113">
        <v>38718</v>
      </c>
      <c r="E75" s="155">
        <v>44489</v>
      </c>
      <c r="F75" s="156">
        <f t="shared" si="11"/>
        <v>15.810958904109588</v>
      </c>
      <c r="G75" s="157">
        <v>8</v>
      </c>
      <c r="H75" s="158">
        <v>0.06</v>
      </c>
      <c r="I75" s="159">
        <f t="shared" si="13"/>
        <v>0.11874999999999999</v>
      </c>
      <c r="J75" s="213">
        <v>3912.79</v>
      </c>
      <c r="K75" s="214">
        <v>0</v>
      </c>
      <c r="L75" s="128">
        <v>0.37</v>
      </c>
      <c r="M75" s="160">
        <f t="shared" si="7"/>
        <v>5360.5223000000005</v>
      </c>
      <c r="N75" s="160">
        <f t="shared" si="8"/>
        <v>10064.655987546234</v>
      </c>
      <c r="O75" s="160">
        <f t="shared" si="9"/>
        <v>268.02611500000006</v>
      </c>
      <c r="P75" s="161">
        <v>0.25</v>
      </c>
      <c r="Q75" s="160">
        <f t="shared" si="12"/>
        <v>0</v>
      </c>
      <c r="R75" s="175">
        <f t="shared" si="10"/>
        <v>0</v>
      </c>
    </row>
    <row r="76" spans="2:18" ht="15" x14ac:dyDescent="0.2">
      <c r="B76" s="126">
        <v>72</v>
      </c>
      <c r="C76" s="129" t="s">
        <v>1858</v>
      </c>
      <c r="D76" s="113">
        <v>38718</v>
      </c>
      <c r="E76" s="155">
        <v>44489</v>
      </c>
      <c r="F76" s="156">
        <f t="shared" si="11"/>
        <v>15.810958904109588</v>
      </c>
      <c r="G76" s="157">
        <v>8</v>
      </c>
      <c r="H76" s="158">
        <v>0.06</v>
      </c>
      <c r="I76" s="159">
        <f t="shared" si="13"/>
        <v>0.11874999999999999</v>
      </c>
      <c r="J76" s="213">
        <v>2431.81</v>
      </c>
      <c r="K76" s="214">
        <v>0</v>
      </c>
      <c r="L76" s="128">
        <v>0.37</v>
      </c>
      <c r="M76" s="160">
        <f t="shared" si="7"/>
        <v>3331.5797000000002</v>
      </c>
      <c r="N76" s="160">
        <f t="shared" si="8"/>
        <v>6255.2120295428076</v>
      </c>
      <c r="O76" s="160">
        <f t="shared" si="9"/>
        <v>166.57898500000002</v>
      </c>
      <c r="P76" s="161">
        <v>0.25</v>
      </c>
      <c r="Q76" s="160">
        <f t="shared" si="12"/>
        <v>0</v>
      </c>
      <c r="R76" s="175">
        <f t="shared" si="10"/>
        <v>0</v>
      </c>
    </row>
    <row r="77" spans="2:18" ht="15" x14ac:dyDescent="0.2">
      <c r="B77" s="126">
        <v>73</v>
      </c>
      <c r="C77" s="129" t="s">
        <v>1759</v>
      </c>
      <c r="D77" s="113">
        <v>38718</v>
      </c>
      <c r="E77" s="155">
        <v>44489</v>
      </c>
      <c r="F77" s="156">
        <f t="shared" si="11"/>
        <v>15.810958904109588</v>
      </c>
      <c r="G77" s="157">
        <v>8</v>
      </c>
      <c r="H77" s="158">
        <v>0.06</v>
      </c>
      <c r="I77" s="159">
        <f t="shared" si="13"/>
        <v>0.11874999999999999</v>
      </c>
      <c r="J77" s="213">
        <v>3774</v>
      </c>
      <c r="K77" s="214">
        <v>0</v>
      </c>
      <c r="L77" s="128">
        <v>0.37</v>
      </c>
      <c r="M77" s="160">
        <f t="shared" si="7"/>
        <v>5170.38</v>
      </c>
      <c r="N77" s="160">
        <f t="shared" si="8"/>
        <v>9707.6540517123285</v>
      </c>
      <c r="O77" s="160">
        <f t="shared" si="9"/>
        <v>258.51900000000001</v>
      </c>
      <c r="P77" s="161">
        <v>0.25</v>
      </c>
      <c r="Q77" s="160">
        <f t="shared" si="12"/>
        <v>0</v>
      </c>
      <c r="R77" s="175">
        <f t="shared" si="10"/>
        <v>0</v>
      </c>
    </row>
    <row r="78" spans="2:18" ht="15" x14ac:dyDescent="0.2">
      <c r="B78" s="126">
        <v>74</v>
      </c>
      <c r="C78" s="129" t="s">
        <v>1896</v>
      </c>
      <c r="D78" s="113">
        <v>38718</v>
      </c>
      <c r="E78" s="155">
        <v>44489</v>
      </c>
      <c r="F78" s="156">
        <f t="shared" si="11"/>
        <v>15.810958904109588</v>
      </c>
      <c r="G78" s="157">
        <v>8</v>
      </c>
      <c r="H78" s="158">
        <v>0.06</v>
      </c>
      <c r="I78" s="159">
        <f t="shared" si="13"/>
        <v>0.11874999999999999</v>
      </c>
      <c r="J78" s="213">
        <v>954.92</v>
      </c>
      <c r="K78" s="214">
        <v>0</v>
      </c>
      <c r="L78" s="128">
        <v>0.37</v>
      </c>
      <c r="M78" s="160">
        <f t="shared" si="7"/>
        <v>1308.2404000000001</v>
      </c>
      <c r="N78" s="160">
        <f t="shared" si="8"/>
        <v>2456.288555130137</v>
      </c>
      <c r="O78" s="160">
        <f t="shared" si="9"/>
        <v>65.412020000000012</v>
      </c>
      <c r="P78" s="161">
        <v>0.25</v>
      </c>
      <c r="Q78" s="160">
        <f t="shared" si="12"/>
        <v>0</v>
      </c>
      <c r="R78" s="175">
        <f t="shared" si="10"/>
        <v>0</v>
      </c>
    </row>
    <row r="79" spans="2:18" ht="15" x14ac:dyDescent="0.2">
      <c r="B79" s="126">
        <v>75</v>
      </c>
      <c r="C79" s="129" t="s">
        <v>1896</v>
      </c>
      <c r="D79" s="113">
        <v>38718</v>
      </c>
      <c r="E79" s="155">
        <v>44489</v>
      </c>
      <c r="F79" s="156">
        <f t="shared" si="11"/>
        <v>15.810958904109588</v>
      </c>
      <c r="G79" s="157">
        <v>8</v>
      </c>
      <c r="H79" s="158">
        <v>0.06</v>
      </c>
      <c r="I79" s="159">
        <f t="shared" si="13"/>
        <v>0.11874999999999999</v>
      </c>
      <c r="J79" s="213">
        <v>954.92</v>
      </c>
      <c r="K79" s="214">
        <v>0</v>
      </c>
      <c r="L79" s="128">
        <v>0.37</v>
      </c>
      <c r="M79" s="160">
        <f t="shared" si="7"/>
        <v>1308.2404000000001</v>
      </c>
      <c r="N79" s="160">
        <f t="shared" si="8"/>
        <v>2456.288555130137</v>
      </c>
      <c r="O79" s="160">
        <f t="shared" si="9"/>
        <v>65.412020000000012</v>
      </c>
      <c r="P79" s="161">
        <v>0.25</v>
      </c>
      <c r="Q79" s="160">
        <f t="shared" si="12"/>
        <v>0</v>
      </c>
      <c r="R79" s="175">
        <f t="shared" si="10"/>
        <v>0</v>
      </c>
    </row>
    <row r="80" spans="2:18" ht="15" x14ac:dyDescent="0.2">
      <c r="B80" s="126">
        <v>76</v>
      </c>
      <c r="C80" s="129" t="s">
        <v>1896</v>
      </c>
      <c r="D80" s="113">
        <v>38718</v>
      </c>
      <c r="E80" s="155">
        <v>44489</v>
      </c>
      <c r="F80" s="156">
        <f t="shared" si="11"/>
        <v>15.810958904109588</v>
      </c>
      <c r="G80" s="157">
        <v>8</v>
      </c>
      <c r="H80" s="158">
        <v>0.06</v>
      </c>
      <c r="I80" s="159">
        <f t="shared" si="13"/>
        <v>0.11874999999999999</v>
      </c>
      <c r="J80" s="213">
        <v>1909.93</v>
      </c>
      <c r="K80" s="214">
        <v>0</v>
      </c>
      <c r="L80" s="128">
        <v>0.37</v>
      </c>
      <c r="M80" s="160">
        <f t="shared" si="7"/>
        <v>2616.6041000000005</v>
      </c>
      <c r="N80" s="160">
        <f t="shared" si="8"/>
        <v>4912.8086123441781</v>
      </c>
      <c r="O80" s="160">
        <f t="shared" si="9"/>
        <v>130.83020500000003</v>
      </c>
      <c r="P80" s="161">
        <v>0.25</v>
      </c>
      <c r="Q80" s="160">
        <f t="shared" si="12"/>
        <v>0</v>
      </c>
      <c r="R80" s="175">
        <f t="shared" si="10"/>
        <v>0</v>
      </c>
    </row>
    <row r="81" spans="2:18" ht="15" x14ac:dyDescent="0.2">
      <c r="B81" s="126">
        <v>77</v>
      </c>
      <c r="C81" s="129" t="s">
        <v>2125</v>
      </c>
      <c r="D81" s="113">
        <v>38718</v>
      </c>
      <c r="E81" s="155">
        <v>44489</v>
      </c>
      <c r="F81" s="156">
        <f t="shared" si="11"/>
        <v>15.810958904109588</v>
      </c>
      <c r="G81" s="157">
        <v>8</v>
      </c>
      <c r="H81" s="158">
        <v>0.06</v>
      </c>
      <c r="I81" s="159">
        <f t="shared" si="13"/>
        <v>0.11874999999999999</v>
      </c>
      <c r="J81" s="213">
        <v>714.13</v>
      </c>
      <c r="K81" s="214">
        <v>0</v>
      </c>
      <c r="L81" s="128">
        <v>0.37</v>
      </c>
      <c r="M81" s="160">
        <f t="shared" si="7"/>
        <v>978.35810000000004</v>
      </c>
      <c r="N81" s="160">
        <f t="shared" si="8"/>
        <v>1836.9175908715752</v>
      </c>
      <c r="O81" s="160">
        <f t="shared" si="9"/>
        <v>48.917905000000005</v>
      </c>
      <c r="P81" s="161">
        <v>0.25</v>
      </c>
      <c r="Q81" s="160">
        <f t="shared" si="12"/>
        <v>0</v>
      </c>
      <c r="R81" s="175">
        <f t="shared" si="10"/>
        <v>0</v>
      </c>
    </row>
    <row r="82" spans="2:18" ht="15" x14ac:dyDescent="0.2">
      <c r="B82" s="126">
        <v>78</v>
      </c>
      <c r="C82" s="129" t="s">
        <v>1898</v>
      </c>
      <c r="D82" s="113">
        <v>38718</v>
      </c>
      <c r="E82" s="155">
        <v>44489</v>
      </c>
      <c r="F82" s="156">
        <f t="shared" si="11"/>
        <v>15.810958904109588</v>
      </c>
      <c r="G82" s="157">
        <v>8</v>
      </c>
      <c r="H82" s="158">
        <v>0.06</v>
      </c>
      <c r="I82" s="159">
        <f t="shared" si="13"/>
        <v>0.11874999999999999</v>
      </c>
      <c r="J82" s="213">
        <v>954.92</v>
      </c>
      <c r="K82" s="214">
        <v>0</v>
      </c>
      <c r="L82" s="128">
        <v>0.37</v>
      </c>
      <c r="M82" s="160">
        <f t="shared" si="7"/>
        <v>1308.2404000000001</v>
      </c>
      <c r="N82" s="160">
        <f t="shared" si="8"/>
        <v>2456.288555130137</v>
      </c>
      <c r="O82" s="160">
        <f t="shared" si="9"/>
        <v>65.412020000000012</v>
      </c>
      <c r="P82" s="161">
        <v>0.25</v>
      </c>
      <c r="Q82" s="160">
        <f t="shared" si="12"/>
        <v>0</v>
      </c>
      <c r="R82" s="175">
        <f t="shared" si="10"/>
        <v>0</v>
      </c>
    </row>
    <row r="83" spans="2:18" ht="15" x14ac:dyDescent="0.2">
      <c r="B83" s="126">
        <v>79</v>
      </c>
      <c r="C83" s="129" t="s">
        <v>1898</v>
      </c>
      <c r="D83" s="113">
        <v>38718</v>
      </c>
      <c r="E83" s="155">
        <v>44489</v>
      </c>
      <c r="F83" s="156">
        <f t="shared" si="11"/>
        <v>15.810958904109588</v>
      </c>
      <c r="G83" s="157">
        <v>8</v>
      </c>
      <c r="H83" s="158">
        <v>0.06</v>
      </c>
      <c r="I83" s="159">
        <f t="shared" si="13"/>
        <v>0.11874999999999999</v>
      </c>
      <c r="J83" s="213">
        <v>1909.83</v>
      </c>
      <c r="K83" s="214">
        <v>0</v>
      </c>
      <c r="L83" s="128">
        <v>0.37</v>
      </c>
      <c r="M83" s="160">
        <f t="shared" si="7"/>
        <v>2616.4671000000003</v>
      </c>
      <c r="N83" s="160">
        <f t="shared" si="8"/>
        <v>4912.5513878065067</v>
      </c>
      <c r="O83" s="160">
        <f t="shared" si="9"/>
        <v>130.82335500000002</v>
      </c>
      <c r="P83" s="161">
        <v>0.25</v>
      </c>
      <c r="Q83" s="160">
        <f t="shared" si="12"/>
        <v>0</v>
      </c>
      <c r="R83" s="175">
        <f t="shared" si="10"/>
        <v>0</v>
      </c>
    </row>
    <row r="84" spans="2:18" ht="15" x14ac:dyDescent="0.2">
      <c r="B84" s="126">
        <v>80</v>
      </c>
      <c r="C84" s="129" t="s">
        <v>1927</v>
      </c>
      <c r="D84" s="113">
        <v>38718</v>
      </c>
      <c r="E84" s="155">
        <v>44489</v>
      </c>
      <c r="F84" s="156">
        <f t="shared" si="11"/>
        <v>15.810958904109588</v>
      </c>
      <c r="G84" s="157">
        <v>8</v>
      </c>
      <c r="H84" s="158">
        <v>0.06</v>
      </c>
      <c r="I84" s="159">
        <f t="shared" si="13"/>
        <v>0.11874999999999999</v>
      </c>
      <c r="J84" s="213">
        <v>1613.87</v>
      </c>
      <c r="K84" s="214">
        <v>0</v>
      </c>
      <c r="L84" s="128">
        <v>0.37</v>
      </c>
      <c r="M84" s="160">
        <f t="shared" si="7"/>
        <v>2211.0019000000002</v>
      </c>
      <c r="N84" s="160">
        <f t="shared" si="8"/>
        <v>4151.2696461147261</v>
      </c>
      <c r="O84" s="160">
        <f t="shared" si="9"/>
        <v>110.55009500000001</v>
      </c>
      <c r="P84" s="161">
        <v>0.25</v>
      </c>
      <c r="Q84" s="160">
        <f t="shared" si="12"/>
        <v>0</v>
      </c>
      <c r="R84" s="175">
        <f t="shared" si="10"/>
        <v>0</v>
      </c>
    </row>
    <row r="85" spans="2:18" ht="15" x14ac:dyDescent="0.2">
      <c r="B85" s="126">
        <v>81</v>
      </c>
      <c r="C85" s="129" t="s">
        <v>2249</v>
      </c>
      <c r="D85" s="113">
        <v>38718</v>
      </c>
      <c r="E85" s="155">
        <v>44489</v>
      </c>
      <c r="F85" s="156">
        <f t="shared" si="11"/>
        <v>15.810958904109588</v>
      </c>
      <c r="G85" s="157">
        <v>8</v>
      </c>
      <c r="H85" s="158">
        <v>0.06</v>
      </c>
      <c r="I85" s="159">
        <f t="shared" si="13"/>
        <v>0.11874999999999999</v>
      </c>
      <c r="J85" s="213">
        <v>405.13</v>
      </c>
      <c r="K85" s="214">
        <v>0</v>
      </c>
      <c r="L85" s="128">
        <v>0.37</v>
      </c>
      <c r="M85" s="160">
        <f t="shared" si="7"/>
        <v>555.02809999999999</v>
      </c>
      <c r="N85" s="160">
        <f t="shared" si="8"/>
        <v>1042.0937694674656</v>
      </c>
      <c r="O85" s="160">
        <f t="shared" si="9"/>
        <v>27.751405000000002</v>
      </c>
      <c r="P85" s="161">
        <v>0.25</v>
      </c>
      <c r="Q85" s="160">
        <f t="shared" si="12"/>
        <v>0</v>
      </c>
      <c r="R85" s="175">
        <f t="shared" si="10"/>
        <v>0</v>
      </c>
    </row>
    <row r="86" spans="2:18" ht="15" x14ac:dyDescent="0.2">
      <c r="B86" s="126">
        <v>82</v>
      </c>
      <c r="C86" s="129" t="s">
        <v>1791</v>
      </c>
      <c r="D86" s="113">
        <v>38718</v>
      </c>
      <c r="E86" s="155">
        <v>44489</v>
      </c>
      <c r="F86" s="156">
        <f t="shared" si="11"/>
        <v>15.810958904109588</v>
      </c>
      <c r="G86" s="157">
        <v>8</v>
      </c>
      <c r="H86" s="158">
        <v>0.06</v>
      </c>
      <c r="I86" s="159">
        <f t="shared" si="13"/>
        <v>0.11874999999999999</v>
      </c>
      <c r="J86" s="213">
        <v>3328</v>
      </c>
      <c r="K86" s="214">
        <v>0</v>
      </c>
      <c r="L86" s="128">
        <v>0.37</v>
      </c>
      <c r="M86" s="160">
        <f t="shared" si="7"/>
        <v>4559.3600000000006</v>
      </c>
      <c r="N86" s="160">
        <f t="shared" si="8"/>
        <v>8560.432613698631</v>
      </c>
      <c r="O86" s="160">
        <f t="shared" si="9"/>
        <v>227.96800000000005</v>
      </c>
      <c r="P86" s="161">
        <v>0.25</v>
      </c>
      <c r="Q86" s="160">
        <f t="shared" si="12"/>
        <v>0</v>
      </c>
      <c r="R86" s="175">
        <f t="shared" si="10"/>
        <v>0</v>
      </c>
    </row>
    <row r="87" spans="2:18" ht="15" x14ac:dyDescent="0.2">
      <c r="B87" s="126">
        <v>83</v>
      </c>
      <c r="C87" s="129" t="s">
        <v>1136</v>
      </c>
      <c r="D87" s="113">
        <v>38718</v>
      </c>
      <c r="E87" s="155">
        <v>44489</v>
      </c>
      <c r="F87" s="156">
        <f t="shared" si="11"/>
        <v>15.810958904109588</v>
      </c>
      <c r="G87" s="157">
        <v>20</v>
      </c>
      <c r="H87" s="158">
        <v>0.06</v>
      </c>
      <c r="I87" s="159">
        <f t="shared" si="13"/>
        <v>4.7500000000000001E-2</v>
      </c>
      <c r="J87" s="213">
        <v>56806</v>
      </c>
      <c r="K87" s="214">
        <v>2840.3</v>
      </c>
      <c r="L87" s="128">
        <v>0.37</v>
      </c>
      <c r="M87" s="160">
        <f t="shared" si="7"/>
        <v>77824.22</v>
      </c>
      <c r="N87" s="160">
        <f t="shared" si="8"/>
        <v>58447.588347808218</v>
      </c>
      <c r="O87" s="160">
        <f t="shared" si="9"/>
        <v>19376.631652191783</v>
      </c>
      <c r="P87" s="161">
        <v>0.25</v>
      </c>
      <c r="Q87" s="160">
        <f t="shared" si="12"/>
        <v>14532.473739143838</v>
      </c>
      <c r="R87" s="175">
        <f t="shared" si="10"/>
        <v>11692.173739143836</v>
      </c>
    </row>
    <row r="88" spans="2:18" ht="15" x14ac:dyDescent="0.2">
      <c r="B88" s="126">
        <v>84</v>
      </c>
      <c r="C88" s="129" t="s">
        <v>1034</v>
      </c>
      <c r="D88" s="113">
        <v>38718</v>
      </c>
      <c r="E88" s="155">
        <v>44489</v>
      </c>
      <c r="F88" s="156">
        <f t="shared" si="11"/>
        <v>15.810958904109588</v>
      </c>
      <c r="G88" s="157">
        <v>20</v>
      </c>
      <c r="H88" s="158">
        <v>0.06</v>
      </c>
      <c r="I88" s="159">
        <f t="shared" si="13"/>
        <v>4.7500000000000001E-2</v>
      </c>
      <c r="J88" s="213">
        <v>76044</v>
      </c>
      <c r="K88" s="214">
        <v>3802.2</v>
      </c>
      <c r="L88" s="128">
        <v>0.37</v>
      </c>
      <c r="M88" s="160">
        <f t="shared" si="7"/>
        <v>104180.28000000001</v>
      </c>
      <c r="N88" s="160">
        <f t="shared" si="8"/>
        <v>78241.530970684937</v>
      </c>
      <c r="O88" s="160">
        <f t="shared" si="9"/>
        <v>25938.749029315077</v>
      </c>
      <c r="P88" s="161">
        <v>0.25</v>
      </c>
      <c r="Q88" s="160">
        <f t="shared" si="12"/>
        <v>19454.061771986308</v>
      </c>
      <c r="R88" s="175">
        <f t="shared" si="10"/>
        <v>15651.861771986307</v>
      </c>
    </row>
    <row r="89" spans="2:18" ht="15" x14ac:dyDescent="0.2">
      <c r="B89" s="126">
        <v>85</v>
      </c>
      <c r="C89" s="129" t="s">
        <v>2345</v>
      </c>
      <c r="D89" s="113">
        <v>38718</v>
      </c>
      <c r="E89" s="155">
        <v>44489</v>
      </c>
      <c r="F89" s="156">
        <f t="shared" si="11"/>
        <v>15.810958904109588</v>
      </c>
      <c r="G89" s="157">
        <v>5</v>
      </c>
      <c r="H89" s="158">
        <v>0.06</v>
      </c>
      <c r="I89" s="159">
        <f t="shared" si="13"/>
        <v>0.19</v>
      </c>
      <c r="J89" s="213">
        <v>244.88</v>
      </c>
      <c r="K89" s="214">
        <v>0</v>
      </c>
      <c r="L89" s="128">
        <v>0.37</v>
      </c>
      <c r="M89" s="160">
        <f t="shared" si="7"/>
        <v>335.48560000000003</v>
      </c>
      <c r="N89" s="160">
        <f t="shared" si="8"/>
        <v>1007.8263165589042</v>
      </c>
      <c r="O89" s="160">
        <f t="shared" si="9"/>
        <v>16.774280000000001</v>
      </c>
      <c r="P89" s="161">
        <v>0.25</v>
      </c>
      <c r="Q89" s="160">
        <f t="shared" si="12"/>
        <v>0</v>
      </c>
      <c r="R89" s="175">
        <f t="shared" si="10"/>
        <v>0</v>
      </c>
    </row>
    <row r="90" spans="2:18" ht="15" x14ac:dyDescent="0.2">
      <c r="B90" s="126">
        <v>86</v>
      </c>
      <c r="C90" s="129" t="s">
        <v>2181</v>
      </c>
      <c r="D90" s="113">
        <v>38718</v>
      </c>
      <c r="E90" s="155">
        <v>44489</v>
      </c>
      <c r="F90" s="156">
        <f t="shared" si="11"/>
        <v>15.810958904109588</v>
      </c>
      <c r="G90" s="157">
        <v>5</v>
      </c>
      <c r="H90" s="158">
        <v>0.06</v>
      </c>
      <c r="I90" s="159">
        <f t="shared" si="13"/>
        <v>0.19</v>
      </c>
      <c r="J90" s="213">
        <v>556.20000000000005</v>
      </c>
      <c r="K90" s="214">
        <v>0</v>
      </c>
      <c r="L90" s="128">
        <v>0.37</v>
      </c>
      <c r="M90" s="160">
        <f t="shared" si="7"/>
        <v>761.99400000000014</v>
      </c>
      <c r="N90" s="160">
        <f t="shared" si="8"/>
        <v>2289.0926056438361</v>
      </c>
      <c r="O90" s="160">
        <f t="shared" si="9"/>
        <v>38.099700000000006</v>
      </c>
      <c r="P90" s="161">
        <v>0.25</v>
      </c>
      <c r="Q90" s="160">
        <f t="shared" si="12"/>
        <v>0</v>
      </c>
      <c r="R90" s="175">
        <f t="shared" si="10"/>
        <v>0</v>
      </c>
    </row>
    <row r="91" spans="2:18" ht="15" x14ac:dyDescent="0.2">
      <c r="B91" s="126">
        <v>87</v>
      </c>
      <c r="C91" s="129" t="s">
        <v>1962</v>
      </c>
      <c r="D91" s="113">
        <v>38718</v>
      </c>
      <c r="E91" s="155">
        <v>44489</v>
      </c>
      <c r="F91" s="156">
        <f t="shared" si="11"/>
        <v>15.810958904109588</v>
      </c>
      <c r="G91" s="157">
        <v>5</v>
      </c>
      <c r="H91" s="158">
        <v>0.06</v>
      </c>
      <c r="I91" s="159">
        <f t="shared" si="13"/>
        <v>0.19</v>
      </c>
      <c r="J91" s="213">
        <v>1345.13</v>
      </c>
      <c r="K91" s="214">
        <v>0</v>
      </c>
      <c r="L91" s="128">
        <v>0.37</v>
      </c>
      <c r="M91" s="160">
        <f t="shared" si="7"/>
        <v>1842.8281000000004</v>
      </c>
      <c r="N91" s="160">
        <f t="shared" si="8"/>
        <v>5536.0070777232886</v>
      </c>
      <c r="O91" s="160">
        <f t="shared" si="9"/>
        <v>92.14140500000002</v>
      </c>
      <c r="P91" s="161">
        <v>0.25</v>
      </c>
      <c r="Q91" s="160">
        <f t="shared" si="12"/>
        <v>0</v>
      </c>
      <c r="R91" s="175">
        <f t="shared" si="10"/>
        <v>0</v>
      </c>
    </row>
    <row r="92" spans="2:18" ht="15" x14ac:dyDescent="0.2">
      <c r="B92" s="126">
        <v>88</v>
      </c>
      <c r="C92" s="129" t="s">
        <v>2117</v>
      </c>
      <c r="D92" s="113">
        <v>38718</v>
      </c>
      <c r="E92" s="155">
        <v>44489</v>
      </c>
      <c r="F92" s="156">
        <f t="shared" si="11"/>
        <v>15.810958904109588</v>
      </c>
      <c r="G92" s="157">
        <v>5</v>
      </c>
      <c r="H92" s="158">
        <v>0.06</v>
      </c>
      <c r="I92" s="159">
        <f t="shared" si="13"/>
        <v>0.19</v>
      </c>
      <c r="J92" s="213">
        <v>733.57</v>
      </c>
      <c r="K92" s="214">
        <v>0</v>
      </c>
      <c r="L92" s="128">
        <v>0.37</v>
      </c>
      <c r="M92" s="160">
        <f t="shared" si="7"/>
        <v>1004.9909000000001</v>
      </c>
      <c r="N92" s="160">
        <f t="shared" si="8"/>
        <v>3019.0752655917809</v>
      </c>
      <c r="O92" s="160">
        <f t="shared" si="9"/>
        <v>50.249545000000012</v>
      </c>
      <c r="P92" s="161">
        <v>0.25</v>
      </c>
      <c r="Q92" s="160">
        <f t="shared" si="12"/>
        <v>0</v>
      </c>
      <c r="R92" s="175">
        <f t="shared" si="10"/>
        <v>0</v>
      </c>
    </row>
    <row r="93" spans="2:18" ht="15" x14ac:dyDescent="0.2">
      <c r="B93" s="126">
        <v>89</v>
      </c>
      <c r="C93" s="129" t="s">
        <v>2117</v>
      </c>
      <c r="D93" s="113">
        <v>38718</v>
      </c>
      <c r="E93" s="155">
        <v>44489</v>
      </c>
      <c r="F93" s="156">
        <f t="shared" si="11"/>
        <v>15.810958904109588</v>
      </c>
      <c r="G93" s="157">
        <v>5</v>
      </c>
      <c r="H93" s="158">
        <v>0.06</v>
      </c>
      <c r="I93" s="159">
        <f t="shared" si="13"/>
        <v>0.19</v>
      </c>
      <c r="J93" s="213">
        <v>283.75</v>
      </c>
      <c r="K93" s="214">
        <v>0</v>
      </c>
      <c r="L93" s="128">
        <v>0.37</v>
      </c>
      <c r="M93" s="160">
        <f t="shared" si="7"/>
        <v>388.73750000000001</v>
      </c>
      <c r="N93" s="160">
        <f t="shared" si="8"/>
        <v>1167.7994010273972</v>
      </c>
      <c r="O93" s="160">
        <f t="shared" si="9"/>
        <v>19.436875000000001</v>
      </c>
      <c r="P93" s="161">
        <v>0.25</v>
      </c>
      <c r="Q93" s="160">
        <f t="shared" si="12"/>
        <v>0</v>
      </c>
      <c r="R93" s="175">
        <f t="shared" si="10"/>
        <v>0</v>
      </c>
    </row>
    <row r="94" spans="2:18" ht="15" x14ac:dyDescent="0.2">
      <c r="B94" s="126">
        <v>90</v>
      </c>
      <c r="C94" s="129" t="s">
        <v>2171</v>
      </c>
      <c r="D94" s="113">
        <v>38718</v>
      </c>
      <c r="E94" s="155">
        <v>44489</v>
      </c>
      <c r="F94" s="156">
        <f t="shared" si="11"/>
        <v>15.810958904109588</v>
      </c>
      <c r="G94" s="157">
        <v>5</v>
      </c>
      <c r="H94" s="158">
        <v>0.06</v>
      </c>
      <c r="I94" s="159">
        <f t="shared" si="13"/>
        <v>0.19</v>
      </c>
      <c r="J94" s="213">
        <v>567.49</v>
      </c>
      <c r="K94" s="214">
        <v>0</v>
      </c>
      <c r="L94" s="128">
        <v>0.37</v>
      </c>
      <c r="M94" s="160">
        <f t="shared" si="7"/>
        <v>777.46130000000005</v>
      </c>
      <c r="N94" s="160">
        <f t="shared" si="8"/>
        <v>2335.5576461287674</v>
      </c>
      <c r="O94" s="160">
        <f t="shared" si="9"/>
        <v>38.873065000000004</v>
      </c>
      <c r="P94" s="161">
        <v>0.25</v>
      </c>
      <c r="Q94" s="160">
        <f t="shared" si="12"/>
        <v>0</v>
      </c>
      <c r="R94" s="175">
        <f t="shared" si="10"/>
        <v>0</v>
      </c>
    </row>
    <row r="95" spans="2:18" ht="15" x14ac:dyDescent="0.2">
      <c r="B95" s="126">
        <v>91</v>
      </c>
      <c r="C95" s="129" t="s">
        <v>2173</v>
      </c>
      <c r="D95" s="113">
        <v>38718</v>
      </c>
      <c r="E95" s="155">
        <v>44489</v>
      </c>
      <c r="F95" s="156">
        <f t="shared" si="11"/>
        <v>15.810958904109588</v>
      </c>
      <c r="G95" s="157">
        <v>5</v>
      </c>
      <c r="H95" s="158">
        <v>0.06</v>
      </c>
      <c r="I95" s="159">
        <f t="shared" si="13"/>
        <v>0.19</v>
      </c>
      <c r="J95" s="213">
        <v>567.49</v>
      </c>
      <c r="K95" s="214">
        <v>0</v>
      </c>
      <c r="L95" s="128">
        <v>0.37</v>
      </c>
      <c r="M95" s="160">
        <f t="shared" si="7"/>
        <v>777.46130000000005</v>
      </c>
      <c r="N95" s="160">
        <f t="shared" si="8"/>
        <v>2335.5576461287674</v>
      </c>
      <c r="O95" s="160">
        <f t="shared" si="9"/>
        <v>38.873065000000004</v>
      </c>
      <c r="P95" s="161">
        <v>0.25</v>
      </c>
      <c r="Q95" s="160">
        <f t="shared" si="12"/>
        <v>0</v>
      </c>
      <c r="R95" s="175">
        <f t="shared" si="10"/>
        <v>0</v>
      </c>
    </row>
    <row r="96" spans="2:18" ht="15" x14ac:dyDescent="0.2">
      <c r="B96" s="126">
        <v>92</v>
      </c>
      <c r="C96" s="129" t="s">
        <v>1967</v>
      </c>
      <c r="D96" s="113">
        <v>38718</v>
      </c>
      <c r="E96" s="155">
        <v>44489</v>
      </c>
      <c r="F96" s="156">
        <f t="shared" si="11"/>
        <v>15.810958904109588</v>
      </c>
      <c r="G96" s="157">
        <v>12</v>
      </c>
      <c r="H96" s="158">
        <v>0.06</v>
      </c>
      <c r="I96" s="159">
        <f t="shared" si="13"/>
        <v>7.9166666666666663E-2</v>
      </c>
      <c r="J96" s="213">
        <v>1316.65</v>
      </c>
      <c r="K96" s="214">
        <v>0</v>
      </c>
      <c r="L96" s="128">
        <v>0.37</v>
      </c>
      <c r="M96" s="160">
        <f t="shared" si="7"/>
        <v>1803.8105000000003</v>
      </c>
      <c r="N96" s="160">
        <f t="shared" si="8"/>
        <v>2257.831250165525</v>
      </c>
      <c r="O96" s="160">
        <f t="shared" si="9"/>
        <v>90.190525000000022</v>
      </c>
      <c r="P96" s="161">
        <v>0.25</v>
      </c>
      <c r="Q96" s="160">
        <f t="shared" si="12"/>
        <v>0</v>
      </c>
      <c r="R96" s="175">
        <f t="shared" si="10"/>
        <v>0</v>
      </c>
    </row>
    <row r="97" spans="2:18" ht="15" x14ac:dyDescent="0.2">
      <c r="B97" s="126">
        <v>93</v>
      </c>
      <c r="C97" s="129" t="s">
        <v>2095</v>
      </c>
      <c r="D97" s="113">
        <v>38718</v>
      </c>
      <c r="E97" s="155">
        <v>44489</v>
      </c>
      <c r="F97" s="156">
        <f t="shared" si="11"/>
        <v>15.810958904109588</v>
      </c>
      <c r="G97" s="157">
        <v>12</v>
      </c>
      <c r="H97" s="158">
        <v>0.06</v>
      </c>
      <c r="I97" s="159">
        <f t="shared" si="13"/>
        <v>7.9166666666666663E-2</v>
      </c>
      <c r="J97" s="213">
        <v>813.26</v>
      </c>
      <c r="K97" s="214">
        <v>0</v>
      </c>
      <c r="L97" s="128">
        <v>0.37</v>
      </c>
      <c r="M97" s="160">
        <f t="shared" si="7"/>
        <v>1114.1662000000001</v>
      </c>
      <c r="N97" s="160">
        <f t="shared" si="8"/>
        <v>1394.602850043379</v>
      </c>
      <c r="O97" s="160">
        <f t="shared" si="9"/>
        <v>55.708310000000012</v>
      </c>
      <c r="P97" s="161">
        <v>0.25</v>
      </c>
      <c r="Q97" s="160">
        <f t="shared" si="12"/>
        <v>0</v>
      </c>
      <c r="R97" s="175">
        <f t="shared" si="10"/>
        <v>0</v>
      </c>
    </row>
    <row r="98" spans="2:18" ht="15" x14ac:dyDescent="0.2">
      <c r="B98" s="126">
        <v>94</v>
      </c>
      <c r="C98" s="129" t="s">
        <v>1722</v>
      </c>
      <c r="D98" s="113">
        <v>38718</v>
      </c>
      <c r="E98" s="155">
        <v>44489</v>
      </c>
      <c r="F98" s="156">
        <f t="shared" si="11"/>
        <v>15.810958904109588</v>
      </c>
      <c r="G98" s="157">
        <v>12</v>
      </c>
      <c r="H98" s="158">
        <v>0.06</v>
      </c>
      <c r="I98" s="159">
        <f t="shared" si="13"/>
        <v>7.9166666666666663E-2</v>
      </c>
      <c r="J98" s="213">
        <v>4634.2700000000004</v>
      </c>
      <c r="K98" s="214">
        <v>0</v>
      </c>
      <c r="L98" s="128">
        <v>0.37</v>
      </c>
      <c r="M98" s="160">
        <f t="shared" si="7"/>
        <v>6348.9499000000014</v>
      </c>
      <c r="N98" s="160">
        <f t="shared" si="8"/>
        <v>7946.9863879577633</v>
      </c>
      <c r="O98" s="160">
        <f t="shared" si="9"/>
        <v>317.44749500000012</v>
      </c>
      <c r="P98" s="161">
        <v>0.25</v>
      </c>
      <c r="Q98" s="160">
        <f t="shared" si="12"/>
        <v>0</v>
      </c>
      <c r="R98" s="175">
        <f t="shared" si="10"/>
        <v>0</v>
      </c>
    </row>
    <row r="99" spans="2:18" ht="15" x14ac:dyDescent="0.2">
      <c r="B99" s="126">
        <v>95</v>
      </c>
      <c r="C99" s="129" t="s">
        <v>7</v>
      </c>
      <c r="D99" s="113">
        <v>38718</v>
      </c>
      <c r="E99" s="155">
        <v>44489</v>
      </c>
      <c r="F99" s="156">
        <f t="shared" si="11"/>
        <v>15.810958904109588</v>
      </c>
      <c r="G99" s="157">
        <v>12</v>
      </c>
      <c r="H99" s="158">
        <v>0.06</v>
      </c>
      <c r="I99" s="159">
        <f t="shared" si="13"/>
        <v>7.9166666666666663E-2</v>
      </c>
      <c r="J99" s="213">
        <v>1318.38</v>
      </c>
      <c r="K99" s="214">
        <v>0</v>
      </c>
      <c r="L99" s="128">
        <v>0.37</v>
      </c>
      <c r="M99" s="160">
        <f t="shared" si="7"/>
        <v>1806.1806000000004</v>
      </c>
      <c r="N99" s="160">
        <f t="shared" si="8"/>
        <v>2260.7979065</v>
      </c>
      <c r="O99" s="160">
        <f t="shared" si="9"/>
        <v>90.309030000000021</v>
      </c>
      <c r="P99" s="161">
        <v>0.25</v>
      </c>
      <c r="Q99" s="160">
        <f t="shared" si="12"/>
        <v>0</v>
      </c>
      <c r="R99" s="175">
        <f t="shared" si="10"/>
        <v>0</v>
      </c>
    </row>
    <row r="100" spans="2:18" ht="15" x14ac:dyDescent="0.2">
      <c r="B100" s="126">
        <v>96</v>
      </c>
      <c r="C100" s="129" t="s">
        <v>7</v>
      </c>
      <c r="D100" s="113">
        <v>38718</v>
      </c>
      <c r="E100" s="155">
        <v>44489</v>
      </c>
      <c r="F100" s="156">
        <f t="shared" si="11"/>
        <v>15.810958904109588</v>
      </c>
      <c r="G100" s="157">
        <v>12</v>
      </c>
      <c r="H100" s="158">
        <v>0.06</v>
      </c>
      <c r="I100" s="159">
        <f t="shared" si="13"/>
        <v>7.9166666666666663E-2</v>
      </c>
      <c r="J100" s="213">
        <v>3612.02</v>
      </c>
      <c r="K100" s="214">
        <v>0</v>
      </c>
      <c r="L100" s="128">
        <v>0.37</v>
      </c>
      <c r="M100" s="160">
        <f t="shared" si="7"/>
        <v>4948.4674000000005</v>
      </c>
      <c r="N100" s="160">
        <f t="shared" si="8"/>
        <v>6194.0011637283105</v>
      </c>
      <c r="O100" s="160">
        <f t="shared" si="9"/>
        <v>247.42337000000003</v>
      </c>
      <c r="P100" s="161">
        <v>0.25</v>
      </c>
      <c r="Q100" s="160">
        <f t="shared" si="12"/>
        <v>0</v>
      </c>
      <c r="R100" s="175">
        <f t="shared" si="10"/>
        <v>0</v>
      </c>
    </row>
    <row r="101" spans="2:18" ht="15" x14ac:dyDescent="0.2">
      <c r="B101" s="126">
        <v>97</v>
      </c>
      <c r="C101" s="129" t="s">
        <v>7</v>
      </c>
      <c r="D101" s="113">
        <v>38718</v>
      </c>
      <c r="E101" s="155">
        <v>44489</v>
      </c>
      <c r="F101" s="156">
        <f t="shared" si="11"/>
        <v>15.810958904109588</v>
      </c>
      <c r="G101" s="157">
        <v>12</v>
      </c>
      <c r="H101" s="158">
        <v>0.06</v>
      </c>
      <c r="I101" s="159">
        <f t="shared" si="13"/>
        <v>7.9166666666666663E-2</v>
      </c>
      <c r="J101" s="213">
        <v>2264.8200000000002</v>
      </c>
      <c r="K101" s="214">
        <v>0</v>
      </c>
      <c r="L101" s="128">
        <v>0.37</v>
      </c>
      <c r="M101" s="160">
        <f t="shared" si="7"/>
        <v>3102.8034000000007</v>
      </c>
      <c r="N101" s="160">
        <f t="shared" si="8"/>
        <v>3883.781849390411</v>
      </c>
      <c r="O101" s="160">
        <f t="shared" si="9"/>
        <v>155.14017000000004</v>
      </c>
      <c r="P101" s="161">
        <v>0.25</v>
      </c>
      <c r="Q101" s="160">
        <f t="shared" si="12"/>
        <v>0</v>
      </c>
      <c r="R101" s="175">
        <f t="shared" si="10"/>
        <v>0</v>
      </c>
    </row>
    <row r="102" spans="2:18" ht="15" x14ac:dyDescent="0.2">
      <c r="B102" s="126">
        <v>98</v>
      </c>
      <c r="C102" s="129" t="s">
        <v>2018</v>
      </c>
      <c r="D102" s="113">
        <v>38718</v>
      </c>
      <c r="E102" s="155">
        <v>44489</v>
      </c>
      <c r="F102" s="156">
        <f t="shared" si="11"/>
        <v>15.810958904109588</v>
      </c>
      <c r="G102" s="157">
        <v>12</v>
      </c>
      <c r="H102" s="158">
        <v>0.06</v>
      </c>
      <c r="I102" s="159">
        <f t="shared" si="13"/>
        <v>7.9166666666666663E-2</v>
      </c>
      <c r="J102" s="213">
        <v>1104.47</v>
      </c>
      <c r="K102" s="214">
        <v>0</v>
      </c>
      <c r="L102" s="128">
        <v>0.37</v>
      </c>
      <c r="M102" s="160">
        <f t="shared" si="7"/>
        <v>1513.1239</v>
      </c>
      <c r="N102" s="160">
        <f t="shared" si="8"/>
        <v>1893.9785674783102</v>
      </c>
      <c r="O102" s="160">
        <f t="shared" si="9"/>
        <v>75.656195000000011</v>
      </c>
      <c r="P102" s="161">
        <v>0.25</v>
      </c>
      <c r="Q102" s="160">
        <f t="shared" si="12"/>
        <v>0</v>
      </c>
      <c r="R102" s="175">
        <f t="shared" si="10"/>
        <v>0</v>
      </c>
    </row>
    <row r="103" spans="2:18" ht="15" x14ac:dyDescent="0.2">
      <c r="B103" s="126">
        <v>99</v>
      </c>
      <c r="C103" s="129" t="s">
        <v>1982</v>
      </c>
      <c r="D103" s="113">
        <v>38718</v>
      </c>
      <c r="E103" s="155">
        <v>44489</v>
      </c>
      <c r="F103" s="156">
        <f t="shared" si="11"/>
        <v>15.810958904109588</v>
      </c>
      <c r="G103" s="157">
        <v>12</v>
      </c>
      <c r="H103" s="158">
        <v>0.06</v>
      </c>
      <c r="I103" s="159">
        <f t="shared" si="13"/>
        <v>7.9166666666666663E-2</v>
      </c>
      <c r="J103" s="213">
        <v>1260.05</v>
      </c>
      <c r="K103" s="214">
        <v>0</v>
      </c>
      <c r="L103" s="128">
        <v>0.37</v>
      </c>
      <c r="M103" s="160">
        <f t="shared" si="7"/>
        <v>1726.2685000000001</v>
      </c>
      <c r="N103" s="160">
        <f t="shared" si="8"/>
        <v>2160.7718579509133</v>
      </c>
      <c r="O103" s="160">
        <f t="shared" si="9"/>
        <v>86.313425000000009</v>
      </c>
      <c r="P103" s="161">
        <v>0.25</v>
      </c>
      <c r="Q103" s="160">
        <f t="shared" si="12"/>
        <v>0</v>
      </c>
      <c r="R103" s="175">
        <f t="shared" si="10"/>
        <v>0</v>
      </c>
    </row>
    <row r="104" spans="2:18" ht="15" x14ac:dyDescent="0.2">
      <c r="B104" s="126">
        <v>100</v>
      </c>
      <c r="C104" s="129" t="s">
        <v>1917</v>
      </c>
      <c r="D104" s="113">
        <v>38718</v>
      </c>
      <c r="E104" s="155">
        <v>44489</v>
      </c>
      <c r="F104" s="156">
        <f t="shared" si="11"/>
        <v>15.810958904109588</v>
      </c>
      <c r="G104" s="157">
        <v>12</v>
      </c>
      <c r="H104" s="158">
        <v>0.06</v>
      </c>
      <c r="I104" s="159">
        <f t="shared" si="13"/>
        <v>7.9166666666666663E-2</v>
      </c>
      <c r="J104" s="213">
        <v>1665.63</v>
      </c>
      <c r="K104" s="214">
        <v>0</v>
      </c>
      <c r="L104" s="128">
        <v>0.37</v>
      </c>
      <c r="M104" s="160">
        <f t="shared" si="7"/>
        <v>2281.9131000000002</v>
      </c>
      <c r="N104" s="160">
        <f t="shared" si="8"/>
        <v>2856.2727112089037</v>
      </c>
      <c r="O104" s="160">
        <f t="shared" si="9"/>
        <v>114.09565500000002</v>
      </c>
      <c r="P104" s="161">
        <v>0.25</v>
      </c>
      <c r="Q104" s="160">
        <f t="shared" si="12"/>
        <v>0</v>
      </c>
      <c r="R104" s="175">
        <f t="shared" si="10"/>
        <v>0</v>
      </c>
    </row>
    <row r="105" spans="2:18" ht="15" x14ac:dyDescent="0.2">
      <c r="B105" s="126">
        <v>101</v>
      </c>
      <c r="C105" s="129" t="s">
        <v>2123</v>
      </c>
      <c r="D105" s="113">
        <v>38718</v>
      </c>
      <c r="E105" s="155">
        <v>44489</v>
      </c>
      <c r="F105" s="156">
        <f t="shared" si="11"/>
        <v>15.810958904109588</v>
      </c>
      <c r="G105" s="157">
        <v>12</v>
      </c>
      <c r="H105" s="158">
        <v>0.06</v>
      </c>
      <c r="I105" s="159">
        <f t="shared" si="13"/>
        <v>7.9166666666666663E-2</v>
      </c>
      <c r="J105" s="213">
        <v>714.74</v>
      </c>
      <c r="K105" s="214">
        <v>0</v>
      </c>
      <c r="L105" s="128">
        <v>0.37</v>
      </c>
      <c r="M105" s="160">
        <f t="shared" si="7"/>
        <v>979.19380000000012</v>
      </c>
      <c r="N105" s="160">
        <f t="shared" si="8"/>
        <v>1225.6577737009131</v>
      </c>
      <c r="O105" s="160">
        <f t="shared" si="9"/>
        <v>48.959690000000009</v>
      </c>
      <c r="P105" s="161">
        <v>0.25</v>
      </c>
      <c r="Q105" s="160">
        <f t="shared" si="12"/>
        <v>0</v>
      </c>
      <c r="R105" s="175">
        <f t="shared" si="10"/>
        <v>0</v>
      </c>
    </row>
    <row r="106" spans="2:18" ht="15" x14ac:dyDescent="0.2">
      <c r="B106" s="126">
        <v>102</v>
      </c>
      <c r="C106" s="129" t="s">
        <v>2520</v>
      </c>
      <c r="D106" s="113">
        <v>38718</v>
      </c>
      <c r="E106" s="155">
        <v>44489</v>
      </c>
      <c r="F106" s="156">
        <f t="shared" si="11"/>
        <v>15.810958904109588</v>
      </c>
      <c r="G106" s="157">
        <v>3</v>
      </c>
      <c r="H106" s="158">
        <v>0.06</v>
      </c>
      <c r="I106" s="159">
        <f t="shared" si="13"/>
        <v>0.31666666666666665</v>
      </c>
      <c r="J106" s="213">
        <v>0</v>
      </c>
      <c r="K106" s="214">
        <v>0</v>
      </c>
      <c r="L106" s="128">
        <v>0.37</v>
      </c>
      <c r="M106" s="160">
        <f t="shared" si="7"/>
        <v>0</v>
      </c>
      <c r="N106" s="160">
        <f t="shared" si="8"/>
        <v>0</v>
      </c>
      <c r="O106" s="160">
        <f t="shared" si="9"/>
        <v>0</v>
      </c>
      <c r="P106" s="161">
        <v>0.25</v>
      </c>
      <c r="Q106" s="160">
        <f t="shared" si="12"/>
        <v>0</v>
      </c>
      <c r="R106" s="175">
        <f t="shared" si="10"/>
        <v>0</v>
      </c>
    </row>
    <row r="107" spans="2:18" ht="15" x14ac:dyDescent="0.2">
      <c r="B107" s="126">
        <v>103</v>
      </c>
      <c r="C107" s="129" t="s">
        <v>775</v>
      </c>
      <c r="D107" s="113">
        <v>38718</v>
      </c>
      <c r="E107" s="155">
        <v>44489</v>
      </c>
      <c r="F107" s="156">
        <f t="shared" si="11"/>
        <v>15.810958904109588</v>
      </c>
      <c r="G107" s="157">
        <v>15</v>
      </c>
      <c r="H107" s="158">
        <v>0.06</v>
      </c>
      <c r="I107" s="159">
        <f t="shared" si="13"/>
        <v>6.3333333333333325E-2</v>
      </c>
      <c r="J107" s="213">
        <v>239004.48</v>
      </c>
      <c r="K107" s="214">
        <v>11950.22</v>
      </c>
      <c r="L107" s="128">
        <v>0.37</v>
      </c>
      <c r="M107" s="160">
        <f t="shared" si="7"/>
        <v>327436.13760000002</v>
      </c>
      <c r="N107" s="160">
        <f t="shared" si="8"/>
        <v>327881.68996988493</v>
      </c>
      <c r="O107" s="160">
        <f t="shared" si="9"/>
        <v>16371.806880000002</v>
      </c>
      <c r="P107" s="161">
        <v>0.25</v>
      </c>
      <c r="Q107" s="160">
        <f t="shared" si="12"/>
        <v>19646.168256000001</v>
      </c>
      <c r="R107" s="175">
        <f t="shared" si="10"/>
        <v>7695.9482560000015</v>
      </c>
    </row>
    <row r="108" spans="2:18" ht="15" x14ac:dyDescent="0.2">
      <c r="B108" s="126">
        <v>104</v>
      </c>
      <c r="C108" s="129" t="s">
        <v>1090</v>
      </c>
      <c r="D108" s="113">
        <v>38718</v>
      </c>
      <c r="E108" s="155">
        <v>44489</v>
      </c>
      <c r="F108" s="156">
        <f t="shared" si="11"/>
        <v>15.810958904109588</v>
      </c>
      <c r="G108" s="157">
        <v>15</v>
      </c>
      <c r="H108" s="158">
        <v>0.06</v>
      </c>
      <c r="I108" s="159">
        <f t="shared" si="13"/>
        <v>6.3333333333333325E-2</v>
      </c>
      <c r="J108" s="213">
        <v>64086.28</v>
      </c>
      <c r="K108" s="214">
        <v>3204.31</v>
      </c>
      <c r="L108" s="128">
        <v>0.37</v>
      </c>
      <c r="M108" s="160">
        <f t="shared" si="7"/>
        <v>87798.203600000008</v>
      </c>
      <c r="N108" s="160">
        <f t="shared" si="8"/>
        <v>87917.673301702278</v>
      </c>
      <c r="O108" s="160">
        <f t="shared" si="9"/>
        <v>4389.9101800000008</v>
      </c>
      <c r="P108" s="161">
        <v>0.25</v>
      </c>
      <c r="Q108" s="160">
        <f t="shared" si="12"/>
        <v>5267.8922160000002</v>
      </c>
      <c r="R108" s="175">
        <f t="shared" si="10"/>
        <v>2063.5822160000002</v>
      </c>
    </row>
    <row r="109" spans="2:18" ht="15" x14ac:dyDescent="0.2">
      <c r="B109" s="126">
        <v>105</v>
      </c>
      <c r="C109" s="129" t="s">
        <v>1373</v>
      </c>
      <c r="D109" s="113">
        <v>38718</v>
      </c>
      <c r="E109" s="155">
        <v>44489</v>
      </c>
      <c r="F109" s="156">
        <f t="shared" si="11"/>
        <v>15.810958904109588</v>
      </c>
      <c r="G109" s="157">
        <v>20</v>
      </c>
      <c r="H109" s="158">
        <v>0.06</v>
      </c>
      <c r="I109" s="159">
        <f t="shared" si="13"/>
        <v>4.7500000000000001E-2</v>
      </c>
      <c r="J109" s="213">
        <v>21870</v>
      </c>
      <c r="K109" s="214">
        <v>1093.5</v>
      </c>
      <c r="L109" s="128">
        <v>0.37</v>
      </c>
      <c r="M109" s="160">
        <f t="shared" si="7"/>
        <v>29961.9</v>
      </c>
      <c r="N109" s="160">
        <f t="shared" si="8"/>
        <v>22502.002555479452</v>
      </c>
      <c r="O109" s="160">
        <f t="shared" si="9"/>
        <v>7459.8974445205495</v>
      </c>
      <c r="P109" s="161">
        <v>0.25</v>
      </c>
      <c r="Q109" s="160">
        <f t="shared" si="12"/>
        <v>5594.9230833904121</v>
      </c>
      <c r="R109" s="175">
        <f t="shared" si="10"/>
        <v>4501.4230833904121</v>
      </c>
    </row>
    <row r="110" spans="2:18" s="14" customFormat="1" ht="15" x14ac:dyDescent="0.2">
      <c r="B110" s="126">
        <v>106</v>
      </c>
      <c r="C110" s="129" t="s">
        <v>2205</v>
      </c>
      <c r="D110" s="113">
        <v>38718</v>
      </c>
      <c r="E110" s="155">
        <v>44489</v>
      </c>
      <c r="F110" s="156">
        <f t="shared" si="11"/>
        <v>15.810958904109588</v>
      </c>
      <c r="G110" s="157">
        <v>3</v>
      </c>
      <c r="H110" s="158">
        <v>0.06</v>
      </c>
      <c r="I110" s="159">
        <f t="shared" si="13"/>
        <v>0.31666666666666665</v>
      </c>
      <c r="J110" s="213">
        <v>482</v>
      </c>
      <c r="K110" s="214">
        <v>0</v>
      </c>
      <c r="L110" s="128">
        <v>0.37</v>
      </c>
      <c r="M110" s="160">
        <f t="shared" si="7"/>
        <v>660.34</v>
      </c>
      <c r="N110" s="160">
        <f t="shared" si="8"/>
        <v>3306.1927242009128</v>
      </c>
      <c r="O110" s="160">
        <f t="shared" si="9"/>
        <v>33.017000000000003</v>
      </c>
      <c r="P110" s="161">
        <v>0.25</v>
      </c>
      <c r="Q110" s="160">
        <f t="shared" si="12"/>
        <v>0</v>
      </c>
      <c r="R110" s="175">
        <f t="shared" si="10"/>
        <v>0</v>
      </c>
    </row>
    <row r="111" spans="2:18" ht="15" x14ac:dyDescent="0.2">
      <c r="B111" s="126">
        <v>107</v>
      </c>
      <c r="C111" s="129" t="s">
        <v>1842</v>
      </c>
      <c r="D111" s="113">
        <v>38718</v>
      </c>
      <c r="E111" s="155">
        <v>44489</v>
      </c>
      <c r="F111" s="156">
        <f t="shared" si="11"/>
        <v>15.810958904109588</v>
      </c>
      <c r="G111" s="157">
        <v>3</v>
      </c>
      <c r="H111" s="158">
        <v>0.06</v>
      </c>
      <c r="I111" s="159">
        <f t="shared" si="13"/>
        <v>0.31666666666666665</v>
      </c>
      <c r="J111" s="213">
        <v>2627</v>
      </c>
      <c r="K111" s="214">
        <v>0</v>
      </c>
      <c r="L111" s="128">
        <v>0.37</v>
      </c>
      <c r="M111" s="160">
        <f t="shared" si="7"/>
        <v>3598.9900000000002</v>
      </c>
      <c r="N111" s="160">
        <f t="shared" si="8"/>
        <v>18019.436278995432</v>
      </c>
      <c r="O111" s="160">
        <f t="shared" si="9"/>
        <v>179.94950000000003</v>
      </c>
      <c r="P111" s="161">
        <v>0.25</v>
      </c>
      <c r="Q111" s="160">
        <f t="shared" si="12"/>
        <v>0</v>
      </c>
      <c r="R111" s="175">
        <f t="shared" si="10"/>
        <v>0</v>
      </c>
    </row>
    <row r="112" spans="2:18" ht="15" x14ac:dyDescent="0.2">
      <c r="B112" s="126">
        <v>108</v>
      </c>
      <c r="C112" s="129" t="s">
        <v>1729</v>
      </c>
      <c r="D112" s="113">
        <v>38718</v>
      </c>
      <c r="E112" s="155">
        <v>44489</v>
      </c>
      <c r="F112" s="156">
        <f t="shared" si="11"/>
        <v>15.810958904109588</v>
      </c>
      <c r="G112" s="157">
        <v>20</v>
      </c>
      <c r="H112" s="158">
        <v>0.06</v>
      </c>
      <c r="I112" s="159">
        <f t="shared" si="13"/>
        <v>4.7500000000000001E-2</v>
      </c>
      <c r="J112" s="213">
        <v>4493</v>
      </c>
      <c r="K112" s="214">
        <v>0</v>
      </c>
      <c r="L112" s="128">
        <v>0.37</v>
      </c>
      <c r="M112" s="160">
        <f t="shared" si="7"/>
        <v>6155.4100000000008</v>
      </c>
      <c r="N112" s="160">
        <f t="shared" si="8"/>
        <v>4622.8393910273981</v>
      </c>
      <c r="O112" s="160">
        <f t="shared" si="9"/>
        <v>1532.5706089726027</v>
      </c>
      <c r="P112" s="161">
        <v>0.25</v>
      </c>
      <c r="Q112" s="160">
        <f t="shared" si="12"/>
        <v>0</v>
      </c>
      <c r="R112" s="175">
        <f t="shared" si="10"/>
        <v>0</v>
      </c>
    </row>
    <row r="113" spans="2:18" ht="15" x14ac:dyDescent="0.2">
      <c r="B113" s="126">
        <v>109</v>
      </c>
      <c r="C113" s="129" t="s">
        <v>2243</v>
      </c>
      <c r="D113" s="113">
        <v>38718</v>
      </c>
      <c r="E113" s="155">
        <v>44489</v>
      </c>
      <c r="F113" s="156">
        <f t="shared" si="11"/>
        <v>15.810958904109588</v>
      </c>
      <c r="G113" s="157">
        <v>20</v>
      </c>
      <c r="H113" s="158">
        <v>0.06</v>
      </c>
      <c r="I113" s="159">
        <f t="shared" si="13"/>
        <v>4.7500000000000001E-2</v>
      </c>
      <c r="J113" s="213">
        <v>418.66</v>
      </c>
      <c r="K113" s="214">
        <v>0</v>
      </c>
      <c r="L113" s="128">
        <v>0.37</v>
      </c>
      <c r="M113" s="160">
        <f t="shared" si="7"/>
        <v>573.56420000000003</v>
      </c>
      <c r="N113" s="160">
        <f t="shared" si="8"/>
        <v>430.75849976575341</v>
      </c>
      <c r="O113" s="160">
        <f t="shared" si="9"/>
        <v>142.80570023424661</v>
      </c>
      <c r="P113" s="161">
        <v>0.25</v>
      </c>
      <c r="Q113" s="160">
        <f t="shared" si="12"/>
        <v>0</v>
      </c>
      <c r="R113" s="175">
        <f t="shared" si="10"/>
        <v>0</v>
      </c>
    </row>
    <row r="114" spans="2:18" ht="15" x14ac:dyDescent="0.2">
      <c r="B114" s="126">
        <v>110</v>
      </c>
      <c r="C114" s="129" t="s">
        <v>1725</v>
      </c>
      <c r="D114" s="113">
        <v>38718</v>
      </c>
      <c r="E114" s="155">
        <v>44489</v>
      </c>
      <c r="F114" s="156">
        <f t="shared" si="11"/>
        <v>15.810958904109588</v>
      </c>
      <c r="G114" s="157">
        <v>20</v>
      </c>
      <c r="H114" s="158">
        <v>0.06</v>
      </c>
      <c r="I114" s="159">
        <f t="shared" si="13"/>
        <v>4.7500000000000001E-2</v>
      </c>
      <c r="J114" s="213">
        <v>4556</v>
      </c>
      <c r="K114" s="214">
        <v>0</v>
      </c>
      <c r="L114" s="128">
        <v>0.37</v>
      </c>
      <c r="M114" s="160">
        <f t="shared" si="7"/>
        <v>6241.72</v>
      </c>
      <c r="N114" s="160">
        <f t="shared" si="8"/>
        <v>4687.6599745205476</v>
      </c>
      <c r="O114" s="160">
        <f t="shared" si="9"/>
        <v>1554.0600254794526</v>
      </c>
      <c r="P114" s="161">
        <v>0.25</v>
      </c>
      <c r="Q114" s="160">
        <f t="shared" si="12"/>
        <v>0</v>
      </c>
      <c r="R114" s="175">
        <f t="shared" si="10"/>
        <v>0</v>
      </c>
    </row>
    <row r="115" spans="2:18" ht="15" x14ac:dyDescent="0.2">
      <c r="B115" s="126">
        <v>111</v>
      </c>
      <c r="C115" s="129" t="s">
        <v>1624</v>
      </c>
      <c r="D115" s="113">
        <v>38718</v>
      </c>
      <c r="E115" s="155">
        <v>44489</v>
      </c>
      <c r="F115" s="156">
        <f t="shared" si="11"/>
        <v>15.810958904109588</v>
      </c>
      <c r="G115" s="157">
        <v>20</v>
      </c>
      <c r="H115" s="158">
        <v>0.06</v>
      </c>
      <c r="I115" s="159">
        <f t="shared" si="13"/>
        <v>4.7500000000000001E-2</v>
      </c>
      <c r="J115" s="213">
        <v>7821</v>
      </c>
      <c r="K115" s="214">
        <v>391.05</v>
      </c>
      <c r="L115" s="128">
        <v>0.37</v>
      </c>
      <c r="M115" s="160">
        <f t="shared" si="7"/>
        <v>10714.77</v>
      </c>
      <c r="N115" s="160">
        <f t="shared" si="8"/>
        <v>8047.0124365068496</v>
      </c>
      <c r="O115" s="160">
        <f t="shared" si="9"/>
        <v>2667.7575634931509</v>
      </c>
      <c r="P115" s="161">
        <v>0.25</v>
      </c>
      <c r="Q115" s="160">
        <f t="shared" si="12"/>
        <v>2000.8181726198632</v>
      </c>
      <c r="R115" s="175">
        <f t="shared" si="10"/>
        <v>1609.7681726198632</v>
      </c>
    </row>
    <row r="116" spans="2:18" ht="15" x14ac:dyDescent="0.2">
      <c r="B116" s="126">
        <v>112</v>
      </c>
      <c r="C116" s="129" t="s">
        <v>1427</v>
      </c>
      <c r="D116" s="113">
        <v>38718</v>
      </c>
      <c r="E116" s="155">
        <v>44489</v>
      </c>
      <c r="F116" s="156">
        <f t="shared" si="11"/>
        <v>15.810958904109588</v>
      </c>
      <c r="G116" s="157">
        <v>20</v>
      </c>
      <c r="H116" s="158">
        <v>0.06</v>
      </c>
      <c r="I116" s="159">
        <f t="shared" si="13"/>
        <v>4.7500000000000001E-2</v>
      </c>
      <c r="J116" s="213">
        <v>16911</v>
      </c>
      <c r="K116" s="214">
        <v>845.55</v>
      </c>
      <c r="L116" s="128">
        <v>0.37</v>
      </c>
      <c r="M116" s="160">
        <f t="shared" si="7"/>
        <v>23168.070000000003</v>
      </c>
      <c r="N116" s="160">
        <f t="shared" si="8"/>
        <v>17399.696626232879</v>
      </c>
      <c r="O116" s="160">
        <f t="shared" si="9"/>
        <v>5768.3733737671246</v>
      </c>
      <c r="P116" s="161">
        <v>0.25</v>
      </c>
      <c r="Q116" s="160">
        <f t="shared" si="12"/>
        <v>4326.2800303253434</v>
      </c>
      <c r="R116" s="175">
        <f t="shared" si="10"/>
        <v>3480.7300303253433</v>
      </c>
    </row>
    <row r="117" spans="2:18" ht="15" x14ac:dyDescent="0.2">
      <c r="B117" s="126">
        <v>113</v>
      </c>
      <c r="C117" s="129" t="s">
        <v>1783</v>
      </c>
      <c r="D117" s="113">
        <v>38718</v>
      </c>
      <c r="E117" s="155">
        <v>44489</v>
      </c>
      <c r="F117" s="156">
        <f t="shared" si="11"/>
        <v>15.810958904109588</v>
      </c>
      <c r="G117" s="157">
        <v>20</v>
      </c>
      <c r="H117" s="158">
        <v>0.06</v>
      </c>
      <c r="I117" s="159">
        <f t="shared" si="13"/>
        <v>4.7500000000000001E-2</v>
      </c>
      <c r="J117" s="213">
        <v>3410</v>
      </c>
      <c r="K117" s="214">
        <v>0</v>
      </c>
      <c r="L117" s="128">
        <v>0.37</v>
      </c>
      <c r="M117" s="160">
        <f t="shared" si="7"/>
        <v>4671.7000000000007</v>
      </c>
      <c r="N117" s="160">
        <f t="shared" si="8"/>
        <v>3508.5426938356168</v>
      </c>
      <c r="O117" s="160">
        <f t="shared" si="9"/>
        <v>1163.157306164384</v>
      </c>
      <c r="P117" s="161">
        <v>0.25</v>
      </c>
      <c r="Q117" s="160">
        <f t="shared" si="12"/>
        <v>0</v>
      </c>
      <c r="R117" s="175">
        <f t="shared" si="10"/>
        <v>0</v>
      </c>
    </row>
    <row r="118" spans="2:18" ht="15" x14ac:dyDescent="0.2">
      <c r="B118" s="126">
        <v>114</v>
      </c>
      <c r="C118" s="129" t="s">
        <v>1789</v>
      </c>
      <c r="D118" s="113">
        <v>38718</v>
      </c>
      <c r="E118" s="155">
        <v>44489</v>
      </c>
      <c r="F118" s="156">
        <f t="shared" si="11"/>
        <v>15.810958904109588</v>
      </c>
      <c r="G118" s="157">
        <v>20</v>
      </c>
      <c r="H118" s="158">
        <v>0.06</v>
      </c>
      <c r="I118" s="159">
        <f t="shared" si="13"/>
        <v>4.7500000000000001E-2</v>
      </c>
      <c r="J118" s="213">
        <v>3373</v>
      </c>
      <c r="K118" s="214">
        <v>0</v>
      </c>
      <c r="L118" s="128">
        <v>0.37</v>
      </c>
      <c r="M118" s="160">
        <f t="shared" si="7"/>
        <v>4621.01</v>
      </c>
      <c r="N118" s="160">
        <f t="shared" si="8"/>
        <v>3470.4734622602741</v>
      </c>
      <c r="O118" s="160">
        <f t="shared" si="9"/>
        <v>1150.5365377397261</v>
      </c>
      <c r="P118" s="161">
        <v>0.25</v>
      </c>
      <c r="Q118" s="160">
        <f t="shared" si="12"/>
        <v>0</v>
      </c>
      <c r="R118" s="175">
        <f t="shared" si="10"/>
        <v>0</v>
      </c>
    </row>
    <row r="119" spans="2:18" ht="15" x14ac:dyDescent="0.2">
      <c r="B119" s="126">
        <v>115</v>
      </c>
      <c r="C119" s="129" t="s">
        <v>1802</v>
      </c>
      <c r="D119" s="113">
        <v>38718</v>
      </c>
      <c r="E119" s="155">
        <v>44489</v>
      </c>
      <c r="F119" s="156">
        <f t="shared" si="11"/>
        <v>15.810958904109588</v>
      </c>
      <c r="G119" s="157">
        <v>20</v>
      </c>
      <c r="H119" s="158">
        <v>0.06</v>
      </c>
      <c r="I119" s="159">
        <f t="shared" si="13"/>
        <v>4.7500000000000001E-2</v>
      </c>
      <c r="J119" s="213">
        <v>3025</v>
      </c>
      <c r="K119" s="214">
        <v>0</v>
      </c>
      <c r="L119" s="128">
        <v>0.37</v>
      </c>
      <c r="M119" s="160">
        <f t="shared" si="7"/>
        <v>4144.25</v>
      </c>
      <c r="N119" s="160">
        <f t="shared" si="8"/>
        <v>3112.4169058219177</v>
      </c>
      <c r="O119" s="160">
        <f t="shared" si="9"/>
        <v>1031.8330941780823</v>
      </c>
      <c r="P119" s="161">
        <v>0.25</v>
      </c>
      <c r="Q119" s="160">
        <f t="shared" si="12"/>
        <v>0</v>
      </c>
      <c r="R119" s="175">
        <f t="shared" si="10"/>
        <v>0</v>
      </c>
    </row>
    <row r="120" spans="2:18" s="14" customFormat="1" ht="15" x14ac:dyDescent="0.2">
      <c r="B120" s="126">
        <v>116</v>
      </c>
      <c r="C120" s="129" t="s">
        <v>1145</v>
      </c>
      <c r="D120" s="113">
        <v>38718</v>
      </c>
      <c r="E120" s="155">
        <v>44489</v>
      </c>
      <c r="F120" s="156">
        <f t="shared" si="11"/>
        <v>15.810958904109588</v>
      </c>
      <c r="G120" s="157">
        <v>20</v>
      </c>
      <c r="H120" s="158">
        <v>0.06</v>
      </c>
      <c r="I120" s="159">
        <f t="shared" si="13"/>
        <v>4.7500000000000001E-2</v>
      </c>
      <c r="J120" s="213">
        <v>54123</v>
      </c>
      <c r="K120" s="214">
        <v>2706.15</v>
      </c>
      <c r="L120" s="128">
        <v>0.37</v>
      </c>
      <c r="M120" s="160">
        <f t="shared" si="7"/>
        <v>74148.510000000009</v>
      </c>
      <c r="N120" s="160">
        <f t="shared" si="8"/>
        <v>55687.05460952055</v>
      </c>
      <c r="O120" s="160">
        <f t="shared" si="9"/>
        <v>18461.455390479459</v>
      </c>
      <c r="P120" s="161">
        <v>0.25</v>
      </c>
      <c r="Q120" s="160">
        <f t="shared" si="12"/>
        <v>13846.091542859594</v>
      </c>
      <c r="R120" s="175">
        <f t="shared" si="10"/>
        <v>11139.941542859595</v>
      </c>
    </row>
    <row r="121" spans="2:18" ht="15" x14ac:dyDescent="0.2">
      <c r="B121" s="126">
        <v>117</v>
      </c>
      <c r="C121" s="129" t="s">
        <v>1628</v>
      </c>
      <c r="D121" s="113">
        <v>38718</v>
      </c>
      <c r="E121" s="155">
        <v>44489</v>
      </c>
      <c r="F121" s="156">
        <f t="shared" si="11"/>
        <v>15.810958904109588</v>
      </c>
      <c r="G121" s="157">
        <v>20</v>
      </c>
      <c r="H121" s="158">
        <v>0.06</v>
      </c>
      <c r="I121" s="159">
        <f t="shared" si="13"/>
        <v>4.7500000000000001E-2</v>
      </c>
      <c r="J121" s="213">
        <v>7615.07</v>
      </c>
      <c r="K121" s="214">
        <v>380.76</v>
      </c>
      <c r="L121" s="128">
        <v>0.37</v>
      </c>
      <c r="M121" s="160">
        <f t="shared" si="7"/>
        <v>10432.6459</v>
      </c>
      <c r="N121" s="160">
        <f t="shared" si="8"/>
        <v>7835.1314403363003</v>
      </c>
      <c r="O121" s="160">
        <f t="shared" si="9"/>
        <v>2597.5144596636992</v>
      </c>
      <c r="P121" s="161">
        <v>0.25</v>
      </c>
      <c r="Q121" s="160">
        <f t="shared" si="12"/>
        <v>1948.1358447477744</v>
      </c>
      <c r="R121" s="175">
        <f t="shared" si="10"/>
        <v>1567.3758447477744</v>
      </c>
    </row>
    <row r="122" spans="2:18" ht="15" x14ac:dyDescent="0.2">
      <c r="B122" s="126">
        <v>118</v>
      </c>
      <c r="C122" s="129" t="s">
        <v>1620</v>
      </c>
      <c r="D122" s="113">
        <v>38718</v>
      </c>
      <c r="E122" s="155">
        <v>44489</v>
      </c>
      <c r="F122" s="156">
        <f t="shared" si="11"/>
        <v>15.810958904109588</v>
      </c>
      <c r="G122" s="157">
        <v>3</v>
      </c>
      <c r="H122" s="158">
        <v>0.06</v>
      </c>
      <c r="I122" s="159">
        <f t="shared" si="13"/>
        <v>0.31666666666666665</v>
      </c>
      <c r="J122" s="213">
        <v>7919.96</v>
      </c>
      <c r="K122" s="214">
        <v>396</v>
      </c>
      <c r="L122" s="128">
        <v>0.37</v>
      </c>
      <c r="M122" s="160">
        <f t="shared" si="7"/>
        <v>10850.345200000002</v>
      </c>
      <c r="N122" s="160">
        <f t="shared" si="8"/>
        <v>54325.547983324199</v>
      </c>
      <c r="O122" s="160">
        <f t="shared" si="9"/>
        <v>542.51726000000008</v>
      </c>
      <c r="P122" s="161">
        <v>0.25</v>
      </c>
      <c r="Q122" s="160">
        <f t="shared" si="12"/>
        <v>651.02071200000012</v>
      </c>
      <c r="R122" s="175">
        <f t="shared" si="10"/>
        <v>255.02071200000012</v>
      </c>
    </row>
    <row r="123" spans="2:18" ht="15" x14ac:dyDescent="0.2">
      <c r="B123" s="126">
        <v>119</v>
      </c>
      <c r="C123" s="129" t="s">
        <v>2365</v>
      </c>
      <c r="D123" s="113">
        <v>38718</v>
      </c>
      <c r="E123" s="155">
        <v>44489</v>
      </c>
      <c r="F123" s="156">
        <f t="shared" si="11"/>
        <v>15.810958904109588</v>
      </c>
      <c r="G123" s="157">
        <v>8</v>
      </c>
      <c r="H123" s="158">
        <v>0.06</v>
      </c>
      <c r="I123" s="159">
        <f t="shared" si="13"/>
        <v>0.11874999999999999</v>
      </c>
      <c r="J123" s="213">
        <v>205.67</v>
      </c>
      <c r="K123" s="214">
        <v>0</v>
      </c>
      <c r="L123" s="128">
        <v>0.37</v>
      </c>
      <c r="M123" s="160">
        <f t="shared" si="7"/>
        <v>281.7679</v>
      </c>
      <c r="N123" s="160">
        <f t="shared" si="8"/>
        <v>529.03370662842462</v>
      </c>
      <c r="O123" s="160">
        <f t="shared" si="9"/>
        <v>14.088395</v>
      </c>
      <c r="P123" s="161">
        <v>0.25</v>
      </c>
      <c r="Q123" s="160">
        <f t="shared" si="12"/>
        <v>0</v>
      </c>
      <c r="R123" s="175">
        <f t="shared" si="10"/>
        <v>0</v>
      </c>
    </row>
    <row r="124" spans="2:18" ht="15" x14ac:dyDescent="0.2">
      <c r="B124" s="126">
        <v>120</v>
      </c>
      <c r="C124" s="129" t="s">
        <v>1653</v>
      </c>
      <c r="D124" s="113">
        <v>38718</v>
      </c>
      <c r="E124" s="155">
        <v>44489</v>
      </c>
      <c r="F124" s="156">
        <f t="shared" si="11"/>
        <v>15.810958904109588</v>
      </c>
      <c r="G124" s="157">
        <v>20</v>
      </c>
      <c r="H124" s="158">
        <v>0.06</v>
      </c>
      <c r="I124" s="159">
        <f t="shared" si="13"/>
        <v>4.7500000000000001E-2</v>
      </c>
      <c r="J124" s="213">
        <v>6618</v>
      </c>
      <c r="K124" s="214">
        <v>330.9</v>
      </c>
      <c r="L124" s="128">
        <v>0.37</v>
      </c>
      <c r="M124" s="160">
        <f t="shared" si="7"/>
        <v>9066.66</v>
      </c>
      <c r="N124" s="160">
        <f t="shared" si="8"/>
        <v>6809.2479612328762</v>
      </c>
      <c r="O124" s="160">
        <f t="shared" si="9"/>
        <v>2257.4120387671237</v>
      </c>
      <c r="P124" s="161">
        <v>0.25</v>
      </c>
      <c r="Q124" s="160">
        <f t="shared" si="12"/>
        <v>1693.0590290753428</v>
      </c>
      <c r="R124" s="175">
        <f t="shared" si="10"/>
        <v>1362.1590290753429</v>
      </c>
    </row>
    <row r="125" spans="2:18" ht="15" x14ac:dyDescent="0.2">
      <c r="B125" s="126">
        <v>121</v>
      </c>
      <c r="C125" s="129" t="s">
        <v>1873</v>
      </c>
      <c r="D125" s="113">
        <v>38718</v>
      </c>
      <c r="E125" s="155">
        <v>44489</v>
      </c>
      <c r="F125" s="156">
        <f t="shared" si="11"/>
        <v>15.810958904109588</v>
      </c>
      <c r="G125" s="157">
        <v>8</v>
      </c>
      <c r="H125" s="158">
        <v>0.06</v>
      </c>
      <c r="I125" s="159">
        <f t="shared" si="13"/>
        <v>0.11874999999999999</v>
      </c>
      <c r="J125" s="213">
        <v>2247.35</v>
      </c>
      <c r="K125" s="214">
        <v>0</v>
      </c>
      <c r="L125" s="128">
        <v>0.37</v>
      </c>
      <c r="M125" s="160">
        <f t="shared" si="7"/>
        <v>3078.8695000000002</v>
      </c>
      <c r="N125" s="160">
        <f t="shared" si="8"/>
        <v>5780.7356473544523</v>
      </c>
      <c r="O125" s="160">
        <f t="shared" si="9"/>
        <v>153.94347500000003</v>
      </c>
      <c r="P125" s="161">
        <v>0.25</v>
      </c>
      <c r="Q125" s="160">
        <f t="shared" si="12"/>
        <v>0</v>
      </c>
      <c r="R125" s="175">
        <f t="shared" si="10"/>
        <v>0</v>
      </c>
    </row>
    <row r="126" spans="2:18" ht="15" x14ac:dyDescent="0.2">
      <c r="B126" s="126">
        <v>122</v>
      </c>
      <c r="C126" s="129" t="s">
        <v>2405</v>
      </c>
      <c r="D126" s="113">
        <v>38718</v>
      </c>
      <c r="E126" s="155">
        <v>44489</v>
      </c>
      <c r="F126" s="156">
        <f t="shared" si="11"/>
        <v>15.810958904109588</v>
      </c>
      <c r="G126" s="157">
        <v>8</v>
      </c>
      <c r="H126" s="158">
        <v>0.06</v>
      </c>
      <c r="I126" s="159">
        <f t="shared" si="13"/>
        <v>0.11874999999999999</v>
      </c>
      <c r="J126" s="213">
        <v>161.47999999999999</v>
      </c>
      <c r="K126" s="214">
        <v>0</v>
      </c>
      <c r="L126" s="128">
        <v>0.37</v>
      </c>
      <c r="M126" s="160">
        <f t="shared" si="7"/>
        <v>221.2276</v>
      </c>
      <c r="N126" s="160">
        <f t="shared" si="8"/>
        <v>415.36618343150678</v>
      </c>
      <c r="O126" s="160">
        <f t="shared" si="9"/>
        <v>11.06138</v>
      </c>
      <c r="P126" s="161">
        <v>0.25</v>
      </c>
      <c r="Q126" s="160">
        <f t="shared" si="12"/>
        <v>0</v>
      </c>
      <c r="R126" s="175">
        <f t="shared" si="10"/>
        <v>0</v>
      </c>
    </row>
    <row r="127" spans="2:18" ht="15" x14ac:dyDescent="0.2">
      <c r="B127" s="126">
        <v>123</v>
      </c>
      <c r="C127" s="129" t="s">
        <v>1574</v>
      </c>
      <c r="D127" s="113">
        <v>38718</v>
      </c>
      <c r="E127" s="155">
        <v>44489</v>
      </c>
      <c r="F127" s="156">
        <f t="shared" si="11"/>
        <v>15.810958904109588</v>
      </c>
      <c r="G127" s="157">
        <v>20</v>
      </c>
      <c r="H127" s="158">
        <v>0.06</v>
      </c>
      <c r="I127" s="159">
        <f t="shared" si="13"/>
        <v>4.7500000000000001E-2</v>
      </c>
      <c r="J127" s="213">
        <v>9608</v>
      </c>
      <c r="K127" s="214">
        <v>480.4</v>
      </c>
      <c r="L127" s="128">
        <v>0.37</v>
      </c>
      <c r="M127" s="160">
        <f t="shared" si="7"/>
        <v>13162.960000000001</v>
      </c>
      <c r="N127" s="160">
        <f t="shared" si="8"/>
        <v>9885.6534317808218</v>
      </c>
      <c r="O127" s="160">
        <f t="shared" si="9"/>
        <v>3277.3065682191791</v>
      </c>
      <c r="P127" s="161">
        <v>0.25</v>
      </c>
      <c r="Q127" s="160">
        <f t="shared" si="12"/>
        <v>2457.9799261643843</v>
      </c>
      <c r="R127" s="175">
        <f t="shared" si="10"/>
        <v>1977.5799261643842</v>
      </c>
    </row>
    <row r="128" spans="2:18" ht="15" x14ac:dyDescent="0.2">
      <c r="B128" s="126">
        <v>124</v>
      </c>
      <c r="C128" s="129" t="s">
        <v>1830</v>
      </c>
      <c r="D128" s="113">
        <v>38718</v>
      </c>
      <c r="E128" s="155">
        <v>44489</v>
      </c>
      <c r="F128" s="156">
        <f t="shared" si="11"/>
        <v>15.810958904109588</v>
      </c>
      <c r="G128" s="157">
        <v>15</v>
      </c>
      <c r="H128" s="158">
        <v>0.06</v>
      </c>
      <c r="I128" s="159">
        <f t="shared" si="13"/>
        <v>6.3333333333333325E-2</v>
      </c>
      <c r="J128" s="213">
        <v>2761.94</v>
      </c>
      <c r="K128" s="214">
        <v>0</v>
      </c>
      <c r="L128" s="128">
        <v>0.37</v>
      </c>
      <c r="M128" s="160">
        <f t="shared" si="7"/>
        <v>3783.8578000000002</v>
      </c>
      <c r="N128" s="160">
        <f t="shared" si="8"/>
        <v>3789.0066110703197</v>
      </c>
      <c r="O128" s="160">
        <f t="shared" si="9"/>
        <v>189.19289000000003</v>
      </c>
      <c r="P128" s="161">
        <v>0.25</v>
      </c>
      <c r="Q128" s="160">
        <f t="shared" si="12"/>
        <v>0</v>
      </c>
      <c r="R128" s="175">
        <f t="shared" si="10"/>
        <v>0</v>
      </c>
    </row>
    <row r="129" spans="2:18" ht="15" x14ac:dyDescent="0.2">
      <c r="B129" s="126">
        <v>125</v>
      </c>
      <c r="C129" s="129" t="s">
        <v>557</v>
      </c>
      <c r="D129" s="113">
        <v>38718</v>
      </c>
      <c r="E129" s="155">
        <v>44489</v>
      </c>
      <c r="F129" s="156">
        <f t="shared" si="11"/>
        <v>15.810958904109588</v>
      </c>
      <c r="G129" s="157">
        <v>15</v>
      </c>
      <c r="H129" s="158">
        <v>0.06</v>
      </c>
      <c r="I129" s="159">
        <f t="shared" si="13"/>
        <v>6.3333333333333325E-2</v>
      </c>
      <c r="J129" s="213">
        <v>536331</v>
      </c>
      <c r="K129" s="214">
        <v>26816.55</v>
      </c>
      <c r="L129" s="128">
        <v>0.37</v>
      </c>
      <c r="M129" s="160">
        <f t="shared" si="7"/>
        <v>734773.47000000009</v>
      </c>
      <c r="N129" s="160">
        <f t="shared" si="8"/>
        <v>735773.29874</v>
      </c>
      <c r="O129" s="160">
        <f t="shared" si="9"/>
        <v>36738.673500000004</v>
      </c>
      <c r="P129" s="161">
        <v>0.25</v>
      </c>
      <c r="Q129" s="160">
        <f t="shared" si="12"/>
        <v>44086.408200000005</v>
      </c>
      <c r="R129" s="176">
        <f t="shared" si="10"/>
        <v>17269.858200000006</v>
      </c>
    </row>
    <row r="130" spans="2:18" ht="15" x14ac:dyDescent="0.2">
      <c r="B130" s="126">
        <v>126</v>
      </c>
      <c r="C130" s="129" t="s">
        <v>508</v>
      </c>
      <c r="D130" s="113">
        <v>38718</v>
      </c>
      <c r="E130" s="155">
        <v>44489</v>
      </c>
      <c r="F130" s="156">
        <f t="shared" si="11"/>
        <v>15.810958904109588</v>
      </c>
      <c r="G130" s="157">
        <v>20</v>
      </c>
      <c r="H130" s="158">
        <v>0.06</v>
      </c>
      <c r="I130" s="159">
        <f t="shared" si="13"/>
        <v>4.7500000000000001E-2</v>
      </c>
      <c r="J130" s="213">
        <v>664099</v>
      </c>
      <c r="K130" s="214">
        <v>33204.949999999997</v>
      </c>
      <c r="L130" s="128">
        <v>0.37</v>
      </c>
      <c r="M130" s="160">
        <f t="shared" si="7"/>
        <v>909815.63000000012</v>
      </c>
      <c r="N130" s="160">
        <f t="shared" si="8"/>
        <v>683290.23297171236</v>
      </c>
      <c r="O130" s="160">
        <f t="shared" si="9"/>
        <v>226525.39702828776</v>
      </c>
      <c r="P130" s="161">
        <v>0.25</v>
      </c>
      <c r="Q130" s="160">
        <f t="shared" si="12"/>
        <v>169894.04777121582</v>
      </c>
      <c r="R130" s="176">
        <f t="shared" si="10"/>
        <v>136689.09777121583</v>
      </c>
    </row>
    <row r="131" spans="2:18" ht="15" x14ac:dyDescent="0.2">
      <c r="B131" s="126">
        <v>127</v>
      </c>
      <c r="C131" s="129" t="s">
        <v>2285</v>
      </c>
      <c r="D131" s="113">
        <v>38718</v>
      </c>
      <c r="E131" s="155">
        <v>44489</v>
      </c>
      <c r="F131" s="156">
        <f t="shared" si="11"/>
        <v>15.810958904109588</v>
      </c>
      <c r="G131" s="157">
        <v>8</v>
      </c>
      <c r="H131" s="158">
        <v>0.06</v>
      </c>
      <c r="I131" s="159">
        <f t="shared" si="13"/>
        <v>0.11874999999999999</v>
      </c>
      <c r="J131" s="213">
        <v>326.24</v>
      </c>
      <c r="K131" s="214">
        <v>0</v>
      </c>
      <c r="L131" s="128">
        <v>0.37</v>
      </c>
      <c r="M131" s="160">
        <f t="shared" si="7"/>
        <v>446.94880000000006</v>
      </c>
      <c r="N131" s="160">
        <f t="shared" si="8"/>
        <v>839.16933169863023</v>
      </c>
      <c r="O131" s="160">
        <f t="shared" si="9"/>
        <v>22.347440000000006</v>
      </c>
      <c r="P131" s="161">
        <v>0.25</v>
      </c>
      <c r="Q131" s="160">
        <f t="shared" si="12"/>
        <v>0</v>
      </c>
      <c r="R131" s="175">
        <f t="shared" si="10"/>
        <v>0</v>
      </c>
    </row>
    <row r="132" spans="2:18" ht="15" x14ac:dyDescent="0.2">
      <c r="B132" s="126">
        <v>128</v>
      </c>
      <c r="C132" s="129" t="s">
        <v>1021</v>
      </c>
      <c r="D132" s="113">
        <v>38718</v>
      </c>
      <c r="E132" s="155">
        <v>44489</v>
      </c>
      <c r="F132" s="156">
        <f t="shared" si="11"/>
        <v>15.810958904109588</v>
      </c>
      <c r="G132" s="157">
        <v>20</v>
      </c>
      <c r="H132" s="158">
        <v>0.06</v>
      </c>
      <c r="I132" s="159">
        <f t="shared" si="13"/>
        <v>4.7500000000000001E-2</v>
      </c>
      <c r="J132" s="213">
        <v>80824</v>
      </c>
      <c r="K132" s="214">
        <v>4041.2</v>
      </c>
      <c r="L132" s="128">
        <v>0.37</v>
      </c>
      <c r="M132" s="160">
        <f t="shared" si="7"/>
        <v>110728.88</v>
      </c>
      <c r="N132" s="160">
        <f t="shared" si="8"/>
        <v>83159.664130958903</v>
      </c>
      <c r="O132" s="160">
        <f t="shared" si="9"/>
        <v>27569.215869041102</v>
      </c>
      <c r="P132" s="161">
        <v>0.25</v>
      </c>
      <c r="Q132" s="160">
        <f t="shared" si="12"/>
        <v>20676.911901780826</v>
      </c>
      <c r="R132" s="175">
        <f t="shared" si="10"/>
        <v>16635.711901780825</v>
      </c>
    </row>
    <row r="133" spans="2:18" ht="15" x14ac:dyDescent="0.2">
      <c r="B133" s="126">
        <v>129</v>
      </c>
      <c r="C133" s="129" t="s">
        <v>1032</v>
      </c>
      <c r="D133" s="113">
        <v>38718</v>
      </c>
      <c r="E133" s="155">
        <v>44489</v>
      </c>
      <c r="F133" s="156">
        <f t="shared" si="11"/>
        <v>15.810958904109588</v>
      </c>
      <c r="G133" s="157">
        <v>20</v>
      </c>
      <c r="H133" s="158">
        <v>0.06</v>
      </c>
      <c r="I133" s="159">
        <f t="shared" si="13"/>
        <v>4.7500000000000001E-2</v>
      </c>
      <c r="J133" s="213">
        <v>76668</v>
      </c>
      <c r="K133" s="214">
        <v>3833.4</v>
      </c>
      <c r="L133" s="128">
        <v>0.37</v>
      </c>
      <c r="M133" s="160">
        <f t="shared" ref="M133:M196" si="14">J133*(1+L133)</f>
        <v>105035.16</v>
      </c>
      <c r="N133" s="160">
        <f t="shared" ref="N133:N196" si="15">F133*I133*M133</f>
        <v>78883.563416712335</v>
      </c>
      <c r="O133" s="160">
        <f t="shared" ref="O133:O196" si="16">IF(M133-N133&lt;=0,5%*M133,M133-N133)</f>
        <v>26151.596583287668</v>
      </c>
      <c r="P133" s="161">
        <v>0.25</v>
      </c>
      <c r="Q133" s="160">
        <f t="shared" si="12"/>
        <v>19613.697437465751</v>
      </c>
      <c r="R133" s="175">
        <f t="shared" ref="R133:R196" si="17">Q133-K133</f>
        <v>15780.297437465751</v>
      </c>
    </row>
    <row r="134" spans="2:18" ht="15" x14ac:dyDescent="0.2">
      <c r="B134" s="126">
        <v>130</v>
      </c>
      <c r="C134" s="129" t="s">
        <v>1429</v>
      </c>
      <c r="D134" s="113">
        <v>38718</v>
      </c>
      <c r="E134" s="155">
        <v>44489</v>
      </c>
      <c r="F134" s="156">
        <f t="shared" ref="F134:F197" si="18">(E134-D134)/365</f>
        <v>15.810958904109588</v>
      </c>
      <c r="G134" s="157">
        <v>20</v>
      </c>
      <c r="H134" s="158">
        <v>0.06</v>
      </c>
      <c r="I134" s="159">
        <f t="shared" si="13"/>
        <v>4.7500000000000001E-2</v>
      </c>
      <c r="J134" s="213">
        <v>16662</v>
      </c>
      <c r="K134" s="214">
        <v>833.1</v>
      </c>
      <c r="L134" s="128">
        <v>0.37</v>
      </c>
      <c r="M134" s="160">
        <f t="shared" si="14"/>
        <v>22826.940000000002</v>
      </c>
      <c r="N134" s="160">
        <f t="shared" si="15"/>
        <v>17143.50098671233</v>
      </c>
      <c r="O134" s="160">
        <f t="shared" si="16"/>
        <v>5683.4390132876724</v>
      </c>
      <c r="P134" s="161">
        <v>0.25</v>
      </c>
      <c r="Q134" s="160">
        <f t="shared" ref="Q134:Q197" si="19">IF(K134&lt;=0,0,IF(O134&gt;M134*H134, O134*(1-P134),M134*H134))</f>
        <v>4262.5792599657543</v>
      </c>
      <c r="R134" s="175">
        <f t="shared" si="17"/>
        <v>3429.4792599657544</v>
      </c>
    </row>
    <row r="135" spans="2:18" ht="15" x14ac:dyDescent="0.2">
      <c r="B135" s="126">
        <v>131</v>
      </c>
      <c r="C135" s="129" t="s">
        <v>1431</v>
      </c>
      <c r="D135" s="113">
        <v>38718</v>
      </c>
      <c r="E135" s="155">
        <v>44489</v>
      </c>
      <c r="F135" s="156">
        <f t="shared" si="18"/>
        <v>15.810958904109588</v>
      </c>
      <c r="G135" s="157">
        <v>20</v>
      </c>
      <c r="H135" s="158">
        <v>0.06</v>
      </c>
      <c r="I135" s="159">
        <f t="shared" si="13"/>
        <v>4.7500000000000001E-2</v>
      </c>
      <c r="J135" s="213">
        <v>16662</v>
      </c>
      <c r="K135" s="214">
        <v>833.1</v>
      </c>
      <c r="L135" s="128">
        <v>0.37</v>
      </c>
      <c r="M135" s="160">
        <f t="shared" si="14"/>
        <v>22826.940000000002</v>
      </c>
      <c r="N135" s="160">
        <f t="shared" si="15"/>
        <v>17143.50098671233</v>
      </c>
      <c r="O135" s="160">
        <f t="shared" si="16"/>
        <v>5683.4390132876724</v>
      </c>
      <c r="P135" s="161">
        <v>0.25</v>
      </c>
      <c r="Q135" s="160">
        <f t="shared" si="19"/>
        <v>4262.5792599657543</v>
      </c>
      <c r="R135" s="175">
        <f t="shared" si="17"/>
        <v>3429.4792599657544</v>
      </c>
    </row>
    <row r="136" spans="2:18" ht="15" x14ac:dyDescent="0.2">
      <c r="B136" s="126">
        <v>132</v>
      </c>
      <c r="C136" s="129" t="s">
        <v>1485</v>
      </c>
      <c r="D136" s="113">
        <v>38718</v>
      </c>
      <c r="E136" s="155">
        <v>44489</v>
      </c>
      <c r="F136" s="156">
        <f t="shared" si="18"/>
        <v>15.810958904109588</v>
      </c>
      <c r="G136" s="157">
        <v>20</v>
      </c>
      <c r="H136" s="158">
        <v>0.06</v>
      </c>
      <c r="I136" s="159">
        <f t="shared" si="13"/>
        <v>4.7500000000000001E-2</v>
      </c>
      <c r="J136" s="213">
        <v>14609</v>
      </c>
      <c r="K136" s="214">
        <v>730.45</v>
      </c>
      <c r="L136" s="128">
        <v>0.37</v>
      </c>
      <c r="M136" s="160">
        <f t="shared" si="14"/>
        <v>20014.330000000002</v>
      </c>
      <c r="N136" s="160">
        <f t="shared" si="15"/>
        <v>15031.173083356165</v>
      </c>
      <c r="O136" s="160">
        <f t="shared" si="16"/>
        <v>4983.1569166438367</v>
      </c>
      <c r="P136" s="161">
        <v>0.25</v>
      </c>
      <c r="Q136" s="160">
        <f t="shared" si="19"/>
        <v>3737.3676874828775</v>
      </c>
      <c r="R136" s="175">
        <f t="shared" si="17"/>
        <v>3006.9176874828772</v>
      </c>
    </row>
    <row r="137" spans="2:18" ht="15" x14ac:dyDescent="0.2">
      <c r="B137" s="126">
        <v>133</v>
      </c>
      <c r="C137" s="129" t="s">
        <v>1394</v>
      </c>
      <c r="D137" s="113">
        <v>38718</v>
      </c>
      <c r="E137" s="155">
        <v>44489</v>
      </c>
      <c r="F137" s="156">
        <f t="shared" si="18"/>
        <v>15.810958904109588</v>
      </c>
      <c r="G137" s="157">
        <v>20</v>
      </c>
      <c r="H137" s="158">
        <v>0.06</v>
      </c>
      <c r="I137" s="159">
        <f t="shared" si="13"/>
        <v>4.7500000000000001E-2</v>
      </c>
      <c r="J137" s="213">
        <v>19080</v>
      </c>
      <c r="K137" s="214">
        <v>954</v>
      </c>
      <c r="L137" s="128">
        <v>0.37</v>
      </c>
      <c r="M137" s="160">
        <f t="shared" si="14"/>
        <v>26139.600000000002</v>
      </c>
      <c r="N137" s="160">
        <f t="shared" si="15"/>
        <v>19631.376715068494</v>
      </c>
      <c r="O137" s="160">
        <f t="shared" si="16"/>
        <v>6508.2232849315078</v>
      </c>
      <c r="P137" s="161">
        <v>0.25</v>
      </c>
      <c r="Q137" s="160">
        <f t="shared" si="19"/>
        <v>4881.1674636986309</v>
      </c>
      <c r="R137" s="175">
        <f t="shared" si="17"/>
        <v>3927.1674636986309</v>
      </c>
    </row>
    <row r="138" spans="2:18" ht="15" x14ac:dyDescent="0.2">
      <c r="B138" s="126">
        <v>134</v>
      </c>
      <c r="C138" s="129" t="s">
        <v>1382</v>
      </c>
      <c r="D138" s="113">
        <v>38718</v>
      </c>
      <c r="E138" s="155">
        <v>44489</v>
      </c>
      <c r="F138" s="156">
        <f t="shared" si="18"/>
        <v>15.810958904109588</v>
      </c>
      <c r="G138" s="157">
        <v>20</v>
      </c>
      <c r="H138" s="158">
        <v>0.06</v>
      </c>
      <c r="I138" s="159">
        <f t="shared" ref="I138:I201" si="20">(95/G138/100)</f>
        <v>4.7500000000000001E-2</v>
      </c>
      <c r="J138" s="213">
        <v>20097</v>
      </c>
      <c r="K138" s="214">
        <v>1004.85</v>
      </c>
      <c r="L138" s="128">
        <v>0.37</v>
      </c>
      <c r="M138" s="160">
        <f t="shared" si="14"/>
        <v>27532.890000000003</v>
      </c>
      <c r="N138" s="160">
        <f t="shared" si="15"/>
        <v>20677.766134315068</v>
      </c>
      <c r="O138" s="160">
        <f t="shared" si="16"/>
        <v>6855.1238656849346</v>
      </c>
      <c r="P138" s="161">
        <v>0.25</v>
      </c>
      <c r="Q138" s="160">
        <f t="shared" si="19"/>
        <v>5141.3428992637009</v>
      </c>
      <c r="R138" s="175">
        <f t="shared" si="17"/>
        <v>4136.4928992637006</v>
      </c>
    </row>
    <row r="139" spans="2:18" ht="15" x14ac:dyDescent="0.2">
      <c r="B139" s="126">
        <v>135</v>
      </c>
      <c r="C139" s="129" t="s">
        <v>1560</v>
      </c>
      <c r="D139" s="113">
        <v>38718</v>
      </c>
      <c r="E139" s="155">
        <v>44489</v>
      </c>
      <c r="F139" s="156">
        <f t="shared" si="18"/>
        <v>15.810958904109588</v>
      </c>
      <c r="G139" s="157">
        <v>20</v>
      </c>
      <c r="H139" s="158">
        <v>0.06</v>
      </c>
      <c r="I139" s="159">
        <f t="shared" si="20"/>
        <v>4.7500000000000001E-2</v>
      </c>
      <c r="J139" s="213">
        <v>10637</v>
      </c>
      <c r="K139" s="214">
        <v>531.85</v>
      </c>
      <c r="L139" s="128">
        <v>0.37</v>
      </c>
      <c r="M139" s="160">
        <f t="shared" si="14"/>
        <v>14572.69</v>
      </c>
      <c r="N139" s="160">
        <f t="shared" si="15"/>
        <v>10944.389628835617</v>
      </c>
      <c r="O139" s="160">
        <f t="shared" si="16"/>
        <v>3628.3003711643833</v>
      </c>
      <c r="P139" s="161">
        <v>0.25</v>
      </c>
      <c r="Q139" s="160">
        <f t="shared" si="19"/>
        <v>2721.2252783732874</v>
      </c>
      <c r="R139" s="175">
        <f t="shared" si="17"/>
        <v>2189.3752783732875</v>
      </c>
    </row>
    <row r="140" spans="2:18" ht="15" x14ac:dyDescent="0.2">
      <c r="B140" s="126">
        <v>136</v>
      </c>
      <c r="C140" s="129" t="s">
        <v>1224</v>
      </c>
      <c r="D140" s="113">
        <v>38718</v>
      </c>
      <c r="E140" s="155">
        <v>44489</v>
      </c>
      <c r="F140" s="156">
        <f t="shared" si="18"/>
        <v>15.810958904109588</v>
      </c>
      <c r="G140" s="157">
        <v>20</v>
      </c>
      <c r="H140" s="158">
        <v>0.06</v>
      </c>
      <c r="I140" s="159">
        <f t="shared" si="20"/>
        <v>4.7500000000000001E-2</v>
      </c>
      <c r="J140" s="213">
        <v>37860</v>
      </c>
      <c r="K140" s="214">
        <v>1893</v>
      </c>
      <c r="L140" s="128">
        <v>0.37</v>
      </c>
      <c r="M140" s="160">
        <f t="shared" si="14"/>
        <v>51868.200000000004</v>
      </c>
      <c r="N140" s="160">
        <f t="shared" si="15"/>
        <v>38954.083984931509</v>
      </c>
      <c r="O140" s="160">
        <f t="shared" si="16"/>
        <v>12914.116015068495</v>
      </c>
      <c r="P140" s="161">
        <v>0.25</v>
      </c>
      <c r="Q140" s="160">
        <f t="shared" si="19"/>
        <v>9685.5870113013716</v>
      </c>
      <c r="R140" s="175">
        <f t="shared" si="17"/>
        <v>7792.5870113013716</v>
      </c>
    </row>
    <row r="141" spans="2:18" ht="15" x14ac:dyDescent="0.2">
      <c r="B141" s="126">
        <v>137</v>
      </c>
      <c r="C141" s="129" t="s">
        <v>890</v>
      </c>
      <c r="D141" s="113">
        <v>38718</v>
      </c>
      <c r="E141" s="155">
        <v>44489</v>
      </c>
      <c r="F141" s="156">
        <f t="shared" si="18"/>
        <v>15.810958904109588</v>
      </c>
      <c r="G141" s="157">
        <v>20</v>
      </c>
      <c r="H141" s="158">
        <v>0.06</v>
      </c>
      <c r="I141" s="159">
        <f t="shared" si="20"/>
        <v>4.7500000000000001E-2</v>
      </c>
      <c r="J141" s="213">
        <v>149446</v>
      </c>
      <c r="K141" s="214">
        <v>7472.3</v>
      </c>
      <c r="L141" s="128">
        <v>0.37</v>
      </c>
      <c r="M141" s="160">
        <f t="shared" si="14"/>
        <v>204741.02000000002</v>
      </c>
      <c r="N141" s="160">
        <f t="shared" si="15"/>
        <v>153764.7130272603</v>
      </c>
      <c r="O141" s="160">
        <f t="shared" si="16"/>
        <v>50976.306972739723</v>
      </c>
      <c r="P141" s="161">
        <v>0.25</v>
      </c>
      <c r="Q141" s="160">
        <f t="shared" si="19"/>
        <v>38232.230229554792</v>
      </c>
      <c r="R141" s="175">
        <f t="shared" si="17"/>
        <v>30759.930229554793</v>
      </c>
    </row>
    <row r="142" spans="2:18" ht="15" x14ac:dyDescent="0.2">
      <c r="B142" s="126">
        <v>138</v>
      </c>
      <c r="C142" s="129" t="s">
        <v>705</v>
      </c>
      <c r="D142" s="113">
        <v>38718</v>
      </c>
      <c r="E142" s="155">
        <v>44489</v>
      </c>
      <c r="F142" s="156">
        <f t="shared" si="18"/>
        <v>15.810958904109588</v>
      </c>
      <c r="G142" s="157">
        <v>20</v>
      </c>
      <c r="H142" s="158">
        <v>0.06</v>
      </c>
      <c r="I142" s="159">
        <f t="shared" si="20"/>
        <v>4.7500000000000001E-2</v>
      </c>
      <c r="J142" s="213">
        <v>290412</v>
      </c>
      <c r="K142" s="214">
        <v>14520.6</v>
      </c>
      <c r="L142" s="128">
        <v>0.37</v>
      </c>
      <c r="M142" s="160">
        <f t="shared" si="14"/>
        <v>397864.44</v>
      </c>
      <c r="N142" s="160">
        <f t="shared" si="15"/>
        <v>298804.36973671231</v>
      </c>
      <c r="O142" s="160">
        <f t="shared" si="16"/>
        <v>99060.070263287693</v>
      </c>
      <c r="P142" s="161">
        <v>0.25</v>
      </c>
      <c r="Q142" s="160">
        <f t="shared" si="19"/>
        <v>74295.05269746577</v>
      </c>
      <c r="R142" s="175">
        <f t="shared" si="17"/>
        <v>59774.452697465771</v>
      </c>
    </row>
    <row r="143" spans="2:18" ht="15" x14ac:dyDescent="0.2">
      <c r="B143" s="126">
        <v>139</v>
      </c>
      <c r="C143" s="129" t="s">
        <v>2412</v>
      </c>
      <c r="D143" s="113">
        <v>38718</v>
      </c>
      <c r="E143" s="155">
        <v>44489</v>
      </c>
      <c r="F143" s="156">
        <f t="shared" si="18"/>
        <v>15.810958904109588</v>
      </c>
      <c r="G143" s="157">
        <v>8</v>
      </c>
      <c r="H143" s="158">
        <v>0.06</v>
      </c>
      <c r="I143" s="159">
        <f t="shared" si="20"/>
        <v>0.11874999999999999</v>
      </c>
      <c r="J143" s="213">
        <v>151.16</v>
      </c>
      <c r="K143" s="214">
        <v>0</v>
      </c>
      <c r="L143" s="128">
        <v>0.37</v>
      </c>
      <c r="M143" s="160">
        <f t="shared" si="14"/>
        <v>207.08920000000001</v>
      </c>
      <c r="N143" s="160">
        <f t="shared" si="15"/>
        <v>388.82061114383561</v>
      </c>
      <c r="O143" s="160">
        <f t="shared" si="16"/>
        <v>10.354460000000001</v>
      </c>
      <c r="P143" s="161">
        <v>0.25</v>
      </c>
      <c r="Q143" s="160">
        <f t="shared" si="19"/>
        <v>0</v>
      </c>
      <c r="R143" s="175">
        <f t="shared" si="17"/>
        <v>0</v>
      </c>
    </row>
    <row r="144" spans="2:18" ht="15" x14ac:dyDescent="0.2">
      <c r="B144" s="126">
        <v>140</v>
      </c>
      <c r="C144" s="129" t="s">
        <v>1645</v>
      </c>
      <c r="D144" s="113">
        <v>38718</v>
      </c>
      <c r="E144" s="155">
        <v>44489</v>
      </c>
      <c r="F144" s="156">
        <f t="shared" si="18"/>
        <v>15.810958904109588</v>
      </c>
      <c r="G144" s="157">
        <v>8</v>
      </c>
      <c r="H144" s="158">
        <v>0.06</v>
      </c>
      <c r="I144" s="159">
        <f t="shared" si="20"/>
        <v>0.11874999999999999</v>
      </c>
      <c r="J144" s="213">
        <v>7001.06</v>
      </c>
      <c r="K144" s="214">
        <v>350.05</v>
      </c>
      <c r="L144" s="128">
        <v>0.37</v>
      </c>
      <c r="M144" s="160">
        <f t="shared" si="14"/>
        <v>9591.4522000000015</v>
      </c>
      <c r="N144" s="160">
        <f t="shared" si="15"/>
        <v>18008.444217085616</v>
      </c>
      <c r="O144" s="160">
        <f t="shared" si="16"/>
        <v>479.57261000000011</v>
      </c>
      <c r="P144" s="161">
        <v>0.25</v>
      </c>
      <c r="Q144" s="160">
        <f t="shared" si="19"/>
        <v>575.48713200000009</v>
      </c>
      <c r="R144" s="175">
        <f t="shared" si="17"/>
        <v>225.43713200000008</v>
      </c>
    </row>
    <row r="145" spans="2:18" ht="15" x14ac:dyDescent="0.2">
      <c r="B145" s="126">
        <v>141</v>
      </c>
      <c r="C145" s="129" t="s">
        <v>1787</v>
      </c>
      <c r="D145" s="113">
        <v>38718</v>
      </c>
      <c r="E145" s="155">
        <v>44489</v>
      </c>
      <c r="F145" s="156">
        <f t="shared" si="18"/>
        <v>15.810958904109588</v>
      </c>
      <c r="G145" s="157">
        <v>3</v>
      </c>
      <c r="H145" s="158">
        <v>0.06</v>
      </c>
      <c r="I145" s="159">
        <f t="shared" si="20"/>
        <v>0.31666666666666665</v>
      </c>
      <c r="J145" s="213">
        <v>3388.2</v>
      </c>
      <c r="K145" s="214">
        <v>0</v>
      </c>
      <c r="L145" s="128">
        <v>0.37</v>
      </c>
      <c r="M145" s="160">
        <f t="shared" si="14"/>
        <v>4641.8339999999998</v>
      </c>
      <c r="N145" s="160">
        <f t="shared" si="15"/>
        <v>23240.751427671228</v>
      </c>
      <c r="O145" s="160">
        <f t="shared" si="16"/>
        <v>232.0917</v>
      </c>
      <c r="P145" s="161">
        <v>0.25</v>
      </c>
      <c r="Q145" s="160">
        <f t="shared" si="19"/>
        <v>0</v>
      </c>
      <c r="R145" s="175">
        <f t="shared" si="17"/>
        <v>0</v>
      </c>
    </row>
    <row r="146" spans="2:18" ht="15" x14ac:dyDescent="0.2">
      <c r="B146" s="126">
        <v>142</v>
      </c>
      <c r="C146" s="129" t="s">
        <v>1950</v>
      </c>
      <c r="D146" s="113">
        <v>38718</v>
      </c>
      <c r="E146" s="155">
        <v>44489</v>
      </c>
      <c r="F146" s="156">
        <f t="shared" si="18"/>
        <v>15.810958904109588</v>
      </c>
      <c r="G146" s="157">
        <v>5</v>
      </c>
      <c r="H146" s="158">
        <v>0.06</v>
      </c>
      <c r="I146" s="159">
        <f t="shared" si="20"/>
        <v>0.19</v>
      </c>
      <c r="J146" s="213">
        <v>1428.3</v>
      </c>
      <c r="K146" s="214">
        <v>0</v>
      </c>
      <c r="L146" s="128">
        <v>0.37</v>
      </c>
      <c r="M146" s="160">
        <f t="shared" si="14"/>
        <v>1956.7710000000002</v>
      </c>
      <c r="N146" s="160">
        <f t="shared" si="15"/>
        <v>5878.3009144931511</v>
      </c>
      <c r="O146" s="160">
        <f t="shared" si="16"/>
        <v>97.838550000000012</v>
      </c>
      <c r="P146" s="161">
        <v>0.25</v>
      </c>
      <c r="Q146" s="160">
        <f t="shared" si="19"/>
        <v>0</v>
      </c>
      <c r="R146" s="175">
        <f t="shared" si="17"/>
        <v>0</v>
      </c>
    </row>
    <row r="147" spans="2:18" ht="15" x14ac:dyDescent="0.2">
      <c r="B147" s="126">
        <v>143</v>
      </c>
      <c r="C147" s="129" t="s">
        <v>2211</v>
      </c>
      <c r="D147" s="113">
        <v>38718</v>
      </c>
      <c r="E147" s="155">
        <v>44489</v>
      </c>
      <c r="F147" s="156">
        <f t="shared" si="18"/>
        <v>15.810958904109588</v>
      </c>
      <c r="G147" s="157">
        <v>8</v>
      </c>
      <c r="H147" s="158">
        <v>0.06</v>
      </c>
      <c r="I147" s="159">
        <f t="shared" si="20"/>
        <v>0.11874999999999999</v>
      </c>
      <c r="J147" s="213">
        <v>472.07</v>
      </c>
      <c r="K147" s="214">
        <v>0</v>
      </c>
      <c r="L147" s="128">
        <v>0.37</v>
      </c>
      <c r="M147" s="160">
        <f t="shared" si="14"/>
        <v>646.73590000000002</v>
      </c>
      <c r="N147" s="160">
        <f t="shared" si="15"/>
        <v>1214.279874984589</v>
      </c>
      <c r="O147" s="160">
        <f t="shared" si="16"/>
        <v>32.336795000000002</v>
      </c>
      <c r="P147" s="161">
        <v>0.25</v>
      </c>
      <c r="Q147" s="160">
        <f t="shared" si="19"/>
        <v>0</v>
      </c>
      <c r="R147" s="175">
        <f t="shared" si="17"/>
        <v>0</v>
      </c>
    </row>
    <row r="148" spans="2:18" ht="15" x14ac:dyDescent="0.2">
      <c r="B148" s="126">
        <v>144</v>
      </c>
      <c r="C148" s="129" t="s">
        <v>2115</v>
      </c>
      <c r="D148" s="113">
        <v>38718</v>
      </c>
      <c r="E148" s="155">
        <v>44489</v>
      </c>
      <c r="F148" s="156">
        <f t="shared" si="18"/>
        <v>15.810958904109588</v>
      </c>
      <c r="G148" s="157">
        <v>8</v>
      </c>
      <c r="H148" s="158">
        <v>0.06</v>
      </c>
      <c r="I148" s="159">
        <f t="shared" si="20"/>
        <v>0.11874999999999999</v>
      </c>
      <c r="J148" s="213">
        <v>736.94</v>
      </c>
      <c r="K148" s="214">
        <v>0</v>
      </c>
      <c r="L148" s="128">
        <v>0.37</v>
      </c>
      <c r="M148" s="160">
        <f t="shared" si="14"/>
        <v>1009.6078000000001</v>
      </c>
      <c r="N148" s="160">
        <f t="shared" si="15"/>
        <v>1895.5905079143836</v>
      </c>
      <c r="O148" s="160">
        <f t="shared" si="16"/>
        <v>50.480390000000007</v>
      </c>
      <c r="P148" s="161">
        <v>0.25</v>
      </c>
      <c r="Q148" s="160">
        <f t="shared" si="19"/>
        <v>0</v>
      </c>
      <c r="R148" s="175">
        <f t="shared" si="17"/>
        <v>0</v>
      </c>
    </row>
    <row r="149" spans="2:18" ht="15" x14ac:dyDescent="0.2">
      <c r="B149" s="126">
        <v>145</v>
      </c>
      <c r="C149" s="129" t="s">
        <v>2146</v>
      </c>
      <c r="D149" s="113">
        <v>38718</v>
      </c>
      <c r="E149" s="155">
        <v>44489</v>
      </c>
      <c r="F149" s="156">
        <f t="shared" si="18"/>
        <v>15.810958904109588</v>
      </c>
      <c r="G149" s="157">
        <v>8</v>
      </c>
      <c r="H149" s="158">
        <v>0.06</v>
      </c>
      <c r="I149" s="159">
        <f t="shared" si="20"/>
        <v>0.11874999999999999</v>
      </c>
      <c r="J149" s="213">
        <v>655.87</v>
      </c>
      <c r="K149" s="214">
        <v>0</v>
      </c>
      <c r="L149" s="128">
        <v>0.37</v>
      </c>
      <c r="M149" s="160">
        <f t="shared" si="14"/>
        <v>898.54190000000006</v>
      </c>
      <c r="N149" s="160">
        <f t="shared" si="15"/>
        <v>1687.0585752243151</v>
      </c>
      <c r="O149" s="160">
        <f t="shared" si="16"/>
        <v>44.927095000000008</v>
      </c>
      <c r="P149" s="161">
        <v>0.25</v>
      </c>
      <c r="Q149" s="160">
        <f t="shared" si="19"/>
        <v>0</v>
      </c>
      <c r="R149" s="175">
        <f t="shared" si="17"/>
        <v>0</v>
      </c>
    </row>
    <row r="150" spans="2:18" ht="15" x14ac:dyDescent="0.2">
      <c r="B150" s="126">
        <v>146</v>
      </c>
      <c r="C150" s="129" t="s">
        <v>2026</v>
      </c>
      <c r="D150" s="113">
        <v>38718</v>
      </c>
      <c r="E150" s="155">
        <v>44489</v>
      </c>
      <c r="F150" s="156">
        <f t="shared" si="18"/>
        <v>15.810958904109588</v>
      </c>
      <c r="G150" s="157">
        <v>8</v>
      </c>
      <c r="H150" s="158">
        <v>0.06</v>
      </c>
      <c r="I150" s="159">
        <f t="shared" si="20"/>
        <v>0.11874999999999999</v>
      </c>
      <c r="J150" s="213">
        <v>1061.3499999999999</v>
      </c>
      <c r="K150" s="214">
        <v>0</v>
      </c>
      <c r="L150" s="128">
        <v>0.37</v>
      </c>
      <c r="M150" s="160">
        <f t="shared" si="14"/>
        <v>1454.0495000000001</v>
      </c>
      <c r="N150" s="160">
        <f t="shared" si="15"/>
        <v>2730.0526305736298</v>
      </c>
      <c r="O150" s="160">
        <f t="shared" si="16"/>
        <v>72.702475000000007</v>
      </c>
      <c r="P150" s="161">
        <v>0.25</v>
      </c>
      <c r="Q150" s="160">
        <f t="shared" si="19"/>
        <v>0</v>
      </c>
      <c r="R150" s="175">
        <f t="shared" si="17"/>
        <v>0</v>
      </c>
    </row>
    <row r="151" spans="2:18" ht="15" x14ac:dyDescent="0.2">
      <c r="B151" s="126">
        <v>147</v>
      </c>
      <c r="C151" s="129" t="s">
        <v>1816</v>
      </c>
      <c r="D151" s="113">
        <v>38718</v>
      </c>
      <c r="E151" s="155">
        <v>44489</v>
      </c>
      <c r="F151" s="156">
        <f t="shared" si="18"/>
        <v>15.810958904109588</v>
      </c>
      <c r="G151" s="157">
        <v>8</v>
      </c>
      <c r="H151" s="158">
        <v>0.06</v>
      </c>
      <c r="I151" s="159">
        <f t="shared" si="20"/>
        <v>0.11874999999999999</v>
      </c>
      <c r="J151" s="213">
        <v>2816.22</v>
      </c>
      <c r="K151" s="214">
        <v>0</v>
      </c>
      <c r="L151" s="128">
        <v>0.37</v>
      </c>
      <c r="M151" s="160">
        <f t="shared" si="14"/>
        <v>3858.2213999999999</v>
      </c>
      <c r="N151" s="160">
        <f t="shared" si="15"/>
        <v>7244.0088748047938</v>
      </c>
      <c r="O151" s="160">
        <f t="shared" si="16"/>
        <v>192.91107</v>
      </c>
      <c r="P151" s="161">
        <v>0.25</v>
      </c>
      <c r="Q151" s="160">
        <f t="shared" si="19"/>
        <v>0</v>
      </c>
      <c r="R151" s="175">
        <f t="shared" si="17"/>
        <v>0</v>
      </c>
    </row>
    <row r="152" spans="2:18" ht="15" x14ac:dyDescent="0.2">
      <c r="B152" s="126">
        <v>148</v>
      </c>
      <c r="C152" s="129" t="s">
        <v>947</v>
      </c>
      <c r="D152" s="113">
        <v>38718</v>
      </c>
      <c r="E152" s="155">
        <v>44489</v>
      </c>
      <c r="F152" s="156">
        <f t="shared" si="18"/>
        <v>15.810958904109588</v>
      </c>
      <c r="G152" s="157">
        <v>15</v>
      </c>
      <c r="H152" s="158">
        <v>0.06</v>
      </c>
      <c r="I152" s="159">
        <f t="shared" si="20"/>
        <v>6.3333333333333325E-2</v>
      </c>
      <c r="J152" s="213">
        <v>122754.1</v>
      </c>
      <c r="K152" s="214">
        <v>6137.7</v>
      </c>
      <c r="L152" s="128">
        <v>0.37</v>
      </c>
      <c r="M152" s="160">
        <f t="shared" si="14"/>
        <v>168173.11700000003</v>
      </c>
      <c r="N152" s="160">
        <f t="shared" si="15"/>
        <v>168401.9553053242</v>
      </c>
      <c r="O152" s="160">
        <f t="shared" si="16"/>
        <v>8408.655850000001</v>
      </c>
      <c r="P152" s="161">
        <v>0.25</v>
      </c>
      <c r="Q152" s="160">
        <f t="shared" si="19"/>
        <v>10090.387020000002</v>
      </c>
      <c r="R152" s="175">
        <f t="shared" si="17"/>
        <v>3952.6870200000021</v>
      </c>
    </row>
    <row r="153" spans="2:18" ht="15" x14ac:dyDescent="0.2">
      <c r="B153" s="126">
        <v>149</v>
      </c>
      <c r="C153" s="129" t="s">
        <v>1727</v>
      </c>
      <c r="D153" s="113">
        <v>38718</v>
      </c>
      <c r="E153" s="155">
        <v>44489</v>
      </c>
      <c r="F153" s="156">
        <f t="shared" si="18"/>
        <v>15.810958904109588</v>
      </c>
      <c r="G153" s="157">
        <v>5</v>
      </c>
      <c r="H153" s="158">
        <v>0.06</v>
      </c>
      <c r="I153" s="159">
        <f t="shared" si="20"/>
        <v>0.19</v>
      </c>
      <c r="J153" s="213">
        <v>4505.33</v>
      </c>
      <c r="K153" s="214">
        <v>0</v>
      </c>
      <c r="L153" s="128">
        <v>0.37</v>
      </c>
      <c r="M153" s="160">
        <f t="shared" si="14"/>
        <v>6172.3021000000008</v>
      </c>
      <c r="N153" s="160">
        <f t="shared" si="15"/>
        <v>18542.102820901371</v>
      </c>
      <c r="O153" s="160">
        <f t="shared" si="16"/>
        <v>308.61510500000009</v>
      </c>
      <c r="P153" s="161">
        <v>0.25</v>
      </c>
      <c r="Q153" s="160">
        <f t="shared" si="19"/>
        <v>0</v>
      </c>
      <c r="R153" s="175">
        <f t="shared" si="17"/>
        <v>0</v>
      </c>
    </row>
    <row r="154" spans="2:18" ht="15" x14ac:dyDescent="0.2">
      <c r="B154" s="126">
        <v>150</v>
      </c>
      <c r="C154" s="129" t="s">
        <v>1727</v>
      </c>
      <c r="D154" s="113">
        <v>38718</v>
      </c>
      <c r="E154" s="155">
        <v>44489</v>
      </c>
      <c r="F154" s="156">
        <f t="shared" si="18"/>
        <v>15.810958904109588</v>
      </c>
      <c r="G154" s="157">
        <v>5</v>
      </c>
      <c r="H154" s="158">
        <v>0.06</v>
      </c>
      <c r="I154" s="159">
        <f t="shared" si="20"/>
        <v>0.19</v>
      </c>
      <c r="J154" s="213">
        <v>3026</v>
      </c>
      <c r="K154" s="214">
        <v>0</v>
      </c>
      <c r="L154" s="128">
        <v>0.37</v>
      </c>
      <c r="M154" s="160">
        <f t="shared" si="14"/>
        <v>4145.62</v>
      </c>
      <c r="N154" s="160">
        <f t="shared" si="15"/>
        <v>12453.783215890409</v>
      </c>
      <c r="O154" s="160">
        <f t="shared" si="16"/>
        <v>207.28100000000001</v>
      </c>
      <c r="P154" s="161">
        <v>0.25</v>
      </c>
      <c r="Q154" s="160">
        <f t="shared" si="19"/>
        <v>0</v>
      </c>
      <c r="R154" s="175">
        <f t="shared" si="17"/>
        <v>0</v>
      </c>
    </row>
    <row r="155" spans="2:18" ht="15" x14ac:dyDescent="0.2">
      <c r="B155" s="126">
        <v>151</v>
      </c>
      <c r="C155" s="129" t="s">
        <v>2045</v>
      </c>
      <c r="D155" s="113">
        <v>38718</v>
      </c>
      <c r="E155" s="155">
        <v>44489</v>
      </c>
      <c r="F155" s="156">
        <f t="shared" si="18"/>
        <v>15.810958904109588</v>
      </c>
      <c r="G155" s="157">
        <v>5</v>
      </c>
      <c r="H155" s="158">
        <v>0.06</v>
      </c>
      <c r="I155" s="159">
        <f t="shared" si="20"/>
        <v>0.19</v>
      </c>
      <c r="J155" s="213">
        <v>997.37</v>
      </c>
      <c r="K155" s="214">
        <v>0</v>
      </c>
      <c r="L155" s="128">
        <v>0.37</v>
      </c>
      <c r="M155" s="160">
        <f t="shared" si="14"/>
        <v>1366.3969000000002</v>
      </c>
      <c r="N155" s="160">
        <f t="shared" si="15"/>
        <v>4104.768594194521</v>
      </c>
      <c r="O155" s="160">
        <f t="shared" si="16"/>
        <v>68.319845000000015</v>
      </c>
      <c r="P155" s="161">
        <v>0.25</v>
      </c>
      <c r="Q155" s="160">
        <f t="shared" si="19"/>
        <v>0</v>
      </c>
      <c r="R155" s="175">
        <f t="shared" si="17"/>
        <v>0</v>
      </c>
    </row>
    <row r="156" spans="2:18" ht="15" x14ac:dyDescent="0.2">
      <c r="B156" s="126">
        <v>152</v>
      </c>
      <c r="C156" s="129" t="s">
        <v>1489</v>
      </c>
      <c r="D156" s="113">
        <v>38718</v>
      </c>
      <c r="E156" s="155">
        <v>44489</v>
      </c>
      <c r="F156" s="156">
        <f t="shared" si="18"/>
        <v>15.810958904109588</v>
      </c>
      <c r="G156" s="157">
        <v>3</v>
      </c>
      <c r="H156" s="158">
        <v>0.06</v>
      </c>
      <c r="I156" s="159">
        <f t="shared" si="20"/>
        <v>0.31666666666666665</v>
      </c>
      <c r="J156" s="213">
        <v>14451.41</v>
      </c>
      <c r="K156" s="214">
        <v>0</v>
      </c>
      <c r="L156" s="128">
        <v>0.37</v>
      </c>
      <c r="M156" s="160">
        <f t="shared" si="14"/>
        <v>19798.431700000001</v>
      </c>
      <c r="N156" s="160">
        <f t="shared" si="15"/>
        <v>99126.860158598167</v>
      </c>
      <c r="O156" s="160">
        <f t="shared" si="16"/>
        <v>989.92158500000005</v>
      </c>
      <c r="P156" s="161">
        <v>0.25</v>
      </c>
      <c r="Q156" s="160">
        <f t="shared" si="19"/>
        <v>0</v>
      </c>
      <c r="R156" s="175">
        <f t="shared" si="17"/>
        <v>0</v>
      </c>
    </row>
    <row r="157" spans="2:18" ht="15" x14ac:dyDescent="0.2">
      <c r="B157" s="126">
        <v>153</v>
      </c>
      <c r="C157" s="129" t="s">
        <v>1586</v>
      </c>
      <c r="D157" s="113">
        <v>38718</v>
      </c>
      <c r="E157" s="155">
        <v>44489</v>
      </c>
      <c r="F157" s="156">
        <f t="shared" si="18"/>
        <v>15.810958904109588</v>
      </c>
      <c r="G157" s="157">
        <v>8</v>
      </c>
      <c r="H157" s="158">
        <v>0.06</v>
      </c>
      <c r="I157" s="159">
        <f t="shared" si="20"/>
        <v>0.11874999999999999</v>
      </c>
      <c r="J157" s="213">
        <v>9290.39</v>
      </c>
      <c r="K157" s="214">
        <v>464.52</v>
      </c>
      <c r="L157" s="128">
        <v>0.37</v>
      </c>
      <c r="M157" s="160">
        <f t="shared" si="14"/>
        <v>12727.8343</v>
      </c>
      <c r="N157" s="160">
        <f t="shared" si="15"/>
        <v>23897.16272535445</v>
      </c>
      <c r="O157" s="160">
        <f t="shared" si="16"/>
        <v>636.39171500000009</v>
      </c>
      <c r="P157" s="161">
        <v>0.25</v>
      </c>
      <c r="Q157" s="160">
        <f t="shared" si="19"/>
        <v>763.67005800000004</v>
      </c>
      <c r="R157" s="175">
        <f t="shared" si="17"/>
        <v>299.15005800000006</v>
      </c>
    </row>
    <row r="158" spans="2:18" ht="15" x14ac:dyDescent="0.2">
      <c r="B158" s="126">
        <v>154</v>
      </c>
      <c r="C158" s="129" t="s">
        <v>2325</v>
      </c>
      <c r="D158" s="113">
        <v>38718</v>
      </c>
      <c r="E158" s="155">
        <v>44489</v>
      </c>
      <c r="F158" s="156">
        <f t="shared" si="18"/>
        <v>15.810958904109588</v>
      </c>
      <c r="G158" s="157">
        <v>3</v>
      </c>
      <c r="H158" s="158">
        <v>0.06</v>
      </c>
      <c r="I158" s="159">
        <f t="shared" si="20"/>
        <v>0.31666666666666665</v>
      </c>
      <c r="J158" s="213">
        <v>271.05</v>
      </c>
      <c r="K158" s="214">
        <v>0</v>
      </c>
      <c r="L158" s="128">
        <v>0.37</v>
      </c>
      <c r="M158" s="160">
        <f t="shared" si="14"/>
        <v>371.33850000000007</v>
      </c>
      <c r="N158" s="160">
        <f t="shared" si="15"/>
        <v>1859.2189582876713</v>
      </c>
      <c r="O158" s="160">
        <f t="shared" si="16"/>
        <v>18.566925000000005</v>
      </c>
      <c r="P158" s="161">
        <v>0.25</v>
      </c>
      <c r="Q158" s="160">
        <f t="shared" si="19"/>
        <v>0</v>
      </c>
      <c r="R158" s="175">
        <f t="shared" si="17"/>
        <v>0</v>
      </c>
    </row>
    <row r="159" spans="2:18" ht="15" x14ac:dyDescent="0.2">
      <c r="B159" s="126">
        <v>155</v>
      </c>
      <c r="C159" s="129" t="s">
        <v>1799</v>
      </c>
      <c r="D159" s="113">
        <v>38718</v>
      </c>
      <c r="E159" s="155">
        <v>44489</v>
      </c>
      <c r="F159" s="156">
        <f t="shared" si="18"/>
        <v>15.810958904109588</v>
      </c>
      <c r="G159" s="157">
        <v>3</v>
      </c>
      <c r="H159" s="158">
        <v>0.06</v>
      </c>
      <c r="I159" s="159">
        <f t="shared" si="20"/>
        <v>0.31666666666666665</v>
      </c>
      <c r="J159" s="213">
        <v>3035.96</v>
      </c>
      <c r="K159" s="214">
        <v>0</v>
      </c>
      <c r="L159" s="128">
        <v>0.37</v>
      </c>
      <c r="M159" s="160">
        <f t="shared" si="14"/>
        <v>4159.2652000000007</v>
      </c>
      <c r="N159" s="160">
        <f t="shared" si="15"/>
        <v>20824.624197022833</v>
      </c>
      <c r="O159" s="160">
        <f t="shared" si="16"/>
        <v>207.96326000000005</v>
      </c>
      <c r="P159" s="161">
        <v>0.25</v>
      </c>
      <c r="Q159" s="160">
        <f t="shared" si="19"/>
        <v>0</v>
      </c>
      <c r="R159" s="175">
        <f t="shared" si="17"/>
        <v>0</v>
      </c>
    </row>
    <row r="160" spans="2:18" ht="15" x14ac:dyDescent="0.2">
      <c r="B160" s="126">
        <v>156</v>
      </c>
      <c r="C160" s="129" t="s">
        <v>2234</v>
      </c>
      <c r="D160" s="113">
        <v>38718</v>
      </c>
      <c r="E160" s="155">
        <v>44489</v>
      </c>
      <c r="F160" s="156">
        <f t="shared" si="18"/>
        <v>15.810958904109588</v>
      </c>
      <c r="G160" s="157">
        <v>5</v>
      </c>
      <c r="H160" s="158">
        <v>0.06</v>
      </c>
      <c r="I160" s="159">
        <f t="shared" si="20"/>
        <v>0.19</v>
      </c>
      <c r="J160" s="213">
        <v>431.58</v>
      </c>
      <c r="K160" s="214">
        <v>0</v>
      </c>
      <c r="L160" s="128">
        <v>0.37</v>
      </c>
      <c r="M160" s="160">
        <f t="shared" si="14"/>
        <v>591.26459999999997</v>
      </c>
      <c r="N160" s="160">
        <f t="shared" si="15"/>
        <v>1776.2074554904109</v>
      </c>
      <c r="O160" s="160">
        <f t="shared" si="16"/>
        <v>29.563230000000001</v>
      </c>
      <c r="P160" s="161">
        <v>0.25</v>
      </c>
      <c r="Q160" s="160">
        <f t="shared" si="19"/>
        <v>0</v>
      </c>
      <c r="R160" s="175">
        <f t="shared" si="17"/>
        <v>0</v>
      </c>
    </row>
    <row r="161" spans="2:18" ht="15" x14ac:dyDescent="0.2">
      <c r="B161" s="126">
        <v>157</v>
      </c>
      <c r="C161" s="129" t="s">
        <v>1911</v>
      </c>
      <c r="D161" s="113">
        <v>38718</v>
      </c>
      <c r="E161" s="155">
        <v>44489</v>
      </c>
      <c r="F161" s="156">
        <f t="shared" si="18"/>
        <v>15.810958904109588</v>
      </c>
      <c r="G161" s="157">
        <v>5</v>
      </c>
      <c r="H161" s="158">
        <v>0.06</v>
      </c>
      <c r="I161" s="159">
        <f t="shared" si="20"/>
        <v>0.19</v>
      </c>
      <c r="J161" s="213">
        <v>1756.04</v>
      </c>
      <c r="K161" s="214">
        <v>0</v>
      </c>
      <c r="L161" s="128">
        <v>0.37</v>
      </c>
      <c r="M161" s="160">
        <f t="shared" si="14"/>
        <v>2405.7748000000001</v>
      </c>
      <c r="N161" s="160">
        <f t="shared" si="15"/>
        <v>7227.1452341150689</v>
      </c>
      <c r="O161" s="160">
        <f t="shared" si="16"/>
        <v>120.28874000000002</v>
      </c>
      <c r="P161" s="161">
        <v>0.25</v>
      </c>
      <c r="Q161" s="160">
        <f t="shared" si="19"/>
        <v>0</v>
      </c>
      <c r="R161" s="175">
        <f t="shared" si="17"/>
        <v>0</v>
      </c>
    </row>
    <row r="162" spans="2:18" ht="15" x14ac:dyDescent="0.2">
      <c r="B162" s="126">
        <v>158</v>
      </c>
      <c r="C162" s="129" t="s">
        <v>2230</v>
      </c>
      <c r="D162" s="113">
        <v>38718</v>
      </c>
      <c r="E162" s="155">
        <v>44489</v>
      </c>
      <c r="F162" s="156">
        <f t="shared" si="18"/>
        <v>15.810958904109588</v>
      </c>
      <c r="G162" s="157">
        <v>5</v>
      </c>
      <c r="H162" s="158">
        <v>0.06</v>
      </c>
      <c r="I162" s="159">
        <f t="shared" si="20"/>
        <v>0.19</v>
      </c>
      <c r="J162" s="213">
        <v>441.52</v>
      </c>
      <c r="K162" s="214">
        <v>0</v>
      </c>
      <c r="L162" s="128">
        <v>0.37</v>
      </c>
      <c r="M162" s="160">
        <f t="shared" si="14"/>
        <v>604.88240000000008</v>
      </c>
      <c r="N162" s="160">
        <f t="shared" si="15"/>
        <v>1817.1164459616441</v>
      </c>
      <c r="O162" s="160">
        <f t="shared" si="16"/>
        <v>30.244120000000006</v>
      </c>
      <c r="P162" s="161">
        <v>0.25</v>
      </c>
      <c r="Q162" s="160">
        <f t="shared" si="19"/>
        <v>0</v>
      </c>
      <c r="R162" s="175">
        <f t="shared" si="17"/>
        <v>0</v>
      </c>
    </row>
    <row r="163" spans="2:18" ht="15" x14ac:dyDescent="0.2">
      <c r="B163" s="126">
        <v>159</v>
      </c>
      <c r="C163" s="129" t="s">
        <v>2133</v>
      </c>
      <c r="D163" s="113">
        <v>38718</v>
      </c>
      <c r="E163" s="155">
        <v>44489</v>
      </c>
      <c r="F163" s="156">
        <f t="shared" si="18"/>
        <v>15.810958904109588</v>
      </c>
      <c r="G163" s="157">
        <v>8</v>
      </c>
      <c r="H163" s="158">
        <v>0.06</v>
      </c>
      <c r="I163" s="159">
        <f t="shared" si="20"/>
        <v>0.11874999999999999</v>
      </c>
      <c r="J163" s="213">
        <v>678.65</v>
      </c>
      <c r="K163" s="214">
        <v>0</v>
      </c>
      <c r="L163" s="128">
        <v>0.37</v>
      </c>
      <c r="M163" s="160">
        <f t="shared" si="14"/>
        <v>929.75049999999999</v>
      </c>
      <c r="N163" s="160">
        <f t="shared" si="15"/>
        <v>1745.6543249058218</v>
      </c>
      <c r="O163" s="160">
        <f t="shared" si="16"/>
        <v>46.487525000000005</v>
      </c>
      <c r="P163" s="161">
        <v>0.25</v>
      </c>
      <c r="Q163" s="160">
        <f t="shared" si="19"/>
        <v>0</v>
      </c>
      <c r="R163" s="175">
        <f t="shared" si="17"/>
        <v>0</v>
      </c>
    </row>
    <row r="164" spans="2:18" ht="15" x14ac:dyDescent="0.2">
      <c r="B164" s="126">
        <v>160</v>
      </c>
      <c r="C164" s="129" t="s">
        <v>2038</v>
      </c>
      <c r="D164" s="113">
        <v>38718</v>
      </c>
      <c r="E164" s="155">
        <v>44489</v>
      </c>
      <c r="F164" s="156">
        <f t="shared" si="18"/>
        <v>15.810958904109588</v>
      </c>
      <c r="G164" s="157">
        <v>8</v>
      </c>
      <c r="H164" s="158">
        <v>0.06</v>
      </c>
      <c r="I164" s="159">
        <f t="shared" si="20"/>
        <v>0.11874999999999999</v>
      </c>
      <c r="J164" s="213">
        <v>1016.93</v>
      </c>
      <c r="K164" s="214">
        <v>0</v>
      </c>
      <c r="L164" s="128">
        <v>0.37</v>
      </c>
      <c r="M164" s="160">
        <f t="shared" si="14"/>
        <v>1393.1940999999999</v>
      </c>
      <c r="N164" s="160">
        <f t="shared" si="15"/>
        <v>2615.7934909400683</v>
      </c>
      <c r="O164" s="160">
        <f t="shared" si="16"/>
        <v>69.659705000000002</v>
      </c>
      <c r="P164" s="161">
        <v>0.25</v>
      </c>
      <c r="Q164" s="160">
        <f t="shared" si="19"/>
        <v>0</v>
      </c>
      <c r="R164" s="175">
        <f t="shared" si="17"/>
        <v>0</v>
      </c>
    </row>
    <row r="165" spans="2:18" ht="15" x14ac:dyDescent="0.2">
      <c r="B165" s="126">
        <v>161</v>
      </c>
      <c r="C165" s="129" t="s">
        <v>2099</v>
      </c>
      <c r="D165" s="113">
        <v>38718</v>
      </c>
      <c r="E165" s="155">
        <v>44489</v>
      </c>
      <c r="F165" s="156">
        <f t="shared" si="18"/>
        <v>15.810958904109588</v>
      </c>
      <c r="G165" s="157">
        <v>3</v>
      </c>
      <c r="H165" s="158">
        <v>0.06</v>
      </c>
      <c r="I165" s="159">
        <f t="shared" si="20"/>
        <v>0.31666666666666665</v>
      </c>
      <c r="J165" s="213">
        <v>803.55</v>
      </c>
      <c r="K165" s="214">
        <v>0</v>
      </c>
      <c r="L165" s="128">
        <v>0.37</v>
      </c>
      <c r="M165" s="160">
        <f t="shared" si="14"/>
        <v>1100.8634999999999</v>
      </c>
      <c r="N165" s="160">
        <f t="shared" si="15"/>
        <v>5511.8073932191764</v>
      </c>
      <c r="O165" s="160">
        <f t="shared" si="16"/>
        <v>55.043174999999998</v>
      </c>
      <c r="P165" s="161">
        <v>0.25</v>
      </c>
      <c r="Q165" s="160">
        <f t="shared" si="19"/>
        <v>0</v>
      </c>
      <c r="R165" s="175">
        <f t="shared" si="17"/>
        <v>0</v>
      </c>
    </row>
    <row r="166" spans="2:18" ht="15" x14ac:dyDescent="0.2">
      <c r="B166" s="126">
        <v>162</v>
      </c>
      <c r="C166" s="129" t="s">
        <v>1929</v>
      </c>
      <c r="D166" s="113">
        <v>38718</v>
      </c>
      <c r="E166" s="155">
        <v>44489</v>
      </c>
      <c r="F166" s="156">
        <f t="shared" si="18"/>
        <v>15.810958904109588</v>
      </c>
      <c r="G166" s="157">
        <v>3</v>
      </c>
      <c r="H166" s="158">
        <v>0.06</v>
      </c>
      <c r="I166" s="159">
        <f t="shared" si="20"/>
        <v>0.31666666666666665</v>
      </c>
      <c r="J166" s="213">
        <v>1598.48</v>
      </c>
      <c r="K166" s="214">
        <v>0</v>
      </c>
      <c r="L166" s="128">
        <v>0.37</v>
      </c>
      <c r="M166" s="160">
        <f t="shared" si="14"/>
        <v>2189.9176000000002</v>
      </c>
      <c r="N166" s="160">
        <f t="shared" si="15"/>
        <v>10964.487439378994</v>
      </c>
      <c r="O166" s="160">
        <f t="shared" si="16"/>
        <v>109.49588000000001</v>
      </c>
      <c r="P166" s="161">
        <v>0.25</v>
      </c>
      <c r="Q166" s="160">
        <f t="shared" si="19"/>
        <v>0</v>
      </c>
      <c r="R166" s="175">
        <f t="shared" si="17"/>
        <v>0</v>
      </c>
    </row>
    <row r="167" spans="2:18" ht="15" x14ac:dyDescent="0.2">
      <c r="B167" s="126">
        <v>163</v>
      </c>
      <c r="C167" s="129" t="s">
        <v>1834</v>
      </c>
      <c r="D167" s="113">
        <v>38718</v>
      </c>
      <c r="E167" s="155">
        <v>44489</v>
      </c>
      <c r="F167" s="156">
        <f t="shared" si="18"/>
        <v>15.810958904109588</v>
      </c>
      <c r="G167" s="157">
        <v>20</v>
      </c>
      <c r="H167" s="158">
        <v>0.06</v>
      </c>
      <c r="I167" s="159">
        <f t="shared" si="20"/>
        <v>4.7500000000000001E-2</v>
      </c>
      <c r="J167" s="213">
        <v>2724.24</v>
      </c>
      <c r="K167" s="214">
        <v>0</v>
      </c>
      <c r="L167" s="128">
        <v>0.37</v>
      </c>
      <c r="M167" s="160">
        <f t="shared" si="14"/>
        <v>3732.2087999999999</v>
      </c>
      <c r="N167" s="160">
        <f t="shared" si="15"/>
        <v>2802.9654980219175</v>
      </c>
      <c r="O167" s="160">
        <f t="shared" si="16"/>
        <v>929.2433019780824</v>
      </c>
      <c r="P167" s="161">
        <v>0.25</v>
      </c>
      <c r="Q167" s="160">
        <f t="shared" si="19"/>
        <v>0</v>
      </c>
      <c r="R167" s="175">
        <f t="shared" si="17"/>
        <v>0</v>
      </c>
    </row>
    <row r="168" spans="2:18" ht="15" x14ac:dyDescent="0.2">
      <c r="B168" s="126">
        <v>164</v>
      </c>
      <c r="C168" s="129" t="s">
        <v>1023</v>
      </c>
      <c r="D168" s="113">
        <v>38718</v>
      </c>
      <c r="E168" s="155">
        <v>44489</v>
      </c>
      <c r="F168" s="156">
        <f t="shared" si="18"/>
        <v>15.810958904109588</v>
      </c>
      <c r="G168" s="157">
        <v>15</v>
      </c>
      <c r="H168" s="158">
        <v>0.06</v>
      </c>
      <c r="I168" s="159">
        <f t="shared" si="20"/>
        <v>6.3333333333333325E-2</v>
      </c>
      <c r="J168" s="213">
        <v>80195.45</v>
      </c>
      <c r="K168" s="214">
        <v>4009.77</v>
      </c>
      <c r="L168" s="128">
        <v>0.37</v>
      </c>
      <c r="M168" s="160">
        <f t="shared" si="14"/>
        <v>109867.7665</v>
      </c>
      <c r="N168" s="160">
        <f t="shared" si="15"/>
        <v>110017.26693112784</v>
      </c>
      <c r="O168" s="160">
        <f t="shared" si="16"/>
        <v>5493.3883249999999</v>
      </c>
      <c r="P168" s="161">
        <v>0.25</v>
      </c>
      <c r="Q168" s="160">
        <f t="shared" si="19"/>
        <v>6592.0659900000001</v>
      </c>
      <c r="R168" s="175">
        <f t="shared" si="17"/>
        <v>2582.2959900000001</v>
      </c>
    </row>
    <row r="169" spans="2:18" ht="15" x14ac:dyDescent="0.2">
      <c r="B169" s="126">
        <v>165</v>
      </c>
      <c r="C169" s="129" t="s">
        <v>1940</v>
      </c>
      <c r="D169" s="113">
        <v>38718</v>
      </c>
      <c r="E169" s="155">
        <v>44489</v>
      </c>
      <c r="F169" s="156">
        <f t="shared" si="18"/>
        <v>15.810958904109588</v>
      </c>
      <c r="G169" s="157">
        <v>8</v>
      </c>
      <c r="H169" s="158">
        <v>0.06</v>
      </c>
      <c r="I169" s="159">
        <f t="shared" si="20"/>
        <v>0.11874999999999999</v>
      </c>
      <c r="J169" s="213">
        <v>1481.32</v>
      </c>
      <c r="K169" s="214">
        <v>0</v>
      </c>
      <c r="L169" s="128">
        <v>0.37</v>
      </c>
      <c r="M169" s="160">
        <f t="shared" si="14"/>
        <v>2029.4084</v>
      </c>
      <c r="N169" s="160">
        <f t="shared" si="15"/>
        <v>3810.3185214315067</v>
      </c>
      <c r="O169" s="160">
        <f t="shared" si="16"/>
        <v>101.47042</v>
      </c>
      <c r="P169" s="161">
        <v>0.25</v>
      </c>
      <c r="Q169" s="160">
        <f t="shared" si="19"/>
        <v>0</v>
      </c>
      <c r="R169" s="175">
        <f t="shared" si="17"/>
        <v>0</v>
      </c>
    </row>
    <row r="170" spans="2:18" ht="15" x14ac:dyDescent="0.2">
      <c r="B170" s="126">
        <v>166</v>
      </c>
      <c r="C170" s="129" t="s">
        <v>2203</v>
      </c>
      <c r="D170" s="113">
        <v>38718</v>
      </c>
      <c r="E170" s="155">
        <v>44489</v>
      </c>
      <c r="F170" s="156">
        <f t="shared" si="18"/>
        <v>15.810958904109588</v>
      </c>
      <c r="G170" s="157">
        <v>8</v>
      </c>
      <c r="H170" s="158">
        <v>0.06</v>
      </c>
      <c r="I170" s="159">
        <f t="shared" si="20"/>
        <v>0.11874999999999999</v>
      </c>
      <c r="J170" s="213">
        <v>487.79</v>
      </c>
      <c r="K170" s="214">
        <v>0</v>
      </c>
      <c r="L170" s="128">
        <v>0.37</v>
      </c>
      <c r="M170" s="160">
        <f t="shared" si="14"/>
        <v>668.27230000000009</v>
      </c>
      <c r="N170" s="160">
        <f t="shared" si="15"/>
        <v>1254.7155723065068</v>
      </c>
      <c r="O170" s="160">
        <f t="shared" si="16"/>
        <v>33.413615000000007</v>
      </c>
      <c r="P170" s="161">
        <v>0.25</v>
      </c>
      <c r="Q170" s="160">
        <f t="shared" si="19"/>
        <v>0</v>
      </c>
      <c r="R170" s="175">
        <f t="shared" si="17"/>
        <v>0</v>
      </c>
    </row>
    <row r="171" spans="2:18" ht="15" x14ac:dyDescent="0.2">
      <c r="B171" s="126">
        <v>167</v>
      </c>
      <c r="C171" s="129" t="s">
        <v>1847</v>
      </c>
      <c r="D171" s="113">
        <v>38718</v>
      </c>
      <c r="E171" s="155">
        <v>44489</v>
      </c>
      <c r="F171" s="156">
        <f t="shared" si="18"/>
        <v>15.810958904109588</v>
      </c>
      <c r="G171" s="157">
        <v>8</v>
      </c>
      <c r="H171" s="158">
        <v>0.06</v>
      </c>
      <c r="I171" s="159">
        <f t="shared" si="20"/>
        <v>0.11874999999999999</v>
      </c>
      <c r="J171" s="213">
        <v>2610.39</v>
      </c>
      <c r="K171" s="214">
        <v>0</v>
      </c>
      <c r="L171" s="128">
        <v>0.37</v>
      </c>
      <c r="M171" s="160">
        <f t="shared" si="14"/>
        <v>3576.2343000000001</v>
      </c>
      <c r="N171" s="160">
        <f t="shared" si="15"/>
        <v>6714.5636089160953</v>
      </c>
      <c r="O171" s="160">
        <f t="shared" si="16"/>
        <v>178.81171500000002</v>
      </c>
      <c r="P171" s="161">
        <v>0.25</v>
      </c>
      <c r="Q171" s="160">
        <f t="shared" si="19"/>
        <v>0</v>
      </c>
      <c r="R171" s="175">
        <f t="shared" si="17"/>
        <v>0</v>
      </c>
    </row>
    <row r="172" spans="2:18" ht="15" x14ac:dyDescent="0.2">
      <c r="B172" s="126">
        <v>168</v>
      </c>
      <c r="C172" s="129" t="s">
        <v>2131</v>
      </c>
      <c r="D172" s="113">
        <v>38718</v>
      </c>
      <c r="E172" s="155">
        <v>44489</v>
      </c>
      <c r="F172" s="156">
        <f t="shared" si="18"/>
        <v>15.810958904109588</v>
      </c>
      <c r="G172" s="157">
        <v>8</v>
      </c>
      <c r="H172" s="158">
        <v>0.06</v>
      </c>
      <c r="I172" s="159">
        <f t="shared" si="20"/>
        <v>0.11874999999999999</v>
      </c>
      <c r="J172" s="213">
        <v>269.41000000000003</v>
      </c>
      <c r="K172" s="214">
        <v>0</v>
      </c>
      <c r="L172" s="128">
        <v>0.37</v>
      </c>
      <c r="M172" s="160">
        <f t="shared" si="14"/>
        <v>369.09170000000006</v>
      </c>
      <c r="N172" s="160">
        <f t="shared" si="15"/>
        <v>692.98862694006857</v>
      </c>
      <c r="O172" s="160">
        <f t="shared" si="16"/>
        <v>18.454585000000005</v>
      </c>
      <c r="P172" s="161">
        <v>0.25</v>
      </c>
      <c r="Q172" s="160">
        <f t="shared" si="19"/>
        <v>0</v>
      </c>
      <c r="R172" s="175">
        <f t="shared" si="17"/>
        <v>0</v>
      </c>
    </row>
    <row r="173" spans="2:18" ht="15" x14ac:dyDescent="0.2">
      <c r="B173" s="126">
        <v>169</v>
      </c>
      <c r="C173" s="129" t="s">
        <v>2131</v>
      </c>
      <c r="D173" s="113">
        <v>38718</v>
      </c>
      <c r="E173" s="155">
        <v>44489</v>
      </c>
      <c r="F173" s="156">
        <f t="shared" si="18"/>
        <v>15.810958904109588</v>
      </c>
      <c r="G173" s="157">
        <v>8</v>
      </c>
      <c r="H173" s="158">
        <v>0.06</v>
      </c>
      <c r="I173" s="159">
        <f t="shared" si="20"/>
        <v>0.11874999999999999</v>
      </c>
      <c r="J173" s="213">
        <v>692.62</v>
      </c>
      <c r="K173" s="214">
        <v>0</v>
      </c>
      <c r="L173" s="128">
        <v>0.37</v>
      </c>
      <c r="M173" s="160">
        <f t="shared" si="14"/>
        <v>948.88940000000002</v>
      </c>
      <c r="N173" s="160">
        <f t="shared" si="15"/>
        <v>1781.588592818493</v>
      </c>
      <c r="O173" s="160">
        <f t="shared" si="16"/>
        <v>47.444470000000003</v>
      </c>
      <c r="P173" s="161">
        <v>0.25</v>
      </c>
      <c r="Q173" s="160">
        <f t="shared" si="19"/>
        <v>0</v>
      </c>
      <c r="R173" s="175">
        <f t="shared" si="17"/>
        <v>0</v>
      </c>
    </row>
    <row r="174" spans="2:18" ht="15" x14ac:dyDescent="0.2">
      <c r="B174" s="126">
        <v>170</v>
      </c>
      <c r="C174" s="129" t="s">
        <v>2403</v>
      </c>
      <c r="D174" s="113">
        <v>38718</v>
      </c>
      <c r="E174" s="155">
        <v>44489</v>
      </c>
      <c r="F174" s="156">
        <f t="shared" si="18"/>
        <v>15.810958904109588</v>
      </c>
      <c r="G174" s="157">
        <v>8</v>
      </c>
      <c r="H174" s="158">
        <v>0.06</v>
      </c>
      <c r="I174" s="159">
        <f t="shared" si="20"/>
        <v>0.11874999999999999</v>
      </c>
      <c r="J174" s="213">
        <v>165.32</v>
      </c>
      <c r="K174" s="214">
        <v>0</v>
      </c>
      <c r="L174" s="128">
        <v>0.37</v>
      </c>
      <c r="M174" s="160">
        <f t="shared" si="14"/>
        <v>226.48840000000001</v>
      </c>
      <c r="N174" s="160">
        <f t="shared" si="15"/>
        <v>425.24360567808219</v>
      </c>
      <c r="O174" s="160">
        <f t="shared" si="16"/>
        <v>11.324420000000002</v>
      </c>
      <c r="P174" s="161">
        <v>0.25</v>
      </c>
      <c r="Q174" s="160">
        <f t="shared" si="19"/>
        <v>0</v>
      </c>
      <c r="R174" s="175">
        <f t="shared" si="17"/>
        <v>0</v>
      </c>
    </row>
    <row r="175" spans="2:18" ht="15" x14ac:dyDescent="0.2">
      <c r="B175" s="126">
        <v>171</v>
      </c>
      <c r="C175" s="129" t="s">
        <v>2191</v>
      </c>
      <c r="D175" s="113">
        <v>38718</v>
      </c>
      <c r="E175" s="155">
        <v>44489</v>
      </c>
      <c r="F175" s="156">
        <f t="shared" si="18"/>
        <v>15.810958904109588</v>
      </c>
      <c r="G175" s="157">
        <v>15</v>
      </c>
      <c r="H175" s="158">
        <v>0.06</v>
      </c>
      <c r="I175" s="159">
        <f t="shared" si="20"/>
        <v>6.3333333333333325E-2</v>
      </c>
      <c r="J175" s="213">
        <v>514.80999999999995</v>
      </c>
      <c r="K175" s="214">
        <v>0</v>
      </c>
      <c r="L175" s="128">
        <v>0.37</v>
      </c>
      <c r="M175" s="160">
        <f t="shared" si="14"/>
        <v>705.28969999999993</v>
      </c>
      <c r="N175" s="160">
        <f t="shared" si="15"/>
        <v>706.24940927214595</v>
      </c>
      <c r="O175" s="160">
        <f t="shared" si="16"/>
        <v>35.264485000000001</v>
      </c>
      <c r="P175" s="161">
        <v>0.25</v>
      </c>
      <c r="Q175" s="160">
        <f t="shared" si="19"/>
        <v>0</v>
      </c>
      <c r="R175" s="175">
        <f t="shared" si="17"/>
        <v>0</v>
      </c>
    </row>
    <row r="176" spans="2:18" ht="15" x14ac:dyDescent="0.2">
      <c r="B176" s="126">
        <v>172</v>
      </c>
      <c r="C176" s="129" t="s">
        <v>786</v>
      </c>
      <c r="D176" s="113">
        <v>38718</v>
      </c>
      <c r="E176" s="155">
        <v>44489</v>
      </c>
      <c r="F176" s="156">
        <f t="shared" si="18"/>
        <v>15.810958904109588</v>
      </c>
      <c r="G176" s="157">
        <v>15</v>
      </c>
      <c r="H176" s="158">
        <v>0.06</v>
      </c>
      <c r="I176" s="159">
        <f t="shared" si="20"/>
        <v>6.3333333333333325E-2</v>
      </c>
      <c r="J176" s="213">
        <v>221078.94</v>
      </c>
      <c r="K176" s="214">
        <v>11053.95</v>
      </c>
      <c r="L176" s="128">
        <v>0.37</v>
      </c>
      <c r="M176" s="160">
        <f t="shared" si="14"/>
        <v>302878.14780000004</v>
      </c>
      <c r="N176" s="160">
        <f t="shared" si="15"/>
        <v>303290.28336184658</v>
      </c>
      <c r="O176" s="160">
        <f t="shared" si="16"/>
        <v>15143.907390000002</v>
      </c>
      <c r="P176" s="161">
        <v>0.25</v>
      </c>
      <c r="Q176" s="160">
        <f t="shared" si="19"/>
        <v>18172.688868000001</v>
      </c>
      <c r="R176" s="175">
        <f t="shared" si="17"/>
        <v>7118.7388680000004</v>
      </c>
    </row>
    <row r="177" spans="2:18" ht="15" x14ac:dyDescent="0.2">
      <c r="B177" s="126">
        <v>173</v>
      </c>
      <c r="C177" s="129" t="s">
        <v>1810</v>
      </c>
      <c r="D177" s="113">
        <v>38718</v>
      </c>
      <c r="E177" s="155">
        <v>44489</v>
      </c>
      <c r="F177" s="156">
        <f t="shared" si="18"/>
        <v>15.810958904109588</v>
      </c>
      <c r="G177" s="157">
        <v>8</v>
      </c>
      <c r="H177" s="158">
        <v>0.06</v>
      </c>
      <c r="I177" s="159">
        <f t="shared" si="20"/>
        <v>0.11874999999999999</v>
      </c>
      <c r="J177" s="213">
        <v>2908.9</v>
      </c>
      <c r="K177" s="214">
        <v>0</v>
      </c>
      <c r="L177" s="128">
        <v>0.37</v>
      </c>
      <c r="M177" s="160">
        <f t="shared" si="14"/>
        <v>3985.1930000000002</v>
      </c>
      <c r="N177" s="160">
        <f t="shared" si="15"/>
        <v>7482.4045763184931</v>
      </c>
      <c r="O177" s="160">
        <f t="shared" si="16"/>
        <v>199.25965000000002</v>
      </c>
      <c r="P177" s="161">
        <v>0.25</v>
      </c>
      <c r="Q177" s="160">
        <f t="shared" si="19"/>
        <v>0</v>
      </c>
      <c r="R177" s="175">
        <f t="shared" si="17"/>
        <v>0</v>
      </c>
    </row>
    <row r="178" spans="2:18" ht="15" x14ac:dyDescent="0.2">
      <c r="B178" s="126">
        <v>174</v>
      </c>
      <c r="C178" s="129" t="s">
        <v>1810</v>
      </c>
      <c r="D178" s="113">
        <v>38718</v>
      </c>
      <c r="E178" s="155">
        <v>44489</v>
      </c>
      <c r="F178" s="156">
        <f t="shared" si="18"/>
        <v>15.810958904109588</v>
      </c>
      <c r="G178" s="157">
        <v>8</v>
      </c>
      <c r="H178" s="158">
        <v>0.06</v>
      </c>
      <c r="I178" s="159">
        <f t="shared" si="20"/>
        <v>0.11874999999999999</v>
      </c>
      <c r="J178" s="213">
        <v>1771.15</v>
      </c>
      <c r="K178" s="214">
        <v>0</v>
      </c>
      <c r="L178" s="128">
        <v>0.37</v>
      </c>
      <c r="M178" s="160">
        <f t="shared" si="14"/>
        <v>2426.4755000000005</v>
      </c>
      <c r="N178" s="160">
        <f t="shared" si="15"/>
        <v>4555.8323989640412</v>
      </c>
      <c r="O178" s="160">
        <f t="shared" si="16"/>
        <v>121.32377500000003</v>
      </c>
      <c r="P178" s="161">
        <v>0.25</v>
      </c>
      <c r="Q178" s="160">
        <f t="shared" si="19"/>
        <v>0</v>
      </c>
      <c r="R178" s="175">
        <f t="shared" si="17"/>
        <v>0</v>
      </c>
    </row>
    <row r="179" spans="2:18" ht="15" x14ac:dyDescent="0.2">
      <c r="B179" s="126">
        <v>175</v>
      </c>
      <c r="C179" s="129" t="s">
        <v>904</v>
      </c>
      <c r="D179" s="113">
        <v>38718</v>
      </c>
      <c r="E179" s="155">
        <v>44489</v>
      </c>
      <c r="F179" s="156">
        <f t="shared" si="18"/>
        <v>15.810958904109588</v>
      </c>
      <c r="G179" s="157">
        <v>15</v>
      </c>
      <c r="H179" s="158">
        <v>0.06</v>
      </c>
      <c r="I179" s="159">
        <f t="shared" si="20"/>
        <v>6.3333333333333325E-2</v>
      </c>
      <c r="J179" s="213">
        <v>140670.39000000001</v>
      </c>
      <c r="K179" s="214">
        <v>7033.52</v>
      </c>
      <c r="L179" s="128">
        <v>0.37</v>
      </c>
      <c r="M179" s="160">
        <f t="shared" si="14"/>
        <v>192718.43430000002</v>
      </c>
      <c r="N179" s="160">
        <f t="shared" si="15"/>
        <v>192980.67216950411</v>
      </c>
      <c r="O179" s="160">
        <f t="shared" si="16"/>
        <v>9635.9217150000022</v>
      </c>
      <c r="P179" s="161">
        <v>0.25</v>
      </c>
      <c r="Q179" s="160">
        <f t="shared" si="19"/>
        <v>11563.106058000001</v>
      </c>
      <c r="R179" s="175">
        <f t="shared" si="17"/>
        <v>4529.5860580000008</v>
      </c>
    </row>
    <row r="180" spans="2:18" ht="15" x14ac:dyDescent="0.2">
      <c r="B180" s="126">
        <v>176</v>
      </c>
      <c r="C180" s="129" t="s">
        <v>1147</v>
      </c>
      <c r="D180" s="113">
        <v>38718</v>
      </c>
      <c r="E180" s="155">
        <v>44489</v>
      </c>
      <c r="F180" s="156">
        <f t="shared" si="18"/>
        <v>15.810958904109588</v>
      </c>
      <c r="G180" s="157">
        <v>20</v>
      </c>
      <c r="H180" s="158">
        <v>0.06</v>
      </c>
      <c r="I180" s="159">
        <f t="shared" si="20"/>
        <v>4.7500000000000001E-2</v>
      </c>
      <c r="J180" s="213">
        <v>52640.66</v>
      </c>
      <c r="K180" s="214">
        <v>2632.03</v>
      </c>
      <c r="L180" s="128">
        <v>0.37</v>
      </c>
      <c r="M180" s="160">
        <f t="shared" si="14"/>
        <v>72117.704200000007</v>
      </c>
      <c r="N180" s="160">
        <f t="shared" si="15"/>
        <v>54161.877724834252</v>
      </c>
      <c r="O180" s="160">
        <f t="shared" si="16"/>
        <v>17955.826475165755</v>
      </c>
      <c r="P180" s="161">
        <v>0.25</v>
      </c>
      <c r="Q180" s="160">
        <f t="shared" si="19"/>
        <v>13466.869856374316</v>
      </c>
      <c r="R180" s="175">
        <f t="shared" si="17"/>
        <v>10834.839856374316</v>
      </c>
    </row>
    <row r="181" spans="2:18" ht="15" x14ac:dyDescent="0.2">
      <c r="B181" s="126">
        <v>177</v>
      </c>
      <c r="C181" s="129" t="s">
        <v>1396</v>
      </c>
      <c r="D181" s="113">
        <v>38718</v>
      </c>
      <c r="E181" s="155">
        <v>44489</v>
      </c>
      <c r="F181" s="156">
        <f t="shared" si="18"/>
        <v>15.810958904109588</v>
      </c>
      <c r="G181" s="157">
        <v>20</v>
      </c>
      <c r="H181" s="158">
        <v>0.06</v>
      </c>
      <c r="I181" s="159">
        <f t="shared" si="20"/>
        <v>4.7500000000000001E-2</v>
      </c>
      <c r="J181" s="213">
        <v>18881.080000000002</v>
      </c>
      <c r="K181" s="214">
        <v>944.05</v>
      </c>
      <c r="L181" s="128">
        <v>0.37</v>
      </c>
      <c r="M181" s="160">
        <f t="shared" si="14"/>
        <v>25867.079600000005</v>
      </c>
      <c r="N181" s="160">
        <f t="shared" si="15"/>
        <v>19426.708294934248</v>
      </c>
      <c r="O181" s="160">
        <f t="shared" si="16"/>
        <v>6440.371305065757</v>
      </c>
      <c r="P181" s="161">
        <v>0.25</v>
      </c>
      <c r="Q181" s="160">
        <f t="shared" si="19"/>
        <v>4830.2784787993178</v>
      </c>
      <c r="R181" s="175">
        <f t="shared" si="17"/>
        <v>3886.2284787993176</v>
      </c>
    </row>
    <row r="182" spans="2:18" ht="15" x14ac:dyDescent="0.2">
      <c r="B182" s="126">
        <v>178</v>
      </c>
      <c r="C182" s="129" t="s">
        <v>912</v>
      </c>
      <c r="D182" s="113">
        <v>38718</v>
      </c>
      <c r="E182" s="155">
        <v>44489</v>
      </c>
      <c r="F182" s="156">
        <f t="shared" si="18"/>
        <v>15.810958904109588</v>
      </c>
      <c r="G182" s="157">
        <v>20</v>
      </c>
      <c r="H182" s="158">
        <v>0.06</v>
      </c>
      <c r="I182" s="159">
        <f t="shared" si="20"/>
        <v>4.7500000000000001E-2</v>
      </c>
      <c r="J182" s="213">
        <v>137776.10999999999</v>
      </c>
      <c r="K182" s="214">
        <v>6888.81</v>
      </c>
      <c r="L182" s="128">
        <v>0.37</v>
      </c>
      <c r="M182" s="160">
        <f t="shared" si="14"/>
        <v>188753.27069999999</v>
      </c>
      <c r="N182" s="160">
        <f t="shared" si="15"/>
        <v>141757.58478756368</v>
      </c>
      <c r="O182" s="160">
        <f t="shared" si="16"/>
        <v>46995.685912436311</v>
      </c>
      <c r="P182" s="161">
        <v>0.25</v>
      </c>
      <c r="Q182" s="160">
        <f t="shared" si="19"/>
        <v>35246.764434327233</v>
      </c>
      <c r="R182" s="175">
        <f t="shared" si="17"/>
        <v>28357.954434327232</v>
      </c>
    </row>
    <row r="183" spans="2:18" ht="15" x14ac:dyDescent="0.2">
      <c r="B183" s="126">
        <v>179</v>
      </c>
      <c r="C183" s="129" t="s">
        <v>2522</v>
      </c>
      <c r="D183" s="113">
        <v>38718</v>
      </c>
      <c r="E183" s="155">
        <v>44489</v>
      </c>
      <c r="F183" s="156">
        <f t="shared" si="18"/>
        <v>15.810958904109588</v>
      </c>
      <c r="G183" s="157">
        <v>5</v>
      </c>
      <c r="H183" s="158">
        <v>0.06</v>
      </c>
      <c r="I183" s="159">
        <f t="shared" si="20"/>
        <v>0.19</v>
      </c>
      <c r="J183" s="213">
        <v>0</v>
      </c>
      <c r="K183" s="214">
        <v>0</v>
      </c>
      <c r="L183" s="128">
        <v>0.37</v>
      </c>
      <c r="M183" s="160">
        <f t="shared" si="14"/>
        <v>0</v>
      </c>
      <c r="N183" s="160">
        <f t="shared" si="15"/>
        <v>0</v>
      </c>
      <c r="O183" s="160">
        <f t="shared" si="16"/>
        <v>0</v>
      </c>
      <c r="P183" s="161">
        <v>0.25</v>
      </c>
      <c r="Q183" s="160">
        <f t="shared" si="19"/>
        <v>0</v>
      </c>
      <c r="R183" s="175">
        <f t="shared" si="17"/>
        <v>0</v>
      </c>
    </row>
    <row r="184" spans="2:18" ht="15" x14ac:dyDescent="0.2">
      <c r="B184" s="126">
        <v>180</v>
      </c>
      <c r="C184" s="129" t="s">
        <v>1812</v>
      </c>
      <c r="D184" s="113">
        <v>38718</v>
      </c>
      <c r="E184" s="155">
        <v>44489</v>
      </c>
      <c r="F184" s="156">
        <f t="shared" si="18"/>
        <v>15.810958904109588</v>
      </c>
      <c r="G184" s="157">
        <v>15</v>
      </c>
      <c r="H184" s="158">
        <v>0.06</v>
      </c>
      <c r="I184" s="159">
        <f t="shared" si="20"/>
        <v>6.3333333333333325E-2</v>
      </c>
      <c r="J184" s="213">
        <v>2889.71</v>
      </c>
      <c r="K184" s="214">
        <v>0</v>
      </c>
      <c r="L184" s="128">
        <v>0.37</v>
      </c>
      <c r="M184" s="160">
        <f t="shared" si="14"/>
        <v>3958.9027000000006</v>
      </c>
      <c r="N184" s="160">
        <f t="shared" si="15"/>
        <v>3964.2897000210046</v>
      </c>
      <c r="O184" s="160">
        <f t="shared" si="16"/>
        <v>197.94513500000005</v>
      </c>
      <c r="P184" s="161">
        <v>0.25</v>
      </c>
      <c r="Q184" s="160">
        <f t="shared" si="19"/>
        <v>0</v>
      </c>
      <c r="R184" s="175">
        <f t="shared" si="17"/>
        <v>0</v>
      </c>
    </row>
    <row r="185" spans="2:18" ht="15" x14ac:dyDescent="0.2">
      <c r="B185" s="126">
        <v>181</v>
      </c>
      <c r="C185" s="129" t="s">
        <v>1205</v>
      </c>
      <c r="D185" s="113">
        <v>38718</v>
      </c>
      <c r="E185" s="155">
        <v>44489</v>
      </c>
      <c r="F185" s="156">
        <f t="shared" si="18"/>
        <v>15.810958904109588</v>
      </c>
      <c r="G185" s="157">
        <v>15</v>
      </c>
      <c r="H185" s="158">
        <v>0.06</v>
      </c>
      <c r="I185" s="159">
        <f t="shared" si="20"/>
        <v>6.3333333333333325E-2</v>
      </c>
      <c r="J185" s="213">
        <v>40779.5</v>
      </c>
      <c r="K185" s="214">
        <v>2038.98</v>
      </c>
      <c r="L185" s="128">
        <v>0.37</v>
      </c>
      <c r="M185" s="160">
        <f t="shared" si="14"/>
        <v>55867.915000000001</v>
      </c>
      <c r="N185" s="160">
        <f t="shared" si="15"/>
        <v>55943.936181141544</v>
      </c>
      <c r="O185" s="160">
        <f t="shared" si="16"/>
        <v>2793.3957500000001</v>
      </c>
      <c r="P185" s="161">
        <v>0.25</v>
      </c>
      <c r="Q185" s="160">
        <f t="shared" si="19"/>
        <v>3352.0749000000001</v>
      </c>
      <c r="R185" s="175">
        <f t="shared" si="17"/>
        <v>1313.0949000000001</v>
      </c>
    </row>
    <row r="186" spans="2:18" ht="15" x14ac:dyDescent="0.2">
      <c r="B186" s="126">
        <v>182</v>
      </c>
      <c r="C186" s="129" t="s">
        <v>935</v>
      </c>
      <c r="D186" s="113">
        <v>38718</v>
      </c>
      <c r="E186" s="155">
        <v>44489</v>
      </c>
      <c r="F186" s="156">
        <f t="shared" si="18"/>
        <v>15.810958904109588</v>
      </c>
      <c r="G186" s="157">
        <v>15</v>
      </c>
      <c r="H186" s="158">
        <v>0.06</v>
      </c>
      <c r="I186" s="159">
        <f t="shared" si="20"/>
        <v>6.3333333333333325E-2</v>
      </c>
      <c r="J186" s="213">
        <v>129667.47</v>
      </c>
      <c r="K186" s="214">
        <v>6483.37</v>
      </c>
      <c r="L186" s="128">
        <v>0.37</v>
      </c>
      <c r="M186" s="160">
        <f t="shared" si="14"/>
        <v>177644.4339</v>
      </c>
      <c r="N186" s="160">
        <f t="shared" si="15"/>
        <v>177886.16011599178</v>
      </c>
      <c r="O186" s="160">
        <f t="shared" si="16"/>
        <v>8882.2216950000002</v>
      </c>
      <c r="P186" s="161">
        <v>0.25</v>
      </c>
      <c r="Q186" s="160">
        <f t="shared" si="19"/>
        <v>10658.666034</v>
      </c>
      <c r="R186" s="175">
        <f t="shared" si="17"/>
        <v>4175.296034</v>
      </c>
    </row>
    <row r="187" spans="2:18" ht="15" x14ac:dyDescent="0.2">
      <c r="B187" s="126">
        <v>183</v>
      </c>
      <c r="C187" s="129" t="s">
        <v>1845</v>
      </c>
      <c r="D187" s="113">
        <v>38718</v>
      </c>
      <c r="E187" s="155">
        <v>44489</v>
      </c>
      <c r="F187" s="156">
        <f t="shared" si="18"/>
        <v>15.810958904109588</v>
      </c>
      <c r="G187" s="157">
        <v>15</v>
      </c>
      <c r="H187" s="158">
        <v>0.06</v>
      </c>
      <c r="I187" s="159">
        <f t="shared" si="20"/>
        <v>6.3333333333333325E-2</v>
      </c>
      <c r="J187" s="213">
        <v>2616.23</v>
      </c>
      <c r="K187" s="214">
        <v>0</v>
      </c>
      <c r="L187" s="128">
        <v>0.37</v>
      </c>
      <c r="M187" s="160">
        <f t="shared" si="14"/>
        <v>3584.2351000000003</v>
      </c>
      <c r="N187" s="160">
        <f t="shared" si="15"/>
        <v>3589.112278355251</v>
      </c>
      <c r="O187" s="160">
        <f t="shared" si="16"/>
        <v>179.21175500000004</v>
      </c>
      <c r="P187" s="161">
        <v>0.25</v>
      </c>
      <c r="Q187" s="160">
        <f t="shared" si="19"/>
        <v>0</v>
      </c>
      <c r="R187" s="175">
        <f t="shared" si="17"/>
        <v>0</v>
      </c>
    </row>
    <row r="188" spans="2:18" ht="15" x14ac:dyDescent="0.2">
      <c r="B188" s="126">
        <v>184</v>
      </c>
      <c r="C188" s="129" t="s">
        <v>1515</v>
      </c>
      <c r="D188" s="113">
        <v>38718</v>
      </c>
      <c r="E188" s="155">
        <v>44489</v>
      </c>
      <c r="F188" s="156">
        <f t="shared" si="18"/>
        <v>15.810958904109588</v>
      </c>
      <c r="G188" s="157">
        <v>15</v>
      </c>
      <c r="H188" s="158">
        <v>0.06</v>
      </c>
      <c r="I188" s="159">
        <f t="shared" si="20"/>
        <v>6.3333333333333325E-2</v>
      </c>
      <c r="J188" s="213">
        <v>12904.18</v>
      </c>
      <c r="K188" s="214">
        <v>645.21</v>
      </c>
      <c r="L188" s="128">
        <v>0.37</v>
      </c>
      <c r="M188" s="160">
        <f t="shared" si="14"/>
        <v>17678.726600000002</v>
      </c>
      <c r="N188" s="160">
        <f t="shared" si="15"/>
        <v>17702.782584140637</v>
      </c>
      <c r="O188" s="160">
        <f t="shared" si="16"/>
        <v>883.93633000000011</v>
      </c>
      <c r="P188" s="161">
        <v>0.25</v>
      </c>
      <c r="Q188" s="160">
        <f t="shared" si="19"/>
        <v>1060.723596</v>
      </c>
      <c r="R188" s="175">
        <f t="shared" si="17"/>
        <v>415.51359600000001</v>
      </c>
    </row>
    <row r="189" spans="2:18" ht="15" x14ac:dyDescent="0.2">
      <c r="B189" s="126">
        <v>185</v>
      </c>
      <c r="C189" s="129" t="s">
        <v>1013</v>
      </c>
      <c r="D189" s="113">
        <v>38718</v>
      </c>
      <c r="E189" s="155">
        <v>44489</v>
      </c>
      <c r="F189" s="156">
        <f t="shared" si="18"/>
        <v>15.810958904109588</v>
      </c>
      <c r="G189" s="157">
        <v>15</v>
      </c>
      <c r="H189" s="158">
        <v>0.06</v>
      </c>
      <c r="I189" s="159">
        <f t="shared" si="20"/>
        <v>6.3333333333333325E-2</v>
      </c>
      <c r="J189" s="213">
        <v>83263.539999999994</v>
      </c>
      <c r="K189" s="214">
        <v>4163.18</v>
      </c>
      <c r="L189" s="128">
        <v>0.37</v>
      </c>
      <c r="M189" s="160">
        <f t="shared" si="14"/>
        <v>114071.04979999999</v>
      </c>
      <c r="N189" s="160">
        <f t="shared" si="15"/>
        <v>114226.26976730775</v>
      </c>
      <c r="O189" s="160">
        <f t="shared" si="16"/>
        <v>5703.55249</v>
      </c>
      <c r="P189" s="161">
        <v>0.25</v>
      </c>
      <c r="Q189" s="160">
        <f t="shared" si="19"/>
        <v>6844.2629879999995</v>
      </c>
      <c r="R189" s="175">
        <f t="shared" si="17"/>
        <v>2681.0829879999992</v>
      </c>
    </row>
    <row r="190" spans="2:18" ht="15" x14ac:dyDescent="0.2">
      <c r="B190" s="126">
        <v>186</v>
      </c>
      <c r="C190" s="129" t="s">
        <v>1279</v>
      </c>
      <c r="D190" s="113">
        <v>38718</v>
      </c>
      <c r="E190" s="155">
        <v>44489</v>
      </c>
      <c r="F190" s="156">
        <f t="shared" si="18"/>
        <v>15.810958904109588</v>
      </c>
      <c r="G190" s="157">
        <v>20</v>
      </c>
      <c r="H190" s="158">
        <v>0.06</v>
      </c>
      <c r="I190" s="159">
        <f t="shared" si="20"/>
        <v>4.7500000000000001E-2</v>
      </c>
      <c r="J190" s="213">
        <v>31209.14</v>
      </c>
      <c r="K190" s="214">
        <v>0</v>
      </c>
      <c r="L190" s="128">
        <v>0.37</v>
      </c>
      <c r="M190" s="160">
        <f t="shared" si="14"/>
        <v>42756.521800000002</v>
      </c>
      <c r="N190" s="160">
        <f t="shared" si="15"/>
        <v>32111.026430467125</v>
      </c>
      <c r="O190" s="160">
        <f t="shared" si="16"/>
        <v>10645.495369532877</v>
      </c>
      <c r="P190" s="161">
        <v>0.25</v>
      </c>
      <c r="Q190" s="160">
        <f t="shared" si="19"/>
        <v>0</v>
      </c>
      <c r="R190" s="175">
        <f t="shared" si="17"/>
        <v>0</v>
      </c>
    </row>
    <row r="191" spans="2:18" ht="15" x14ac:dyDescent="0.2">
      <c r="B191" s="126">
        <v>187</v>
      </c>
      <c r="C191" s="129" t="s">
        <v>781</v>
      </c>
      <c r="D191" s="113">
        <v>38718</v>
      </c>
      <c r="E191" s="155">
        <v>44489</v>
      </c>
      <c r="F191" s="156">
        <f t="shared" si="18"/>
        <v>15.810958904109588</v>
      </c>
      <c r="G191" s="157">
        <v>20</v>
      </c>
      <c r="H191" s="158">
        <v>0.06</v>
      </c>
      <c r="I191" s="159">
        <f t="shared" si="20"/>
        <v>4.7500000000000001E-2</v>
      </c>
      <c r="J191" s="213">
        <v>225329.14</v>
      </c>
      <c r="K191" s="214">
        <v>11266.46</v>
      </c>
      <c r="L191" s="128">
        <v>0.37</v>
      </c>
      <c r="M191" s="160">
        <f t="shared" si="14"/>
        <v>308700.92180000007</v>
      </c>
      <c r="N191" s="160">
        <f t="shared" si="15"/>
        <v>231840.73544142608</v>
      </c>
      <c r="O191" s="160">
        <f t="shared" si="16"/>
        <v>76860.186358573992</v>
      </c>
      <c r="P191" s="161">
        <v>0.25</v>
      </c>
      <c r="Q191" s="160">
        <f t="shared" si="19"/>
        <v>57645.139768930494</v>
      </c>
      <c r="R191" s="175">
        <f t="shared" si="17"/>
        <v>46378.679768930495</v>
      </c>
    </row>
    <row r="192" spans="2:18" ht="15" x14ac:dyDescent="0.2">
      <c r="B192" s="126">
        <v>188</v>
      </c>
      <c r="C192" s="129" t="s">
        <v>570</v>
      </c>
      <c r="D192" s="113">
        <v>38718</v>
      </c>
      <c r="E192" s="155">
        <v>44489</v>
      </c>
      <c r="F192" s="156">
        <f t="shared" si="18"/>
        <v>15.810958904109588</v>
      </c>
      <c r="G192" s="157">
        <v>20</v>
      </c>
      <c r="H192" s="158">
        <v>0.06</v>
      </c>
      <c r="I192" s="159">
        <f t="shared" si="20"/>
        <v>4.7500000000000001E-2</v>
      </c>
      <c r="J192" s="213">
        <v>512275.97</v>
      </c>
      <c r="K192" s="214">
        <v>25613.8</v>
      </c>
      <c r="L192" s="128">
        <v>0.37</v>
      </c>
      <c r="M192" s="160">
        <f t="shared" si="14"/>
        <v>701818.07889999996</v>
      </c>
      <c r="N192" s="160">
        <f t="shared" si="15"/>
        <v>527079.79817332944</v>
      </c>
      <c r="O192" s="160">
        <f t="shared" si="16"/>
        <v>174738.28072667052</v>
      </c>
      <c r="P192" s="161">
        <v>0.25</v>
      </c>
      <c r="Q192" s="160">
        <f t="shared" si="19"/>
        <v>131053.71054500289</v>
      </c>
      <c r="R192" s="175">
        <f t="shared" si="17"/>
        <v>105439.91054500289</v>
      </c>
    </row>
    <row r="193" spans="2:18" ht="15" x14ac:dyDescent="0.2">
      <c r="B193" s="126">
        <v>189</v>
      </c>
      <c r="C193" s="129" t="s">
        <v>1452</v>
      </c>
      <c r="D193" s="113">
        <v>38718</v>
      </c>
      <c r="E193" s="155">
        <v>44489</v>
      </c>
      <c r="F193" s="156">
        <f t="shared" si="18"/>
        <v>15.810958904109588</v>
      </c>
      <c r="G193" s="157">
        <v>8</v>
      </c>
      <c r="H193" s="158">
        <v>0.06</v>
      </c>
      <c r="I193" s="159">
        <f t="shared" si="20"/>
        <v>0.11874999999999999</v>
      </c>
      <c r="J193" s="213">
        <v>15886.29</v>
      </c>
      <c r="K193" s="214">
        <v>794.31</v>
      </c>
      <c r="L193" s="128">
        <v>0.37</v>
      </c>
      <c r="M193" s="160">
        <f t="shared" si="14"/>
        <v>21764.217300000004</v>
      </c>
      <c r="N193" s="160">
        <f t="shared" si="15"/>
        <v>40863.436005611307</v>
      </c>
      <c r="O193" s="160">
        <f t="shared" si="16"/>
        <v>1088.2108650000002</v>
      </c>
      <c r="P193" s="161">
        <v>0.25</v>
      </c>
      <c r="Q193" s="160">
        <f t="shared" si="19"/>
        <v>1305.8530380000002</v>
      </c>
      <c r="R193" s="175">
        <f t="shared" si="17"/>
        <v>511.54303800000025</v>
      </c>
    </row>
    <row r="194" spans="2:18" ht="15" x14ac:dyDescent="0.2">
      <c r="B194" s="126">
        <v>190</v>
      </c>
      <c r="C194" s="129" t="s">
        <v>949</v>
      </c>
      <c r="D194" s="113">
        <v>38718</v>
      </c>
      <c r="E194" s="155">
        <v>44489</v>
      </c>
      <c r="F194" s="156">
        <f t="shared" si="18"/>
        <v>15.810958904109588</v>
      </c>
      <c r="G194" s="157">
        <v>15</v>
      </c>
      <c r="H194" s="158">
        <v>0.06</v>
      </c>
      <c r="I194" s="159">
        <f t="shared" si="20"/>
        <v>6.3333333333333325E-2</v>
      </c>
      <c r="J194" s="213">
        <v>122455.13</v>
      </c>
      <c r="K194" s="214">
        <v>6122.77</v>
      </c>
      <c r="L194" s="128">
        <v>0.37</v>
      </c>
      <c r="M194" s="160">
        <f t="shared" si="14"/>
        <v>167763.52810000003</v>
      </c>
      <c r="N194" s="160">
        <f t="shared" si="15"/>
        <v>167991.80906517716</v>
      </c>
      <c r="O194" s="160">
        <f t="shared" si="16"/>
        <v>8388.176405000002</v>
      </c>
      <c r="P194" s="161">
        <v>0.25</v>
      </c>
      <c r="Q194" s="160">
        <f t="shared" si="19"/>
        <v>10065.811686000001</v>
      </c>
      <c r="R194" s="175">
        <f t="shared" si="17"/>
        <v>3943.0416860000005</v>
      </c>
    </row>
    <row r="195" spans="2:18" ht="15" x14ac:dyDescent="0.2">
      <c r="B195" s="126">
        <v>191</v>
      </c>
      <c r="C195" s="129" t="s">
        <v>1019</v>
      </c>
      <c r="D195" s="113">
        <v>38718</v>
      </c>
      <c r="E195" s="155">
        <v>44489</v>
      </c>
      <c r="F195" s="156">
        <f t="shared" si="18"/>
        <v>15.810958904109588</v>
      </c>
      <c r="G195" s="157">
        <v>15</v>
      </c>
      <c r="H195" s="158">
        <v>0.06</v>
      </c>
      <c r="I195" s="159">
        <f t="shared" si="20"/>
        <v>6.3333333333333325E-2</v>
      </c>
      <c r="J195" s="213">
        <v>80899.27</v>
      </c>
      <c r="K195" s="214">
        <v>4044.96</v>
      </c>
      <c r="L195" s="128">
        <v>0.37</v>
      </c>
      <c r="M195" s="160">
        <f t="shared" si="14"/>
        <v>110831.99990000001</v>
      </c>
      <c r="N195" s="160">
        <f t="shared" si="15"/>
        <v>110982.81239301461</v>
      </c>
      <c r="O195" s="160">
        <f t="shared" si="16"/>
        <v>5541.5999950000005</v>
      </c>
      <c r="P195" s="161">
        <v>0.25</v>
      </c>
      <c r="Q195" s="160">
        <f t="shared" si="19"/>
        <v>6649.9199940000008</v>
      </c>
      <c r="R195" s="175">
        <f t="shared" si="17"/>
        <v>2604.9599940000007</v>
      </c>
    </row>
    <row r="196" spans="2:18" ht="15" x14ac:dyDescent="0.2">
      <c r="B196" s="126">
        <v>192</v>
      </c>
      <c r="C196" s="129" t="s">
        <v>930</v>
      </c>
      <c r="D196" s="113">
        <v>38718</v>
      </c>
      <c r="E196" s="155">
        <v>44489</v>
      </c>
      <c r="F196" s="156">
        <f t="shared" si="18"/>
        <v>15.810958904109588</v>
      </c>
      <c r="G196" s="157">
        <v>8</v>
      </c>
      <c r="H196" s="158">
        <v>0.06</v>
      </c>
      <c r="I196" s="159">
        <f t="shared" si="20"/>
        <v>0.11874999999999999</v>
      </c>
      <c r="J196" s="213">
        <v>130361.66</v>
      </c>
      <c r="K196" s="214">
        <v>6518.08</v>
      </c>
      <c r="L196" s="128">
        <v>0.37</v>
      </c>
      <c r="M196" s="160">
        <f t="shared" si="14"/>
        <v>178595.47420000003</v>
      </c>
      <c r="N196" s="160">
        <f t="shared" si="15"/>
        <v>335322.17723554454</v>
      </c>
      <c r="O196" s="160">
        <f t="shared" si="16"/>
        <v>8929.7737100000013</v>
      </c>
      <c r="P196" s="161">
        <v>0.25</v>
      </c>
      <c r="Q196" s="160">
        <f t="shared" si="19"/>
        <v>10715.728452000001</v>
      </c>
      <c r="R196" s="175">
        <f t="shared" si="17"/>
        <v>4197.6484520000013</v>
      </c>
    </row>
    <row r="197" spans="2:18" ht="15" x14ac:dyDescent="0.2">
      <c r="B197" s="126">
        <v>193</v>
      </c>
      <c r="C197" s="129" t="s">
        <v>1522</v>
      </c>
      <c r="D197" s="113">
        <v>38718</v>
      </c>
      <c r="E197" s="155">
        <v>44489</v>
      </c>
      <c r="F197" s="156">
        <f t="shared" si="18"/>
        <v>15.810958904109588</v>
      </c>
      <c r="G197" s="157">
        <v>10</v>
      </c>
      <c r="H197" s="158">
        <v>0.06</v>
      </c>
      <c r="I197" s="159">
        <f t="shared" si="20"/>
        <v>9.5000000000000001E-2</v>
      </c>
      <c r="J197" s="213">
        <v>12807.73</v>
      </c>
      <c r="K197" s="214">
        <v>640.39</v>
      </c>
      <c r="L197" s="128">
        <v>0.37</v>
      </c>
      <c r="M197" s="160">
        <f t="shared" ref="M197:M260" si="21">J197*(1+L197)</f>
        <v>17546.590100000001</v>
      </c>
      <c r="N197" s="160">
        <f t="shared" ref="N197:N260" si="22">F197*I197*M197</f>
        <v>26355.699422943835</v>
      </c>
      <c r="O197" s="160">
        <f t="shared" ref="O197:O260" si="23">IF(M197-N197&lt;=0,5%*M197,M197-N197)</f>
        <v>877.32950500000015</v>
      </c>
      <c r="P197" s="161">
        <v>0.25</v>
      </c>
      <c r="Q197" s="160">
        <f t="shared" si="19"/>
        <v>1052.795406</v>
      </c>
      <c r="R197" s="175">
        <f t="shared" ref="R197:R260" si="24">Q197-K197</f>
        <v>412.40540599999997</v>
      </c>
    </row>
    <row r="198" spans="2:18" ht="15" x14ac:dyDescent="0.2">
      <c r="B198" s="126">
        <v>194</v>
      </c>
      <c r="C198" s="129" t="s">
        <v>1570</v>
      </c>
      <c r="D198" s="113">
        <v>38718</v>
      </c>
      <c r="E198" s="155">
        <v>44489</v>
      </c>
      <c r="F198" s="156">
        <f t="shared" ref="F198:F261" si="25">(E198-D198)/365</f>
        <v>15.810958904109588</v>
      </c>
      <c r="G198" s="157">
        <v>3</v>
      </c>
      <c r="H198" s="158">
        <v>0.06</v>
      </c>
      <c r="I198" s="159">
        <f t="shared" si="20"/>
        <v>0.31666666666666665</v>
      </c>
      <c r="J198" s="213">
        <v>9708.2099999999991</v>
      </c>
      <c r="K198" s="214">
        <v>485.41</v>
      </c>
      <c r="L198" s="128">
        <v>0.37</v>
      </c>
      <c r="M198" s="160">
        <f t="shared" si="21"/>
        <v>13300.2477</v>
      </c>
      <c r="N198" s="160">
        <f t="shared" si="22"/>
        <v>66591.728769739711</v>
      </c>
      <c r="O198" s="160">
        <f t="shared" si="23"/>
        <v>665.01238499999999</v>
      </c>
      <c r="P198" s="161">
        <v>0.25</v>
      </c>
      <c r="Q198" s="160">
        <f t="shared" ref="Q198:Q261" si="26">IF(K198&lt;=0,0,IF(O198&gt;M198*H198, O198*(1-P198),M198*H198))</f>
        <v>798.01486199999999</v>
      </c>
      <c r="R198" s="175">
        <f t="shared" si="24"/>
        <v>312.60486199999997</v>
      </c>
    </row>
    <row r="199" spans="2:18" ht="15" x14ac:dyDescent="0.2">
      <c r="B199" s="126">
        <v>195</v>
      </c>
      <c r="C199" s="129" t="s">
        <v>689</v>
      </c>
      <c r="D199" s="113">
        <v>38718</v>
      </c>
      <c r="E199" s="155">
        <v>44489</v>
      </c>
      <c r="F199" s="156">
        <f t="shared" si="25"/>
        <v>15.810958904109588</v>
      </c>
      <c r="G199" s="157">
        <v>20</v>
      </c>
      <c r="H199" s="158">
        <v>0.06</v>
      </c>
      <c r="I199" s="159">
        <f t="shared" si="20"/>
        <v>4.7500000000000001E-2</v>
      </c>
      <c r="J199" s="213">
        <v>308624.78999999998</v>
      </c>
      <c r="K199" s="214">
        <v>15431.24</v>
      </c>
      <c r="L199" s="128">
        <v>0.37</v>
      </c>
      <c r="M199" s="160">
        <f t="shared" si="21"/>
        <v>422815.96230000001</v>
      </c>
      <c r="N199" s="160">
        <f t="shared" si="22"/>
        <v>317543.47568652534</v>
      </c>
      <c r="O199" s="160">
        <f t="shared" si="23"/>
        <v>105272.48661347467</v>
      </c>
      <c r="P199" s="161">
        <v>0.25</v>
      </c>
      <c r="Q199" s="160">
        <f t="shared" si="26"/>
        <v>78954.364960106002</v>
      </c>
      <c r="R199" s="175">
        <f t="shared" si="24"/>
        <v>63523.124960106004</v>
      </c>
    </row>
    <row r="200" spans="2:18" ht="15" x14ac:dyDescent="0.2">
      <c r="B200" s="126">
        <v>196</v>
      </c>
      <c r="C200" s="129" t="s">
        <v>723</v>
      </c>
      <c r="D200" s="113">
        <v>38718</v>
      </c>
      <c r="E200" s="155">
        <v>44489</v>
      </c>
      <c r="F200" s="156">
        <f t="shared" si="25"/>
        <v>15.810958904109588</v>
      </c>
      <c r="G200" s="157">
        <v>20</v>
      </c>
      <c r="H200" s="158">
        <v>0.06</v>
      </c>
      <c r="I200" s="159">
        <f t="shared" si="20"/>
        <v>4.7500000000000001E-2</v>
      </c>
      <c r="J200" s="213">
        <v>279791.28000000003</v>
      </c>
      <c r="K200" s="214">
        <v>13989.56</v>
      </c>
      <c r="L200" s="128">
        <v>0.37</v>
      </c>
      <c r="M200" s="160">
        <f t="shared" si="21"/>
        <v>383314.05360000004</v>
      </c>
      <c r="N200" s="160">
        <f t="shared" si="22"/>
        <v>287876.73056976986</v>
      </c>
      <c r="O200" s="160">
        <f t="shared" si="23"/>
        <v>95437.323030230182</v>
      </c>
      <c r="P200" s="161">
        <v>0.25</v>
      </c>
      <c r="Q200" s="160">
        <f t="shared" si="26"/>
        <v>71577.992272672636</v>
      </c>
      <c r="R200" s="175">
        <f t="shared" si="24"/>
        <v>57588.432272672639</v>
      </c>
    </row>
    <row r="201" spans="2:18" ht="15" x14ac:dyDescent="0.2">
      <c r="B201" s="126">
        <v>197</v>
      </c>
      <c r="C201" s="129" t="s">
        <v>842</v>
      </c>
      <c r="D201" s="113">
        <v>38718</v>
      </c>
      <c r="E201" s="155">
        <v>44489</v>
      </c>
      <c r="F201" s="156">
        <f t="shared" si="25"/>
        <v>15.810958904109588</v>
      </c>
      <c r="G201" s="157">
        <v>20</v>
      </c>
      <c r="H201" s="158">
        <v>0.06</v>
      </c>
      <c r="I201" s="159">
        <f t="shared" si="20"/>
        <v>4.7500000000000001E-2</v>
      </c>
      <c r="J201" s="213">
        <v>184826.48</v>
      </c>
      <c r="K201" s="214">
        <v>9241.32</v>
      </c>
      <c r="L201" s="128">
        <v>0.37</v>
      </c>
      <c r="M201" s="160">
        <f t="shared" si="21"/>
        <v>253212.27760000003</v>
      </c>
      <c r="N201" s="160">
        <f t="shared" si="22"/>
        <v>190167.62346960549</v>
      </c>
      <c r="O201" s="160">
        <f t="shared" si="23"/>
        <v>63044.654130394541</v>
      </c>
      <c r="P201" s="161">
        <v>0.25</v>
      </c>
      <c r="Q201" s="160">
        <f t="shared" si="26"/>
        <v>47283.490597795906</v>
      </c>
      <c r="R201" s="175">
        <f t="shared" si="24"/>
        <v>38042.170597795906</v>
      </c>
    </row>
    <row r="202" spans="2:18" ht="15" x14ac:dyDescent="0.2">
      <c r="B202" s="126">
        <v>198</v>
      </c>
      <c r="C202" s="129" t="s">
        <v>640</v>
      </c>
      <c r="D202" s="113">
        <v>38718</v>
      </c>
      <c r="E202" s="155">
        <v>44489</v>
      </c>
      <c r="F202" s="156">
        <f t="shared" si="25"/>
        <v>15.810958904109588</v>
      </c>
      <c r="G202" s="157">
        <v>20</v>
      </c>
      <c r="H202" s="158">
        <v>0.06</v>
      </c>
      <c r="I202" s="159">
        <f t="shared" ref="I202:I265" si="27">(95/G202/100)</f>
        <v>4.7500000000000001E-2</v>
      </c>
      <c r="J202" s="213">
        <v>389889.62</v>
      </c>
      <c r="K202" s="214">
        <v>19494.48</v>
      </c>
      <c r="L202" s="128">
        <v>0.37</v>
      </c>
      <c r="M202" s="160">
        <f t="shared" si="21"/>
        <v>534148.7794</v>
      </c>
      <c r="N202" s="160">
        <f t="shared" si="22"/>
        <v>401156.70898925065</v>
      </c>
      <c r="O202" s="160">
        <f t="shared" si="23"/>
        <v>132992.07041074935</v>
      </c>
      <c r="P202" s="161">
        <v>0.25</v>
      </c>
      <c r="Q202" s="160">
        <f t="shared" si="26"/>
        <v>99744.052808062013</v>
      </c>
      <c r="R202" s="175">
        <f t="shared" si="24"/>
        <v>80249.572808062017</v>
      </c>
    </row>
    <row r="203" spans="2:18" ht="15" x14ac:dyDescent="0.2">
      <c r="B203" s="126">
        <v>199</v>
      </c>
      <c r="C203" s="129" t="s">
        <v>667</v>
      </c>
      <c r="D203" s="113">
        <v>38718</v>
      </c>
      <c r="E203" s="155">
        <v>44489</v>
      </c>
      <c r="F203" s="156">
        <f t="shared" si="25"/>
        <v>15.810958904109588</v>
      </c>
      <c r="G203" s="157">
        <v>20</v>
      </c>
      <c r="H203" s="158">
        <v>0.06</v>
      </c>
      <c r="I203" s="159">
        <f t="shared" si="27"/>
        <v>4.7500000000000001E-2</v>
      </c>
      <c r="J203" s="213">
        <v>340366.94</v>
      </c>
      <c r="K203" s="214">
        <v>17018.349999999999</v>
      </c>
      <c r="L203" s="128">
        <v>0.37</v>
      </c>
      <c r="M203" s="160">
        <f t="shared" si="21"/>
        <v>466302.70780000003</v>
      </c>
      <c r="N203" s="160">
        <f t="shared" si="22"/>
        <v>350202.91512028908</v>
      </c>
      <c r="O203" s="160">
        <f t="shared" si="23"/>
        <v>116099.79267971095</v>
      </c>
      <c r="P203" s="161">
        <v>0.25</v>
      </c>
      <c r="Q203" s="160">
        <f t="shared" si="26"/>
        <v>87074.844509783215</v>
      </c>
      <c r="R203" s="175">
        <f t="shared" si="24"/>
        <v>70056.494509783224</v>
      </c>
    </row>
    <row r="204" spans="2:18" ht="15" x14ac:dyDescent="0.2">
      <c r="B204" s="126">
        <v>200</v>
      </c>
      <c r="C204" s="129" t="s">
        <v>594</v>
      </c>
      <c r="D204" s="113">
        <v>38718</v>
      </c>
      <c r="E204" s="155">
        <v>44489</v>
      </c>
      <c r="F204" s="156">
        <f t="shared" si="25"/>
        <v>15.810958904109588</v>
      </c>
      <c r="G204" s="157">
        <v>20</v>
      </c>
      <c r="H204" s="158">
        <v>0.06</v>
      </c>
      <c r="I204" s="159">
        <f t="shared" si="27"/>
        <v>4.7500000000000001E-2</v>
      </c>
      <c r="J204" s="213">
        <v>464380.04</v>
      </c>
      <c r="K204" s="214">
        <v>23219</v>
      </c>
      <c r="L204" s="128">
        <v>0.37</v>
      </c>
      <c r="M204" s="160">
        <f t="shared" si="21"/>
        <v>636200.65480000002</v>
      </c>
      <c r="N204" s="160">
        <f t="shared" si="22"/>
        <v>477799.76437099453</v>
      </c>
      <c r="O204" s="160">
        <f t="shared" si="23"/>
        <v>158400.89042900549</v>
      </c>
      <c r="P204" s="161">
        <v>0.25</v>
      </c>
      <c r="Q204" s="160">
        <f t="shared" si="26"/>
        <v>118800.66782175412</v>
      </c>
      <c r="R204" s="175">
        <f t="shared" si="24"/>
        <v>95581.667821754119</v>
      </c>
    </row>
    <row r="205" spans="2:18" ht="15" x14ac:dyDescent="0.2">
      <c r="B205" s="126">
        <v>201</v>
      </c>
      <c r="C205" s="129" t="s">
        <v>2105</v>
      </c>
      <c r="D205" s="113">
        <v>38718</v>
      </c>
      <c r="E205" s="155">
        <v>44489</v>
      </c>
      <c r="F205" s="156">
        <f t="shared" si="25"/>
        <v>15.810958904109588</v>
      </c>
      <c r="G205" s="157">
        <v>3</v>
      </c>
      <c r="H205" s="158">
        <v>0.06</v>
      </c>
      <c r="I205" s="159">
        <f t="shared" si="27"/>
        <v>0.31666666666666665</v>
      </c>
      <c r="J205" s="213">
        <v>771.72</v>
      </c>
      <c r="K205" s="214">
        <v>0</v>
      </c>
      <c r="L205" s="128">
        <v>0.37</v>
      </c>
      <c r="M205" s="160">
        <f t="shared" si="21"/>
        <v>1057.2564000000002</v>
      </c>
      <c r="N205" s="160">
        <f t="shared" si="22"/>
        <v>5293.4752056438356</v>
      </c>
      <c r="O205" s="160">
        <f t="shared" si="23"/>
        <v>52.862820000000013</v>
      </c>
      <c r="P205" s="161">
        <v>0.25</v>
      </c>
      <c r="Q205" s="160">
        <f t="shared" si="26"/>
        <v>0</v>
      </c>
      <c r="R205" s="175">
        <f t="shared" si="24"/>
        <v>0</v>
      </c>
    </row>
    <row r="206" spans="2:18" ht="15" x14ac:dyDescent="0.2">
      <c r="B206" s="126">
        <v>202</v>
      </c>
      <c r="C206" s="129" t="s">
        <v>2500</v>
      </c>
      <c r="D206" s="113">
        <v>38718</v>
      </c>
      <c r="E206" s="155">
        <v>44489</v>
      </c>
      <c r="F206" s="156">
        <f t="shared" si="25"/>
        <v>15.810958904109588</v>
      </c>
      <c r="G206" s="157">
        <v>8</v>
      </c>
      <c r="H206" s="158">
        <v>0.06</v>
      </c>
      <c r="I206" s="159">
        <f t="shared" si="27"/>
        <v>0.11874999999999999</v>
      </c>
      <c r="J206" s="213">
        <v>24.76</v>
      </c>
      <c r="K206" s="214">
        <v>0</v>
      </c>
      <c r="L206" s="128">
        <v>0.37</v>
      </c>
      <c r="M206" s="160">
        <f t="shared" si="21"/>
        <v>33.921200000000006</v>
      </c>
      <c r="N206" s="160">
        <f t="shared" si="22"/>
        <v>63.688795527397268</v>
      </c>
      <c r="O206" s="160">
        <f t="shared" si="23"/>
        <v>1.6960600000000003</v>
      </c>
      <c r="P206" s="161">
        <v>0.25</v>
      </c>
      <c r="Q206" s="160">
        <f t="shared" si="26"/>
        <v>0</v>
      </c>
      <c r="R206" s="175">
        <f t="shared" si="24"/>
        <v>0</v>
      </c>
    </row>
    <row r="207" spans="2:18" ht="15" x14ac:dyDescent="0.2">
      <c r="B207" s="126">
        <v>203</v>
      </c>
      <c r="C207" s="129" t="s">
        <v>2359</v>
      </c>
      <c r="D207" s="113">
        <v>38718</v>
      </c>
      <c r="E207" s="155">
        <v>44489</v>
      </c>
      <c r="F207" s="156">
        <f t="shared" si="25"/>
        <v>15.810958904109588</v>
      </c>
      <c r="G207" s="157">
        <v>10</v>
      </c>
      <c r="H207" s="158">
        <v>0.06</v>
      </c>
      <c r="I207" s="159">
        <f t="shared" si="27"/>
        <v>9.5000000000000001E-2</v>
      </c>
      <c r="J207" s="213">
        <v>210.58</v>
      </c>
      <c r="K207" s="214">
        <v>0</v>
      </c>
      <c r="L207" s="128">
        <v>0.37</v>
      </c>
      <c r="M207" s="160">
        <f t="shared" si="21"/>
        <v>288.49460000000005</v>
      </c>
      <c r="N207" s="160">
        <f t="shared" si="22"/>
        <v>433.33074514246579</v>
      </c>
      <c r="O207" s="160">
        <f t="shared" si="23"/>
        <v>14.424730000000004</v>
      </c>
      <c r="P207" s="161">
        <v>0.25</v>
      </c>
      <c r="Q207" s="160">
        <f t="shared" si="26"/>
        <v>0</v>
      </c>
      <c r="R207" s="175">
        <f t="shared" si="24"/>
        <v>0</v>
      </c>
    </row>
    <row r="208" spans="2:18" ht="15" x14ac:dyDescent="0.2">
      <c r="B208" s="126">
        <v>204</v>
      </c>
      <c r="C208" s="129" t="s">
        <v>1310</v>
      </c>
      <c r="D208" s="113">
        <v>38718</v>
      </c>
      <c r="E208" s="155">
        <v>44489</v>
      </c>
      <c r="F208" s="156">
        <f t="shared" si="25"/>
        <v>15.810958904109588</v>
      </c>
      <c r="G208" s="157">
        <v>3</v>
      </c>
      <c r="H208" s="158">
        <v>0.06</v>
      </c>
      <c r="I208" s="159">
        <f t="shared" si="27"/>
        <v>0.31666666666666665</v>
      </c>
      <c r="J208" s="213">
        <v>25395.360000000001</v>
      </c>
      <c r="K208" s="214">
        <v>1269.77</v>
      </c>
      <c r="L208" s="128">
        <v>0.37</v>
      </c>
      <c r="M208" s="160">
        <f t="shared" si="21"/>
        <v>34791.643200000006</v>
      </c>
      <c r="N208" s="160">
        <f t="shared" si="22"/>
        <v>174194.92626652055</v>
      </c>
      <c r="O208" s="160">
        <f t="shared" si="23"/>
        <v>1739.5821600000004</v>
      </c>
      <c r="P208" s="161">
        <v>0.25</v>
      </c>
      <c r="Q208" s="160">
        <f t="shared" si="26"/>
        <v>2087.4985920000004</v>
      </c>
      <c r="R208" s="175">
        <f t="shared" si="24"/>
        <v>817.72859200000039</v>
      </c>
    </row>
    <row r="209" spans="2:18" ht="15" x14ac:dyDescent="0.2">
      <c r="B209" s="126">
        <v>205</v>
      </c>
      <c r="C209" s="129" t="s">
        <v>2119</v>
      </c>
      <c r="D209" s="113">
        <v>38718</v>
      </c>
      <c r="E209" s="155">
        <v>44489</v>
      </c>
      <c r="F209" s="156">
        <f t="shared" si="25"/>
        <v>15.810958904109588</v>
      </c>
      <c r="G209" s="157">
        <v>3</v>
      </c>
      <c r="H209" s="158">
        <v>0.06</v>
      </c>
      <c r="I209" s="159">
        <f t="shared" si="27"/>
        <v>0.31666666666666665</v>
      </c>
      <c r="J209" s="213">
        <v>728.35</v>
      </c>
      <c r="K209" s="214">
        <v>0</v>
      </c>
      <c r="L209" s="128">
        <v>0.37</v>
      </c>
      <c r="M209" s="160">
        <f t="shared" si="21"/>
        <v>997.83950000000016</v>
      </c>
      <c r="N209" s="160">
        <f t="shared" si="22"/>
        <v>4995.9864536757987</v>
      </c>
      <c r="O209" s="160">
        <f t="shared" si="23"/>
        <v>49.891975000000009</v>
      </c>
      <c r="P209" s="161">
        <v>0.25</v>
      </c>
      <c r="Q209" s="160">
        <f t="shared" si="26"/>
        <v>0</v>
      </c>
      <c r="R209" s="175">
        <f t="shared" si="24"/>
        <v>0</v>
      </c>
    </row>
    <row r="210" spans="2:18" ht="15" x14ac:dyDescent="0.2">
      <c r="B210" s="126">
        <v>206</v>
      </c>
      <c r="C210" s="129" t="s">
        <v>2148</v>
      </c>
      <c r="D210" s="113">
        <v>38718</v>
      </c>
      <c r="E210" s="155">
        <v>44489</v>
      </c>
      <c r="F210" s="156">
        <f t="shared" si="25"/>
        <v>15.810958904109588</v>
      </c>
      <c r="G210" s="157">
        <v>3</v>
      </c>
      <c r="H210" s="158">
        <v>0.06</v>
      </c>
      <c r="I210" s="159">
        <f t="shared" si="27"/>
        <v>0.31666666666666665</v>
      </c>
      <c r="J210" s="213">
        <v>654.74</v>
      </c>
      <c r="K210" s="214">
        <v>0</v>
      </c>
      <c r="L210" s="128">
        <v>0.37</v>
      </c>
      <c r="M210" s="160">
        <f t="shared" si="21"/>
        <v>896.99380000000008</v>
      </c>
      <c r="N210" s="160">
        <f t="shared" si="22"/>
        <v>4491.07183452968</v>
      </c>
      <c r="O210" s="160">
        <f t="shared" si="23"/>
        <v>44.84969000000001</v>
      </c>
      <c r="P210" s="161">
        <v>0.25</v>
      </c>
      <c r="Q210" s="160">
        <f t="shared" si="26"/>
        <v>0</v>
      </c>
      <c r="R210" s="175">
        <f t="shared" si="24"/>
        <v>0</v>
      </c>
    </row>
    <row r="211" spans="2:18" ht="15" x14ac:dyDescent="0.2">
      <c r="B211" s="126">
        <v>207</v>
      </c>
      <c r="C211" s="129" t="s">
        <v>2467</v>
      </c>
      <c r="D211" s="113">
        <v>38718</v>
      </c>
      <c r="E211" s="155">
        <v>44489</v>
      </c>
      <c r="F211" s="156">
        <f t="shared" si="25"/>
        <v>15.810958904109588</v>
      </c>
      <c r="G211" s="157">
        <v>3</v>
      </c>
      <c r="H211" s="158">
        <v>0.06</v>
      </c>
      <c r="I211" s="159">
        <f t="shared" si="27"/>
        <v>0.31666666666666665</v>
      </c>
      <c r="J211" s="213">
        <v>60.93</v>
      </c>
      <c r="K211" s="214">
        <v>0</v>
      </c>
      <c r="L211" s="128">
        <v>0.37</v>
      </c>
      <c r="M211" s="160">
        <f t="shared" si="21"/>
        <v>83.474100000000007</v>
      </c>
      <c r="N211" s="160">
        <f t="shared" si="22"/>
        <v>417.93842880821916</v>
      </c>
      <c r="O211" s="160">
        <f t="shared" si="23"/>
        <v>4.1737050000000009</v>
      </c>
      <c r="P211" s="161">
        <v>0.25</v>
      </c>
      <c r="Q211" s="160">
        <f t="shared" si="26"/>
        <v>0</v>
      </c>
      <c r="R211" s="175">
        <f t="shared" si="24"/>
        <v>0</v>
      </c>
    </row>
    <row r="212" spans="2:18" ht="15" x14ac:dyDescent="0.2">
      <c r="B212" s="126">
        <v>208</v>
      </c>
      <c r="C212" s="129" t="s">
        <v>2454</v>
      </c>
      <c r="D212" s="113">
        <v>38718</v>
      </c>
      <c r="E212" s="155">
        <v>44489</v>
      </c>
      <c r="F212" s="156">
        <f t="shared" si="25"/>
        <v>15.810958904109588</v>
      </c>
      <c r="G212" s="157">
        <v>3</v>
      </c>
      <c r="H212" s="158">
        <v>0.06</v>
      </c>
      <c r="I212" s="159">
        <f t="shared" si="27"/>
        <v>0.31666666666666665</v>
      </c>
      <c r="J212" s="213">
        <v>76.22</v>
      </c>
      <c r="K212" s="214">
        <v>0</v>
      </c>
      <c r="L212" s="128">
        <v>0.37</v>
      </c>
      <c r="M212" s="160">
        <f t="shared" si="21"/>
        <v>104.42140000000001</v>
      </c>
      <c r="N212" s="160">
        <f t="shared" si="22"/>
        <v>522.81744696803651</v>
      </c>
      <c r="O212" s="160">
        <f t="shared" si="23"/>
        <v>5.221070000000001</v>
      </c>
      <c r="P212" s="161">
        <v>0.25</v>
      </c>
      <c r="Q212" s="160">
        <f t="shared" si="26"/>
        <v>0</v>
      </c>
      <c r="R212" s="175">
        <f t="shared" si="24"/>
        <v>0</v>
      </c>
    </row>
    <row r="213" spans="2:18" ht="15" x14ac:dyDescent="0.2">
      <c r="B213" s="126">
        <v>209</v>
      </c>
      <c r="C213" s="129" t="s">
        <v>1973</v>
      </c>
      <c r="D213" s="113">
        <v>38718</v>
      </c>
      <c r="E213" s="155">
        <v>44489</v>
      </c>
      <c r="F213" s="156">
        <f t="shared" si="25"/>
        <v>15.810958904109588</v>
      </c>
      <c r="G213" s="157">
        <v>8</v>
      </c>
      <c r="H213" s="158">
        <v>0.06</v>
      </c>
      <c r="I213" s="159">
        <f t="shared" si="27"/>
        <v>0.11874999999999999</v>
      </c>
      <c r="J213" s="213">
        <v>1278.67</v>
      </c>
      <c r="K213" s="214">
        <v>0</v>
      </c>
      <c r="L213" s="128">
        <v>0.37</v>
      </c>
      <c r="M213" s="160">
        <f t="shared" si="21"/>
        <v>1751.7779000000003</v>
      </c>
      <c r="N213" s="160">
        <f t="shared" si="22"/>
        <v>3289.0529958407537</v>
      </c>
      <c r="O213" s="160">
        <f t="shared" si="23"/>
        <v>87.588895000000022</v>
      </c>
      <c r="P213" s="161">
        <v>0.25</v>
      </c>
      <c r="Q213" s="160">
        <f t="shared" si="26"/>
        <v>0</v>
      </c>
      <c r="R213" s="175">
        <f t="shared" si="24"/>
        <v>0</v>
      </c>
    </row>
    <row r="214" spans="2:18" ht="15" x14ac:dyDescent="0.2">
      <c r="B214" s="126">
        <v>210</v>
      </c>
      <c r="C214" s="129" t="s">
        <v>2016</v>
      </c>
      <c r="D214" s="113">
        <v>38718</v>
      </c>
      <c r="E214" s="155">
        <v>44489</v>
      </c>
      <c r="F214" s="156">
        <f t="shared" si="25"/>
        <v>15.810958904109588</v>
      </c>
      <c r="G214" s="157">
        <v>3</v>
      </c>
      <c r="H214" s="158">
        <v>0.06</v>
      </c>
      <c r="I214" s="159">
        <f t="shared" si="27"/>
        <v>0.31666666666666665</v>
      </c>
      <c r="J214" s="213">
        <v>1105.4100000000001</v>
      </c>
      <c r="K214" s="214">
        <v>0</v>
      </c>
      <c r="L214" s="128">
        <v>0.37</v>
      </c>
      <c r="M214" s="160">
        <f t="shared" si="21"/>
        <v>1514.4117000000003</v>
      </c>
      <c r="N214" s="160">
        <f t="shared" si="22"/>
        <v>7582.3620316575343</v>
      </c>
      <c r="O214" s="160">
        <f t="shared" si="23"/>
        <v>75.720585000000014</v>
      </c>
      <c r="P214" s="161">
        <v>0.25</v>
      </c>
      <c r="Q214" s="160">
        <f t="shared" si="26"/>
        <v>0</v>
      </c>
      <c r="R214" s="175">
        <f t="shared" si="24"/>
        <v>0</v>
      </c>
    </row>
    <row r="215" spans="2:18" ht="15" x14ac:dyDescent="0.2">
      <c r="B215" s="126">
        <v>211</v>
      </c>
      <c r="C215" s="129" t="s">
        <v>1763</v>
      </c>
      <c r="D215" s="113">
        <v>38718</v>
      </c>
      <c r="E215" s="155">
        <v>44489</v>
      </c>
      <c r="F215" s="156">
        <f t="shared" si="25"/>
        <v>15.810958904109588</v>
      </c>
      <c r="G215" s="157">
        <v>3</v>
      </c>
      <c r="H215" s="158">
        <v>0.06</v>
      </c>
      <c r="I215" s="159">
        <f t="shared" si="27"/>
        <v>0.31666666666666665</v>
      </c>
      <c r="J215" s="213">
        <v>3754.81</v>
      </c>
      <c r="K215" s="214">
        <v>0</v>
      </c>
      <c r="L215" s="128">
        <v>0.37</v>
      </c>
      <c r="M215" s="160">
        <f t="shared" si="21"/>
        <v>5144.0897000000004</v>
      </c>
      <c r="N215" s="160">
        <f t="shared" si="22"/>
        <v>25755.447101155249</v>
      </c>
      <c r="O215" s="160">
        <f t="shared" si="23"/>
        <v>257.20448500000003</v>
      </c>
      <c r="P215" s="161">
        <v>0.25</v>
      </c>
      <c r="Q215" s="160">
        <f t="shared" si="26"/>
        <v>0</v>
      </c>
      <c r="R215" s="175">
        <f t="shared" si="24"/>
        <v>0</v>
      </c>
    </row>
    <row r="216" spans="2:18" ht="15" x14ac:dyDescent="0.2">
      <c r="B216" s="126">
        <v>212</v>
      </c>
      <c r="C216" s="129" t="s">
        <v>1630</v>
      </c>
      <c r="D216" s="113">
        <v>38718</v>
      </c>
      <c r="E216" s="155">
        <v>44489</v>
      </c>
      <c r="F216" s="156">
        <f t="shared" si="25"/>
        <v>15.810958904109588</v>
      </c>
      <c r="G216" s="157">
        <v>3</v>
      </c>
      <c r="H216" s="158">
        <v>0.06</v>
      </c>
      <c r="I216" s="159">
        <f t="shared" si="27"/>
        <v>0.31666666666666665</v>
      </c>
      <c r="J216" s="213">
        <v>7520.27</v>
      </c>
      <c r="K216" s="214">
        <v>376.02</v>
      </c>
      <c r="L216" s="128">
        <v>0.37</v>
      </c>
      <c r="M216" s="160">
        <f t="shared" si="21"/>
        <v>10302.769900000001</v>
      </c>
      <c r="N216" s="160">
        <f t="shared" si="22"/>
        <v>51583.945971009132</v>
      </c>
      <c r="O216" s="160">
        <f t="shared" si="23"/>
        <v>515.13849500000003</v>
      </c>
      <c r="P216" s="161">
        <v>0.25</v>
      </c>
      <c r="Q216" s="160">
        <f t="shared" si="26"/>
        <v>618.16619400000002</v>
      </c>
      <c r="R216" s="175">
        <f t="shared" si="24"/>
        <v>242.14619400000004</v>
      </c>
    </row>
    <row r="217" spans="2:18" ht="15" x14ac:dyDescent="0.2">
      <c r="B217" s="126">
        <v>213</v>
      </c>
      <c r="C217" s="129" t="s">
        <v>2461</v>
      </c>
      <c r="D217" s="113">
        <v>38718</v>
      </c>
      <c r="E217" s="155">
        <v>44489</v>
      </c>
      <c r="F217" s="156">
        <f t="shared" si="25"/>
        <v>15.810958904109588</v>
      </c>
      <c r="G217" s="157">
        <v>5</v>
      </c>
      <c r="H217" s="158">
        <v>0.06</v>
      </c>
      <c r="I217" s="159">
        <f t="shared" si="27"/>
        <v>0.19</v>
      </c>
      <c r="J217" s="213">
        <v>68.87</v>
      </c>
      <c r="K217" s="214">
        <v>0</v>
      </c>
      <c r="L217" s="128">
        <v>0.37</v>
      </c>
      <c r="M217" s="160">
        <f t="shared" si="21"/>
        <v>94.351900000000015</v>
      </c>
      <c r="N217" s="160">
        <f t="shared" si="22"/>
        <v>283.44086255068498</v>
      </c>
      <c r="O217" s="160">
        <f t="shared" si="23"/>
        <v>4.7175950000000011</v>
      </c>
      <c r="P217" s="161">
        <v>0.25</v>
      </c>
      <c r="Q217" s="160">
        <f t="shared" si="26"/>
        <v>0</v>
      </c>
      <c r="R217" s="175">
        <f t="shared" si="24"/>
        <v>0</v>
      </c>
    </row>
    <row r="218" spans="2:18" ht="15" x14ac:dyDescent="0.2">
      <c r="B218" s="126">
        <v>214</v>
      </c>
      <c r="C218" s="129" t="s">
        <v>2339</v>
      </c>
      <c r="D218" s="113">
        <v>38718</v>
      </c>
      <c r="E218" s="155">
        <v>44489</v>
      </c>
      <c r="F218" s="156">
        <f t="shared" si="25"/>
        <v>15.810958904109588</v>
      </c>
      <c r="G218" s="157">
        <v>15</v>
      </c>
      <c r="H218" s="158">
        <v>0.06</v>
      </c>
      <c r="I218" s="159">
        <f t="shared" si="27"/>
        <v>6.3333333333333325E-2</v>
      </c>
      <c r="J218" s="213">
        <v>257</v>
      </c>
      <c r="K218" s="214">
        <v>0</v>
      </c>
      <c r="L218" s="128">
        <v>0.37</v>
      </c>
      <c r="M218" s="160">
        <f t="shared" si="21"/>
        <v>352.09000000000003</v>
      </c>
      <c r="N218" s="160">
        <f t="shared" si="22"/>
        <v>352.56909963470321</v>
      </c>
      <c r="O218" s="160">
        <f t="shared" si="23"/>
        <v>17.604500000000002</v>
      </c>
      <c r="P218" s="161">
        <v>0.25</v>
      </c>
      <c r="Q218" s="160">
        <f t="shared" si="26"/>
        <v>0</v>
      </c>
      <c r="R218" s="175">
        <f t="shared" si="24"/>
        <v>0</v>
      </c>
    </row>
    <row r="219" spans="2:18" ht="15" x14ac:dyDescent="0.2">
      <c r="B219" s="126">
        <v>215</v>
      </c>
      <c r="C219" s="129" t="s">
        <v>1990</v>
      </c>
      <c r="D219" s="113">
        <v>38718</v>
      </c>
      <c r="E219" s="155">
        <v>44489</v>
      </c>
      <c r="F219" s="156">
        <f t="shared" si="25"/>
        <v>15.810958904109588</v>
      </c>
      <c r="G219" s="157">
        <v>3</v>
      </c>
      <c r="H219" s="158">
        <v>0.06</v>
      </c>
      <c r="I219" s="159">
        <f t="shared" si="27"/>
        <v>0.31666666666666665</v>
      </c>
      <c r="J219" s="213">
        <v>1219.01</v>
      </c>
      <c r="K219" s="214">
        <v>0</v>
      </c>
      <c r="L219" s="128">
        <v>0.37</v>
      </c>
      <c r="M219" s="160">
        <f t="shared" si="21"/>
        <v>1670.0437000000002</v>
      </c>
      <c r="N219" s="160">
        <f t="shared" si="22"/>
        <v>8361.5808977762554</v>
      </c>
      <c r="O219" s="160">
        <f t="shared" si="23"/>
        <v>83.502185000000011</v>
      </c>
      <c r="P219" s="161">
        <v>0.25</v>
      </c>
      <c r="Q219" s="160">
        <f t="shared" si="26"/>
        <v>0</v>
      </c>
      <c r="R219" s="175">
        <f t="shared" si="24"/>
        <v>0</v>
      </c>
    </row>
    <row r="220" spans="2:18" ht="15" x14ac:dyDescent="0.2">
      <c r="B220" s="126">
        <v>216</v>
      </c>
      <c r="C220" s="129" t="s">
        <v>2299</v>
      </c>
      <c r="D220" s="113">
        <v>38718</v>
      </c>
      <c r="E220" s="155">
        <v>44489</v>
      </c>
      <c r="F220" s="156">
        <f t="shared" si="25"/>
        <v>15.810958904109588</v>
      </c>
      <c r="G220" s="157">
        <v>3</v>
      </c>
      <c r="H220" s="158">
        <v>0.06</v>
      </c>
      <c r="I220" s="159">
        <f t="shared" si="27"/>
        <v>0.31666666666666665</v>
      </c>
      <c r="J220" s="213">
        <v>302.86</v>
      </c>
      <c r="K220" s="214">
        <v>0</v>
      </c>
      <c r="L220" s="128">
        <v>0.37</v>
      </c>
      <c r="M220" s="160">
        <f t="shared" si="21"/>
        <v>414.91820000000007</v>
      </c>
      <c r="N220" s="160">
        <f t="shared" si="22"/>
        <v>2077.4139594429225</v>
      </c>
      <c r="O220" s="160">
        <f t="shared" si="23"/>
        <v>20.745910000000006</v>
      </c>
      <c r="P220" s="161">
        <v>0.25</v>
      </c>
      <c r="Q220" s="160">
        <f t="shared" si="26"/>
        <v>0</v>
      </c>
      <c r="R220" s="175">
        <f t="shared" si="24"/>
        <v>0</v>
      </c>
    </row>
    <row r="221" spans="2:18" ht="15" x14ac:dyDescent="0.2">
      <c r="B221" s="126">
        <v>217</v>
      </c>
      <c r="C221" s="129" t="s">
        <v>2207</v>
      </c>
      <c r="D221" s="113">
        <v>38718</v>
      </c>
      <c r="E221" s="155">
        <v>44489</v>
      </c>
      <c r="F221" s="156">
        <f t="shared" si="25"/>
        <v>15.810958904109588</v>
      </c>
      <c r="G221" s="157">
        <v>3</v>
      </c>
      <c r="H221" s="158">
        <v>0.06</v>
      </c>
      <c r="I221" s="159">
        <f t="shared" si="27"/>
        <v>0.31666666666666665</v>
      </c>
      <c r="J221" s="213">
        <v>479.78</v>
      </c>
      <c r="K221" s="214">
        <v>0</v>
      </c>
      <c r="L221" s="128">
        <v>0.37</v>
      </c>
      <c r="M221" s="160">
        <f t="shared" si="21"/>
        <v>657.29859999999996</v>
      </c>
      <c r="N221" s="160">
        <f t="shared" si="22"/>
        <v>3290.9650315707754</v>
      </c>
      <c r="O221" s="160">
        <f t="shared" si="23"/>
        <v>32.864930000000001</v>
      </c>
      <c r="P221" s="161">
        <v>0.25</v>
      </c>
      <c r="Q221" s="160">
        <f t="shared" si="26"/>
        <v>0</v>
      </c>
      <c r="R221" s="175">
        <f t="shared" si="24"/>
        <v>0</v>
      </c>
    </row>
    <row r="222" spans="2:18" ht="15" x14ac:dyDescent="0.2">
      <c r="B222" s="126">
        <v>218</v>
      </c>
      <c r="C222" s="129" t="s">
        <v>2320</v>
      </c>
      <c r="D222" s="113">
        <v>38718</v>
      </c>
      <c r="E222" s="155">
        <v>44489</v>
      </c>
      <c r="F222" s="156">
        <f t="shared" si="25"/>
        <v>15.810958904109588</v>
      </c>
      <c r="G222" s="157">
        <v>10</v>
      </c>
      <c r="H222" s="158">
        <v>0.06</v>
      </c>
      <c r="I222" s="159">
        <f t="shared" si="27"/>
        <v>9.5000000000000001E-2</v>
      </c>
      <c r="J222" s="213">
        <v>203.2</v>
      </c>
      <c r="K222" s="214">
        <v>0</v>
      </c>
      <c r="L222" s="128">
        <v>0.37</v>
      </c>
      <c r="M222" s="160">
        <f t="shared" si="21"/>
        <v>278.38400000000001</v>
      </c>
      <c r="N222" s="160">
        <f t="shared" si="22"/>
        <v>418.14420843835615</v>
      </c>
      <c r="O222" s="160">
        <f t="shared" si="23"/>
        <v>13.919200000000002</v>
      </c>
      <c r="P222" s="161">
        <v>0.25</v>
      </c>
      <c r="Q222" s="160">
        <f t="shared" si="26"/>
        <v>0</v>
      </c>
      <c r="R222" s="175">
        <f t="shared" si="24"/>
        <v>0</v>
      </c>
    </row>
    <row r="223" spans="2:18" ht="15" x14ac:dyDescent="0.2">
      <c r="B223" s="126">
        <v>219</v>
      </c>
      <c r="C223" s="129" t="s">
        <v>2320</v>
      </c>
      <c r="D223" s="113">
        <v>38718</v>
      </c>
      <c r="E223" s="155">
        <v>44489</v>
      </c>
      <c r="F223" s="156">
        <f t="shared" si="25"/>
        <v>15.810958904109588</v>
      </c>
      <c r="G223" s="157">
        <v>10</v>
      </c>
      <c r="H223" s="158">
        <v>0.06</v>
      </c>
      <c r="I223" s="159">
        <f t="shared" si="27"/>
        <v>9.5000000000000001E-2</v>
      </c>
      <c r="J223" s="213">
        <v>273.8</v>
      </c>
      <c r="K223" s="214">
        <v>0</v>
      </c>
      <c r="L223" s="128">
        <v>0.37</v>
      </c>
      <c r="M223" s="160">
        <f t="shared" si="21"/>
        <v>375.10600000000005</v>
      </c>
      <c r="N223" s="160">
        <f t="shared" si="22"/>
        <v>563.42462731506851</v>
      </c>
      <c r="O223" s="160">
        <f t="shared" si="23"/>
        <v>18.755300000000002</v>
      </c>
      <c r="P223" s="161">
        <v>0.25</v>
      </c>
      <c r="Q223" s="160">
        <f t="shared" si="26"/>
        <v>0</v>
      </c>
      <c r="R223" s="175">
        <f t="shared" si="24"/>
        <v>0</v>
      </c>
    </row>
    <row r="224" spans="2:18" ht="15" x14ac:dyDescent="0.2">
      <c r="B224" s="126">
        <v>220</v>
      </c>
      <c r="C224" s="129" t="s">
        <v>2121</v>
      </c>
      <c r="D224" s="113">
        <v>38718</v>
      </c>
      <c r="E224" s="155">
        <v>44489</v>
      </c>
      <c r="F224" s="156">
        <f t="shared" si="25"/>
        <v>15.810958904109588</v>
      </c>
      <c r="G224" s="157">
        <v>10</v>
      </c>
      <c r="H224" s="158">
        <v>0.06</v>
      </c>
      <c r="I224" s="159">
        <f t="shared" si="27"/>
        <v>9.5000000000000001E-2</v>
      </c>
      <c r="J224" s="213">
        <v>724.37</v>
      </c>
      <c r="K224" s="214">
        <v>0</v>
      </c>
      <c r="L224" s="128">
        <v>0.37</v>
      </c>
      <c r="M224" s="160">
        <f t="shared" si="21"/>
        <v>992.38690000000008</v>
      </c>
      <c r="N224" s="160">
        <f t="shared" si="22"/>
        <v>1490.6059068232878</v>
      </c>
      <c r="O224" s="160">
        <f t="shared" si="23"/>
        <v>49.61934500000001</v>
      </c>
      <c r="P224" s="161">
        <v>0.25</v>
      </c>
      <c r="Q224" s="160">
        <f t="shared" si="26"/>
        <v>0</v>
      </c>
      <c r="R224" s="175">
        <f t="shared" si="24"/>
        <v>0</v>
      </c>
    </row>
    <row r="225" spans="2:18" ht="15" x14ac:dyDescent="0.2">
      <c r="B225" s="126">
        <v>221</v>
      </c>
      <c r="C225" s="129" t="s">
        <v>2420</v>
      </c>
      <c r="D225" s="113">
        <v>38718</v>
      </c>
      <c r="E225" s="155">
        <v>44489</v>
      </c>
      <c r="F225" s="156">
        <f t="shared" si="25"/>
        <v>15.810958904109588</v>
      </c>
      <c r="G225" s="157">
        <v>10</v>
      </c>
      <c r="H225" s="158">
        <v>0.06</v>
      </c>
      <c r="I225" s="159">
        <f t="shared" si="27"/>
        <v>9.5000000000000001E-2</v>
      </c>
      <c r="J225" s="213">
        <v>132.47</v>
      </c>
      <c r="K225" s="214">
        <v>0</v>
      </c>
      <c r="L225" s="128">
        <v>0.37</v>
      </c>
      <c r="M225" s="160">
        <f t="shared" si="21"/>
        <v>181.48390000000001</v>
      </c>
      <c r="N225" s="160">
        <f t="shared" si="22"/>
        <v>272.59627604246577</v>
      </c>
      <c r="O225" s="160">
        <f t="shared" si="23"/>
        <v>9.0741950000000013</v>
      </c>
      <c r="P225" s="161">
        <v>0.25</v>
      </c>
      <c r="Q225" s="160">
        <f t="shared" si="26"/>
        <v>0</v>
      </c>
      <c r="R225" s="175">
        <f t="shared" si="24"/>
        <v>0</v>
      </c>
    </row>
    <row r="226" spans="2:18" ht="15" x14ac:dyDescent="0.2">
      <c r="B226" s="126">
        <v>222</v>
      </c>
      <c r="C226" s="129" t="s">
        <v>2082</v>
      </c>
      <c r="D226" s="113">
        <v>38718</v>
      </c>
      <c r="E226" s="155">
        <v>44489</v>
      </c>
      <c r="F226" s="156">
        <f t="shared" si="25"/>
        <v>15.810958904109588</v>
      </c>
      <c r="G226" s="157">
        <v>5</v>
      </c>
      <c r="H226" s="158">
        <v>0.06</v>
      </c>
      <c r="I226" s="159">
        <f t="shared" si="27"/>
        <v>0.19</v>
      </c>
      <c r="J226" s="213">
        <v>882.28</v>
      </c>
      <c r="K226" s="214">
        <v>0</v>
      </c>
      <c r="L226" s="128">
        <v>0.37</v>
      </c>
      <c r="M226" s="160">
        <f t="shared" si="21"/>
        <v>1208.7236</v>
      </c>
      <c r="N226" s="160">
        <f t="shared" si="22"/>
        <v>3631.1050415452055</v>
      </c>
      <c r="O226" s="160">
        <f t="shared" si="23"/>
        <v>60.436180000000007</v>
      </c>
      <c r="P226" s="161">
        <v>0.25</v>
      </c>
      <c r="Q226" s="160">
        <f t="shared" si="26"/>
        <v>0</v>
      </c>
      <c r="R226" s="175">
        <f t="shared" si="24"/>
        <v>0</v>
      </c>
    </row>
    <row r="227" spans="2:18" ht="15" x14ac:dyDescent="0.2">
      <c r="B227" s="126">
        <v>223</v>
      </c>
      <c r="C227" s="129" t="s">
        <v>1925</v>
      </c>
      <c r="D227" s="113">
        <v>38718</v>
      </c>
      <c r="E227" s="155">
        <v>44489</v>
      </c>
      <c r="F227" s="156">
        <f t="shared" si="25"/>
        <v>15.810958904109588</v>
      </c>
      <c r="G227" s="157">
        <v>10</v>
      </c>
      <c r="H227" s="158">
        <v>0.06</v>
      </c>
      <c r="I227" s="159">
        <f t="shared" si="27"/>
        <v>9.5000000000000001E-2</v>
      </c>
      <c r="J227" s="213">
        <v>1635.84</v>
      </c>
      <c r="K227" s="214">
        <v>0</v>
      </c>
      <c r="L227" s="128">
        <v>0.37</v>
      </c>
      <c r="M227" s="160">
        <f t="shared" si="21"/>
        <v>2241.1008000000002</v>
      </c>
      <c r="N227" s="160">
        <f t="shared" si="22"/>
        <v>3366.2255016328768</v>
      </c>
      <c r="O227" s="160">
        <f t="shared" si="23"/>
        <v>112.05504000000002</v>
      </c>
      <c r="P227" s="161">
        <v>0.25</v>
      </c>
      <c r="Q227" s="160">
        <f t="shared" si="26"/>
        <v>0</v>
      </c>
      <c r="R227" s="175">
        <f t="shared" si="24"/>
        <v>0</v>
      </c>
    </row>
    <row r="228" spans="2:18" ht="15" x14ac:dyDescent="0.2">
      <c r="B228" s="126">
        <v>224</v>
      </c>
      <c r="C228" s="129" t="s">
        <v>1948</v>
      </c>
      <c r="D228" s="113">
        <v>38718</v>
      </c>
      <c r="E228" s="155">
        <v>44489</v>
      </c>
      <c r="F228" s="156">
        <f t="shared" si="25"/>
        <v>15.810958904109588</v>
      </c>
      <c r="G228" s="157">
        <v>10</v>
      </c>
      <c r="H228" s="158">
        <v>0.06</v>
      </c>
      <c r="I228" s="159">
        <f t="shared" si="27"/>
        <v>9.5000000000000001E-2</v>
      </c>
      <c r="J228" s="213">
        <v>1449.11</v>
      </c>
      <c r="K228" s="214">
        <v>0</v>
      </c>
      <c r="L228" s="128">
        <v>0.37</v>
      </c>
      <c r="M228" s="160">
        <f t="shared" si="21"/>
        <v>1985.2807</v>
      </c>
      <c r="N228" s="160">
        <f t="shared" si="22"/>
        <v>2981.9731982780822</v>
      </c>
      <c r="O228" s="160">
        <f t="shared" si="23"/>
        <v>99.264035000000007</v>
      </c>
      <c r="P228" s="161">
        <v>0.25</v>
      </c>
      <c r="Q228" s="160">
        <f t="shared" si="26"/>
        <v>0</v>
      </c>
      <c r="R228" s="175">
        <f t="shared" si="24"/>
        <v>0</v>
      </c>
    </row>
    <row r="229" spans="2:18" ht="15" x14ac:dyDescent="0.2">
      <c r="B229" s="126">
        <v>225</v>
      </c>
      <c r="C229" s="129" t="s">
        <v>2036</v>
      </c>
      <c r="D229" s="113">
        <v>38718</v>
      </c>
      <c r="E229" s="155">
        <v>44489</v>
      </c>
      <c r="F229" s="156">
        <f t="shared" si="25"/>
        <v>15.810958904109588</v>
      </c>
      <c r="G229" s="157">
        <v>10</v>
      </c>
      <c r="H229" s="158">
        <v>0.06</v>
      </c>
      <c r="I229" s="159">
        <f t="shared" si="27"/>
        <v>9.5000000000000001E-2</v>
      </c>
      <c r="J229" s="213">
        <v>1036.0999999999999</v>
      </c>
      <c r="K229" s="214">
        <v>0</v>
      </c>
      <c r="L229" s="128">
        <v>0.37</v>
      </c>
      <c r="M229" s="160">
        <f t="shared" si="21"/>
        <v>1419.4569999999999</v>
      </c>
      <c r="N229" s="160">
        <f t="shared" si="22"/>
        <v>2132.0827478493147</v>
      </c>
      <c r="O229" s="160">
        <f t="shared" si="23"/>
        <v>70.972849999999994</v>
      </c>
      <c r="P229" s="161">
        <v>0.25</v>
      </c>
      <c r="Q229" s="160">
        <f t="shared" si="26"/>
        <v>0</v>
      </c>
      <c r="R229" s="175">
        <f t="shared" si="24"/>
        <v>0</v>
      </c>
    </row>
    <row r="230" spans="2:18" ht="15" x14ac:dyDescent="0.2">
      <c r="B230" s="126">
        <v>226</v>
      </c>
      <c r="C230" s="129" t="s">
        <v>1672</v>
      </c>
      <c r="D230" s="113">
        <v>38718</v>
      </c>
      <c r="E230" s="155">
        <v>44489</v>
      </c>
      <c r="F230" s="156">
        <f t="shared" si="25"/>
        <v>15.810958904109588</v>
      </c>
      <c r="G230" s="157">
        <v>10</v>
      </c>
      <c r="H230" s="158">
        <v>0.06</v>
      </c>
      <c r="I230" s="159">
        <f t="shared" si="27"/>
        <v>9.5000000000000001E-2</v>
      </c>
      <c r="J230" s="213">
        <v>6236.64</v>
      </c>
      <c r="K230" s="214">
        <v>311.83</v>
      </c>
      <c r="L230" s="128">
        <v>0.37</v>
      </c>
      <c r="M230" s="160">
        <f t="shared" si="21"/>
        <v>8544.1968000000015</v>
      </c>
      <c r="N230" s="160">
        <f t="shared" si="22"/>
        <v>12833.734724975344</v>
      </c>
      <c r="O230" s="160">
        <f t="shared" si="23"/>
        <v>427.2098400000001</v>
      </c>
      <c r="P230" s="161">
        <v>0.25</v>
      </c>
      <c r="Q230" s="160">
        <f t="shared" si="26"/>
        <v>512.65180800000007</v>
      </c>
      <c r="R230" s="175">
        <f t="shared" si="24"/>
        <v>200.82180800000009</v>
      </c>
    </row>
    <row r="231" spans="2:18" ht="15" x14ac:dyDescent="0.2">
      <c r="B231" s="126">
        <v>227</v>
      </c>
      <c r="C231" s="129" t="s">
        <v>2277</v>
      </c>
      <c r="D231" s="113">
        <v>38718</v>
      </c>
      <c r="E231" s="155">
        <v>44489</v>
      </c>
      <c r="F231" s="156">
        <f t="shared" si="25"/>
        <v>15.810958904109588</v>
      </c>
      <c r="G231" s="157">
        <v>5</v>
      </c>
      <c r="H231" s="158">
        <v>0.06</v>
      </c>
      <c r="I231" s="159">
        <f t="shared" si="27"/>
        <v>0.19</v>
      </c>
      <c r="J231" s="213">
        <v>352.27</v>
      </c>
      <c r="K231" s="214">
        <v>0</v>
      </c>
      <c r="L231" s="128">
        <v>0.37</v>
      </c>
      <c r="M231" s="160">
        <f t="shared" si="21"/>
        <v>482.60990000000004</v>
      </c>
      <c r="N231" s="160">
        <f t="shared" si="22"/>
        <v>1449.7998061671233</v>
      </c>
      <c r="O231" s="160">
        <f t="shared" si="23"/>
        <v>24.130495000000003</v>
      </c>
      <c r="P231" s="161">
        <v>0.25</v>
      </c>
      <c r="Q231" s="160">
        <f t="shared" si="26"/>
        <v>0</v>
      </c>
      <c r="R231" s="175">
        <f t="shared" si="24"/>
        <v>0</v>
      </c>
    </row>
    <row r="232" spans="2:18" ht="15" x14ac:dyDescent="0.2">
      <c r="B232" s="126">
        <v>228</v>
      </c>
      <c r="C232" s="129" t="s">
        <v>1662</v>
      </c>
      <c r="D232" s="113">
        <v>38718</v>
      </c>
      <c r="E232" s="155">
        <v>44489</v>
      </c>
      <c r="F232" s="156">
        <f t="shared" si="25"/>
        <v>15.810958904109588</v>
      </c>
      <c r="G232" s="157">
        <v>5</v>
      </c>
      <c r="H232" s="158">
        <v>0.06</v>
      </c>
      <c r="I232" s="159">
        <f t="shared" si="27"/>
        <v>0.19</v>
      </c>
      <c r="J232" s="213">
        <v>6424.73</v>
      </c>
      <c r="K232" s="214">
        <v>0</v>
      </c>
      <c r="L232" s="128">
        <v>0.37</v>
      </c>
      <c r="M232" s="160">
        <f t="shared" si="21"/>
        <v>8801.8801000000003</v>
      </c>
      <c r="N232" s="160">
        <f t="shared" si="22"/>
        <v>26441.571262599999</v>
      </c>
      <c r="O232" s="160">
        <f t="shared" si="23"/>
        <v>440.09400500000004</v>
      </c>
      <c r="P232" s="161">
        <v>0.25</v>
      </c>
      <c r="Q232" s="160">
        <f t="shared" si="26"/>
        <v>0</v>
      </c>
      <c r="R232" s="175">
        <f t="shared" si="24"/>
        <v>0</v>
      </c>
    </row>
    <row r="233" spans="2:18" ht="15" x14ac:dyDescent="0.2">
      <c r="B233" s="126">
        <v>229</v>
      </c>
      <c r="C233" s="129" t="s">
        <v>2237</v>
      </c>
      <c r="D233" s="113">
        <v>38718</v>
      </c>
      <c r="E233" s="155">
        <v>44489</v>
      </c>
      <c r="F233" s="156">
        <f t="shared" si="25"/>
        <v>15.810958904109588</v>
      </c>
      <c r="G233" s="157">
        <v>5</v>
      </c>
      <c r="H233" s="158">
        <v>0.06</v>
      </c>
      <c r="I233" s="159">
        <f t="shared" si="27"/>
        <v>0.19</v>
      </c>
      <c r="J233" s="213">
        <v>425.51</v>
      </c>
      <c r="K233" s="214">
        <v>0</v>
      </c>
      <c r="L233" s="128">
        <v>0.37</v>
      </c>
      <c r="M233" s="160">
        <f t="shared" si="21"/>
        <v>582.94870000000003</v>
      </c>
      <c r="N233" s="160">
        <f t="shared" si="22"/>
        <v>1751.2258083917809</v>
      </c>
      <c r="O233" s="160">
        <f t="shared" si="23"/>
        <v>29.147435000000002</v>
      </c>
      <c r="P233" s="161">
        <v>0.25</v>
      </c>
      <c r="Q233" s="160">
        <f t="shared" si="26"/>
        <v>0</v>
      </c>
      <c r="R233" s="175">
        <f t="shared" si="24"/>
        <v>0</v>
      </c>
    </row>
    <row r="234" spans="2:18" ht="15" x14ac:dyDescent="0.2">
      <c r="B234" s="126">
        <v>230</v>
      </c>
      <c r="C234" s="129" t="s">
        <v>1986</v>
      </c>
      <c r="D234" s="113">
        <v>38718</v>
      </c>
      <c r="E234" s="155">
        <v>44489</v>
      </c>
      <c r="F234" s="156">
        <f t="shared" si="25"/>
        <v>15.810958904109588</v>
      </c>
      <c r="G234" s="157">
        <v>10</v>
      </c>
      <c r="H234" s="158">
        <v>0.06</v>
      </c>
      <c r="I234" s="159">
        <f t="shared" si="27"/>
        <v>9.5000000000000001E-2</v>
      </c>
      <c r="J234" s="213">
        <v>1151.8800000000001</v>
      </c>
      <c r="K234" s="214">
        <v>0</v>
      </c>
      <c r="L234" s="128">
        <v>0.37</v>
      </c>
      <c r="M234" s="160">
        <f t="shared" si="21"/>
        <v>1578.0756000000003</v>
      </c>
      <c r="N234" s="160">
        <f t="shared" si="22"/>
        <v>2370.3344036219182</v>
      </c>
      <c r="O234" s="160">
        <f t="shared" si="23"/>
        <v>78.903780000000026</v>
      </c>
      <c r="P234" s="161">
        <v>0.25</v>
      </c>
      <c r="Q234" s="160">
        <f t="shared" si="26"/>
        <v>0</v>
      </c>
      <c r="R234" s="175">
        <f t="shared" si="24"/>
        <v>0</v>
      </c>
    </row>
    <row r="235" spans="2:18" ht="15" x14ac:dyDescent="0.2">
      <c r="B235" s="126">
        <v>231</v>
      </c>
      <c r="C235" s="129" t="s">
        <v>1986</v>
      </c>
      <c r="D235" s="113">
        <v>38718</v>
      </c>
      <c r="E235" s="155">
        <v>44489</v>
      </c>
      <c r="F235" s="156">
        <f t="shared" si="25"/>
        <v>15.810958904109588</v>
      </c>
      <c r="G235" s="157">
        <v>10</v>
      </c>
      <c r="H235" s="158">
        <v>0.06</v>
      </c>
      <c r="I235" s="159">
        <f t="shared" si="27"/>
        <v>9.5000000000000001E-2</v>
      </c>
      <c r="J235" s="213">
        <v>1228.0999999999999</v>
      </c>
      <c r="K235" s="214">
        <v>0</v>
      </c>
      <c r="L235" s="128">
        <v>0.37</v>
      </c>
      <c r="M235" s="160">
        <f t="shared" si="21"/>
        <v>1682.4970000000001</v>
      </c>
      <c r="N235" s="160">
        <f t="shared" si="22"/>
        <v>2527.1796377123287</v>
      </c>
      <c r="O235" s="160">
        <f t="shared" si="23"/>
        <v>84.124850000000009</v>
      </c>
      <c r="P235" s="161">
        <v>0.25</v>
      </c>
      <c r="Q235" s="160">
        <f t="shared" si="26"/>
        <v>0</v>
      </c>
      <c r="R235" s="175">
        <f t="shared" si="24"/>
        <v>0</v>
      </c>
    </row>
    <row r="236" spans="2:18" ht="15" x14ac:dyDescent="0.2">
      <c r="B236" s="126">
        <v>232</v>
      </c>
      <c r="C236" s="129" t="s">
        <v>2281</v>
      </c>
      <c r="D236" s="113">
        <v>38718</v>
      </c>
      <c r="E236" s="155">
        <v>44489</v>
      </c>
      <c r="F236" s="156">
        <f t="shared" si="25"/>
        <v>15.810958904109588</v>
      </c>
      <c r="G236" s="157">
        <v>10</v>
      </c>
      <c r="H236" s="158">
        <v>0.06</v>
      </c>
      <c r="I236" s="159">
        <f t="shared" si="27"/>
        <v>9.5000000000000001E-2</v>
      </c>
      <c r="J236" s="213">
        <v>329.71</v>
      </c>
      <c r="K236" s="214">
        <v>0</v>
      </c>
      <c r="L236" s="128">
        <v>0.37</v>
      </c>
      <c r="M236" s="160">
        <f t="shared" si="21"/>
        <v>451.70269999999999</v>
      </c>
      <c r="N236" s="160">
        <f t="shared" si="22"/>
        <v>678.47601852465755</v>
      </c>
      <c r="O236" s="160">
        <f t="shared" si="23"/>
        <v>22.585135000000001</v>
      </c>
      <c r="P236" s="161">
        <v>0.25</v>
      </c>
      <c r="Q236" s="160">
        <f t="shared" si="26"/>
        <v>0</v>
      </c>
      <c r="R236" s="175">
        <f t="shared" si="24"/>
        <v>0</v>
      </c>
    </row>
    <row r="237" spans="2:18" ht="15" x14ac:dyDescent="0.2">
      <c r="B237" s="126">
        <v>233</v>
      </c>
      <c r="C237" s="129" t="s">
        <v>1240</v>
      </c>
      <c r="D237" s="113">
        <v>38718</v>
      </c>
      <c r="E237" s="155">
        <v>44489</v>
      </c>
      <c r="F237" s="156">
        <f t="shared" si="25"/>
        <v>15.810958904109588</v>
      </c>
      <c r="G237" s="157">
        <v>5</v>
      </c>
      <c r="H237" s="158">
        <v>0.06</v>
      </c>
      <c r="I237" s="159">
        <f t="shared" si="27"/>
        <v>0.19</v>
      </c>
      <c r="J237" s="213">
        <v>35576.76</v>
      </c>
      <c r="K237" s="214">
        <v>1778.84</v>
      </c>
      <c r="L237" s="128">
        <v>0.37</v>
      </c>
      <c r="M237" s="160">
        <f t="shared" si="21"/>
        <v>48740.16120000001</v>
      </c>
      <c r="N237" s="160">
        <f t="shared" si="22"/>
        <v>146419.4502854466</v>
      </c>
      <c r="O237" s="160">
        <f t="shared" si="23"/>
        <v>2437.0080600000006</v>
      </c>
      <c r="P237" s="161">
        <v>0.25</v>
      </c>
      <c r="Q237" s="160">
        <f t="shared" si="26"/>
        <v>2924.4096720000007</v>
      </c>
      <c r="R237" s="175">
        <f t="shared" si="24"/>
        <v>1145.5696720000008</v>
      </c>
    </row>
    <row r="238" spans="2:18" ht="15" x14ac:dyDescent="0.2">
      <c r="B238" s="126">
        <v>234</v>
      </c>
      <c r="C238" s="129" t="s">
        <v>2490</v>
      </c>
      <c r="D238" s="113">
        <v>38718</v>
      </c>
      <c r="E238" s="155">
        <v>44489</v>
      </c>
      <c r="F238" s="156">
        <f t="shared" si="25"/>
        <v>15.810958904109588</v>
      </c>
      <c r="G238" s="157">
        <v>5</v>
      </c>
      <c r="H238" s="158">
        <v>0.06</v>
      </c>
      <c r="I238" s="159">
        <f t="shared" si="27"/>
        <v>0.19</v>
      </c>
      <c r="J238" s="213">
        <v>32.89</v>
      </c>
      <c r="K238" s="214">
        <v>0</v>
      </c>
      <c r="L238" s="128">
        <v>0.37</v>
      </c>
      <c r="M238" s="160">
        <f t="shared" si="21"/>
        <v>45.059300000000007</v>
      </c>
      <c r="N238" s="160">
        <f t="shared" si="22"/>
        <v>135.3618407041096</v>
      </c>
      <c r="O238" s="160">
        <f t="shared" si="23"/>
        <v>2.2529650000000006</v>
      </c>
      <c r="P238" s="161">
        <v>0.25</v>
      </c>
      <c r="Q238" s="160">
        <f t="shared" si="26"/>
        <v>0</v>
      </c>
      <c r="R238" s="175">
        <f t="shared" si="24"/>
        <v>0</v>
      </c>
    </row>
    <row r="239" spans="2:18" ht="15" x14ac:dyDescent="0.2">
      <c r="B239" s="126">
        <v>235</v>
      </c>
      <c r="C239" s="129" t="s">
        <v>2186</v>
      </c>
      <c r="D239" s="113">
        <v>38718</v>
      </c>
      <c r="E239" s="155">
        <v>44489</v>
      </c>
      <c r="F239" s="156">
        <f t="shared" si="25"/>
        <v>15.810958904109588</v>
      </c>
      <c r="G239" s="157">
        <v>5</v>
      </c>
      <c r="H239" s="158">
        <v>0.06</v>
      </c>
      <c r="I239" s="159">
        <f t="shared" si="27"/>
        <v>0.19</v>
      </c>
      <c r="J239" s="213">
        <v>545.37</v>
      </c>
      <c r="K239" s="214">
        <v>0</v>
      </c>
      <c r="L239" s="128">
        <v>0.37</v>
      </c>
      <c r="M239" s="160">
        <f t="shared" si="21"/>
        <v>747.15690000000006</v>
      </c>
      <c r="N239" s="160">
        <f t="shared" si="22"/>
        <v>2244.5207377561646</v>
      </c>
      <c r="O239" s="160">
        <f t="shared" si="23"/>
        <v>37.357845000000005</v>
      </c>
      <c r="P239" s="161">
        <v>0.25</v>
      </c>
      <c r="Q239" s="160">
        <f t="shared" si="26"/>
        <v>0</v>
      </c>
      <c r="R239" s="175">
        <f t="shared" si="24"/>
        <v>0</v>
      </c>
    </row>
    <row r="240" spans="2:18" ht="15" x14ac:dyDescent="0.2">
      <c r="B240" s="126">
        <v>236</v>
      </c>
      <c r="C240" s="129" t="s">
        <v>2228</v>
      </c>
      <c r="D240" s="113">
        <v>38718</v>
      </c>
      <c r="E240" s="155">
        <v>44489</v>
      </c>
      <c r="F240" s="156">
        <f t="shared" si="25"/>
        <v>15.810958904109588</v>
      </c>
      <c r="G240" s="157">
        <v>5</v>
      </c>
      <c r="H240" s="158">
        <v>0.06</v>
      </c>
      <c r="I240" s="159">
        <f t="shared" si="27"/>
        <v>0.19</v>
      </c>
      <c r="J240" s="213">
        <v>442.09</v>
      </c>
      <c r="K240" s="214">
        <v>0</v>
      </c>
      <c r="L240" s="128">
        <v>0.37</v>
      </c>
      <c r="M240" s="160">
        <f t="shared" si="21"/>
        <v>605.66330000000005</v>
      </c>
      <c r="N240" s="160">
        <f t="shared" si="22"/>
        <v>1819.4623337452056</v>
      </c>
      <c r="O240" s="160">
        <f t="shared" si="23"/>
        <v>30.283165000000004</v>
      </c>
      <c r="P240" s="161">
        <v>0.25</v>
      </c>
      <c r="Q240" s="160">
        <f t="shared" si="26"/>
        <v>0</v>
      </c>
      <c r="R240" s="175">
        <f t="shared" si="24"/>
        <v>0</v>
      </c>
    </row>
    <row r="241" spans="2:18" ht="15" x14ac:dyDescent="0.2">
      <c r="B241" s="126">
        <v>237</v>
      </c>
      <c r="C241" s="129" t="s">
        <v>2265</v>
      </c>
      <c r="D241" s="113">
        <v>38718</v>
      </c>
      <c r="E241" s="155">
        <v>44489</v>
      </c>
      <c r="F241" s="156">
        <f t="shared" si="25"/>
        <v>15.810958904109588</v>
      </c>
      <c r="G241" s="157">
        <v>15</v>
      </c>
      <c r="H241" s="158">
        <v>0.06</v>
      </c>
      <c r="I241" s="159">
        <f t="shared" si="27"/>
        <v>6.3333333333333325E-2</v>
      </c>
      <c r="J241" s="213">
        <v>378.99</v>
      </c>
      <c r="K241" s="214">
        <v>0</v>
      </c>
      <c r="L241" s="128">
        <v>0.37</v>
      </c>
      <c r="M241" s="160">
        <f t="shared" si="21"/>
        <v>519.21630000000005</v>
      </c>
      <c r="N241" s="160">
        <f t="shared" si="22"/>
        <v>519.92281350410963</v>
      </c>
      <c r="O241" s="160">
        <f t="shared" si="23"/>
        <v>25.960815000000004</v>
      </c>
      <c r="P241" s="161">
        <v>0.25</v>
      </c>
      <c r="Q241" s="160">
        <f t="shared" si="26"/>
        <v>0</v>
      </c>
      <c r="R241" s="175">
        <f t="shared" si="24"/>
        <v>0</v>
      </c>
    </row>
    <row r="242" spans="2:18" ht="15" x14ac:dyDescent="0.2">
      <c r="B242" s="126">
        <v>238</v>
      </c>
      <c r="C242" s="129" t="s">
        <v>1610</v>
      </c>
      <c r="D242" s="113">
        <v>38718</v>
      </c>
      <c r="E242" s="155">
        <v>44489</v>
      </c>
      <c r="F242" s="156">
        <f t="shared" si="25"/>
        <v>15.810958904109588</v>
      </c>
      <c r="G242" s="157">
        <v>15</v>
      </c>
      <c r="H242" s="158">
        <v>0.06</v>
      </c>
      <c r="I242" s="159">
        <f t="shared" si="27"/>
        <v>6.3333333333333325E-2</v>
      </c>
      <c r="J242" s="213">
        <v>8249.68</v>
      </c>
      <c r="K242" s="214">
        <v>0</v>
      </c>
      <c r="L242" s="128">
        <v>0.37</v>
      </c>
      <c r="M242" s="160">
        <f t="shared" si="21"/>
        <v>11302.061600000001</v>
      </c>
      <c r="N242" s="160">
        <f t="shared" si="22"/>
        <v>11317.440660989954</v>
      </c>
      <c r="O242" s="160">
        <f t="shared" si="23"/>
        <v>565.10308000000009</v>
      </c>
      <c r="P242" s="161">
        <v>0.25</v>
      </c>
      <c r="Q242" s="160">
        <f t="shared" si="26"/>
        <v>0</v>
      </c>
      <c r="R242" s="175">
        <f t="shared" si="24"/>
        <v>0</v>
      </c>
    </row>
    <row r="243" spans="2:18" ht="15" x14ac:dyDescent="0.2">
      <c r="B243" s="126">
        <v>239</v>
      </c>
      <c r="C243" s="129" t="s">
        <v>1520</v>
      </c>
      <c r="D243" s="113">
        <v>38718</v>
      </c>
      <c r="E243" s="155">
        <v>44489</v>
      </c>
      <c r="F243" s="156">
        <f t="shared" si="25"/>
        <v>15.810958904109588</v>
      </c>
      <c r="G243" s="157">
        <v>15</v>
      </c>
      <c r="H243" s="158">
        <v>0.06</v>
      </c>
      <c r="I243" s="159">
        <f t="shared" si="27"/>
        <v>6.3333333333333325E-2</v>
      </c>
      <c r="J243" s="213">
        <v>12839.82</v>
      </c>
      <c r="K243" s="214">
        <v>641.99</v>
      </c>
      <c r="L243" s="128">
        <v>0.37</v>
      </c>
      <c r="M243" s="160">
        <f t="shared" si="21"/>
        <v>17590.553400000001</v>
      </c>
      <c r="N243" s="160">
        <f t="shared" si="22"/>
        <v>17614.489404169861</v>
      </c>
      <c r="O243" s="160">
        <f t="shared" si="23"/>
        <v>879.52767000000006</v>
      </c>
      <c r="P243" s="161">
        <v>0.25</v>
      </c>
      <c r="Q243" s="160">
        <f t="shared" si="26"/>
        <v>1055.4332039999999</v>
      </c>
      <c r="R243" s="175">
        <f t="shared" si="24"/>
        <v>413.44320399999992</v>
      </c>
    </row>
    <row r="244" spans="2:18" ht="15" x14ac:dyDescent="0.2">
      <c r="B244" s="126">
        <v>240</v>
      </c>
      <c r="C244" s="129" t="s">
        <v>2215</v>
      </c>
      <c r="D244" s="113">
        <v>38718</v>
      </c>
      <c r="E244" s="155">
        <v>44489</v>
      </c>
      <c r="F244" s="156">
        <f t="shared" si="25"/>
        <v>15.810958904109588</v>
      </c>
      <c r="G244" s="157">
        <v>8</v>
      </c>
      <c r="H244" s="158">
        <v>0.06</v>
      </c>
      <c r="I244" s="159">
        <f t="shared" si="27"/>
        <v>0.11874999999999999</v>
      </c>
      <c r="J244" s="213">
        <v>468.92</v>
      </c>
      <c r="K244" s="214">
        <v>0</v>
      </c>
      <c r="L244" s="128">
        <v>0.37</v>
      </c>
      <c r="M244" s="160">
        <f t="shared" si="21"/>
        <v>642.42040000000009</v>
      </c>
      <c r="N244" s="160">
        <f t="shared" si="22"/>
        <v>1206.1773020479452</v>
      </c>
      <c r="O244" s="160">
        <f t="shared" si="23"/>
        <v>32.121020000000009</v>
      </c>
      <c r="P244" s="161">
        <v>0.25</v>
      </c>
      <c r="Q244" s="160">
        <f t="shared" si="26"/>
        <v>0</v>
      </c>
      <c r="R244" s="175">
        <f t="shared" si="24"/>
        <v>0</v>
      </c>
    </row>
    <row r="245" spans="2:18" ht="15" x14ac:dyDescent="0.2">
      <c r="B245" s="126">
        <v>241</v>
      </c>
      <c r="C245" s="129" t="s">
        <v>2066</v>
      </c>
      <c r="D245" s="113">
        <v>38718</v>
      </c>
      <c r="E245" s="155">
        <v>44489</v>
      </c>
      <c r="F245" s="156">
        <f t="shared" si="25"/>
        <v>15.810958904109588</v>
      </c>
      <c r="G245" s="157">
        <v>8</v>
      </c>
      <c r="H245" s="158">
        <v>0.06</v>
      </c>
      <c r="I245" s="159">
        <f t="shared" si="27"/>
        <v>0.11874999999999999</v>
      </c>
      <c r="J245" s="213">
        <v>932.24</v>
      </c>
      <c r="K245" s="214">
        <v>0</v>
      </c>
      <c r="L245" s="128">
        <v>0.37</v>
      </c>
      <c r="M245" s="160">
        <f t="shared" si="21"/>
        <v>1277.1688000000001</v>
      </c>
      <c r="N245" s="160">
        <f t="shared" si="22"/>
        <v>2397.9500299863016</v>
      </c>
      <c r="O245" s="160">
        <f t="shared" si="23"/>
        <v>63.858440000000009</v>
      </c>
      <c r="P245" s="161">
        <v>0.25</v>
      </c>
      <c r="Q245" s="160">
        <f t="shared" si="26"/>
        <v>0</v>
      </c>
      <c r="R245" s="175">
        <f t="shared" si="24"/>
        <v>0</v>
      </c>
    </row>
    <row r="246" spans="2:18" ht="15" x14ac:dyDescent="0.2">
      <c r="B246" s="126">
        <v>242</v>
      </c>
      <c r="C246" s="129" t="s">
        <v>1909</v>
      </c>
      <c r="D246" s="113">
        <v>38718</v>
      </c>
      <c r="E246" s="155">
        <v>44489</v>
      </c>
      <c r="F246" s="156">
        <f t="shared" si="25"/>
        <v>15.810958904109588</v>
      </c>
      <c r="G246" s="157">
        <v>15</v>
      </c>
      <c r="H246" s="158">
        <v>0.06</v>
      </c>
      <c r="I246" s="159">
        <f t="shared" si="27"/>
        <v>6.3333333333333325E-2</v>
      </c>
      <c r="J246" s="213">
        <v>1770.99</v>
      </c>
      <c r="K246" s="214">
        <v>0</v>
      </c>
      <c r="L246" s="128">
        <v>0.37</v>
      </c>
      <c r="M246" s="160">
        <f t="shared" si="21"/>
        <v>2426.2563</v>
      </c>
      <c r="N246" s="160">
        <f t="shared" si="22"/>
        <v>2429.5577811753424</v>
      </c>
      <c r="O246" s="160">
        <f t="shared" si="23"/>
        <v>121.312815</v>
      </c>
      <c r="P246" s="161">
        <v>0.25</v>
      </c>
      <c r="Q246" s="160">
        <f t="shared" si="26"/>
        <v>0</v>
      </c>
      <c r="R246" s="175">
        <f t="shared" si="24"/>
        <v>0</v>
      </c>
    </row>
    <row r="247" spans="2:18" ht="15" x14ac:dyDescent="0.2">
      <c r="B247" s="126">
        <v>243</v>
      </c>
      <c r="C247" s="129" t="s">
        <v>2314</v>
      </c>
      <c r="D247" s="113">
        <v>38718</v>
      </c>
      <c r="E247" s="155">
        <v>44489</v>
      </c>
      <c r="F247" s="156">
        <f t="shared" si="25"/>
        <v>15.810958904109588</v>
      </c>
      <c r="G247" s="157">
        <v>8</v>
      </c>
      <c r="H247" s="158">
        <v>0.06</v>
      </c>
      <c r="I247" s="159">
        <f t="shared" si="27"/>
        <v>0.11874999999999999</v>
      </c>
      <c r="J247" s="213">
        <v>274.45999999999998</v>
      </c>
      <c r="K247" s="214">
        <v>0</v>
      </c>
      <c r="L247" s="128">
        <v>0.37</v>
      </c>
      <c r="M247" s="160">
        <f t="shared" si="21"/>
        <v>376.0102</v>
      </c>
      <c r="N247" s="160">
        <f t="shared" si="22"/>
        <v>705.97846609246574</v>
      </c>
      <c r="O247" s="160">
        <f t="shared" si="23"/>
        <v>18.800509999999999</v>
      </c>
      <c r="P247" s="161">
        <v>0.25</v>
      </c>
      <c r="Q247" s="160">
        <f t="shared" si="26"/>
        <v>0</v>
      </c>
      <c r="R247" s="175">
        <f t="shared" si="24"/>
        <v>0</v>
      </c>
    </row>
    <row r="248" spans="2:18" ht="15" x14ac:dyDescent="0.2">
      <c r="B248" s="126">
        <v>244</v>
      </c>
      <c r="C248" s="129" t="s">
        <v>1524</v>
      </c>
      <c r="D248" s="113">
        <v>38718</v>
      </c>
      <c r="E248" s="155">
        <v>44489</v>
      </c>
      <c r="F248" s="156">
        <f t="shared" si="25"/>
        <v>15.810958904109588</v>
      </c>
      <c r="G248" s="157">
        <v>8</v>
      </c>
      <c r="H248" s="158">
        <v>0.06</v>
      </c>
      <c r="I248" s="159">
        <f t="shared" si="27"/>
        <v>0.11874999999999999</v>
      </c>
      <c r="J248" s="213">
        <v>12794.32</v>
      </c>
      <c r="K248" s="214">
        <v>639.73</v>
      </c>
      <c r="L248" s="128">
        <v>0.37</v>
      </c>
      <c r="M248" s="160">
        <f t="shared" si="21"/>
        <v>17528.218400000002</v>
      </c>
      <c r="N248" s="160">
        <f t="shared" si="22"/>
        <v>32910.130468178082</v>
      </c>
      <c r="O248" s="160">
        <f t="shared" si="23"/>
        <v>876.41092000000015</v>
      </c>
      <c r="P248" s="161">
        <v>0.25</v>
      </c>
      <c r="Q248" s="160">
        <f t="shared" si="26"/>
        <v>1051.6931039999999</v>
      </c>
      <c r="R248" s="175">
        <f t="shared" si="24"/>
        <v>411.96310399999993</v>
      </c>
    </row>
    <row r="249" spans="2:18" ht="15" x14ac:dyDescent="0.2">
      <c r="B249" s="126">
        <v>245</v>
      </c>
      <c r="C249" s="129" t="s">
        <v>1670</v>
      </c>
      <c r="D249" s="113">
        <v>38718</v>
      </c>
      <c r="E249" s="155">
        <v>44489</v>
      </c>
      <c r="F249" s="156">
        <f t="shared" si="25"/>
        <v>15.810958904109588</v>
      </c>
      <c r="G249" s="157">
        <v>8</v>
      </c>
      <c r="H249" s="158">
        <v>0.06</v>
      </c>
      <c r="I249" s="159">
        <f t="shared" si="27"/>
        <v>0.11874999999999999</v>
      </c>
      <c r="J249" s="213">
        <v>6258.98</v>
      </c>
      <c r="K249" s="214">
        <v>312.95</v>
      </c>
      <c r="L249" s="128">
        <v>0.37</v>
      </c>
      <c r="M249" s="160">
        <f t="shared" si="21"/>
        <v>8574.8026000000009</v>
      </c>
      <c r="N249" s="160">
        <f t="shared" si="22"/>
        <v>16099.632367934932</v>
      </c>
      <c r="O249" s="160">
        <f t="shared" si="23"/>
        <v>428.74013000000008</v>
      </c>
      <c r="P249" s="161">
        <v>0.25</v>
      </c>
      <c r="Q249" s="160">
        <f t="shared" si="26"/>
        <v>514.488156</v>
      </c>
      <c r="R249" s="175">
        <f t="shared" si="24"/>
        <v>201.53815600000001</v>
      </c>
    </row>
    <row r="250" spans="2:18" ht="15" x14ac:dyDescent="0.2">
      <c r="B250" s="126">
        <v>246</v>
      </c>
      <c r="C250" s="129" t="s">
        <v>1744</v>
      </c>
      <c r="D250" s="113">
        <v>38718</v>
      </c>
      <c r="E250" s="155">
        <v>44489</v>
      </c>
      <c r="F250" s="156">
        <f t="shared" si="25"/>
        <v>15.810958904109588</v>
      </c>
      <c r="G250" s="157">
        <v>8</v>
      </c>
      <c r="H250" s="158">
        <v>0.06</v>
      </c>
      <c r="I250" s="159">
        <f t="shared" si="27"/>
        <v>0.11874999999999999</v>
      </c>
      <c r="J250" s="213">
        <v>4157.34</v>
      </c>
      <c r="K250" s="214">
        <v>0</v>
      </c>
      <c r="L250" s="128">
        <v>0.37</v>
      </c>
      <c r="M250" s="160">
        <f t="shared" si="21"/>
        <v>5695.555800000001</v>
      </c>
      <c r="N250" s="160">
        <f t="shared" si="22"/>
        <v>10693.698594421234</v>
      </c>
      <c r="O250" s="160">
        <f t="shared" si="23"/>
        <v>284.77779000000004</v>
      </c>
      <c r="P250" s="161">
        <v>0.25</v>
      </c>
      <c r="Q250" s="160">
        <f t="shared" si="26"/>
        <v>0</v>
      </c>
      <c r="R250" s="175">
        <f t="shared" si="24"/>
        <v>0</v>
      </c>
    </row>
    <row r="251" spans="2:18" ht="15" x14ac:dyDescent="0.2">
      <c r="B251" s="126">
        <v>247</v>
      </c>
      <c r="C251" s="129" t="s">
        <v>1957</v>
      </c>
      <c r="D251" s="113">
        <v>38718</v>
      </c>
      <c r="E251" s="155">
        <v>44489</v>
      </c>
      <c r="F251" s="156">
        <f t="shared" si="25"/>
        <v>15.810958904109588</v>
      </c>
      <c r="G251" s="157">
        <v>20</v>
      </c>
      <c r="H251" s="158">
        <v>0.06</v>
      </c>
      <c r="I251" s="159">
        <f t="shared" si="27"/>
        <v>4.7500000000000001E-2</v>
      </c>
      <c r="J251" s="213">
        <v>1417.27</v>
      </c>
      <c r="K251" s="214">
        <v>0</v>
      </c>
      <c r="L251" s="128">
        <v>0.37</v>
      </c>
      <c r="M251" s="160">
        <f t="shared" si="21"/>
        <v>1941.6599000000001</v>
      </c>
      <c r="N251" s="160">
        <f t="shared" si="22"/>
        <v>1458.2264820212329</v>
      </c>
      <c r="O251" s="160">
        <f t="shared" si="23"/>
        <v>483.43341797876724</v>
      </c>
      <c r="P251" s="161">
        <v>0.25</v>
      </c>
      <c r="Q251" s="160">
        <f t="shared" si="26"/>
        <v>0</v>
      </c>
      <c r="R251" s="175">
        <f t="shared" si="24"/>
        <v>0</v>
      </c>
    </row>
    <row r="252" spans="2:18" ht="15" x14ac:dyDescent="0.2">
      <c r="B252" s="126">
        <v>248</v>
      </c>
      <c r="C252" s="129" t="s">
        <v>1487</v>
      </c>
      <c r="D252" s="113">
        <v>38718</v>
      </c>
      <c r="E252" s="155">
        <v>44489</v>
      </c>
      <c r="F252" s="156">
        <f t="shared" si="25"/>
        <v>15.810958904109588</v>
      </c>
      <c r="G252" s="157">
        <v>15</v>
      </c>
      <c r="H252" s="158">
        <v>0.06</v>
      </c>
      <c r="I252" s="159">
        <f t="shared" si="27"/>
        <v>6.3333333333333325E-2</v>
      </c>
      <c r="J252" s="213">
        <v>14480.1</v>
      </c>
      <c r="K252" s="214">
        <v>724</v>
      </c>
      <c r="L252" s="128">
        <v>0.37</v>
      </c>
      <c r="M252" s="160">
        <f t="shared" si="21"/>
        <v>19837.737000000001</v>
      </c>
      <c r="N252" s="160">
        <f t="shared" si="22"/>
        <v>19864.730815643834</v>
      </c>
      <c r="O252" s="160">
        <f t="shared" si="23"/>
        <v>991.88685000000009</v>
      </c>
      <c r="P252" s="161">
        <v>0.25</v>
      </c>
      <c r="Q252" s="160">
        <f t="shared" si="26"/>
        <v>1190.26422</v>
      </c>
      <c r="R252" s="175">
        <f t="shared" si="24"/>
        <v>466.26422000000002</v>
      </c>
    </row>
    <row r="253" spans="2:18" s="14" customFormat="1" ht="15" x14ac:dyDescent="0.2">
      <c r="B253" s="126">
        <v>249</v>
      </c>
      <c r="C253" s="129" t="s">
        <v>1562</v>
      </c>
      <c r="D253" s="113">
        <v>38718</v>
      </c>
      <c r="E253" s="155">
        <v>44489</v>
      </c>
      <c r="F253" s="156">
        <f t="shared" si="25"/>
        <v>15.810958904109588</v>
      </c>
      <c r="G253" s="157">
        <v>20</v>
      </c>
      <c r="H253" s="158">
        <v>0.06</v>
      </c>
      <c r="I253" s="159">
        <f t="shared" si="27"/>
        <v>4.7500000000000001E-2</v>
      </c>
      <c r="J253" s="213">
        <v>10395.200000000001</v>
      </c>
      <c r="K253" s="214">
        <v>519.76</v>
      </c>
      <c r="L253" s="128">
        <v>0.37</v>
      </c>
      <c r="M253" s="160">
        <f t="shared" si="21"/>
        <v>14241.424000000003</v>
      </c>
      <c r="N253" s="160">
        <f t="shared" si="22"/>
        <v>10695.602056000002</v>
      </c>
      <c r="O253" s="160">
        <f t="shared" si="23"/>
        <v>3545.8219440000012</v>
      </c>
      <c r="P253" s="161">
        <v>0.25</v>
      </c>
      <c r="Q253" s="160">
        <f t="shared" si="26"/>
        <v>2659.3664580000009</v>
      </c>
      <c r="R253" s="175">
        <f t="shared" si="24"/>
        <v>2139.6064580000011</v>
      </c>
    </row>
    <row r="254" spans="2:18" ht="15" x14ac:dyDescent="0.2">
      <c r="B254" s="126">
        <v>250</v>
      </c>
      <c r="C254" s="129" t="s">
        <v>1938</v>
      </c>
      <c r="D254" s="113">
        <v>38718</v>
      </c>
      <c r="E254" s="155">
        <v>44489</v>
      </c>
      <c r="F254" s="156">
        <f t="shared" si="25"/>
        <v>15.810958904109588</v>
      </c>
      <c r="G254" s="157">
        <v>8</v>
      </c>
      <c r="H254" s="158">
        <v>0.06</v>
      </c>
      <c r="I254" s="159">
        <f t="shared" si="27"/>
        <v>0.11874999999999999</v>
      </c>
      <c r="J254" s="213">
        <v>1483.28</v>
      </c>
      <c r="K254" s="214">
        <v>0</v>
      </c>
      <c r="L254" s="128">
        <v>0.37</v>
      </c>
      <c r="M254" s="160">
        <f t="shared" si="21"/>
        <v>2032.0936000000002</v>
      </c>
      <c r="N254" s="160">
        <f t="shared" si="22"/>
        <v>3815.3601223698629</v>
      </c>
      <c r="O254" s="160">
        <f t="shared" si="23"/>
        <v>101.60468000000002</v>
      </c>
      <c r="P254" s="161">
        <v>0.25</v>
      </c>
      <c r="Q254" s="160">
        <f t="shared" si="26"/>
        <v>0</v>
      </c>
      <c r="R254" s="175">
        <f t="shared" si="24"/>
        <v>0</v>
      </c>
    </row>
    <row r="255" spans="2:18" ht="15" x14ac:dyDescent="0.2">
      <c r="B255" s="126">
        <v>251</v>
      </c>
      <c r="C255" s="129" t="s">
        <v>1840</v>
      </c>
      <c r="D255" s="113">
        <v>38718</v>
      </c>
      <c r="E255" s="155">
        <v>44489</v>
      </c>
      <c r="F255" s="156">
        <f t="shared" si="25"/>
        <v>15.810958904109588</v>
      </c>
      <c r="G255" s="157">
        <v>20</v>
      </c>
      <c r="H255" s="158">
        <v>0.06</v>
      </c>
      <c r="I255" s="159">
        <f t="shared" si="27"/>
        <v>4.7500000000000001E-2</v>
      </c>
      <c r="J255" s="213">
        <v>2689.89</v>
      </c>
      <c r="K255" s="214">
        <v>0</v>
      </c>
      <c r="L255" s="128">
        <v>0.37</v>
      </c>
      <c r="M255" s="160">
        <f t="shared" si="21"/>
        <v>3685.1493</v>
      </c>
      <c r="N255" s="160">
        <f t="shared" si="22"/>
        <v>2767.6228465458903</v>
      </c>
      <c r="O255" s="160">
        <f t="shared" si="23"/>
        <v>917.52645345410974</v>
      </c>
      <c r="P255" s="161">
        <v>0.25</v>
      </c>
      <c r="Q255" s="160">
        <f t="shared" si="26"/>
        <v>0</v>
      </c>
      <c r="R255" s="175">
        <f t="shared" si="24"/>
        <v>0</v>
      </c>
    </row>
    <row r="256" spans="2:18" ht="15" x14ac:dyDescent="0.2">
      <c r="B256" s="126">
        <v>252</v>
      </c>
      <c r="C256" s="129" t="s">
        <v>1582</v>
      </c>
      <c r="D256" s="113">
        <v>38718</v>
      </c>
      <c r="E256" s="155">
        <v>44489</v>
      </c>
      <c r="F256" s="156">
        <f t="shared" si="25"/>
        <v>15.810958904109588</v>
      </c>
      <c r="G256" s="157">
        <v>10</v>
      </c>
      <c r="H256" s="158">
        <v>0.06</v>
      </c>
      <c r="I256" s="159">
        <f t="shared" si="27"/>
        <v>9.5000000000000001E-2</v>
      </c>
      <c r="J256" s="213">
        <v>9394.86</v>
      </c>
      <c r="K256" s="214">
        <v>469.74</v>
      </c>
      <c r="L256" s="128">
        <v>0.37</v>
      </c>
      <c r="M256" s="160">
        <f t="shared" si="21"/>
        <v>12870.958200000001</v>
      </c>
      <c r="N256" s="160">
        <f t="shared" si="22"/>
        <v>19332.708159887672</v>
      </c>
      <c r="O256" s="160">
        <f t="shared" si="23"/>
        <v>643.54791000000012</v>
      </c>
      <c r="P256" s="161">
        <v>0.25</v>
      </c>
      <c r="Q256" s="160">
        <f t="shared" si="26"/>
        <v>772.25749200000007</v>
      </c>
      <c r="R256" s="175">
        <f t="shared" si="24"/>
        <v>302.51749200000006</v>
      </c>
    </row>
    <row r="257" spans="2:18" ht="15" x14ac:dyDescent="0.2">
      <c r="B257" s="126">
        <v>253</v>
      </c>
      <c r="C257" s="129" t="s">
        <v>1731</v>
      </c>
      <c r="D257" s="113">
        <v>38718</v>
      </c>
      <c r="E257" s="155">
        <v>44489</v>
      </c>
      <c r="F257" s="156">
        <f t="shared" si="25"/>
        <v>15.810958904109588</v>
      </c>
      <c r="G257" s="157">
        <v>10</v>
      </c>
      <c r="H257" s="158">
        <v>0.06</v>
      </c>
      <c r="I257" s="159">
        <f t="shared" si="27"/>
        <v>9.5000000000000001E-2</v>
      </c>
      <c r="J257" s="213">
        <v>4483.8900000000003</v>
      </c>
      <c r="K257" s="214">
        <v>0</v>
      </c>
      <c r="L257" s="128">
        <v>0.37</v>
      </c>
      <c r="M257" s="160">
        <f t="shared" si="21"/>
        <v>6142.9293000000007</v>
      </c>
      <c r="N257" s="160">
        <f t="shared" si="22"/>
        <v>9226.9322577493149</v>
      </c>
      <c r="O257" s="160">
        <f t="shared" si="23"/>
        <v>307.14646500000003</v>
      </c>
      <c r="P257" s="161">
        <v>0.25</v>
      </c>
      <c r="Q257" s="160">
        <f t="shared" si="26"/>
        <v>0</v>
      </c>
      <c r="R257" s="175">
        <f t="shared" si="24"/>
        <v>0</v>
      </c>
    </row>
    <row r="258" spans="2:18" ht="15" x14ac:dyDescent="0.2">
      <c r="B258" s="126">
        <v>254</v>
      </c>
      <c r="C258" s="129" t="s">
        <v>1578</v>
      </c>
      <c r="D258" s="113">
        <v>38718</v>
      </c>
      <c r="E258" s="155">
        <v>44489</v>
      </c>
      <c r="F258" s="156">
        <f t="shared" si="25"/>
        <v>15.810958904109588</v>
      </c>
      <c r="G258" s="157">
        <v>15</v>
      </c>
      <c r="H258" s="158">
        <v>0.06</v>
      </c>
      <c r="I258" s="159">
        <f t="shared" si="27"/>
        <v>6.3333333333333325E-2</v>
      </c>
      <c r="J258" s="213">
        <v>9584.68</v>
      </c>
      <c r="K258" s="214">
        <v>479.23</v>
      </c>
      <c r="L258" s="128">
        <v>0.37</v>
      </c>
      <c r="M258" s="160">
        <f t="shared" si="21"/>
        <v>13131.011600000002</v>
      </c>
      <c r="N258" s="160">
        <f t="shared" si="22"/>
        <v>13148.879369209133</v>
      </c>
      <c r="O258" s="160">
        <f t="shared" si="23"/>
        <v>656.55058000000008</v>
      </c>
      <c r="P258" s="161">
        <v>0.25</v>
      </c>
      <c r="Q258" s="160">
        <f t="shared" si="26"/>
        <v>787.86069600000008</v>
      </c>
      <c r="R258" s="175">
        <f t="shared" si="24"/>
        <v>308.63069600000006</v>
      </c>
    </row>
    <row r="259" spans="2:18" ht="15" x14ac:dyDescent="0.2">
      <c r="B259" s="126">
        <v>255</v>
      </c>
      <c r="C259" s="129" t="s">
        <v>1793</v>
      </c>
      <c r="D259" s="113">
        <v>38718</v>
      </c>
      <c r="E259" s="155">
        <v>44489</v>
      </c>
      <c r="F259" s="156">
        <f t="shared" si="25"/>
        <v>15.810958904109588</v>
      </c>
      <c r="G259" s="157">
        <v>15</v>
      </c>
      <c r="H259" s="158">
        <v>0.06</v>
      </c>
      <c r="I259" s="159">
        <f t="shared" si="27"/>
        <v>6.3333333333333325E-2</v>
      </c>
      <c r="J259" s="213">
        <v>3057.25</v>
      </c>
      <c r="K259" s="214">
        <v>0</v>
      </c>
      <c r="L259" s="128">
        <v>0.37</v>
      </c>
      <c r="M259" s="160">
        <f t="shared" si="21"/>
        <v>4188.4324999999999</v>
      </c>
      <c r="N259" s="160">
        <f t="shared" si="22"/>
        <v>4194.1318282420089</v>
      </c>
      <c r="O259" s="160">
        <f t="shared" si="23"/>
        <v>209.42162500000001</v>
      </c>
      <c r="P259" s="161">
        <v>0.25</v>
      </c>
      <c r="Q259" s="160">
        <f t="shared" si="26"/>
        <v>0</v>
      </c>
      <c r="R259" s="175">
        <f t="shared" si="24"/>
        <v>0</v>
      </c>
    </row>
    <row r="260" spans="2:18" ht="15" x14ac:dyDescent="0.2">
      <c r="B260" s="126">
        <v>256</v>
      </c>
      <c r="C260" s="129" t="s">
        <v>1828</v>
      </c>
      <c r="D260" s="113">
        <v>38718</v>
      </c>
      <c r="E260" s="155">
        <v>44489</v>
      </c>
      <c r="F260" s="156">
        <f t="shared" si="25"/>
        <v>15.810958904109588</v>
      </c>
      <c r="G260" s="157">
        <v>8</v>
      </c>
      <c r="H260" s="158">
        <v>0.06</v>
      </c>
      <c r="I260" s="159">
        <f t="shared" si="27"/>
        <v>0.11874999999999999</v>
      </c>
      <c r="J260" s="213">
        <v>2772.18</v>
      </c>
      <c r="K260" s="214">
        <v>0</v>
      </c>
      <c r="L260" s="128">
        <v>0.37</v>
      </c>
      <c r="M260" s="160">
        <f t="shared" si="21"/>
        <v>3797.8866000000003</v>
      </c>
      <c r="N260" s="160">
        <f t="shared" si="22"/>
        <v>7130.7271884143838</v>
      </c>
      <c r="O260" s="160">
        <f t="shared" si="23"/>
        <v>189.89433000000002</v>
      </c>
      <c r="P260" s="161">
        <v>0.25</v>
      </c>
      <c r="Q260" s="160">
        <f t="shared" si="26"/>
        <v>0</v>
      </c>
      <c r="R260" s="175">
        <f t="shared" si="24"/>
        <v>0</v>
      </c>
    </row>
    <row r="261" spans="2:18" ht="15" x14ac:dyDescent="0.2">
      <c r="B261" s="126">
        <v>257</v>
      </c>
      <c r="C261" s="129" t="s">
        <v>1804</v>
      </c>
      <c r="D261" s="113">
        <v>38718</v>
      </c>
      <c r="E261" s="155">
        <v>44489</v>
      </c>
      <c r="F261" s="156">
        <f t="shared" si="25"/>
        <v>15.810958904109588</v>
      </c>
      <c r="G261" s="157">
        <v>15</v>
      </c>
      <c r="H261" s="158">
        <v>0.06</v>
      </c>
      <c r="I261" s="159">
        <f t="shared" si="27"/>
        <v>6.3333333333333325E-2</v>
      </c>
      <c r="J261" s="213">
        <v>3022.09</v>
      </c>
      <c r="K261" s="214">
        <v>0</v>
      </c>
      <c r="L261" s="128">
        <v>0.37</v>
      </c>
      <c r="M261" s="160">
        <f t="shared" ref="M261:M324" si="28">J261*(1+L261)</f>
        <v>4140.2633000000005</v>
      </c>
      <c r="N261" s="160">
        <f t="shared" ref="N261:N324" si="29">F261*I261*M261</f>
        <v>4145.8970829378995</v>
      </c>
      <c r="O261" s="160">
        <f t="shared" ref="O261:O324" si="30">IF(M261-N261&lt;=0,5%*M261,M261-N261)</f>
        <v>207.01316500000004</v>
      </c>
      <c r="P261" s="161">
        <v>0.25</v>
      </c>
      <c r="Q261" s="160">
        <f t="shared" si="26"/>
        <v>0</v>
      </c>
      <c r="R261" s="175">
        <f t="shared" ref="R261:R324" si="31">Q261-K261</f>
        <v>0</v>
      </c>
    </row>
    <row r="262" spans="2:18" ht="15" x14ac:dyDescent="0.2">
      <c r="B262" s="126">
        <v>258</v>
      </c>
      <c r="C262" s="129" t="s">
        <v>1534</v>
      </c>
      <c r="D262" s="113">
        <v>38718</v>
      </c>
      <c r="E262" s="155">
        <v>44489</v>
      </c>
      <c r="F262" s="156">
        <f t="shared" ref="F262:F325" si="32">(E262-D262)/365</f>
        <v>15.810958904109588</v>
      </c>
      <c r="G262" s="157">
        <v>15</v>
      </c>
      <c r="H262" s="158">
        <v>0.06</v>
      </c>
      <c r="I262" s="159">
        <f t="shared" si="27"/>
        <v>6.3333333333333325E-2</v>
      </c>
      <c r="J262" s="213">
        <v>11786.92</v>
      </c>
      <c r="K262" s="214">
        <v>589.35</v>
      </c>
      <c r="L262" s="128">
        <v>0.37</v>
      </c>
      <c r="M262" s="160">
        <f t="shared" si="28"/>
        <v>16148.080400000001</v>
      </c>
      <c r="N262" s="160">
        <f t="shared" si="29"/>
        <v>16170.053587028309</v>
      </c>
      <c r="O262" s="160">
        <f t="shared" si="30"/>
        <v>807.40402000000006</v>
      </c>
      <c r="P262" s="161">
        <v>0.25</v>
      </c>
      <c r="Q262" s="160">
        <f t="shared" ref="Q262:Q325" si="33">IF(K262&lt;=0,0,IF(O262&gt;M262*H262, O262*(1-P262),M262*H262))</f>
        <v>968.88482399999998</v>
      </c>
      <c r="R262" s="175">
        <f t="shared" si="31"/>
        <v>379.53482399999996</v>
      </c>
    </row>
    <row r="263" spans="2:18" ht="15" x14ac:dyDescent="0.2">
      <c r="B263" s="126">
        <v>259</v>
      </c>
      <c r="C263" s="129" t="s">
        <v>2103</v>
      </c>
      <c r="D263" s="113">
        <v>38718</v>
      </c>
      <c r="E263" s="155">
        <v>44489</v>
      </c>
      <c r="F263" s="156">
        <f t="shared" si="32"/>
        <v>15.810958904109588</v>
      </c>
      <c r="G263" s="157">
        <v>15</v>
      </c>
      <c r="H263" s="158">
        <v>0.06</v>
      </c>
      <c r="I263" s="159">
        <f t="shared" si="27"/>
        <v>6.3333333333333325E-2</v>
      </c>
      <c r="J263" s="213">
        <v>780.11</v>
      </c>
      <c r="K263" s="214">
        <v>0</v>
      </c>
      <c r="L263" s="128">
        <v>0.37</v>
      </c>
      <c r="M263" s="160">
        <f t="shared" si="28"/>
        <v>1068.7507000000001</v>
      </c>
      <c r="N263" s="160">
        <f t="shared" si="29"/>
        <v>1070.2049817744291</v>
      </c>
      <c r="O263" s="160">
        <f t="shared" si="30"/>
        <v>53.437535000000004</v>
      </c>
      <c r="P263" s="161">
        <v>0.25</v>
      </c>
      <c r="Q263" s="160">
        <f t="shared" si="33"/>
        <v>0</v>
      </c>
      <c r="R263" s="175">
        <f t="shared" si="31"/>
        <v>0</v>
      </c>
    </row>
    <row r="264" spans="2:18" ht="15" x14ac:dyDescent="0.2">
      <c r="B264" s="126">
        <v>260</v>
      </c>
      <c r="C264" s="129" t="s">
        <v>1639</v>
      </c>
      <c r="D264" s="113">
        <v>38718</v>
      </c>
      <c r="E264" s="155">
        <v>44489</v>
      </c>
      <c r="F264" s="156">
        <f t="shared" si="32"/>
        <v>15.810958904109588</v>
      </c>
      <c r="G264" s="157">
        <v>20</v>
      </c>
      <c r="H264" s="158">
        <v>0.06</v>
      </c>
      <c r="I264" s="159">
        <f t="shared" si="27"/>
        <v>4.7500000000000001E-2</v>
      </c>
      <c r="J264" s="213">
        <v>7156.42</v>
      </c>
      <c r="K264" s="214">
        <v>357.82</v>
      </c>
      <c r="L264" s="128">
        <v>0.37</v>
      </c>
      <c r="M264" s="160">
        <f t="shared" si="28"/>
        <v>9804.2954000000009</v>
      </c>
      <c r="N264" s="160">
        <f t="shared" si="29"/>
        <v>7363.2273035246581</v>
      </c>
      <c r="O264" s="160">
        <f t="shared" si="30"/>
        <v>2441.0680964753428</v>
      </c>
      <c r="P264" s="161">
        <v>0.25</v>
      </c>
      <c r="Q264" s="160">
        <f t="shared" si="33"/>
        <v>1830.8010723565071</v>
      </c>
      <c r="R264" s="175">
        <f t="shared" si="31"/>
        <v>1472.9810723565072</v>
      </c>
    </row>
    <row r="265" spans="2:18" ht="15" x14ac:dyDescent="0.2">
      <c r="B265" s="126">
        <v>261</v>
      </c>
      <c r="C265" s="129" t="s">
        <v>2439</v>
      </c>
      <c r="D265" s="113">
        <v>38718</v>
      </c>
      <c r="E265" s="155">
        <v>44489</v>
      </c>
      <c r="F265" s="156">
        <f t="shared" si="32"/>
        <v>15.810958904109588</v>
      </c>
      <c r="G265" s="157">
        <v>5</v>
      </c>
      <c r="H265" s="158">
        <v>0.06</v>
      </c>
      <c r="I265" s="159">
        <f t="shared" si="27"/>
        <v>0.19</v>
      </c>
      <c r="J265" s="213">
        <v>102.65</v>
      </c>
      <c r="K265" s="214">
        <v>0</v>
      </c>
      <c r="L265" s="128">
        <v>0.37</v>
      </c>
      <c r="M265" s="160">
        <f t="shared" si="28"/>
        <v>140.63050000000001</v>
      </c>
      <c r="N265" s="160">
        <f t="shared" si="29"/>
        <v>422.46558067123289</v>
      </c>
      <c r="O265" s="160">
        <f t="shared" si="30"/>
        <v>7.0315250000000011</v>
      </c>
      <c r="P265" s="161">
        <v>0.25</v>
      </c>
      <c r="Q265" s="160">
        <f t="shared" si="33"/>
        <v>0</v>
      </c>
      <c r="R265" s="175">
        <f t="shared" si="31"/>
        <v>0</v>
      </c>
    </row>
    <row r="266" spans="2:18" ht="15" x14ac:dyDescent="0.2">
      <c r="B266" s="126">
        <v>262</v>
      </c>
      <c r="C266" s="129" t="s">
        <v>1317</v>
      </c>
      <c r="D266" s="113">
        <v>38718</v>
      </c>
      <c r="E266" s="155">
        <v>44489</v>
      </c>
      <c r="F266" s="156">
        <f t="shared" si="32"/>
        <v>15.810958904109588</v>
      </c>
      <c r="G266" s="157">
        <v>15</v>
      </c>
      <c r="H266" s="158">
        <v>0.06</v>
      </c>
      <c r="I266" s="159">
        <f t="shared" ref="I266:I329" si="34">(95/G266/100)</f>
        <v>6.3333333333333325E-2</v>
      </c>
      <c r="J266" s="213">
        <v>24919.98</v>
      </c>
      <c r="K266" s="214">
        <v>1246</v>
      </c>
      <c r="L266" s="128">
        <v>0.37</v>
      </c>
      <c r="M266" s="160">
        <f t="shared" si="28"/>
        <v>34140.372600000002</v>
      </c>
      <c r="N266" s="160">
        <f t="shared" si="29"/>
        <v>34186.828449473971</v>
      </c>
      <c r="O266" s="160">
        <f t="shared" si="30"/>
        <v>1707.0186300000003</v>
      </c>
      <c r="P266" s="161">
        <v>0.25</v>
      </c>
      <c r="Q266" s="160">
        <f t="shared" si="33"/>
        <v>2048.422356</v>
      </c>
      <c r="R266" s="175">
        <f t="shared" si="31"/>
        <v>802.42235600000004</v>
      </c>
    </row>
    <row r="267" spans="2:18" ht="15" x14ac:dyDescent="0.2">
      <c r="B267" s="126">
        <v>263</v>
      </c>
      <c r="C267" s="129" t="s">
        <v>1734</v>
      </c>
      <c r="D267" s="113">
        <v>38718</v>
      </c>
      <c r="E267" s="155">
        <v>44489</v>
      </c>
      <c r="F267" s="156">
        <f t="shared" si="32"/>
        <v>15.810958904109588</v>
      </c>
      <c r="G267" s="157">
        <v>15</v>
      </c>
      <c r="H267" s="158">
        <v>0.06</v>
      </c>
      <c r="I267" s="159">
        <f t="shared" si="34"/>
        <v>6.3333333333333325E-2</v>
      </c>
      <c r="J267" s="213">
        <v>4446.59</v>
      </c>
      <c r="K267" s="214">
        <v>0</v>
      </c>
      <c r="L267" s="128">
        <v>0.37</v>
      </c>
      <c r="M267" s="160">
        <f t="shared" si="28"/>
        <v>6091.828300000001</v>
      </c>
      <c r="N267" s="160">
        <f t="shared" si="29"/>
        <v>6100.1176371388128</v>
      </c>
      <c r="O267" s="160">
        <f t="shared" si="30"/>
        <v>304.59141500000004</v>
      </c>
      <c r="P267" s="161">
        <v>0.25</v>
      </c>
      <c r="Q267" s="160">
        <f t="shared" si="33"/>
        <v>0</v>
      </c>
      <c r="R267" s="175">
        <f t="shared" si="31"/>
        <v>0</v>
      </c>
    </row>
    <row r="268" spans="2:18" ht="15" x14ac:dyDescent="0.2">
      <c r="B268" s="126">
        <v>264</v>
      </c>
      <c r="C268" s="129" t="s">
        <v>2305</v>
      </c>
      <c r="D268" s="113">
        <v>38718</v>
      </c>
      <c r="E268" s="155">
        <v>44489</v>
      </c>
      <c r="F268" s="156">
        <f t="shared" si="32"/>
        <v>15.810958904109588</v>
      </c>
      <c r="G268" s="157">
        <v>15</v>
      </c>
      <c r="H268" s="158">
        <v>0.06</v>
      </c>
      <c r="I268" s="159">
        <f t="shared" si="34"/>
        <v>6.3333333333333325E-2</v>
      </c>
      <c r="J268" s="213">
        <v>298.72000000000003</v>
      </c>
      <c r="K268" s="214">
        <v>0</v>
      </c>
      <c r="L268" s="128">
        <v>0.37</v>
      </c>
      <c r="M268" s="160">
        <f t="shared" si="28"/>
        <v>409.24640000000005</v>
      </c>
      <c r="N268" s="160">
        <f t="shared" si="29"/>
        <v>409.80327409680365</v>
      </c>
      <c r="O268" s="160">
        <f t="shared" si="30"/>
        <v>20.462320000000005</v>
      </c>
      <c r="P268" s="161">
        <v>0.25</v>
      </c>
      <c r="Q268" s="160">
        <f t="shared" si="33"/>
        <v>0</v>
      </c>
      <c r="R268" s="175">
        <f t="shared" si="31"/>
        <v>0</v>
      </c>
    </row>
    <row r="269" spans="2:18" ht="15" x14ac:dyDescent="0.2">
      <c r="B269" s="126">
        <v>265</v>
      </c>
      <c r="C269" s="129" t="s">
        <v>1712</v>
      </c>
      <c r="D269" s="113">
        <v>38718</v>
      </c>
      <c r="E269" s="155">
        <v>44489</v>
      </c>
      <c r="F269" s="156">
        <f t="shared" si="32"/>
        <v>15.810958904109588</v>
      </c>
      <c r="G269" s="157">
        <v>20</v>
      </c>
      <c r="H269" s="158">
        <v>0.06</v>
      </c>
      <c r="I269" s="159">
        <f t="shared" si="34"/>
        <v>4.7500000000000001E-2</v>
      </c>
      <c r="J269" s="213">
        <v>4816.24</v>
      </c>
      <c r="K269" s="214">
        <v>0</v>
      </c>
      <c r="L269" s="128">
        <v>0.37</v>
      </c>
      <c r="M269" s="160">
        <f t="shared" si="28"/>
        <v>6598.2488000000003</v>
      </c>
      <c r="N269" s="160">
        <f t="shared" si="29"/>
        <v>4955.4204292547947</v>
      </c>
      <c r="O269" s="160">
        <f t="shared" si="30"/>
        <v>1642.8283707452056</v>
      </c>
      <c r="P269" s="161">
        <v>0.25</v>
      </c>
      <c r="Q269" s="160">
        <f t="shared" si="33"/>
        <v>0</v>
      </c>
      <c r="R269" s="175">
        <f t="shared" si="31"/>
        <v>0</v>
      </c>
    </row>
    <row r="270" spans="2:18" ht="15" x14ac:dyDescent="0.2">
      <c r="B270" s="126">
        <v>266</v>
      </c>
      <c r="C270" s="129" t="s">
        <v>2076</v>
      </c>
      <c r="D270" s="113">
        <v>38718</v>
      </c>
      <c r="E270" s="155">
        <v>44489</v>
      </c>
      <c r="F270" s="156">
        <f t="shared" si="32"/>
        <v>15.810958904109588</v>
      </c>
      <c r="G270" s="157">
        <v>20</v>
      </c>
      <c r="H270" s="158">
        <v>0.06</v>
      </c>
      <c r="I270" s="159">
        <f t="shared" si="34"/>
        <v>4.7500000000000001E-2</v>
      </c>
      <c r="J270" s="213">
        <v>896.45</v>
      </c>
      <c r="K270" s="214">
        <v>0</v>
      </c>
      <c r="L270" s="128">
        <v>0.37</v>
      </c>
      <c r="M270" s="160">
        <f t="shared" si="28"/>
        <v>1228.1365000000001</v>
      </c>
      <c r="N270" s="160">
        <f t="shared" si="29"/>
        <v>922.3557471815069</v>
      </c>
      <c r="O270" s="160">
        <f t="shared" si="30"/>
        <v>305.78075281849317</v>
      </c>
      <c r="P270" s="161">
        <v>0.25</v>
      </c>
      <c r="Q270" s="160">
        <f t="shared" si="33"/>
        <v>0</v>
      </c>
      <c r="R270" s="175">
        <f t="shared" si="31"/>
        <v>0</v>
      </c>
    </row>
    <row r="271" spans="2:18" ht="15" x14ac:dyDescent="0.2">
      <c r="B271" s="126">
        <v>267</v>
      </c>
      <c r="C271" s="129" t="s">
        <v>1526</v>
      </c>
      <c r="D271" s="113">
        <v>38718</v>
      </c>
      <c r="E271" s="155">
        <v>44489</v>
      </c>
      <c r="F271" s="156">
        <f t="shared" si="32"/>
        <v>15.810958904109588</v>
      </c>
      <c r="G271" s="157">
        <v>10</v>
      </c>
      <c r="H271" s="158">
        <v>0.06</v>
      </c>
      <c r="I271" s="159">
        <f t="shared" si="34"/>
        <v>9.5000000000000001E-2</v>
      </c>
      <c r="J271" s="213">
        <v>12629.98</v>
      </c>
      <c r="K271" s="214">
        <v>631.5</v>
      </c>
      <c r="L271" s="128">
        <v>0.37</v>
      </c>
      <c r="M271" s="160">
        <f t="shared" si="28"/>
        <v>17303.0726</v>
      </c>
      <c r="N271" s="160">
        <f t="shared" si="29"/>
        <v>25989.926130375341</v>
      </c>
      <c r="O271" s="160">
        <f t="shared" si="30"/>
        <v>865.15363000000002</v>
      </c>
      <c r="P271" s="161">
        <v>0.25</v>
      </c>
      <c r="Q271" s="160">
        <f t="shared" si="33"/>
        <v>1038.184356</v>
      </c>
      <c r="R271" s="175">
        <f t="shared" si="31"/>
        <v>406.68435599999998</v>
      </c>
    </row>
    <row r="272" spans="2:18" ht="15" x14ac:dyDescent="0.2">
      <c r="B272" s="126">
        <v>268</v>
      </c>
      <c r="C272" s="129" t="s">
        <v>1980</v>
      </c>
      <c r="D272" s="113">
        <v>38718</v>
      </c>
      <c r="E272" s="155">
        <v>44489</v>
      </c>
      <c r="F272" s="156">
        <f t="shared" si="32"/>
        <v>15.810958904109588</v>
      </c>
      <c r="G272" s="157">
        <v>8</v>
      </c>
      <c r="H272" s="158">
        <v>0.06</v>
      </c>
      <c r="I272" s="159">
        <f t="shared" si="34"/>
        <v>0.11874999999999999</v>
      </c>
      <c r="J272" s="213">
        <v>1260.68</v>
      </c>
      <c r="K272" s="214">
        <v>0</v>
      </c>
      <c r="L272" s="128">
        <v>0.37</v>
      </c>
      <c r="M272" s="160">
        <f t="shared" si="28"/>
        <v>1727.1316000000002</v>
      </c>
      <c r="N272" s="160">
        <f t="shared" si="29"/>
        <v>3242.7783015136988</v>
      </c>
      <c r="O272" s="160">
        <f t="shared" si="30"/>
        <v>86.356580000000008</v>
      </c>
      <c r="P272" s="161">
        <v>0.25</v>
      </c>
      <c r="Q272" s="160">
        <f t="shared" si="33"/>
        <v>0</v>
      </c>
      <c r="R272" s="175">
        <f t="shared" si="31"/>
        <v>0</v>
      </c>
    </row>
    <row r="273" spans="2:18" ht="15" x14ac:dyDescent="0.2">
      <c r="B273" s="126">
        <v>269</v>
      </c>
      <c r="C273" s="129" t="s">
        <v>2197</v>
      </c>
      <c r="D273" s="113">
        <v>38718</v>
      </c>
      <c r="E273" s="155">
        <v>44489</v>
      </c>
      <c r="F273" s="156">
        <f t="shared" si="32"/>
        <v>15.810958904109588</v>
      </c>
      <c r="G273" s="157">
        <v>8</v>
      </c>
      <c r="H273" s="158">
        <v>0.06</v>
      </c>
      <c r="I273" s="159">
        <f t="shared" si="34"/>
        <v>0.11874999999999999</v>
      </c>
      <c r="J273" s="213">
        <v>498.95</v>
      </c>
      <c r="K273" s="214">
        <v>0</v>
      </c>
      <c r="L273" s="128">
        <v>0.37</v>
      </c>
      <c r="M273" s="160">
        <f t="shared" si="28"/>
        <v>683.56150000000002</v>
      </c>
      <c r="N273" s="160">
        <f t="shared" si="29"/>
        <v>1283.4218307106164</v>
      </c>
      <c r="O273" s="160">
        <f t="shared" si="30"/>
        <v>34.178075</v>
      </c>
      <c r="P273" s="161">
        <v>0.25</v>
      </c>
      <c r="Q273" s="160">
        <f t="shared" si="33"/>
        <v>0</v>
      </c>
      <c r="R273" s="175">
        <f t="shared" si="31"/>
        <v>0</v>
      </c>
    </row>
    <row r="274" spans="2:18" ht="15" x14ac:dyDescent="0.2">
      <c r="B274" s="126">
        <v>270</v>
      </c>
      <c r="C274" s="129" t="s">
        <v>2371</v>
      </c>
      <c r="D274" s="113">
        <v>38718</v>
      </c>
      <c r="E274" s="155">
        <v>44489</v>
      </c>
      <c r="F274" s="156">
        <f t="shared" si="32"/>
        <v>15.810958904109588</v>
      </c>
      <c r="G274" s="157">
        <v>8</v>
      </c>
      <c r="H274" s="158">
        <v>0.06</v>
      </c>
      <c r="I274" s="159">
        <f t="shared" si="34"/>
        <v>0.11874999999999999</v>
      </c>
      <c r="J274" s="213">
        <v>201.12</v>
      </c>
      <c r="K274" s="214">
        <v>0</v>
      </c>
      <c r="L274" s="128">
        <v>0.37</v>
      </c>
      <c r="M274" s="160">
        <f t="shared" si="28"/>
        <v>275.53440000000001</v>
      </c>
      <c r="N274" s="160">
        <f t="shared" si="29"/>
        <v>517.3299901643835</v>
      </c>
      <c r="O274" s="160">
        <f t="shared" si="30"/>
        <v>13.776720000000001</v>
      </c>
      <c r="P274" s="161">
        <v>0.25</v>
      </c>
      <c r="Q274" s="160">
        <f t="shared" si="33"/>
        <v>0</v>
      </c>
      <c r="R274" s="175">
        <f t="shared" si="31"/>
        <v>0</v>
      </c>
    </row>
    <row r="275" spans="2:18" ht="15" x14ac:dyDescent="0.2">
      <c r="B275" s="126">
        <v>271</v>
      </c>
      <c r="C275" s="129" t="s">
        <v>2368</v>
      </c>
      <c r="D275" s="113">
        <v>38718</v>
      </c>
      <c r="E275" s="155">
        <v>44489</v>
      </c>
      <c r="F275" s="156">
        <f t="shared" si="32"/>
        <v>15.810958904109588</v>
      </c>
      <c r="G275" s="157">
        <v>8</v>
      </c>
      <c r="H275" s="158">
        <v>0.06</v>
      </c>
      <c r="I275" s="159">
        <f t="shared" si="34"/>
        <v>0.11874999999999999</v>
      </c>
      <c r="J275" s="213">
        <v>203.74</v>
      </c>
      <c r="K275" s="214">
        <v>0</v>
      </c>
      <c r="L275" s="128">
        <v>0.37</v>
      </c>
      <c r="M275" s="160">
        <f t="shared" si="28"/>
        <v>279.12380000000002</v>
      </c>
      <c r="N275" s="160">
        <f t="shared" si="29"/>
        <v>524.06927305136981</v>
      </c>
      <c r="O275" s="160">
        <f t="shared" si="30"/>
        <v>13.956190000000001</v>
      </c>
      <c r="P275" s="161">
        <v>0.25</v>
      </c>
      <c r="Q275" s="160">
        <f t="shared" si="33"/>
        <v>0</v>
      </c>
      <c r="R275" s="175">
        <f t="shared" si="31"/>
        <v>0</v>
      </c>
    </row>
    <row r="276" spans="2:18" ht="15" x14ac:dyDescent="0.2">
      <c r="B276" s="126">
        <v>272</v>
      </c>
      <c r="C276" s="129" t="s">
        <v>2269</v>
      </c>
      <c r="D276" s="113">
        <v>38718</v>
      </c>
      <c r="E276" s="155">
        <v>44489</v>
      </c>
      <c r="F276" s="156">
        <f t="shared" si="32"/>
        <v>15.810958904109588</v>
      </c>
      <c r="G276" s="157">
        <v>8</v>
      </c>
      <c r="H276" s="158">
        <v>0.06</v>
      </c>
      <c r="I276" s="159">
        <f t="shared" si="34"/>
        <v>0.11874999999999999</v>
      </c>
      <c r="J276" s="213">
        <v>367.42</v>
      </c>
      <c r="K276" s="214">
        <v>0</v>
      </c>
      <c r="L276" s="128">
        <v>0.37</v>
      </c>
      <c r="M276" s="160">
        <f t="shared" si="28"/>
        <v>503.36540000000008</v>
      </c>
      <c r="N276" s="160">
        <f t="shared" si="29"/>
        <v>945.09439631164389</v>
      </c>
      <c r="O276" s="160">
        <f t="shared" si="30"/>
        <v>25.168270000000007</v>
      </c>
      <c r="P276" s="161">
        <v>0.25</v>
      </c>
      <c r="Q276" s="160">
        <f t="shared" si="33"/>
        <v>0</v>
      </c>
      <c r="R276" s="175">
        <f t="shared" si="31"/>
        <v>0</v>
      </c>
    </row>
    <row r="277" spans="2:18" ht="15" x14ac:dyDescent="0.2">
      <c r="B277" s="126">
        <v>273</v>
      </c>
      <c r="C277" s="129" t="s">
        <v>2310</v>
      </c>
      <c r="D277" s="113">
        <v>38718</v>
      </c>
      <c r="E277" s="155">
        <v>44489</v>
      </c>
      <c r="F277" s="156">
        <f t="shared" si="32"/>
        <v>15.810958904109588</v>
      </c>
      <c r="G277" s="157">
        <v>8</v>
      </c>
      <c r="H277" s="158">
        <v>0.06</v>
      </c>
      <c r="I277" s="159">
        <f t="shared" si="34"/>
        <v>0.11874999999999999</v>
      </c>
      <c r="J277" s="213">
        <v>289</v>
      </c>
      <c r="K277" s="214">
        <v>0</v>
      </c>
      <c r="L277" s="128">
        <v>0.37</v>
      </c>
      <c r="M277" s="160">
        <f t="shared" si="28"/>
        <v>395.93</v>
      </c>
      <c r="N277" s="160">
        <f t="shared" si="29"/>
        <v>743.37891386986291</v>
      </c>
      <c r="O277" s="160">
        <f t="shared" si="30"/>
        <v>19.796500000000002</v>
      </c>
      <c r="P277" s="161">
        <v>0.25</v>
      </c>
      <c r="Q277" s="160">
        <f t="shared" si="33"/>
        <v>0</v>
      </c>
      <c r="R277" s="175">
        <f t="shared" si="31"/>
        <v>0</v>
      </c>
    </row>
    <row r="278" spans="2:18" ht="15" x14ac:dyDescent="0.2">
      <c r="B278" s="126">
        <v>274</v>
      </c>
      <c r="C278" s="129" t="s">
        <v>1969</v>
      </c>
      <c r="D278" s="113">
        <v>38718</v>
      </c>
      <c r="E278" s="155">
        <v>44489</v>
      </c>
      <c r="F278" s="156">
        <f t="shared" si="32"/>
        <v>15.810958904109588</v>
      </c>
      <c r="G278" s="157">
        <v>8</v>
      </c>
      <c r="H278" s="158">
        <v>0.06</v>
      </c>
      <c r="I278" s="159">
        <f t="shared" si="34"/>
        <v>0.11874999999999999</v>
      </c>
      <c r="J278" s="213">
        <v>1304.0999999999999</v>
      </c>
      <c r="K278" s="214">
        <v>0</v>
      </c>
      <c r="L278" s="128">
        <v>0.37</v>
      </c>
      <c r="M278" s="160">
        <f t="shared" si="28"/>
        <v>1786.617</v>
      </c>
      <c r="N278" s="160">
        <f t="shared" si="29"/>
        <v>3354.4651957705478</v>
      </c>
      <c r="O278" s="160">
        <f t="shared" si="30"/>
        <v>89.330849999999998</v>
      </c>
      <c r="P278" s="161">
        <v>0.25</v>
      </c>
      <c r="Q278" s="160">
        <f t="shared" si="33"/>
        <v>0</v>
      </c>
      <c r="R278" s="175">
        <f t="shared" si="31"/>
        <v>0</v>
      </c>
    </row>
    <row r="279" spans="2:18" ht="15" x14ac:dyDescent="0.2">
      <c r="B279" s="126">
        <v>275</v>
      </c>
      <c r="C279" s="129" t="s">
        <v>1885</v>
      </c>
      <c r="D279" s="113">
        <v>38718</v>
      </c>
      <c r="E279" s="155">
        <v>44489</v>
      </c>
      <c r="F279" s="156">
        <f t="shared" si="32"/>
        <v>15.810958904109588</v>
      </c>
      <c r="G279" s="157">
        <v>10</v>
      </c>
      <c r="H279" s="158">
        <v>0.06</v>
      </c>
      <c r="I279" s="159">
        <f t="shared" si="34"/>
        <v>9.5000000000000001E-2</v>
      </c>
      <c r="J279" s="213">
        <v>2074.16</v>
      </c>
      <c r="K279" s="214">
        <v>0</v>
      </c>
      <c r="L279" s="128">
        <v>0.37</v>
      </c>
      <c r="M279" s="160">
        <f t="shared" si="28"/>
        <v>2841.5992000000001</v>
      </c>
      <c r="N279" s="160">
        <f t="shared" si="29"/>
        <v>4268.1987764493151</v>
      </c>
      <c r="O279" s="160">
        <f t="shared" si="30"/>
        <v>142.07996</v>
      </c>
      <c r="P279" s="161">
        <v>0.25</v>
      </c>
      <c r="Q279" s="160">
        <f t="shared" si="33"/>
        <v>0</v>
      </c>
      <c r="R279" s="175">
        <f t="shared" si="31"/>
        <v>0</v>
      </c>
    </row>
    <row r="280" spans="2:18" ht="15" x14ac:dyDescent="0.2">
      <c r="B280" s="126">
        <v>276</v>
      </c>
      <c r="C280" s="129" t="s">
        <v>2089</v>
      </c>
      <c r="D280" s="113">
        <v>38718</v>
      </c>
      <c r="E280" s="155">
        <v>44489</v>
      </c>
      <c r="F280" s="156">
        <f t="shared" si="32"/>
        <v>15.810958904109588</v>
      </c>
      <c r="G280" s="157">
        <v>5</v>
      </c>
      <c r="H280" s="158">
        <v>0.06</v>
      </c>
      <c r="I280" s="159">
        <f t="shared" si="34"/>
        <v>0.19</v>
      </c>
      <c r="J280" s="213">
        <v>848.79</v>
      </c>
      <c r="K280" s="214">
        <v>0</v>
      </c>
      <c r="L280" s="128">
        <v>0.37</v>
      </c>
      <c r="M280" s="160">
        <f t="shared" si="28"/>
        <v>1162.8423</v>
      </c>
      <c r="N280" s="160">
        <f t="shared" si="29"/>
        <v>3493.273845279452</v>
      </c>
      <c r="O280" s="160">
        <f t="shared" si="30"/>
        <v>58.142115000000004</v>
      </c>
      <c r="P280" s="161">
        <v>0.25</v>
      </c>
      <c r="Q280" s="160">
        <f t="shared" si="33"/>
        <v>0</v>
      </c>
      <c r="R280" s="175">
        <f t="shared" si="31"/>
        <v>0</v>
      </c>
    </row>
    <row r="281" spans="2:18" ht="15" x14ac:dyDescent="0.2">
      <c r="B281" s="126">
        <v>277</v>
      </c>
      <c r="C281" s="129" t="s">
        <v>1881</v>
      </c>
      <c r="D281" s="113">
        <v>38718</v>
      </c>
      <c r="E281" s="155">
        <v>44489</v>
      </c>
      <c r="F281" s="156">
        <f t="shared" si="32"/>
        <v>15.810958904109588</v>
      </c>
      <c r="G281" s="157">
        <v>5</v>
      </c>
      <c r="H281" s="158">
        <v>0.06</v>
      </c>
      <c r="I281" s="159">
        <f t="shared" si="34"/>
        <v>0.19</v>
      </c>
      <c r="J281" s="213">
        <v>2119.4299999999998</v>
      </c>
      <c r="K281" s="214">
        <v>0</v>
      </c>
      <c r="L281" s="128">
        <v>0.37</v>
      </c>
      <c r="M281" s="160">
        <f t="shared" si="28"/>
        <v>2903.6190999999999</v>
      </c>
      <c r="N281" s="160">
        <f t="shared" si="29"/>
        <v>8722.7104300246574</v>
      </c>
      <c r="O281" s="160">
        <f t="shared" si="30"/>
        <v>145.18095500000001</v>
      </c>
      <c r="P281" s="161">
        <v>0.25</v>
      </c>
      <c r="Q281" s="160">
        <f t="shared" si="33"/>
        <v>0</v>
      </c>
      <c r="R281" s="175">
        <f t="shared" si="31"/>
        <v>0</v>
      </c>
    </row>
    <row r="282" spans="2:18" ht="15" x14ac:dyDescent="0.2">
      <c r="B282" s="126">
        <v>278</v>
      </c>
      <c r="C282" s="129" t="s">
        <v>2524</v>
      </c>
      <c r="D282" s="113">
        <v>38718</v>
      </c>
      <c r="E282" s="155">
        <v>44489</v>
      </c>
      <c r="F282" s="156">
        <f t="shared" si="32"/>
        <v>15.810958904109588</v>
      </c>
      <c r="G282" s="157">
        <v>5</v>
      </c>
      <c r="H282" s="158">
        <v>0.06</v>
      </c>
      <c r="I282" s="159">
        <f t="shared" si="34"/>
        <v>0.19</v>
      </c>
      <c r="J282" s="213">
        <v>0</v>
      </c>
      <c r="K282" s="214">
        <v>0</v>
      </c>
      <c r="L282" s="128">
        <v>0.37</v>
      </c>
      <c r="M282" s="160">
        <f t="shared" si="28"/>
        <v>0</v>
      </c>
      <c r="N282" s="160">
        <f t="shared" si="29"/>
        <v>0</v>
      </c>
      <c r="O282" s="160">
        <f t="shared" si="30"/>
        <v>0</v>
      </c>
      <c r="P282" s="161">
        <v>0.25</v>
      </c>
      <c r="Q282" s="160">
        <f t="shared" si="33"/>
        <v>0</v>
      </c>
      <c r="R282" s="175">
        <f t="shared" si="31"/>
        <v>0</v>
      </c>
    </row>
    <row r="283" spans="2:18" ht="15" x14ac:dyDescent="0.2">
      <c r="B283" s="126">
        <v>279</v>
      </c>
      <c r="C283" s="129" t="s">
        <v>1634</v>
      </c>
      <c r="D283" s="113">
        <v>38718</v>
      </c>
      <c r="E283" s="155">
        <v>44489</v>
      </c>
      <c r="F283" s="156">
        <f t="shared" si="32"/>
        <v>15.810958904109588</v>
      </c>
      <c r="G283" s="157">
        <v>8</v>
      </c>
      <c r="H283" s="158">
        <v>0.06</v>
      </c>
      <c r="I283" s="159">
        <f t="shared" si="34"/>
        <v>0.11874999999999999</v>
      </c>
      <c r="J283" s="213">
        <v>7405.96</v>
      </c>
      <c r="K283" s="214">
        <v>370.3</v>
      </c>
      <c r="L283" s="128">
        <v>0.37</v>
      </c>
      <c r="M283" s="160">
        <f t="shared" si="28"/>
        <v>10146.165200000001</v>
      </c>
      <c r="N283" s="160">
        <f t="shared" si="29"/>
        <v>19049.946370116439</v>
      </c>
      <c r="O283" s="160">
        <f t="shared" si="30"/>
        <v>507.30826000000008</v>
      </c>
      <c r="P283" s="161">
        <v>0.25</v>
      </c>
      <c r="Q283" s="160">
        <f t="shared" si="33"/>
        <v>608.76991200000009</v>
      </c>
      <c r="R283" s="175">
        <f t="shared" si="31"/>
        <v>238.46991200000008</v>
      </c>
    </row>
    <row r="284" spans="2:18" ht="15" x14ac:dyDescent="0.2">
      <c r="B284" s="126">
        <v>280</v>
      </c>
      <c r="C284" s="129" t="s">
        <v>1977</v>
      </c>
      <c r="D284" s="113">
        <v>38718</v>
      </c>
      <c r="E284" s="155">
        <v>44489</v>
      </c>
      <c r="F284" s="156">
        <f t="shared" si="32"/>
        <v>15.810958904109588</v>
      </c>
      <c r="G284" s="157">
        <v>8</v>
      </c>
      <c r="H284" s="158">
        <v>0.06</v>
      </c>
      <c r="I284" s="159">
        <f t="shared" si="34"/>
        <v>0.11874999999999999</v>
      </c>
      <c r="J284" s="213">
        <v>1275.06</v>
      </c>
      <c r="K284" s="214">
        <v>0</v>
      </c>
      <c r="L284" s="128">
        <v>0.37</v>
      </c>
      <c r="M284" s="160">
        <f t="shared" si="28"/>
        <v>1746.8322000000001</v>
      </c>
      <c r="N284" s="160">
        <f t="shared" si="29"/>
        <v>3279.7671900308219</v>
      </c>
      <c r="O284" s="160">
        <f t="shared" si="30"/>
        <v>87.341610000000003</v>
      </c>
      <c r="P284" s="161">
        <v>0.25</v>
      </c>
      <c r="Q284" s="160">
        <f t="shared" si="33"/>
        <v>0</v>
      </c>
      <c r="R284" s="175">
        <f t="shared" si="31"/>
        <v>0</v>
      </c>
    </row>
    <row r="285" spans="2:18" ht="15" x14ac:dyDescent="0.2">
      <c r="B285" s="126">
        <v>281</v>
      </c>
      <c r="C285" s="129" t="s">
        <v>2271</v>
      </c>
      <c r="D285" s="113">
        <v>38718</v>
      </c>
      <c r="E285" s="155">
        <v>44489</v>
      </c>
      <c r="F285" s="156">
        <f t="shared" si="32"/>
        <v>15.810958904109588</v>
      </c>
      <c r="G285" s="157">
        <v>5</v>
      </c>
      <c r="H285" s="158">
        <v>0.06</v>
      </c>
      <c r="I285" s="159">
        <f t="shared" si="34"/>
        <v>0.19</v>
      </c>
      <c r="J285" s="213">
        <v>365.19</v>
      </c>
      <c r="K285" s="214">
        <v>0</v>
      </c>
      <c r="L285" s="128">
        <v>0.37</v>
      </c>
      <c r="M285" s="160">
        <f t="shared" si="28"/>
        <v>500.31030000000004</v>
      </c>
      <c r="N285" s="160">
        <f t="shared" si="29"/>
        <v>1502.9732625945205</v>
      </c>
      <c r="O285" s="160">
        <f t="shared" si="30"/>
        <v>25.015515000000004</v>
      </c>
      <c r="P285" s="161">
        <v>0.25</v>
      </c>
      <c r="Q285" s="160">
        <f t="shared" si="33"/>
        <v>0</v>
      </c>
      <c r="R285" s="175">
        <f t="shared" si="31"/>
        <v>0</v>
      </c>
    </row>
    <row r="286" spans="2:18" ht="15" x14ac:dyDescent="0.2">
      <c r="B286" s="126">
        <v>282</v>
      </c>
      <c r="C286" s="129" t="s">
        <v>2201</v>
      </c>
      <c r="D286" s="113">
        <v>38718</v>
      </c>
      <c r="E286" s="155">
        <v>44489</v>
      </c>
      <c r="F286" s="156">
        <f t="shared" si="32"/>
        <v>15.810958904109588</v>
      </c>
      <c r="G286" s="157">
        <v>5</v>
      </c>
      <c r="H286" s="158">
        <v>0.06</v>
      </c>
      <c r="I286" s="159">
        <f t="shared" si="34"/>
        <v>0.19</v>
      </c>
      <c r="J286" s="213">
        <v>246.93</v>
      </c>
      <c r="K286" s="214">
        <v>0</v>
      </c>
      <c r="L286" s="128">
        <v>0.37</v>
      </c>
      <c r="M286" s="160">
        <f t="shared" si="28"/>
        <v>338.29410000000001</v>
      </c>
      <c r="N286" s="160">
        <f t="shared" si="29"/>
        <v>1016.2632813945205</v>
      </c>
      <c r="O286" s="160">
        <f t="shared" si="30"/>
        <v>16.914705000000001</v>
      </c>
      <c r="P286" s="161">
        <v>0.25</v>
      </c>
      <c r="Q286" s="160">
        <f t="shared" si="33"/>
        <v>0</v>
      </c>
      <c r="R286" s="175">
        <f t="shared" si="31"/>
        <v>0</v>
      </c>
    </row>
    <row r="287" spans="2:18" ht="15" x14ac:dyDescent="0.2">
      <c r="B287" s="126">
        <v>283</v>
      </c>
      <c r="C287" s="129" t="s">
        <v>2201</v>
      </c>
      <c r="D287" s="113">
        <v>38718</v>
      </c>
      <c r="E287" s="155">
        <v>44489</v>
      </c>
      <c r="F287" s="156">
        <f t="shared" si="32"/>
        <v>15.810958904109588</v>
      </c>
      <c r="G287" s="157">
        <v>5</v>
      </c>
      <c r="H287" s="158">
        <v>0.06</v>
      </c>
      <c r="I287" s="159">
        <f t="shared" si="34"/>
        <v>0.19</v>
      </c>
      <c r="J287" s="213">
        <v>493.42</v>
      </c>
      <c r="K287" s="214">
        <v>0</v>
      </c>
      <c r="L287" s="128">
        <v>0.37</v>
      </c>
      <c r="M287" s="160">
        <f t="shared" si="28"/>
        <v>675.98540000000003</v>
      </c>
      <c r="N287" s="160">
        <f t="shared" si="29"/>
        <v>2030.7157020438356</v>
      </c>
      <c r="O287" s="160">
        <f t="shared" si="30"/>
        <v>33.79927</v>
      </c>
      <c r="P287" s="161">
        <v>0.25</v>
      </c>
      <c r="Q287" s="160">
        <f t="shared" si="33"/>
        <v>0</v>
      </c>
      <c r="R287" s="175">
        <f t="shared" si="31"/>
        <v>0</v>
      </c>
    </row>
    <row r="288" spans="2:18" ht="15" x14ac:dyDescent="0.2">
      <c r="B288" s="126">
        <v>284</v>
      </c>
      <c r="C288" s="129" t="s">
        <v>2226</v>
      </c>
      <c r="D288" s="113">
        <v>38718</v>
      </c>
      <c r="E288" s="155">
        <v>44489</v>
      </c>
      <c r="F288" s="156">
        <f t="shared" si="32"/>
        <v>15.810958904109588</v>
      </c>
      <c r="G288" s="157">
        <v>5</v>
      </c>
      <c r="H288" s="158">
        <v>0.06</v>
      </c>
      <c r="I288" s="159">
        <f t="shared" si="34"/>
        <v>0.19</v>
      </c>
      <c r="J288" s="213">
        <v>442.56</v>
      </c>
      <c r="K288" s="214">
        <v>0</v>
      </c>
      <c r="L288" s="128">
        <v>0.37</v>
      </c>
      <c r="M288" s="160">
        <f t="shared" si="28"/>
        <v>606.30720000000008</v>
      </c>
      <c r="N288" s="160">
        <f t="shared" si="29"/>
        <v>1821.3966622684934</v>
      </c>
      <c r="O288" s="160">
        <f t="shared" si="30"/>
        <v>30.315360000000005</v>
      </c>
      <c r="P288" s="161">
        <v>0.25</v>
      </c>
      <c r="Q288" s="160">
        <f t="shared" si="33"/>
        <v>0</v>
      </c>
      <c r="R288" s="175">
        <f t="shared" si="31"/>
        <v>0</v>
      </c>
    </row>
    <row r="289" spans="2:18" ht="15" x14ac:dyDescent="0.2">
      <c r="B289" s="126">
        <v>285</v>
      </c>
      <c r="C289" s="129" t="s">
        <v>1806</v>
      </c>
      <c r="D289" s="113">
        <v>38718</v>
      </c>
      <c r="E289" s="155">
        <v>44489</v>
      </c>
      <c r="F289" s="156">
        <f t="shared" si="32"/>
        <v>15.810958904109588</v>
      </c>
      <c r="G289" s="157">
        <v>15</v>
      </c>
      <c r="H289" s="158">
        <v>0.06</v>
      </c>
      <c r="I289" s="159">
        <f t="shared" si="34"/>
        <v>6.3333333333333325E-2</v>
      </c>
      <c r="J289" s="213">
        <v>3013.43</v>
      </c>
      <c r="K289" s="214">
        <v>0</v>
      </c>
      <c r="L289" s="128">
        <v>0.37</v>
      </c>
      <c r="M289" s="160">
        <f t="shared" si="28"/>
        <v>4128.3991000000005</v>
      </c>
      <c r="N289" s="160">
        <f t="shared" si="29"/>
        <v>4134.016738957991</v>
      </c>
      <c r="O289" s="160">
        <f t="shared" si="30"/>
        <v>206.41995500000004</v>
      </c>
      <c r="P289" s="161">
        <v>0.25</v>
      </c>
      <c r="Q289" s="160">
        <f t="shared" si="33"/>
        <v>0</v>
      </c>
      <c r="R289" s="175">
        <f t="shared" si="31"/>
        <v>0</v>
      </c>
    </row>
    <row r="290" spans="2:18" ht="15" x14ac:dyDescent="0.2">
      <c r="B290" s="126">
        <v>286</v>
      </c>
      <c r="C290" s="129" t="s">
        <v>1851</v>
      </c>
      <c r="D290" s="113">
        <v>38718</v>
      </c>
      <c r="E290" s="155">
        <v>44489</v>
      </c>
      <c r="F290" s="156">
        <f t="shared" si="32"/>
        <v>15.810958904109588</v>
      </c>
      <c r="G290" s="157">
        <v>15</v>
      </c>
      <c r="H290" s="158">
        <v>0.06</v>
      </c>
      <c r="I290" s="159">
        <f t="shared" si="34"/>
        <v>6.3333333333333325E-2</v>
      </c>
      <c r="J290" s="213">
        <v>2455.65</v>
      </c>
      <c r="K290" s="214">
        <v>0</v>
      </c>
      <c r="L290" s="128">
        <v>0.37</v>
      </c>
      <c r="M290" s="160">
        <f t="shared" si="28"/>
        <v>3364.2405000000003</v>
      </c>
      <c r="N290" s="160">
        <f t="shared" si="29"/>
        <v>3368.8183249726026</v>
      </c>
      <c r="O290" s="160">
        <f t="shared" si="30"/>
        <v>168.21202500000004</v>
      </c>
      <c r="P290" s="161">
        <v>0.25</v>
      </c>
      <c r="Q290" s="160">
        <f t="shared" si="33"/>
        <v>0</v>
      </c>
      <c r="R290" s="175">
        <f t="shared" si="31"/>
        <v>0</v>
      </c>
    </row>
    <row r="291" spans="2:18" ht="15" x14ac:dyDescent="0.2">
      <c r="B291" s="126">
        <v>287</v>
      </c>
      <c r="C291" s="129" t="s">
        <v>1683</v>
      </c>
      <c r="D291" s="113">
        <v>38718</v>
      </c>
      <c r="E291" s="155">
        <v>44489</v>
      </c>
      <c r="F291" s="156">
        <f t="shared" si="32"/>
        <v>15.810958904109588</v>
      </c>
      <c r="G291" s="157">
        <v>8</v>
      </c>
      <c r="H291" s="158">
        <v>0.06</v>
      </c>
      <c r="I291" s="159">
        <f t="shared" si="34"/>
        <v>0.11874999999999999</v>
      </c>
      <c r="J291" s="213">
        <v>5848.26</v>
      </c>
      <c r="K291" s="214">
        <v>292.41000000000003</v>
      </c>
      <c r="L291" s="128">
        <v>0.37</v>
      </c>
      <c r="M291" s="160">
        <f t="shared" si="28"/>
        <v>8012.1162000000013</v>
      </c>
      <c r="N291" s="160">
        <f t="shared" si="29"/>
        <v>15043.159746811645</v>
      </c>
      <c r="O291" s="160">
        <f t="shared" si="30"/>
        <v>400.60581000000008</v>
      </c>
      <c r="P291" s="161">
        <v>0.25</v>
      </c>
      <c r="Q291" s="160">
        <f t="shared" si="33"/>
        <v>480.72697200000005</v>
      </c>
      <c r="R291" s="175">
        <f t="shared" si="31"/>
        <v>188.31697200000002</v>
      </c>
    </row>
    <row r="292" spans="2:18" ht="15" x14ac:dyDescent="0.2">
      <c r="B292" s="126">
        <v>288</v>
      </c>
      <c r="C292" s="129" t="s">
        <v>2351</v>
      </c>
      <c r="D292" s="113">
        <v>38718</v>
      </c>
      <c r="E292" s="155">
        <v>44489</v>
      </c>
      <c r="F292" s="156">
        <f t="shared" si="32"/>
        <v>15.810958904109588</v>
      </c>
      <c r="G292" s="157">
        <v>8</v>
      </c>
      <c r="H292" s="158">
        <v>0.06</v>
      </c>
      <c r="I292" s="159">
        <f t="shared" si="34"/>
        <v>0.11874999999999999</v>
      </c>
      <c r="J292" s="213">
        <v>228.46</v>
      </c>
      <c r="K292" s="214">
        <v>0</v>
      </c>
      <c r="L292" s="128">
        <v>0.37</v>
      </c>
      <c r="M292" s="160">
        <f t="shared" si="28"/>
        <v>312.99020000000002</v>
      </c>
      <c r="N292" s="160">
        <f t="shared" si="29"/>
        <v>587.65517876369859</v>
      </c>
      <c r="O292" s="160">
        <f t="shared" si="30"/>
        <v>15.649510000000001</v>
      </c>
      <c r="P292" s="161">
        <v>0.25</v>
      </c>
      <c r="Q292" s="160">
        <f t="shared" si="33"/>
        <v>0</v>
      </c>
      <c r="R292" s="175">
        <f t="shared" si="31"/>
        <v>0</v>
      </c>
    </row>
    <row r="293" spans="2:18" ht="15" x14ac:dyDescent="0.2">
      <c r="B293" s="126">
        <v>289</v>
      </c>
      <c r="C293" s="129" t="s">
        <v>2526</v>
      </c>
      <c r="D293" s="113">
        <v>38718</v>
      </c>
      <c r="E293" s="155">
        <v>44489</v>
      </c>
      <c r="F293" s="156">
        <f t="shared" si="32"/>
        <v>15.810958904109588</v>
      </c>
      <c r="G293" s="157">
        <v>8</v>
      </c>
      <c r="H293" s="158">
        <v>0.06</v>
      </c>
      <c r="I293" s="159">
        <f t="shared" si="34"/>
        <v>0.11874999999999999</v>
      </c>
      <c r="J293" s="213">
        <v>0</v>
      </c>
      <c r="K293" s="214">
        <v>0</v>
      </c>
      <c r="L293" s="128">
        <v>0.37</v>
      </c>
      <c r="M293" s="160">
        <f t="shared" si="28"/>
        <v>0</v>
      </c>
      <c r="N293" s="160">
        <f t="shared" si="29"/>
        <v>0</v>
      </c>
      <c r="O293" s="160">
        <f t="shared" si="30"/>
        <v>0</v>
      </c>
      <c r="P293" s="161">
        <v>0.25</v>
      </c>
      <c r="Q293" s="160">
        <f t="shared" si="33"/>
        <v>0</v>
      </c>
      <c r="R293" s="175">
        <f t="shared" si="31"/>
        <v>0</v>
      </c>
    </row>
    <row r="294" spans="2:18" ht="15" x14ac:dyDescent="0.2">
      <c r="B294" s="126">
        <v>290</v>
      </c>
      <c r="C294" s="129" t="s">
        <v>2528</v>
      </c>
      <c r="D294" s="113">
        <v>38718</v>
      </c>
      <c r="E294" s="155">
        <v>44489</v>
      </c>
      <c r="F294" s="156">
        <f t="shared" si="32"/>
        <v>15.810958904109588</v>
      </c>
      <c r="G294" s="157">
        <v>3</v>
      </c>
      <c r="H294" s="158">
        <v>0.06</v>
      </c>
      <c r="I294" s="159">
        <f t="shared" si="34"/>
        <v>0.31666666666666665</v>
      </c>
      <c r="J294" s="213">
        <v>0</v>
      </c>
      <c r="K294" s="214">
        <v>0</v>
      </c>
      <c r="L294" s="128">
        <v>0.37</v>
      </c>
      <c r="M294" s="160">
        <f t="shared" si="28"/>
        <v>0</v>
      </c>
      <c r="N294" s="160">
        <f t="shared" si="29"/>
        <v>0</v>
      </c>
      <c r="O294" s="160">
        <f t="shared" si="30"/>
        <v>0</v>
      </c>
      <c r="P294" s="161">
        <v>0.25</v>
      </c>
      <c r="Q294" s="160">
        <f t="shared" si="33"/>
        <v>0</v>
      </c>
      <c r="R294" s="175">
        <f t="shared" si="31"/>
        <v>0</v>
      </c>
    </row>
    <row r="295" spans="2:18" ht="15" x14ac:dyDescent="0.2">
      <c r="B295" s="126">
        <v>291</v>
      </c>
      <c r="C295" s="129" t="s">
        <v>2475</v>
      </c>
      <c r="D295" s="113">
        <v>38718</v>
      </c>
      <c r="E295" s="155">
        <v>44489</v>
      </c>
      <c r="F295" s="156">
        <f t="shared" si="32"/>
        <v>15.810958904109588</v>
      </c>
      <c r="G295" s="157">
        <v>3</v>
      </c>
      <c r="H295" s="158">
        <v>0.06</v>
      </c>
      <c r="I295" s="159">
        <f t="shared" si="34"/>
        <v>0.31666666666666665</v>
      </c>
      <c r="J295" s="213">
        <v>49.24</v>
      </c>
      <c r="K295" s="214">
        <v>0</v>
      </c>
      <c r="L295" s="128">
        <v>0.37</v>
      </c>
      <c r="M295" s="160">
        <f t="shared" si="28"/>
        <v>67.458800000000011</v>
      </c>
      <c r="N295" s="160">
        <f t="shared" si="29"/>
        <v>337.75296626484021</v>
      </c>
      <c r="O295" s="160">
        <f t="shared" si="30"/>
        <v>3.3729400000000007</v>
      </c>
      <c r="P295" s="161">
        <v>0.25</v>
      </c>
      <c r="Q295" s="160">
        <f t="shared" si="33"/>
        <v>0</v>
      </c>
      <c r="R295" s="175">
        <f t="shared" si="31"/>
        <v>0</v>
      </c>
    </row>
    <row r="296" spans="2:18" ht="15" x14ac:dyDescent="0.2">
      <c r="B296" s="126">
        <v>292</v>
      </c>
      <c r="C296" s="129" t="s">
        <v>1674</v>
      </c>
      <c r="D296" s="113">
        <v>38718</v>
      </c>
      <c r="E296" s="155">
        <v>44489</v>
      </c>
      <c r="F296" s="156">
        <f t="shared" si="32"/>
        <v>15.810958904109588</v>
      </c>
      <c r="G296" s="157">
        <v>10</v>
      </c>
      <c r="H296" s="158">
        <v>0.06</v>
      </c>
      <c r="I296" s="159">
        <f t="shared" si="34"/>
        <v>9.5000000000000001E-2</v>
      </c>
      <c r="J296" s="213">
        <v>6000</v>
      </c>
      <c r="K296" s="214">
        <v>0</v>
      </c>
      <c r="L296" s="128">
        <v>0.37</v>
      </c>
      <c r="M296" s="160">
        <f t="shared" si="28"/>
        <v>8220</v>
      </c>
      <c r="N296" s="160">
        <f t="shared" si="29"/>
        <v>12346.777808219178</v>
      </c>
      <c r="O296" s="160">
        <f t="shared" si="30"/>
        <v>411</v>
      </c>
      <c r="P296" s="161">
        <v>0.25</v>
      </c>
      <c r="Q296" s="160">
        <f t="shared" si="33"/>
        <v>0</v>
      </c>
      <c r="R296" s="175">
        <f t="shared" si="31"/>
        <v>0</v>
      </c>
    </row>
    <row r="297" spans="2:18" ht="15" x14ac:dyDescent="0.2">
      <c r="B297" s="126">
        <v>293</v>
      </c>
      <c r="C297" s="129" t="s">
        <v>1889</v>
      </c>
      <c r="D297" s="113">
        <v>38718</v>
      </c>
      <c r="E297" s="155">
        <v>44489</v>
      </c>
      <c r="F297" s="156">
        <f t="shared" si="32"/>
        <v>15.810958904109588</v>
      </c>
      <c r="G297" s="157">
        <v>3</v>
      </c>
      <c r="H297" s="158">
        <v>0.06</v>
      </c>
      <c r="I297" s="159">
        <f t="shared" si="34"/>
        <v>0.31666666666666665</v>
      </c>
      <c r="J297" s="213">
        <v>2027.06</v>
      </c>
      <c r="K297" s="214">
        <v>0</v>
      </c>
      <c r="L297" s="128">
        <v>0.37</v>
      </c>
      <c r="M297" s="160">
        <f t="shared" si="28"/>
        <v>2777.0722000000001</v>
      </c>
      <c r="N297" s="160">
        <f t="shared" si="29"/>
        <v>13904.255235515981</v>
      </c>
      <c r="O297" s="160">
        <f t="shared" si="30"/>
        <v>138.85361</v>
      </c>
      <c r="P297" s="161">
        <v>0.25</v>
      </c>
      <c r="Q297" s="160">
        <f t="shared" si="33"/>
        <v>0</v>
      </c>
      <c r="R297" s="175">
        <f t="shared" si="31"/>
        <v>0</v>
      </c>
    </row>
    <row r="298" spans="2:18" ht="15" x14ac:dyDescent="0.2">
      <c r="B298" s="126">
        <v>294</v>
      </c>
      <c r="C298" s="129" t="s">
        <v>2530</v>
      </c>
      <c r="D298" s="113">
        <v>38718</v>
      </c>
      <c r="E298" s="155">
        <v>44489</v>
      </c>
      <c r="F298" s="156">
        <f t="shared" si="32"/>
        <v>15.810958904109588</v>
      </c>
      <c r="G298" s="157">
        <v>3</v>
      </c>
      <c r="H298" s="158">
        <v>0.06</v>
      </c>
      <c r="I298" s="159">
        <f t="shared" si="34"/>
        <v>0.31666666666666665</v>
      </c>
      <c r="J298" s="213">
        <v>0</v>
      </c>
      <c r="K298" s="214">
        <v>0</v>
      </c>
      <c r="L298" s="128">
        <v>0.37</v>
      </c>
      <c r="M298" s="160">
        <f t="shared" si="28"/>
        <v>0</v>
      </c>
      <c r="N298" s="160">
        <f t="shared" si="29"/>
        <v>0</v>
      </c>
      <c r="O298" s="160">
        <f t="shared" si="30"/>
        <v>0</v>
      </c>
      <c r="P298" s="161">
        <v>0.25</v>
      </c>
      <c r="Q298" s="160">
        <f t="shared" si="33"/>
        <v>0</v>
      </c>
      <c r="R298" s="175">
        <f t="shared" si="31"/>
        <v>0</v>
      </c>
    </row>
    <row r="299" spans="2:18" ht="15" x14ac:dyDescent="0.2">
      <c r="B299" s="126">
        <v>295</v>
      </c>
      <c r="C299" s="129" t="s">
        <v>2532</v>
      </c>
      <c r="D299" s="113">
        <v>38718</v>
      </c>
      <c r="E299" s="155">
        <v>44489</v>
      </c>
      <c r="F299" s="156">
        <f t="shared" si="32"/>
        <v>15.810958904109588</v>
      </c>
      <c r="G299" s="157">
        <v>3</v>
      </c>
      <c r="H299" s="158">
        <v>0.06</v>
      </c>
      <c r="I299" s="159">
        <f t="shared" si="34"/>
        <v>0.31666666666666665</v>
      </c>
      <c r="J299" s="213">
        <v>0</v>
      </c>
      <c r="K299" s="214">
        <v>0</v>
      </c>
      <c r="L299" s="128">
        <v>0.37</v>
      </c>
      <c r="M299" s="160">
        <f t="shared" si="28"/>
        <v>0</v>
      </c>
      <c r="N299" s="160">
        <f t="shared" si="29"/>
        <v>0</v>
      </c>
      <c r="O299" s="160">
        <f t="shared" si="30"/>
        <v>0</v>
      </c>
      <c r="P299" s="161">
        <v>0.25</v>
      </c>
      <c r="Q299" s="160">
        <f t="shared" si="33"/>
        <v>0</v>
      </c>
      <c r="R299" s="175">
        <f t="shared" si="31"/>
        <v>0</v>
      </c>
    </row>
    <row r="300" spans="2:18" ht="15" x14ac:dyDescent="0.2">
      <c r="B300" s="126">
        <v>296</v>
      </c>
      <c r="C300" s="129" t="s">
        <v>1588</v>
      </c>
      <c r="D300" s="113">
        <v>38718</v>
      </c>
      <c r="E300" s="155">
        <v>44489</v>
      </c>
      <c r="F300" s="156">
        <f t="shared" si="32"/>
        <v>15.810958904109588</v>
      </c>
      <c r="G300" s="157">
        <v>3</v>
      </c>
      <c r="H300" s="158">
        <v>0.06</v>
      </c>
      <c r="I300" s="159">
        <f t="shared" si="34"/>
        <v>0.31666666666666665</v>
      </c>
      <c r="J300" s="213">
        <v>9007.2900000000009</v>
      </c>
      <c r="K300" s="214">
        <v>450.36</v>
      </c>
      <c r="L300" s="128">
        <v>0.37</v>
      </c>
      <c r="M300" s="160">
        <f t="shared" si="28"/>
        <v>12339.987300000003</v>
      </c>
      <c r="N300" s="160">
        <f t="shared" si="29"/>
        <v>61783.893491219183</v>
      </c>
      <c r="O300" s="160">
        <f t="shared" si="30"/>
        <v>616.99936500000013</v>
      </c>
      <c r="P300" s="161">
        <v>0.25</v>
      </c>
      <c r="Q300" s="160">
        <f t="shared" si="33"/>
        <v>740.39923800000008</v>
      </c>
      <c r="R300" s="175">
        <f t="shared" si="31"/>
        <v>290.03923800000007</v>
      </c>
    </row>
    <row r="301" spans="2:18" ht="15" x14ac:dyDescent="0.2">
      <c r="B301" s="126">
        <v>297</v>
      </c>
      <c r="C301" s="129" t="s">
        <v>2049</v>
      </c>
      <c r="D301" s="113">
        <v>38718</v>
      </c>
      <c r="E301" s="155">
        <v>44489</v>
      </c>
      <c r="F301" s="156">
        <f t="shared" si="32"/>
        <v>15.810958904109588</v>
      </c>
      <c r="G301" s="157">
        <v>3</v>
      </c>
      <c r="H301" s="158">
        <v>0.06</v>
      </c>
      <c r="I301" s="159">
        <f t="shared" si="34"/>
        <v>0.31666666666666665</v>
      </c>
      <c r="J301" s="213">
        <v>985.93</v>
      </c>
      <c r="K301" s="214">
        <v>0</v>
      </c>
      <c r="L301" s="128">
        <v>0.37</v>
      </c>
      <c r="M301" s="160">
        <f t="shared" si="28"/>
        <v>1350.7241000000001</v>
      </c>
      <c r="N301" s="160">
        <f t="shared" si="29"/>
        <v>6762.810358031963</v>
      </c>
      <c r="O301" s="160">
        <f t="shared" si="30"/>
        <v>67.53620500000001</v>
      </c>
      <c r="P301" s="161">
        <v>0.25</v>
      </c>
      <c r="Q301" s="160">
        <f t="shared" si="33"/>
        <v>0</v>
      </c>
      <c r="R301" s="175">
        <f t="shared" si="31"/>
        <v>0</v>
      </c>
    </row>
    <row r="302" spans="2:18" ht="15" x14ac:dyDescent="0.2">
      <c r="B302" s="126">
        <v>298</v>
      </c>
      <c r="C302" s="129" t="s">
        <v>2316</v>
      </c>
      <c r="D302" s="113">
        <v>38718</v>
      </c>
      <c r="E302" s="155">
        <v>44489</v>
      </c>
      <c r="F302" s="156">
        <f t="shared" si="32"/>
        <v>15.810958904109588</v>
      </c>
      <c r="G302" s="157">
        <v>8</v>
      </c>
      <c r="H302" s="158">
        <v>0.06</v>
      </c>
      <c r="I302" s="159">
        <f t="shared" si="34"/>
        <v>0.11874999999999999</v>
      </c>
      <c r="J302" s="213">
        <v>274.17</v>
      </c>
      <c r="K302" s="214">
        <v>0</v>
      </c>
      <c r="L302" s="128">
        <v>0.37</v>
      </c>
      <c r="M302" s="160">
        <f t="shared" si="28"/>
        <v>375.61290000000002</v>
      </c>
      <c r="N302" s="160">
        <f t="shared" si="29"/>
        <v>705.23251493321914</v>
      </c>
      <c r="O302" s="160">
        <f t="shared" si="30"/>
        <v>18.780645000000003</v>
      </c>
      <c r="P302" s="161">
        <v>0.25</v>
      </c>
      <c r="Q302" s="160">
        <f t="shared" si="33"/>
        <v>0</v>
      </c>
      <c r="R302" s="175">
        <f t="shared" si="31"/>
        <v>0</v>
      </c>
    </row>
    <row r="303" spans="2:18" ht="15" x14ac:dyDescent="0.2">
      <c r="B303" s="126">
        <v>299</v>
      </c>
      <c r="C303" s="129" t="s">
        <v>2047</v>
      </c>
      <c r="D303" s="113">
        <v>38718</v>
      </c>
      <c r="E303" s="155">
        <v>44489</v>
      </c>
      <c r="F303" s="156">
        <f t="shared" si="32"/>
        <v>15.810958904109588</v>
      </c>
      <c r="G303" s="157">
        <v>3</v>
      </c>
      <c r="H303" s="158">
        <v>0.06</v>
      </c>
      <c r="I303" s="159">
        <f t="shared" si="34"/>
        <v>0.31666666666666665</v>
      </c>
      <c r="J303" s="213">
        <v>990.26</v>
      </c>
      <c r="K303" s="214">
        <v>0</v>
      </c>
      <c r="L303" s="128">
        <v>0.37</v>
      </c>
      <c r="M303" s="160">
        <f t="shared" si="28"/>
        <v>1356.6562000000001</v>
      </c>
      <c r="N303" s="160">
        <f t="shared" si="29"/>
        <v>6792.5112179817352</v>
      </c>
      <c r="O303" s="160">
        <f t="shared" si="30"/>
        <v>67.832810000000009</v>
      </c>
      <c r="P303" s="161">
        <v>0.25</v>
      </c>
      <c r="Q303" s="160">
        <f t="shared" si="33"/>
        <v>0</v>
      </c>
      <c r="R303" s="175">
        <f t="shared" si="31"/>
        <v>0</v>
      </c>
    </row>
    <row r="304" spans="2:18" ht="15" x14ac:dyDescent="0.2">
      <c r="B304" s="126">
        <v>300</v>
      </c>
      <c r="C304" s="129" t="s">
        <v>1832</v>
      </c>
      <c r="D304" s="113">
        <v>38718</v>
      </c>
      <c r="E304" s="155">
        <v>44489</v>
      </c>
      <c r="F304" s="156">
        <f t="shared" si="32"/>
        <v>15.810958904109588</v>
      </c>
      <c r="G304" s="157">
        <v>3</v>
      </c>
      <c r="H304" s="158">
        <v>0.06</v>
      </c>
      <c r="I304" s="159">
        <f t="shared" si="34"/>
        <v>0.31666666666666665</v>
      </c>
      <c r="J304" s="213">
        <v>2733.18</v>
      </c>
      <c r="K304" s="214">
        <v>0</v>
      </c>
      <c r="L304" s="128">
        <v>0.37</v>
      </c>
      <c r="M304" s="160">
        <f t="shared" si="28"/>
        <v>3744.4566</v>
      </c>
      <c r="N304" s="160">
        <f t="shared" si="29"/>
        <v>18747.758983260272</v>
      </c>
      <c r="O304" s="160">
        <f t="shared" si="30"/>
        <v>187.22283000000002</v>
      </c>
      <c r="P304" s="161">
        <v>0.25</v>
      </c>
      <c r="Q304" s="160">
        <f t="shared" si="33"/>
        <v>0</v>
      </c>
      <c r="R304" s="175">
        <f t="shared" si="31"/>
        <v>0</v>
      </c>
    </row>
    <row r="305" spans="2:18" ht="15" x14ac:dyDescent="0.2">
      <c r="B305" s="126">
        <v>301</v>
      </c>
      <c r="C305" s="129" t="s">
        <v>1996</v>
      </c>
      <c r="D305" s="113">
        <v>38718</v>
      </c>
      <c r="E305" s="155">
        <v>44489</v>
      </c>
      <c r="F305" s="156">
        <f t="shared" si="32"/>
        <v>15.810958904109588</v>
      </c>
      <c r="G305" s="157">
        <v>3</v>
      </c>
      <c r="H305" s="158">
        <v>0.06</v>
      </c>
      <c r="I305" s="159">
        <f t="shared" si="34"/>
        <v>0.31666666666666665</v>
      </c>
      <c r="J305" s="213">
        <v>1205.68</v>
      </c>
      <c r="K305" s="214">
        <v>0</v>
      </c>
      <c r="L305" s="128">
        <v>0.37</v>
      </c>
      <c r="M305" s="160">
        <f t="shared" si="28"/>
        <v>1651.7816000000003</v>
      </c>
      <c r="N305" s="160">
        <f t="shared" si="29"/>
        <v>8270.1461487853885</v>
      </c>
      <c r="O305" s="160">
        <f t="shared" si="30"/>
        <v>82.589080000000024</v>
      </c>
      <c r="P305" s="161">
        <v>0.25</v>
      </c>
      <c r="Q305" s="160">
        <f t="shared" si="33"/>
        <v>0</v>
      </c>
      <c r="R305" s="175">
        <f t="shared" si="31"/>
        <v>0</v>
      </c>
    </row>
    <row r="306" spans="2:18" ht="15" x14ac:dyDescent="0.2">
      <c r="B306" s="126">
        <v>302</v>
      </c>
      <c r="C306" s="129" t="s">
        <v>2043</v>
      </c>
      <c r="D306" s="113">
        <v>38718</v>
      </c>
      <c r="E306" s="155">
        <v>44489</v>
      </c>
      <c r="F306" s="156">
        <f t="shared" si="32"/>
        <v>15.810958904109588</v>
      </c>
      <c r="G306" s="157">
        <v>15</v>
      </c>
      <c r="H306" s="158">
        <v>0.06</v>
      </c>
      <c r="I306" s="159">
        <f t="shared" si="34"/>
        <v>6.3333333333333325E-2</v>
      </c>
      <c r="J306" s="213">
        <v>998.59</v>
      </c>
      <c r="K306" s="214">
        <v>0</v>
      </c>
      <c r="L306" s="128">
        <v>0.37</v>
      </c>
      <c r="M306" s="160">
        <f t="shared" si="28"/>
        <v>1368.0683000000001</v>
      </c>
      <c r="N306" s="160">
        <f t="shared" si="29"/>
        <v>1369.9298723899544</v>
      </c>
      <c r="O306" s="160">
        <f t="shared" si="30"/>
        <v>68.40341500000001</v>
      </c>
      <c r="P306" s="161">
        <v>0.25</v>
      </c>
      <c r="Q306" s="160">
        <f t="shared" si="33"/>
        <v>0</v>
      </c>
      <c r="R306" s="175">
        <f t="shared" si="31"/>
        <v>0</v>
      </c>
    </row>
    <row r="307" spans="2:18" ht="15" x14ac:dyDescent="0.2">
      <c r="B307" s="126">
        <v>303</v>
      </c>
      <c r="C307" s="129" t="s">
        <v>2020</v>
      </c>
      <c r="D307" s="113">
        <v>38718</v>
      </c>
      <c r="E307" s="155">
        <v>44489</v>
      </c>
      <c r="F307" s="156">
        <f t="shared" si="32"/>
        <v>15.810958904109588</v>
      </c>
      <c r="G307" s="157">
        <v>15</v>
      </c>
      <c r="H307" s="158">
        <v>0.06</v>
      </c>
      <c r="I307" s="159">
        <f t="shared" si="34"/>
        <v>6.3333333333333325E-2</v>
      </c>
      <c r="J307" s="213">
        <v>1103.96</v>
      </c>
      <c r="K307" s="214">
        <v>0</v>
      </c>
      <c r="L307" s="128">
        <v>0.37</v>
      </c>
      <c r="M307" s="160">
        <f t="shared" si="28"/>
        <v>1512.4252000000001</v>
      </c>
      <c r="N307" s="160">
        <f t="shared" si="29"/>
        <v>1514.4832032401825</v>
      </c>
      <c r="O307" s="160">
        <f t="shared" si="30"/>
        <v>75.621260000000007</v>
      </c>
      <c r="P307" s="161">
        <v>0.25</v>
      </c>
      <c r="Q307" s="160">
        <f t="shared" si="33"/>
        <v>0</v>
      </c>
      <c r="R307" s="175">
        <f t="shared" si="31"/>
        <v>0</v>
      </c>
    </row>
    <row r="308" spans="2:18" ht="15" x14ac:dyDescent="0.2">
      <c r="B308" s="126">
        <v>304</v>
      </c>
      <c r="C308" s="129" t="s">
        <v>1088</v>
      </c>
      <c r="D308" s="113">
        <v>38718</v>
      </c>
      <c r="E308" s="155">
        <v>44489</v>
      </c>
      <c r="F308" s="156">
        <f t="shared" si="32"/>
        <v>15.810958904109588</v>
      </c>
      <c r="G308" s="157">
        <v>15</v>
      </c>
      <c r="H308" s="158">
        <v>0.06</v>
      </c>
      <c r="I308" s="159">
        <f t="shared" si="34"/>
        <v>6.3333333333333325E-2</v>
      </c>
      <c r="J308" s="213">
        <v>64827.07</v>
      </c>
      <c r="K308" s="214">
        <v>3241.35</v>
      </c>
      <c r="L308" s="128">
        <v>0.37</v>
      </c>
      <c r="M308" s="160">
        <f t="shared" si="28"/>
        <v>88813.085900000005</v>
      </c>
      <c r="N308" s="160">
        <f t="shared" si="29"/>
        <v>88933.936583096802</v>
      </c>
      <c r="O308" s="160">
        <f t="shared" si="30"/>
        <v>4440.6542950000003</v>
      </c>
      <c r="P308" s="161">
        <v>0.25</v>
      </c>
      <c r="Q308" s="160">
        <f t="shared" si="33"/>
        <v>5328.7851540000001</v>
      </c>
      <c r="R308" s="175">
        <f t="shared" si="31"/>
        <v>2087.4351540000002</v>
      </c>
    </row>
    <row r="309" spans="2:18" ht="15" x14ac:dyDescent="0.2">
      <c r="B309" s="126">
        <v>305</v>
      </c>
      <c r="C309" s="129" t="s">
        <v>1052</v>
      </c>
      <c r="D309" s="113">
        <v>38718</v>
      </c>
      <c r="E309" s="155">
        <v>44489</v>
      </c>
      <c r="F309" s="156">
        <f t="shared" si="32"/>
        <v>15.810958904109588</v>
      </c>
      <c r="G309" s="157">
        <v>15</v>
      </c>
      <c r="H309" s="158">
        <v>0.06</v>
      </c>
      <c r="I309" s="159">
        <f t="shared" si="34"/>
        <v>6.3333333333333325E-2</v>
      </c>
      <c r="J309" s="213">
        <v>70026.009999999995</v>
      </c>
      <c r="K309" s="214">
        <v>3501.3</v>
      </c>
      <c r="L309" s="128">
        <v>0.37</v>
      </c>
      <c r="M309" s="160">
        <f t="shared" si="28"/>
        <v>95935.633700000006</v>
      </c>
      <c r="N309" s="160">
        <f t="shared" si="29"/>
        <v>96066.176251792684</v>
      </c>
      <c r="O309" s="160">
        <f t="shared" si="30"/>
        <v>4796.7816850000008</v>
      </c>
      <c r="P309" s="161">
        <v>0.25</v>
      </c>
      <c r="Q309" s="160">
        <f t="shared" si="33"/>
        <v>5756.1380220000001</v>
      </c>
      <c r="R309" s="175">
        <f t="shared" si="31"/>
        <v>2254.8380219999999</v>
      </c>
    </row>
    <row r="310" spans="2:18" ht="15" x14ac:dyDescent="0.2">
      <c r="B310" s="126">
        <v>306</v>
      </c>
      <c r="C310" s="129" t="s">
        <v>1708</v>
      </c>
      <c r="D310" s="113">
        <v>38718</v>
      </c>
      <c r="E310" s="155">
        <v>44489</v>
      </c>
      <c r="F310" s="156">
        <f t="shared" si="32"/>
        <v>15.810958904109588</v>
      </c>
      <c r="G310" s="157">
        <v>8</v>
      </c>
      <c r="H310" s="158">
        <v>0.06</v>
      </c>
      <c r="I310" s="159">
        <f t="shared" si="34"/>
        <v>0.11874999999999999</v>
      </c>
      <c r="J310" s="213">
        <v>4902.59</v>
      </c>
      <c r="K310" s="214">
        <v>0</v>
      </c>
      <c r="L310" s="128">
        <v>0.37</v>
      </c>
      <c r="M310" s="160">
        <f t="shared" si="28"/>
        <v>6716.5483000000004</v>
      </c>
      <c r="N310" s="160">
        <f t="shared" si="29"/>
        <v>12610.664461416096</v>
      </c>
      <c r="O310" s="160">
        <f t="shared" si="30"/>
        <v>335.82741500000003</v>
      </c>
      <c r="P310" s="161">
        <v>0.25</v>
      </c>
      <c r="Q310" s="160">
        <f t="shared" si="33"/>
        <v>0</v>
      </c>
      <c r="R310" s="175">
        <f t="shared" si="31"/>
        <v>0</v>
      </c>
    </row>
    <row r="311" spans="2:18" ht="15" x14ac:dyDescent="0.2">
      <c r="B311" s="126">
        <v>307</v>
      </c>
      <c r="C311" s="129" t="s">
        <v>2113</v>
      </c>
      <c r="D311" s="113">
        <v>38718</v>
      </c>
      <c r="E311" s="155">
        <v>44489</v>
      </c>
      <c r="F311" s="156">
        <f t="shared" si="32"/>
        <v>15.810958904109588</v>
      </c>
      <c r="G311" s="157">
        <v>8</v>
      </c>
      <c r="H311" s="158">
        <v>0.06</v>
      </c>
      <c r="I311" s="159">
        <f t="shared" si="34"/>
        <v>0.11874999999999999</v>
      </c>
      <c r="J311" s="213">
        <v>750.19</v>
      </c>
      <c r="K311" s="214">
        <v>0</v>
      </c>
      <c r="L311" s="128">
        <v>0.37</v>
      </c>
      <c r="M311" s="160">
        <f t="shared" si="28"/>
        <v>1027.7603000000001</v>
      </c>
      <c r="N311" s="160">
        <f t="shared" si="29"/>
        <v>1929.672759155822</v>
      </c>
      <c r="O311" s="160">
        <f t="shared" si="30"/>
        <v>51.38801500000001</v>
      </c>
      <c r="P311" s="161">
        <v>0.25</v>
      </c>
      <c r="Q311" s="160">
        <f t="shared" si="33"/>
        <v>0</v>
      </c>
      <c r="R311" s="175">
        <f t="shared" si="31"/>
        <v>0</v>
      </c>
    </row>
    <row r="312" spans="2:18" ht="15" x14ac:dyDescent="0.2">
      <c r="B312" s="126">
        <v>308</v>
      </c>
      <c r="C312" s="129" t="s">
        <v>2471</v>
      </c>
      <c r="D312" s="113">
        <v>38718</v>
      </c>
      <c r="E312" s="155">
        <v>44489</v>
      </c>
      <c r="F312" s="156">
        <f t="shared" si="32"/>
        <v>15.810958904109588</v>
      </c>
      <c r="G312" s="157">
        <v>3</v>
      </c>
      <c r="H312" s="158">
        <v>0.06</v>
      </c>
      <c r="I312" s="159">
        <f t="shared" si="34"/>
        <v>0.31666666666666665</v>
      </c>
      <c r="J312" s="213">
        <v>54.44</v>
      </c>
      <c r="K312" s="214">
        <v>0</v>
      </c>
      <c r="L312" s="128">
        <v>0.37</v>
      </c>
      <c r="M312" s="160">
        <f t="shared" si="28"/>
        <v>74.582800000000006</v>
      </c>
      <c r="N312" s="160">
        <f t="shared" si="29"/>
        <v>373.42143548858445</v>
      </c>
      <c r="O312" s="160">
        <f t="shared" si="30"/>
        <v>3.7291400000000006</v>
      </c>
      <c r="P312" s="161">
        <v>0.25</v>
      </c>
      <c r="Q312" s="160">
        <f t="shared" si="33"/>
        <v>0</v>
      </c>
      <c r="R312" s="175">
        <f t="shared" si="31"/>
        <v>0</v>
      </c>
    </row>
    <row r="313" spans="2:18" ht="15" x14ac:dyDescent="0.2">
      <c r="B313" s="126">
        <v>309</v>
      </c>
      <c r="C313" s="129" t="s">
        <v>2502</v>
      </c>
      <c r="D313" s="113">
        <v>38718</v>
      </c>
      <c r="E313" s="155">
        <v>44489</v>
      </c>
      <c r="F313" s="156">
        <f t="shared" si="32"/>
        <v>15.810958904109588</v>
      </c>
      <c r="G313" s="157">
        <v>3</v>
      </c>
      <c r="H313" s="158">
        <v>0.06</v>
      </c>
      <c r="I313" s="159">
        <f t="shared" si="34"/>
        <v>0.31666666666666665</v>
      </c>
      <c r="J313" s="213">
        <v>24.49</v>
      </c>
      <c r="K313" s="214">
        <v>0</v>
      </c>
      <c r="L313" s="128">
        <v>0.37</v>
      </c>
      <c r="M313" s="160">
        <f t="shared" si="28"/>
        <v>33.551299999999998</v>
      </c>
      <c r="N313" s="160">
        <f t="shared" si="29"/>
        <v>167.98477140182644</v>
      </c>
      <c r="O313" s="160">
        <f t="shared" si="30"/>
        <v>1.677565</v>
      </c>
      <c r="P313" s="161">
        <v>0.25</v>
      </c>
      <c r="Q313" s="160">
        <f t="shared" si="33"/>
        <v>0</v>
      </c>
      <c r="R313" s="175">
        <f t="shared" si="31"/>
        <v>0</v>
      </c>
    </row>
    <row r="314" spans="2:18" ht="15" x14ac:dyDescent="0.2">
      <c r="B314" s="126">
        <v>310</v>
      </c>
      <c r="C314" s="129" t="s">
        <v>2433</v>
      </c>
      <c r="D314" s="113">
        <v>38718</v>
      </c>
      <c r="E314" s="155">
        <v>44489</v>
      </c>
      <c r="F314" s="156">
        <f t="shared" si="32"/>
        <v>15.810958904109588</v>
      </c>
      <c r="G314" s="157">
        <v>15</v>
      </c>
      <c r="H314" s="158">
        <v>0.06</v>
      </c>
      <c r="I314" s="159">
        <f t="shared" si="34"/>
        <v>6.3333333333333325E-2</v>
      </c>
      <c r="J314" s="213">
        <v>110.36</v>
      </c>
      <c r="K314" s="214">
        <v>0</v>
      </c>
      <c r="L314" s="128">
        <v>0.37</v>
      </c>
      <c r="M314" s="160">
        <f t="shared" si="28"/>
        <v>151.19320000000002</v>
      </c>
      <c r="N314" s="160">
        <f t="shared" si="29"/>
        <v>151.39893321278538</v>
      </c>
      <c r="O314" s="160">
        <f t="shared" si="30"/>
        <v>7.5596600000000009</v>
      </c>
      <c r="P314" s="161">
        <v>0.25</v>
      </c>
      <c r="Q314" s="160">
        <f t="shared" si="33"/>
        <v>0</v>
      </c>
      <c r="R314" s="175">
        <f t="shared" si="31"/>
        <v>0</v>
      </c>
    </row>
    <row r="315" spans="2:18" ht="15" x14ac:dyDescent="0.2">
      <c r="B315" s="126">
        <v>311</v>
      </c>
      <c r="C315" s="129" t="s">
        <v>2135</v>
      </c>
      <c r="D315" s="113">
        <v>38718</v>
      </c>
      <c r="E315" s="155">
        <v>44489</v>
      </c>
      <c r="F315" s="156">
        <f t="shared" si="32"/>
        <v>15.810958904109588</v>
      </c>
      <c r="G315" s="157">
        <v>8</v>
      </c>
      <c r="H315" s="158">
        <v>0.06</v>
      </c>
      <c r="I315" s="159">
        <f t="shared" si="34"/>
        <v>0.11874999999999999</v>
      </c>
      <c r="J315" s="213">
        <v>677.63</v>
      </c>
      <c r="K315" s="214">
        <v>0</v>
      </c>
      <c r="L315" s="128">
        <v>0.37</v>
      </c>
      <c r="M315" s="160">
        <f t="shared" si="28"/>
        <v>928.35310000000004</v>
      </c>
      <c r="N315" s="160">
        <f t="shared" si="29"/>
        <v>1743.0306346215752</v>
      </c>
      <c r="O315" s="160">
        <f t="shared" si="30"/>
        <v>46.417655000000003</v>
      </c>
      <c r="P315" s="161">
        <v>0.25</v>
      </c>
      <c r="Q315" s="160">
        <f t="shared" si="33"/>
        <v>0</v>
      </c>
      <c r="R315" s="175">
        <f t="shared" si="31"/>
        <v>0</v>
      </c>
    </row>
    <row r="316" spans="2:18" ht="15" x14ac:dyDescent="0.2">
      <c r="B316" s="126">
        <v>312</v>
      </c>
      <c r="C316" s="129" t="s">
        <v>2022</v>
      </c>
      <c r="D316" s="113">
        <v>38718</v>
      </c>
      <c r="E316" s="155">
        <v>44489</v>
      </c>
      <c r="F316" s="156">
        <f t="shared" si="32"/>
        <v>15.810958904109588</v>
      </c>
      <c r="G316" s="157">
        <v>8</v>
      </c>
      <c r="H316" s="158">
        <v>0.06</v>
      </c>
      <c r="I316" s="159">
        <f t="shared" si="34"/>
        <v>0.11874999999999999</v>
      </c>
      <c r="J316" s="213">
        <v>1083.1099999999999</v>
      </c>
      <c r="K316" s="214">
        <v>0</v>
      </c>
      <c r="L316" s="128">
        <v>0.37</v>
      </c>
      <c r="M316" s="160">
        <f t="shared" si="28"/>
        <v>1483.8607</v>
      </c>
      <c r="N316" s="160">
        <f t="shared" si="29"/>
        <v>2786.02468997089</v>
      </c>
      <c r="O316" s="160">
        <f t="shared" si="30"/>
        <v>74.193034999999995</v>
      </c>
      <c r="P316" s="161">
        <v>0.25</v>
      </c>
      <c r="Q316" s="160">
        <f t="shared" si="33"/>
        <v>0</v>
      </c>
      <c r="R316" s="175">
        <f t="shared" si="31"/>
        <v>0</v>
      </c>
    </row>
    <row r="317" spans="2:18" ht="15" x14ac:dyDescent="0.2">
      <c r="B317" s="126">
        <v>313</v>
      </c>
      <c r="C317" s="129" t="s">
        <v>2217</v>
      </c>
      <c r="D317" s="113">
        <v>38718</v>
      </c>
      <c r="E317" s="155">
        <v>44489</v>
      </c>
      <c r="F317" s="156">
        <f t="shared" si="32"/>
        <v>15.810958904109588</v>
      </c>
      <c r="G317" s="157">
        <v>3</v>
      </c>
      <c r="H317" s="158">
        <v>0.06</v>
      </c>
      <c r="I317" s="159">
        <f t="shared" si="34"/>
        <v>0.31666666666666665</v>
      </c>
      <c r="J317" s="213">
        <v>459.01</v>
      </c>
      <c r="K317" s="214">
        <v>0</v>
      </c>
      <c r="L317" s="128">
        <v>0.37</v>
      </c>
      <c r="M317" s="160">
        <f t="shared" si="28"/>
        <v>628.84370000000001</v>
      </c>
      <c r="N317" s="160">
        <f t="shared" si="29"/>
        <v>3148.4969343059356</v>
      </c>
      <c r="O317" s="160">
        <f t="shared" si="30"/>
        <v>31.442185000000002</v>
      </c>
      <c r="P317" s="161">
        <v>0.25</v>
      </c>
      <c r="Q317" s="160">
        <f t="shared" si="33"/>
        <v>0</v>
      </c>
      <c r="R317" s="175">
        <f t="shared" si="31"/>
        <v>0</v>
      </c>
    </row>
    <row r="318" spans="2:18" ht="15" x14ac:dyDescent="0.2">
      <c r="B318" s="126">
        <v>314</v>
      </c>
      <c r="C318" s="129" t="s">
        <v>1922</v>
      </c>
      <c r="D318" s="113">
        <v>38718</v>
      </c>
      <c r="E318" s="155">
        <v>44489</v>
      </c>
      <c r="F318" s="156">
        <f t="shared" si="32"/>
        <v>15.810958904109588</v>
      </c>
      <c r="G318" s="157">
        <v>8</v>
      </c>
      <c r="H318" s="158">
        <v>0.06</v>
      </c>
      <c r="I318" s="159">
        <f t="shared" si="34"/>
        <v>0.11874999999999999</v>
      </c>
      <c r="J318" s="213">
        <v>1642.3</v>
      </c>
      <c r="K318" s="214">
        <v>0</v>
      </c>
      <c r="L318" s="128">
        <v>0.37</v>
      </c>
      <c r="M318" s="160">
        <f t="shared" si="28"/>
        <v>2249.951</v>
      </c>
      <c r="N318" s="160">
        <f t="shared" si="29"/>
        <v>4224.3985821746573</v>
      </c>
      <c r="O318" s="160">
        <f t="shared" si="30"/>
        <v>112.49755</v>
      </c>
      <c r="P318" s="161">
        <v>0.25</v>
      </c>
      <c r="Q318" s="160">
        <f t="shared" si="33"/>
        <v>0</v>
      </c>
      <c r="R318" s="175">
        <f t="shared" si="31"/>
        <v>0</v>
      </c>
    </row>
    <row r="319" spans="2:18" ht="15" x14ac:dyDescent="0.2">
      <c r="B319" s="126">
        <v>315</v>
      </c>
      <c r="C319" s="129" t="s">
        <v>2137</v>
      </c>
      <c r="D319" s="113">
        <v>38718</v>
      </c>
      <c r="E319" s="155">
        <v>44489</v>
      </c>
      <c r="F319" s="156">
        <f t="shared" si="32"/>
        <v>15.810958904109588</v>
      </c>
      <c r="G319" s="157">
        <v>8</v>
      </c>
      <c r="H319" s="158">
        <v>0.06</v>
      </c>
      <c r="I319" s="159">
        <f t="shared" si="34"/>
        <v>0.11874999999999999</v>
      </c>
      <c r="J319" s="213">
        <v>672.39</v>
      </c>
      <c r="K319" s="214">
        <v>0</v>
      </c>
      <c r="L319" s="128">
        <v>0.37</v>
      </c>
      <c r="M319" s="160">
        <f t="shared" si="28"/>
        <v>921.17430000000002</v>
      </c>
      <c r="N319" s="160">
        <f t="shared" si="29"/>
        <v>1729.5520688476026</v>
      </c>
      <c r="O319" s="160">
        <f t="shared" si="30"/>
        <v>46.058715000000007</v>
      </c>
      <c r="P319" s="161">
        <v>0.25</v>
      </c>
      <c r="Q319" s="160">
        <f t="shared" si="33"/>
        <v>0</v>
      </c>
      <c r="R319" s="175">
        <f t="shared" si="31"/>
        <v>0</v>
      </c>
    </row>
    <row r="320" spans="2:18" ht="15" x14ac:dyDescent="0.2">
      <c r="B320" s="126">
        <v>316</v>
      </c>
      <c r="C320" s="129" t="s">
        <v>1697</v>
      </c>
      <c r="D320" s="113">
        <v>38718</v>
      </c>
      <c r="E320" s="155">
        <v>44489</v>
      </c>
      <c r="F320" s="156">
        <f t="shared" si="32"/>
        <v>15.810958904109588</v>
      </c>
      <c r="G320" s="157">
        <v>3</v>
      </c>
      <c r="H320" s="158">
        <v>0.06</v>
      </c>
      <c r="I320" s="159">
        <f t="shared" si="34"/>
        <v>0.31666666666666665</v>
      </c>
      <c r="J320" s="213">
        <v>5307.27</v>
      </c>
      <c r="K320" s="214">
        <v>265.36</v>
      </c>
      <c r="L320" s="128">
        <v>0.37</v>
      </c>
      <c r="M320" s="160">
        <f t="shared" si="28"/>
        <v>7270.9599000000007</v>
      </c>
      <c r="N320" s="160">
        <f t="shared" si="29"/>
        <v>36404.268587904109</v>
      </c>
      <c r="O320" s="160">
        <f t="shared" si="30"/>
        <v>363.54799500000007</v>
      </c>
      <c r="P320" s="161">
        <v>0.25</v>
      </c>
      <c r="Q320" s="160">
        <f t="shared" si="33"/>
        <v>436.25759400000004</v>
      </c>
      <c r="R320" s="175">
        <f t="shared" si="31"/>
        <v>170.89759400000003</v>
      </c>
    </row>
    <row r="321" spans="2:18" ht="15" x14ac:dyDescent="0.2">
      <c r="B321" s="126">
        <v>317</v>
      </c>
      <c r="C321" s="129" t="s">
        <v>1933</v>
      </c>
      <c r="D321" s="113">
        <v>38718</v>
      </c>
      <c r="E321" s="155">
        <v>44489</v>
      </c>
      <c r="F321" s="156">
        <f t="shared" si="32"/>
        <v>15.810958904109588</v>
      </c>
      <c r="G321" s="157">
        <v>20</v>
      </c>
      <c r="H321" s="158">
        <v>0.06</v>
      </c>
      <c r="I321" s="159">
        <f t="shared" si="34"/>
        <v>4.7500000000000001E-2</v>
      </c>
      <c r="J321" s="213">
        <v>1579.82</v>
      </c>
      <c r="K321" s="214">
        <v>0</v>
      </c>
      <c r="L321" s="128">
        <v>0.37</v>
      </c>
      <c r="M321" s="160">
        <f t="shared" si="28"/>
        <v>2164.3534</v>
      </c>
      <c r="N321" s="160">
        <f t="shared" si="29"/>
        <v>1625.4738764150684</v>
      </c>
      <c r="O321" s="160">
        <f t="shared" si="30"/>
        <v>538.87952358493158</v>
      </c>
      <c r="P321" s="161">
        <v>0.25</v>
      </c>
      <c r="Q321" s="160">
        <f t="shared" si="33"/>
        <v>0</v>
      </c>
      <c r="R321" s="175">
        <f t="shared" si="31"/>
        <v>0</v>
      </c>
    </row>
    <row r="322" spans="2:18" ht="15" x14ac:dyDescent="0.2">
      <c r="B322" s="126">
        <v>318</v>
      </c>
      <c r="C322" s="129" t="s">
        <v>1931</v>
      </c>
      <c r="D322" s="113">
        <v>38718</v>
      </c>
      <c r="E322" s="155">
        <v>44489</v>
      </c>
      <c r="F322" s="156">
        <f t="shared" si="32"/>
        <v>15.810958904109588</v>
      </c>
      <c r="G322" s="157">
        <v>20</v>
      </c>
      <c r="H322" s="158">
        <v>0.06</v>
      </c>
      <c r="I322" s="159">
        <f t="shared" si="34"/>
        <v>4.7500000000000001E-2</v>
      </c>
      <c r="J322" s="213">
        <v>1596.06</v>
      </c>
      <c r="K322" s="214">
        <v>0</v>
      </c>
      <c r="L322" s="128">
        <v>0.37</v>
      </c>
      <c r="M322" s="160">
        <f t="shared" si="28"/>
        <v>2186.6022000000003</v>
      </c>
      <c r="N322" s="160">
        <f t="shared" si="29"/>
        <v>1642.1831823821919</v>
      </c>
      <c r="O322" s="160">
        <f t="shared" si="30"/>
        <v>544.41901761780832</v>
      </c>
      <c r="P322" s="161">
        <v>0.25</v>
      </c>
      <c r="Q322" s="160">
        <f t="shared" si="33"/>
        <v>0</v>
      </c>
      <c r="R322" s="175">
        <f t="shared" si="31"/>
        <v>0</v>
      </c>
    </row>
    <row r="323" spans="2:18" ht="15" x14ac:dyDescent="0.2">
      <c r="B323" s="126">
        <v>319</v>
      </c>
      <c r="C323" s="129" t="s">
        <v>1036</v>
      </c>
      <c r="D323" s="113">
        <v>38718</v>
      </c>
      <c r="E323" s="155">
        <v>44489</v>
      </c>
      <c r="F323" s="156">
        <f t="shared" si="32"/>
        <v>15.810958904109588</v>
      </c>
      <c r="G323" s="157">
        <v>20</v>
      </c>
      <c r="H323" s="158">
        <v>0.06</v>
      </c>
      <c r="I323" s="159">
        <f t="shared" si="34"/>
        <v>4.7500000000000001E-2</v>
      </c>
      <c r="J323" s="213">
        <v>76000.69</v>
      </c>
      <c r="K323" s="214">
        <v>0</v>
      </c>
      <c r="L323" s="128">
        <v>0.37</v>
      </c>
      <c r="M323" s="160">
        <f t="shared" si="28"/>
        <v>104120.94530000001</v>
      </c>
      <c r="N323" s="160">
        <f t="shared" si="29"/>
        <v>78196.969391778766</v>
      </c>
      <c r="O323" s="160">
        <f t="shared" si="30"/>
        <v>25923.97590822124</v>
      </c>
      <c r="P323" s="161">
        <v>0.25</v>
      </c>
      <c r="Q323" s="160">
        <f t="shared" si="33"/>
        <v>0</v>
      </c>
      <c r="R323" s="175">
        <f t="shared" si="31"/>
        <v>0</v>
      </c>
    </row>
    <row r="324" spans="2:18" ht="15" x14ac:dyDescent="0.2">
      <c r="B324" s="126">
        <v>320</v>
      </c>
      <c r="C324" s="129" t="s">
        <v>1716</v>
      </c>
      <c r="D324" s="113">
        <v>38718</v>
      </c>
      <c r="E324" s="155">
        <v>44489</v>
      </c>
      <c r="F324" s="156">
        <f t="shared" si="32"/>
        <v>15.810958904109588</v>
      </c>
      <c r="G324" s="157">
        <v>20</v>
      </c>
      <c r="H324" s="158">
        <v>0.06</v>
      </c>
      <c r="I324" s="159">
        <f t="shared" si="34"/>
        <v>4.7500000000000001E-2</v>
      </c>
      <c r="J324" s="213">
        <v>4765.93</v>
      </c>
      <c r="K324" s="214">
        <v>0</v>
      </c>
      <c r="L324" s="128">
        <v>0.37</v>
      </c>
      <c r="M324" s="160">
        <f t="shared" si="28"/>
        <v>6529.3241000000007</v>
      </c>
      <c r="N324" s="160">
        <f t="shared" si="29"/>
        <v>4903.6565632938364</v>
      </c>
      <c r="O324" s="160">
        <f t="shared" si="30"/>
        <v>1625.6675367061644</v>
      </c>
      <c r="P324" s="161">
        <v>0.25</v>
      </c>
      <c r="Q324" s="160">
        <f t="shared" si="33"/>
        <v>0</v>
      </c>
      <c r="R324" s="175">
        <f t="shared" si="31"/>
        <v>0</v>
      </c>
    </row>
    <row r="325" spans="2:18" ht="15" x14ac:dyDescent="0.2">
      <c r="B325" s="126">
        <v>321</v>
      </c>
      <c r="C325" s="129" t="s">
        <v>2534</v>
      </c>
      <c r="D325" s="113">
        <v>38718</v>
      </c>
      <c r="E325" s="155">
        <v>44489</v>
      </c>
      <c r="F325" s="156">
        <f t="shared" si="32"/>
        <v>15.810958904109588</v>
      </c>
      <c r="G325" s="157">
        <v>8</v>
      </c>
      <c r="H325" s="158">
        <v>0.06</v>
      </c>
      <c r="I325" s="159">
        <f t="shared" si="34"/>
        <v>0.11874999999999999</v>
      </c>
      <c r="J325" s="213">
        <v>0</v>
      </c>
      <c r="K325" s="214">
        <v>0</v>
      </c>
      <c r="L325" s="128">
        <v>0.37</v>
      </c>
      <c r="M325" s="160">
        <f t="shared" ref="M325:M388" si="35">J325*(1+L325)</f>
        <v>0</v>
      </c>
      <c r="N325" s="160">
        <f t="shared" ref="N325:N388" si="36">F325*I325*M325</f>
        <v>0</v>
      </c>
      <c r="O325" s="160">
        <f t="shared" ref="O325:O388" si="37">IF(M325-N325&lt;=0,5%*M325,M325-N325)</f>
        <v>0</v>
      </c>
      <c r="P325" s="161">
        <v>0.25</v>
      </c>
      <c r="Q325" s="160">
        <f t="shared" si="33"/>
        <v>0</v>
      </c>
      <c r="R325" s="175">
        <f t="shared" ref="R325:R388" si="38">Q325-K325</f>
        <v>0</v>
      </c>
    </row>
    <row r="326" spans="2:18" ht="15" x14ac:dyDescent="0.2">
      <c r="B326" s="126">
        <v>322</v>
      </c>
      <c r="C326" s="129" t="s">
        <v>2053</v>
      </c>
      <c r="D326" s="113">
        <v>38718</v>
      </c>
      <c r="E326" s="155">
        <v>44489</v>
      </c>
      <c r="F326" s="156">
        <f t="shared" ref="F326:F389" si="39">(E326-D326)/365</f>
        <v>15.810958904109588</v>
      </c>
      <c r="G326" s="157">
        <v>20</v>
      </c>
      <c r="H326" s="158">
        <v>0.06</v>
      </c>
      <c r="I326" s="159">
        <f t="shared" si="34"/>
        <v>4.7500000000000001E-2</v>
      </c>
      <c r="J326" s="213">
        <v>982.13</v>
      </c>
      <c r="K326" s="214">
        <v>0</v>
      </c>
      <c r="L326" s="128">
        <v>0.37</v>
      </c>
      <c r="M326" s="160">
        <f t="shared" si="35"/>
        <v>1345.5181</v>
      </c>
      <c r="N326" s="160">
        <f t="shared" si="36"/>
        <v>1010.5117407321917</v>
      </c>
      <c r="O326" s="160">
        <f t="shared" si="37"/>
        <v>335.00635926780831</v>
      </c>
      <c r="P326" s="161">
        <v>0.25</v>
      </c>
      <c r="Q326" s="160">
        <f t="shared" ref="Q326:Q389" si="40">IF(K326&lt;=0,0,IF(O326&gt;M326*H326, O326*(1-P326),M326*H326))</f>
        <v>0</v>
      </c>
      <c r="R326" s="175">
        <f t="shared" si="38"/>
        <v>0</v>
      </c>
    </row>
    <row r="327" spans="2:18" ht="15" x14ac:dyDescent="0.2">
      <c r="B327" s="126">
        <v>323</v>
      </c>
      <c r="C327" s="129" t="s">
        <v>1143</v>
      </c>
      <c r="D327" s="113">
        <v>38718</v>
      </c>
      <c r="E327" s="155">
        <v>44489</v>
      </c>
      <c r="F327" s="156">
        <f t="shared" si="39"/>
        <v>15.810958904109588</v>
      </c>
      <c r="G327" s="157">
        <v>20</v>
      </c>
      <c r="H327" s="158">
        <v>0.06</v>
      </c>
      <c r="I327" s="159">
        <f t="shared" si="34"/>
        <v>4.7500000000000001E-2</v>
      </c>
      <c r="J327" s="213">
        <v>55260.28</v>
      </c>
      <c r="K327" s="214">
        <v>2763.01</v>
      </c>
      <c r="L327" s="128">
        <v>0.37</v>
      </c>
      <c r="M327" s="160">
        <f t="shared" si="35"/>
        <v>75706.583599999998</v>
      </c>
      <c r="N327" s="160">
        <f t="shared" si="36"/>
        <v>56857.199898331506</v>
      </c>
      <c r="O327" s="160">
        <f t="shared" si="37"/>
        <v>18849.383701668492</v>
      </c>
      <c r="P327" s="161">
        <v>0.25</v>
      </c>
      <c r="Q327" s="160">
        <f t="shared" si="40"/>
        <v>14137.037776251369</v>
      </c>
      <c r="R327" s="175">
        <f t="shared" si="38"/>
        <v>11374.027776251369</v>
      </c>
    </row>
    <row r="328" spans="2:18" ht="15" x14ac:dyDescent="0.2">
      <c r="B328" s="126">
        <v>324</v>
      </c>
      <c r="C328" s="129" t="s">
        <v>1365</v>
      </c>
      <c r="D328" s="113">
        <v>38718</v>
      </c>
      <c r="E328" s="155">
        <v>44489</v>
      </c>
      <c r="F328" s="156">
        <f t="shared" si="39"/>
        <v>15.810958904109588</v>
      </c>
      <c r="G328" s="157">
        <v>20</v>
      </c>
      <c r="H328" s="158">
        <v>0.06</v>
      </c>
      <c r="I328" s="159">
        <f t="shared" si="34"/>
        <v>4.7500000000000001E-2</v>
      </c>
      <c r="J328" s="213">
        <v>22416.880000000001</v>
      </c>
      <c r="K328" s="214">
        <v>1120.8399999999999</v>
      </c>
      <c r="L328" s="128">
        <v>0.37</v>
      </c>
      <c r="M328" s="160">
        <f t="shared" si="35"/>
        <v>30711.125600000003</v>
      </c>
      <c r="N328" s="160">
        <f t="shared" si="36"/>
        <v>23064.686376126028</v>
      </c>
      <c r="O328" s="160">
        <f t="shared" si="37"/>
        <v>7646.4392238739747</v>
      </c>
      <c r="P328" s="161">
        <v>0.25</v>
      </c>
      <c r="Q328" s="160">
        <f t="shared" si="40"/>
        <v>5734.829417905481</v>
      </c>
      <c r="R328" s="175">
        <f t="shared" si="38"/>
        <v>4613.9894179054809</v>
      </c>
    </row>
    <row r="329" spans="2:18" ht="15" x14ac:dyDescent="0.2">
      <c r="B329" s="126">
        <v>325</v>
      </c>
      <c r="C329" s="129" t="s">
        <v>2064</v>
      </c>
      <c r="D329" s="113">
        <v>38718</v>
      </c>
      <c r="E329" s="155">
        <v>44489</v>
      </c>
      <c r="F329" s="156">
        <f t="shared" si="39"/>
        <v>15.810958904109588</v>
      </c>
      <c r="G329" s="157">
        <v>5</v>
      </c>
      <c r="H329" s="158">
        <v>0.06</v>
      </c>
      <c r="I329" s="159">
        <f t="shared" si="34"/>
        <v>0.19</v>
      </c>
      <c r="J329" s="213">
        <v>950.99</v>
      </c>
      <c r="K329" s="214">
        <v>0</v>
      </c>
      <c r="L329" s="128">
        <v>0.37</v>
      </c>
      <c r="M329" s="160">
        <f t="shared" si="35"/>
        <v>1302.8563000000001</v>
      </c>
      <c r="N329" s="160">
        <f t="shared" si="36"/>
        <v>3913.8874092794522</v>
      </c>
      <c r="O329" s="160">
        <f t="shared" si="37"/>
        <v>65.142815000000013</v>
      </c>
      <c r="P329" s="161">
        <v>0.25</v>
      </c>
      <c r="Q329" s="160">
        <f t="shared" si="40"/>
        <v>0</v>
      </c>
      <c r="R329" s="175">
        <f t="shared" si="38"/>
        <v>0</v>
      </c>
    </row>
    <row r="330" spans="2:18" ht="15" x14ac:dyDescent="0.2">
      <c r="B330" s="126">
        <v>326</v>
      </c>
      <c r="C330" s="129" t="s">
        <v>1992</v>
      </c>
      <c r="D330" s="113">
        <v>38718</v>
      </c>
      <c r="E330" s="155">
        <v>44489</v>
      </c>
      <c r="F330" s="156">
        <f t="shared" si="39"/>
        <v>15.810958904109588</v>
      </c>
      <c r="G330" s="157">
        <v>3</v>
      </c>
      <c r="H330" s="158">
        <v>0.06</v>
      </c>
      <c r="I330" s="159">
        <f t="shared" ref="I330:I393" si="41">(95/G330/100)</f>
        <v>0.31666666666666665</v>
      </c>
      <c r="J330" s="213">
        <v>852.12</v>
      </c>
      <c r="K330" s="214">
        <v>0</v>
      </c>
      <c r="L330" s="128">
        <v>0.37</v>
      </c>
      <c r="M330" s="160">
        <f t="shared" si="35"/>
        <v>1167.4044000000001</v>
      </c>
      <c r="N330" s="160">
        <f t="shared" si="36"/>
        <v>5844.9646144109583</v>
      </c>
      <c r="O330" s="160">
        <f t="shared" si="37"/>
        <v>58.37022000000001</v>
      </c>
      <c r="P330" s="161">
        <v>0.25</v>
      </c>
      <c r="Q330" s="160">
        <f t="shared" si="40"/>
        <v>0</v>
      </c>
      <c r="R330" s="175">
        <f t="shared" si="38"/>
        <v>0</v>
      </c>
    </row>
    <row r="331" spans="2:18" ht="15" x14ac:dyDescent="0.2">
      <c r="B331" s="126">
        <v>327</v>
      </c>
      <c r="C331" s="129" t="s">
        <v>1992</v>
      </c>
      <c r="D331" s="113">
        <v>38718</v>
      </c>
      <c r="E331" s="155">
        <v>44489</v>
      </c>
      <c r="F331" s="156">
        <f t="shared" si="39"/>
        <v>15.810958904109588</v>
      </c>
      <c r="G331" s="157">
        <v>3</v>
      </c>
      <c r="H331" s="158">
        <v>0.06</v>
      </c>
      <c r="I331" s="159">
        <f t="shared" si="41"/>
        <v>0.31666666666666665</v>
      </c>
      <c r="J331" s="213">
        <v>1217.31</v>
      </c>
      <c r="K331" s="214">
        <v>0</v>
      </c>
      <c r="L331" s="128">
        <v>0.37</v>
      </c>
      <c r="M331" s="160">
        <f t="shared" si="35"/>
        <v>1667.7147</v>
      </c>
      <c r="N331" s="160">
        <f t="shared" si="36"/>
        <v>8349.9200520684917</v>
      </c>
      <c r="O331" s="160">
        <f t="shared" si="37"/>
        <v>83.385735000000011</v>
      </c>
      <c r="P331" s="161">
        <v>0.25</v>
      </c>
      <c r="Q331" s="160">
        <f t="shared" si="40"/>
        <v>0</v>
      </c>
      <c r="R331" s="175">
        <f t="shared" si="38"/>
        <v>0</v>
      </c>
    </row>
    <row r="332" spans="2:18" ht="15" x14ac:dyDescent="0.2">
      <c r="B332" s="126">
        <v>328</v>
      </c>
      <c r="C332" s="129" t="s">
        <v>2072</v>
      </c>
      <c r="D332" s="113">
        <v>38718</v>
      </c>
      <c r="E332" s="155">
        <v>44489</v>
      </c>
      <c r="F332" s="156">
        <f t="shared" si="39"/>
        <v>15.810958904109588</v>
      </c>
      <c r="G332" s="157">
        <v>3</v>
      </c>
      <c r="H332" s="158">
        <v>0.06</v>
      </c>
      <c r="I332" s="159">
        <f t="shared" si="41"/>
        <v>0.31666666666666665</v>
      </c>
      <c r="J332" s="213">
        <v>914.35</v>
      </c>
      <c r="K332" s="214">
        <v>0</v>
      </c>
      <c r="L332" s="128">
        <v>0.37</v>
      </c>
      <c r="M332" s="160">
        <f t="shared" si="35"/>
        <v>1252.6595000000002</v>
      </c>
      <c r="N332" s="160">
        <f t="shared" si="36"/>
        <v>6271.8201605251143</v>
      </c>
      <c r="O332" s="160">
        <f t="shared" si="37"/>
        <v>62.632975000000016</v>
      </c>
      <c r="P332" s="161">
        <v>0.25</v>
      </c>
      <c r="Q332" s="160">
        <f t="shared" si="40"/>
        <v>0</v>
      </c>
      <c r="R332" s="175">
        <f t="shared" si="38"/>
        <v>0</v>
      </c>
    </row>
    <row r="333" spans="2:18" ht="15" x14ac:dyDescent="0.2">
      <c r="B333" s="126">
        <v>329</v>
      </c>
      <c r="C333" s="129" t="s">
        <v>1356</v>
      </c>
      <c r="D333" s="113">
        <v>38718</v>
      </c>
      <c r="E333" s="155">
        <v>44489</v>
      </c>
      <c r="F333" s="156">
        <f t="shared" si="39"/>
        <v>15.810958904109588</v>
      </c>
      <c r="G333" s="157">
        <v>20</v>
      </c>
      <c r="H333" s="158">
        <v>0.06</v>
      </c>
      <c r="I333" s="159">
        <f t="shared" si="41"/>
        <v>4.7500000000000001E-2</v>
      </c>
      <c r="J333" s="213">
        <v>769.93</v>
      </c>
      <c r="K333" s="214">
        <v>0</v>
      </c>
      <c r="L333" s="128">
        <v>0.37</v>
      </c>
      <c r="M333" s="160">
        <f t="shared" si="35"/>
        <v>1054.8041000000001</v>
      </c>
      <c r="N333" s="160">
        <f t="shared" si="36"/>
        <v>792.17955315684935</v>
      </c>
      <c r="O333" s="160">
        <f t="shared" si="37"/>
        <v>262.62454684315071</v>
      </c>
      <c r="P333" s="161">
        <v>0.25</v>
      </c>
      <c r="Q333" s="160">
        <f t="shared" si="40"/>
        <v>0</v>
      </c>
      <c r="R333" s="175">
        <f t="shared" si="38"/>
        <v>0</v>
      </c>
    </row>
    <row r="334" spans="2:18" ht="15" x14ac:dyDescent="0.2">
      <c r="B334" s="126">
        <v>330</v>
      </c>
      <c r="C334" s="129" t="s">
        <v>1501</v>
      </c>
      <c r="D334" s="113">
        <v>38718</v>
      </c>
      <c r="E334" s="155">
        <v>44489</v>
      </c>
      <c r="F334" s="156">
        <f t="shared" si="39"/>
        <v>15.810958904109588</v>
      </c>
      <c r="G334" s="157">
        <v>3</v>
      </c>
      <c r="H334" s="158">
        <v>0.06</v>
      </c>
      <c r="I334" s="159">
        <f t="shared" si="41"/>
        <v>0.31666666666666665</v>
      </c>
      <c r="J334" s="213">
        <v>13520.1</v>
      </c>
      <c r="K334" s="214">
        <v>0</v>
      </c>
      <c r="L334" s="128">
        <v>0.37</v>
      </c>
      <c r="M334" s="160">
        <f t="shared" si="35"/>
        <v>18522.537</v>
      </c>
      <c r="N334" s="160">
        <f t="shared" si="36"/>
        <v>92738.705913835598</v>
      </c>
      <c r="O334" s="160">
        <f t="shared" si="37"/>
        <v>926.1268500000001</v>
      </c>
      <c r="P334" s="161">
        <v>0.25</v>
      </c>
      <c r="Q334" s="160">
        <f t="shared" si="40"/>
        <v>0</v>
      </c>
      <c r="R334" s="175">
        <f t="shared" si="38"/>
        <v>0</v>
      </c>
    </row>
    <row r="335" spans="2:18" ht="15" x14ac:dyDescent="0.2">
      <c r="B335" s="126">
        <v>331</v>
      </c>
      <c r="C335" s="129" t="s">
        <v>1960</v>
      </c>
      <c r="D335" s="113">
        <v>38718</v>
      </c>
      <c r="E335" s="155">
        <v>44489</v>
      </c>
      <c r="F335" s="156">
        <f t="shared" si="39"/>
        <v>15.810958904109588</v>
      </c>
      <c r="G335" s="157">
        <v>3</v>
      </c>
      <c r="H335" s="158">
        <v>0.06</v>
      </c>
      <c r="I335" s="159">
        <f t="shared" si="41"/>
        <v>0.31666666666666665</v>
      </c>
      <c r="J335" s="213">
        <v>1381.08</v>
      </c>
      <c r="K335" s="214">
        <v>0</v>
      </c>
      <c r="L335" s="128">
        <v>0.37</v>
      </c>
      <c r="M335" s="160">
        <f t="shared" si="35"/>
        <v>1892.0796</v>
      </c>
      <c r="N335" s="160">
        <f t="shared" si="36"/>
        <v>9473.2710529862998</v>
      </c>
      <c r="O335" s="160">
        <f t="shared" si="37"/>
        <v>94.603980000000007</v>
      </c>
      <c r="P335" s="161">
        <v>0.25</v>
      </c>
      <c r="Q335" s="160">
        <f t="shared" si="40"/>
        <v>0</v>
      </c>
      <c r="R335" s="175">
        <f t="shared" si="38"/>
        <v>0</v>
      </c>
    </row>
    <row r="336" spans="2:18" ht="15" x14ac:dyDescent="0.2">
      <c r="B336" s="126">
        <v>332</v>
      </c>
      <c r="C336" s="129" t="s">
        <v>1356</v>
      </c>
      <c r="D336" s="113">
        <v>38718</v>
      </c>
      <c r="E336" s="155">
        <v>44489</v>
      </c>
      <c r="F336" s="156">
        <f t="shared" si="39"/>
        <v>15.810958904109588</v>
      </c>
      <c r="G336" s="157">
        <v>20</v>
      </c>
      <c r="H336" s="158">
        <v>0.06</v>
      </c>
      <c r="I336" s="159">
        <f t="shared" si="41"/>
        <v>4.7500000000000001E-2</v>
      </c>
      <c r="J336" s="213">
        <v>22991.119999999999</v>
      </c>
      <c r="K336" s="214">
        <v>1149.56</v>
      </c>
      <c r="L336" s="128">
        <v>0.37</v>
      </c>
      <c r="M336" s="160">
        <f t="shared" si="35"/>
        <v>31497.8344</v>
      </c>
      <c r="N336" s="160">
        <f t="shared" si="36"/>
        <v>23655.52085017534</v>
      </c>
      <c r="O336" s="160">
        <f t="shared" si="37"/>
        <v>7842.3135498246593</v>
      </c>
      <c r="P336" s="161">
        <v>0.25</v>
      </c>
      <c r="Q336" s="160">
        <f t="shared" si="40"/>
        <v>5881.7351623684945</v>
      </c>
      <c r="R336" s="175">
        <f t="shared" si="38"/>
        <v>4732.1751623684941</v>
      </c>
    </row>
    <row r="337" spans="2:18" ht="15" x14ac:dyDescent="0.2">
      <c r="B337" s="126">
        <v>333</v>
      </c>
      <c r="C337" s="129" t="s">
        <v>1877</v>
      </c>
      <c r="D337" s="113">
        <v>38718</v>
      </c>
      <c r="E337" s="155">
        <v>44489</v>
      </c>
      <c r="F337" s="156">
        <f t="shared" si="39"/>
        <v>15.810958904109588</v>
      </c>
      <c r="G337" s="157">
        <v>20</v>
      </c>
      <c r="H337" s="158">
        <v>0.06</v>
      </c>
      <c r="I337" s="159">
        <f t="shared" si="41"/>
        <v>4.7500000000000001E-2</v>
      </c>
      <c r="J337" s="213">
        <v>2172.3000000000002</v>
      </c>
      <c r="K337" s="214">
        <v>0</v>
      </c>
      <c r="L337" s="128">
        <v>0.37</v>
      </c>
      <c r="M337" s="160">
        <f t="shared" si="35"/>
        <v>2976.0510000000004</v>
      </c>
      <c r="N337" s="160">
        <f t="shared" si="36"/>
        <v>2235.0754527328768</v>
      </c>
      <c r="O337" s="160">
        <f t="shared" si="37"/>
        <v>740.9755472671236</v>
      </c>
      <c r="P337" s="161">
        <v>0.25</v>
      </c>
      <c r="Q337" s="160">
        <f t="shared" si="40"/>
        <v>0</v>
      </c>
      <c r="R337" s="175">
        <f t="shared" si="38"/>
        <v>0</v>
      </c>
    </row>
    <row r="338" spans="2:18" ht="15" x14ac:dyDescent="0.2">
      <c r="B338" s="126">
        <v>334</v>
      </c>
      <c r="C338" s="129" t="s">
        <v>1576</v>
      </c>
      <c r="D338" s="113">
        <v>38718</v>
      </c>
      <c r="E338" s="155">
        <v>44489</v>
      </c>
      <c r="F338" s="156">
        <f t="shared" si="39"/>
        <v>15.810958904109588</v>
      </c>
      <c r="G338" s="157">
        <v>3</v>
      </c>
      <c r="H338" s="158">
        <v>0.06</v>
      </c>
      <c r="I338" s="159">
        <f t="shared" si="41"/>
        <v>0.31666666666666665</v>
      </c>
      <c r="J338" s="213">
        <v>9599.83</v>
      </c>
      <c r="K338" s="214">
        <v>0</v>
      </c>
      <c r="L338" s="128">
        <v>0.37</v>
      </c>
      <c r="M338" s="160">
        <f t="shared" si="35"/>
        <v>13151.767100000001</v>
      </c>
      <c r="N338" s="160">
        <f t="shared" si="36"/>
        <v>65848.31555926484</v>
      </c>
      <c r="O338" s="160">
        <f t="shared" si="37"/>
        <v>657.58835500000009</v>
      </c>
      <c r="P338" s="161">
        <v>0.25</v>
      </c>
      <c r="Q338" s="160">
        <f t="shared" si="40"/>
        <v>0</v>
      </c>
      <c r="R338" s="175">
        <f t="shared" si="38"/>
        <v>0</v>
      </c>
    </row>
    <row r="339" spans="2:18" ht="15" x14ac:dyDescent="0.2">
      <c r="B339" s="126">
        <v>335</v>
      </c>
      <c r="C339" s="129" t="s">
        <v>1775</v>
      </c>
      <c r="D339" s="113">
        <v>38718</v>
      </c>
      <c r="E339" s="155">
        <v>44489</v>
      </c>
      <c r="F339" s="156">
        <f t="shared" si="39"/>
        <v>15.810958904109588</v>
      </c>
      <c r="G339" s="157">
        <v>3</v>
      </c>
      <c r="H339" s="158">
        <v>0.06</v>
      </c>
      <c r="I339" s="159">
        <f t="shared" si="41"/>
        <v>0.31666666666666665</v>
      </c>
      <c r="J339" s="213">
        <v>3525.31</v>
      </c>
      <c r="K339" s="214">
        <v>0</v>
      </c>
      <c r="L339" s="128">
        <v>0.37</v>
      </c>
      <c r="M339" s="160">
        <f t="shared" si="35"/>
        <v>4829.6747000000005</v>
      </c>
      <c r="N339" s="160">
        <f t="shared" si="36"/>
        <v>24181.232930607304</v>
      </c>
      <c r="O339" s="160">
        <f t="shared" si="37"/>
        <v>241.48373500000002</v>
      </c>
      <c r="P339" s="161">
        <v>0.25</v>
      </c>
      <c r="Q339" s="160">
        <f t="shared" si="40"/>
        <v>0</v>
      </c>
      <c r="R339" s="175">
        <f t="shared" si="38"/>
        <v>0</v>
      </c>
    </row>
    <row r="340" spans="2:18" s="14" customFormat="1" ht="15" x14ac:dyDescent="0.2">
      <c r="B340" s="126">
        <v>336</v>
      </c>
      <c r="C340" s="129" t="s">
        <v>2024</v>
      </c>
      <c r="D340" s="113">
        <v>38718</v>
      </c>
      <c r="E340" s="155">
        <v>44489</v>
      </c>
      <c r="F340" s="156">
        <f t="shared" si="39"/>
        <v>15.810958904109588</v>
      </c>
      <c r="G340" s="157">
        <v>20</v>
      </c>
      <c r="H340" s="158">
        <v>0.06</v>
      </c>
      <c r="I340" s="159">
        <f t="shared" si="41"/>
        <v>4.7500000000000001E-2</v>
      </c>
      <c r="J340" s="213">
        <v>1082.04</v>
      </c>
      <c r="K340" s="214">
        <v>0</v>
      </c>
      <c r="L340" s="128">
        <v>0.37</v>
      </c>
      <c r="M340" s="160">
        <f t="shared" si="35"/>
        <v>1482.3948</v>
      </c>
      <c r="N340" s="160">
        <f t="shared" si="36"/>
        <v>1113.3089549671233</v>
      </c>
      <c r="O340" s="160">
        <f t="shared" si="37"/>
        <v>369.0858450328767</v>
      </c>
      <c r="P340" s="161">
        <v>0.25</v>
      </c>
      <c r="Q340" s="160">
        <f t="shared" si="40"/>
        <v>0</v>
      </c>
      <c r="R340" s="175">
        <f t="shared" si="38"/>
        <v>0</v>
      </c>
    </row>
    <row r="341" spans="2:18" ht="15" x14ac:dyDescent="0.2">
      <c r="B341" s="126">
        <v>337</v>
      </c>
      <c r="C341" s="129" t="s">
        <v>1720</v>
      </c>
      <c r="D341" s="113">
        <v>38718</v>
      </c>
      <c r="E341" s="155">
        <v>44489</v>
      </c>
      <c r="F341" s="156">
        <f t="shared" si="39"/>
        <v>15.810958904109588</v>
      </c>
      <c r="G341" s="157">
        <v>15</v>
      </c>
      <c r="H341" s="158">
        <v>0.06</v>
      </c>
      <c r="I341" s="159">
        <f t="shared" si="41"/>
        <v>6.3333333333333325E-2</v>
      </c>
      <c r="J341" s="213">
        <v>4661.12</v>
      </c>
      <c r="K341" s="214">
        <v>0</v>
      </c>
      <c r="L341" s="128">
        <v>0.37</v>
      </c>
      <c r="M341" s="160">
        <f t="shared" si="35"/>
        <v>6385.7344000000003</v>
      </c>
      <c r="N341" s="160">
        <f t="shared" si="36"/>
        <v>6394.4236641607304</v>
      </c>
      <c r="O341" s="160">
        <f t="shared" si="37"/>
        <v>319.28672000000006</v>
      </c>
      <c r="P341" s="161">
        <v>0.25</v>
      </c>
      <c r="Q341" s="160">
        <f t="shared" si="40"/>
        <v>0</v>
      </c>
      <c r="R341" s="175">
        <f t="shared" si="38"/>
        <v>0</v>
      </c>
    </row>
    <row r="342" spans="2:18" ht="15" x14ac:dyDescent="0.2">
      <c r="B342" s="126">
        <v>338</v>
      </c>
      <c r="C342" s="129" t="s">
        <v>1214</v>
      </c>
      <c r="D342" s="113">
        <v>38718</v>
      </c>
      <c r="E342" s="155">
        <v>44489</v>
      </c>
      <c r="F342" s="156">
        <f t="shared" si="39"/>
        <v>15.810958904109588</v>
      </c>
      <c r="G342" s="157">
        <v>15</v>
      </c>
      <c r="H342" s="158">
        <v>0.06</v>
      </c>
      <c r="I342" s="159">
        <f t="shared" si="41"/>
        <v>6.3333333333333325E-2</v>
      </c>
      <c r="J342" s="213">
        <v>39897.440000000002</v>
      </c>
      <c r="K342" s="214">
        <v>1994.87</v>
      </c>
      <c r="L342" s="128">
        <v>0.37</v>
      </c>
      <c r="M342" s="160">
        <f t="shared" si="35"/>
        <v>54659.492800000007</v>
      </c>
      <c r="N342" s="160">
        <f t="shared" si="36"/>
        <v>54733.869644084021</v>
      </c>
      <c r="O342" s="160">
        <f t="shared" si="37"/>
        <v>2732.9746400000004</v>
      </c>
      <c r="P342" s="161">
        <v>0.25</v>
      </c>
      <c r="Q342" s="160">
        <f t="shared" si="40"/>
        <v>3279.5695680000003</v>
      </c>
      <c r="R342" s="175">
        <f t="shared" si="38"/>
        <v>1284.6995680000005</v>
      </c>
    </row>
    <row r="343" spans="2:18" ht="15" x14ac:dyDescent="0.2">
      <c r="B343" s="126">
        <v>339</v>
      </c>
      <c r="C343" s="129" t="s">
        <v>2091</v>
      </c>
      <c r="D343" s="113">
        <v>38718</v>
      </c>
      <c r="E343" s="155">
        <v>44489</v>
      </c>
      <c r="F343" s="156">
        <f t="shared" si="39"/>
        <v>15.810958904109588</v>
      </c>
      <c r="G343" s="157">
        <v>5</v>
      </c>
      <c r="H343" s="158">
        <v>0.06</v>
      </c>
      <c r="I343" s="159">
        <f t="shared" si="41"/>
        <v>0.19</v>
      </c>
      <c r="J343" s="213">
        <v>827.77</v>
      </c>
      <c r="K343" s="214">
        <v>0</v>
      </c>
      <c r="L343" s="128">
        <v>0.37</v>
      </c>
      <c r="M343" s="160">
        <f t="shared" si="35"/>
        <v>1134.0449000000001</v>
      </c>
      <c r="N343" s="160">
        <f t="shared" si="36"/>
        <v>3406.7640887698631</v>
      </c>
      <c r="O343" s="160">
        <f t="shared" si="37"/>
        <v>56.702245000000005</v>
      </c>
      <c r="P343" s="161">
        <v>0.25</v>
      </c>
      <c r="Q343" s="160">
        <f t="shared" si="40"/>
        <v>0</v>
      </c>
      <c r="R343" s="175">
        <f t="shared" si="38"/>
        <v>0</v>
      </c>
    </row>
    <row r="344" spans="2:18" ht="15" x14ac:dyDescent="0.2">
      <c r="B344" s="126">
        <v>340</v>
      </c>
      <c r="C344" s="129" t="s">
        <v>2199</v>
      </c>
      <c r="D344" s="113">
        <v>38718</v>
      </c>
      <c r="E344" s="155">
        <v>44489</v>
      </c>
      <c r="F344" s="156">
        <f t="shared" si="39"/>
        <v>15.810958904109588</v>
      </c>
      <c r="G344" s="157">
        <v>5</v>
      </c>
      <c r="H344" s="158">
        <v>0.06</v>
      </c>
      <c r="I344" s="159">
        <f t="shared" si="41"/>
        <v>0.19</v>
      </c>
      <c r="J344" s="213">
        <v>401.13</v>
      </c>
      <c r="K344" s="214">
        <v>0</v>
      </c>
      <c r="L344" s="128">
        <v>0.37</v>
      </c>
      <c r="M344" s="160">
        <f t="shared" si="35"/>
        <v>549.54810000000009</v>
      </c>
      <c r="N344" s="160">
        <f t="shared" si="36"/>
        <v>1650.8876607369866</v>
      </c>
      <c r="O344" s="160">
        <f t="shared" si="37"/>
        <v>27.477405000000005</v>
      </c>
      <c r="P344" s="161">
        <v>0.25</v>
      </c>
      <c r="Q344" s="160">
        <f t="shared" si="40"/>
        <v>0</v>
      </c>
      <c r="R344" s="175">
        <f t="shared" si="38"/>
        <v>0</v>
      </c>
    </row>
    <row r="345" spans="2:18" ht="15" x14ac:dyDescent="0.2">
      <c r="B345" s="126">
        <v>341</v>
      </c>
      <c r="C345" s="129" t="s">
        <v>2199</v>
      </c>
      <c r="D345" s="113">
        <v>38718</v>
      </c>
      <c r="E345" s="155">
        <v>44489</v>
      </c>
      <c r="F345" s="156">
        <f t="shared" si="39"/>
        <v>15.810958904109588</v>
      </c>
      <c r="G345" s="157">
        <v>5</v>
      </c>
      <c r="H345" s="158">
        <v>0.06</v>
      </c>
      <c r="I345" s="159">
        <f t="shared" si="41"/>
        <v>0.19</v>
      </c>
      <c r="J345" s="213">
        <v>494.81</v>
      </c>
      <c r="K345" s="214">
        <v>0</v>
      </c>
      <c r="L345" s="128">
        <v>0.37</v>
      </c>
      <c r="M345" s="160">
        <f t="shared" si="35"/>
        <v>677.88970000000006</v>
      </c>
      <c r="N345" s="160">
        <f t="shared" si="36"/>
        <v>2036.4363757616441</v>
      </c>
      <c r="O345" s="160">
        <f t="shared" si="37"/>
        <v>33.894485000000003</v>
      </c>
      <c r="P345" s="161">
        <v>0.25</v>
      </c>
      <c r="Q345" s="160">
        <f t="shared" si="40"/>
        <v>0</v>
      </c>
      <c r="R345" s="175">
        <f t="shared" si="38"/>
        <v>0</v>
      </c>
    </row>
    <row r="346" spans="2:18" ht="15" x14ac:dyDescent="0.2">
      <c r="B346" s="126">
        <v>342</v>
      </c>
      <c r="C346" s="129" t="s">
        <v>2383</v>
      </c>
      <c r="D346" s="113">
        <v>38718</v>
      </c>
      <c r="E346" s="155">
        <v>44489</v>
      </c>
      <c r="F346" s="156">
        <f t="shared" si="39"/>
        <v>15.810958904109588</v>
      </c>
      <c r="G346" s="157">
        <v>5</v>
      </c>
      <c r="H346" s="158">
        <v>0.06</v>
      </c>
      <c r="I346" s="159">
        <f t="shared" si="41"/>
        <v>0.19</v>
      </c>
      <c r="J346" s="213">
        <v>184.66</v>
      </c>
      <c r="K346" s="214">
        <v>0</v>
      </c>
      <c r="L346" s="128">
        <v>0.37</v>
      </c>
      <c r="M346" s="160">
        <f t="shared" si="35"/>
        <v>252.98420000000002</v>
      </c>
      <c r="N346" s="160">
        <f t="shared" si="36"/>
        <v>759.98533002191778</v>
      </c>
      <c r="O346" s="160">
        <f t="shared" si="37"/>
        <v>12.649210000000002</v>
      </c>
      <c r="P346" s="161">
        <v>0.25</v>
      </c>
      <c r="Q346" s="160">
        <f t="shared" si="40"/>
        <v>0</v>
      </c>
      <c r="R346" s="175">
        <f t="shared" si="38"/>
        <v>0</v>
      </c>
    </row>
    <row r="347" spans="2:18" ht="15" x14ac:dyDescent="0.2">
      <c r="B347" s="126">
        <v>343</v>
      </c>
      <c r="C347" s="129" t="s">
        <v>2184</v>
      </c>
      <c r="D347" s="113">
        <v>38718</v>
      </c>
      <c r="E347" s="155">
        <v>44489</v>
      </c>
      <c r="F347" s="156">
        <f t="shared" si="39"/>
        <v>15.810958904109588</v>
      </c>
      <c r="G347" s="157">
        <v>10</v>
      </c>
      <c r="H347" s="158">
        <v>0.06</v>
      </c>
      <c r="I347" s="159">
        <f t="shared" si="41"/>
        <v>9.5000000000000001E-2</v>
      </c>
      <c r="J347" s="213">
        <v>255.89</v>
      </c>
      <c r="K347" s="214">
        <v>0</v>
      </c>
      <c r="L347" s="128">
        <v>0.37</v>
      </c>
      <c r="M347" s="160">
        <f t="shared" si="35"/>
        <v>350.5693</v>
      </c>
      <c r="N347" s="160">
        <f t="shared" si="36"/>
        <v>526.5694955575342</v>
      </c>
      <c r="O347" s="160">
        <f t="shared" si="37"/>
        <v>17.528465000000001</v>
      </c>
      <c r="P347" s="161">
        <v>0.25</v>
      </c>
      <c r="Q347" s="160">
        <f t="shared" si="40"/>
        <v>0</v>
      </c>
      <c r="R347" s="175">
        <f t="shared" si="38"/>
        <v>0</v>
      </c>
    </row>
    <row r="348" spans="2:18" ht="15" x14ac:dyDescent="0.2">
      <c r="B348" s="126">
        <v>344</v>
      </c>
      <c r="C348" s="129" t="s">
        <v>2184</v>
      </c>
      <c r="D348" s="113">
        <v>38718</v>
      </c>
      <c r="E348" s="155">
        <v>44489</v>
      </c>
      <c r="F348" s="156">
        <f t="shared" si="39"/>
        <v>15.810958904109588</v>
      </c>
      <c r="G348" s="157">
        <v>10</v>
      </c>
      <c r="H348" s="158">
        <v>0.06</v>
      </c>
      <c r="I348" s="159">
        <f t="shared" si="41"/>
        <v>9.5000000000000001E-2</v>
      </c>
      <c r="J348" s="213">
        <v>547.44000000000005</v>
      </c>
      <c r="K348" s="214">
        <v>0</v>
      </c>
      <c r="L348" s="128">
        <v>0.37</v>
      </c>
      <c r="M348" s="160">
        <f t="shared" si="35"/>
        <v>749.9928000000001</v>
      </c>
      <c r="N348" s="160">
        <f t="shared" si="36"/>
        <v>1126.5200072219179</v>
      </c>
      <c r="O348" s="160">
        <f t="shared" si="37"/>
        <v>37.499640000000007</v>
      </c>
      <c r="P348" s="161">
        <v>0.25</v>
      </c>
      <c r="Q348" s="160">
        <f t="shared" si="40"/>
        <v>0</v>
      </c>
      <c r="R348" s="175">
        <f t="shared" si="38"/>
        <v>0</v>
      </c>
    </row>
    <row r="349" spans="2:18" ht="15" x14ac:dyDescent="0.2">
      <c r="B349" s="126">
        <v>345</v>
      </c>
      <c r="C349" s="129" t="s">
        <v>2184</v>
      </c>
      <c r="D349" s="113">
        <v>38718</v>
      </c>
      <c r="E349" s="155">
        <v>44489</v>
      </c>
      <c r="F349" s="156">
        <f t="shared" si="39"/>
        <v>15.810958904109588</v>
      </c>
      <c r="G349" s="157">
        <v>10</v>
      </c>
      <c r="H349" s="158">
        <v>0.06</v>
      </c>
      <c r="I349" s="159">
        <f t="shared" si="41"/>
        <v>9.5000000000000001E-2</v>
      </c>
      <c r="J349" s="213">
        <v>174.1</v>
      </c>
      <c r="K349" s="214">
        <v>0</v>
      </c>
      <c r="L349" s="128">
        <v>0.37</v>
      </c>
      <c r="M349" s="160">
        <f t="shared" si="35"/>
        <v>238.51700000000002</v>
      </c>
      <c r="N349" s="160">
        <f t="shared" si="36"/>
        <v>358.2623360684932</v>
      </c>
      <c r="O349" s="160">
        <f t="shared" si="37"/>
        <v>11.925850000000002</v>
      </c>
      <c r="P349" s="161">
        <v>0.25</v>
      </c>
      <c r="Q349" s="160">
        <f t="shared" si="40"/>
        <v>0</v>
      </c>
      <c r="R349" s="175">
        <f t="shared" si="38"/>
        <v>0</v>
      </c>
    </row>
    <row r="350" spans="2:18" ht="15" x14ac:dyDescent="0.2">
      <c r="B350" s="126">
        <v>346</v>
      </c>
      <c r="C350" s="129" t="s">
        <v>2184</v>
      </c>
      <c r="D350" s="113">
        <v>38718</v>
      </c>
      <c r="E350" s="155">
        <v>44489</v>
      </c>
      <c r="F350" s="156">
        <f t="shared" si="39"/>
        <v>15.810958904109588</v>
      </c>
      <c r="G350" s="157">
        <v>10</v>
      </c>
      <c r="H350" s="158">
        <v>0.06</v>
      </c>
      <c r="I350" s="159">
        <f t="shared" si="41"/>
        <v>9.5000000000000001E-2</v>
      </c>
      <c r="J350" s="213">
        <v>198.74</v>
      </c>
      <c r="K350" s="214">
        <v>0</v>
      </c>
      <c r="L350" s="128">
        <v>0.37</v>
      </c>
      <c r="M350" s="160">
        <f t="shared" si="35"/>
        <v>272.27380000000005</v>
      </c>
      <c r="N350" s="160">
        <f t="shared" si="36"/>
        <v>408.96643693424664</v>
      </c>
      <c r="O350" s="160">
        <f t="shared" si="37"/>
        <v>13.613690000000004</v>
      </c>
      <c r="P350" s="161">
        <v>0.25</v>
      </c>
      <c r="Q350" s="160">
        <f t="shared" si="40"/>
        <v>0</v>
      </c>
      <c r="R350" s="175">
        <f t="shared" si="38"/>
        <v>0</v>
      </c>
    </row>
    <row r="351" spans="2:18" ht="15" x14ac:dyDescent="0.2">
      <c r="B351" s="126">
        <v>347</v>
      </c>
      <c r="C351" s="129" t="s">
        <v>1971</v>
      </c>
      <c r="D351" s="113">
        <v>38718</v>
      </c>
      <c r="E351" s="155">
        <v>44489</v>
      </c>
      <c r="F351" s="156">
        <f t="shared" si="39"/>
        <v>15.810958904109588</v>
      </c>
      <c r="G351" s="157">
        <v>20</v>
      </c>
      <c r="H351" s="158">
        <v>0.06</v>
      </c>
      <c r="I351" s="159">
        <f t="shared" si="41"/>
        <v>4.7500000000000001E-2</v>
      </c>
      <c r="J351" s="213">
        <v>1303.06</v>
      </c>
      <c r="K351" s="214">
        <v>0</v>
      </c>
      <c r="L351" s="128">
        <v>0.37</v>
      </c>
      <c r="M351" s="160">
        <f t="shared" si="35"/>
        <v>1785.1922</v>
      </c>
      <c r="N351" s="160">
        <f t="shared" si="36"/>
        <v>1340.7160242315067</v>
      </c>
      <c r="O351" s="160">
        <f t="shared" si="37"/>
        <v>444.47617576849325</v>
      </c>
      <c r="P351" s="161">
        <v>0.25</v>
      </c>
      <c r="Q351" s="160">
        <f t="shared" si="40"/>
        <v>0</v>
      </c>
      <c r="R351" s="175">
        <f t="shared" si="38"/>
        <v>0</v>
      </c>
    </row>
    <row r="352" spans="2:18" ht="15" x14ac:dyDescent="0.2">
      <c r="B352" s="126">
        <v>348</v>
      </c>
      <c r="C352" s="129" t="s">
        <v>2012</v>
      </c>
      <c r="D352" s="113">
        <v>38718</v>
      </c>
      <c r="E352" s="155">
        <v>44489</v>
      </c>
      <c r="F352" s="156">
        <f t="shared" si="39"/>
        <v>15.810958904109588</v>
      </c>
      <c r="G352" s="157">
        <v>15</v>
      </c>
      <c r="H352" s="158">
        <v>0.06</v>
      </c>
      <c r="I352" s="159">
        <f t="shared" si="41"/>
        <v>6.3333333333333325E-2</v>
      </c>
      <c r="J352" s="213">
        <v>1115.43</v>
      </c>
      <c r="K352" s="214">
        <v>0</v>
      </c>
      <c r="L352" s="128">
        <v>0.37</v>
      </c>
      <c r="M352" s="160">
        <f t="shared" si="35"/>
        <v>1528.1391000000001</v>
      </c>
      <c r="N352" s="160">
        <f t="shared" si="36"/>
        <v>1530.2184856246574</v>
      </c>
      <c r="O352" s="160">
        <f t="shared" si="37"/>
        <v>76.406955000000011</v>
      </c>
      <c r="P352" s="161">
        <v>0.25</v>
      </c>
      <c r="Q352" s="160">
        <f t="shared" si="40"/>
        <v>0</v>
      </c>
      <c r="R352" s="175">
        <f t="shared" si="38"/>
        <v>0</v>
      </c>
    </row>
    <row r="353" spans="2:18" ht="15" x14ac:dyDescent="0.2">
      <c r="B353" s="126">
        <v>349</v>
      </c>
      <c r="C353" s="129" t="s">
        <v>1511</v>
      </c>
      <c r="D353" s="113">
        <v>38808</v>
      </c>
      <c r="E353" s="155">
        <v>44489</v>
      </c>
      <c r="F353" s="156">
        <f t="shared" si="39"/>
        <v>15.564383561643835</v>
      </c>
      <c r="G353" s="157">
        <v>8</v>
      </c>
      <c r="H353" s="158">
        <v>0.06</v>
      </c>
      <c r="I353" s="159">
        <f t="shared" si="41"/>
        <v>0.11874999999999999</v>
      </c>
      <c r="J353" s="213">
        <v>13200</v>
      </c>
      <c r="K353" s="214">
        <v>660</v>
      </c>
      <c r="L353" s="128">
        <v>0.37</v>
      </c>
      <c r="M353" s="160">
        <f t="shared" si="35"/>
        <v>18084</v>
      </c>
      <c r="N353" s="160">
        <f t="shared" si="36"/>
        <v>33424.124589041094</v>
      </c>
      <c r="O353" s="160">
        <f t="shared" si="37"/>
        <v>904.2</v>
      </c>
      <c r="P353" s="161">
        <v>0.25</v>
      </c>
      <c r="Q353" s="160">
        <f t="shared" si="40"/>
        <v>1085.04</v>
      </c>
      <c r="R353" s="175">
        <f t="shared" si="38"/>
        <v>425.03999999999996</v>
      </c>
    </row>
    <row r="354" spans="2:18" ht="15" x14ac:dyDescent="0.2">
      <c r="B354" s="126">
        <v>350</v>
      </c>
      <c r="C354" s="129" t="s">
        <v>748</v>
      </c>
      <c r="D354" s="113">
        <v>38808</v>
      </c>
      <c r="E354" s="155">
        <v>44489</v>
      </c>
      <c r="F354" s="156">
        <f t="shared" si="39"/>
        <v>15.564383561643835</v>
      </c>
      <c r="G354" s="157">
        <v>8</v>
      </c>
      <c r="H354" s="158">
        <v>0.06</v>
      </c>
      <c r="I354" s="159">
        <f t="shared" si="41"/>
        <v>0.11874999999999999</v>
      </c>
      <c r="J354" s="213">
        <v>256190</v>
      </c>
      <c r="K354" s="214">
        <v>12809.5</v>
      </c>
      <c r="L354" s="128">
        <v>0.37</v>
      </c>
      <c r="M354" s="160">
        <f t="shared" si="35"/>
        <v>350980.30000000005</v>
      </c>
      <c r="N354" s="160">
        <f t="shared" si="36"/>
        <v>648706.55139897263</v>
      </c>
      <c r="O354" s="160">
        <f t="shared" si="37"/>
        <v>17549.015000000003</v>
      </c>
      <c r="P354" s="161">
        <v>0.25</v>
      </c>
      <c r="Q354" s="160">
        <f t="shared" si="40"/>
        <v>21058.818000000003</v>
      </c>
      <c r="R354" s="175">
        <f t="shared" si="38"/>
        <v>8249.3180000000029</v>
      </c>
    </row>
    <row r="355" spans="2:18" ht="15" x14ac:dyDescent="0.2">
      <c r="B355" s="126">
        <v>351</v>
      </c>
      <c r="C355" s="129" t="s">
        <v>471</v>
      </c>
      <c r="D355" s="113">
        <v>38745</v>
      </c>
      <c r="E355" s="155">
        <v>44489</v>
      </c>
      <c r="F355" s="156">
        <f t="shared" si="39"/>
        <v>15.736986301369862</v>
      </c>
      <c r="G355" s="157">
        <v>8</v>
      </c>
      <c r="H355" s="158">
        <v>0.06</v>
      </c>
      <c r="I355" s="159">
        <f t="shared" si="41"/>
        <v>0.11874999999999999</v>
      </c>
      <c r="J355" s="213">
        <v>805436</v>
      </c>
      <c r="K355" s="214">
        <v>40271.800000000003</v>
      </c>
      <c r="L355" s="128">
        <v>0</v>
      </c>
      <c r="M355" s="160">
        <f t="shared" si="35"/>
        <v>805436</v>
      </c>
      <c r="N355" s="160">
        <f t="shared" si="36"/>
        <v>1505172.3167123287</v>
      </c>
      <c r="O355" s="160">
        <f t="shared" si="37"/>
        <v>40271.800000000003</v>
      </c>
      <c r="P355" s="161">
        <v>0.25</v>
      </c>
      <c r="Q355" s="160">
        <f t="shared" si="40"/>
        <v>48326.159999999996</v>
      </c>
      <c r="R355" s="175">
        <f t="shared" si="38"/>
        <v>8054.3599999999933</v>
      </c>
    </row>
    <row r="356" spans="2:18" ht="15" x14ac:dyDescent="0.2">
      <c r="B356" s="126">
        <v>352</v>
      </c>
      <c r="C356" s="129" t="s">
        <v>280</v>
      </c>
      <c r="D356" s="113">
        <v>38801</v>
      </c>
      <c r="E356" s="155">
        <v>44489</v>
      </c>
      <c r="F356" s="156">
        <f t="shared" si="39"/>
        <v>15.583561643835617</v>
      </c>
      <c r="G356" s="157">
        <v>20</v>
      </c>
      <c r="H356" s="158">
        <v>0.06</v>
      </c>
      <c r="I356" s="159">
        <f t="shared" si="41"/>
        <v>4.7500000000000001E-2</v>
      </c>
      <c r="J356" s="213">
        <v>3696000</v>
      </c>
      <c r="K356" s="214">
        <v>184800</v>
      </c>
      <c r="L356" s="128">
        <v>0.37</v>
      </c>
      <c r="M356" s="160">
        <f t="shared" si="35"/>
        <v>5063520</v>
      </c>
      <c r="N356" s="160">
        <f t="shared" si="36"/>
        <v>3748114.6126027401</v>
      </c>
      <c r="O356" s="160">
        <f t="shared" si="37"/>
        <v>1315405.3873972599</v>
      </c>
      <c r="P356" s="161">
        <v>0.25</v>
      </c>
      <c r="Q356" s="160">
        <f t="shared" si="40"/>
        <v>986554.04054794495</v>
      </c>
      <c r="R356" s="176">
        <f t="shared" si="38"/>
        <v>801754.04054794495</v>
      </c>
    </row>
    <row r="357" spans="2:18" ht="15" x14ac:dyDescent="0.2">
      <c r="B357" s="126">
        <v>353</v>
      </c>
      <c r="C357" s="129" t="s">
        <v>742</v>
      </c>
      <c r="D357" s="113">
        <v>38808</v>
      </c>
      <c r="E357" s="155">
        <v>44489</v>
      </c>
      <c r="F357" s="156">
        <f t="shared" si="39"/>
        <v>15.564383561643835</v>
      </c>
      <c r="G357" s="157">
        <v>10</v>
      </c>
      <c r="H357" s="158">
        <v>0.06</v>
      </c>
      <c r="I357" s="159">
        <f t="shared" si="41"/>
        <v>9.5000000000000001E-2</v>
      </c>
      <c r="J357" s="213">
        <v>261175</v>
      </c>
      <c r="K357" s="214">
        <v>13058.75</v>
      </c>
      <c r="L357" s="128">
        <v>0.37</v>
      </c>
      <c r="M357" s="160">
        <f t="shared" si="35"/>
        <v>357809.75</v>
      </c>
      <c r="N357" s="160">
        <f t="shared" si="36"/>
        <v>529063.37815410958</v>
      </c>
      <c r="O357" s="160">
        <f t="shared" si="37"/>
        <v>17890.487499999999</v>
      </c>
      <c r="P357" s="161">
        <v>0.25</v>
      </c>
      <c r="Q357" s="160">
        <f t="shared" si="40"/>
        <v>21468.584999999999</v>
      </c>
      <c r="R357" s="175">
        <f t="shared" si="38"/>
        <v>8409.8349999999991</v>
      </c>
    </row>
    <row r="358" spans="2:18" ht="15" x14ac:dyDescent="0.2">
      <c r="B358" s="126">
        <v>354</v>
      </c>
      <c r="C358" s="129" t="s">
        <v>1042</v>
      </c>
      <c r="D358" s="113">
        <v>38808</v>
      </c>
      <c r="E358" s="155">
        <v>44489</v>
      </c>
      <c r="F358" s="156">
        <f t="shared" si="39"/>
        <v>15.564383561643835</v>
      </c>
      <c r="G358" s="157">
        <v>10</v>
      </c>
      <c r="H358" s="158">
        <v>0.06</v>
      </c>
      <c r="I358" s="159">
        <f t="shared" si="41"/>
        <v>9.5000000000000001E-2</v>
      </c>
      <c r="J358" s="213">
        <v>73176</v>
      </c>
      <c r="K358" s="214">
        <v>3658.8</v>
      </c>
      <c r="L358" s="128">
        <v>0.37</v>
      </c>
      <c r="M358" s="160">
        <f t="shared" si="35"/>
        <v>100251.12000000001</v>
      </c>
      <c r="N358" s="160">
        <f t="shared" si="36"/>
        <v>148232.95399561647</v>
      </c>
      <c r="O358" s="160">
        <f t="shared" si="37"/>
        <v>5012.5560000000005</v>
      </c>
      <c r="P358" s="161">
        <v>0.25</v>
      </c>
      <c r="Q358" s="160">
        <f t="shared" si="40"/>
        <v>6015.0672000000004</v>
      </c>
      <c r="R358" s="175">
        <f t="shared" si="38"/>
        <v>2356.2672000000002</v>
      </c>
    </row>
    <row r="359" spans="2:18" ht="15" x14ac:dyDescent="0.2">
      <c r="B359" s="126">
        <v>355</v>
      </c>
      <c r="C359" s="129" t="s">
        <v>1071</v>
      </c>
      <c r="D359" s="113">
        <v>38808</v>
      </c>
      <c r="E359" s="155">
        <v>44489</v>
      </c>
      <c r="F359" s="156">
        <f t="shared" si="39"/>
        <v>15.564383561643835</v>
      </c>
      <c r="G359" s="157">
        <v>10</v>
      </c>
      <c r="H359" s="158">
        <v>0.06</v>
      </c>
      <c r="I359" s="159">
        <f t="shared" si="41"/>
        <v>9.5000000000000001E-2</v>
      </c>
      <c r="J359" s="213">
        <v>67812</v>
      </c>
      <c r="K359" s="214">
        <v>3390.6</v>
      </c>
      <c r="L359" s="128">
        <v>0.37</v>
      </c>
      <c r="M359" s="160">
        <f t="shared" si="35"/>
        <v>92902.44</v>
      </c>
      <c r="N359" s="160">
        <f t="shared" si="36"/>
        <v>137367.07494739725</v>
      </c>
      <c r="O359" s="160">
        <f t="shared" si="37"/>
        <v>4645.1220000000003</v>
      </c>
      <c r="P359" s="161">
        <v>0.25</v>
      </c>
      <c r="Q359" s="160">
        <f t="shared" si="40"/>
        <v>5574.1463999999996</v>
      </c>
      <c r="R359" s="175">
        <f t="shared" si="38"/>
        <v>2183.5463999999997</v>
      </c>
    </row>
    <row r="360" spans="2:18" ht="15" x14ac:dyDescent="0.2">
      <c r="B360" s="126">
        <v>356</v>
      </c>
      <c r="C360" s="129" t="s">
        <v>830</v>
      </c>
      <c r="D360" s="113">
        <v>39006</v>
      </c>
      <c r="E360" s="155">
        <v>44489</v>
      </c>
      <c r="F360" s="156">
        <f t="shared" si="39"/>
        <v>15.021917808219179</v>
      </c>
      <c r="G360" s="157">
        <v>10</v>
      </c>
      <c r="H360" s="158">
        <v>0.06</v>
      </c>
      <c r="I360" s="159">
        <f t="shared" si="41"/>
        <v>9.5000000000000001E-2</v>
      </c>
      <c r="J360" s="213">
        <v>190761</v>
      </c>
      <c r="K360" s="214">
        <v>9538.0499999999993</v>
      </c>
      <c r="L360" s="128">
        <v>0.37</v>
      </c>
      <c r="M360" s="160">
        <f t="shared" si="35"/>
        <v>261342.57</v>
      </c>
      <c r="N360" s="160">
        <f t="shared" si="36"/>
        <v>372957.32760123292</v>
      </c>
      <c r="O360" s="160">
        <f t="shared" si="37"/>
        <v>13067.128500000001</v>
      </c>
      <c r="P360" s="161">
        <v>0.25</v>
      </c>
      <c r="Q360" s="160">
        <f t="shared" si="40"/>
        <v>15680.5542</v>
      </c>
      <c r="R360" s="175">
        <f t="shared" si="38"/>
        <v>6142.5042000000012</v>
      </c>
    </row>
    <row r="361" spans="2:18" ht="15" x14ac:dyDescent="0.2">
      <c r="B361" s="126">
        <v>357</v>
      </c>
      <c r="C361" s="129" t="s">
        <v>322</v>
      </c>
      <c r="D361" s="113">
        <v>39006</v>
      </c>
      <c r="E361" s="155">
        <v>44489</v>
      </c>
      <c r="F361" s="156">
        <f t="shared" si="39"/>
        <v>15.021917808219179</v>
      </c>
      <c r="G361" s="157">
        <v>20</v>
      </c>
      <c r="H361" s="158">
        <v>0.06</v>
      </c>
      <c r="I361" s="159">
        <f t="shared" si="41"/>
        <v>4.7500000000000001E-2</v>
      </c>
      <c r="J361" s="213">
        <v>2397298</v>
      </c>
      <c r="K361" s="214">
        <v>119864.9</v>
      </c>
      <c r="L361" s="128">
        <v>0.37</v>
      </c>
      <c r="M361" s="160">
        <f t="shared" si="35"/>
        <v>3284298.2600000002</v>
      </c>
      <c r="N361" s="160">
        <f t="shared" si="36"/>
        <v>2343481.7796713705</v>
      </c>
      <c r="O361" s="160">
        <f t="shared" si="37"/>
        <v>940816.48032862972</v>
      </c>
      <c r="P361" s="161">
        <v>0.25</v>
      </c>
      <c r="Q361" s="160">
        <f t="shared" si="40"/>
        <v>705612.36024647229</v>
      </c>
      <c r="R361" s="176">
        <f t="shared" si="38"/>
        <v>585747.46024647227</v>
      </c>
    </row>
    <row r="362" spans="2:18" ht="15" x14ac:dyDescent="0.2">
      <c r="B362" s="126">
        <v>358</v>
      </c>
      <c r="C362" s="129" t="s">
        <v>750</v>
      </c>
      <c r="D362" s="113">
        <v>39006</v>
      </c>
      <c r="E362" s="155">
        <v>44489</v>
      </c>
      <c r="F362" s="156">
        <f t="shared" si="39"/>
        <v>15.021917808219179</v>
      </c>
      <c r="G362" s="157">
        <v>10</v>
      </c>
      <c r="H362" s="158">
        <v>0.06</v>
      </c>
      <c r="I362" s="159">
        <f t="shared" si="41"/>
        <v>9.5000000000000001E-2</v>
      </c>
      <c r="J362" s="213">
        <v>255960</v>
      </c>
      <c r="K362" s="214">
        <v>12798</v>
      </c>
      <c r="L362" s="128">
        <v>0.37</v>
      </c>
      <c r="M362" s="160">
        <f t="shared" si="35"/>
        <v>350665.2</v>
      </c>
      <c r="N362" s="160">
        <f t="shared" si="36"/>
        <v>500428.06219726033</v>
      </c>
      <c r="O362" s="160">
        <f t="shared" si="37"/>
        <v>17533.260000000002</v>
      </c>
      <c r="P362" s="161">
        <v>0.25</v>
      </c>
      <c r="Q362" s="160">
        <f t="shared" si="40"/>
        <v>21039.912</v>
      </c>
      <c r="R362" s="175">
        <f t="shared" si="38"/>
        <v>8241.9120000000003</v>
      </c>
    </row>
    <row r="363" spans="2:18" ht="15" x14ac:dyDescent="0.2">
      <c r="B363" s="126">
        <v>359</v>
      </c>
      <c r="C363" s="129" t="s">
        <v>469</v>
      </c>
      <c r="D363" s="113">
        <v>39006</v>
      </c>
      <c r="E363" s="155">
        <v>44489</v>
      </c>
      <c r="F363" s="156">
        <f t="shared" si="39"/>
        <v>15.021917808219179</v>
      </c>
      <c r="G363" s="157">
        <v>15</v>
      </c>
      <c r="H363" s="158">
        <v>0.06</v>
      </c>
      <c r="I363" s="159">
        <f t="shared" si="41"/>
        <v>6.3333333333333325E-2</v>
      </c>
      <c r="J363" s="213">
        <v>805650</v>
      </c>
      <c r="K363" s="214">
        <v>40282.5</v>
      </c>
      <c r="L363" s="128">
        <v>0.37</v>
      </c>
      <c r="M363" s="160">
        <f t="shared" si="35"/>
        <v>1103740.5</v>
      </c>
      <c r="N363" s="160">
        <f t="shared" si="36"/>
        <v>1050085.6079315068</v>
      </c>
      <c r="O363" s="160">
        <f t="shared" si="37"/>
        <v>53654.89206849318</v>
      </c>
      <c r="P363" s="161">
        <v>0.25</v>
      </c>
      <c r="Q363" s="160">
        <f t="shared" si="40"/>
        <v>66224.429999999993</v>
      </c>
      <c r="R363" s="175">
        <f t="shared" si="38"/>
        <v>25941.929999999993</v>
      </c>
    </row>
    <row r="364" spans="2:18" ht="15" x14ac:dyDescent="0.2">
      <c r="B364" s="126">
        <v>360</v>
      </c>
      <c r="C364" s="129" t="s">
        <v>465</v>
      </c>
      <c r="D364" s="113">
        <v>39020</v>
      </c>
      <c r="E364" s="155">
        <v>44489</v>
      </c>
      <c r="F364" s="156">
        <f t="shared" si="39"/>
        <v>14.983561643835616</v>
      </c>
      <c r="G364" s="157">
        <v>10</v>
      </c>
      <c r="H364" s="158">
        <v>0.06</v>
      </c>
      <c r="I364" s="159">
        <f t="shared" si="41"/>
        <v>9.5000000000000001E-2</v>
      </c>
      <c r="J364" s="213">
        <v>812928</v>
      </c>
      <c r="K364" s="214">
        <v>40646.400000000001</v>
      </c>
      <c r="L364" s="128">
        <v>0.37</v>
      </c>
      <c r="M364" s="160">
        <f t="shared" si="35"/>
        <v>1113711.3600000001</v>
      </c>
      <c r="N364" s="160">
        <f t="shared" si="36"/>
        <v>1585299.4675200002</v>
      </c>
      <c r="O364" s="160">
        <f t="shared" si="37"/>
        <v>55685.568000000007</v>
      </c>
      <c r="P364" s="161">
        <v>0.25</v>
      </c>
      <c r="Q364" s="160">
        <f t="shared" si="40"/>
        <v>66822.681600000011</v>
      </c>
      <c r="R364" s="175">
        <f t="shared" si="38"/>
        <v>26176.281600000009</v>
      </c>
    </row>
    <row r="365" spans="2:18" ht="15" x14ac:dyDescent="0.2">
      <c r="B365" s="126">
        <v>361</v>
      </c>
      <c r="C365" s="129" t="s">
        <v>542</v>
      </c>
      <c r="D365" s="113">
        <v>39020</v>
      </c>
      <c r="E365" s="155">
        <v>44489</v>
      </c>
      <c r="F365" s="156">
        <f t="shared" si="39"/>
        <v>14.983561643835616</v>
      </c>
      <c r="G365" s="157">
        <v>15</v>
      </c>
      <c r="H365" s="158">
        <v>0.06</v>
      </c>
      <c r="I365" s="159">
        <f t="shared" si="41"/>
        <v>6.3333333333333325E-2</v>
      </c>
      <c r="J365" s="213">
        <v>560240</v>
      </c>
      <c r="K365" s="214">
        <v>28012</v>
      </c>
      <c r="L365" s="128">
        <v>0.37</v>
      </c>
      <c r="M365" s="160">
        <f t="shared" si="35"/>
        <v>767528.8</v>
      </c>
      <c r="N365" s="160">
        <f t="shared" si="36"/>
        <v>728353.28892054781</v>
      </c>
      <c r="O365" s="160">
        <f t="shared" si="37"/>
        <v>39175.511079452233</v>
      </c>
      <c r="P365" s="161">
        <v>0.25</v>
      </c>
      <c r="Q365" s="160">
        <f t="shared" si="40"/>
        <v>46051.728000000003</v>
      </c>
      <c r="R365" s="175">
        <f t="shared" si="38"/>
        <v>18039.728000000003</v>
      </c>
    </row>
    <row r="366" spans="2:18" ht="15" x14ac:dyDescent="0.2">
      <c r="B366" s="126">
        <v>362</v>
      </c>
      <c r="C366" s="129" t="s">
        <v>1151</v>
      </c>
      <c r="D366" s="113">
        <v>39020</v>
      </c>
      <c r="E366" s="155">
        <v>44489</v>
      </c>
      <c r="F366" s="156">
        <f t="shared" si="39"/>
        <v>14.983561643835616</v>
      </c>
      <c r="G366" s="157">
        <v>3</v>
      </c>
      <c r="H366" s="158">
        <v>0.06</v>
      </c>
      <c r="I366" s="159">
        <f t="shared" si="41"/>
        <v>0.31666666666666665</v>
      </c>
      <c r="J366" s="213">
        <v>52500</v>
      </c>
      <c r="K366" s="214">
        <v>2625</v>
      </c>
      <c r="L366" s="128">
        <v>0.37</v>
      </c>
      <c r="M366" s="160">
        <f t="shared" si="35"/>
        <v>71925</v>
      </c>
      <c r="N366" s="160">
        <f t="shared" si="36"/>
        <v>341269.34589041094</v>
      </c>
      <c r="O366" s="160">
        <f t="shared" si="37"/>
        <v>3596.25</v>
      </c>
      <c r="P366" s="161">
        <v>0.25</v>
      </c>
      <c r="Q366" s="160">
        <f t="shared" si="40"/>
        <v>4315.5</v>
      </c>
      <c r="R366" s="175">
        <f t="shared" si="38"/>
        <v>1690.5</v>
      </c>
    </row>
    <row r="367" spans="2:18" ht="15" x14ac:dyDescent="0.2">
      <c r="B367" s="126">
        <v>363</v>
      </c>
      <c r="C367" s="129" t="s">
        <v>768</v>
      </c>
      <c r="D367" s="113">
        <v>39020</v>
      </c>
      <c r="E367" s="155">
        <v>44489</v>
      </c>
      <c r="F367" s="156">
        <f t="shared" si="39"/>
        <v>14.983561643835616</v>
      </c>
      <c r="G367" s="157">
        <v>8</v>
      </c>
      <c r="H367" s="158">
        <v>0.06</v>
      </c>
      <c r="I367" s="159">
        <f t="shared" si="41"/>
        <v>0.11874999999999999</v>
      </c>
      <c r="J367" s="213">
        <v>245000</v>
      </c>
      <c r="K367" s="214">
        <v>12250</v>
      </c>
      <c r="L367" s="128">
        <v>0.37</v>
      </c>
      <c r="M367" s="160">
        <f t="shared" si="35"/>
        <v>335650</v>
      </c>
      <c r="N367" s="160">
        <f t="shared" si="36"/>
        <v>597221.35530821909</v>
      </c>
      <c r="O367" s="160">
        <f t="shared" si="37"/>
        <v>16782.5</v>
      </c>
      <c r="P367" s="161">
        <v>0.25</v>
      </c>
      <c r="Q367" s="160">
        <f t="shared" si="40"/>
        <v>20139</v>
      </c>
      <c r="R367" s="175">
        <f t="shared" si="38"/>
        <v>7889</v>
      </c>
    </row>
    <row r="368" spans="2:18" ht="15" x14ac:dyDescent="0.2">
      <c r="B368" s="126">
        <v>364</v>
      </c>
      <c r="C368" s="129" t="s">
        <v>290</v>
      </c>
      <c r="D368" s="113">
        <v>39039</v>
      </c>
      <c r="E368" s="155">
        <v>44489</v>
      </c>
      <c r="F368" s="156">
        <f t="shared" si="39"/>
        <v>14.931506849315069</v>
      </c>
      <c r="G368" s="157">
        <v>10</v>
      </c>
      <c r="H368" s="158">
        <v>0.06</v>
      </c>
      <c r="I368" s="159">
        <f t="shared" si="41"/>
        <v>9.5000000000000001E-2</v>
      </c>
      <c r="J368" s="213">
        <v>3301642</v>
      </c>
      <c r="K368" s="214">
        <v>165082.1</v>
      </c>
      <c r="L368" s="128">
        <v>0.37</v>
      </c>
      <c r="M368" s="160">
        <f t="shared" si="35"/>
        <v>4523249.54</v>
      </c>
      <c r="N368" s="160">
        <f t="shared" si="36"/>
        <v>6416198.4913287675</v>
      </c>
      <c r="O368" s="160">
        <f t="shared" si="37"/>
        <v>226162.47700000001</v>
      </c>
      <c r="P368" s="161">
        <v>0.25</v>
      </c>
      <c r="Q368" s="160">
        <f t="shared" si="40"/>
        <v>271394.97239999997</v>
      </c>
      <c r="R368" s="175">
        <f t="shared" si="38"/>
        <v>106312.87239999996</v>
      </c>
    </row>
    <row r="369" spans="2:18" ht="15" x14ac:dyDescent="0.2">
      <c r="B369" s="126">
        <v>365</v>
      </c>
      <c r="C369" s="129" t="s">
        <v>414</v>
      </c>
      <c r="D369" s="113">
        <v>39039</v>
      </c>
      <c r="E369" s="155">
        <v>44489</v>
      </c>
      <c r="F369" s="156">
        <f t="shared" si="39"/>
        <v>14.931506849315069</v>
      </c>
      <c r="G369" s="157">
        <v>15</v>
      </c>
      <c r="H369" s="158">
        <v>0.06</v>
      </c>
      <c r="I369" s="159">
        <f t="shared" si="41"/>
        <v>6.3333333333333325E-2</v>
      </c>
      <c r="J369" s="213">
        <v>982760</v>
      </c>
      <c r="K369" s="214">
        <v>49138</v>
      </c>
      <c r="L369" s="128">
        <v>0.37</v>
      </c>
      <c r="M369" s="160">
        <f t="shared" si="35"/>
        <v>1346381.2000000002</v>
      </c>
      <c r="N369" s="160">
        <f t="shared" si="36"/>
        <v>1273221.6736073061</v>
      </c>
      <c r="O369" s="160">
        <f t="shared" si="37"/>
        <v>73159.526392694097</v>
      </c>
      <c r="P369" s="161">
        <v>0.25</v>
      </c>
      <c r="Q369" s="160">
        <f t="shared" si="40"/>
        <v>80782.872000000003</v>
      </c>
      <c r="R369" s="175">
        <f t="shared" si="38"/>
        <v>31644.872000000003</v>
      </c>
    </row>
    <row r="370" spans="2:18" ht="15" x14ac:dyDescent="0.2">
      <c r="B370" s="126">
        <v>366</v>
      </c>
      <c r="C370" s="129" t="s">
        <v>770</v>
      </c>
      <c r="D370" s="113">
        <v>39039</v>
      </c>
      <c r="E370" s="155">
        <v>44489</v>
      </c>
      <c r="F370" s="156">
        <f t="shared" si="39"/>
        <v>14.931506849315069</v>
      </c>
      <c r="G370" s="157">
        <v>8</v>
      </c>
      <c r="H370" s="158">
        <v>0.06</v>
      </c>
      <c r="I370" s="159">
        <f t="shared" si="41"/>
        <v>0.11874999999999999</v>
      </c>
      <c r="J370" s="213">
        <v>245000</v>
      </c>
      <c r="K370" s="214">
        <v>12250</v>
      </c>
      <c r="L370" s="128">
        <v>0.37</v>
      </c>
      <c r="M370" s="160">
        <f t="shared" si="35"/>
        <v>335650</v>
      </c>
      <c r="N370" s="160">
        <f t="shared" si="36"/>
        <v>595146.53253424657</v>
      </c>
      <c r="O370" s="160">
        <f t="shared" si="37"/>
        <v>16782.5</v>
      </c>
      <c r="P370" s="161">
        <v>0.25</v>
      </c>
      <c r="Q370" s="160">
        <f t="shared" si="40"/>
        <v>20139</v>
      </c>
      <c r="R370" s="175">
        <f t="shared" si="38"/>
        <v>7889</v>
      </c>
    </row>
    <row r="371" spans="2:18" ht="15" x14ac:dyDescent="0.2">
      <c r="B371" s="126">
        <v>367</v>
      </c>
      <c r="C371" s="129" t="s">
        <v>886</v>
      </c>
      <c r="D371" s="113">
        <v>39006</v>
      </c>
      <c r="E371" s="155">
        <v>44489</v>
      </c>
      <c r="F371" s="156">
        <f t="shared" si="39"/>
        <v>15.021917808219179</v>
      </c>
      <c r="G371" s="157">
        <v>8</v>
      </c>
      <c r="H371" s="158">
        <v>0.06</v>
      </c>
      <c r="I371" s="159">
        <f t="shared" si="41"/>
        <v>0.11874999999999999</v>
      </c>
      <c r="J371" s="213">
        <v>150000</v>
      </c>
      <c r="K371" s="214">
        <v>7500</v>
      </c>
      <c r="L371" s="128">
        <v>0.37</v>
      </c>
      <c r="M371" s="160">
        <f t="shared" si="35"/>
        <v>205500.00000000003</v>
      </c>
      <c r="N371" s="160">
        <f t="shared" si="36"/>
        <v>366581.73801369866</v>
      </c>
      <c r="O371" s="160">
        <f t="shared" si="37"/>
        <v>10275.000000000002</v>
      </c>
      <c r="P371" s="161">
        <v>0.25</v>
      </c>
      <c r="Q371" s="160">
        <f t="shared" si="40"/>
        <v>12330.000000000002</v>
      </c>
      <c r="R371" s="175">
        <f t="shared" si="38"/>
        <v>4830.0000000000018</v>
      </c>
    </row>
    <row r="372" spans="2:18" ht="15" x14ac:dyDescent="0.2">
      <c r="B372" s="126">
        <v>368</v>
      </c>
      <c r="C372" s="129" t="s">
        <v>791</v>
      </c>
      <c r="D372" s="113">
        <v>39032</v>
      </c>
      <c r="E372" s="155">
        <v>44489</v>
      </c>
      <c r="F372" s="156">
        <f t="shared" si="39"/>
        <v>14.950684931506849</v>
      </c>
      <c r="G372" s="157">
        <v>8</v>
      </c>
      <c r="H372" s="158">
        <v>0.06</v>
      </c>
      <c r="I372" s="159">
        <f t="shared" si="41"/>
        <v>0.11874999999999999</v>
      </c>
      <c r="J372" s="213">
        <v>218878</v>
      </c>
      <c r="K372" s="214">
        <v>10943.9</v>
      </c>
      <c r="L372" s="128">
        <v>0.37</v>
      </c>
      <c r="M372" s="160">
        <f t="shared" si="35"/>
        <v>299862.86000000004</v>
      </c>
      <c r="N372" s="160">
        <f t="shared" si="36"/>
        <v>532374.67317431513</v>
      </c>
      <c r="O372" s="160">
        <f t="shared" si="37"/>
        <v>14993.143000000004</v>
      </c>
      <c r="P372" s="161">
        <v>0.25</v>
      </c>
      <c r="Q372" s="160">
        <f t="shared" si="40"/>
        <v>17991.771600000004</v>
      </c>
      <c r="R372" s="175">
        <f t="shared" si="38"/>
        <v>7047.871600000004</v>
      </c>
    </row>
    <row r="373" spans="2:18" ht="15" x14ac:dyDescent="0.2">
      <c r="B373" s="126">
        <v>369</v>
      </c>
      <c r="C373" s="129" t="s">
        <v>583</v>
      </c>
      <c r="D373" s="113">
        <v>38956</v>
      </c>
      <c r="E373" s="155">
        <v>44489</v>
      </c>
      <c r="F373" s="156">
        <f t="shared" si="39"/>
        <v>15.158904109589042</v>
      </c>
      <c r="G373" s="157">
        <v>15</v>
      </c>
      <c r="H373" s="158">
        <v>0.06</v>
      </c>
      <c r="I373" s="159">
        <f t="shared" si="41"/>
        <v>6.3333333333333325E-2</v>
      </c>
      <c r="J373" s="213">
        <v>489567</v>
      </c>
      <c r="K373" s="214">
        <v>24478.35</v>
      </c>
      <c r="L373" s="128">
        <v>0.37</v>
      </c>
      <c r="M373" s="160">
        <f t="shared" si="35"/>
        <v>670706.79</v>
      </c>
      <c r="N373" s="160">
        <f t="shared" si="36"/>
        <v>643921.39463315066</v>
      </c>
      <c r="O373" s="160">
        <f t="shared" si="37"/>
        <v>26785.395366849378</v>
      </c>
      <c r="P373" s="161">
        <v>0.25</v>
      </c>
      <c r="Q373" s="160">
        <f t="shared" si="40"/>
        <v>40242.407400000004</v>
      </c>
      <c r="R373" s="175">
        <f t="shared" si="38"/>
        <v>15764.057400000005</v>
      </c>
    </row>
    <row r="374" spans="2:18" ht="15" x14ac:dyDescent="0.2">
      <c r="B374" s="126">
        <v>370</v>
      </c>
      <c r="C374" s="129" t="s">
        <v>1248</v>
      </c>
      <c r="D374" s="113">
        <v>38956</v>
      </c>
      <c r="E374" s="155">
        <v>44489</v>
      </c>
      <c r="F374" s="156">
        <f t="shared" si="39"/>
        <v>15.158904109589042</v>
      </c>
      <c r="G374" s="157">
        <v>3</v>
      </c>
      <c r="H374" s="158">
        <v>0.06</v>
      </c>
      <c r="I374" s="159">
        <f t="shared" si="41"/>
        <v>0.31666666666666665</v>
      </c>
      <c r="J374" s="213">
        <v>34870</v>
      </c>
      <c r="K374" s="214">
        <v>1743.5</v>
      </c>
      <c r="L374" s="128">
        <v>0.37</v>
      </c>
      <c r="M374" s="160">
        <f t="shared" si="35"/>
        <v>47771.9</v>
      </c>
      <c r="N374" s="160">
        <f t="shared" si="36"/>
        <v>229320.38955707764</v>
      </c>
      <c r="O374" s="160">
        <f t="shared" si="37"/>
        <v>2388.5950000000003</v>
      </c>
      <c r="P374" s="161">
        <v>0.25</v>
      </c>
      <c r="Q374" s="160">
        <f t="shared" si="40"/>
        <v>2866.3139999999999</v>
      </c>
      <c r="R374" s="175">
        <f t="shared" si="38"/>
        <v>1122.8139999999999</v>
      </c>
    </row>
    <row r="375" spans="2:18" ht="15" x14ac:dyDescent="0.2">
      <c r="B375" s="126">
        <v>371</v>
      </c>
      <c r="C375" s="129" t="s">
        <v>467</v>
      </c>
      <c r="D375" s="113">
        <v>38909</v>
      </c>
      <c r="E375" s="155">
        <v>44489</v>
      </c>
      <c r="F375" s="156">
        <f t="shared" si="39"/>
        <v>15.287671232876713</v>
      </c>
      <c r="G375" s="157">
        <v>8</v>
      </c>
      <c r="H375" s="158">
        <v>0.06</v>
      </c>
      <c r="I375" s="159">
        <f t="shared" si="41"/>
        <v>0.11874999999999999</v>
      </c>
      <c r="J375" s="213">
        <v>807896</v>
      </c>
      <c r="K375" s="214">
        <v>40394.800000000003</v>
      </c>
      <c r="L375" s="128">
        <v>0</v>
      </c>
      <c r="M375" s="160">
        <f t="shared" si="35"/>
        <v>807896</v>
      </c>
      <c r="N375" s="160">
        <f t="shared" si="36"/>
        <v>1466663.2520547945</v>
      </c>
      <c r="O375" s="160">
        <f t="shared" si="37"/>
        <v>40394.800000000003</v>
      </c>
      <c r="P375" s="161">
        <v>0.25</v>
      </c>
      <c r="Q375" s="160">
        <f t="shared" si="40"/>
        <v>48473.759999999995</v>
      </c>
      <c r="R375" s="175">
        <f t="shared" si="38"/>
        <v>8078.9599999999919</v>
      </c>
    </row>
    <row r="376" spans="2:18" ht="15" x14ac:dyDescent="0.2">
      <c r="B376" s="126">
        <v>372</v>
      </c>
      <c r="C376" s="129" t="s">
        <v>880</v>
      </c>
      <c r="D376" s="113">
        <v>38941</v>
      </c>
      <c r="E376" s="155">
        <v>44489</v>
      </c>
      <c r="F376" s="156">
        <f t="shared" si="39"/>
        <v>15.2</v>
      </c>
      <c r="G376" s="157">
        <v>8</v>
      </c>
      <c r="H376" s="158">
        <v>0.06</v>
      </c>
      <c r="I376" s="159">
        <f t="shared" si="41"/>
        <v>0.11874999999999999</v>
      </c>
      <c r="J376" s="213">
        <v>99520</v>
      </c>
      <c r="K376" s="214">
        <v>4976</v>
      </c>
      <c r="L376" s="128">
        <v>0.37</v>
      </c>
      <c r="M376" s="160">
        <f t="shared" si="35"/>
        <v>136342.40000000002</v>
      </c>
      <c r="N376" s="160">
        <f t="shared" si="36"/>
        <v>246098.03200000004</v>
      </c>
      <c r="O376" s="160">
        <f t="shared" si="37"/>
        <v>6817.1200000000017</v>
      </c>
      <c r="P376" s="161">
        <v>0.25</v>
      </c>
      <c r="Q376" s="160">
        <f t="shared" si="40"/>
        <v>8180.5440000000008</v>
      </c>
      <c r="R376" s="175">
        <f t="shared" si="38"/>
        <v>3204.5440000000008</v>
      </c>
    </row>
    <row r="377" spans="2:18" ht="15" x14ac:dyDescent="0.2">
      <c r="B377" s="126">
        <v>373</v>
      </c>
      <c r="C377" s="129" t="s">
        <v>922</v>
      </c>
      <c r="D377" s="113">
        <v>38941</v>
      </c>
      <c r="E377" s="155">
        <v>44489</v>
      </c>
      <c r="F377" s="156">
        <f t="shared" si="39"/>
        <v>15.2</v>
      </c>
      <c r="G377" s="157">
        <v>8</v>
      </c>
      <c r="H377" s="158">
        <v>0.06</v>
      </c>
      <c r="I377" s="159">
        <f t="shared" si="41"/>
        <v>0.11874999999999999</v>
      </c>
      <c r="J377" s="213">
        <v>131823</v>
      </c>
      <c r="K377" s="214">
        <v>6591.15</v>
      </c>
      <c r="L377" s="128">
        <v>0.37</v>
      </c>
      <c r="M377" s="160">
        <f t="shared" si="35"/>
        <v>180597.51</v>
      </c>
      <c r="N377" s="160">
        <f t="shared" si="36"/>
        <v>325978.50555</v>
      </c>
      <c r="O377" s="160">
        <f t="shared" si="37"/>
        <v>9029.8755000000001</v>
      </c>
      <c r="P377" s="161">
        <v>0.25</v>
      </c>
      <c r="Q377" s="160">
        <f t="shared" si="40"/>
        <v>10835.8506</v>
      </c>
      <c r="R377" s="175">
        <f t="shared" si="38"/>
        <v>4244.7006000000001</v>
      </c>
    </row>
    <row r="378" spans="2:18" ht="15" x14ac:dyDescent="0.2">
      <c r="B378" s="126">
        <v>374</v>
      </c>
      <c r="C378" s="129" t="s">
        <v>416</v>
      </c>
      <c r="D378" s="113">
        <v>39001</v>
      </c>
      <c r="E378" s="155">
        <v>44489</v>
      </c>
      <c r="F378" s="156">
        <f t="shared" si="39"/>
        <v>15.035616438356165</v>
      </c>
      <c r="G378" s="157">
        <v>15</v>
      </c>
      <c r="H378" s="158">
        <v>0.06</v>
      </c>
      <c r="I378" s="159">
        <f t="shared" si="41"/>
        <v>6.3333333333333325E-2</v>
      </c>
      <c r="J378" s="213">
        <v>979160</v>
      </c>
      <c r="K378" s="214">
        <v>48958</v>
      </c>
      <c r="L378" s="128">
        <v>0.37</v>
      </c>
      <c r="M378" s="160">
        <f t="shared" si="35"/>
        <v>1341449.2000000002</v>
      </c>
      <c r="N378" s="160">
        <f t="shared" si="36"/>
        <v>1277402.6573735161</v>
      </c>
      <c r="O378" s="160">
        <f t="shared" si="37"/>
        <v>64046.542626484064</v>
      </c>
      <c r="P378" s="161">
        <v>0.25</v>
      </c>
      <c r="Q378" s="160">
        <f t="shared" si="40"/>
        <v>80486.952000000005</v>
      </c>
      <c r="R378" s="175">
        <f t="shared" si="38"/>
        <v>31528.952000000005</v>
      </c>
    </row>
    <row r="379" spans="2:18" ht="15" x14ac:dyDescent="0.2">
      <c r="B379" s="126">
        <v>375</v>
      </c>
      <c r="C379" s="129" t="s">
        <v>701</v>
      </c>
      <c r="D379" s="113">
        <v>39117</v>
      </c>
      <c r="E379" s="155">
        <v>44489</v>
      </c>
      <c r="F379" s="156">
        <f t="shared" si="39"/>
        <v>14.717808219178082</v>
      </c>
      <c r="G379" s="157">
        <v>8</v>
      </c>
      <c r="H379" s="158">
        <v>0.06</v>
      </c>
      <c r="I379" s="159">
        <f t="shared" si="41"/>
        <v>0.11874999999999999</v>
      </c>
      <c r="J379" s="213">
        <v>297983</v>
      </c>
      <c r="K379" s="214">
        <v>14899.15</v>
      </c>
      <c r="L379" s="128">
        <v>0.39</v>
      </c>
      <c r="M379" s="160">
        <f t="shared" si="35"/>
        <v>414196.37000000005</v>
      </c>
      <c r="N379" s="160">
        <f t="shared" si="36"/>
        <v>723907.45022534241</v>
      </c>
      <c r="O379" s="160">
        <f t="shared" si="37"/>
        <v>20709.818500000005</v>
      </c>
      <c r="P379" s="161">
        <v>0.25</v>
      </c>
      <c r="Q379" s="160">
        <f t="shared" si="40"/>
        <v>24851.782200000001</v>
      </c>
      <c r="R379" s="175">
        <f t="shared" si="38"/>
        <v>9952.6322000000018</v>
      </c>
    </row>
    <row r="380" spans="2:18" ht="15" x14ac:dyDescent="0.2">
      <c r="B380" s="126">
        <v>376</v>
      </c>
      <c r="C380" s="129" t="s">
        <v>701</v>
      </c>
      <c r="D380" s="113">
        <v>39117</v>
      </c>
      <c r="E380" s="155">
        <v>44489</v>
      </c>
      <c r="F380" s="156">
        <f t="shared" si="39"/>
        <v>14.717808219178082</v>
      </c>
      <c r="G380" s="157">
        <v>8</v>
      </c>
      <c r="H380" s="158">
        <v>0.06</v>
      </c>
      <c r="I380" s="159">
        <f t="shared" si="41"/>
        <v>0.11874999999999999</v>
      </c>
      <c r="J380" s="213">
        <v>148992</v>
      </c>
      <c r="K380" s="214">
        <v>7449.6</v>
      </c>
      <c r="L380" s="128">
        <v>0.39</v>
      </c>
      <c r="M380" s="160">
        <f t="shared" si="35"/>
        <v>207098.88</v>
      </c>
      <c r="N380" s="160">
        <f t="shared" si="36"/>
        <v>361954.93979178078</v>
      </c>
      <c r="O380" s="160">
        <f t="shared" si="37"/>
        <v>10354.944000000001</v>
      </c>
      <c r="P380" s="161">
        <v>0.25</v>
      </c>
      <c r="Q380" s="160">
        <f t="shared" si="40"/>
        <v>12425.9328</v>
      </c>
      <c r="R380" s="175">
        <f t="shared" si="38"/>
        <v>4976.3328000000001</v>
      </c>
    </row>
    <row r="381" spans="2:18" ht="15" x14ac:dyDescent="0.2">
      <c r="B381" s="126">
        <v>377</v>
      </c>
      <c r="C381" s="129" t="s">
        <v>937</v>
      </c>
      <c r="D381" s="113">
        <v>39066</v>
      </c>
      <c r="E381" s="155">
        <v>44489</v>
      </c>
      <c r="F381" s="156">
        <f t="shared" si="39"/>
        <v>14.857534246575343</v>
      </c>
      <c r="G381" s="157">
        <v>5</v>
      </c>
      <c r="H381" s="158">
        <v>0.06</v>
      </c>
      <c r="I381" s="159">
        <f t="shared" si="41"/>
        <v>0.19</v>
      </c>
      <c r="J381" s="213">
        <v>25125</v>
      </c>
      <c r="K381" s="214">
        <v>1256.25</v>
      </c>
      <c r="L381" s="128">
        <v>0.37</v>
      </c>
      <c r="M381" s="160">
        <f t="shared" si="35"/>
        <v>34421.25</v>
      </c>
      <c r="N381" s="160">
        <f t="shared" si="36"/>
        <v>97168.831130136983</v>
      </c>
      <c r="O381" s="160">
        <f t="shared" si="37"/>
        <v>1721.0625</v>
      </c>
      <c r="P381" s="161">
        <v>0.25</v>
      </c>
      <c r="Q381" s="160">
        <f t="shared" si="40"/>
        <v>2065.2750000000001</v>
      </c>
      <c r="R381" s="175">
        <f t="shared" si="38"/>
        <v>809.02500000000009</v>
      </c>
    </row>
    <row r="382" spans="2:18" ht="15" x14ac:dyDescent="0.2">
      <c r="B382" s="126">
        <v>378</v>
      </c>
      <c r="C382" s="129" t="s">
        <v>937</v>
      </c>
      <c r="D382" s="113">
        <v>39139</v>
      </c>
      <c r="E382" s="155">
        <v>44489</v>
      </c>
      <c r="F382" s="156">
        <f t="shared" si="39"/>
        <v>14.657534246575343</v>
      </c>
      <c r="G382" s="157">
        <v>5</v>
      </c>
      <c r="H382" s="158">
        <v>0.06</v>
      </c>
      <c r="I382" s="159">
        <f t="shared" si="41"/>
        <v>0.19</v>
      </c>
      <c r="J382" s="213">
        <v>128329</v>
      </c>
      <c r="K382" s="214">
        <v>6416.45</v>
      </c>
      <c r="L382" s="128">
        <v>0.56999999999999995</v>
      </c>
      <c r="M382" s="160">
        <f t="shared" si="35"/>
        <v>201476.52999999997</v>
      </c>
      <c r="N382" s="160">
        <f t="shared" si="36"/>
        <v>561098.33628767123</v>
      </c>
      <c r="O382" s="160">
        <f t="shared" si="37"/>
        <v>10073.826499999999</v>
      </c>
      <c r="P382" s="161">
        <v>0.25</v>
      </c>
      <c r="Q382" s="160">
        <f t="shared" si="40"/>
        <v>12088.591799999998</v>
      </c>
      <c r="R382" s="175">
        <f t="shared" si="38"/>
        <v>5672.1417999999985</v>
      </c>
    </row>
    <row r="383" spans="2:18" ht="15" x14ac:dyDescent="0.2">
      <c r="B383" s="126">
        <v>379</v>
      </c>
      <c r="C383" s="129" t="s">
        <v>412</v>
      </c>
      <c r="D383" s="113">
        <v>39138</v>
      </c>
      <c r="E383" s="155">
        <v>44489</v>
      </c>
      <c r="F383" s="156">
        <f t="shared" si="39"/>
        <v>14.66027397260274</v>
      </c>
      <c r="G383" s="157">
        <v>20</v>
      </c>
      <c r="H383" s="158">
        <v>0.06</v>
      </c>
      <c r="I383" s="159">
        <f t="shared" si="41"/>
        <v>4.7500000000000001E-2</v>
      </c>
      <c r="J383" s="213">
        <v>1000001</v>
      </c>
      <c r="K383" s="214">
        <v>50000.05</v>
      </c>
      <c r="L383" s="128">
        <v>0.28999999999999998</v>
      </c>
      <c r="M383" s="160">
        <f t="shared" si="35"/>
        <v>1290001.29</v>
      </c>
      <c r="N383" s="160">
        <f t="shared" si="36"/>
        <v>898309.18597952067</v>
      </c>
      <c r="O383" s="160">
        <f t="shared" si="37"/>
        <v>391692.10402047937</v>
      </c>
      <c r="P383" s="161">
        <v>0.25</v>
      </c>
      <c r="Q383" s="160">
        <f t="shared" si="40"/>
        <v>293769.07801535953</v>
      </c>
      <c r="R383" s="176">
        <f t="shared" si="38"/>
        <v>243769.02801535954</v>
      </c>
    </row>
    <row r="384" spans="2:18" ht="15" x14ac:dyDescent="0.2">
      <c r="B384" s="126">
        <v>380</v>
      </c>
      <c r="C384" s="129" t="s">
        <v>880</v>
      </c>
      <c r="D384" s="113">
        <v>39158</v>
      </c>
      <c r="E384" s="155">
        <v>44489</v>
      </c>
      <c r="F384" s="156">
        <f t="shared" si="39"/>
        <v>14.605479452054794</v>
      </c>
      <c r="G384" s="157">
        <v>8</v>
      </c>
      <c r="H384" s="158">
        <v>0.06</v>
      </c>
      <c r="I384" s="159">
        <f t="shared" si="41"/>
        <v>0.11874999999999999</v>
      </c>
      <c r="J384" s="213">
        <v>152936</v>
      </c>
      <c r="K384" s="214">
        <v>7646.8</v>
      </c>
      <c r="L384" s="128">
        <v>0.39</v>
      </c>
      <c r="M384" s="160">
        <f t="shared" si="35"/>
        <v>212581.04</v>
      </c>
      <c r="N384" s="160">
        <f t="shared" si="36"/>
        <v>368700.70137945208</v>
      </c>
      <c r="O384" s="160">
        <f t="shared" si="37"/>
        <v>10629.052000000001</v>
      </c>
      <c r="P384" s="161">
        <v>0.25</v>
      </c>
      <c r="Q384" s="160">
        <f t="shared" si="40"/>
        <v>12754.8624</v>
      </c>
      <c r="R384" s="175">
        <f t="shared" si="38"/>
        <v>5108.0623999999998</v>
      </c>
    </row>
    <row r="385" spans="2:18" ht="15" x14ac:dyDescent="0.2">
      <c r="B385" s="126">
        <v>381</v>
      </c>
      <c r="C385" s="129" t="s">
        <v>338</v>
      </c>
      <c r="D385" s="113">
        <v>39141</v>
      </c>
      <c r="E385" s="155">
        <v>44489</v>
      </c>
      <c r="F385" s="156">
        <f t="shared" si="39"/>
        <v>14.652054794520549</v>
      </c>
      <c r="G385" s="157">
        <v>15</v>
      </c>
      <c r="H385" s="158">
        <v>0.06</v>
      </c>
      <c r="I385" s="159">
        <f t="shared" si="41"/>
        <v>6.3333333333333325E-2</v>
      </c>
      <c r="J385" s="213">
        <v>1923681</v>
      </c>
      <c r="K385" s="214">
        <v>96184.05</v>
      </c>
      <c r="L385" s="128">
        <v>0.28999999999999998</v>
      </c>
      <c r="M385" s="160">
        <f t="shared" si="35"/>
        <v>2481548.4900000002</v>
      </c>
      <c r="N385" s="160">
        <f t="shared" si="36"/>
        <v>2302786.3485468496</v>
      </c>
      <c r="O385" s="160">
        <f t="shared" si="37"/>
        <v>178762.14145315066</v>
      </c>
      <c r="P385" s="161">
        <v>0.25</v>
      </c>
      <c r="Q385" s="160">
        <f t="shared" si="40"/>
        <v>134071.60608986299</v>
      </c>
      <c r="R385" s="175">
        <f t="shared" si="38"/>
        <v>37887.556089862992</v>
      </c>
    </row>
    <row r="386" spans="2:18" ht="15" x14ac:dyDescent="0.2">
      <c r="B386" s="126">
        <v>382</v>
      </c>
      <c r="C386" s="129" t="s">
        <v>581</v>
      </c>
      <c r="D386" s="113">
        <v>39097</v>
      </c>
      <c r="E386" s="155">
        <v>44489</v>
      </c>
      <c r="F386" s="156">
        <f t="shared" si="39"/>
        <v>14.772602739726027</v>
      </c>
      <c r="G386" s="157">
        <v>8</v>
      </c>
      <c r="H386" s="158">
        <v>0.06</v>
      </c>
      <c r="I386" s="159">
        <f t="shared" si="41"/>
        <v>0.11874999999999999</v>
      </c>
      <c r="J386" s="213">
        <v>490000</v>
      </c>
      <c r="K386" s="214">
        <v>24500</v>
      </c>
      <c r="L386" s="128">
        <v>0.56000000000000005</v>
      </c>
      <c r="M386" s="160">
        <f t="shared" si="35"/>
        <v>764400</v>
      </c>
      <c r="N386" s="160">
        <f t="shared" si="36"/>
        <v>1340946.0821917807</v>
      </c>
      <c r="O386" s="160">
        <f t="shared" si="37"/>
        <v>38220</v>
      </c>
      <c r="P386" s="161">
        <v>0.25</v>
      </c>
      <c r="Q386" s="160">
        <f t="shared" si="40"/>
        <v>45864</v>
      </c>
      <c r="R386" s="175">
        <f t="shared" si="38"/>
        <v>21364</v>
      </c>
    </row>
    <row r="387" spans="2:18" ht="15" x14ac:dyDescent="0.2">
      <c r="B387" s="126">
        <v>383</v>
      </c>
      <c r="C387" s="129" t="s">
        <v>435</v>
      </c>
      <c r="D387" s="113">
        <v>39153</v>
      </c>
      <c r="E387" s="155">
        <v>44489</v>
      </c>
      <c r="F387" s="156">
        <f t="shared" si="39"/>
        <v>14.61917808219178</v>
      </c>
      <c r="G387" s="157">
        <v>15</v>
      </c>
      <c r="H387" s="158">
        <v>0.06</v>
      </c>
      <c r="I387" s="159">
        <f t="shared" si="41"/>
        <v>6.3333333333333325E-2</v>
      </c>
      <c r="J387" s="213">
        <v>924459</v>
      </c>
      <c r="K387" s="214">
        <v>46222.95</v>
      </c>
      <c r="L387" s="128">
        <v>0</v>
      </c>
      <c r="M387" s="160">
        <f t="shared" si="35"/>
        <v>924459</v>
      </c>
      <c r="N387" s="160">
        <f t="shared" si="36"/>
        <v>855939.28087671218</v>
      </c>
      <c r="O387" s="160">
        <f t="shared" si="37"/>
        <v>68519.719123287825</v>
      </c>
      <c r="P387" s="161">
        <v>0.25</v>
      </c>
      <c r="Q387" s="160">
        <f t="shared" si="40"/>
        <v>51389.789342465869</v>
      </c>
      <c r="R387" s="175">
        <f t="shared" si="38"/>
        <v>5166.8393424658716</v>
      </c>
    </row>
    <row r="388" spans="2:18" ht="15" x14ac:dyDescent="0.2">
      <c r="B388" s="126">
        <v>384</v>
      </c>
      <c r="C388" s="129" t="s">
        <v>784</v>
      </c>
      <c r="D388" s="113">
        <v>39131</v>
      </c>
      <c r="E388" s="155">
        <v>44489</v>
      </c>
      <c r="F388" s="156">
        <f t="shared" si="39"/>
        <v>14.67945205479452</v>
      </c>
      <c r="G388" s="157">
        <v>10</v>
      </c>
      <c r="H388" s="158">
        <v>0.06</v>
      </c>
      <c r="I388" s="159">
        <f t="shared" si="41"/>
        <v>9.5000000000000001E-2</v>
      </c>
      <c r="J388" s="213">
        <v>223000</v>
      </c>
      <c r="K388" s="214">
        <v>11150</v>
      </c>
      <c r="L388" s="128">
        <v>0</v>
      </c>
      <c r="M388" s="160">
        <f t="shared" si="35"/>
        <v>223000</v>
      </c>
      <c r="N388" s="160">
        <f t="shared" si="36"/>
        <v>310984.19178082189</v>
      </c>
      <c r="O388" s="160">
        <f t="shared" si="37"/>
        <v>11150</v>
      </c>
      <c r="P388" s="161">
        <v>0.25</v>
      </c>
      <c r="Q388" s="160">
        <f t="shared" si="40"/>
        <v>13380</v>
      </c>
      <c r="R388" s="175">
        <f t="shared" si="38"/>
        <v>2230</v>
      </c>
    </row>
    <row r="389" spans="2:18" ht="15" x14ac:dyDescent="0.2">
      <c r="B389" s="126">
        <v>385</v>
      </c>
      <c r="C389" s="129" t="s">
        <v>565</v>
      </c>
      <c r="D389" s="113">
        <v>39172</v>
      </c>
      <c r="E389" s="155">
        <v>44489</v>
      </c>
      <c r="F389" s="156">
        <f t="shared" si="39"/>
        <v>14.567123287671233</v>
      </c>
      <c r="G389" s="157">
        <v>5</v>
      </c>
      <c r="H389" s="158">
        <v>0.06</v>
      </c>
      <c r="I389" s="159">
        <f t="shared" si="41"/>
        <v>0.19</v>
      </c>
      <c r="J389" s="213">
        <v>523582</v>
      </c>
      <c r="K389" s="214">
        <v>26179.1</v>
      </c>
      <c r="L389" s="128">
        <v>0.56999999999999995</v>
      </c>
      <c r="M389" s="160">
        <f t="shared" ref="M389:M452" si="42">J389*(1+L389)</f>
        <v>822023.73999999987</v>
      </c>
      <c r="N389" s="160">
        <f t="shared" ref="N389:N452" si="43">F389*I389*M389</f>
        <v>2275159.0215347945</v>
      </c>
      <c r="O389" s="160">
        <f t="shared" ref="O389:O452" si="44">IF(M389-N389&lt;=0,5%*M389,M389-N389)</f>
        <v>41101.186999999998</v>
      </c>
      <c r="P389" s="161">
        <v>0.25</v>
      </c>
      <c r="Q389" s="160">
        <f t="shared" si="40"/>
        <v>49321.424399999989</v>
      </c>
      <c r="R389" s="175">
        <f t="shared" ref="R389:R452" si="45">Q389-K389</f>
        <v>23142.32439999999</v>
      </c>
    </row>
    <row r="390" spans="2:18" ht="15" x14ac:dyDescent="0.2">
      <c r="B390" s="126">
        <v>386</v>
      </c>
      <c r="C390" s="129" t="s">
        <v>1405</v>
      </c>
      <c r="D390" s="113">
        <v>39157</v>
      </c>
      <c r="E390" s="155">
        <v>44489</v>
      </c>
      <c r="F390" s="156">
        <f t="shared" ref="F390:F453" si="46">(E390-D390)/365</f>
        <v>14.608219178082193</v>
      </c>
      <c r="G390" s="157">
        <v>8</v>
      </c>
      <c r="H390" s="158">
        <v>0.06</v>
      </c>
      <c r="I390" s="159">
        <f t="shared" si="41"/>
        <v>0.11874999999999999</v>
      </c>
      <c r="J390" s="213">
        <v>18320</v>
      </c>
      <c r="K390" s="214">
        <v>916</v>
      </c>
      <c r="L390" s="128">
        <v>0.39</v>
      </c>
      <c r="M390" s="160">
        <f t="shared" si="42"/>
        <v>25464.800000000003</v>
      </c>
      <c r="N390" s="160">
        <f t="shared" si="43"/>
        <v>44174.451342465756</v>
      </c>
      <c r="O390" s="160">
        <f t="shared" si="44"/>
        <v>1273.2400000000002</v>
      </c>
      <c r="P390" s="161">
        <v>0.25</v>
      </c>
      <c r="Q390" s="160">
        <f t="shared" ref="Q390:Q453" si="47">IF(K390&lt;=0,0,IF(O390&gt;M390*H390, O390*(1-P390),M390*H390))</f>
        <v>1527.8880000000001</v>
      </c>
      <c r="R390" s="175">
        <f t="shared" si="45"/>
        <v>611.88800000000015</v>
      </c>
    </row>
    <row r="391" spans="2:18" ht="15" x14ac:dyDescent="0.2">
      <c r="B391" s="126">
        <v>387</v>
      </c>
      <c r="C391" s="129" t="s">
        <v>568</v>
      </c>
      <c r="D391" s="113">
        <v>39253</v>
      </c>
      <c r="E391" s="155">
        <v>44489</v>
      </c>
      <c r="F391" s="156">
        <f t="shared" si="46"/>
        <v>14.345205479452055</v>
      </c>
      <c r="G391" s="157">
        <v>20</v>
      </c>
      <c r="H391" s="158">
        <v>0.06</v>
      </c>
      <c r="I391" s="159">
        <f t="shared" si="41"/>
        <v>4.7500000000000001E-2</v>
      </c>
      <c r="J391" s="213">
        <v>517472</v>
      </c>
      <c r="K391" s="214">
        <v>25873.599999999999</v>
      </c>
      <c r="L391" s="128">
        <v>0.28999999999999998</v>
      </c>
      <c r="M391" s="160">
        <f t="shared" si="42"/>
        <v>667538.88</v>
      </c>
      <c r="N391" s="160">
        <f t="shared" si="43"/>
        <v>454859.16395835619</v>
      </c>
      <c r="O391" s="160">
        <f t="shared" si="44"/>
        <v>212679.71604164381</v>
      </c>
      <c r="P391" s="161">
        <v>0.25</v>
      </c>
      <c r="Q391" s="160">
        <f t="shared" si="47"/>
        <v>159509.78703123285</v>
      </c>
      <c r="R391" s="176">
        <f t="shared" si="45"/>
        <v>133636.18703123284</v>
      </c>
    </row>
    <row r="392" spans="2:18" ht="15" x14ac:dyDescent="0.2">
      <c r="B392" s="126">
        <v>388</v>
      </c>
      <c r="C392" s="129" t="s">
        <v>478</v>
      </c>
      <c r="D392" s="113">
        <v>39203</v>
      </c>
      <c r="E392" s="155">
        <v>44489</v>
      </c>
      <c r="F392" s="156">
        <f t="shared" si="46"/>
        <v>14.482191780821918</v>
      </c>
      <c r="G392" s="157">
        <v>8</v>
      </c>
      <c r="H392" s="158">
        <v>0.06</v>
      </c>
      <c r="I392" s="159">
        <f t="shared" si="41"/>
        <v>0.11874999999999999</v>
      </c>
      <c r="J392" s="213">
        <v>776208</v>
      </c>
      <c r="K392" s="214">
        <v>38810.400000000001</v>
      </c>
      <c r="L392" s="128">
        <v>0</v>
      </c>
      <c r="M392" s="160">
        <f t="shared" si="42"/>
        <v>776208</v>
      </c>
      <c r="N392" s="160">
        <f t="shared" si="43"/>
        <v>1334891.6827397258</v>
      </c>
      <c r="O392" s="160">
        <f t="shared" si="44"/>
        <v>38810.400000000001</v>
      </c>
      <c r="P392" s="161">
        <v>0.25</v>
      </c>
      <c r="Q392" s="160">
        <f t="shared" si="47"/>
        <v>46572.479999999996</v>
      </c>
      <c r="R392" s="175">
        <f t="shared" si="45"/>
        <v>7762.0799999999945</v>
      </c>
    </row>
    <row r="393" spans="2:18" ht="15" x14ac:dyDescent="0.2">
      <c r="B393" s="126">
        <v>389</v>
      </c>
      <c r="C393" s="129" t="s">
        <v>1392</v>
      </c>
      <c r="D393" s="113">
        <v>39215</v>
      </c>
      <c r="E393" s="155">
        <v>44489</v>
      </c>
      <c r="F393" s="156">
        <f t="shared" si="46"/>
        <v>14.449315068493151</v>
      </c>
      <c r="G393" s="157">
        <v>8</v>
      </c>
      <c r="H393" s="158">
        <v>0.06</v>
      </c>
      <c r="I393" s="159">
        <f t="shared" si="41"/>
        <v>0.11874999999999999</v>
      </c>
      <c r="J393" s="213">
        <v>19420</v>
      </c>
      <c r="K393" s="214">
        <v>971</v>
      </c>
      <c r="L393" s="128">
        <v>0.39</v>
      </c>
      <c r="M393" s="160">
        <f t="shared" si="42"/>
        <v>26993.800000000003</v>
      </c>
      <c r="N393" s="160">
        <f t="shared" si="43"/>
        <v>46317.478130136995</v>
      </c>
      <c r="O393" s="160">
        <f t="shared" si="44"/>
        <v>1349.6900000000003</v>
      </c>
      <c r="P393" s="161">
        <v>0.25</v>
      </c>
      <c r="Q393" s="160">
        <f t="shared" si="47"/>
        <v>1619.6280000000002</v>
      </c>
      <c r="R393" s="175">
        <f t="shared" si="45"/>
        <v>648.62800000000016</v>
      </c>
    </row>
    <row r="394" spans="2:18" ht="15" x14ac:dyDescent="0.2">
      <c r="B394" s="126">
        <v>390</v>
      </c>
      <c r="C394" s="129" t="s">
        <v>1077</v>
      </c>
      <c r="D394" s="113">
        <v>39238</v>
      </c>
      <c r="E394" s="155">
        <v>44489</v>
      </c>
      <c r="F394" s="156">
        <f t="shared" si="46"/>
        <v>14.386301369863014</v>
      </c>
      <c r="G394" s="157">
        <v>8</v>
      </c>
      <c r="H394" s="158">
        <v>0.06</v>
      </c>
      <c r="I394" s="159">
        <f t="shared" ref="I394:I457" si="48">(95/G394/100)</f>
        <v>0.11874999999999999</v>
      </c>
      <c r="J394" s="213">
        <v>67746</v>
      </c>
      <c r="K394" s="214">
        <v>3387.3</v>
      </c>
      <c r="L394" s="128">
        <v>0.39</v>
      </c>
      <c r="M394" s="160">
        <f t="shared" si="42"/>
        <v>94166.94</v>
      </c>
      <c r="N394" s="160">
        <f t="shared" si="43"/>
        <v>160872.28487773973</v>
      </c>
      <c r="O394" s="160">
        <f t="shared" si="44"/>
        <v>4708.3470000000007</v>
      </c>
      <c r="P394" s="161">
        <v>0.25</v>
      </c>
      <c r="Q394" s="160">
        <f t="shared" si="47"/>
        <v>5650.0163999999995</v>
      </c>
      <c r="R394" s="175">
        <f t="shared" si="45"/>
        <v>2262.7163999999993</v>
      </c>
    </row>
    <row r="395" spans="2:18" ht="15" x14ac:dyDescent="0.2">
      <c r="B395" s="126">
        <v>391</v>
      </c>
      <c r="C395" s="129" t="s">
        <v>1077</v>
      </c>
      <c r="D395" s="113">
        <v>39238</v>
      </c>
      <c r="E395" s="155">
        <v>44489</v>
      </c>
      <c r="F395" s="156">
        <f t="shared" si="46"/>
        <v>14.386301369863014</v>
      </c>
      <c r="G395" s="157">
        <v>8</v>
      </c>
      <c r="H395" s="158">
        <v>0.06</v>
      </c>
      <c r="I395" s="159">
        <f t="shared" si="48"/>
        <v>0.11874999999999999</v>
      </c>
      <c r="J395" s="213">
        <v>67746</v>
      </c>
      <c r="K395" s="214">
        <v>3387.3</v>
      </c>
      <c r="L395" s="128">
        <v>0.39</v>
      </c>
      <c r="M395" s="160">
        <f t="shared" si="42"/>
        <v>94166.94</v>
      </c>
      <c r="N395" s="160">
        <f t="shared" si="43"/>
        <v>160872.28487773973</v>
      </c>
      <c r="O395" s="160">
        <f t="shared" si="44"/>
        <v>4708.3470000000007</v>
      </c>
      <c r="P395" s="161">
        <v>0.25</v>
      </c>
      <c r="Q395" s="160">
        <f t="shared" si="47"/>
        <v>5650.0163999999995</v>
      </c>
      <c r="R395" s="175">
        <f t="shared" si="45"/>
        <v>2262.7163999999993</v>
      </c>
    </row>
    <row r="396" spans="2:18" ht="15" x14ac:dyDescent="0.2">
      <c r="B396" s="126">
        <v>392</v>
      </c>
      <c r="C396" s="129" t="s">
        <v>1077</v>
      </c>
      <c r="D396" s="113">
        <v>39242</v>
      </c>
      <c r="E396" s="155">
        <v>44489</v>
      </c>
      <c r="F396" s="156">
        <f t="shared" si="46"/>
        <v>14.375342465753425</v>
      </c>
      <c r="G396" s="157">
        <v>8</v>
      </c>
      <c r="H396" s="158">
        <v>0.06</v>
      </c>
      <c r="I396" s="159">
        <f t="shared" si="48"/>
        <v>0.11874999999999999</v>
      </c>
      <c r="J396" s="213">
        <v>67746</v>
      </c>
      <c r="K396" s="214">
        <v>3387.3</v>
      </c>
      <c r="L396" s="128">
        <v>0.39</v>
      </c>
      <c r="M396" s="160">
        <f t="shared" si="42"/>
        <v>94166.94</v>
      </c>
      <c r="N396" s="160">
        <f t="shared" si="43"/>
        <v>160749.7388599315</v>
      </c>
      <c r="O396" s="160">
        <f t="shared" si="44"/>
        <v>4708.3470000000007</v>
      </c>
      <c r="P396" s="161">
        <v>0.25</v>
      </c>
      <c r="Q396" s="160">
        <f t="shared" si="47"/>
        <v>5650.0163999999995</v>
      </c>
      <c r="R396" s="175">
        <f t="shared" si="45"/>
        <v>2262.7163999999993</v>
      </c>
    </row>
    <row r="397" spans="2:18" ht="15" x14ac:dyDescent="0.2">
      <c r="B397" s="126">
        <v>393</v>
      </c>
      <c r="C397" s="129" t="s">
        <v>1077</v>
      </c>
      <c r="D397" s="113">
        <v>39242</v>
      </c>
      <c r="E397" s="155">
        <v>44489</v>
      </c>
      <c r="F397" s="156">
        <f t="shared" si="46"/>
        <v>14.375342465753425</v>
      </c>
      <c r="G397" s="157">
        <v>8</v>
      </c>
      <c r="H397" s="158">
        <v>0.06</v>
      </c>
      <c r="I397" s="159">
        <f t="shared" si="48"/>
        <v>0.11874999999999999</v>
      </c>
      <c r="J397" s="213">
        <v>67746</v>
      </c>
      <c r="K397" s="214">
        <v>3387.3</v>
      </c>
      <c r="L397" s="128">
        <v>0.39</v>
      </c>
      <c r="M397" s="160">
        <f t="shared" si="42"/>
        <v>94166.94</v>
      </c>
      <c r="N397" s="160">
        <f t="shared" si="43"/>
        <v>160749.7388599315</v>
      </c>
      <c r="O397" s="160">
        <f t="shared" si="44"/>
        <v>4708.3470000000007</v>
      </c>
      <c r="P397" s="161">
        <v>0.25</v>
      </c>
      <c r="Q397" s="160">
        <f t="shared" si="47"/>
        <v>5650.0163999999995</v>
      </c>
      <c r="R397" s="175">
        <f t="shared" si="45"/>
        <v>2262.7163999999993</v>
      </c>
    </row>
    <row r="398" spans="2:18" ht="15" x14ac:dyDescent="0.2">
      <c r="B398" s="126">
        <v>394</v>
      </c>
      <c r="C398" s="129" t="s">
        <v>1077</v>
      </c>
      <c r="D398" s="113">
        <v>39250</v>
      </c>
      <c r="E398" s="155">
        <v>44489</v>
      </c>
      <c r="F398" s="156">
        <f t="shared" si="46"/>
        <v>14.353424657534246</v>
      </c>
      <c r="G398" s="157">
        <v>8</v>
      </c>
      <c r="H398" s="158">
        <v>0.06</v>
      </c>
      <c r="I398" s="159">
        <f t="shared" si="48"/>
        <v>0.11874999999999999</v>
      </c>
      <c r="J398" s="213">
        <v>67746</v>
      </c>
      <c r="K398" s="214">
        <v>3387.3</v>
      </c>
      <c r="L398" s="128">
        <v>0.39</v>
      </c>
      <c r="M398" s="160">
        <f t="shared" si="42"/>
        <v>94166.94</v>
      </c>
      <c r="N398" s="160">
        <f t="shared" si="43"/>
        <v>160504.64682431507</v>
      </c>
      <c r="O398" s="160">
        <f t="shared" si="44"/>
        <v>4708.3470000000007</v>
      </c>
      <c r="P398" s="161">
        <v>0.25</v>
      </c>
      <c r="Q398" s="160">
        <f t="shared" si="47"/>
        <v>5650.0163999999995</v>
      </c>
      <c r="R398" s="175">
        <f t="shared" si="45"/>
        <v>2262.7163999999993</v>
      </c>
    </row>
    <row r="399" spans="2:18" ht="15" x14ac:dyDescent="0.2">
      <c r="B399" s="126">
        <v>395</v>
      </c>
      <c r="C399" s="129" t="s">
        <v>1077</v>
      </c>
      <c r="D399" s="113">
        <v>39250</v>
      </c>
      <c r="E399" s="155">
        <v>44489</v>
      </c>
      <c r="F399" s="156">
        <f t="shared" si="46"/>
        <v>14.353424657534246</v>
      </c>
      <c r="G399" s="157">
        <v>8</v>
      </c>
      <c r="H399" s="158">
        <v>0.06</v>
      </c>
      <c r="I399" s="159">
        <f t="shared" si="48"/>
        <v>0.11874999999999999</v>
      </c>
      <c r="J399" s="213">
        <v>67746</v>
      </c>
      <c r="K399" s="214">
        <v>3387.3</v>
      </c>
      <c r="L399" s="128">
        <v>0.39</v>
      </c>
      <c r="M399" s="160">
        <f t="shared" si="42"/>
        <v>94166.94</v>
      </c>
      <c r="N399" s="160">
        <f t="shared" si="43"/>
        <v>160504.64682431507</v>
      </c>
      <c r="O399" s="160">
        <f t="shared" si="44"/>
        <v>4708.3470000000007</v>
      </c>
      <c r="P399" s="161">
        <v>0.25</v>
      </c>
      <c r="Q399" s="160">
        <f t="shared" si="47"/>
        <v>5650.0163999999995</v>
      </c>
      <c r="R399" s="175">
        <f t="shared" si="45"/>
        <v>2262.7163999999993</v>
      </c>
    </row>
    <row r="400" spans="2:18" ht="15" x14ac:dyDescent="0.2">
      <c r="B400" s="126">
        <v>396</v>
      </c>
      <c r="C400" s="129" t="s">
        <v>1077</v>
      </c>
      <c r="D400" s="113">
        <v>39250</v>
      </c>
      <c r="E400" s="155">
        <v>44489</v>
      </c>
      <c r="F400" s="156">
        <f t="shared" si="46"/>
        <v>14.353424657534246</v>
      </c>
      <c r="G400" s="157">
        <v>8</v>
      </c>
      <c r="H400" s="158">
        <v>0.06</v>
      </c>
      <c r="I400" s="159">
        <f t="shared" si="48"/>
        <v>0.11874999999999999</v>
      </c>
      <c r="J400" s="213">
        <v>67746</v>
      </c>
      <c r="K400" s="214">
        <v>3387.3</v>
      </c>
      <c r="L400" s="128">
        <v>0.39</v>
      </c>
      <c r="M400" s="160">
        <f t="shared" si="42"/>
        <v>94166.94</v>
      </c>
      <c r="N400" s="160">
        <f t="shared" si="43"/>
        <v>160504.64682431507</v>
      </c>
      <c r="O400" s="160">
        <f t="shared" si="44"/>
        <v>4708.3470000000007</v>
      </c>
      <c r="P400" s="161">
        <v>0.25</v>
      </c>
      <c r="Q400" s="160">
        <f t="shared" si="47"/>
        <v>5650.0163999999995</v>
      </c>
      <c r="R400" s="175">
        <f t="shared" si="45"/>
        <v>2262.7163999999993</v>
      </c>
    </row>
    <row r="401" spans="2:18" ht="15" x14ac:dyDescent="0.2">
      <c r="B401" s="126">
        <v>397</v>
      </c>
      <c r="C401" s="129" t="s">
        <v>1077</v>
      </c>
      <c r="D401" s="113">
        <v>39264</v>
      </c>
      <c r="E401" s="155">
        <v>44489</v>
      </c>
      <c r="F401" s="156">
        <f t="shared" si="46"/>
        <v>14.315068493150685</v>
      </c>
      <c r="G401" s="157">
        <v>8</v>
      </c>
      <c r="H401" s="158">
        <v>0.06</v>
      </c>
      <c r="I401" s="159">
        <f t="shared" si="48"/>
        <v>0.11874999999999999</v>
      </c>
      <c r="J401" s="213">
        <v>67745</v>
      </c>
      <c r="K401" s="214">
        <v>3387.25</v>
      </c>
      <c r="L401" s="128">
        <v>0.39</v>
      </c>
      <c r="M401" s="160">
        <f t="shared" si="42"/>
        <v>94165.55</v>
      </c>
      <c r="N401" s="160">
        <f t="shared" si="43"/>
        <v>160073.37288099315</v>
      </c>
      <c r="O401" s="160">
        <f t="shared" si="44"/>
        <v>4708.2775000000001</v>
      </c>
      <c r="P401" s="161">
        <v>0.25</v>
      </c>
      <c r="Q401" s="160">
        <f t="shared" si="47"/>
        <v>5649.933</v>
      </c>
      <c r="R401" s="175">
        <f t="shared" si="45"/>
        <v>2262.683</v>
      </c>
    </row>
    <row r="402" spans="2:18" ht="15" x14ac:dyDescent="0.2">
      <c r="B402" s="126">
        <v>398</v>
      </c>
      <c r="C402" s="129" t="s">
        <v>1077</v>
      </c>
      <c r="D402" s="113">
        <v>39264</v>
      </c>
      <c r="E402" s="155">
        <v>44489</v>
      </c>
      <c r="F402" s="156">
        <f t="shared" si="46"/>
        <v>14.315068493150685</v>
      </c>
      <c r="G402" s="157">
        <v>8</v>
      </c>
      <c r="H402" s="158">
        <v>0.06</v>
      </c>
      <c r="I402" s="159">
        <f t="shared" si="48"/>
        <v>0.11874999999999999</v>
      </c>
      <c r="J402" s="213">
        <v>67746</v>
      </c>
      <c r="K402" s="214">
        <v>3387.3</v>
      </c>
      <c r="L402" s="128">
        <v>0.39</v>
      </c>
      <c r="M402" s="160">
        <f t="shared" si="42"/>
        <v>94166.94</v>
      </c>
      <c r="N402" s="160">
        <f t="shared" si="43"/>
        <v>160075.73576198629</v>
      </c>
      <c r="O402" s="160">
        <f t="shared" si="44"/>
        <v>4708.3470000000007</v>
      </c>
      <c r="P402" s="161">
        <v>0.25</v>
      </c>
      <c r="Q402" s="160">
        <f t="shared" si="47"/>
        <v>5650.0163999999995</v>
      </c>
      <c r="R402" s="175">
        <f t="shared" si="45"/>
        <v>2262.7163999999993</v>
      </c>
    </row>
    <row r="403" spans="2:18" ht="15" x14ac:dyDescent="0.2">
      <c r="B403" s="126">
        <v>399</v>
      </c>
      <c r="C403" s="129" t="s">
        <v>1077</v>
      </c>
      <c r="D403" s="113">
        <v>39264</v>
      </c>
      <c r="E403" s="155">
        <v>44489</v>
      </c>
      <c r="F403" s="156">
        <f t="shared" si="46"/>
        <v>14.315068493150685</v>
      </c>
      <c r="G403" s="157">
        <v>8</v>
      </c>
      <c r="H403" s="158">
        <v>0.06</v>
      </c>
      <c r="I403" s="159">
        <f t="shared" si="48"/>
        <v>0.11874999999999999</v>
      </c>
      <c r="J403" s="213">
        <v>67746</v>
      </c>
      <c r="K403" s="214">
        <v>3387.3</v>
      </c>
      <c r="L403" s="128">
        <v>0.39</v>
      </c>
      <c r="M403" s="160">
        <f t="shared" si="42"/>
        <v>94166.94</v>
      </c>
      <c r="N403" s="160">
        <f t="shared" si="43"/>
        <v>160075.73576198629</v>
      </c>
      <c r="O403" s="160">
        <f t="shared" si="44"/>
        <v>4708.3470000000007</v>
      </c>
      <c r="P403" s="161">
        <v>0.25</v>
      </c>
      <c r="Q403" s="160">
        <f t="shared" si="47"/>
        <v>5650.0163999999995</v>
      </c>
      <c r="R403" s="175">
        <f t="shared" si="45"/>
        <v>2262.7163999999993</v>
      </c>
    </row>
    <row r="404" spans="2:18" ht="15" x14ac:dyDescent="0.2">
      <c r="B404" s="126">
        <v>400</v>
      </c>
      <c r="C404" s="129" t="s">
        <v>1384</v>
      </c>
      <c r="D404" s="113">
        <v>39245</v>
      </c>
      <c r="E404" s="155">
        <v>44489</v>
      </c>
      <c r="F404" s="156">
        <f t="shared" si="46"/>
        <v>14.367123287671232</v>
      </c>
      <c r="G404" s="157">
        <v>10</v>
      </c>
      <c r="H404" s="158">
        <v>0.06</v>
      </c>
      <c r="I404" s="159">
        <f t="shared" si="48"/>
        <v>9.5000000000000001E-2</v>
      </c>
      <c r="J404" s="213">
        <v>20000</v>
      </c>
      <c r="K404" s="214">
        <v>1000</v>
      </c>
      <c r="L404" s="128">
        <v>0.28999999999999998</v>
      </c>
      <c r="M404" s="160">
        <f t="shared" si="42"/>
        <v>25800</v>
      </c>
      <c r="N404" s="160">
        <f t="shared" si="43"/>
        <v>35213.819178082187</v>
      </c>
      <c r="O404" s="160">
        <f t="shared" si="44"/>
        <v>1290</v>
      </c>
      <c r="P404" s="161">
        <v>0.25</v>
      </c>
      <c r="Q404" s="160">
        <f t="shared" si="47"/>
        <v>1548</v>
      </c>
      <c r="R404" s="175">
        <f t="shared" si="45"/>
        <v>548</v>
      </c>
    </row>
    <row r="405" spans="2:18" ht="15" x14ac:dyDescent="0.2">
      <c r="B405" s="126">
        <v>401</v>
      </c>
      <c r="C405" s="129" t="s">
        <v>1384</v>
      </c>
      <c r="D405" s="113">
        <v>39245</v>
      </c>
      <c r="E405" s="155">
        <v>44489</v>
      </c>
      <c r="F405" s="156">
        <f t="shared" si="46"/>
        <v>14.367123287671232</v>
      </c>
      <c r="G405" s="157">
        <v>10</v>
      </c>
      <c r="H405" s="158">
        <v>0.06</v>
      </c>
      <c r="I405" s="159">
        <f t="shared" si="48"/>
        <v>9.5000000000000001E-2</v>
      </c>
      <c r="J405" s="213">
        <v>20000</v>
      </c>
      <c r="K405" s="214">
        <v>1000</v>
      </c>
      <c r="L405" s="128">
        <v>0.28999999999999998</v>
      </c>
      <c r="M405" s="160">
        <f t="shared" si="42"/>
        <v>25800</v>
      </c>
      <c r="N405" s="160">
        <f t="shared" si="43"/>
        <v>35213.819178082187</v>
      </c>
      <c r="O405" s="160">
        <f t="shared" si="44"/>
        <v>1290</v>
      </c>
      <c r="P405" s="161">
        <v>0.25</v>
      </c>
      <c r="Q405" s="160">
        <f t="shared" si="47"/>
        <v>1548</v>
      </c>
      <c r="R405" s="175">
        <f t="shared" si="45"/>
        <v>548</v>
      </c>
    </row>
    <row r="406" spans="2:18" ht="15" x14ac:dyDescent="0.2">
      <c r="B406" s="126">
        <v>402</v>
      </c>
      <c r="C406" s="129" t="s">
        <v>1384</v>
      </c>
      <c r="D406" s="113">
        <v>39245</v>
      </c>
      <c r="E406" s="155">
        <v>44489</v>
      </c>
      <c r="F406" s="156">
        <f t="shared" si="46"/>
        <v>14.367123287671232</v>
      </c>
      <c r="G406" s="157">
        <v>10</v>
      </c>
      <c r="H406" s="158">
        <v>0.06</v>
      </c>
      <c r="I406" s="159">
        <f t="shared" si="48"/>
        <v>9.5000000000000001E-2</v>
      </c>
      <c r="J406" s="213">
        <v>20000</v>
      </c>
      <c r="K406" s="214">
        <v>1000</v>
      </c>
      <c r="L406" s="128">
        <v>0.28999999999999998</v>
      </c>
      <c r="M406" s="160">
        <f t="shared" si="42"/>
        <v>25800</v>
      </c>
      <c r="N406" s="160">
        <f t="shared" si="43"/>
        <v>35213.819178082187</v>
      </c>
      <c r="O406" s="160">
        <f t="shared" si="44"/>
        <v>1290</v>
      </c>
      <c r="P406" s="161">
        <v>0.25</v>
      </c>
      <c r="Q406" s="160">
        <f t="shared" si="47"/>
        <v>1548</v>
      </c>
      <c r="R406" s="175">
        <f t="shared" si="45"/>
        <v>548</v>
      </c>
    </row>
    <row r="407" spans="2:18" ht="15" x14ac:dyDescent="0.2">
      <c r="B407" s="126">
        <v>403</v>
      </c>
      <c r="C407" s="129" t="s">
        <v>984</v>
      </c>
      <c r="D407" s="113">
        <v>39215</v>
      </c>
      <c r="E407" s="155">
        <v>44489</v>
      </c>
      <c r="F407" s="156">
        <f t="shared" si="46"/>
        <v>14.449315068493151</v>
      </c>
      <c r="G407" s="157">
        <v>20</v>
      </c>
      <c r="H407" s="158">
        <v>0.06</v>
      </c>
      <c r="I407" s="159">
        <f t="shared" si="48"/>
        <v>4.7500000000000001E-2</v>
      </c>
      <c r="J407" s="213">
        <v>99840</v>
      </c>
      <c r="K407" s="214">
        <v>4992</v>
      </c>
      <c r="L407" s="128">
        <v>0.28999999999999998</v>
      </c>
      <c r="M407" s="160">
        <f t="shared" si="42"/>
        <v>128793.60000000001</v>
      </c>
      <c r="N407" s="160">
        <f t="shared" si="43"/>
        <v>88396.516997260289</v>
      </c>
      <c r="O407" s="160">
        <f t="shared" si="44"/>
        <v>40397.083002739717</v>
      </c>
      <c r="P407" s="161">
        <v>0.25</v>
      </c>
      <c r="Q407" s="160">
        <f t="shared" si="47"/>
        <v>30297.812252054788</v>
      </c>
      <c r="R407" s="175">
        <f t="shared" si="45"/>
        <v>25305.812252054788</v>
      </c>
    </row>
    <row r="408" spans="2:18" ht="15" x14ac:dyDescent="0.2">
      <c r="B408" s="126">
        <v>404</v>
      </c>
      <c r="C408" s="129" t="s">
        <v>1342</v>
      </c>
      <c r="D408" s="113">
        <v>39234</v>
      </c>
      <c r="E408" s="155">
        <v>44489</v>
      </c>
      <c r="F408" s="156">
        <f t="shared" si="46"/>
        <v>14.397260273972602</v>
      </c>
      <c r="G408" s="157">
        <v>5</v>
      </c>
      <c r="H408" s="158">
        <v>0.06</v>
      </c>
      <c r="I408" s="159">
        <f t="shared" si="48"/>
        <v>0.19</v>
      </c>
      <c r="J408" s="213">
        <v>23773</v>
      </c>
      <c r="K408" s="214">
        <v>1188.6500000000001</v>
      </c>
      <c r="L408" s="128">
        <v>0.56999999999999995</v>
      </c>
      <c r="M408" s="160">
        <f t="shared" si="42"/>
        <v>37323.609999999993</v>
      </c>
      <c r="N408" s="160">
        <f t="shared" si="43"/>
        <v>102097.96823150682</v>
      </c>
      <c r="O408" s="160">
        <f t="shared" si="44"/>
        <v>1866.1804999999997</v>
      </c>
      <c r="P408" s="161">
        <v>0.25</v>
      </c>
      <c r="Q408" s="160">
        <f t="shared" si="47"/>
        <v>2239.4165999999996</v>
      </c>
      <c r="R408" s="175">
        <f t="shared" si="45"/>
        <v>1050.7665999999995</v>
      </c>
    </row>
    <row r="409" spans="2:18" ht="15" x14ac:dyDescent="0.2">
      <c r="B409" s="126">
        <v>405</v>
      </c>
      <c r="C409" s="129" t="s">
        <v>1342</v>
      </c>
      <c r="D409" s="113">
        <v>39234</v>
      </c>
      <c r="E409" s="155">
        <v>44489</v>
      </c>
      <c r="F409" s="156">
        <f t="shared" si="46"/>
        <v>14.397260273972602</v>
      </c>
      <c r="G409" s="157">
        <v>5</v>
      </c>
      <c r="H409" s="158">
        <v>0.06</v>
      </c>
      <c r="I409" s="159">
        <f t="shared" si="48"/>
        <v>0.19</v>
      </c>
      <c r="J409" s="213">
        <v>23773</v>
      </c>
      <c r="K409" s="214">
        <v>1188.6500000000001</v>
      </c>
      <c r="L409" s="128">
        <v>0.56999999999999995</v>
      </c>
      <c r="M409" s="160">
        <f t="shared" si="42"/>
        <v>37323.609999999993</v>
      </c>
      <c r="N409" s="160">
        <f t="shared" si="43"/>
        <v>102097.96823150682</v>
      </c>
      <c r="O409" s="160">
        <f t="shared" si="44"/>
        <v>1866.1804999999997</v>
      </c>
      <c r="P409" s="161">
        <v>0.25</v>
      </c>
      <c r="Q409" s="160">
        <f t="shared" si="47"/>
        <v>2239.4165999999996</v>
      </c>
      <c r="R409" s="175">
        <f t="shared" si="45"/>
        <v>1050.7665999999995</v>
      </c>
    </row>
    <row r="410" spans="2:18" ht="15" x14ac:dyDescent="0.2">
      <c r="B410" s="126">
        <v>406</v>
      </c>
      <c r="C410" s="129" t="s">
        <v>1469</v>
      </c>
      <c r="D410" s="113">
        <v>39189</v>
      </c>
      <c r="E410" s="155">
        <v>44489</v>
      </c>
      <c r="F410" s="156">
        <f t="shared" si="46"/>
        <v>14.520547945205479</v>
      </c>
      <c r="G410" s="157">
        <v>5</v>
      </c>
      <c r="H410" s="158">
        <v>0.06</v>
      </c>
      <c r="I410" s="159">
        <f t="shared" si="48"/>
        <v>0.19</v>
      </c>
      <c r="J410" s="213">
        <v>14857</v>
      </c>
      <c r="K410" s="214">
        <v>742.85</v>
      </c>
      <c r="L410" s="128">
        <v>0.56999999999999995</v>
      </c>
      <c r="M410" s="160">
        <f t="shared" si="42"/>
        <v>23325.489999999998</v>
      </c>
      <c r="N410" s="160">
        <f t="shared" si="43"/>
        <v>64352.790219178081</v>
      </c>
      <c r="O410" s="160">
        <f t="shared" si="44"/>
        <v>1166.2745</v>
      </c>
      <c r="P410" s="161">
        <v>0.25</v>
      </c>
      <c r="Q410" s="160">
        <f t="shared" si="47"/>
        <v>1399.5293999999999</v>
      </c>
      <c r="R410" s="175">
        <f t="shared" si="45"/>
        <v>656.67939999999987</v>
      </c>
    </row>
    <row r="411" spans="2:18" ht="15" x14ac:dyDescent="0.2">
      <c r="B411" s="126">
        <v>407</v>
      </c>
      <c r="C411" s="129" t="s">
        <v>1469</v>
      </c>
      <c r="D411" s="113">
        <v>39189</v>
      </c>
      <c r="E411" s="155">
        <v>44489</v>
      </c>
      <c r="F411" s="156">
        <f t="shared" si="46"/>
        <v>14.520547945205479</v>
      </c>
      <c r="G411" s="157">
        <v>5</v>
      </c>
      <c r="H411" s="158">
        <v>0.06</v>
      </c>
      <c r="I411" s="159">
        <f t="shared" si="48"/>
        <v>0.19</v>
      </c>
      <c r="J411" s="213">
        <v>14857</v>
      </c>
      <c r="K411" s="214">
        <v>742.85</v>
      </c>
      <c r="L411" s="128">
        <v>0.56999999999999995</v>
      </c>
      <c r="M411" s="160">
        <f t="shared" si="42"/>
        <v>23325.489999999998</v>
      </c>
      <c r="N411" s="160">
        <f t="shared" si="43"/>
        <v>64352.790219178081</v>
      </c>
      <c r="O411" s="160">
        <f t="shared" si="44"/>
        <v>1166.2745</v>
      </c>
      <c r="P411" s="161">
        <v>0.25</v>
      </c>
      <c r="Q411" s="160">
        <f t="shared" si="47"/>
        <v>1399.5293999999999</v>
      </c>
      <c r="R411" s="175">
        <f t="shared" si="45"/>
        <v>656.67939999999987</v>
      </c>
    </row>
    <row r="412" spans="2:18" ht="15" x14ac:dyDescent="0.2">
      <c r="B412" s="126">
        <v>408</v>
      </c>
      <c r="C412" s="129" t="s">
        <v>1469</v>
      </c>
      <c r="D412" s="113">
        <v>39189</v>
      </c>
      <c r="E412" s="155">
        <v>44489</v>
      </c>
      <c r="F412" s="156">
        <f t="shared" si="46"/>
        <v>14.520547945205479</v>
      </c>
      <c r="G412" s="157">
        <v>5</v>
      </c>
      <c r="H412" s="158">
        <v>0.06</v>
      </c>
      <c r="I412" s="159">
        <f t="shared" si="48"/>
        <v>0.19</v>
      </c>
      <c r="J412" s="213">
        <v>14857</v>
      </c>
      <c r="K412" s="214">
        <v>742.85</v>
      </c>
      <c r="L412" s="128">
        <v>0.56999999999999995</v>
      </c>
      <c r="M412" s="160">
        <f t="shared" si="42"/>
        <v>23325.489999999998</v>
      </c>
      <c r="N412" s="160">
        <f t="shared" si="43"/>
        <v>64352.790219178081</v>
      </c>
      <c r="O412" s="160">
        <f t="shared" si="44"/>
        <v>1166.2745</v>
      </c>
      <c r="P412" s="161">
        <v>0.25</v>
      </c>
      <c r="Q412" s="160">
        <f t="shared" si="47"/>
        <v>1399.5293999999999</v>
      </c>
      <c r="R412" s="175">
        <f t="shared" si="45"/>
        <v>656.67939999999987</v>
      </c>
    </row>
    <row r="413" spans="2:18" ht="15" x14ac:dyDescent="0.2">
      <c r="B413" s="126">
        <v>409</v>
      </c>
      <c r="C413" s="129" t="s">
        <v>1469</v>
      </c>
      <c r="D413" s="113">
        <v>39189</v>
      </c>
      <c r="E413" s="155">
        <v>44489</v>
      </c>
      <c r="F413" s="156">
        <f t="shared" si="46"/>
        <v>14.520547945205479</v>
      </c>
      <c r="G413" s="157">
        <v>5</v>
      </c>
      <c r="H413" s="158">
        <v>0.06</v>
      </c>
      <c r="I413" s="159">
        <f t="shared" si="48"/>
        <v>0.19</v>
      </c>
      <c r="J413" s="213">
        <v>14857</v>
      </c>
      <c r="K413" s="214">
        <v>742.85</v>
      </c>
      <c r="L413" s="128">
        <v>0.56999999999999995</v>
      </c>
      <c r="M413" s="160">
        <f t="shared" si="42"/>
        <v>23325.489999999998</v>
      </c>
      <c r="N413" s="160">
        <f t="shared" si="43"/>
        <v>64352.790219178081</v>
      </c>
      <c r="O413" s="160">
        <f t="shared" si="44"/>
        <v>1166.2745</v>
      </c>
      <c r="P413" s="161">
        <v>0.25</v>
      </c>
      <c r="Q413" s="160">
        <f t="shared" si="47"/>
        <v>1399.5293999999999</v>
      </c>
      <c r="R413" s="175">
        <f t="shared" si="45"/>
        <v>656.67939999999987</v>
      </c>
    </row>
    <row r="414" spans="2:18" ht="15" x14ac:dyDescent="0.2">
      <c r="B414" s="126">
        <v>410</v>
      </c>
      <c r="C414" s="129" t="s">
        <v>1469</v>
      </c>
      <c r="D414" s="113">
        <v>39250</v>
      </c>
      <c r="E414" s="155">
        <v>44489</v>
      </c>
      <c r="F414" s="156">
        <f t="shared" si="46"/>
        <v>14.353424657534246</v>
      </c>
      <c r="G414" s="157">
        <v>5</v>
      </c>
      <c r="H414" s="158">
        <v>0.06</v>
      </c>
      <c r="I414" s="159">
        <f t="shared" si="48"/>
        <v>0.19</v>
      </c>
      <c r="J414" s="213">
        <v>14857</v>
      </c>
      <c r="K414" s="214">
        <v>742.85</v>
      </c>
      <c r="L414" s="128">
        <v>0.56999999999999995</v>
      </c>
      <c r="M414" s="160">
        <f t="shared" si="42"/>
        <v>23325.489999999998</v>
      </c>
      <c r="N414" s="160">
        <f t="shared" si="43"/>
        <v>63612.126029863</v>
      </c>
      <c r="O414" s="160">
        <f t="shared" si="44"/>
        <v>1166.2745</v>
      </c>
      <c r="P414" s="161">
        <v>0.25</v>
      </c>
      <c r="Q414" s="160">
        <f t="shared" si="47"/>
        <v>1399.5293999999999</v>
      </c>
      <c r="R414" s="175">
        <f t="shared" si="45"/>
        <v>656.67939999999987</v>
      </c>
    </row>
    <row r="415" spans="2:18" ht="15" x14ac:dyDescent="0.2">
      <c r="B415" s="126">
        <v>411</v>
      </c>
      <c r="C415" s="129" t="s">
        <v>1469</v>
      </c>
      <c r="D415" s="113">
        <v>39250</v>
      </c>
      <c r="E415" s="155">
        <v>44489</v>
      </c>
      <c r="F415" s="156">
        <f t="shared" si="46"/>
        <v>14.353424657534246</v>
      </c>
      <c r="G415" s="157">
        <v>5</v>
      </c>
      <c r="H415" s="158">
        <v>0.06</v>
      </c>
      <c r="I415" s="159">
        <f t="shared" si="48"/>
        <v>0.19</v>
      </c>
      <c r="J415" s="213">
        <v>14858</v>
      </c>
      <c r="K415" s="214">
        <v>742.9</v>
      </c>
      <c r="L415" s="128">
        <v>0.56999999999999995</v>
      </c>
      <c r="M415" s="160">
        <f t="shared" si="42"/>
        <v>23327.059999999998</v>
      </c>
      <c r="N415" s="160">
        <f t="shared" si="43"/>
        <v>63616.407656438343</v>
      </c>
      <c r="O415" s="160">
        <f t="shared" si="44"/>
        <v>1166.3529999999998</v>
      </c>
      <c r="P415" s="161">
        <v>0.25</v>
      </c>
      <c r="Q415" s="160">
        <f t="shared" si="47"/>
        <v>1399.6235999999999</v>
      </c>
      <c r="R415" s="175">
        <f t="shared" si="45"/>
        <v>656.72359999999992</v>
      </c>
    </row>
    <row r="416" spans="2:18" ht="15" x14ac:dyDescent="0.2">
      <c r="B416" s="126">
        <v>412</v>
      </c>
      <c r="C416" s="129" t="s">
        <v>906</v>
      </c>
      <c r="D416" s="113">
        <v>39241</v>
      </c>
      <c r="E416" s="155">
        <v>44489</v>
      </c>
      <c r="F416" s="156">
        <f t="shared" si="46"/>
        <v>14.378082191780821</v>
      </c>
      <c r="G416" s="157">
        <v>10</v>
      </c>
      <c r="H416" s="158">
        <v>0.06</v>
      </c>
      <c r="I416" s="159">
        <f t="shared" si="48"/>
        <v>9.5000000000000001E-2</v>
      </c>
      <c r="J416" s="213">
        <v>140000</v>
      </c>
      <c r="K416" s="214">
        <v>7000</v>
      </c>
      <c r="L416" s="128">
        <v>0.56000000000000005</v>
      </c>
      <c r="M416" s="160">
        <f t="shared" si="42"/>
        <v>218400</v>
      </c>
      <c r="N416" s="160">
        <f t="shared" si="43"/>
        <v>298316.44931506849</v>
      </c>
      <c r="O416" s="160">
        <f t="shared" si="44"/>
        <v>10920</v>
      </c>
      <c r="P416" s="161">
        <v>0.25</v>
      </c>
      <c r="Q416" s="160">
        <f t="shared" si="47"/>
        <v>13104</v>
      </c>
      <c r="R416" s="175">
        <f t="shared" si="45"/>
        <v>6104</v>
      </c>
    </row>
    <row r="417" spans="2:18" ht="15" x14ac:dyDescent="0.2">
      <c r="B417" s="126">
        <v>413</v>
      </c>
      <c r="C417" s="129" t="s">
        <v>292</v>
      </c>
      <c r="D417" s="113">
        <v>39202</v>
      </c>
      <c r="E417" s="155">
        <v>44489</v>
      </c>
      <c r="F417" s="156">
        <f t="shared" si="46"/>
        <v>14.484931506849316</v>
      </c>
      <c r="G417" s="157">
        <v>10</v>
      </c>
      <c r="H417" s="158">
        <v>0.06</v>
      </c>
      <c r="I417" s="159">
        <f t="shared" si="48"/>
        <v>9.5000000000000001E-2</v>
      </c>
      <c r="J417" s="213">
        <v>3240163</v>
      </c>
      <c r="K417" s="214">
        <v>162008.15</v>
      </c>
      <c r="L417" s="128">
        <v>0.56000000000000005</v>
      </c>
      <c r="M417" s="160">
        <f t="shared" si="42"/>
        <v>5054654.28</v>
      </c>
      <c r="N417" s="160">
        <f t="shared" si="43"/>
        <v>6955550.4984772615</v>
      </c>
      <c r="O417" s="160">
        <f t="shared" si="44"/>
        <v>252732.71400000004</v>
      </c>
      <c r="P417" s="161">
        <v>0.25</v>
      </c>
      <c r="Q417" s="160">
        <f t="shared" si="47"/>
        <v>303279.25680000003</v>
      </c>
      <c r="R417" s="175">
        <f t="shared" si="45"/>
        <v>141271.10680000004</v>
      </c>
    </row>
    <row r="418" spans="2:18" ht="15" x14ac:dyDescent="0.2">
      <c r="B418" s="126">
        <v>414</v>
      </c>
      <c r="C418" s="129" t="s">
        <v>991</v>
      </c>
      <c r="D418" s="113">
        <v>39208</v>
      </c>
      <c r="E418" s="155">
        <v>44489</v>
      </c>
      <c r="F418" s="156">
        <f t="shared" si="46"/>
        <v>14.468493150684932</v>
      </c>
      <c r="G418" s="157">
        <v>3</v>
      </c>
      <c r="H418" s="158">
        <v>0.06</v>
      </c>
      <c r="I418" s="159">
        <f t="shared" si="48"/>
        <v>0.31666666666666665</v>
      </c>
      <c r="J418" s="213">
        <v>96214</v>
      </c>
      <c r="K418" s="214">
        <v>4810.7</v>
      </c>
      <c r="L418" s="128">
        <v>0.56000000000000005</v>
      </c>
      <c r="M418" s="160">
        <f t="shared" si="42"/>
        <v>150093.84</v>
      </c>
      <c r="N418" s="160">
        <f t="shared" si="43"/>
        <v>687683.37040000001</v>
      </c>
      <c r="O418" s="160">
        <f t="shared" si="44"/>
        <v>7504.692</v>
      </c>
      <c r="P418" s="161">
        <v>0.25</v>
      </c>
      <c r="Q418" s="160">
        <f t="shared" si="47"/>
        <v>9005.6304</v>
      </c>
      <c r="R418" s="175">
        <f t="shared" si="45"/>
        <v>4194.9304000000002</v>
      </c>
    </row>
    <row r="419" spans="2:18" ht="15" x14ac:dyDescent="0.2">
      <c r="B419" s="126">
        <v>415</v>
      </c>
      <c r="C419" s="129" t="s">
        <v>991</v>
      </c>
      <c r="D419" s="113">
        <v>39208</v>
      </c>
      <c r="E419" s="155">
        <v>44489</v>
      </c>
      <c r="F419" s="156">
        <f t="shared" si="46"/>
        <v>14.468493150684932</v>
      </c>
      <c r="G419" s="157">
        <v>3</v>
      </c>
      <c r="H419" s="158">
        <v>0.06</v>
      </c>
      <c r="I419" s="159">
        <f t="shared" si="48"/>
        <v>0.31666666666666665</v>
      </c>
      <c r="J419" s="213">
        <v>96213</v>
      </c>
      <c r="K419" s="214">
        <v>4810.6499999999996</v>
      </c>
      <c r="L419" s="128">
        <v>0.56000000000000005</v>
      </c>
      <c r="M419" s="160">
        <f t="shared" si="42"/>
        <v>150092.28</v>
      </c>
      <c r="N419" s="160">
        <f t="shared" si="43"/>
        <v>687676.22296438355</v>
      </c>
      <c r="O419" s="160">
        <f t="shared" si="44"/>
        <v>7504.6140000000005</v>
      </c>
      <c r="P419" s="161">
        <v>0.25</v>
      </c>
      <c r="Q419" s="160">
        <f t="shared" si="47"/>
        <v>9005.5367999999999</v>
      </c>
      <c r="R419" s="175">
        <f t="shared" si="45"/>
        <v>4194.8868000000002</v>
      </c>
    </row>
    <row r="420" spans="2:18" ht="15" x14ac:dyDescent="0.2">
      <c r="B420" s="126">
        <v>416</v>
      </c>
      <c r="C420" s="129" t="s">
        <v>693</v>
      </c>
      <c r="D420" s="113">
        <v>39221</v>
      </c>
      <c r="E420" s="155">
        <v>44489</v>
      </c>
      <c r="F420" s="156">
        <f t="shared" si="46"/>
        <v>14.432876712328767</v>
      </c>
      <c r="G420" s="157">
        <v>10</v>
      </c>
      <c r="H420" s="158">
        <v>0.06</v>
      </c>
      <c r="I420" s="159">
        <f t="shared" si="48"/>
        <v>9.5000000000000001E-2</v>
      </c>
      <c r="J420" s="213">
        <v>305902</v>
      </c>
      <c r="K420" s="214">
        <v>15295.1</v>
      </c>
      <c r="L420" s="128">
        <v>0.56000000000000005</v>
      </c>
      <c r="M420" s="160">
        <f t="shared" si="42"/>
        <v>477207.12</v>
      </c>
      <c r="N420" s="160">
        <f t="shared" si="43"/>
        <v>654309.79527452053</v>
      </c>
      <c r="O420" s="160">
        <f t="shared" si="44"/>
        <v>23860.356</v>
      </c>
      <c r="P420" s="161">
        <v>0.25</v>
      </c>
      <c r="Q420" s="160">
        <f t="shared" si="47"/>
        <v>28632.427199999998</v>
      </c>
      <c r="R420" s="175">
        <f t="shared" si="45"/>
        <v>13337.327199999998</v>
      </c>
    </row>
    <row r="421" spans="2:18" ht="15" x14ac:dyDescent="0.2">
      <c r="B421" s="126">
        <v>417</v>
      </c>
      <c r="C421" s="129" t="s">
        <v>1398</v>
      </c>
      <c r="D421" s="113">
        <v>39229</v>
      </c>
      <c r="E421" s="155">
        <v>44489</v>
      </c>
      <c r="F421" s="156">
        <f t="shared" si="46"/>
        <v>14.41095890410959</v>
      </c>
      <c r="G421" s="157">
        <v>3</v>
      </c>
      <c r="H421" s="158">
        <v>0.06</v>
      </c>
      <c r="I421" s="159">
        <f t="shared" si="48"/>
        <v>0.31666666666666665</v>
      </c>
      <c r="J421" s="213">
        <v>18450</v>
      </c>
      <c r="K421" s="214">
        <v>922.5</v>
      </c>
      <c r="L421" s="128">
        <v>0</v>
      </c>
      <c r="M421" s="160">
        <f t="shared" si="42"/>
        <v>18450</v>
      </c>
      <c r="N421" s="160">
        <f t="shared" si="43"/>
        <v>84196.027397260274</v>
      </c>
      <c r="O421" s="160">
        <f t="shared" si="44"/>
        <v>922.5</v>
      </c>
      <c r="P421" s="161">
        <v>0.25</v>
      </c>
      <c r="Q421" s="160">
        <f t="shared" si="47"/>
        <v>1107</v>
      </c>
      <c r="R421" s="175">
        <f t="shared" si="45"/>
        <v>184.5</v>
      </c>
    </row>
    <row r="422" spans="2:18" ht="15" x14ac:dyDescent="0.2">
      <c r="B422" s="126">
        <v>418</v>
      </c>
      <c r="C422" s="129" t="s">
        <v>1398</v>
      </c>
      <c r="D422" s="113">
        <v>39229</v>
      </c>
      <c r="E422" s="155">
        <v>44489</v>
      </c>
      <c r="F422" s="156">
        <f t="shared" si="46"/>
        <v>14.41095890410959</v>
      </c>
      <c r="G422" s="157">
        <v>3</v>
      </c>
      <c r="H422" s="158">
        <v>0.06</v>
      </c>
      <c r="I422" s="159">
        <f t="shared" si="48"/>
        <v>0.31666666666666665</v>
      </c>
      <c r="J422" s="213">
        <v>18450</v>
      </c>
      <c r="K422" s="214">
        <v>922.5</v>
      </c>
      <c r="L422" s="128">
        <v>0</v>
      </c>
      <c r="M422" s="160">
        <f t="shared" si="42"/>
        <v>18450</v>
      </c>
      <c r="N422" s="160">
        <f t="shared" si="43"/>
        <v>84196.027397260274</v>
      </c>
      <c r="O422" s="160">
        <f t="shared" si="44"/>
        <v>922.5</v>
      </c>
      <c r="P422" s="161">
        <v>0.25</v>
      </c>
      <c r="Q422" s="160">
        <f t="shared" si="47"/>
        <v>1107</v>
      </c>
      <c r="R422" s="175">
        <f t="shared" si="45"/>
        <v>184.5</v>
      </c>
    </row>
    <row r="423" spans="2:18" ht="15" x14ac:dyDescent="0.2">
      <c r="B423" s="126">
        <v>419</v>
      </c>
      <c r="C423" s="129" t="s">
        <v>1398</v>
      </c>
      <c r="D423" s="113">
        <v>39252</v>
      </c>
      <c r="E423" s="155">
        <v>44489</v>
      </c>
      <c r="F423" s="156">
        <f t="shared" si="46"/>
        <v>14.347945205479451</v>
      </c>
      <c r="G423" s="157">
        <v>3</v>
      </c>
      <c r="H423" s="158">
        <v>0.06</v>
      </c>
      <c r="I423" s="159">
        <f t="shared" si="48"/>
        <v>0.31666666666666665</v>
      </c>
      <c r="J423" s="213">
        <v>18450</v>
      </c>
      <c r="K423" s="214">
        <v>922.5</v>
      </c>
      <c r="L423" s="128">
        <v>0</v>
      </c>
      <c r="M423" s="160">
        <f t="shared" si="42"/>
        <v>18450</v>
      </c>
      <c r="N423" s="160">
        <f t="shared" si="43"/>
        <v>83827.869863013693</v>
      </c>
      <c r="O423" s="160">
        <f t="shared" si="44"/>
        <v>922.5</v>
      </c>
      <c r="P423" s="161">
        <v>0.25</v>
      </c>
      <c r="Q423" s="160">
        <f t="shared" si="47"/>
        <v>1107</v>
      </c>
      <c r="R423" s="175">
        <f t="shared" si="45"/>
        <v>184.5</v>
      </c>
    </row>
    <row r="424" spans="2:18" ht="15" x14ac:dyDescent="0.2">
      <c r="B424" s="126">
        <v>420</v>
      </c>
      <c r="C424" s="129" t="s">
        <v>1398</v>
      </c>
      <c r="D424" s="113">
        <v>39252</v>
      </c>
      <c r="E424" s="155">
        <v>44489</v>
      </c>
      <c r="F424" s="156">
        <f t="shared" si="46"/>
        <v>14.347945205479451</v>
      </c>
      <c r="G424" s="157">
        <v>3</v>
      </c>
      <c r="H424" s="158">
        <v>0.06</v>
      </c>
      <c r="I424" s="159">
        <f t="shared" si="48"/>
        <v>0.31666666666666665</v>
      </c>
      <c r="J424" s="213">
        <v>18450</v>
      </c>
      <c r="K424" s="214">
        <v>922.5</v>
      </c>
      <c r="L424" s="128">
        <v>0</v>
      </c>
      <c r="M424" s="160">
        <f t="shared" si="42"/>
        <v>18450</v>
      </c>
      <c r="N424" s="160">
        <f t="shared" si="43"/>
        <v>83827.869863013693</v>
      </c>
      <c r="O424" s="160">
        <f t="shared" si="44"/>
        <v>922.5</v>
      </c>
      <c r="P424" s="161">
        <v>0.25</v>
      </c>
      <c r="Q424" s="160">
        <f t="shared" si="47"/>
        <v>1107</v>
      </c>
      <c r="R424" s="175">
        <f t="shared" si="45"/>
        <v>184.5</v>
      </c>
    </row>
    <row r="425" spans="2:18" ht="15" x14ac:dyDescent="0.2">
      <c r="B425" s="126">
        <v>421</v>
      </c>
      <c r="C425" s="129" t="s">
        <v>1398</v>
      </c>
      <c r="D425" s="113">
        <v>39252</v>
      </c>
      <c r="E425" s="155">
        <v>44489</v>
      </c>
      <c r="F425" s="156">
        <f t="shared" si="46"/>
        <v>14.347945205479451</v>
      </c>
      <c r="G425" s="157">
        <v>3</v>
      </c>
      <c r="H425" s="158">
        <v>0.06</v>
      </c>
      <c r="I425" s="159">
        <f t="shared" si="48"/>
        <v>0.31666666666666665</v>
      </c>
      <c r="J425" s="213">
        <v>18450</v>
      </c>
      <c r="K425" s="214">
        <v>922.5</v>
      </c>
      <c r="L425" s="128">
        <v>0</v>
      </c>
      <c r="M425" s="160">
        <f t="shared" si="42"/>
        <v>18450</v>
      </c>
      <c r="N425" s="160">
        <f t="shared" si="43"/>
        <v>83827.869863013693</v>
      </c>
      <c r="O425" s="160">
        <f t="shared" si="44"/>
        <v>922.5</v>
      </c>
      <c r="P425" s="161">
        <v>0.25</v>
      </c>
      <c r="Q425" s="160">
        <f t="shared" si="47"/>
        <v>1107</v>
      </c>
      <c r="R425" s="175">
        <f t="shared" si="45"/>
        <v>184.5</v>
      </c>
    </row>
    <row r="426" spans="2:18" ht="15" x14ac:dyDescent="0.2">
      <c r="B426" s="126">
        <v>422</v>
      </c>
      <c r="C426" s="129" t="s">
        <v>1398</v>
      </c>
      <c r="D426" s="113">
        <v>39252</v>
      </c>
      <c r="E426" s="155">
        <v>44489</v>
      </c>
      <c r="F426" s="156">
        <f t="shared" si="46"/>
        <v>14.347945205479451</v>
      </c>
      <c r="G426" s="157">
        <v>3</v>
      </c>
      <c r="H426" s="158">
        <v>0.06</v>
      </c>
      <c r="I426" s="159">
        <f t="shared" si="48"/>
        <v>0.31666666666666665</v>
      </c>
      <c r="J426" s="213">
        <v>18451</v>
      </c>
      <c r="K426" s="214">
        <v>922.55</v>
      </c>
      <c r="L426" s="128">
        <v>0</v>
      </c>
      <c r="M426" s="160">
        <f t="shared" si="42"/>
        <v>18451</v>
      </c>
      <c r="N426" s="160">
        <f t="shared" si="43"/>
        <v>83832.413378995421</v>
      </c>
      <c r="O426" s="160">
        <f t="shared" si="44"/>
        <v>922.55000000000007</v>
      </c>
      <c r="P426" s="161">
        <v>0.25</v>
      </c>
      <c r="Q426" s="160">
        <f t="shared" si="47"/>
        <v>1107.06</v>
      </c>
      <c r="R426" s="175">
        <f t="shared" si="45"/>
        <v>184.51</v>
      </c>
    </row>
    <row r="427" spans="2:18" ht="15" x14ac:dyDescent="0.2">
      <c r="B427" s="126">
        <v>423</v>
      </c>
      <c r="C427" s="129" t="s">
        <v>1229</v>
      </c>
      <c r="D427" s="113">
        <v>39276</v>
      </c>
      <c r="E427" s="155">
        <v>44489</v>
      </c>
      <c r="F427" s="156">
        <f t="shared" si="46"/>
        <v>14.282191780821918</v>
      </c>
      <c r="G427" s="157">
        <v>5</v>
      </c>
      <c r="H427" s="158">
        <v>0.06</v>
      </c>
      <c r="I427" s="159">
        <f t="shared" si="48"/>
        <v>0.19</v>
      </c>
      <c r="J427" s="213">
        <v>36000</v>
      </c>
      <c r="K427" s="214">
        <v>1800</v>
      </c>
      <c r="L427" s="128">
        <v>0.56999999999999995</v>
      </c>
      <c r="M427" s="160">
        <f t="shared" si="42"/>
        <v>56519.999999999993</v>
      </c>
      <c r="N427" s="160">
        <f t="shared" si="43"/>
        <v>153373.60109589042</v>
      </c>
      <c r="O427" s="160">
        <f t="shared" si="44"/>
        <v>2826</v>
      </c>
      <c r="P427" s="161">
        <v>0.25</v>
      </c>
      <c r="Q427" s="160">
        <f t="shared" si="47"/>
        <v>3391.1999999999994</v>
      </c>
      <c r="R427" s="175">
        <f t="shared" si="45"/>
        <v>1591.1999999999994</v>
      </c>
    </row>
    <row r="428" spans="2:18" ht="15" x14ac:dyDescent="0.2">
      <c r="B428" s="126">
        <v>424</v>
      </c>
      <c r="C428" s="129" t="s">
        <v>1229</v>
      </c>
      <c r="D428" s="113">
        <v>39276</v>
      </c>
      <c r="E428" s="155">
        <v>44489</v>
      </c>
      <c r="F428" s="156">
        <f t="shared" si="46"/>
        <v>14.282191780821918</v>
      </c>
      <c r="G428" s="157">
        <v>5</v>
      </c>
      <c r="H428" s="158">
        <v>0.06</v>
      </c>
      <c r="I428" s="159">
        <f t="shared" si="48"/>
        <v>0.19</v>
      </c>
      <c r="J428" s="213">
        <v>36000</v>
      </c>
      <c r="K428" s="214">
        <v>1800</v>
      </c>
      <c r="L428" s="128">
        <v>0.56999999999999995</v>
      </c>
      <c r="M428" s="160">
        <f t="shared" si="42"/>
        <v>56519.999999999993</v>
      </c>
      <c r="N428" s="160">
        <f t="shared" si="43"/>
        <v>153373.60109589042</v>
      </c>
      <c r="O428" s="160">
        <f t="shared" si="44"/>
        <v>2826</v>
      </c>
      <c r="P428" s="161">
        <v>0.25</v>
      </c>
      <c r="Q428" s="160">
        <f t="shared" si="47"/>
        <v>3391.1999999999994</v>
      </c>
      <c r="R428" s="175">
        <f t="shared" si="45"/>
        <v>1591.1999999999994</v>
      </c>
    </row>
    <row r="429" spans="2:18" ht="15" x14ac:dyDescent="0.2">
      <c r="B429" s="126">
        <v>425</v>
      </c>
      <c r="C429" s="129" t="s">
        <v>1539</v>
      </c>
      <c r="D429" s="113">
        <v>39250</v>
      </c>
      <c r="E429" s="155">
        <v>44489</v>
      </c>
      <c r="F429" s="156">
        <f t="shared" si="46"/>
        <v>14.353424657534246</v>
      </c>
      <c r="G429" s="157">
        <v>5</v>
      </c>
      <c r="H429" s="158">
        <v>0.06</v>
      </c>
      <c r="I429" s="159">
        <f t="shared" si="48"/>
        <v>0.19</v>
      </c>
      <c r="J429" s="213">
        <v>11544</v>
      </c>
      <c r="K429" s="214">
        <v>577.20000000000005</v>
      </c>
      <c r="L429" s="128">
        <v>0.56999999999999995</v>
      </c>
      <c r="M429" s="160">
        <f t="shared" si="42"/>
        <v>18124.079999999998</v>
      </c>
      <c r="N429" s="160">
        <f t="shared" si="43"/>
        <v>49427.097185753417</v>
      </c>
      <c r="O429" s="160">
        <f t="shared" si="44"/>
        <v>906.20399999999995</v>
      </c>
      <c r="P429" s="161">
        <v>0.25</v>
      </c>
      <c r="Q429" s="160">
        <f t="shared" si="47"/>
        <v>1087.4447999999998</v>
      </c>
      <c r="R429" s="175">
        <f t="shared" si="45"/>
        <v>510.24479999999971</v>
      </c>
    </row>
    <row r="430" spans="2:18" ht="15" x14ac:dyDescent="0.2">
      <c r="B430" s="126">
        <v>426</v>
      </c>
      <c r="C430" s="129" t="s">
        <v>1539</v>
      </c>
      <c r="D430" s="113">
        <v>39250</v>
      </c>
      <c r="E430" s="155">
        <v>44489</v>
      </c>
      <c r="F430" s="156">
        <f t="shared" si="46"/>
        <v>14.353424657534246</v>
      </c>
      <c r="G430" s="157">
        <v>5</v>
      </c>
      <c r="H430" s="158">
        <v>0.06</v>
      </c>
      <c r="I430" s="159">
        <f t="shared" si="48"/>
        <v>0.19</v>
      </c>
      <c r="J430" s="213">
        <v>11543</v>
      </c>
      <c r="K430" s="214">
        <v>577.15</v>
      </c>
      <c r="L430" s="128">
        <v>0.56999999999999995</v>
      </c>
      <c r="M430" s="160">
        <f t="shared" si="42"/>
        <v>18122.509999999998</v>
      </c>
      <c r="N430" s="160">
        <f t="shared" si="43"/>
        <v>49422.815559178074</v>
      </c>
      <c r="O430" s="160">
        <f t="shared" si="44"/>
        <v>906.12549999999999</v>
      </c>
      <c r="P430" s="161">
        <v>0.25</v>
      </c>
      <c r="Q430" s="160">
        <f t="shared" si="47"/>
        <v>1087.3505999999998</v>
      </c>
      <c r="R430" s="175">
        <f t="shared" si="45"/>
        <v>510.20059999999978</v>
      </c>
    </row>
    <row r="431" spans="2:18" ht="15" x14ac:dyDescent="0.2">
      <c r="B431" s="126">
        <v>427</v>
      </c>
      <c r="C431" s="129" t="s">
        <v>1539</v>
      </c>
      <c r="D431" s="113">
        <v>39250</v>
      </c>
      <c r="E431" s="155">
        <v>44489</v>
      </c>
      <c r="F431" s="156">
        <f t="shared" si="46"/>
        <v>14.353424657534246</v>
      </c>
      <c r="G431" s="157">
        <v>5</v>
      </c>
      <c r="H431" s="158">
        <v>0.06</v>
      </c>
      <c r="I431" s="159">
        <f t="shared" si="48"/>
        <v>0.19</v>
      </c>
      <c r="J431" s="213">
        <v>11543</v>
      </c>
      <c r="K431" s="214">
        <v>577.15</v>
      </c>
      <c r="L431" s="128">
        <v>0.56999999999999995</v>
      </c>
      <c r="M431" s="160">
        <f t="shared" si="42"/>
        <v>18122.509999999998</v>
      </c>
      <c r="N431" s="160">
        <f t="shared" si="43"/>
        <v>49422.815559178074</v>
      </c>
      <c r="O431" s="160">
        <f t="shared" si="44"/>
        <v>906.12549999999999</v>
      </c>
      <c r="P431" s="161">
        <v>0.25</v>
      </c>
      <c r="Q431" s="160">
        <f t="shared" si="47"/>
        <v>1087.3505999999998</v>
      </c>
      <c r="R431" s="175">
        <f t="shared" si="45"/>
        <v>510.20059999999978</v>
      </c>
    </row>
    <row r="432" spans="2:18" ht="15" x14ac:dyDescent="0.2">
      <c r="B432" s="126">
        <v>428</v>
      </c>
      <c r="C432" s="129" t="s">
        <v>1539</v>
      </c>
      <c r="D432" s="113">
        <v>39250</v>
      </c>
      <c r="E432" s="155">
        <v>44489</v>
      </c>
      <c r="F432" s="156">
        <f t="shared" si="46"/>
        <v>14.353424657534246</v>
      </c>
      <c r="G432" s="157">
        <v>5</v>
      </c>
      <c r="H432" s="158">
        <v>0.06</v>
      </c>
      <c r="I432" s="159">
        <f t="shared" si="48"/>
        <v>0.19</v>
      </c>
      <c r="J432" s="213">
        <v>11544</v>
      </c>
      <c r="K432" s="214">
        <v>577.20000000000005</v>
      </c>
      <c r="L432" s="128">
        <v>0.56999999999999995</v>
      </c>
      <c r="M432" s="160">
        <f t="shared" si="42"/>
        <v>18124.079999999998</v>
      </c>
      <c r="N432" s="160">
        <f t="shared" si="43"/>
        <v>49427.097185753417</v>
      </c>
      <c r="O432" s="160">
        <f t="shared" si="44"/>
        <v>906.20399999999995</v>
      </c>
      <c r="P432" s="161">
        <v>0.25</v>
      </c>
      <c r="Q432" s="160">
        <f t="shared" si="47"/>
        <v>1087.4447999999998</v>
      </c>
      <c r="R432" s="175">
        <f t="shared" si="45"/>
        <v>510.24479999999971</v>
      </c>
    </row>
    <row r="433" spans="2:18" ht="15" x14ac:dyDescent="0.2">
      <c r="B433" s="126">
        <v>429</v>
      </c>
      <c r="C433" s="129" t="s">
        <v>1539</v>
      </c>
      <c r="D433" s="113">
        <v>39250</v>
      </c>
      <c r="E433" s="155">
        <v>44489</v>
      </c>
      <c r="F433" s="156">
        <f t="shared" si="46"/>
        <v>14.353424657534246</v>
      </c>
      <c r="G433" s="157">
        <v>5</v>
      </c>
      <c r="H433" s="158">
        <v>0.06</v>
      </c>
      <c r="I433" s="159">
        <f t="shared" si="48"/>
        <v>0.19</v>
      </c>
      <c r="J433" s="213">
        <v>11544</v>
      </c>
      <c r="K433" s="214">
        <v>577.20000000000005</v>
      </c>
      <c r="L433" s="128">
        <v>0.56999999999999995</v>
      </c>
      <c r="M433" s="160">
        <f t="shared" si="42"/>
        <v>18124.079999999998</v>
      </c>
      <c r="N433" s="160">
        <f t="shared" si="43"/>
        <v>49427.097185753417</v>
      </c>
      <c r="O433" s="160">
        <f t="shared" si="44"/>
        <v>906.20399999999995</v>
      </c>
      <c r="P433" s="161">
        <v>0.25</v>
      </c>
      <c r="Q433" s="160">
        <f t="shared" si="47"/>
        <v>1087.4447999999998</v>
      </c>
      <c r="R433" s="175">
        <f t="shared" si="45"/>
        <v>510.24479999999971</v>
      </c>
    </row>
    <row r="434" spans="2:18" ht="15" x14ac:dyDescent="0.2">
      <c r="B434" s="126">
        <v>430</v>
      </c>
      <c r="C434" s="129" t="s">
        <v>1539</v>
      </c>
      <c r="D434" s="113">
        <v>39332</v>
      </c>
      <c r="E434" s="155">
        <v>44489</v>
      </c>
      <c r="F434" s="156">
        <f t="shared" si="46"/>
        <v>14.128767123287671</v>
      </c>
      <c r="G434" s="157">
        <v>5</v>
      </c>
      <c r="H434" s="158">
        <v>0.06</v>
      </c>
      <c r="I434" s="159">
        <f t="shared" si="48"/>
        <v>0.19</v>
      </c>
      <c r="J434" s="213">
        <v>11544</v>
      </c>
      <c r="K434" s="214">
        <v>577.20000000000005</v>
      </c>
      <c r="L434" s="128">
        <v>0.56999999999999995</v>
      </c>
      <c r="M434" s="160">
        <f t="shared" si="42"/>
        <v>18124.079999999998</v>
      </c>
      <c r="N434" s="160">
        <f t="shared" si="43"/>
        <v>48653.472072328761</v>
      </c>
      <c r="O434" s="160">
        <f t="shared" si="44"/>
        <v>906.20399999999995</v>
      </c>
      <c r="P434" s="161">
        <v>0.25</v>
      </c>
      <c r="Q434" s="160">
        <f t="shared" si="47"/>
        <v>1087.4447999999998</v>
      </c>
      <c r="R434" s="175">
        <f t="shared" si="45"/>
        <v>510.24479999999971</v>
      </c>
    </row>
    <row r="435" spans="2:18" ht="15" x14ac:dyDescent="0.2">
      <c r="B435" s="126">
        <v>431</v>
      </c>
      <c r="C435" s="129" t="s">
        <v>987</v>
      </c>
      <c r="D435" s="113">
        <v>39327</v>
      </c>
      <c r="E435" s="155">
        <v>44489</v>
      </c>
      <c r="F435" s="156">
        <f t="shared" si="46"/>
        <v>14.142465753424657</v>
      </c>
      <c r="G435" s="157">
        <v>3</v>
      </c>
      <c r="H435" s="158">
        <v>0.06</v>
      </c>
      <c r="I435" s="159">
        <f t="shared" si="48"/>
        <v>0.31666666666666665</v>
      </c>
      <c r="J435" s="213">
        <v>98865</v>
      </c>
      <c r="K435" s="214">
        <v>4943.25</v>
      </c>
      <c r="L435" s="128">
        <v>0.28999999999999998</v>
      </c>
      <c r="M435" s="160">
        <f t="shared" si="42"/>
        <v>127535.85</v>
      </c>
      <c r="N435" s="160">
        <f t="shared" si="43"/>
        <v>571162.60713698622</v>
      </c>
      <c r="O435" s="160">
        <f t="shared" si="44"/>
        <v>6376.7925000000005</v>
      </c>
      <c r="P435" s="161">
        <v>0.25</v>
      </c>
      <c r="Q435" s="160">
        <f t="shared" si="47"/>
        <v>7652.1509999999998</v>
      </c>
      <c r="R435" s="175">
        <f t="shared" si="45"/>
        <v>2708.9009999999998</v>
      </c>
    </row>
    <row r="436" spans="2:18" ht="15" x14ac:dyDescent="0.2">
      <c r="B436" s="126">
        <v>432</v>
      </c>
      <c r="C436" s="129" t="s">
        <v>691</v>
      </c>
      <c r="D436" s="113">
        <v>39338</v>
      </c>
      <c r="E436" s="155">
        <v>44489</v>
      </c>
      <c r="F436" s="156">
        <f t="shared" si="46"/>
        <v>14.112328767123287</v>
      </c>
      <c r="G436" s="157">
        <v>8</v>
      </c>
      <c r="H436" s="158">
        <v>0.06</v>
      </c>
      <c r="I436" s="159">
        <f t="shared" si="48"/>
        <v>0.11874999999999999</v>
      </c>
      <c r="J436" s="213">
        <v>307497</v>
      </c>
      <c r="K436" s="214">
        <v>15374.85</v>
      </c>
      <c r="L436" s="128">
        <v>0.28999999999999998</v>
      </c>
      <c r="M436" s="160">
        <f t="shared" si="42"/>
        <v>396671.13</v>
      </c>
      <c r="N436" s="160">
        <f t="shared" si="43"/>
        <v>664756.96612962324</v>
      </c>
      <c r="O436" s="160">
        <f t="shared" si="44"/>
        <v>19833.556500000002</v>
      </c>
      <c r="P436" s="161">
        <v>0.25</v>
      </c>
      <c r="Q436" s="160">
        <f t="shared" si="47"/>
        <v>23800.267799999998</v>
      </c>
      <c r="R436" s="175">
        <f t="shared" si="45"/>
        <v>8425.4177999999974</v>
      </c>
    </row>
    <row r="437" spans="2:18" ht="15" x14ac:dyDescent="0.2">
      <c r="B437" s="126">
        <v>433</v>
      </c>
      <c r="C437" s="129" t="s">
        <v>2536</v>
      </c>
      <c r="D437" s="113">
        <v>39330</v>
      </c>
      <c r="E437" s="155">
        <v>44489</v>
      </c>
      <c r="F437" s="156">
        <f t="shared" si="46"/>
        <v>14.134246575342466</v>
      </c>
      <c r="G437" s="157">
        <v>8</v>
      </c>
      <c r="H437" s="158">
        <v>0.06</v>
      </c>
      <c r="I437" s="159">
        <f t="shared" si="48"/>
        <v>0.11874999999999999</v>
      </c>
      <c r="J437" s="213">
        <v>0</v>
      </c>
      <c r="K437" s="214">
        <v>0</v>
      </c>
      <c r="L437" s="128">
        <v>0.32</v>
      </c>
      <c r="M437" s="160">
        <f t="shared" si="42"/>
        <v>0</v>
      </c>
      <c r="N437" s="160">
        <f t="shared" si="43"/>
        <v>0</v>
      </c>
      <c r="O437" s="160">
        <f t="shared" si="44"/>
        <v>0</v>
      </c>
      <c r="P437" s="161">
        <v>0.25</v>
      </c>
      <c r="Q437" s="160">
        <f t="shared" si="47"/>
        <v>0</v>
      </c>
      <c r="R437" s="175">
        <f t="shared" si="45"/>
        <v>0</v>
      </c>
    </row>
    <row r="438" spans="2:18" ht="15" x14ac:dyDescent="0.2">
      <c r="B438" s="126">
        <v>434</v>
      </c>
      <c r="C438" s="129" t="s">
        <v>2538</v>
      </c>
      <c r="D438" s="113">
        <v>39330</v>
      </c>
      <c r="E438" s="155">
        <v>44489</v>
      </c>
      <c r="F438" s="156">
        <f t="shared" si="46"/>
        <v>14.134246575342466</v>
      </c>
      <c r="G438" s="157">
        <v>8</v>
      </c>
      <c r="H438" s="158">
        <v>0.06</v>
      </c>
      <c r="I438" s="159">
        <f t="shared" si="48"/>
        <v>0.11874999999999999</v>
      </c>
      <c r="J438" s="213">
        <v>0</v>
      </c>
      <c r="K438" s="214">
        <v>0</v>
      </c>
      <c r="L438" s="128">
        <v>0.32</v>
      </c>
      <c r="M438" s="160">
        <f t="shared" si="42"/>
        <v>0</v>
      </c>
      <c r="N438" s="160">
        <f t="shared" si="43"/>
        <v>0</v>
      </c>
      <c r="O438" s="160">
        <f t="shared" si="44"/>
        <v>0</v>
      </c>
      <c r="P438" s="161">
        <v>0.25</v>
      </c>
      <c r="Q438" s="160">
        <f t="shared" si="47"/>
        <v>0</v>
      </c>
      <c r="R438" s="175">
        <f t="shared" si="45"/>
        <v>0</v>
      </c>
    </row>
    <row r="439" spans="2:18" ht="15" x14ac:dyDescent="0.2">
      <c r="B439" s="126">
        <v>435</v>
      </c>
      <c r="C439" s="129" t="s">
        <v>1064</v>
      </c>
      <c r="D439" s="113">
        <v>39328</v>
      </c>
      <c r="E439" s="155">
        <v>44489</v>
      </c>
      <c r="F439" s="156">
        <f t="shared" si="46"/>
        <v>14.139726027397261</v>
      </c>
      <c r="G439" s="157">
        <v>8</v>
      </c>
      <c r="H439" s="158">
        <v>0.06</v>
      </c>
      <c r="I439" s="159">
        <f t="shared" si="48"/>
        <v>0.11874999999999999</v>
      </c>
      <c r="J439" s="213">
        <v>67841</v>
      </c>
      <c r="K439" s="214">
        <v>3392.05</v>
      </c>
      <c r="L439" s="128">
        <v>0.39</v>
      </c>
      <c r="M439" s="160">
        <f t="shared" si="42"/>
        <v>94298.99</v>
      </c>
      <c r="N439" s="160">
        <f t="shared" si="43"/>
        <v>158336.72363715756</v>
      </c>
      <c r="O439" s="160">
        <f t="shared" si="44"/>
        <v>4714.9495000000006</v>
      </c>
      <c r="P439" s="161">
        <v>0.25</v>
      </c>
      <c r="Q439" s="160">
        <f t="shared" si="47"/>
        <v>5657.9394000000002</v>
      </c>
      <c r="R439" s="175">
        <f t="shared" si="45"/>
        <v>2265.8894</v>
      </c>
    </row>
    <row r="440" spans="2:18" ht="15" x14ac:dyDescent="0.2">
      <c r="B440" s="126">
        <v>436</v>
      </c>
      <c r="C440" s="129" t="s">
        <v>1002</v>
      </c>
      <c r="D440" s="113">
        <v>39308</v>
      </c>
      <c r="E440" s="155">
        <v>44489</v>
      </c>
      <c r="F440" s="156">
        <f t="shared" si="46"/>
        <v>14.194520547945206</v>
      </c>
      <c r="G440" s="157">
        <v>8</v>
      </c>
      <c r="H440" s="158">
        <v>0.06</v>
      </c>
      <c r="I440" s="159">
        <f t="shared" si="48"/>
        <v>0.11874999999999999</v>
      </c>
      <c r="J440" s="213">
        <v>85886</v>
      </c>
      <c r="K440" s="214">
        <v>4294.3</v>
      </c>
      <c r="L440" s="128">
        <v>0.26</v>
      </c>
      <c r="M440" s="160">
        <f t="shared" si="42"/>
        <v>108216.36</v>
      </c>
      <c r="N440" s="160">
        <f t="shared" si="43"/>
        <v>182409.42229520547</v>
      </c>
      <c r="O440" s="160">
        <f t="shared" si="44"/>
        <v>5410.8180000000002</v>
      </c>
      <c r="P440" s="161">
        <v>0.25</v>
      </c>
      <c r="Q440" s="160">
        <f t="shared" si="47"/>
        <v>6492.9816000000001</v>
      </c>
      <c r="R440" s="175">
        <f t="shared" si="45"/>
        <v>2198.6815999999999</v>
      </c>
    </row>
    <row r="441" spans="2:18" ht="15" x14ac:dyDescent="0.2">
      <c r="B441" s="126">
        <v>437</v>
      </c>
      <c r="C441" s="129" t="s">
        <v>437</v>
      </c>
      <c r="D441" s="113">
        <v>39350</v>
      </c>
      <c r="E441" s="155">
        <v>44489</v>
      </c>
      <c r="F441" s="156">
        <f t="shared" si="46"/>
        <v>14.079452054794521</v>
      </c>
      <c r="G441" s="157">
        <v>15</v>
      </c>
      <c r="H441" s="158">
        <v>0.06</v>
      </c>
      <c r="I441" s="159">
        <f t="shared" si="48"/>
        <v>6.3333333333333325E-2</v>
      </c>
      <c r="J441" s="213">
        <v>920830</v>
      </c>
      <c r="K441" s="214">
        <v>46041.5</v>
      </c>
      <c r="L441" s="128">
        <v>0.39</v>
      </c>
      <c r="M441" s="160">
        <f t="shared" si="42"/>
        <v>1279953.7000000002</v>
      </c>
      <c r="N441" s="160">
        <f t="shared" si="43"/>
        <v>1141332.9609287672</v>
      </c>
      <c r="O441" s="160">
        <f t="shared" si="44"/>
        <v>138620.73907123297</v>
      </c>
      <c r="P441" s="161">
        <v>0.25</v>
      </c>
      <c r="Q441" s="160">
        <f t="shared" si="47"/>
        <v>103965.55430342472</v>
      </c>
      <c r="R441" s="175">
        <f t="shared" si="45"/>
        <v>57924.054303424724</v>
      </c>
    </row>
    <row r="442" spans="2:18" ht="15" x14ac:dyDescent="0.2">
      <c r="B442" s="126">
        <v>438</v>
      </c>
      <c r="C442" s="129" t="s">
        <v>437</v>
      </c>
      <c r="D442" s="113">
        <v>39350</v>
      </c>
      <c r="E442" s="155">
        <v>44489</v>
      </c>
      <c r="F442" s="156">
        <f t="shared" si="46"/>
        <v>14.079452054794521</v>
      </c>
      <c r="G442" s="157">
        <v>15</v>
      </c>
      <c r="H442" s="158">
        <v>0.06</v>
      </c>
      <c r="I442" s="159">
        <f t="shared" si="48"/>
        <v>6.3333333333333325E-2</v>
      </c>
      <c r="J442" s="213">
        <v>920830</v>
      </c>
      <c r="K442" s="214">
        <v>46041.5</v>
      </c>
      <c r="L442" s="128">
        <v>0.39</v>
      </c>
      <c r="M442" s="160">
        <f t="shared" si="42"/>
        <v>1279953.7000000002</v>
      </c>
      <c r="N442" s="160">
        <f t="shared" si="43"/>
        <v>1141332.9609287672</v>
      </c>
      <c r="O442" s="160">
        <f t="shared" si="44"/>
        <v>138620.73907123297</v>
      </c>
      <c r="P442" s="161">
        <v>0.25</v>
      </c>
      <c r="Q442" s="160">
        <f t="shared" si="47"/>
        <v>103965.55430342472</v>
      </c>
      <c r="R442" s="175">
        <f t="shared" si="45"/>
        <v>57924.054303424724</v>
      </c>
    </row>
    <row r="443" spans="2:18" ht="15" x14ac:dyDescent="0.2">
      <c r="B443" s="126">
        <v>439</v>
      </c>
      <c r="C443" s="129" t="s">
        <v>461</v>
      </c>
      <c r="D443" s="113">
        <v>39343</v>
      </c>
      <c r="E443" s="155">
        <v>44489</v>
      </c>
      <c r="F443" s="156">
        <f t="shared" si="46"/>
        <v>14.098630136986301</v>
      </c>
      <c r="G443" s="157">
        <v>15</v>
      </c>
      <c r="H443" s="158">
        <v>0.06</v>
      </c>
      <c r="I443" s="159">
        <f t="shared" si="48"/>
        <v>6.3333333333333325E-2</v>
      </c>
      <c r="J443" s="213">
        <v>828507</v>
      </c>
      <c r="K443" s="214">
        <v>41425.35</v>
      </c>
      <c r="L443" s="128">
        <v>0.15</v>
      </c>
      <c r="M443" s="160">
        <f t="shared" si="42"/>
        <v>952783.04999999993</v>
      </c>
      <c r="N443" s="160">
        <f t="shared" si="43"/>
        <v>850752.6021068492</v>
      </c>
      <c r="O443" s="160">
        <f t="shared" si="44"/>
        <v>102030.44789315073</v>
      </c>
      <c r="P443" s="161">
        <v>0.25</v>
      </c>
      <c r="Q443" s="160">
        <f t="shared" si="47"/>
        <v>76522.83591986305</v>
      </c>
      <c r="R443" s="175">
        <f t="shared" si="45"/>
        <v>35097.485919863051</v>
      </c>
    </row>
    <row r="444" spans="2:18" ht="15" x14ac:dyDescent="0.2">
      <c r="B444" s="126">
        <v>440</v>
      </c>
      <c r="C444" s="129" t="s">
        <v>618</v>
      </c>
      <c r="D444" s="113">
        <v>39275</v>
      </c>
      <c r="E444" s="155">
        <v>44489</v>
      </c>
      <c r="F444" s="156">
        <f t="shared" si="46"/>
        <v>14.284931506849315</v>
      </c>
      <c r="G444" s="157">
        <v>20</v>
      </c>
      <c r="H444" s="158">
        <v>0.06</v>
      </c>
      <c r="I444" s="159">
        <f t="shared" si="48"/>
        <v>4.7500000000000001E-2</v>
      </c>
      <c r="J444" s="213">
        <v>428067</v>
      </c>
      <c r="K444" s="214">
        <v>0</v>
      </c>
      <c r="L444" s="128">
        <v>0.28999999999999998</v>
      </c>
      <c r="M444" s="160">
        <f t="shared" si="42"/>
        <v>552206.43000000005</v>
      </c>
      <c r="N444" s="160">
        <f t="shared" si="43"/>
        <v>374690.97393410961</v>
      </c>
      <c r="O444" s="160">
        <f t="shared" si="44"/>
        <v>177515.45606589044</v>
      </c>
      <c r="P444" s="161">
        <v>0.25</v>
      </c>
      <c r="Q444" s="160">
        <f t="shared" si="47"/>
        <v>0</v>
      </c>
      <c r="R444" s="175">
        <f t="shared" si="45"/>
        <v>0</v>
      </c>
    </row>
    <row r="445" spans="2:18" ht="15" x14ac:dyDescent="0.2">
      <c r="B445" s="126">
        <v>441</v>
      </c>
      <c r="C445" s="129" t="s">
        <v>385</v>
      </c>
      <c r="D445" s="113">
        <v>39308</v>
      </c>
      <c r="E445" s="155">
        <v>44489</v>
      </c>
      <c r="F445" s="156">
        <f t="shared" si="46"/>
        <v>14.194520547945206</v>
      </c>
      <c r="G445" s="157">
        <v>20</v>
      </c>
      <c r="H445" s="158">
        <v>0.06</v>
      </c>
      <c r="I445" s="159">
        <f t="shared" si="48"/>
        <v>4.7500000000000001E-2</v>
      </c>
      <c r="J445" s="213">
        <v>1211979</v>
      </c>
      <c r="K445" s="214">
        <v>60598.95</v>
      </c>
      <c r="L445" s="128">
        <v>0.28999999999999998</v>
      </c>
      <c r="M445" s="160">
        <f t="shared" si="42"/>
        <v>1563452.9100000001</v>
      </c>
      <c r="N445" s="160">
        <f t="shared" si="43"/>
        <v>1054142.0616951373</v>
      </c>
      <c r="O445" s="160">
        <f t="shared" si="44"/>
        <v>509310.84830486286</v>
      </c>
      <c r="P445" s="161">
        <v>0.25</v>
      </c>
      <c r="Q445" s="160">
        <f t="shared" si="47"/>
        <v>381983.13622864714</v>
      </c>
      <c r="R445" s="176">
        <f t="shared" si="45"/>
        <v>321384.18622864713</v>
      </c>
    </row>
    <row r="446" spans="2:18" ht="15" x14ac:dyDescent="0.2">
      <c r="B446" s="126">
        <v>442</v>
      </c>
      <c r="C446" s="129" t="s">
        <v>240</v>
      </c>
      <c r="D446" s="113">
        <v>39532</v>
      </c>
      <c r="E446" s="155">
        <v>44489</v>
      </c>
      <c r="F446" s="156">
        <f t="shared" si="46"/>
        <v>13.580821917808219</v>
      </c>
      <c r="G446" s="157">
        <v>20</v>
      </c>
      <c r="H446" s="158">
        <v>0.06</v>
      </c>
      <c r="I446" s="159">
        <f t="shared" si="48"/>
        <v>4.7500000000000001E-2</v>
      </c>
      <c r="J446" s="213">
        <v>8368522</v>
      </c>
      <c r="K446" s="214">
        <v>418426.1</v>
      </c>
      <c r="L446" s="128">
        <v>0.2</v>
      </c>
      <c r="M446" s="160">
        <f t="shared" si="42"/>
        <v>10042226.4</v>
      </c>
      <c r="N446" s="160">
        <f t="shared" si="43"/>
        <v>6478130.1988438359</v>
      </c>
      <c r="O446" s="160">
        <f t="shared" si="44"/>
        <v>3564096.2011561645</v>
      </c>
      <c r="P446" s="161">
        <v>0.25</v>
      </c>
      <c r="Q446" s="160">
        <f t="shared" si="47"/>
        <v>2673072.1508671232</v>
      </c>
      <c r="R446" s="176">
        <f t="shared" si="45"/>
        <v>2254646.0508671231</v>
      </c>
    </row>
    <row r="447" spans="2:18" ht="15" x14ac:dyDescent="0.2">
      <c r="B447" s="126">
        <v>443</v>
      </c>
      <c r="C447" s="129" t="s">
        <v>1493</v>
      </c>
      <c r="D447" s="113">
        <v>39525</v>
      </c>
      <c r="E447" s="155">
        <v>44489</v>
      </c>
      <c r="F447" s="156">
        <f t="shared" si="46"/>
        <v>13.6</v>
      </c>
      <c r="G447" s="157">
        <v>15</v>
      </c>
      <c r="H447" s="158">
        <v>0.06</v>
      </c>
      <c r="I447" s="159">
        <f t="shared" si="48"/>
        <v>6.3333333333333325E-2</v>
      </c>
      <c r="J447" s="213">
        <v>14090.91</v>
      </c>
      <c r="K447" s="214">
        <v>263.49</v>
      </c>
      <c r="L447" s="128">
        <v>0.26</v>
      </c>
      <c r="M447" s="160">
        <f t="shared" si="42"/>
        <v>17754.546600000001</v>
      </c>
      <c r="N447" s="160">
        <f t="shared" si="43"/>
        <v>15292.582804799998</v>
      </c>
      <c r="O447" s="160">
        <f t="shared" si="44"/>
        <v>2461.963795200003</v>
      </c>
      <c r="P447" s="161">
        <v>0.25</v>
      </c>
      <c r="Q447" s="160">
        <f t="shared" si="47"/>
        <v>1846.4728464000023</v>
      </c>
      <c r="R447" s="175">
        <f t="shared" si="45"/>
        <v>1582.9828464000022</v>
      </c>
    </row>
    <row r="448" spans="2:18" ht="15" x14ac:dyDescent="0.2">
      <c r="B448" s="126">
        <v>444</v>
      </c>
      <c r="C448" s="129" t="s">
        <v>962</v>
      </c>
      <c r="D448" s="113">
        <v>39525</v>
      </c>
      <c r="E448" s="155">
        <v>44489</v>
      </c>
      <c r="F448" s="156">
        <f t="shared" si="46"/>
        <v>13.6</v>
      </c>
      <c r="G448" s="157">
        <v>8</v>
      </c>
      <c r="H448" s="158">
        <v>0.06</v>
      </c>
      <c r="I448" s="159">
        <f t="shared" si="48"/>
        <v>0.11874999999999999</v>
      </c>
      <c r="J448" s="213">
        <v>112727.27</v>
      </c>
      <c r="K448" s="214">
        <v>1816.24</v>
      </c>
      <c r="L448" s="128">
        <v>0.41</v>
      </c>
      <c r="M448" s="160">
        <f t="shared" si="42"/>
        <v>158945.45069999999</v>
      </c>
      <c r="N448" s="160">
        <f t="shared" si="43"/>
        <v>256696.90288049998</v>
      </c>
      <c r="O448" s="160">
        <f t="shared" si="44"/>
        <v>7947.2725350000001</v>
      </c>
      <c r="P448" s="161">
        <v>0.25</v>
      </c>
      <c r="Q448" s="160">
        <f t="shared" si="47"/>
        <v>9536.7270419999986</v>
      </c>
      <c r="R448" s="175">
        <f t="shared" si="45"/>
        <v>7720.4870419999988</v>
      </c>
    </row>
    <row r="449" spans="2:18" ht="15" x14ac:dyDescent="0.2">
      <c r="B449" s="126">
        <v>445</v>
      </c>
      <c r="C449" s="129" t="s">
        <v>844</v>
      </c>
      <c r="D449" s="113">
        <v>39525</v>
      </c>
      <c r="E449" s="155">
        <v>44489</v>
      </c>
      <c r="F449" s="156">
        <f t="shared" si="46"/>
        <v>13.6</v>
      </c>
      <c r="G449" s="157">
        <v>15</v>
      </c>
      <c r="H449" s="158">
        <v>0.06</v>
      </c>
      <c r="I449" s="159">
        <f t="shared" si="48"/>
        <v>6.3333333333333325E-2</v>
      </c>
      <c r="J449" s="213">
        <v>184752.09</v>
      </c>
      <c r="K449" s="214">
        <v>9237.6</v>
      </c>
      <c r="L449" s="128">
        <v>0.2</v>
      </c>
      <c r="M449" s="160">
        <f t="shared" si="42"/>
        <v>221702.508</v>
      </c>
      <c r="N449" s="160">
        <f t="shared" si="43"/>
        <v>190959.76022399997</v>
      </c>
      <c r="O449" s="160">
        <f t="shared" si="44"/>
        <v>30742.747776000033</v>
      </c>
      <c r="P449" s="161">
        <v>0.25</v>
      </c>
      <c r="Q449" s="160">
        <f t="shared" si="47"/>
        <v>23057.060832000025</v>
      </c>
      <c r="R449" s="175">
        <f t="shared" si="45"/>
        <v>13819.460832000024</v>
      </c>
    </row>
    <row r="450" spans="2:18" ht="15" x14ac:dyDescent="0.2">
      <c r="B450" s="126">
        <v>446</v>
      </c>
      <c r="C450" s="129" t="s">
        <v>255</v>
      </c>
      <c r="D450" s="113">
        <v>39464</v>
      </c>
      <c r="E450" s="155">
        <v>44489</v>
      </c>
      <c r="F450" s="156">
        <f t="shared" si="46"/>
        <v>13.767123287671232</v>
      </c>
      <c r="G450" s="157">
        <v>20</v>
      </c>
      <c r="H450" s="158">
        <v>0.06</v>
      </c>
      <c r="I450" s="159">
        <f t="shared" si="48"/>
        <v>4.7500000000000001E-2</v>
      </c>
      <c r="J450" s="213">
        <v>4827538.79</v>
      </c>
      <c r="K450" s="214">
        <v>241376.94</v>
      </c>
      <c r="L450" s="128">
        <v>0.2</v>
      </c>
      <c r="M450" s="160">
        <f t="shared" si="42"/>
        <v>5793046.5479999995</v>
      </c>
      <c r="N450" s="160">
        <f t="shared" si="43"/>
        <v>3788295.3367828764</v>
      </c>
      <c r="O450" s="160">
        <f t="shared" si="44"/>
        <v>2004751.2112171231</v>
      </c>
      <c r="P450" s="161">
        <v>0.25</v>
      </c>
      <c r="Q450" s="160">
        <f t="shared" si="47"/>
        <v>1503563.4084128423</v>
      </c>
      <c r="R450" s="176">
        <f t="shared" si="45"/>
        <v>1262186.4684128424</v>
      </c>
    </row>
    <row r="451" spans="2:18" ht="15" x14ac:dyDescent="0.2">
      <c r="B451" s="126">
        <v>447</v>
      </c>
      <c r="C451" s="129" t="s">
        <v>228</v>
      </c>
      <c r="D451" s="113">
        <v>39532</v>
      </c>
      <c r="E451" s="155">
        <v>44489</v>
      </c>
      <c r="F451" s="156">
        <f t="shared" si="46"/>
        <v>13.580821917808219</v>
      </c>
      <c r="G451" s="157">
        <v>20</v>
      </c>
      <c r="H451" s="158">
        <v>0.06</v>
      </c>
      <c r="I451" s="159">
        <f t="shared" si="48"/>
        <v>4.7500000000000001E-2</v>
      </c>
      <c r="J451" s="213">
        <v>14680989</v>
      </c>
      <c r="K451" s="214">
        <v>734049.45</v>
      </c>
      <c r="L451" s="128">
        <v>0.2</v>
      </c>
      <c r="M451" s="160">
        <f t="shared" si="42"/>
        <v>17617186.800000001</v>
      </c>
      <c r="N451" s="160">
        <f t="shared" si="43"/>
        <v>11364654.139619177</v>
      </c>
      <c r="O451" s="160">
        <f t="shared" si="44"/>
        <v>6252532.6603808235</v>
      </c>
      <c r="P451" s="161">
        <v>0.25</v>
      </c>
      <c r="Q451" s="160">
        <f t="shared" si="47"/>
        <v>4689399.4952856172</v>
      </c>
      <c r="R451" s="176">
        <f t="shared" si="45"/>
        <v>3955350.045285617</v>
      </c>
    </row>
    <row r="452" spans="2:18" ht="15" x14ac:dyDescent="0.2">
      <c r="B452" s="126">
        <v>448</v>
      </c>
      <c r="C452" s="129" t="s">
        <v>326</v>
      </c>
      <c r="D452" s="113">
        <v>42455</v>
      </c>
      <c r="E452" s="155">
        <v>44489</v>
      </c>
      <c r="F452" s="156">
        <f t="shared" si="46"/>
        <v>5.5726027397260278</v>
      </c>
      <c r="G452" s="157">
        <v>20</v>
      </c>
      <c r="H452" s="158">
        <v>0.06</v>
      </c>
      <c r="I452" s="159">
        <f t="shared" si="48"/>
        <v>4.7500000000000001E-2</v>
      </c>
      <c r="J452" s="213">
        <v>2116441</v>
      </c>
      <c r="K452" s="214">
        <v>855601.62</v>
      </c>
      <c r="L452" s="128">
        <v>0.11</v>
      </c>
      <c r="M452" s="160">
        <f t="shared" si="42"/>
        <v>2349249.5100000002</v>
      </c>
      <c r="N452" s="160">
        <f t="shared" si="43"/>
        <v>621843.12714698631</v>
      </c>
      <c r="O452" s="160">
        <f t="shared" si="44"/>
        <v>1727406.3828530139</v>
      </c>
      <c r="P452" s="161">
        <v>0.25</v>
      </c>
      <c r="Q452" s="160">
        <f t="shared" si="47"/>
        <v>1295554.7871397603</v>
      </c>
      <c r="R452" s="176">
        <f t="shared" si="45"/>
        <v>439953.16713976033</v>
      </c>
    </row>
    <row r="453" spans="2:18" ht="15" x14ac:dyDescent="0.2">
      <c r="B453" s="126">
        <v>449</v>
      </c>
      <c r="C453" s="129" t="s">
        <v>1161</v>
      </c>
      <c r="D453" s="113">
        <v>42095</v>
      </c>
      <c r="E453" s="155">
        <v>44489</v>
      </c>
      <c r="F453" s="156">
        <f t="shared" si="46"/>
        <v>6.558904109589041</v>
      </c>
      <c r="G453" s="157">
        <v>20</v>
      </c>
      <c r="H453" s="158">
        <v>0.06</v>
      </c>
      <c r="I453" s="159">
        <f t="shared" si="48"/>
        <v>4.7500000000000001E-2</v>
      </c>
      <c r="J453" s="213">
        <v>50000</v>
      </c>
      <c r="K453" s="214">
        <v>3687.87</v>
      </c>
      <c r="L453" s="128">
        <v>0.09</v>
      </c>
      <c r="M453" s="160">
        <f t="shared" ref="M453:M516" si="49">J453*(1+L453)</f>
        <v>54500.000000000007</v>
      </c>
      <c r="N453" s="160">
        <f t="shared" ref="N453:N516" si="50">F453*I453*M453</f>
        <v>16979.363013698632</v>
      </c>
      <c r="O453" s="160">
        <f t="shared" ref="O453:O516" si="51">IF(M453-N453&lt;=0,5%*M453,M453-N453)</f>
        <v>37520.636986301375</v>
      </c>
      <c r="P453" s="161">
        <v>0.25</v>
      </c>
      <c r="Q453" s="160">
        <f t="shared" si="47"/>
        <v>28140.477739726033</v>
      </c>
      <c r="R453" s="175">
        <f t="shared" ref="R453:R516" si="52">Q453-K453</f>
        <v>24452.607739726034</v>
      </c>
    </row>
    <row r="454" spans="2:18" ht="15" x14ac:dyDescent="0.2">
      <c r="B454" s="126">
        <v>450</v>
      </c>
      <c r="C454" s="129" t="s">
        <v>616</v>
      </c>
      <c r="D454" s="113">
        <v>39861</v>
      </c>
      <c r="E454" s="155">
        <v>44489</v>
      </c>
      <c r="F454" s="156">
        <f t="shared" ref="F454:F517" si="53">(E454-D454)/365</f>
        <v>12.67945205479452</v>
      </c>
      <c r="G454" s="157">
        <v>8</v>
      </c>
      <c r="H454" s="158">
        <v>0.06</v>
      </c>
      <c r="I454" s="159">
        <f t="shared" si="48"/>
        <v>0.11874999999999999</v>
      </c>
      <c r="J454" s="213">
        <v>430299</v>
      </c>
      <c r="K454" s="214">
        <v>21514.95</v>
      </c>
      <c r="L454" s="128">
        <v>0.18</v>
      </c>
      <c r="M454" s="160">
        <f t="shared" si="49"/>
        <v>507752.81999999995</v>
      </c>
      <c r="N454" s="160">
        <f t="shared" si="50"/>
        <v>764515.77000410948</v>
      </c>
      <c r="O454" s="160">
        <f t="shared" si="51"/>
        <v>25387.641</v>
      </c>
      <c r="P454" s="161">
        <v>0.25</v>
      </c>
      <c r="Q454" s="160">
        <f t="shared" ref="Q454:Q517" si="54">IF(K454&lt;=0,0,IF(O454&gt;M454*H454, O454*(1-P454),M454*H454))</f>
        <v>30465.169199999997</v>
      </c>
      <c r="R454" s="175">
        <f t="shared" si="52"/>
        <v>8950.2191999999959</v>
      </c>
    </row>
    <row r="455" spans="2:18" ht="15" x14ac:dyDescent="0.2">
      <c r="B455" s="126">
        <v>451</v>
      </c>
      <c r="C455" s="129" t="s">
        <v>1007</v>
      </c>
      <c r="D455" s="113">
        <v>40212</v>
      </c>
      <c r="E455" s="155">
        <v>44489</v>
      </c>
      <c r="F455" s="156">
        <f t="shared" si="53"/>
        <v>11.717808219178082</v>
      </c>
      <c r="G455" s="157">
        <v>15</v>
      </c>
      <c r="H455" s="158">
        <v>0.06</v>
      </c>
      <c r="I455" s="159">
        <f t="shared" si="48"/>
        <v>6.3333333333333325E-2</v>
      </c>
      <c r="J455" s="213">
        <v>85020</v>
      </c>
      <c r="K455" s="214">
        <v>16356.68</v>
      </c>
      <c r="L455" s="128">
        <v>0.78</v>
      </c>
      <c r="M455" s="160">
        <f t="shared" si="49"/>
        <v>151335.6</v>
      </c>
      <c r="N455" s="160">
        <f t="shared" si="50"/>
        <v>112310.36404383561</v>
      </c>
      <c r="O455" s="160">
        <f t="shared" si="51"/>
        <v>39025.235956164397</v>
      </c>
      <c r="P455" s="161">
        <v>0.25</v>
      </c>
      <c r="Q455" s="160">
        <f t="shared" si="54"/>
        <v>29268.926967123298</v>
      </c>
      <c r="R455" s="175">
        <f t="shared" si="52"/>
        <v>12912.246967123298</v>
      </c>
    </row>
    <row r="456" spans="2:18" ht="15" x14ac:dyDescent="0.2">
      <c r="B456" s="126">
        <v>452</v>
      </c>
      <c r="C456" s="129" t="s">
        <v>1176</v>
      </c>
      <c r="D456" s="113">
        <v>40212</v>
      </c>
      <c r="E456" s="155">
        <v>44489</v>
      </c>
      <c r="F456" s="156">
        <f t="shared" si="53"/>
        <v>11.717808219178082</v>
      </c>
      <c r="G456" s="157">
        <v>15</v>
      </c>
      <c r="H456" s="158">
        <v>0.06</v>
      </c>
      <c r="I456" s="159">
        <f t="shared" si="48"/>
        <v>6.3333333333333325E-2</v>
      </c>
      <c r="J456" s="213">
        <v>45780</v>
      </c>
      <c r="K456" s="214">
        <v>2289</v>
      </c>
      <c r="L456" s="128">
        <v>0.1</v>
      </c>
      <c r="M456" s="160">
        <f t="shared" si="49"/>
        <v>50358.000000000007</v>
      </c>
      <c r="N456" s="160">
        <f t="shared" si="50"/>
        <v>37372.074465753423</v>
      </c>
      <c r="O456" s="160">
        <f t="shared" si="51"/>
        <v>12985.925534246584</v>
      </c>
      <c r="P456" s="161">
        <v>0.25</v>
      </c>
      <c r="Q456" s="160">
        <f t="shared" si="54"/>
        <v>9739.444150684938</v>
      </c>
      <c r="R456" s="175">
        <f t="shared" si="52"/>
        <v>7450.444150684938</v>
      </c>
    </row>
    <row r="457" spans="2:18" ht="15" x14ac:dyDescent="0.2">
      <c r="B457" s="126">
        <v>453</v>
      </c>
      <c r="C457" s="129" t="s">
        <v>1260</v>
      </c>
      <c r="D457" s="113">
        <v>39479</v>
      </c>
      <c r="E457" s="155">
        <v>44489</v>
      </c>
      <c r="F457" s="156">
        <f t="shared" si="53"/>
        <v>13.726027397260275</v>
      </c>
      <c r="G457" s="157">
        <v>20</v>
      </c>
      <c r="H457" s="158">
        <v>0.06</v>
      </c>
      <c r="I457" s="159">
        <f t="shared" si="48"/>
        <v>4.7500000000000001E-2</v>
      </c>
      <c r="J457" s="213">
        <v>33067</v>
      </c>
      <c r="K457" s="214">
        <v>2274.04</v>
      </c>
      <c r="L457" s="128">
        <v>0.2</v>
      </c>
      <c r="M457" s="160">
        <f t="shared" si="49"/>
        <v>39680.400000000001</v>
      </c>
      <c r="N457" s="160">
        <f t="shared" si="50"/>
        <v>25871.077232876713</v>
      </c>
      <c r="O457" s="160">
        <f t="shared" si="51"/>
        <v>13809.322767123289</v>
      </c>
      <c r="P457" s="161">
        <v>0.25</v>
      </c>
      <c r="Q457" s="160">
        <f t="shared" si="54"/>
        <v>10356.992075342467</v>
      </c>
      <c r="R457" s="175">
        <f t="shared" si="52"/>
        <v>8082.9520753424667</v>
      </c>
    </row>
    <row r="458" spans="2:18" ht="15" x14ac:dyDescent="0.2">
      <c r="B458" s="126">
        <v>454</v>
      </c>
      <c r="C458" s="129" t="s">
        <v>1606</v>
      </c>
      <c r="D458" s="113">
        <v>39479</v>
      </c>
      <c r="E458" s="155">
        <v>44489</v>
      </c>
      <c r="F458" s="156">
        <f t="shared" si="53"/>
        <v>13.726027397260275</v>
      </c>
      <c r="G458" s="157">
        <v>8</v>
      </c>
      <c r="H458" s="158">
        <v>0.06</v>
      </c>
      <c r="I458" s="159">
        <f t="shared" ref="I458:I521" si="55">(95/G458/100)</f>
        <v>0.11874999999999999</v>
      </c>
      <c r="J458" s="213">
        <v>8267</v>
      </c>
      <c r="K458" s="214">
        <v>468.41</v>
      </c>
      <c r="L458" s="128">
        <v>0.2</v>
      </c>
      <c r="M458" s="160">
        <f t="shared" si="49"/>
        <v>9920.4</v>
      </c>
      <c r="N458" s="160">
        <f t="shared" si="50"/>
        <v>16169.912260273972</v>
      </c>
      <c r="O458" s="160">
        <f t="shared" si="51"/>
        <v>496.02</v>
      </c>
      <c r="P458" s="161">
        <v>0.25</v>
      </c>
      <c r="Q458" s="160">
        <f t="shared" si="54"/>
        <v>595.22399999999993</v>
      </c>
      <c r="R458" s="175">
        <f t="shared" si="52"/>
        <v>126.81399999999991</v>
      </c>
    </row>
    <row r="459" spans="2:18" ht="15" x14ac:dyDescent="0.2">
      <c r="B459" s="126">
        <v>455</v>
      </c>
      <c r="C459" s="129" t="s">
        <v>1436</v>
      </c>
      <c r="D459" s="113">
        <v>39479</v>
      </c>
      <c r="E459" s="155">
        <v>44489</v>
      </c>
      <c r="F459" s="156">
        <f t="shared" si="53"/>
        <v>13.726027397260275</v>
      </c>
      <c r="G459" s="157">
        <v>20</v>
      </c>
      <c r="H459" s="158">
        <v>0.06</v>
      </c>
      <c r="I459" s="159">
        <f t="shared" si="55"/>
        <v>4.7500000000000001E-2</v>
      </c>
      <c r="J459" s="213">
        <v>16533</v>
      </c>
      <c r="K459" s="214">
        <v>826.65</v>
      </c>
      <c r="L459" s="128">
        <v>0.2</v>
      </c>
      <c r="M459" s="160">
        <f t="shared" si="49"/>
        <v>19839.599999999999</v>
      </c>
      <c r="N459" s="160">
        <f t="shared" si="50"/>
        <v>12935.147424657533</v>
      </c>
      <c r="O459" s="160">
        <f t="shared" si="51"/>
        <v>6904.4525753424659</v>
      </c>
      <c r="P459" s="161">
        <v>0.25</v>
      </c>
      <c r="Q459" s="160">
        <f t="shared" si="54"/>
        <v>5178.339431506849</v>
      </c>
      <c r="R459" s="175">
        <f t="shared" si="52"/>
        <v>4351.6894315068494</v>
      </c>
    </row>
    <row r="460" spans="2:18" ht="15" x14ac:dyDescent="0.2">
      <c r="B460" s="126">
        <v>456</v>
      </c>
      <c r="C460" s="129" t="s">
        <v>1318</v>
      </c>
      <c r="D460" s="113">
        <v>39479</v>
      </c>
      <c r="E460" s="155">
        <v>44489</v>
      </c>
      <c r="F460" s="156">
        <f t="shared" si="53"/>
        <v>13.726027397260275</v>
      </c>
      <c r="G460" s="157">
        <v>20</v>
      </c>
      <c r="H460" s="158">
        <v>0.06</v>
      </c>
      <c r="I460" s="159">
        <f t="shared" si="55"/>
        <v>4.7500000000000001E-2</v>
      </c>
      <c r="J460" s="213">
        <v>24800</v>
      </c>
      <c r="K460" s="214">
        <v>1613.83</v>
      </c>
      <c r="L460" s="128">
        <v>0.2</v>
      </c>
      <c r="M460" s="160">
        <f t="shared" si="49"/>
        <v>29760</v>
      </c>
      <c r="N460" s="160">
        <f t="shared" si="50"/>
        <v>19403.112328767122</v>
      </c>
      <c r="O460" s="160">
        <f t="shared" si="51"/>
        <v>10356.887671232878</v>
      </c>
      <c r="P460" s="161">
        <v>0.25</v>
      </c>
      <c r="Q460" s="160">
        <f t="shared" si="54"/>
        <v>7767.6657534246588</v>
      </c>
      <c r="R460" s="175">
        <f t="shared" si="52"/>
        <v>6153.8357534246588</v>
      </c>
    </row>
    <row r="461" spans="2:18" ht="15" x14ac:dyDescent="0.2">
      <c r="B461" s="126">
        <v>457</v>
      </c>
      <c r="C461" s="129" t="s">
        <v>1262</v>
      </c>
      <c r="D461" s="113">
        <v>39479</v>
      </c>
      <c r="E461" s="155">
        <v>44489</v>
      </c>
      <c r="F461" s="156">
        <f t="shared" si="53"/>
        <v>13.726027397260275</v>
      </c>
      <c r="G461" s="157">
        <v>20</v>
      </c>
      <c r="H461" s="158">
        <v>0.06</v>
      </c>
      <c r="I461" s="159">
        <f t="shared" si="55"/>
        <v>4.7500000000000001E-2</v>
      </c>
      <c r="J461" s="213">
        <v>33067</v>
      </c>
      <c r="K461" s="214">
        <v>2274.04</v>
      </c>
      <c r="L461" s="128">
        <v>0.2</v>
      </c>
      <c r="M461" s="160">
        <f t="shared" si="49"/>
        <v>39680.400000000001</v>
      </c>
      <c r="N461" s="160">
        <f t="shared" si="50"/>
        <v>25871.077232876713</v>
      </c>
      <c r="O461" s="160">
        <f t="shared" si="51"/>
        <v>13809.322767123289</v>
      </c>
      <c r="P461" s="161">
        <v>0.25</v>
      </c>
      <c r="Q461" s="160">
        <f t="shared" si="54"/>
        <v>10356.992075342467</v>
      </c>
      <c r="R461" s="175">
        <f t="shared" si="52"/>
        <v>8082.9520753424667</v>
      </c>
    </row>
    <row r="462" spans="2:18" ht="15" x14ac:dyDescent="0.2">
      <c r="B462" s="126">
        <v>458</v>
      </c>
      <c r="C462" s="129" t="s">
        <v>1607</v>
      </c>
      <c r="D462" s="113">
        <v>39479</v>
      </c>
      <c r="E462" s="155">
        <v>44489</v>
      </c>
      <c r="F462" s="156">
        <f t="shared" si="53"/>
        <v>13.726027397260275</v>
      </c>
      <c r="G462" s="157">
        <v>8</v>
      </c>
      <c r="H462" s="158">
        <v>0.06</v>
      </c>
      <c r="I462" s="159">
        <f t="shared" si="55"/>
        <v>0.11874999999999999</v>
      </c>
      <c r="J462" s="213">
        <v>8267</v>
      </c>
      <c r="K462" s="214">
        <v>468.41</v>
      </c>
      <c r="L462" s="128">
        <v>0.2</v>
      </c>
      <c r="M462" s="160">
        <f t="shared" si="49"/>
        <v>9920.4</v>
      </c>
      <c r="N462" s="160">
        <f t="shared" si="50"/>
        <v>16169.912260273972</v>
      </c>
      <c r="O462" s="160">
        <f t="shared" si="51"/>
        <v>496.02</v>
      </c>
      <c r="P462" s="161">
        <v>0.25</v>
      </c>
      <c r="Q462" s="160">
        <f t="shared" si="54"/>
        <v>595.22399999999993</v>
      </c>
      <c r="R462" s="175">
        <f t="shared" si="52"/>
        <v>126.81399999999991</v>
      </c>
    </row>
    <row r="463" spans="2:18" ht="15" x14ac:dyDescent="0.2">
      <c r="B463" s="126">
        <v>459</v>
      </c>
      <c r="C463" s="129" t="s">
        <v>1437</v>
      </c>
      <c r="D463" s="113">
        <v>39479</v>
      </c>
      <c r="E463" s="155">
        <v>44489</v>
      </c>
      <c r="F463" s="156">
        <f t="shared" si="53"/>
        <v>13.726027397260275</v>
      </c>
      <c r="G463" s="157">
        <v>20</v>
      </c>
      <c r="H463" s="158">
        <v>0.06</v>
      </c>
      <c r="I463" s="159">
        <f t="shared" si="55"/>
        <v>4.7500000000000001E-2</v>
      </c>
      <c r="J463" s="213">
        <v>16533</v>
      </c>
      <c r="K463" s="214">
        <v>826.65</v>
      </c>
      <c r="L463" s="128">
        <v>0.2</v>
      </c>
      <c r="M463" s="160">
        <f t="shared" si="49"/>
        <v>19839.599999999999</v>
      </c>
      <c r="N463" s="160">
        <f t="shared" si="50"/>
        <v>12935.147424657533</v>
      </c>
      <c r="O463" s="160">
        <f t="shared" si="51"/>
        <v>6904.4525753424659</v>
      </c>
      <c r="P463" s="161">
        <v>0.25</v>
      </c>
      <c r="Q463" s="160">
        <f t="shared" si="54"/>
        <v>5178.339431506849</v>
      </c>
      <c r="R463" s="175">
        <f t="shared" si="52"/>
        <v>4351.6894315068494</v>
      </c>
    </row>
    <row r="464" spans="2:18" ht="15" x14ac:dyDescent="0.2">
      <c r="B464" s="126">
        <v>460</v>
      </c>
      <c r="C464" s="129" t="s">
        <v>1319</v>
      </c>
      <c r="D464" s="113">
        <v>39479</v>
      </c>
      <c r="E464" s="155">
        <v>44489</v>
      </c>
      <c r="F464" s="156">
        <f t="shared" si="53"/>
        <v>13.726027397260275</v>
      </c>
      <c r="G464" s="157">
        <v>20</v>
      </c>
      <c r="H464" s="158">
        <v>0.06</v>
      </c>
      <c r="I464" s="159">
        <f t="shared" si="55"/>
        <v>4.7500000000000001E-2</v>
      </c>
      <c r="J464" s="213">
        <v>24800</v>
      </c>
      <c r="K464" s="214">
        <v>1613.83</v>
      </c>
      <c r="L464" s="128">
        <v>0.2</v>
      </c>
      <c r="M464" s="160">
        <f t="shared" si="49"/>
        <v>29760</v>
      </c>
      <c r="N464" s="160">
        <f t="shared" si="50"/>
        <v>19403.112328767122</v>
      </c>
      <c r="O464" s="160">
        <f t="shared" si="51"/>
        <v>10356.887671232878</v>
      </c>
      <c r="P464" s="161">
        <v>0.25</v>
      </c>
      <c r="Q464" s="160">
        <f t="shared" si="54"/>
        <v>7767.6657534246588</v>
      </c>
      <c r="R464" s="175">
        <f t="shared" si="52"/>
        <v>6153.8357534246588</v>
      </c>
    </row>
    <row r="465" spans="2:18" ht="15" x14ac:dyDescent="0.2">
      <c r="B465" s="126">
        <v>461</v>
      </c>
      <c r="C465" s="129" t="s">
        <v>1264</v>
      </c>
      <c r="D465" s="113">
        <v>39479</v>
      </c>
      <c r="E465" s="155">
        <v>44489</v>
      </c>
      <c r="F465" s="156">
        <f t="shared" si="53"/>
        <v>13.726027397260275</v>
      </c>
      <c r="G465" s="157">
        <v>20</v>
      </c>
      <c r="H465" s="158">
        <v>0.06</v>
      </c>
      <c r="I465" s="159">
        <f t="shared" si="55"/>
        <v>4.7500000000000001E-2</v>
      </c>
      <c r="J465" s="213">
        <v>33067</v>
      </c>
      <c r="K465" s="214">
        <v>2274.04</v>
      </c>
      <c r="L465" s="128">
        <v>0.2</v>
      </c>
      <c r="M465" s="160">
        <f t="shared" si="49"/>
        <v>39680.400000000001</v>
      </c>
      <c r="N465" s="160">
        <f t="shared" si="50"/>
        <v>25871.077232876713</v>
      </c>
      <c r="O465" s="160">
        <f t="shared" si="51"/>
        <v>13809.322767123289</v>
      </c>
      <c r="P465" s="161">
        <v>0.25</v>
      </c>
      <c r="Q465" s="160">
        <f t="shared" si="54"/>
        <v>10356.992075342467</v>
      </c>
      <c r="R465" s="175">
        <f t="shared" si="52"/>
        <v>8082.9520753424667</v>
      </c>
    </row>
    <row r="466" spans="2:18" ht="15" x14ac:dyDescent="0.2">
      <c r="B466" s="126">
        <v>462</v>
      </c>
      <c r="C466" s="129" t="s">
        <v>1608</v>
      </c>
      <c r="D466" s="113">
        <v>39479</v>
      </c>
      <c r="E466" s="155">
        <v>44489</v>
      </c>
      <c r="F466" s="156">
        <f t="shared" si="53"/>
        <v>13.726027397260275</v>
      </c>
      <c r="G466" s="157">
        <v>8</v>
      </c>
      <c r="H466" s="158">
        <v>0.06</v>
      </c>
      <c r="I466" s="159">
        <f t="shared" si="55"/>
        <v>0.11874999999999999</v>
      </c>
      <c r="J466" s="213">
        <v>8267</v>
      </c>
      <c r="K466" s="214">
        <v>468.41</v>
      </c>
      <c r="L466" s="128">
        <v>0.2</v>
      </c>
      <c r="M466" s="160">
        <f t="shared" si="49"/>
        <v>9920.4</v>
      </c>
      <c r="N466" s="160">
        <f t="shared" si="50"/>
        <v>16169.912260273972</v>
      </c>
      <c r="O466" s="160">
        <f t="shared" si="51"/>
        <v>496.02</v>
      </c>
      <c r="P466" s="161">
        <v>0.25</v>
      </c>
      <c r="Q466" s="160">
        <f t="shared" si="54"/>
        <v>595.22399999999993</v>
      </c>
      <c r="R466" s="175">
        <f t="shared" si="52"/>
        <v>126.81399999999991</v>
      </c>
    </row>
    <row r="467" spans="2:18" ht="15" x14ac:dyDescent="0.2">
      <c r="B467" s="126">
        <v>463</v>
      </c>
      <c r="C467" s="129" t="s">
        <v>1438</v>
      </c>
      <c r="D467" s="113">
        <v>39479</v>
      </c>
      <c r="E467" s="155">
        <v>44489</v>
      </c>
      <c r="F467" s="156">
        <f t="shared" si="53"/>
        <v>13.726027397260275</v>
      </c>
      <c r="G467" s="157">
        <v>20</v>
      </c>
      <c r="H467" s="158">
        <v>0.06</v>
      </c>
      <c r="I467" s="159">
        <f t="shared" si="55"/>
        <v>4.7500000000000001E-2</v>
      </c>
      <c r="J467" s="213">
        <v>16533</v>
      </c>
      <c r="K467" s="214">
        <v>826.65</v>
      </c>
      <c r="L467" s="128">
        <v>0.2</v>
      </c>
      <c r="M467" s="160">
        <f t="shared" si="49"/>
        <v>19839.599999999999</v>
      </c>
      <c r="N467" s="160">
        <f t="shared" si="50"/>
        <v>12935.147424657533</v>
      </c>
      <c r="O467" s="160">
        <f t="shared" si="51"/>
        <v>6904.4525753424659</v>
      </c>
      <c r="P467" s="161">
        <v>0.25</v>
      </c>
      <c r="Q467" s="160">
        <f t="shared" si="54"/>
        <v>5178.339431506849</v>
      </c>
      <c r="R467" s="175">
        <f t="shared" si="52"/>
        <v>4351.6894315068494</v>
      </c>
    </row>
    <row r="468" spans="2:18" ht="15" x14ac:dyDescent="0.2">
      <c r="B468" s="126">
        <v>464</v>
      </c>
      <c r="C468" s="129" t="s">
        <v>1320</v>
      </c>
      <c r="D468" s="113">
        <v>39479</v>
      </c>
      <c r="E468" s="155">
        <v>44489</v>
      </c>
      <c r="F468" s="156">
        <f t="shared" si="53"/>
        <v>13.726027397260275</v>
      </c>
      <c r="G468" s="157">
        <v>20</v>
      </c>
      <c r="H468" s="158">
        <v>0.06</v>
      </c>
      <c r="I468" s="159">
        <f t="shared" si="55"/>
        <v>4.7500000000000001E-2</v>
      </c>
      <c r="J468" s="213">
        <v>24800</v>
      </c>
      <c r="K468" s="214">
        <v>1613.83</v>
      </c>
      <c r="L468" s="128">
        <v>0.2</v>
      </c>
      <c r="M468" s="160">
        <f t="shared" si="49"/>
        <v>29760</v>
      </c>
      <c r="N468" s="160">
        <f t="shared" si="50"/>
        <v>19403.112328767122</v>
      </c>
      <c r="O468" s="160">
        <f t="shared" si="51"/>
        <v>10356.887671232878</v>
      </c>
      <c r="P468" s="161">
        <v>0.25</v>
      </c>
      <c r="Q468" s="160">
        <f t="shared" si="54"/>
        <v>7767.6657534246588</v>
      </c>
      <c r="R468" s="175">
        <f t="shared" si="52"/>
        <v>6153.8357534246588</v>
      </c>
    </row>
    <row r="469" spans="2:18" ht="15" x14ac:dyDescent="0.2">
      <c r="B469" s="126">
        <v>465</v>
      </c>
      <c r="C469" s="129" t="s">
        <v>389</v>
      </c>
      <c r="D469" s="113">
        <v>40726</v>
      </c>
      <c r="E469" s="155">
        <v>44489</v>
      </c>
      <c r="F469" s="156">
        <f t="shared" si="53"/>
        <v>10.30958904109589</v>
      </c>
      <c r="G469" s="157">
        <v>20</v>
      </c>
      <c r="H469" s="158">
        <v>0.06</v>
      </c>
      <c r="I469" s="159">
        <f t="shared" si="55"/>
        <v>4.7500000000000001E-2</v>
      </c>
      <c r="J469" s="213">
        <v>1153307</v>
      </c>
      <c r="K469" s="214">
        <v>532577.67000000004</v>
      </c>
      <c r="L469" s="128">
        <v>0.11</v>
      </c>
      <c r="M469" s="160">
        <f t="shared" si="49"/>
        <v>1280170.77</v>
      </c>
      <c r="N469" s="160">
        <f t="shared" si="50"/>
        <v>626906.64070335613</v>
      </c>
      <c r="O469" s="160">
        <f t="shared" si="51"/>
        <v>653264.12929664389</v>
      </c>
      <c r="P469" s="161">
        <v>0.25</v>
      </c>
      <c r="Q469" s="160">
        <f t="shared" si="54"/>
        <v>489948.09697248292</v>
      </c>
      <c r="R469" s="175">
        <f t="shared" si="52"/>
        <v>-42629.573027517123</v>
      </c>
    </row>
    <row r="470" spans="2:18" ht="15" x14ac:dyDescent="0.2">
      <c r="B470" s="126">
        <v>466</v>
      </c>
      <c r="C470" s="129" t="s">
        <v>710</v>
      </c>
      <c r="D470" s="113">
        <v>40725</v>
      </c>
      <c r="E470" s="155">
        <v>44489</v>
      </c>
      <c r="F470" s="156">
        <f t="shared" si="53"/>
        <v>10.312328767123288</v>
      </c>
      <c r="G470" s="157">
        <v>8</v>
      </c>
      <c r="H470" s="158">
        <v>0.06</v>
      </c>
      <c r="I470" s="159">
        <f t="shared" si="55"/>
        <v>0.11874999999999999</v>
      </c>
      <c r="J470" s="213">
        <v>288327</v>
      </c>
      <c r="K470" s="214">
        <v>91598.71</v>
      </c>
      <c r="L470" s="128">
        <v>0.11</v>
      </c>
      <c r="M470" s="160">
        <f t="shared" si="49"/>
        <v>320042.97000000003</v>
      </c>
      <c r="N470" s="160">
        <f t="shared" si="50"/>
        <v>391921.11374178086</v>
      </c>
      <c r="O470" s="160">
        <f t="shared" si="51"/>
        <v>16002.148500000003</v>
      </c>
      <c r="P470" s="161">
        <v>0.25</v>
      </c>
      <c r="Q470" s="160">
        <f t="shared" si="54"/>
        <v>19202.5782</v>
      </c>
      <c r="R470" s="175">
        <f t="shared" si="52"/>
        <v>-72396.131800000003</v>
      </c>
    </row>
    <row r="471" spans="2:18" ht="15" x14ac:dyDescent="0.2">
      <c r="B471" s="126">
        <v>467</v>
      </c>
      <c r="C471" s="129" t="s">
        <v>529</v>
      </c>
      <c r="D471" s="113">
        <v>40726</v>
      </c>
      <c r="E471" s="155">
        <v>44489</v>
      </c>
      <c r="F471" s="156">
        <f t="shared" si="53"/>
        <v>10.30958904109589</v>
      </c>
      <c r="G471" s="157">
        <v>20</v>
      </c>
      <c r="H471" s="158">
        <v>0.06</v>
      </c>
      <c r="I471" s="159">
        <f t="shared" si="55"/>
        <v>4.7500000000000001E-2</v>
      </c>
      <c r="J471" s="213">
        <v>576653</v>
      </c>
      <c r="K471" s="214">
        <v>42036.41</v>
      </c>
      <c r="L471" s="128">
        <v>0.11</v>
      </c>
      <c r="M471" s="160">
        <f t="shared" si="49"/>
        <v>640084.83000000007</v>
      </c>
      <c r="N471" s="160">
        <f t="shared" si="50"/>
        <v>313453.04856513703</v>
      </c>
      <c r="O471" s="160">
        <f t="shared" si="51"/>
        <v>326631.78143486305</v>
      </c>
      <c r="P471" s="161">
        <v>0.25</v>
      </c>
      <c r="Q471" s="160">
        <f t="shared" si="54"/>
        <v>244973.83607614727</v>
      </c>
      <c r="R471" s="176">
        <f t="shared" si="52"/>
        <v>202937.42607614727</v>
      </c>
    </row>
    <row r="472" spans="2:18" ht="15" x14ac:dyDescent="0.2">
      <c r="B472" s="126">
        <v>468</v>
      </c>
      <c r="C472" s="129" t="s">
        <v>446</v>
      </c>
      <c r="D472" s="113">
        <v>40726</v>
      </c>
      <c r="E472" s="155">
        <v>44489</v>
      </c>
      <c r="F472" s="156">
        <f t="shared" si="53"/>
        <v>10.30958904109589</v>
      </c>
      <c r="G472" s="157">
        <v>20</v>
      </c>
      <c r="H472" s="158">
        <v>0.06</v>
      </c>
      <c r="I472" s="159">
        <f t="shared" si="55"/>
        <v>4.7500000000000001E-2</v>
      </c>
      <c r="J472" s="213">
        <v>864980</v>
      </c>
      <c r="K472" s="214">
        <v>356315.28</v>
      </c>
      <c r="L472" s="128">
        <v>0.11</v>
      </c>
      <c r="M472" s="160">
        <f t="shared" si="49"/>
        <v>960127.8</v>
      </c>
      <c r="N472" s="160">
        <f t="shared" si="50"/>
        <v>470179.8446342466</v>
      </c>
      <c r="O472" s="160">
        <f t="shared" si="51"/>
        <v>489947.95536575344</v>
      </c>
      <c r="P472" s="161">
        <v>0.25</v>
      </c>
      <c r="Q472" s="160">
        <f t="shared" si="54"/>
        <v>367460.96652431507</v>
      </c>
      <c r="R472" s="175">
        <f t="shared" si="52"/>
        <v>11145.686524315039</v>
      </c>
    </row>
    <row r="473" spans="2:18" ht="15" x14ac:dyDescent="0.2">
      <c r="B473" s="126">
        <v>469</v>
      </c>
      <c r="C473" s="129" t="s">
        <v>391</v>
      </c>
      <c r="D473" s="113">
        <v>40726</v>
      </c>
      <c r="E473" s="155">
        <v>44489</v>
      </c>
      <c r="F473" s="156">
        <f t="shared" si="53"/>
        <v>10.30958904109589</v>
      </c>
      <c r="G473" s="157">
        <v>20</v>
      </c>
      <c r="H473" s="158">
        <v>0.06</v>
      </c>
      <c r="I473" s="159">
        <f t="shared" si="55"/>
        <v>4.7500000000000001E-2</v>
      </c>
      <c r="J473" s="213">
        <v>1153306</v>
      </c>
      <c r="K473" s="214">
        <v>532577.22</v>
      </c>
      <c r="L473" s="128">
        <v>0.11</v>
      </c>
      <c r="M473" s="160">
        <f t="shared" si="49"/>
        <v>1280169.6600000001</v>
      </c>
      <c r="N473" s="160">
        <f t="shared" si="50"/>
        <v>626906.09713027405</v>
      </c>
      <c r="O473" s="160">
        <f t="shared" si="51"/>
        <v>653263.5628697261</v>
      </c>
      <c r="P473" s="161">
        <v>0.25</v>
      </c>
      <c r="Q473" s="160">
        <f t="shared" si="54"/>
        <v>489947.67215229454</v>
      </c>
      <c r="R473" s="175">
        <f t="shared" si="52"/>
        <v>-42629.547847705428</v>
      </c>
    </row>
    <row r="474" spans="2:18" ht="15" x14ac:dyDescent="0.2">
      <c r="B474" s="126">
        <v>470</v>
      </c>
      <c r="C474" s="129" t="s">
        <v>711</v>
      </c>
      <c r="D474" s="113">
        <v>40726</v>
      </c>
      <c r="E474" s="155">
        <v>44489</v>
      </c>
      <c r="F474" s="156">
        <f t="shared" si="53"/>
        <v>10.30958904109589</v>
      </c>
      <c r="G474" s="157">
        <v>8</v>
      </c>
      <c r="H474" s="158">
        <v>0.06</v>
      </c>
      <c r="I474" s="159">
        <f t="shared" si="55"/>
        <v>0.11874999999999999</v>
      </c>
      <c r="J474" s="213">
        <v>288327</v>
      </c>
      <c r="K474" s="214">
        <v>91618.37</v>
      </c>
      <c r="L474" s="128">
        <v>0.11</v>
      </c>
      <c r="M474" s="160">
        <f t="shared" si="49"/>
        <v>320042.97000000003</v>
      </c>
      <c r="N474" s="160">
        <f t="shared" si="50"/>
        <v>391816.99017277401</v>
      </c>
      <c r="O474" s="160">
        <f t="shared" si="51"/>
        <v>16002.148500000003</v>
      </c>
      <c r="P474" s="161">
        <v>0.25</v>
      </c>
      <c r="Q474" s="160">
        <f t="shared" si="54"/>
        <v>19202.5782</v>
      </c>
      <c r="R474" s="175">
        <f t="shared" si="52"/>
        <v>-72415.791799999992</v>
      </c>
    </row>
    <row r="475" spans="2:18" ht="15" x14ac:dyDescent="0.2">
      <c r="B475" s="126">
        <v>471</v>
      </c>
      <c r="C475" s="129" t="s">
        <v>530</v>
      </c>
      <c r="D475" s="113">
        <v>40726</v>
      </c>
      <c r="E475" s="155">
        <v>44489</v>
      </c>
      <c r="F475" s="156">
        <f t="shared" si="53"/>
        <v>10.30958904109589</v>
      </c>
      <c r="G475" s="157">
        <v>20</v>
      </c>
      <c r="H475" s="158">
        <v>0.06</v>
      </c>
      <c r="I475" s="159">
        <f t="shared" si="55"/>
        <v>4.7500000000000001E-2</v>
      </c>
      <c r="J475" s="213">
        <v>576653</v>
      </c>
      <c r="K475" s="214">
        <v>42036.41</v>
      </c>
      <c r="L475" s="128">
        <v>0.11</v>
      </c>
      <c r="M475" s="160">
        <f t="shared" si="49"/>
        <v>640084.83000000007</v>
      </c>
      <c r="N475" s="160">
        <f t="shared" si="50"/>
        <v>313453.04856513703</v>
      </c>
      <c r="O475" s="160">
        <f t="shared" si="51"/>
        <v>326631.78143486305</v>
      </c>
      <c r="P475" s="161">
        <v>0.25</v>
      </c>
      <c r="Q475" s="160">
        <f t="shared" si="54"/>
        <v>244973.83607614727</v>
      </c>
      <c r="R475" s="176">
        <f t="shared" si="52"/>
        <v>202937.42607614727</v>
      </c>
    </row>
    <row r="476" spans="2:18" ht="15" x14ac:dyDescent="0.2">
      <c r="B476" s="126">
        <v>472</v>
      </c>
      <c r="C476" s="129" t="s">
        <v>447</v>
      </c>
      <c r="D476" s="113">
        <v>40726</v>
      </c>
      <c r="E476" s="155">
        <v>44489</v>
      </c>
      <c r="F476" s="156">
        <f t="shared" si="53"/>
        <v>10.30958904109589</v>
      </c>
      <c r="G476" s="157">
        <v>20</v>
      </c>
      <c r="H476" s="158">
        <v>0.06</v>
      </c>
      <c r="I476" s="159">
        <f t="shared" si="55"/>
        <v>4.7500000000000001E-2</v>
      </c>
      <c r="J476" s="213">
        <v>864980</v>
      </c>
      <c r="K476" s="214">
        <v>356315.28</v>
      </c>
      <c r="L476" s="128">
        <v>0.11</v>
      </c>
      <c r="M476" s="160">
        <f t="shared" si="49"/>
        <v>960127.8</v>
      </c>
      <c r="N476" s="160">
        <f t="shared" si="50"/>
        <v>470179.8446342466</v>
      </c>
      <c r="O476" s="160">
        <f t="shared" si="51"/>
        <v>489947.95536575344</v>
      </c>
      <c r="P476" s="161">
        <v>0.25</v>
      </c>
      <c r="Q476" s="160">
        <f t="shared" si="54"/>
        <v>367460.96652431507</v>
      </c>
      <c r="R476" s="175">
        <f t="shared" si="52"/>
        <v>11145.686524315039</v>
      </c>
    </row>
    <row r="477" spans="2:18" ht="15" x14ac:dyDescent="0.2">
      <c r="B477" s="126">
        <v>473</v>
      </c>
      <c r="C477" s="129" t="s">
        <v>381</v>
      </c>
      <c r="D477" s="113">
        <v>40968</v>
      </c>
      <c r="E477" s="155">
        <v>44489</v>
      </c>
      <c r="F477" s="156">
        <f t="shared" si="53"/>
        <v>9.6465753424657539</v>
      </c>
      <c r="G477" s="157">
        <v>20</v>
      </c>
      <c r="H477" s="158">
        <v>0.06</v>
      </c>
      <c r="I477" s="159">
        <f t="shared" si="55"/>
        <v>4.7500000000000001E-2</v>
      </c>
      <c r="J477" s="213">
        <v>1246566</v>
      </c>
      <c r="K477" s="214">
        <v>604123.1</v>
      </c>
      <c r="L477" s="128">
        <v>0.12</v>
      </c>
      <c r="M477" s="160">
        <f t="shared" si="49"/>
        <v>1396153.9200000002</v>
      </c>
      <c r="N477" s="160">
        <f t="shared" si="50"/>
        <v>639734.9390005481</v>
      </c>
      <c r="O477" s="160">
        <f t="shared" si="51"/>
        <v>756418.98099945206</v>
      </c>
      <c r="P477" s="161">
        <v>0.25</v>
      </c>
      <c r="Q477" s="160">
        <f t="shared" si="54"/>
        <v>567314.23574958905</v>
      </c>
      <c r="R477" s="175">
        <f t="shared" si="52"/>
        <v>-36808.86425041093</v>
      </c>
    </row>
    <row r="478" spans="2:18" ht="15" x14ac:dyDescent="0.2">
      <c r="B478" s="126">
        <v>474</v>
      </c>
      <c r="C478" s="129" t="s">
        <v>684</v>
      </c>
      <c r="D478" s="113">
        <v>40968</v>
      </c>
      <c r="E478" s="155">
        <v>44489</v>
      </c>
      <c r="F478" s="156">
        <f t="shared" si="53"/>
        <v>9.6465753424657539</v>
      </c>
      <c r="G478" s="157">
        <v>8</v>
      </c>
      <c r="H478" s="158">
        <v>0.06</v>
      </c>
      <c r="I478" s="159">
        <f t="shared" si="55"/>
        <v>0.11874999999999999</v>
      </c>
      <c r="J478" s="213">
        <v>311642</v>
      </c>
      <c r="K478" s="214">
        <v>108161.71</v>
      </c>
      <c r="L478" s="128">
        <v>0.12</v>
      </c>
      <c r="M478" s="160">
        <f t="shared" si="49"/>
        <v>349039.04000000004</v>
      </c>
      <c r="N478" s="160">
        <f t="shared" si="50"/>
        <v>399834.97837260278</v>
      </c>
      <c r="O478" s="160">
        <f t="shared" si="51"/>
        <v>17451.952000000001</v>
      </c>
      <c r="P478" s="161">
        <v>0.25</v>
      </c>
      <c r="Q478" s="160">
        <f t="shared" si="54"/>
        <v>20942.342400000001</v>
      </c>
      <c r="R478" s="175">
        <f t="shared" si="52"/>
        <v>-87219.367599999998</v>
      </c>
    </row>
    <row r="479" spans="2:18" ht="15" x14ac:dyDescent="0.2">
      <c r="B479" s="126">
        <v>475</v>
      </c>
      <c r="C479" s="129" t="s">
        <v>518</v>
      </c>
      <c r="D479" s="113">
        <v>40968</v>
      </c>
      <c r="E479" s="155">
        <v>44489</v>
      </c>
      <c r="F479" s="156">
        <f t="shared" si="53"/>
        <v>9.6465753424657539</v>
      </c>
      <c r="G479" s="157">
        <v>20</v>
      </c>
      <c r="H479" s="158">
        <v>0.06</v>
      </c>
      <c r="I479" s="159">
        <f t="shared" si="55"/>
        <v>4.7500000000000001E-2</v>
      </c>
      <c r="J479" s="213">
        <v>623283</v>
      </c>
      <c r="K479" s="214">
        <v>80407.55</v>
      </c>
      <c r="L479" s="128">
        <v>0.12</v>
      </c>
      <c r="M479" s="160">
        <f t="shared" si="49"/>
        <v>698076.96000000008</v>
      </c>
      <c r="N479" s="160">
        <f t="shared" si="50"/>
        <v>319867.46950027405</v>
      </c>
      <c r="O479" s="160">
        <f t="shared" si="51"/>
        <v>378209.49049972603</v>
      </c>
      <c r="P479" s="161">
        <v>0.25</v>
      </c>
      <c r="Q479" s="160">
        <f t="shared" si="54"/>
        <v>283657.11787479452</v>
      </c>
      <c r="R479" s="176">
        <f t="shared" si="52"/>
        <v>203249.56787479453</v>
      </c>
    </row>
    <row r="480" spans="2:18" ht="15" x14ac:dyDescent="0.2">
      <c r="B480" s="126">
        <v>476</v>
      </c>
      <c r="C480" s="129" t="s">
        <v>429</v>
      </c>
      <c r="D480" s="113">
        <v>40968</v>
      </c>
      <c r="E480" s="155">
        <v>44489</v>
      </c>
      <c r="F480" s="156">
        <f t="shared" si="53"/>
        <v>9.6465753424657539</v>
      </c>
      <c r="G480" s="157">
        <v>20</v>
      </c>
      <c r="H480" s="158">
        <v>0.06</v>
      </c>
      <c r="I480" s="159">
        <f t="shared" si="55"/>
        <v>4.7500000000000001E-2</v>
      </c>
      <c r="J480" s="213">
        <v>934924</v>
      </c>
      <c r="K480" s="214">
        <v>407842.2</v>
      </c>
      <c r="L480" s="128">
        <v>0.12</v>
      </c>
      <c r="M480" s="160">
        <f t="shared" si="49"/>
        <v>1047114.8800000001</v>
      </c>
      <c r="N480" s="160">
        <f t="shared" si="50"/>
        <v>479800.94765150693</v>
      </c>
      <c r="O480" s="160">
        <f t="shared" si="51"/>
        <v>567313.93234849325</v>
      </c>
      <c r="P480" s="161">
        <v>0.25</v>
      </c>
      <c r="Q480" s="160">
        <f t="shared" si="54"/>
        <v>425485.44926136994</v>
      </c>
      <c r="R480" s="175">
        <f t="shared" si="52"/>
        <v>17643.249261369929</v>
      </c>
    </row>
    <row r="481" spans="2:18" ht="15" x14ac:dyDescent="0.2">
      <c r="B481" s="126">
        <v>477</v>
      </c>
      <c r="C481" s="129" t="s">
        <v>383</v>
      </c>
      <c r="D481" s="113">
        <v>40968</v>
      </c>
      <c r="E481" s="155">
        <v>44489</v>
      </c>
      <c r="F481" s="156">
        <f t="shared" si="53"/>
        <v>9.6465753424657539</v>
      </c>
      <c r="G481" s="157">
        <v>20</v>
      </c>
      <c r="H481" s="158">
        <v>0.06</v>
      </c>
      <c r="I481" s="159">
        <f t="shared" si="55"/>
        <v>4.7500000000000001E-2</v>
      </c>
      <c r="J481" s="213">
        <v>1246566</v>
      </c>
      <c r="K481" s="214">
        <v>604123.1</v>
      </c>
      <c r="L481" s="128">
        <v>0.12</v>
      </c>
      <c r="M481" s="160">
        <f t="shared" si="49"/>
        <v>1396153.9200000002</v>
      </c>
      <c r="N481" s="160">
        <f t="shared" si="50"/>
        <v>639734.9390005481</v>
      </c>
      <c r="O481" s="160">
        <f t="shared" si="51"/>
        <v>756418.98099945206</v>
      </c>
      <c r="P481" s="161">
        <v>0.25</v>
      </c>
      <c r="Q481" s="160">
        <f t="shared" si="54"/>
        <v>567314.23574958905</v>
      </c>
      <c r="R481" s="175">
        <f t="shared" si="52"/>
        <v>-36808.86425041093</v>
      </c>
    </row>
    <row r="482" spans="2:18" ht="15" x14ac:dyDescent="0.2">
      <c r="B482" s="126">
        <v>478</v>
      </c>
      <c r="C482" s="129" t="s">
        <v>685</v>
      </c>
      <c r="D482" s="113">
        <v>40968</v>
      </c>
      <c r="E482" s="155">
        <v>44489</v>
      </c>
      <c r="F482" s="156">
        <f t="shared" si="53"/>
        <v>9.6465753424657539</v>
      </c>
      <c r="G482" s="157">
        <v>8</v>
      </c>
      <c r="H482" s="158">
        <v>0.06</v>
      </c>
      <c r="I482" s="159">
        <f t="shared" si="55"/>
        <v>0.11874999999999999</v>
      </c>
      <c r="J482" s="213">
        <v>311642</v>
      </c>
      <c r="K482" s="214">
        <v>108161.71</v>
      </c>
      <c r="L482" s="128">
        <v>0.12</v>
      </c>
      <c r="M482" s="160">
        <f t="shared" si="49"/>
        <v>349039.04000000004</v>
      </c>
      <c r="N482" s="160">
        <f t="shared" si="50"/>
        <v>399834.97837260278</v>
      </c>
      <c r="O482" s="160">
        <f t="shared" si="51"/>
        <v>17451.952000000001</v>
      </c>
      <c r="P482" s="161">
        <v>0.25</v>
      </c>
      <c r="Q482" s="160">
        <f t="shared" si="54"/>
        <v>20942.342400000001</v>
      </c>
      <c r="R482" s="175">
        <f t="shared" si="52"/>
        <v>-87219.367599999998</v>
      </c>
    </row>
    <row r="483" spans="2:18" ht="15" x14ac:dyDescent="0.2">
      <c r="B483" s="126">
        <v>479</v>
      </c>
      <c r="C483" s="129" t="s">
        <v>519</v>
      </c>
      <c r="D483" s="113">
        <v>40968</v>
      </c>
      <c r="E483" s="155">
        <v>44489</v>
      </c>
      <c r="F483" s="156">
        <f t="shared" si="53"/>
        <v>9.6465753424657539</v>
      </c>
      <c r="G483" s="157">
        <v>20</v>
      </c>
      <c r="H483" s="158">
        <v>0.06</v>
      </c>
      <c r="I483" s="159">
        <f t="shared" si="55"/>
        <v>4.7500000000000001E-2</v>
      </c>
      <c r="J483" s="213">
        <v>623283</v>
      </c>
      <c r="K483" s="214">
        <v>80407.55</v>
      </c>
      <c r="L483" s="128">
        <v>0.12</v>
      </c>
      <c r="M483" s="160">
        <f t="shared" si="49"/>
        <v>698076.96000000008</v>
      </c>
      <c r="N483" s="160">
        <f t="shared" si="50"/>
        <v>319867.46950027405</v>
      </c>
      <c r="O483" s="160">
        <f t="shared" si="51"/>
        <v>378209.49049972603</v>
      </c>
      <c r="P483" s="161">
        <v>0.25</v>
      </c>
      <c r="Q483" s="160">
        <f t="shared" si="54"/>
        <v>283657.11787479452</v>
      </c>
      <c r="R483" s="176">
        <f t="shared" si="52"/>
        <v>203249.56787479453</v>
      </c>
    </row>
    <row r="484" spans="2:18" ht="15" x14ac:dyDescent="0.2">
      <c r="B484" s="126">
        <v>480</v>
      </c>
      <c r="C484" s="129" t="s">
        <v>430</v>
      </c>
      <c r="D484" s="113">
        <v>40968</v>
      </c>
      <c r="E484" s="155">
        <v>44489</v>
      </c>
      <c r="F484" s="156">
        <f t="shared" si="53"/>
        <v>9.6465753424657539</v>
      </c>
      <c r="G484" s="157">
        <v>20</v>
      </c>
      <c r="H484" s="158">
        <v>0.06</v>
      </c>
      <c r="I484" s="159">
        <f t="shared" si="55"/>
        <v>4.7500000000000001E-2</v>
      </c>
      <c r="J484" s="213">
        <v>934924</v>
      </c>
      <c r="K484" s="214">
        <v>407842.2</v>
      </c>
      <c r="L484" s="128">
        <v>0.12</v>
      </c>
      <c r="M484" s="160">
        <f t="shared" si="49"/>
        <v>1047114.8800000001</v>
      </c>
      <c r="N484" s="160">
        <f t="shared" si="50"/>
        <v>479800.94765150693</v>
      </c>
      <c r="O484" s="160">
        <f t="shared" si="51"/>
        <v>567313.93234849325</v>
      </c>
      <c r="P484" s="161">
        <v>0.25</v>
      </c>
      <c r="Q484" s="160">
        <f t="shared" si="54"/>
        <v>425485.44926136994</v>
      </c>
      <c r="R484" s="175">
        <f t="shared" si="52"/>
        <v>17643.249261369929</v>
      </c>
    </row>
    <row r="485" spans="2:18" ht="15" x14ac:dyDescent="0.2">
      <c r="B485" s="126">
        <v>481</v>
      </c>
      <c r="C485" s="129" t="s">
        <v>398</v>
      </c>
      <c r="D485" s="113">
        <v>41358</v>
      </c>
      <c r="E485" s="155">
        <v>44489</v>
      </c>
      <c r="F485" s="156">
        <f t="shared" si="53"/>
        <v>8.5780821917808225</v>
      </c>
      <c r="G485" s="157">
        <v>20</v>
      </c>
      <c r="H485" s="158">
        <v>0.06</v>
      </c>
      <c r="I485" s="159">
        <f t="shared" si="55"/>
        <v>4.7500000000000001E-2</v>
      </c>
      <c r="J485" s="213">
        <v>1113107</v>
      </c>
      <c r="K485" s="214">
        <v>673068.88</v>
      </c>
      <c r="L485" s="128">
        <v>0.06</v>
      </c>
      <c r="M485" s="160">
        <f t="shared" si="49"/>
        <v>1179893.4200000002</v>
      </c>
      <c r="N485" s="160">
        <f t="shared" si="50"/>
        <v>480758.07987931516</v>
      </c>
      <c r="O485" s="160">
        <f t="shared" si="51"/>
        <v>699135.34012068505</v>
      </c>
      <c r="P485" s="161">
        <v>0.25</v>
      </c>
      <c r="Q485" s="160">
        <f t="shared" si="54"/>
        <v>524351.50509051373</v>
      </c>
      <c r="R485" s="175">
        <f t="shared" si="52"/>
        <v>-148717.37490948627</v>
      </c>
    </row>
    <row r="486" spans="2:18" ht="15" x14ac:dyDescent="0.2">
      <c r="B486" s="126">
        <v>482</v>
      </c>
      <c r="C486" s="129" t="s">
        <v>727</v>
      </c>
      <c r="D486" s="113">
        <v>41358</v>
      </c>
      <c r="E486" s="155">
        <v>44489</v>
      </c>
      <c r="F486" s="156">
        <f t="shared" si="53"/>
        <v>8.5780821917808225</v>
      </c>
      <c r="G486" s="157">
        <v>20</v>
      </c>
      <c r="H486" s="158">
        <v>0.06</v>
      </c>
      <c r="I486" s="159">
        <f t="shared" si="55"/>
        <v>4.7500000000000001E-2</v>
      </c>
      <c r="J486" s="213">
        <v>278277</v>
      </c>
      <c r="K486" s="214">
        <v>126246.27</v>
      </c>
      <c r="L486" s="128">
        <v>0.06</v>
      </c>
      <c r="M486" s="160">
        <f t="shared" si="49"/>
        <v>294973.62</v>
      </c>
      <c r="N486" s="160">
        <f t="shared" si="50"/>
        <v>120189.62794643837</v>
      </c>
      <c r="O486" s="160">
        <f t="shared" si="51"/>
        <v>174783.99205356161</v>
      </c>
      <c r="P486" s="161">
        <v>0.25</v>
      </c>
      <c r="Q486" s="160">
        <f t="shared" si="54"/>
        <v>131087.99404017121</v>
      </c>
      <c r="R486" s="175">
        <f t="shared" si="52"/>
        <v>4841.7240401712043</v>
      </c>
    </row>
    <row r="487" spans="2:18" ht="15" x14ac:dyDescent="0.2">
      <c r="B487" s="126">
        <v>483</v>
      </c>
      <c r="C487" s="129" t="s">
        <v>548</v>
      </c>
      <c r="D487" s="113">
        <v>41358</v>
      </c>
      <c r="E487" s="155">
        <v>44489</v>
      </c>
      <c r="F487" s="156">
        <f t="shared" si="53"/>
        <v>8.5780821917808225</v>
      </c>
      <c r="G487" s="157">
        <v>20</v>
      </c>
      <c r="H487" s="158">
        <v>0.06</v>
      </c>
      <c r="I487" s="159">
        <f t="shared" si="55"/>
        <v>4.7500000000000001E-2</v>
      </c>
      <c r="J487" s="213">
        <v>556554</v>
      </c>
      <c r="K487" s="214">
        <v>131520.13</v>
      </c>
      <c r="L487" s="128">
        <v>0.06</v>
      </c>
      <c r="M487" s="160">
        <f t="shared" si="49"/>
        <v>589947.24</v>
      </c>
      <c r="N487" s="160">
        <f t="shared" si="50"/>
        <v>240379.25589287674</v>
      </c>
      <c r="O487" s="160">
        <f t="shared" si="51"/>
        <v>349567.98410712322</v>
      </c>
      <c r="P487" s="161">
        <v>0.25</v>
      </c>
      <c r="Q487" s="160">
        <f t="shared" si="54"/>
        <v>262175.98808034242</v>
      </c>
      <c r="R487" s="176">
        <f t="shared" si="52"/>
        <v>130655.85808034241</v>
      </c>
    </row>
    <row r="488" spans="2:18" ht="15" x14ac:dyDescent="0.2">
      <c r="B488" s="126">
        <v>484</v>
      </c>
      <c r="C488" s="129" t="s">
        <v>455</v>
      </c>
      <c r="D488" s="113">
        <v>41358</v>
      </c>
      <c r="E488" s="155">
        <v>44489</v>
      </c>
      <c r="F488" s="156">
        <f t="shared" si="53"/>
        <v>8.5780821917808225</v>
      </c>
      <c r="G488" s="157">
        <v>20</v>
      </c>
      <c r="H488" s="158">
        <v>0.06</v>
      </c>
      <c r="I488" s="159">
        <f t="shared" si="55"/>
        <v>4.7500000000000001E-2</v>
      </c>
      <c r="J488" s="213">
        <v>834830</v>
      </c>
      <c r="K488" s="214">
        <v>459293.84</v>
      </c>
      <c r="L488" s="128">
        <v>0.06</v>
      </c>
      <c r="M488" s="160">
        <f t="shared" si="49"/>
        <v>884919.8</v>
      </c>
      <c r="N488" s="160">
        <f t="shared" si="50"/>
        <v>360568.45193287678</v>
      </c>
      <c r="O488" s="160">
        <f t="shared" si="51"/>
        <v>524351.34806712321</v>
      </c>
      <c r="P488" s="161">
        <v>0.25</v>
      </c>
      <c r="Q488" s="160">
        <f t="shared" si="54"/>
        <v>393263.51105034241</v>
      </c>
      <c r="R488" s="175">
        <f t="shared" si="52"/>
        <v>-66030.328949657618</v>
      </c>
    </row>
    <row r="489" spans="2:18" ht="15" x14ac:dyDescent="0.2">
      <c r="B489" s="126">
        <v>485</v>
      </c>
      <c r="C489" s="129" t="s">
        <v>400</v>
      </c>
      <c r="D489" s="113">
        <v>41358</v>
      </c>
      <c r="E489" s="155">
        <v>44489</v>
      </c>
      <c r="F489" s="156">
        <f t="shared" si="53"/>
        <v>8.5780821917808225</v>
      </c>
      <c r="G489" s="157">
        <v>20</v>
      </c>
      <c r="H489" s="158">
        <v>0.06</v>
      </c>
      <c r="I489" s="159">
        <f t="shared" si="55"/>
        <v>4.7500000000000001E-2</v>
      </c>
      <c r="J489" s="213">
        <v>1113107</v>
      </c>
      <c r="K489" s="214">
        <v>673068.88</v>
      </c>
      <c r="L489" s="128">
        <v>0.06</v>
      </c>
      <c r="M489" s="160">
        <f t="shared" si="49"/>
        <v>1179893.4200000002</v>
      </c>
      <c r="N489" s="160">
        <f t="shared" si="50"/>
        <v>480758.07987931516</v>
      </c>
      <c r="O489" s="160">
        <f t="shared" si="51"/>
        <v>699135.34012068505</v>
      </c>
      <c r="P489" s="161">
        <v>0.25</v>
      </c>
      <c r="Q489" s="160">
        <f t="shared" si="54"/>
        <v>524351.50509051373</v>
      </c>
      <c r="R489" s="175">
        <f t="shared" si="52"/>
        <v>-148717.37490948627</v>
      </c>
    </row>
    <row r="490" spans="2:18" ht="15" x14ac:dyDescent="0.2">
      <c r="B490" s="126">
        <v>486</v>
      </c>
      <c r="C490" s="129" t="s">
        <v>728</v>
      </c>
      <c r="D490" s="113">
        <v>41358</v>
      </c>
      <c r="E490" s="155">
        <v>44489</v>
      </c>
      <c r="F490" s="156">
        <f t="shared" si="53"/>
        <v>8.5780821917808225</v>
      </c>
      <c r="G490" s="157">
        <v>20</v>
      </c>
      <c r="H490" s="158">
        <v>0.06</v>
      </c>
      <c r="I490" s="159">
        <f t="shared" si="55"/>
        <v>4.7500000000000001E-2</v>
      </c>
      <c r="J490" s="213">
        <v>278277</v>
      </c>
      <c r="K490" s="214">
        <v>126246.27</v>
      </c>
      <c r="L490" s="128">
        <v>0.06</v>
      </c>
      <c r="M490" s="160">
        <f t="shared" si="49"/>
        <v>294973.62</v>
      </c>
      <c r="N490" s="160">
        <f t="shared" si="50"/>
        <v>120189.62794643837</v>
      </c>
      <c r="O490" s="160">
        <f t="shared" si="51"/>
        <v>174783.99205356161</v>
      </c>
      <c r="P490" s="161">
        <v>0.25</v>
      </c>
      <c r="Q490" s="160">
        <f t="shared" si="54"/>
        <v>131087.99404017121</v>
      </c>
      <c r="R490" s="175">
        <f t="shared" si="52"/>
        <v>4841.7240401712043</v>
      </c>
    </row>
    <row r="491" spans="2:18" ht="15" x14ac:dyDescent="0.2">
      <c r="B491" s="126">
        <v>487</v>
      </c>
      <c r="C491" s="129" t="s">
        <v>549</v>
      </c>
      <c r="D491" s="113">
        <v>41358</v>
      </c>
      <c r="E491" s="155">
        <v>44489</v>
      </c>
      <c r="F491" s="156">
        <f t="shared" si="53"/>
        <v>8.5780821917808225</v>
      </c>
      <c r="G491" s="157">
        <v>20</v>
      </c>
      <c r="H491" s="158">
        <v>0.06</v>
      </c>
      <c r="I491" s="159">
        <f t="shared" si="55"/>
        <v>4.7500000000000001E-2</v>
      </c>
      <c r="J491" s="213">
        <v>556554</v>
      </c>
      <c r="K491" s="214">
        <v>131520.13</v>
      </c>
      <c r="L491" s="128">
        <v>0.06</v>
      </c>
      <c r="M491" s="160">
        <f t="shared" si="49"/>
        <v>589947.24</v>
      </c>
      <c r="N491" s="160">
        <f t="shared" si="50"/>
        <v>240379.25589287674</v>
      </c>
      <c r="O491" s="160">
        <f t="shared" si="51"/>
        <v>349567.98410712322</v>
      </c>
      <c r="P491" s="161">
        <v>0.25</v>
      </c>
      <c r="Q491" s="160">
        <f t="shared" si="54"/>
        <v>262175.98808034242</v>
      </c>
      <c r="R491" s="176">
        <f t="shared" si="52"/>
        <v>130655.85808034241</v>
      </c>
    </row>
    <row r="492" spans="2:18" ht="15" x14ac:dyDescent="0.2">
      <c r="B492" s="126">
        <v>488</v>
      </c>
      <c r="C492" s="129" t="s">
        <v>456</v>
      </c>
      <c r="D492" s="113">
        <v>41358</v>
      </c>
      <c r="E492" s="155">
        <v>44489</v>
      </c>
      <c r="F492" s="156">
        <f t="shared" si="53"/>
        <v>8.5780821917808225</v>
      </c>
      <c r="G492" s="157">
        <v>20</v>
      </c>
      <c r="H492" s="158">
        <v>0.06</v>
      </c>
      <c r="I492" s="159">
        <f t="shared" si="55"/>
        <v>4.7500000000000001E-2</v>
      </c>
      <c r="J492" s="213">
        <v>834830</v>
      </c>
      <c r="K492" s="214">
        <v>459293.84</v>
      </c>
      <c r="L492" s="128">
        <v>0.06</v>
      </c>
      <c r="M492" s="160">
        <f t="shared" si="49"/>
        <v>884919.8</v>
      </c>
      <c r="N492" s="160">
        <f t="shared" si="50"/>
        <v>360568.45193287678</v>
      </c>
      <c r="O492" s="160">
        <f t="shared" si="51"/>
        <v>524351.34806712321</v>
      </c>
      <c r="P492" s="161">
        <v>0.25</v>
      </c>
      <c r="Q492" s="160">
        <f t="shared" si="54"/>
        <v>393263.51105034241</v>
      </c>
      <c r="R492" s="175">
        <f t="shared" si="52"/>
        <v>-66030.328949657618</v>
      </c>
    </row>
    <row r="493" spans="2:18" ht="15" x14ac:dyDescent="0.2">
      <c r="B493" s="126">
        <v>489</v>
      </c>
      <c r="C493" s="129" t="s">
        <v>396</v>
      </c>
      <c r="D493" s="113">
        <v>41358</v>
      </c>
      <c r="E493" s="155">
        <v>44489</v>
      </c>
      <c r="F493" s="156">
        <f t="shared" si="53"/>
        <v>8.5780821917808225</v>
      </c>
      <c r="G493" s="157">
        <v>20</v>
      </c>
      <c r="H493" s="158">
        <v>0.06</v>
      </c>
      <c r="I493" s="159">
        <f t="shared" si="55"/>
        <v>4.7500000000000001E-2</v>
      </c>
      <c r="J493" s="213">
        <v>1113108</v>
      </c>
      <c r="K493" s="214">
        <v>673069.49</v>
      </c>
      <c r="L493" s="128">
        <v>0.06</v>
      </c>
      <c r="M493" s="160">
        <f t="shared" si="49"/>
        <v>1179894.48</v>
      </c>
      <c r="N493" s="160">
        <f t="shared" si="50"/>
        <v>480758.51178575348</v>
      </c>
      <c r="O493" s="160">
        <f t="shared" si="51"/>
        <v>699135.96821424644</v>
      </c>
      <c r="P493" s="161">
        <v>0.25</v>
      </c>
      <c r="Q493" s="160">
        <f t="shared" si="54"/>
        <v>524351.97616068483</v>
      </c>
      <c r="R493" s="175">
        <f t="shared" si="52"/>
        <v>-148717.51383931516</v>
      </c>
    </row>
    <row r="494" spans="2:18" ht="15" x14ac:dyDescent="0.2">
      <c r="B494" s="126">
        <v>490</v>
      </c>
      <c r="C494" s="129" t="s">
        <v>729</v>
      </c>
      <c r="D494" s="113">
        <v>41358</v>
      </c>
      <c r="E494" s="155">
        <v>44489</v>
      </c>
      <c r="F494" s="156">
        <f t="shared" si="53"/>
        <v>8.5780821917808225</v>
      </c>
      <c r="G494" s="157">
        <v>20</v>
      </c>
      <c r="H494" s="158">
        <v>0.06</v>
      </c>
      <c r="I494" s="159">
        <f t="shared" si="55"/>
        <v>4.7500000000000001E-2</v>
      </c>
      <c r="J494" s="213">
        <v>278277</v>
      </c>
      <c r="K494" s="214">
        <v>126246.27</v>
      </c>
      <c r="L494" s="128">
        <v>0.06</v>
      </c>
      <c r="M494" s="160">
        <f t="shared" si="49"/>
        <v>294973.62</v>
      </c>
      <c r="N494" s="160">
        <f t="shared" si="50"/>
        <v>120189.62794643837</v>
      </c>
      <c r="O494" s="160">
        <f t="shared" si="51"/>
        <v>174783.99205356161</v>
      </c>
      <c r="P494" s="161">
        <v>0.25</v>
      </c>
      <c r="Q494" s="160">
        <f t="shared" si="54"/>
        <v>131087.99404017121</v>
      </c>
      <c r="R494" s="175">
        <f t="shared" si="52"/>
        <v>4841.7240401712043</v>
      </c>
    </row>
    <row r="495" spans="2:18" ht="15" x14ac:dyDescent="0.2">
      <c r="B495" s="126">
        <v>491</v>
      </c>
      <c r="C495" s="129" t="s">
        <v>550</v>
      </c>
      <c r="D495" s="113">
        <v>41358</v>
      </c>
      <c r="E495" s="155">
        <v>44489</v>
      </c>
      <c r="F495" s="156">
        <f t="shared" si="53"/>
        <v>8.5780821917808225</v>
      </c>
      <c r="G495" s="157">
        <v>20</v>
      </c>
      <c r="H495" s="158">
        <v>0.06</v>
      </c>
      <c r="I495" s="159">
        <f t="shared" si="55"/>
        <v>4.7500000000000001E-2</v>
      </c>
      <c r="J495" s="213">
        <v>556554</v>
      </c>
      <c r="K495" s="214">
        <v>131520.13</v>
      </c>
      <c r="L495" s="128">
        <v>0.06</v>
      </c>
      <c r="M495" s="160">
        <f t="shared" si="49"/>
        <v>589947.24</v>
      </c>
      <c r="N495" s="160">
        <f t="shared" si="50"/>
        <v>240379.25589287674</v>
      </c>
      <c r="O495" s="160">
        <f t="shared" si="51"/>
        <v>349567.98410712322</v>
      </c>
      <c r="P495" s="161">
        <v>0.25</v>
      </c>
      <c r="Q495" s="160">
        <f t="shared" si="54"/>
        <v>262175.98808034242</v>
      </c>
      <c r="R495" s="176">
        <f t="shared" si="52"/>
        <v>130655.85808034241</v>
      </c>
    </row>
    <row r="496" spans="2:18" ht="15" x14ac:dyDescent="0.2">
      <c r="B496" s="126">
        <v>492</v>
      </c>
      <c r="C496" s="129" t="s">
        <v>454</v>
      </c>
      <c r="D496" s="113">
        <v>41358</v>
      </c>
      <c r="E496" s="155">
        <v>44489</v>
      </c>
      <c r="F496" s="156">
        <f t="shared" si="53"/>
        <v>8.5780821917808225</v>
      </c>
      <c r="G496" s="157">
        <v>20</v>
      </c>
      <c r="H496" s="158">
        <v>0.06</v>
      </c>
      <c r="I496" s="159">
        <f t="shared" si="55"/>
        <v>4.7500000000000001E-2</v>
      </c>
      <c r="J496" s="213">
        <v>834831</v>
      </c>
      <c r="K496" s="214">
        <v>459294.4</v>
      </c>
      <c r="L496" s="128">
        <v>0.06</v>
      </c>
      <c r="M496" s="160">
        <f t="shared" si="49"/>
        <v>884920.8600000001</v>
      </c>
      <c r="N496" s="160">
        <f t="shared" si="50"/>
        <v>360568.88383931515</v>
      </c>
      <c r="O496" s="160">
        <f t="shared" si="51"/>
        <v>524351.97616068495</v>
      </c>
      <c r="P496" s="161">
        <v>0.25</v>
      </c>
      <c r="Q496" s="160">
        <f t="shared" si="54"/>
        <v>393263.98212051368</v>
      </c>
      <c r="R496" s="175">
        <f t="shared" si="52"/>
        <v>-66030.41787948634</v>
      </c>
    </row>
    <row r="497" spans="2:18" ht="15" x14ac:dyDescent="0.2">
      <c r="B497" s="126">
        <v>493</v>
      </c>
      <c r="C497" s="129" t="s">
        <v>442</v>
      </c>
      <c r="D497" s="113">
        <v>39399</v>
      </c>
      <c r="E497" s="155">
        <v>44489</v>
      </c>
      <c r="F497" s="156">
        <f t="shared" si="53"/>
        <v>13.945205479452055</v>
      </c>
      <c r="G497" s="157">
        <v>20</v>
      </c>
      <c r="H497" s="158">
        <v>0.06</v>
      </c>
      <c r="I497" s="159">
        <f t="shared" si="55"/>
        <v>4.7500000000000001E-2</v>
      </c>
      <c r="J497" s="213">
        <v>880807</v>
      </c>
      <c r="K497" s="214">
        <v>57987.23</v>
      </c>
      <c r="L497" s="128">
        <v>0.28999999999999998</v>
      </c>
      <c r="M497" s="160">
        <f t="shared" si="49"/>
        <v>1136241.03</v>
      </c>
      <c r="N497" s="160">
        <f t="shared" si="50"/>
        <v>752642.94528287672</v>
      </c>
      <c r="O497" s="160">
        <f t="shared" si="51"/>
        <v>383598.0847171233</v>
      </c>
      <c r="P497" s="161">
        <v>0.25</v>
      </c>
      <c r="Q497" s="160">
        <f t="shared" si="54"/>
        <v>287698.56353784248</v>
      </c>
      <c r="R497" s="176">
        <f t="shared" si="52"/>
        <v>229711.33353784247</v>
      </c>
    </row>
    <row r="498" spans="2:18" s="14" customFormat="1" ht="15" x14ac:dyDescent="0.2">
      <c r="B498" s="126">
        <v>494</v>
      </c>
      <c r="C498" s="129" t="s">
        <v>1091</v>
      </c>
      <c r="D498" s="113">
        <v>39399</v>
      </c>
      <c r="E498" s="155">
        <v>44489</v>
      </c>
      <c r="F498" s="156">
        <f t="shared" si="53"/>
        <v>13.945205479452055</v>
      </c>
      <c r="G498" s="157">
        <v>20</v>
      </c>
      <c r="H498" s="158">
        <v>0.06</v>
      </c>
      <c r="I498" s="159">
        <f t="shared" si="55"/>
        <v>4.7500000000000001E-2</v>
      </c>
      <c r="J498" s="213">
        <v>62915</v>
      </c>
      <c r="K498" s="214">
        <v>3550</v>
      </c>
      <c r="L498" s="128">
        <v>0.28999999999999998</v>
      </c>
      <c r="M498" s="160">
        <f t="shared" si="49"/>
        <v>81160.350000000006</v>
      </c>
      <c r="N498" s="160">
        <f t="shared" si="50"/>
        <v>53760.393482876716</v>
      </c>
      <c r="O498" s="160">
        <f t="shared" si="51"/>
        <v>27399.95651712329</v>
      </c>
      <c r="P498" s="161">
        <v>0.25</v>
      </c>
      <c r="Q498" s="160">
        <f t="shared" si="54"/>
        <v>20549.967387842466</v>
      </c>
      <c r="R498" s="175">
        <f t="shared" si="52"/>
        <v>16999.967387842466</v>
      </c>
    </row>
    <row r="499" spans="2:18" ht="15" x14ac:dyDescent="0.2">
      <c r="B499" s="126">
        <v>495</v>
      </c>
      <c r="C499" s="129" t="s">
        <v>940</v>
      </c>
      <c r="D499" s="113">
        <v>39399</v>
      </c>
      <c r="E499" s="155">
        <v>44489</v>
      </c>
      <c r="F499" s="156">
        <f t="shared" si="53"/>
        <v>13.945205479452055</v>
      </c>
      <c r="G499" s="157">
        <v>20</v>
      </c>
      <c r="H499" s="158">
        <v>0.06</v>
      </c>
      <c r="I499" s="159">
        <f t="shared" si="55"/>
        <v>4.7500000000000001E-2</v>
      </c>
      <c r="J499" s="213">
        <v>125830</v>
      </c>
      <c r="K499" s="214">
        <v>8291.09</v>
      </c>
      <c r="L499" s="128">
        <v>0.28999999999999998</v>
      </c>
      <c r="M499" s="160">
        <f t="shared" si="49"/>
        <v>162320.70000000001</v>
      </c>
      <c r="N499" s="160">
        <f t="shared" si="50"/>
        <v>107520.78696575343</v>
      </c>
      <c r="O499" s="160">
        <f t="shared" si="51"/>
        <v>54799.91303424658</v>
      </c>
      <c r="P499" s="161">
        <v>0.25</v>
      </c>
      <c r="Q499" s="160">
        <f t="shared" si="54"/>
        <v>41099.934775684931</v>
      </c>
      <c r="R499" s="175">
        <f t="shared" si="52"/>
        <v>32808.844775684935</v>
      </c>
    </row>
    <row r="500" spans="2:18" ht="15" x14ac:dyDescent="0.2">
      <c r="B500" s="126">
        <v>496</v>
      </c>
      <c r="C500" s="129" t="s">
        <v>941</v>
      </c>
      <c r="D500" s="113">
        <v>39399</v>
      </c>
      <c r="E500" s="155">
        <v>44489</v>
      </c>
      <c r="F500" s="156">
        <f t="shared" si="53"/>
        <v>13.945205479452055</v>
      </c>
      <c r="G500" s="157">
        <v>20</v>
      </c>
      <c r="H500" s="158">
        <v>0.06</v>
      </c>
      <c r="I500" s="159">
        <f t="shared" si="55"/>
        <v>4.7500000000000001E-2</v>
      </c>
      <c r="J500" s="213">
        <v>125830</v>
      </c>
      <c r="K500" s="214">
        <v>6291.5</v>
      </c>
      <c r="L500" s="128">
        <v>0.28999999999999998</v>
      </c>
      <c r="M500" s="160">
        <f t="shared" si="49"/>
        <v>162320.70000000001</v>
      </c>
      <c r="N500" s="160">
        <f t="shared" si="50"/>
        <v>107520.78696575343</v>
      </c>
      <c r="O500" s="160">
        <f t="shared" si="51"/>
        <v>54799.91303424658</v>
      </c>
      <c r="P500" s="161">
        <v>0.25</v>
      </c>
      <c r="Q500" s="160">
        <f t="shared" si="54"/>
        <v>41099.934775684931</v>
      </c>
      <c r="R500" s="175">
        <f t="shared" si="52"/>
        <v>34808.434775684931</v>
      </c>
    </row>
    <row r="501" spans="2:18" ht="15" x14ac:dyDescent="0.2">
      <c r="B501" s="126">
        <v>497</v>
      </c>
      <c r="C501" s="129" t="s">
        <v>1092</v>
      </c>
      <c r="D501" s="113">
        <v>39399</v>
      </c>
      <c r="E501" s="155">
        <v>44489</v>
      </c>
      <c r="F501" s="156">
        <f t="shared" si="53"/>
        <v>13.945205479452055</v>
      </c>
      <c r="G501" s="157">
        <v>20</v>
      </c>
      <c r="H501" s="158">
        <v>0.06</v>
      </c>
      <c r="I501" s="159">
        <f t="shared" si="55"/>
        <v>4.7500000000000001E-2</v>
      </c>
      <c r="J501" s="213">
        <v>62914</v>
      </c>
      <c r="K501" s="214">
        <v>3145.7</v>
      </c>
      <c r="L501" s="128">
        <v>0.28999999999999998</v>
      </c>
      <c r="M501" s="160">
        <f t="shared" si="49"/>
        <v>81159.06</v>
      </c>
      <c r="N501" s="160">
        <f t="shared" si="50"/>
        <v>53759.538990410962</v>
      </c>
      <c r="O501" s="160">
        <f t="shared" si="51"/>
        <v>27399.521009589036</v>
      </c>
      <c r="P501" s="161">
        <v>0.25</v>
      </c>
      <c r="Q501" s="160">
        <f t="shared" si="54"/>
        <v>20549.640757191777</v>
      </c>
      <c r="R501" s="175">
        <f t="shared" si="52"/>
        <v>17403.940757191776</v>
      </c>
    </row>
    <row r="502" spans="2:18" ht="15" x14ac:dyDescent="0.2">
      <c r="B502" s="126">
        <v>498</v>
      </c>
      <c r="C502" s="129" t="s">
        <v>442</v>
      </c>
      <c r="D502" s="113">
        <v>39399</v>
      </c>
      <c r="E502" s="155">
        <v>44489</v>
      </c>
      <c r="F502" s="156">
        <f t="shared" si="53"/>
        <v>13.945205479452055</v>
      </c>
      <c r="G502" s="157">
        <v>20</v>
      </c>
      <c r="H502" s="158">
        <v>0.06</v>
      </c>
      <c r="I502" s="159">
        <f t="shared" si="55"/>
        <v>4.7500000000000001E-2</v>
      </c>
      <c r="J502" s="213">
        <v>880809</v>
      </c>
      <c r="K502" s="214">
        <v>57987.34</v>
      </c>
      <c r="L502" s="128">
        <v>0.28999999999999998</v>
      </c>
      <c r="M502" s="160">
        <f t="shared" si="49"/>
        <v>1136243.6100000001</v>
      </c>
      <c r="N502" s="160">
        <f t="shared" si="50"/>
        <v>752644.65426780831</v>
      </c>
      <c r="O502" s="160">
        <f t="shared" si="51"/>
        <v>383598.9557321918</v>
      </c>
      <c r="P502" s="161">
        <v>0.25</v>
      </c>
      <c r="Q502" s="160">
        <f t="shared" si="54"/>
        <v>287699.21679914382</v>
      </c>
      <c r="R502" s="176">
        <f t="shared" si="52"/>
        <v>229711.87679914382</v>
      </c>
    </row>
    <row r="503" spans="2:18" ht="15" x14ac:dyDescent="0.2">
      <c r="B503" s="126">
        <v>499</v>
      </c>
      <c r="C503" s="129" t="s">
        <v>1091</v>
      </c>
      <c r="D503" s="113">
        <v>39399</v>
      </c>
      <c r="E503" s="155">
        <v>44489</v>
      </c>
      <c r="F503" s="156">
        <f t="shared" si="53"/>
        <v>13.945205479452055</v>
      </c>
      <c r="G503" s="157">
        <v>20</v>
      </c>
      <c r="H503" s="158">
        <v>0.06</v>
      </c>
      <c r="I503" s="159">
        <f t="shared" si="55"/>
        <v>4.7500000000000001E-2</v>
      </c>
      <c r="J503" s="213">
        <v>62915</v>
      </c>
      <c r="K503" s="214">
        <v>3550</v>
      </c>
      <c r="L503" s="128">
        <v>0.28999999999999998</v>
      </c>
      <c r="M503" s="160">
        <f t="shared" si="49"/>
        <v>81160.350000000006</v>
      </c>
      <c r="N503" s="160">
        <f t="shared" si="50"/>
        <v>53760.393482876716</v>
      </c>
      <c r="O503" s="160">
        <f t="shared" si="51"/>
        <v>27399.95651712329</v>
      </c>
      <c r="P503" s="161">
        <v>0.25</v>
      </c>
      <c r="Q503" s="160">
        <f t="shared" si="54"/>
        <v>20549.967387842466</v>
      </c>
      <c r="R503" s="175">
        <f t="shared" si="52"/>
        <v>16999.967387842466</v>
      </c>
    </row>
    <row r="504" spans="2:18" ht="15" x14ac:dyDescent="0.2">
      <c r="B504" s="126">
        <v>500</v>
      </c>
      <c r="C504" s="129" t="s">
        <v>940</v>
      </c>
      <c r="D504" s="113">
        <v>39399</v>
      </c>
      <c r="E504" s="155">
        <v>44489</v>
      </c>
      <c r="F504" s="156">
        <f t="shared" si="53"/>
        <v>13.945205479452055</v>
      </c>
      <c r="G504" s="157">
        <v>20</v>
      </c>
      <c r="H504" s="158">
        <v>0.06</v>
      </c>
      <c r="I504" s="159">
        <f t="shared" si="55"/>
        <v>4.7500000000000001E-2</v>
      </c>
      <c r="J504" s="213">
        <v>125830</v>
      </c>
      <c r="K504" s="214">
        <v>8291.09</v>
      </c>
      <c r="L504" s="128">
        <v>0.28999999999999998</v>
      </c>
      <c r="M504" s="160">
        <f t="shared" si="49"/>
        <v>162320.70000000001</v>
      </c>
      <c r="N504" s="160">
        <f t="shared" si="50"/>
        <v>107520.78696575343</v>
      </c>
      <c r="O504" s="160">
        <f t="shared" si="51"/>
        <v>54799.91303424658</v>
      </c>
      <c r="P504" s="161">
        <v>0.25</v>
      </c>
      <c r="Q504" s="160">
        <f t="shared" si="54"/>
        <v>41099.934775684931</v>
      </c>
      <c r="R504" s="175">
        <f t="shared" si="52"/>
        <v>32808.844775684935</v>
      </c>
    </row>
    <row r="505" spans="2:18" ht="15" x14ac:dyDescent="0.2">
      <c r="B505" s="126">
        <v>501</v>
      </c>
      <c r="C505" s="129" t="s">
        <v>941</v>
      </c>
      <c r="D505" s="113">
        <v>39399</v>
      </c>
      <c r="E505" s="155">
        <v>44489</v>
      </c>
      <c r="F505" s="156">
        <f t="shared" si="53"/>
        <v>13.945205479452055</v>
      </c>
      <c r="G505" s="157">
        <v>20</v>
      </c>
      <c r="H505" s="158">
        <v>0.06</v>
      </c>
      <c r="I505" s="159">
        <f t="shared" si="55"/>
        <v>4.7500000000000001E-2</v>
      </c>
      <c r="J505" s="213">
        <v>125830</v>
      </c>
      <c r="K505" s="214">
        <v>6291.5</v>
      </c>
      <c r="L505" s="128">
        <v>0.28999999999999998</v>
      </c>
      <c r="M505" s="160">
        <f t="shared" si="49"/>
        <v>162320.70000000001</v>
      </c>
      <c r="N505" s="160">
        <f t="shared" si="50"/>
        <v>107520.78696575343</v>
      </c>
      <c r="O505" s="160">
        <f t="shared" si="51"/>
        <v>54799.91303424658</v>
      </c>
      <c r="P505" s="161">
        <v>0.25</v>
      </c>
      <c r="Q505" s="160">
        <f t="shared" si="54"/>
        <v>41099.934775684931</v>
      </c>
      <c r="R505" s="175">
        <f t="shared" si="52"/>
        <v>34808.434775684931</v>
      </c>
    </row>
    <row r="506" spans="2:18" ht="15" x14ac:dyDescent="0.2">
      <c r="B506" s="126">
        <v>502</v>
      </c>
      <c r="C506" s="129" t="s">
        <v>1092</v>
      </c>
      <c r="D506" s="113">
        <v>39399</v>
      </c>
      <c r="E506" s="155">
        <v>44489</v>
      </c>
      <c r="F506" s="156">
        <f t="shared" si="53"/>
        <v>13.945205479452055</v>
      </c>
      <c r="G506" s="157">
        <v>20</v>
      </c>
      <c r="H506" s="158">
        <v>0.06</v>
      </c>
      <c r="I506" s="159">
        <f t="shared" si="55"/>
        <v>4.7500000000000001E-2</v>
      </c>
      <c r="J506" s="213">
        <v>62914</v>
      </c>
      <c r="K506" s="214">
        <v>3145.7</v>
      </c>
      <c r="L506" s="128">
        <v>0.28999999999999998</v>
      </c>
      <c r="M506" s="160">
        <f t="shared" si="49"/>
        <v>81159.06</v>
      </c>
      <c r="N506" s="160">
        <f t="shared" si="50"/>
        <v>53759.538990410962</v>
      </c>
      <c r="O506" s="160">
        <f t="shared" si="51"/>
        <v>27399.521009589036</v>
      </c>
      <c r="P506" s="161">
        <v>0.25</v>
      </c>
      <c r="Q506" s="160">
        <f t="shared" si="54"/>
        <v>20549.640757191777</v>
      </c>
      <c r="R506" s="175">
        <f t="shared" si="52"/>
        <v>17403.940757191776</v>
      </c>
    </row>
    <row r="507" spans="2:18" ht="15" x14ac:dyDescent="0.2">
      <c r="B507" s="126">
        <v>503</v>
      </c>
      <c r="C507" s="129" t="s">
        <v>320</v>
      </c>
      <c r="D507" s="113">
        <v>39419</v>
      </c>
      <c r="E507" s="155">
        <v>44489</v>
      </c>
      <c r="F507" s="156">
        <f t="shared" si="53"/>
        <v>13.890410958904109</v>
      </c>
      <c r="G507" s="157">
        <v>20</v>
      </c>
      <c r="H507" s="158">
        <v>0.06</v>
      </c>
      <c r="I507" s="159">
        <f t="shared" si="55"/>
        <v>4.7500000000000001E-2</v>
      </c>
      <c r="J507" s="213">
        <v>2397688</v>
      </c>
      <c r="K507" s="214">
        <v>174430.68</v>
      </c>
      <c r="L507" s="128">
        <v>0.28999999999999998</v>
      </c>
      <c r="M507" s="160">
        <f t="shared" si="49"/>
        <v>3093017.52</v>
      </c>
      <c r="N507" s="160">
        <f t="shared" si="50"/>
        <v>2040756.0116547944</v>
      </c>
      <c r="O507" s="160">
        <f t="shared" si="51"/>
        <v>1052261.5083452056</v>
      </c>
      <c r="P507" s="161">
        <v>0.25</v>
      </c>
      <c r="Q507" s="160">
        <f t="shared" si="54"/>
        <v>789196.13125890424</v>
      </c>
      <c r="R507" s="176">
        <f t="shared" si="52"/>
        <v>614765.4512589043</v>
      </c>
    </row>
    <row r="508" spans="2:18" ht="15" x14ac:dyDescent="0.2">
      <c r="B508" s="126">
        <v>504</v>
      </c>
      <c r="C508" s="129" t="s">
        <v>856</v>
      </c>
      <c r="D508" s="113">
        <v>39419</v>
      </c>
      <c r="E508" s="155">
        <v>44489</v>
      </c>
      <c r="F508" s="156">
        <f t="shared" si="53"/>
        <v>13.890410958904109</v>
      </c>
      <c r="G508" s="157">
        <v>8</v>
      </c>
      <c r="H508" s="158">
        <v>0.06</v>
      </c>
      <c r="I508" s="159">
        <f t="shared" si="55"/>
        <v>0.11874999999999999</v>
      </c>
      <c r="J508" s="213">
        <v>171264</v>
      </c>
      <c r="K508" s="214">
        <v>10176.379999999999</v>
      </c>
      <c r="L508" s="128">
        <v>0.28999999999999998</v>
      </c>
      <c r="M508" s="160">
        <f t="shared" si="49"/>
        <v>220930.56</v>
      </c>
      <c r="N508" s="160">
        <f t="shared" si="50"/>
        <v>364421.93227397255</v>
      </c>
      <c r="O508" s="160">
        <f t="shared" si="51"/>
        <v>11046.528</v>
      </c>
      <c r="P508" s="161">
        <v>0.25</v>
      </c>
      <c r="Q508" s="160">
        <f t="shared" si="54"/>
        <v>13255.8336</v>
      </c>
      <c r="R508" s="175">
        <f t="shared" si="52"/>
        <v>3079.4536000000007</v>
      </c>
    </row>
    <row r="509" spans="2:18" ht="15" x14ac:dyDescent="0.2">
      <c r="B509" s="126">
        <v>505</v>
      </c>
      <c r="C509" s="129" t="s">
        <v>660</v>
      </c>
      <c r="D509" s="113">
        <v>39419</v>
      </c>
      <c r="E509" s="155">
        <v>44489</v>
      </c>
      <c r="F509" s="156">
        <f t="shared" si="53"/>
        <v>13.890410958904109</v>
      </c>
      <c r="G509" s="157">
        <v>20</v>
      </c>
      <c r="H509" s="158">
        <v>0.06</v>
      </c>
      <c r="I509" s="159">
        <f t="shared" si="55"/>
        <v>4.7500000000000001E-2</v>
      </c>
      <c r="J509" s="213">
        <v>342527</v>
      </c>
      <c r="K509" s="214">
        <v>24918.67</v>
      </c>
      <c r="L509" s="128">
        <v>0.28999999999999998</v>
      </c>
      <c r="M509" s="160">
        <f t="shared" si="49"/>
        <v>441859.83</v>
      </c>
      <c r="N509" s="160">
        <f t="shared" si="50"/>
        <v>291536.69468424655</v>
      </c>
      <c r="O509" s="160">
        <f t="shared" si="51"/>
        <v>150323.13531575346</v>
      </c>
      <c r="P509" s="161">
        <v>0.25</v>
      </c>
      <c r="Q509" s="160">
        <f t="shared" si="54"/>
        <v>112742.3514868151</v>
      </c>
      <c r="R509" s="175">
        <f t="shared" si="52"/>
        <v>87823.681486815098</v>
      </c>
    </row>
    <row r="510" spans="2:18" ht="15" x14ac:dyDescent="0.2">
      <c r="B510" s="126">
        <v>506</v>
      </c>
      <c r="C510" s="129" t="s">
        <v>661</v>
      </c>
      <c r="D510" s="113">
        <v>39419</v>
      </c>
      <c r="E510" s="155">
        <v>44489</v>
      </c>
      <c r="F510" s="156">
        <f t="shared" si="53"/>
        <v>13.890410958904109</v>
      </c>
      <c r="G510" s="157">
        <v>20</v>
      </c>
      <c r="H510" s="158">
        <v>0.06</v>
      </c>
      <c r="I510" s="159">
        <f t="shared" si="55"/>
        <v>4.7500000000000001E-2</v>
      </c>
      <c r="J510" s="213">
        <v>342527</v>
      </c>
      <c r="K510" s="214">
        <v>17126.349999999999</v>
      </c>
      <c r="L510" s="128">
        <v>0.28999999999999998</v>
      </c>
      <c r="M510" s="160">
        <f t="shared" si="49"/>
        <v>441859.83</v>
      </c>
      <c r="N510" s="160">
        <f t="shared" si="50"/>
        <v>291536.69468424655</v>
      </c>
      <c r="O510" s="160">
        <f t="shared" si="51"/>
        <v>150323.13531575346</v>
      </c>
      <c r="P510" s="161">
        <v>0.25</v>
      </c>
      <c r="Q510" s="160">
        <f t="shared" si="54"/>
        <v>112742.3514868151</v>
      </c>
      <c r="R510" s="175">
        <f t="shared" si="52"/>
        <v>95616.001486815105</v>
      </c>
    </row>
    <row r="511" spans="2:18" ht="15" x14ac:dyDescent="0.2">
      <c r="B511" s="126">
        <v>507</v>
      </c>
      <c r="C511" s="129" t="s">
        <v>320</v>
      </c>
      <c r="D511" s="113">
        <v>39419</v>
      </c>
      <c r="E511" s="155">
        <v>44489</v>
      </c>
      <c r="F511" s="156">
        <f t="shared" si="53"/>
        <v>13.890410958904109</v>
      </c>
      <c r="G511" s="157">
        <v>20</v>
      </c>
      <c r="H511" s="158">
        <v>0.06</v>
      </c>
      <c r="I511" s="159">
        <f t="shared" si="55"/>
        <v>4.7500000000000001E-2</v>
      </c>
      <c r="J511" s="213">
        <v>171264</v>
      </c>
      <c r="K511" s="214">
        <v>8563.2000000000007</v>
      </c>
      <c r="L511" s="128">
        <v>0.28999999999999998</v>
      </c>
      <c r="M511" s="160">
        <f t="shared" si="49"/>
        <v>220930.56</v>
      </c>
      <c r="N511" s="160">
        <f t="shared" si="50"/>
        <v>145768.77290958902</v>
      </c>
      <c r="O511" s="160">
        <f t="shared" si="51"/>
        <v>75161.787090410973</v>
      </c>
      <c r="P511" s="161">
        <v>0.25</v>
      </c>
      <c r="Q511" s="160">
        <f t="shared" si="54"/>
        <v>56371.34031780823</v>
      </c>
      <c r="R511" s="175">
        <f t="shared" si="52"/>
        <v>47808.140317808226</v>
      </c>
    </row>
    <row r="512" spans="2:18" ht="15" x14ac:dyDescent="0.2">
      <c r="B512" s="126">
        <v>508</v>
      </c>
      <c r="C512" s="129" t="s">
        <v>373</v>
      </c>
      <c r="D512" s="113">
        <v>39481</v>
      </c>
      <c r="E512" s="155">
        <v>44489</v>
      </c>
      <c r="F512" s="156">
        <f t="shared" si="53"/>
        <v>13.72054794520548</v>
      </c>
      <c r="G512" s="157">
        <v>10</v>
      </c>
      <c r="H512" s="158">
        <v>0.06</v>
      </c>
      <c r="I512" s="159">
        <f t="shared" si="55"/>
        <v>9.5000000000000001E-2</v>
      </c>
      <c r="J512" s="213">
        <v>1348339</v>
      </c>
      <c r="K512" s="214">
        <v>124672.85</v>
      </c>
      <c r="L512" s="128">
        <v>0.2</v>
      </c>
      <c r="M512" s="160">
        <f t="shared" si="49"/>
        <v>1618006.8</v>
      </c>
      <c r="N512" s="160">
        <f t="shared" si="50"/>
        <v>2108994.2881315071</v>
      </c>
      <c r="O512" s="160">
        <f t="shared" si="51"/>
        <v>80900.340000000011</v>
      </c>
      <c r="P512" s="161">
        <v>0.25</v>
      </c>
      <c r="Q512" s="160">
        <f t="shared" si="54"/>
        <v>97080.407999999996</v>
      </c>
      <c r="R512" s="175">
        <f t="shared" si="52"/>
        <v>-27592.44200000001</v>
      </c>
    </row>
    <row r="513" spans="2:18" ht="15" x14ac:dyDescent="0.2">
      <c r="B513" s="126">
        <v>509</v>
      </c>
      <c r="C513" s="129" t="s">
        <v>988</v>
      </c>
      <c r="D513" s="113">
        <v>39481</v>
      </c>
      <c r="E513" s="155">
        <v>44489</v>
      </c>
      <c r="F513" s="156">
        <f t="shared" si="53"/>
        <v>13.72054794520548</v>
      </c>
      <c r="G513" s="157">
        <v>8</v>
      </c>
      <c r="H513" s="158">
        <v>0.06</v>
      </c>
      <c r="I513" s="159">
        <f t="shared" si="55"/>
        <v>0.11874999999999999</v>
      </c>
      <c r="J513" s="213">
        <v>96310</v>
      </c>
      <c r="K513" s="214">
        <v>6616.89</v>
      </c>
      <c r="L513" s="128">
        <v>0.2</v>
      </c>
      <c r="M513" s="160">
        <f t="shared" si="49"/>
        <v>115572</v>
      </c>
      <c r="N513" s="160">
        <f t="shared" si="50"/>
        <v>188303.20109589043</v>
      </c>
      <c r="O513" s="160">
        <f t="shared" si="51"/>
        <v>5778.6</v>
      </c>
      <c r="P513" s="161">
        <v>0.25</v>
      </c>
      <c r="Q513" s="160">
        <f t="shared" si="54"/>
        <v>6934.32</v>
      </c>
      <c r="R513" s="175">
        <f t="shared" si="52"/>
        <v>317.42999999999938</v>
      </c>
    </row>
    <row r="514" spans="2:18" ht="15" x14ac:dyDescent="0.2">
      <c r="B514" s="126">
        <v>510</v>
      </c>
      <c r="C514" s="129" t="s">
        <v>825</v>
      </c>
      <c r="D514" s="113">
        <v>39481</v>
      </c>
      <c r="E514" s="155">
        <v>44489</v>
      </c>
      <c r="F514" s="156">
        <f t="shared" si="53"/>
        <v>13.72054794520548</v>
      </c>
      <c r="G514" s="157">
        <v>10</v>
      </c>
      <c r="H514" s="158">
        <v>0.06</v>
      </c>
      <c r="I514" s="159">
        <f t="shared" si="55"/>
        <v>9.5000000000000001E-2</v>
      </c>
      <c r="J514" s="213">
        <v>192620</v>
      </c>
      <c r="K514" s="214">
        <v>17810.419999999998</v>
      </c>
      <c r="L514" s="128">
        <v>0.2</v>
      </c>
      <c r="M514" s="160">
        <f t="shared" si="49"/>
        <v>231144</v>
      </c>
      <c r="N514" s="160">
        <f t="shared" si="50"/>
        <v>301285.12175342464</v>
      </c>
      <c r="O514" s="160">
        <f t="shared" si="51"/>
        <v>11557.2</v>
      </c>
      <c r="P514" s="161">
        <v>0.25</v>
      </c>
      <c r="Q514" s="160">
        <f t="shared" si="54"/>
        <v>13868.64</v>
      </c>
      <c r="R514" s="175">
        <f t="shared" si="52"/>
        <v>-3941.7799999999988</v>
      </c>
    </row>
    <row r="515" spans="2:18" ht="15" x14ac:dyDescent="0.2">
      <c r="B515" s="126">
        <v>511</v>
      </c>
      <c r="C515" s="129" t="s">
        <v>826</v>
      </c>
      <c r="D515" s="113">
        <v>39481</v>
      </c>
      <c r="E515" s="155">
        <v>44489</v>
      </c>
      <c r="F515" s="156">
        <f t="shared" si="53"/>
        <v>13.72054794520548</v>
      </c>
      <c r="G515" s="157">
        <v>10</v>
      </c>
      <c r="H515" s="158">
        <v>0.06</v>
      </c>
      <c r="I515" s="159">
        <f t="shared" si="55"/>
        <v>9.5000000000000001E-2</v>
      </c>
      <c r="J515" s="213">
        <v>192620</v>
      </c>
      <c r="K515" s="214">
        <v>9631</v>
      </c>
      <c r="L515" s="128">
        <v>0.2</v>
      </c>
      <c r="M515" s="160">
        <f t="shared" si="49"/>
        <v>231144</v>
      </c>
      <c r="N515" s="160">
        <f t="shared" si="50"/>
        <v>301285.12175342464</v>
      </c>
      <c r="O515" s="160">
        <f t="shared" si="51"/>
        <v>11557.2</v>
      </c>
      <c r="P515" s="161">
        <v>0.25</v>
      </c>
      <c r="Q515" s="160">
        <f t="shared" si="54"/>
        <v>13868.64</v>
      </c>
      <c r="R515" s="175">
        <f t="shared" si="52"/>
        <v>4237.6399999999994</v>
      </c>
    </row>
    <row r="516" spans="2:18" ht="15" x14ac:dyDescent="0.2">
      <c r="B516" s="126">
        <v>512</v>
      </c>
      <c r="C516" s="129" t="s">
        <v>989</v>
      </c>
      <c r="D516" s="113">
        <v>39481</v>
      </c>
      <c r="E516" s="155">
        <v>44489</v>
      </c>
      <c r="F516" s="156">
        <f t="shared" si="53"/>
        <v>13.72054794520548</v>
      </c>
      <c r="G516" s="157">
        <v>10</v>
      </c>
      <c r="H516" s="158">
        <v>0.06</v>
      </c>
      <c r="I516" s="159">
        <f t="shared" si="55"/>
        <v>9.5000000000000001E-2</v>
      </c>
      <c r="J516" s="213">
        <v>96310</v>
      </c>
      <c r="K516" s="214">
        <v>4815.5</v>
      </c>
      <c r="L516" s="128">
        <v>0.2</v>
      </c>
      <c r="M516" s="160">
        <f t="shared" si="49"/>
        <v>115572</v>
      </c>
      <c r="N516" s="160">
        <f t="shared" si="50"/>
        <v>150642.56087671232</v>
      </c>
      <c r="O516" s="160">
        <f t="shared" si="51"/>
        <v>5778.6</v>
      </c>
      <c r="P516" s="161">
        <v>0.25</v>
      </c>
      <c r="Q516" s="160">
        <f t="shared" si="54"/>
        <v>6934.32</v>
      </c>
      <c r="R516" s="175">
        <f t="shared" si="52"/>
        <v>2118.8199999999997</v>
      </c>
    </row>
    <row r="517" spans="2:18" ht="15" x14ac:dyDescent="0.2">
      <c r="B517" s="126">
        <v>513</v>
      </c>
      <c r="C517" s="129" t="s">
        <v>257</v>
      </c>
      <c r="D517" s="113">
        <v>39637</v>
      </c>
      <c r="E517" s="155">
        <v>44489</v>
      </c>
      <c r="F517" s="156">
        <f t="shared" si="53"/>
        <v>13.293150684931506</v>
      </c>
      <c r="G517" s="157">
        <v>20</v>
      </c>
      <c r="H517" s="158">
        <v>0.06</v>
      </c>
      <c r="I517" s="159">
        <f t="shared" si="55"/>
        <v>4.7500000000000001E-2</v>
      </c>
      <c r="J517" s="213">
        <v>4773952</v>
      </c>
      <c r="K517" s="214">
        <v>654746.04</v>
      </c>
      <c r="L517" s="128">
        <v>0.2</v>
      </c>
      <c r="M517" s="160">
        <f t="shared" ref="M517:M580" si="56">J517*(1+L517)</f>
        <v>5728742.3999999994</v>
      </c>
      <c r="N517" s="160">
        <f t="shared" ref="N517:N580" si="57">F517*I517*M517</f>
        <v>3617269.2080219174</v>
      </c>
      <c r="O517" s="160">
        <f t="shared" ref="O517:O580" si="58">IF(M517-N517&lt;=0,5%*M517,M517-N517)</f>
        <v>2111473.1919780821</v>
      </c>
      <c r="P517" s="161">
        <v>0.25</v>
      </c>
      <c r="Q517" s="160">
        <f t="shared" si="54"/>
        <v>1583604.8939835615</v>
      </c>
      <c r="R517" s="176">
        <f t="shared" ref="R517:R580" si="59">Q517-K517</f>
        <v>928858.85398356151</v>
      </c>
    </row>
    <row r="518" spans="2:18" ht="15" x14ac:dyDescent="0.2">
      <c r="B518" s="126">
        <v>514</v>
      </c>
      <c r="C518" s="129" t="s">
        <v>662</v>
      </c>
      <c r="D518" s="113">
        <v>39636</v>
      </c>
      <c r="E518" s="155">
        <v>44489</v>
      </c>
      <c r="F518" s="156">
        <f t="shared" ref="F518:F581" si="60">(E518-D518)/365</f>
        <v>13.295890410958904</v>
      </c>
      <c r="G518" s="157">
        <v>8</v>
      </c>
      <c r="H518" s="158">
        <v>0.06</v>
      </c>
      <c r="I518" s="159">
        <f t="shared" si="55"/>
        <v>0.11874999999999999</v>
      </c>
      <c r="J518" s="213">
        <v>340997</v>
      </c>
      <c r="K518" s="214">
        <v>31926.33</v>
      </c>
      <c r="L518" s="128">
        <v>0.2</v>
      </c>
      <c r="M518" s="160">
        <f t="shared" si="56"/>
        <v>409196.39999999997</v>
      </c>
      <c r="N518" s="160">
        <f t="shared" si="57"/>
        <v>646074.87080136978</v>
      </c>
      <c r="O518" s="160">
        <f t="shared" si="58"/>
        <v>20459.82</v>
      </c>
      <c r="P518" s="161">
        <v>0.25</v>
      </c>
      <c r="Q518" s="160">
        <f t="shared" ref="Q518:Q581" si="61">IF(K518&lt;=0,0,IF(O518&gt;M518*H518, O518*(1-P518),M518*H518))</f>
        <v>24551.783999999996</v>
      </c>
      <c r="R518" s="175">
        <f t="shared" si="59"/>
        <v>-7374.5460000000057</v>
      </c>
    </row>
    <row r="519" spans="2:18" ht="15" x14ac:dyDescent="0.2">
      <c r="B519" s="126">
        <v>515</v>
      </c>
      <c r="C519" s="129" t="s">
        <v>504</v>
      </c>
      <c r="D519" s="113">
        <v>39637</v>
      </c>
      <c r="E519" s="155">
        <v>44489</v>
      </c>
      <c r="F519" s="156">
        <f t="shared" si="60"/>
        <v>13.293150684931506</v>
      </c>
      <c r="G519" s="157">
        <v>20</v>
      </c>
      <c r="H519" s="158">
        <v>0.06</v>
      </c>
      <c r="I519" s="159">
        <f t="shared" si="55"/>
        <v>4.7500000000000001E-2</v>
      </c>
      <c r="J519" s="213">
        <v>681993</v>
      </c>
      <c r="K519" s="214">
        <v>93535.12</v>
      </c>
      <c r="L519" s="128">
        <v>0.2</v>
      </c>
      <c r="M519" s="160">
        <f t="shared" si="56"/>
        <v>818391.6</v>
      </c>
      <c r="N519" s="160">
        <f t="shared" si="57"/>
        <v>516752.6357589041</v>
      </c>
      <c r="O519" s="160">
        <f t="shared" si="58"/>
        <v>301638.96424109588</v>
      </c>
      <c r="P519" s="161">
        <v>0.25</v>
      </c>
      <c r="Q519" s="160">
        <f t="shared" si="61"/>
        <v>226229.22318082192</v>
      </c>
      <c r="R519" s="176">
        <f t="shared" si="59"/>
        <v>132694.10318082193</v>
      </c>
    </row>
    <row r="520" spans="2:18" ht="15" x14ac:dyDescent="0.2">
      <c r="B520" s="126">
        <v>516</v>
      </c>
      <c r="C520" s="129" t="s">
        <v>505</v>
      </c>
      <c r="D520" s="113">
        <v>39637</v>
      </c>
      <c r="E520" s="155">
        <v>44489</v>
      </c>
      <c r="F520" s="156">
        <f t="shared" si="60"/>
        <v>13.293150684931506</v>
      </c>
      <c r="G520" s="157">
        <v>20</v>
      </c>
      <c r="H520" s="158">
        <v>0.06</v>
      </c>
      <c r="I520" s="159">
        <f t="shared" si="55"/>
        <v>4.7500000000000001E-2</v>
      </c>
      <c r="J520" s="213">
        <v>681993</v>
      </c>
      <c r="K520" s="214">
        <v>34099.65</v>
      </c>
      <c r="L520" s="128">
        <v>0.2</v>
      </c>
      <c r="M520" s="160">
        <f t="shared" si="56"/>
        <v>818391.6</v>
      </c>
      <c r="N520" s="160">
        <f t="shared" si="57"/>
        <v>516752.6357589041</v>
      </c>
      <c r="O520" s="160">
        <f t="shared" si="58"/>
        <v>301638.96424109588</v>
      </c>
      <c r="P520" s="161">
        <v>0.25</v>
      </c>
      <c r="Q520" s="160">
        <f t="shared" si="61"/>
        <v>226229.22318082192</v>
      </c>
      <c r="R520" s="176">
        <f t="shared" si="59"/>
        <v>192129.57318082193</v>
      </c>
    </row>
    <row r="521" spans="2:18" ht="15" x14ac:dyDescent="0.2">
      <c r="B521" s="126">
        <v>517</v>
      </c>
      <c r="C521" s="129" t="s">
        <v>663</v>
      </c>
      <c r="D521" s="113">
        <v>39636</v>
      </c>
      <c r="E521" s="155">
        <v>44489</v>
      </c>
      <c r="F521" s="156">
        <f t="shared" si="60"/>
        <v>13.295890410958904</v>
      </c>
      <c r="G521" s="157">
        <v>20</v>
      </c>
      <c r="H521" s="158">
        <v>0.06</v>
      </c>
      <c r="I521" s="159">
        <f t="shared" si="55"/>
        <v>4.7500000000000001E-2</v>
      </c>
      <c r="J521" s="213">
        <v>340997</v>
      </c>
      <c r="K521" s="214">
        <v>17049.849999999999</v>
      </c>
      <c r="L521" s="128">
        <v>0.2</v>
      </c>
      <c r="M521" s="160">
        <f t="shared" si="56"/>
        <v>409196.39999999997</v>
      </c>
      <c r="N521" s="160">
        <f t="shared" si="57"/>
        <v>258429.94832054793</v>
      </c>
      <c r="O521" s="160">
        <f t="shared" si="58"/>
        <v>150766.45167945203</v>
      </c>
      <c r="P521" s="161">
        <v>0.25</v>
      </c>
      <c r="Q521" s="160">
        <f t="shared" si="61"/>
        <v>113074.83875958902</v>
      </c>
      <c r="R521" s="176">
        <f t="shared" si="59"/>
        <v>96024.988759589032</v>
      </c>
    </row>
    <row r="522" spans="2:18" ht="15" x14ac:dyDescent="0.2">
      <c r="B522" s="126">
        <v>518</v>
      </c>
      <c r="C522" s="129" t="s">
        <v>377</v>
      </c>
      <c r="D522" s="113">
        <v>39884</v>
      </c>
      <c r="E522" s="155">
        <v>44489</v>
      </c>
      <c r="F522" s="156">
        <f t="shared" si="60"/>
        <v>12.616438356164384</v>
      </c>
      <c r="G522" s="157">
        <v>20</v>
      </c>
      <c r="H522" s="158">
        <v>0.06</v>
      </c>
      <c r="I522" s="159">
        <f t="shared" ref="I522:I585" si="62">(95/G522/100)</f>
        <v>4.7500000000000001E-2</v>
      </c>
      <c r="J522" s="213">
        <v>1304701</v>
      </c>
      <c r="K522" s="214">
        <v>255497.73</v>
      </c>
      <c r="L522" s="128">
        <v>0.19</v>
      </c>
      <c r="M522" s="160">
        <f t="shared" si="56"/>
        <v>1552594.19</v>
      </c>
      <c r="N522" s="160">
        <f t="shared" si="57"/>
        <v>930439.92228801374</v>
      </c>
      <c r="O522" s="160">
        <f t="shared" si="58"/>
        <v>622154.26771198621</v>
      </c>
      <c r="P522" s="161">
        <v>0.25</v>
      </c>
      <c r="Q522" s="160">
        <f t="shared" si="61"/>
        <v>466615.70078398963</v>
      </c>
      <c r="R522" s="176">
        <f t="shared" si="59"/>
        <v>211117.97078398961</v>
      </c>
    </row>
    <row r="523" spans="2:18" ht="15" x14ac:dyDescent="0.2">
      <c r="B523" s="126">
        <v>519</v>
      </c>
      <c r="C523" s="129" t="s">
        <v>995</v>
      </c>
      <c r="D523" s="113">
        <v>39884</v>
      </c>
      <c r="E523" s="155">
        <v>44489</v>
      </c>
      <c r="F523" s="156">
        <f t="shared" si="60"/>
        <v>12.616438356164384</v>
      </c>
      <c r="G523" s="157">
        <v>20</v>
      </c>
      <c r="H523" s="158">
        <v>0.06</v>
      </c>
      <c r="I523" s="159">
        <f t="shared" si="62"/>
        <v>4.7500000000000001E-2</v>
      </c>
      <c r="J523" s="213">
        <v>93193</v>
      </c>
      <c r="K523" s="214">
        <v>12511.88</v>
      </c>
      <c r="L523" s="128">
        <v>0.19</v>
      </c>
      <c r="M523" s="160">
        <f t="shared" si="56"/>
        <v>110899.67</v>
      </c>
      <c r="N523" s="160">
        <f t="shared" si="57"/>
        <v>66460.045388013707</v>
      </c>
      <c r="O523" s="160">
        <f t="shared" si="58"/>
        <v>44439.624611986292</v>
      </c>
      <c r="P523" s="161">
        <v>0.25</v>
      </c>
      <c r="Q523" s="160">
        <f t="shared" si="61"/>
        <v>33329.718458989722</v>
      </c>
      <c r="R523" s="175">
        <f t="shared" si="59"/>
        <v>20817.838458989725</v>
      </c>
    </row>
    <row r="524" spans="2:18" ht="15" x14ac:dyDescent="0.2">
      <c r="B524" s="126">
        <v>520</v>
      </c>
      <c r="C524" s="129" t="s">
        <v>835</v>
      </c>
      <c r="D524" s="113">
        <v>39884</v>
      </c>
      <c r="E524" s="155">
        <v>44489</v>
      </c>
      <c r="F524" s="156">
        <f t="shared" si="60"/>
        <v>12.616438356164384</v>
      </c>
      <c r="G524" s="157">
        <v>20</v>
      </c>
      <c r="H524" s="158">
        <v>0.06</v>
      </c>
      <c r="I524" s="159">
        <f t="shared" si="62"/>
        <v>4.7500000000000001E-2</v>
      </c>
      <c r="J524" s="213">
        <v>186386</v>
      </c>
      <c r="K524" s="214">
        <v>36499.71</v>
      </c>
      <c r="L524" s="128">
        <v>0.19</v>
      </c>
      <c r="M524" s="160">
        <f t="shared" si="56"/>
        <v>221799.34</v>
      </c>
      <c r="N524" s="160">
        <f t="shared" si="57"/>
        <v>132920.09077602741</v>
      </c>
      <c r="O524" s="160">
        <f t="shared" si="58"/>
        <v>88879.249223972583</v>
      </c>
      <c r="P524" s="161">
        <v>0.25</v>
      </c>
      <c r="Q524" s="160">
        <f t="shared" si="61"/>
        <v>66659.436917979445</v>
      </c>
      <c r="R524" s="175">
        <f t="shared" si="59"/>
        <v>30159.726917979446</v>
      </c>
    </row>
    <row r="525" spans="2:18" ht="15" x14ac:dyDescent="0.2">
      <c r="B525" s="126">
        <v>521</v>
      </c>
      <c r="C525" s="129" t="s">
        <v>836</v>
      </c>
      <c r="D525" s="113">
        <v>39884</v>
      </c>
      <c r="E525" s="155">
        <v>44489</v>
      </c>
      <c r="F525" s="156">
        <f t="shared" si="60"/>
        <v>12.616438356164384</v>
      </c>
      <c r="G525" s="157">
        <v>20</v>
      </c>
      <c r="H525" s="158">
        <v>0.06</v>
      </c>
      <c r="I525" s="159">
        <f t="shared" si="62"/>
        <v>4.7500000000000001E-2</v>
      </c>
      <c r="J525" s="213">
        <v>186386</v>
      </c>
      <c r="K525" s="214">
        <v>9319.2999999999993</v>
      </c>
      <c r="L525" s="128">
        <v>0.19</v>
      </c>
      <c r="M525" s="160">
        <f t="shared" si="56"/>
        <v>221799.34</v>
      </c>
      <c r="N525" s="160">
        <f t="shared" si="57"/>
        <v>132920.09077602741</v>
      </c>
      <c r="O525" s="160">
        <f t="shared" si="58"/>
        <v>88879.249223972583</v>
      </c>
      <c r="P525" s="161">
        <v>0.25</v>
      </c>
      <c r="Q525" s="160">
        <f t="shared" si="61"/>
        <v>66659.436917979445</v>
      </c>
      <c r="R525" s="175">
        <f t="shared" si="59"/>
        <v>57340.136917979442</v>
      </c>
    </row>
    <row r="526" spans="2:18" ht="15" x14ac:dyDescent="0.2">
      <c r="B526" s="126">
        <v>522</v>
      </c>
      <c r="C526" s="129" t="s">
        <v>996</v>
      </c>
      <c r="D526" s="113">
        <v>39884</v>
      </c>
      <c r="E526" s="155">
        <v>44489</v>
      </c>
      <c r="F526" s="156">
        <f t="shared" si="60"/>
        <v>12.616438356164384</v>
      </c>
      <c r="G526" s="157">
        <v>20</v>
      </c>
      <c r="H526" s="158">
        <v>0.06</v>
      </c>
      <c r="I526" s="159">
        <f t="shared" si="62"/>
        <v>4.7500000000000001E-2</v>
      </c>
      <c r="J526" s="213">
        <v>93193</v>
      </c>
      <c r="K526" s="214">
        <v>4659.6499999999996</v>
      </c>
      <c r="L526" s="128">
        <v>0.19</v>
      </c>
      <c r="M526" s="160">
        <f t="shared" si="56"/>
        <v>110899.67</v>
      </c>
      <c r="N526" s="160">
        <f t="shared" si="57"/>
        <v>66460.045388013707</v>
      </c>
      <c r="O526" s="160">
        <f t="shared" si="58"/>
        <v>44439.624611986292</v>
      </c>
      <c r="P526" s="161">
        <v>0.25</v>
      </c>
      <c r="Q526" s="160">
        <f t="shared" si="61"/>
        <v>33329.718458989722</v>
      </c>
      <c r="R526" s="175">
        <f t="shared" si="59"/>
        <v>28670.068458989721</v>
      </c>
    </row>
    <row r="527" spans="2:18" ht="15" x14ac:dyDescent="0.2">
      <c r="B527" s="126">
        <v>523</v>
      </c>
      <c r="C527" s="129" t="s">
        <v>517</v>
      </c>
      <c r="D527" s="113">
        <v>40022</v>
      </c>
      <c r="E527" s="155">
        <v>44489</v>
      </c>
      <c r="F527" s="156">
        <f t="shared" si="60"/>
        <v>12.238356164383562</v>
      </c>
      <c r="G527" s="157">
        <v>20</v>
      </c>
      <c r="H527" s="158">
        <v>0.06</v>
      </c>
      <c r="I527" s="159">
        <f t="shared" si="62"/>
        <v>4.7500000000000001E-2</v>
      </c>
      <c r="J527" s="213">
        <v>635345</v>
      </c>
      <c r="K527" s="214">
        <v>142981.72</v>
      </c>
      <c r="L527" s="128">
        <v>0.19</v>
      </c>
      <c r="M527" s="160">
        <f t="shared" si="56"/>
        <v>756060.54999999993</v>
      </c>
      <c r="N527" s="160">
        <f t="shared" si="57"/>
        <v>439514.56890513696</v>
      </c>
      <c r="O527" s="160">
        <f t="shared" si="58"/>
        <v>316545.98109486297</v>
      </c>
      <c r="P527" s="161">
        <v>0.25</v>
      </c>
      <c r="Q527" s="160">
        <f t="shared" si="61"/>
        <v>237409.48582114722</v>
      </c>
      <c r="R527" s="176">
        <f t="shared" si="59"/>
        <v>94427.765821147215</v>
      </c>
    </row>
    <row r="528" spans="2:18" ht="15" x14ac:dyDescent="0.2">
      <c r="B528" s="126">
        <v>524</v>
      </c>
      <c r="C528" s="129" t="s">
        <v>1178</v>
      </c>
      <c r="D528" s="113">
        <v>40022</v>
      </c>
      <c r="E528" s="155">
        <v>44489</v>
      </c>
      <c r="F528" s="156">
        <f t="shared" si="60"/>
        <v>12.238356164383562</v>
      </c>
      <c r="G528" s="157">
        <v>20</v>
      </c>
      <c r="H528" s="158">
        <v>0.06</v>
      </c>
      <c r="I528" s="159">
        <f t="shared" si="62"/>
        <v>4.7500000000000001E-2</v>
      </c>
      <c r="J528" s="213">
        <v>45382</v>
      </c>
      <c r="K528" s="214">
        <v>7141.55</v>
      </c>
      <c r="L528" s="128">
        <v>0.19</v>
      </c>
      <c r="M528" s="160">
        <f t="shared" si="56"/>
        <v>54004.579999999994</v>
      </c>
      <c r="N528" s="160">
        <f t="shared" si="57"/>
        <v>31394.046016027394</v>
      </c>
      <c r="O528" s="160">
        <f t="shared" si="58"/>
        <v>22610.5339839726</v>
      </c>
      <c r="P528" s="161">
        <v>0.25</v>
      </c>
      <c r="Q528" s="160">
        <f t="shared" si="61"/>
        <v>16957.900487979452</v>
      </c>
      <c r="R528" s="175">
        <f t="shared" si="59"/>
        <v>9816.3504879794527</v>
      </c>
    </row>
    <row r="529" spans="2:18" ht="15" x14ac:dyDescent="0.2">
      <c r="B529" s="126">
        <v>525</v>
      </c>
      <c r="C529" s="129" t="s">
        <v>997</v>
      </c>
      <c r="D529" s="113">
        <v>40022</v>
      </c>
      <c r="E529" s="155">
        <v>44489</v>
      </c>
      <c r="F529" s="156">
        <f t="shared" si="60"/>
        <v>12.238356164383562</v>
      </c>
      <c r="G529" s="157">
        <v>20</v>
      </c>
      <c r="H529" s="158">
        <v>0.06</v>
      </c>
      <c r="I529" s="159">
        <f t="shared" si="62"/>
        <v>4.7500000000000001E-2</v>
      </c>
      <c r="J529" s="213">
        <v>90764</v>
      </c>
      <c r="K529" s="214">
        <v>20426.07</v>
      </c>
      <c r="L529" s="128">
        <v>0.19</v>
      </c>
      <c r="M529" s="160">
        <f t="shared" si="56"/>
        <v>108009.15999999999</v>
      </c>
      <c r="N529" s="160">
        <f t="shared" si="57"/>
        <v>62788.092032054788</v>
      </c>
      <c r="O529" s="160">
        <f t="shared" si="58"/>
        <v>45221.067967945201</v>
      </c>
      <c r="P529" s="161">
        <v>0.25</v>
      </c>
      <c r="Q529" s="160">
        <f t="shared" si="61"/>
        <v>33915.800975958904</v>
      </c>
      <c r="R529" s="175">
        <f t="shared" si="59"/>
        <v>13489.730975958904</v>
      </c>
    </row>
    <row r="530" spans="2:18" s="14" customFormat="1" ht="15" x14ac:dyDescent="0.2">
      <c r="B530" s="126">
        <v>526</v>
      </c>
      <c r="C530" s="129" t="s">
        <v>998</v>
      </c>
      <c r="D530" s="113">
        <v>40022</v>
      </c>
      <c r="E530" s="155">
        <v>44489</v>
      </c>
      <c r="F530" s="156">
        <f t="shared" si="60"/>
        <v>12.238356164383562</v>
      </c>
      <c r="G530" s="157">
        <v>20</v>
      </c>
      <c r="H530" s="158">
        <v>0.06</v>
      </c>
      <c r="I530" s="159">
        <f t="shared" si="62"/>
        <v>4.7500000000000001E-2</v>
      </c>
      <c r="J530" s="213">
        <v>90764</v>
      </c>
      <c r="K530" s="214">
        <v>4538.2</v>
      </c>
      <c r="L530" s="128">
        <v>0.19</v>
      </c>
      <c r="M530" s="160">
        <f t="shared" si="56"/>
        <v>108009.15999999999</v>
      </c>
      <c r="N530" s="160">
        <f t="shared" si="57"/>
        <v>62788.092032054788</v>
      </c>
      <c r="O530" s="160">
        <f t="shared" si="58"/>
        <v>45221.067967945201</v>
      </c>
      <c r="P530" s="161">
        <v>0.25</v>
      </c>
      <c r="Q530" s="160">
        <f t="shared" si="61"/>
        <v>33915.800975958904</v>
      </c>
      <c r="R530" s="175">
        <f t="shared" si="59"/>
        <v>29377.600975958903</v>
      </c>
    </row>
    <row r="531" spans="2:18" ht="15" x14ac:dyDescent="0.2">
      <c r="B531" s="126">
        <v>527</v>
      </c>
      <c r="C531" s="129" t="s">
        <v>1179</v>
      </c>
      <c r="D531" s="113">
        <v>40022</v>
      </c>
      <c r="E531" s="155">
        <v>44489</v>
      </c>
      <c r="F531" s="156">
        <f t="shared" si="60"/>
        <v>12.238356164383562</v>
      </c>
      <c r="G531" s="157">
        <v>20</v>
      </c>
      <c r="H531" s="158">
        <v>0.06</v>
      </c>
      <c r="I531" s="159">
        <f t="shared" si="62"/>
        <v>4.7500000000000001E-2</v>
      </c>
      <c r="J531" s="213">
        <v>45382</v>
      </c>
      <c r="K531" s="214">
        <v>2269.1</v>
      </c>
      <c r="L531" s="128">
        <v>0.19</v>
      </c>
      <c r="M531" s="160">
        <f t="shared" si="56"/>
        <v>54004.579999999994</v>
      </c>
      <c r="N531" s="160">
        <f t="shared" si="57"/>
        <v>31394.046016027394</v>
      </c>
      <c r="O531" s="160">
        <f t="shared" si="58"/>
        <v>22610.5339839726</v>
      </c>
      <c r="P531" s="161">
        <v>0.25</v>
      </c>
      <c r="Q531" s="160">
        <f t="shared" si="61"/>
        <v>16957.900487979452</v>
      </c>
      <c r="R531" s="175">
        <f t="shared" si="59"/>
        <v>14688.800487979452</v>
      </c>
    </row>
    <row r="532" spans="2:18" ht="15" x14ac:dyDescent="0.2">
      <c r="B532" s="126">
        <v>528</v>
      </c>
      <c r="C532" s="129" t="s">
        <v>238</v>
      </c>
      <c r="D532" s="113">
        <v>40568</v>
      </c>
      <c r="E532" s="155">
        <v>44489</v>
      </c>
      <c r="F532" s="156">
        <f t="shared" si="60"/>
        <v>10.742465753424657</v>
      </c>
      <c r="G532" s="157">
        <v>20</v>
      </c>
      <c r="H532" s="158">
        <v>0.06</v>
      </c>
      <c r="I532" s="159">
        <f t="shared" si="62"/>
        <v>4.7500000000000001E-2</v>
      </c>
      <c r="J532" s="213">
        <v>8904772</v>
      </c>
      <c r="K532" s="214">
        <v>3083261.09</v>
      </c>
      <c r="L532" s="128">
        <v>0.11</v>
      </c>
      <c r="M532" s="160">
        <f t="shared" si="56"/>
        <v>9884296.9200000018</v>
      </c>
      <c r="N532" s="160">
        <f t="shared" si="57"/>
        <v>5043631.7550895894</v>
      </c>
      <c r="O532" s="160">
        <f t="shared" si="58"/>
        <v>4840665.1649104124</v>
      </c>
      <c r="P532" s="161">
        <v>0.25</v>
      </c>
      <c r="Q532" s="160">
        <f t="shared" si="61"/>
        <v>3630498.8736828091</v>
      </c>
      <c r="R532" s="176">
        <f t="shared" si="59"/>
        <v>547237.78368280921</v>
      </c>
    </row>
    <row r="533" spans="2:18" ht="15" x14ac:dyDescent="0.2">
      <c r="B533" s="126">
        <v>529</v>
      </c>
      <c r="C533" s="129" t="s">
        <v>514</v>
      </c>
      <c r="D533" s="113">
        <v>40568</v>
      </c>
      <c r="E533" s="155">
        <v>44489</v>
      </c>
      <c r="F533" s="156">
        <f t="shared" si="60"/>
        <v>10.742465753424657</v>
      </c>
      <c r="G533" s="157">
        <v>8</v>
      </c>
      <c r="H533" s="158">
        <v>0.06</v>
      </c>
      <c r="I533" s="159">
        <f t="shared" si="62"/>
        <v>0.11874999999999999</v>
      </c>
      <c r="J533" s="213">
        <v>636055</v>
      </c>
      <c r="K533" s="214">
        <v>167035.22</v>
      </c>
      <c r="L533" s="128">
        <v>0.11</v>
      </c>
      <c r="M533" s="160">
        <f t="shared" si="56"/>
        <v>706021.05</v>
      </c>
      <c r="N533" s="160">
        <f t="shared" si="57"/>
        <v>900648.32541010273</v>
      </c>
      <c r="O533" s="160">
        <f t="shared" si="58"/>
        <v>35301.052500000005</v>
      </c>
      <c r="P533" s="161">
        <v>0.25</v>
      </c>
      <c r="Q533" s="160">
        <f t="shared" si="61"/>
        <v>42361.262999999999</v>
      </c>
      <c r="R533" s="175">
        <f t="shared" si="59"/>
        <v>-124673.95699999999</v>
      </c>
    </row>
    <row r="534" spans="2:18" ht="15" x14ac:dyDescent="0.2">
      <c r="B534" s="126">
        <v>530</v>
      </c>
      <c r="C534" s="129" t="s">
        <v>378</v>
      </c>
      <c r="D534" s="113">
        <v>40568</v>
      </c>
      <c r="E534" s="155">
        <v>44489</v>
      </c>
      <c r="F534" s="156">
        <f t="shared" si="60"/>
        <v>10.742465753424657</v>
      </c>
      <c r="G534" s="157">
        <v>20</v>
      </c>
      <c r="H534" s="158">
        <v>0.06</v>
      </c>
      <c r="I534" s="159">
        <f t="shared" si="62"/>
        <v>4.7500000000000001E-2</v>
      </c>
      <c r="J534" s="213">
        <v>1272110</v>
      </c>
      <c r="K534" s="214">
        <v>440465.78</v>
      </c>
      <c r="L534" s="128">
        <v>0.11</v>
      </c>
      <c r="M534" s="160">
        <f t="shared" si="56"/>
        <v>1412042.1</v>
      </c>
      <c r="N534" s="160">
        <f t="shared" si="57"/>
        <v>720518.66032808216</v>
      </c>
      <c r="O534" s="160">
        <f t="shared" si="58"/>
        <v>691523.43967191793</v>
      </c>
      <c r="P534" s="161">
        <v>0.25</v>
      </c>
      <c r="Q534" s="160">
        <f t="shared" si="61"/>
        <v>518642.57975393848</v>
      </c>
      <c r="R534" s="176">
        <f t="shared" si="59"/>
        <v>78176.799753938452</v>
      </c>
    </row>
    <row r="535" spans="2:18" ht="15" x14ac:dyDescent="0.2">
      <c r="B535" s="126">
        <v>531</v>
      </c>
      <c r="C535" s="129" t="s">
        <v>379</v>
      </c>
      <c r="D535" s="113">
        <v>40568</v>
      </c>
      <c r="E535" s="155">
        <v>44489</v>
      </c>
      <c r="F535" s="156">
        <f t="shared" si="60"/>
        <v>10.742465753424657</v>
      </c>
      <c r="G535" s="157">
        <v>20</v>
      </c>
      <c r="H535" s="158">
        <v>0.06</v>
      </c>
      <c r="I535" s="159">
        <f t="shared" si="62"/>
        <v>4.7500000000000001E-2</v>
      </c>
      <c r="J535" s="213">
        <v>1272110</v>
      </c>
      <c r="K535" s="214">
        <v>63605.5</v>
      </c>
      <c r="L535" s="128">
        <v>0.11</v>
      </c>
      <c r="M535" s="160">
        <f t="shared" si="56"/>
        <v>1412042.1</v>
      </c>
      <c r="N535" s="160">
        <f t="shared" si="57"/>
        <v>720518.66032808216</v>
      </c>
      <c r="O535" s="160">
        <f t="shared" si="58"/>
        <v>691523.43967191793</v>
      </c>
      <c r="P535" s="161">
        <v>0.25</v>
      </c>
      <c r="Q535" s="160">
        <f t="shared" si="61"/>
        <v>518642.57975393848</v>
      </c>
      <c r="R535" s="176">
        <f t="shared" si="59"/>
        <v>455037.07975393848</v>
      </c>
    </row>
    <row r="536" spans="2:18" ht="15" x14ac:dyDescent="0.2">
      <c r="B536" s="126">
        <v>532</v>
      </c>
      <c r="C536" s="129" t="s">
        <v>515</v>
      </c>
      <c r="D536" s="113">
        <v>40568</v>
      </c>
      <c r="E536" s="155">
        <v>44489</v>
      </c>
      <c r="F536" s="156">
        <f t="shared" si="60"/>
        <v>10.742465753424657</v>
      </c>
      <c r="G536" s="157">
        <v>20</v>
      </c>
      <c r="H536" s="158">
        <v>0.06</v>
      </c>
      <c r="I536" s="159">
        <f t="shared" si="62"/>
        <v>4.7500000000000001E-2</v>
      </c>
      <c r="J536" s="213">
        <v>636055</v>
      </c>
      <c r="K536" s="214">
        <v>31802.75</v>
      </c>
      <c r="L536" s="128">
        <v>0.11</v>
      </c>
      <c r="M536" s="160">
        <f t="shared" si="56"/>
        <v>706021.05</v>
      </c>
      <c r="N536" s="160">
        <f t="shared" si="57"/>
        <v>360259.33016404108</v>
      </c>
      <c r="O536" s="160">
        <f t="shared" si="58"/>
        <v>345761.71983595897</v>
      </c>
      <c r="P536" s="161">
        <v>0.25</v>
      </c>
      <c r="Q536" s="160">
        <f t="shared" si="61"/>
        <v>259321.28987696924</v>
      </c>
      <c r="R536" s="176">
        <f t="shared" si="59"/>
        <v>227518.53987696924</v>
      </c>
    </row>
    <row r="537" spans="2:18" ht="15" x14ac:dyDescent="0.2">
      <c r="B537" s="126">
        <v>533</v>
      </c>
      <c r="C537" s="129" t="s">
        <v>244</v>
      </c>
      <c r="D537" s="113">
        <v>40801</v>
      </c>
      <c r="E537" s="155">
        <v>44489</v>
      </c>
      <c r="F537" s="156">
        <f t="shared" si="60"/>
        <v>10.104109589041096</v>
      </c>
      <c r="G537" s="157">
        <v>20</v>
      </c>
      <c r="H537" s="158">
        <v>0.06</v>
      </c>
      <c r="I537" s="159">
        <f t="shared" si="62"/>
        <v>4.7500000000000001E-2</v>
      </c>
      <c r="J537" s="213">
        <v>6837842</v>
      </c>
      <c r="K537" s="214">
        <v>2925771.62</v>
      </c>
      <c r="L537" s="128">
        <v>0.11</v>
      </c>
      <c r="M537" s="160">
        <f t="shared" si="56"/>
        <v>7590004.620000001</v>
      </c>
      <c r="N537" s="160">
        <f t="shared" si="57"/>
        <v>3642786.3269358911</v>
      </c>
      <c r="O537" s="160">
        <f t="shared" si="58"/>
        <v>3947218.29306411</v>
      </c>
      <c r="P537" s="161">
        <v>0.25</v>
      </c>
      <c r="Q537" s="160">
        <f t="shared" si="61"/>
        <v>2960413.7197980825</v>
      </c>
      <c r="R537" s="176">
        <f t="shared" si="59"/>
        <v>34642.099798082374</v>
      </c>
    </row>
    <row r="538" spans="2:18" ht="15" x14ac:dyDescent="0.2">
      <c r="B538" s="126">
        <v>534</v>
      </c>
      <c r="C538" s="129" t="s">
        <v>584</v>
      </c>
      <c r="D538" s="113">
        <v>40801</v>
      </c>
      <c r="E538" s="155">
        <v>44489</v>
      </c>
      <c r="F538" s="156">
        <f t="shared" si="60"/>
        <v>10.104109589041096</v>
      </c>
      <c r="G538" s="157">
        <v>8</v>
      </c>
      <c r="H538" s="158">
        <v>0.06</v>
      </c>
      <c r="I538" s="159">
        <f t="shared" si="62"/>
        <v>0.11874999999999999</v>
      </c>
      <c r="J538" s="213">
        <v>488417</v>
      </c>
      <c r="K538" s="214">
        <v>162743.56</v>
      </c>
      <c r="L538" s="128">
        <v>0.11</v>
      </c>
      <c r="M538" s="160">
        <f t="shared" si="56"/>
        <v>542142.87</v>
      </c>
      <c r="N538" s="160">
        <f t="shared" si="57"/>
        <v>650497.17785342468</v>
      </c>
      <c r="O538" s="160">
        <f t="shared" si="58"/>
        <v>27107.143500000002</v>
      </c>
      <c r="P538" s="161">
        <v>0.25</v>
      </c>
      <c r="Q538" s="160">
        <f t="shared" si="61"/>
        <v>32528.572199999999</v>
      </c>
      <c r="R538" s="175">
        <f t="shared" si="59"/>
        <v>-130214.9878</v>
      </c>
    </row>
    <row r="539" spans="2:18" ht="15" x14ac:dyDescent="0.2">
      <c r="B539" s="126">
        <v>535</v>
      </c>
      <c r="C539" s="129" t="s">
        <v>420</v>
      </c>
      <c r="D539" s="113">
        <v>40801</v>
      </c>
      <c r="E539" s="155">
        <v>44489</v>
      </c>
      <c r="F539" s="156">
        <f t="shared" si="60"/>
        <v>10.104109589041096</v>
      </c>
      <c r="G539" s="157">
        <v>20</v>
      </c>
      <c r="H539" s="158">
        <v>0.06</v>
      </c>
      <c r="I539" s="159">
        <f t="shared" si="62"/>
        <v>4.7500000000000001E-2</v>
      </c>
      <c r="J539" s="213">
        <v>976835</v>
      </c>
      <c r="K539" s="214">
        <v>417967.56</v>
      </c>
      <c r="L539" s="128">
        <v>0.11</v>
      </c>
      <c r="M539" s="160">
        <f t="shared" si="56"/>
        <v>1084286.8500000001</v>
      </c>
      <c r="N539" s="160">
        <f t="shared" si="57"/>
        <v>520398.27502191789</v>
      </c>
      <c r="O539" s="160">
        <f t="shared" si="58"/>
        <v>563888.57497808221</v>
      </c>
      <c r="P539" s="161">
        <v>0.25</v>
      </c>
      <c r="Q539" s="160">
        <f t="shared" si="61"/>
        <v>422916.43123356166</v>
      </c>
      <c r="R539" s="175">
        <f t="shared" si="59"/>
        <v>4948.8712335616583</v>
      </c>
    </row>
    <row r="540" spans="2:18" ht="15" x14ac:dyDescent="0.2">
      <c r="B540" s="126">
        <v>536</v>
      </c>
      <c r="C540" s="129" t="s">
        <v>421</v>
      </c>
      <c r="D540" s="113">
        <v>40801</v>
      </c>
      <c r="E540" s="155">
        <v>44489</v>
      </c>
      <c r="F540" s="156">
        <f t="shared" si="60"/>
        <v>10.104109589041096</v>
      </c>
      <c r="G540" s="157">
        <v>20</v>
      </c>
      <c r="H540" s="158">
        <v>0.06</v>
      </c>
      <c r="I540" s="159">
        <f t="shared" si="62"/>
        <v>4.7500000000000001E-2</v>
      </c>
      <c r="J540" s="213">
        <v>976835</v>
      </c>
      <c r="K540" s="214">
        <v>89783.55</v>
      </c>
      <c r="L540" s="128">
        <v>0.11</v>
      </c>
      <c r="M540" s="160">
        <f t="shared" si="56"/>
        <v>1084286.8500000001</v>
      </c>
      <c r="N540" s="160">
        <f t="shared" si="57"/>
        <v>520398.27502191789</v>
      </c>
      <c r="O540" s="160">
        <f t="shared" si="58"/>
        <v>563888.57497808221</v>
      </c>
      <c r="P540" s="161">
        <v>0.25</v>
      </c>
      <c r="Q540" s="160">
        <f t="shared" si="61"/>
        <v>422916.43123356166</v>
      </c>
      <c r="R540" s="176">
        <f t="shared" si="59"/>
        <v>333132.88123356167</v>
      </c>
    </row>
    <row r="541" spans="2:18" ht="15" x14ac:dyDescent="0.2">
      <c r="B541" s="126">
        <v>537</v>
      </c>
      <c r="C541" s="129" t="s">
        <v>585</v>
      </c>
      <c r="D541" s="113">
        <v>40801</v>
      </c>
      <c r="E541" s="155">
        <v>44489</v>
      </c>
      <c r="F541" s="156">
        <f t="shared" si="60"/>
        <v>10.104109589041096</v>
      </c>
      <c r="G541" s="157">
        <v>20</v>
      </c>
      <c r="H541" s="158">
        <v>0.06</v>
      </c>
      <c r="I541" s="159">
        <f t="shared" si="62"/>
        <v>4.7500000000000001E-2</v>
      </c>
      <c r="J541" s="213">
        <v>488417</v>
      </c>
      <c r="K541" s="214">
        <v>44891.73</v>
      </c>
      <c r="L541" s="128">
        <v>0.11</v>
      </c>
      <c r="M541" s="160">
        <f t="shared" si="56"/>
        <v>542142.87</v>
      </c>
      <c r="N541" s="160">
        <f t="shared" si="57"/>
        <v>260198.87114136986</v>
      </c>
      <c r="O541" s="160">
        <f t="shared" si="58"/>
        <v>281943.99885863013</v>
      </c>
      <c r="P541" s="161">
        <v>0.25</v>
      </c>
      <c r="Q541" s="160">
        <f t="shared" si="61"/>
        <v>211457.99914397259</v>
      </c>
      <c r="R541" s="176">
        <f t="shared" si="59"/>
        <v>166566.26914397257</v>
      </c>
    </row>
    <row r="542" spans="2:18" s="14" customFormat="1" ht="15" x14ac:dyDescent="0.2">
      <c r="B542" s="126">
        <v>538</v>
      </c>
      <c r="C542" s="129" t="s">
        <v>284</v>
      </c>
      <c r="D542" s="113">
        <v>40801</v>
      </c>
      <c r="E542" s="155">
        <v>44489</v>
      </c>
      <c r="F542" s="156">
        <f t="shared" si="60"/>
        <v>10.104109589041096</v>
      </c>
      <c r="G542" s="157">
        <v>20</v>
      </c>
      <c r="H542" s="158">
        <v>0.06</v>
      </c>
      <c r="I542" s="159">
        <f t="shared" si="62"/>
        <v>4.7500000000000001E-2</v>
      </c>
      <c r="J542" s="213">
        <v>3469045</v>
      </c>
      <c r="K542" s="214">
        <v>1382015.62</v>
      </c>
      <c r="L542" s="128">
        <v>0.11</v>
      </c>
      <c r="M542" s="160">
        <f t="shared" si="56"/>
        <v>3850639.95</v>
      </c>
      <c r="N542" s="160">
        <f t="shared" si="57"/>
        <v>1848096.1820301372</v>
      </c>
      <c r="O542" s="160">
        <f t="shared" si="58"/>
        <v>2002543.767969863</v>
      </c>
      <c r="P542" s="161">
        <v>0.25</v>
      </c>
      <c r="Q542" s="160">
        <f t="shared" si="61"/>
        <v>1501907.8259773972</v>
      </c>
      <c r="R542" s="176">
        <f t="shared" si="59"/>
        <v>119892.20597739704</v>
      </c>
    </row>
    <row r="543" spans="2:18" ht="15" x14ac:dyDescent="0.2">
      <c r="B543" s="126">
        <v>539</v>
      </c>
      <c r="C543" s="129" t="s">
        <v>763</v>
      </c>
      <c r="D543" s="113">
        <v>40801</v>
      </c>
      <c r="E543" s="155">
        <v>44489</v>
      </c>
      <c r="F543" s="156">
        <f t="shared" si="60"/>
        <v>10.104109589041096</v>
      </c>
      <c r="G543" s="157">
        <v>8</v>
      </c>
      <c r="H543" s="158">
        <v>0.06</v>
      </c>
      <c r="I543" s="159">
        <f t="shared" si="62"/>
        <v>0.11874999999999999</v>
      </c>
      <c r="J543" s="213">
        <v>247789</v>
      </c>
      <c r="K543" s="214">
        <v>77096.100000000006</v>
      </c>
      <c r="L543" s="128">
        <v>0.11</v>
      </c>
      <c r="M543" s="160">
        <f t="shared" si="56"/>
        <v>275045.79000000004</v>
      </c>
      <c r="N543" s="160">
        <f t="shared" si="57"/>
        <v>330017.27049452061</v>
      </c>
      <c r="O543" s="160">
        <f t="shared" si="58"/>
        <v>13752.289500000003</v>
      </c>
      <c r="P543" s="161">
        <v>0.25</v>
      </c>
      <c r="Q543" s="160">
        <f t="shared" si="61"/>
        <v>16502.7474</v>
      </c>
      <c r="R543" s="175">
        <f t="shared" si="59"/>
        <v>-60593.352600000006</v>
      </c>
    </row>
    <row r="544" spans="2:18" ht="15" x14ac:dyDescent="0.2">
      <c r="B544" s="126">
        <v>540</v>
      </c>
      <c r="C544" s="129" t="s">
        <v>578</v>
      </c>
      <c r="D544" s="113">
        <v>40801</v>
      </c>
      <c r="E544" s="155">
        <v>44489</v>
      </c>
      <c r="F544" s="156">
        <f t="shared" si="60"/>
        <v>10.104109589041096</v>
      </c>
      <c r="G544" s="157">
        <v>20</v>
      </c>
      <c r="H544" s="158">
        <v>0.06</v>
      </c>
      <c r="I544" s="159">
        <f t="shared" si="62"/>
        <v>4.7500000000000001E-2</v>
      </c>
      <c r="J544" s="213">
        <v>495578</v>
      </c>
      <c r="K544" s="214">
        <v>197430.87</v>
      </c>
      <c r="L544" s="128">
        <v>0.11</v>
      </c>
      <c r="M544" s="160">
        <f t="shared" si="56"/>
        <v>550091.58000000007</v>
      </c>
      <c r="N544" s="160">
        <f t="shared" si="57"/>
        <v>264013.81639561651</v>
      </c>
      <c r="O544" s="160">
        <f t="shared" si="58"/>
        <v>286077.76360438357</v>
      </c>
      <c r="P544" s="161">
        <v>0.25</v>
      </c>
      <c r="Q544" s="160">
        <f t="shared" si="61"/>
        <v>214558.32270328767</v>
      </c>
      <c r="R544" s="175">
        <f t="shared" si="59"/>
        <v>17127.452703287679</v>
      </c>
    </row>
    <row r="545" spans="2:18" ht="15" x14ac:dyDescent="0.2">
      <c r="B545" s="126">
        <v>541</v>
      </c>
      <c r="C545" s="129" t="s">
        <v>579</v>
      </c>
      <c r="D545" s="113">
        <v>40801</v>
      </c>
      <c r="E545" s="155">
        <v>44489</v>
      </c>
      <c r="F545" s="156">
        <f t="shared" si="60"/>
        <v>10.104109589041096</v>
      </c>
      <c r="G545" s="157">
        <v>20</v>
      </c>
      <c r="H545" s="158">
        <v>0.06</v>
      </c>
      <c r="I545" s="159">
        <f t="shared" si="62"/>
        <v>4.7500000000000001E-2</v>
      </c>
      <c r="J545" s="213">
        <v>495578</v>
      </c>
      <c r="K545" s="214">
        <v>43930.21</v>
      </c>
      <c r="L545" s="128">
        <v>0.11</v>
      </c>
      <c r="M545" s="160">
        <f t="shared" si="56"/>
        <v>550091.58000000007</v>
      </c>
      <c r="N545" s="160">
        <f t="shared" si="57"/>
        <v>264013.81639561651</v>
      </c>
      <c r="O545" s="160">
        <f t="shared" si="58"/>
        <v>286077.76360438357</v>
      </c>
      <c r="P545" s="161">
        <v>0.25</v>
      </c>
      <c r="Q545" s="160">
        <f t="shared" si="61"/>
        <v>214558.32270328767</v>
      </c>
      <c r="R545" s="176">
        <f t="shared" si="59"/>
        <v>170628.11270328768</v>
      </c>
    </row>
    <row r="546" spans="2:18" ht="15" x14ac:dyDescent="0.2">
      <c r="B546" s="126">
        <v>542</v>
      </c>
      <c r="C546" s="129" t="s">
        <v>764</v>
      </c>
      <c r="D546" s="113">
        <v>40801</v>
      </c>
      <c r="E546" s="155">
        <v>44489</v>
      </c>
      <c r="F546" s="156">
        <f t="shared" si="60"/>
        <v>10.104109589041096</v>
      </c>
      <c r="G546" s="157">
        <v>20</v>
      </c>
      <c r="H546" s="158">
        <v>0.06</v>
      </c>
      <c r="I546" s="159">
        <f t="shared" si="62"/>
        <v>4.7500000000000001E-2</v>
      </c>
      <c r="J546" s="213">
        <v>247789</v>
      </c>
      <c r="K546" s="214">
        <v>21965.11</v>
      </c>
      <c r="L546" s="128">
        <v>0.11</v>
      </c>
      <c r="M546" s="160">
        <f t="shared" si="56"/>
        <v>275045.79000000004</v>
      </c>
      <c r="N546" s="160">
        <f t="shared" si="57"/>
        <v>132006.90819780825</v>
      </c>
      <c r="O546" s="160">
        <f t="shared" si="58"/>
        <v>143038.88180219178</v>
      </c>
      <c r="P546" s="161">
        <v>0.25</v>
      </c>
      <c r="Q546" s="160">
        <f t="shared" si="61"/>
        <v>107279.16135164384</v>
      </c>
      <c r="R546" s="176">
        <f t="shared" si="59"/>
        <v>85314.051351643837</v>
      </c>
    </row>
    <row r="547" spans="2:18" ht="15" x14ac:dyDescent="0.2">
      <c r="B547" s="126">
        <v>543</v>
      </c>
      <c r="C547" s="129" t="s">
        <v>253</v>
      </c>
      <c r="D547" s="113">
        <v>40801</v>
      </c>
      <c r="E547" s="155">
        <v>44489</v>
      </c>
      <c r="F547" s="156">
        <f t="shared" si="60"/>
        <v>10.104109589041096</v>
      </c>
      <c r="G547" s="157">
        <v>20</v>
      </c>
      <c r="H547" s="158">
        <v>0.06</v>
      </c>
      <c r="I547" s="159">
        <f t="shared" si="62"/>
        <v>4.7500000000000001E-2</v>
      </c>
      <c r="J547" s="213">
        <v>5333276</v>
      </c>
      <c r="K547" s="214">
        <v>2124697.36</v>
      </c>
      <c r="L547" s="128">
        <v>0.11</v>
      </c>
      <c r="M547" s="160">
        <f t="shared" si="56"/>
        <v>5919936.3600000003</v>
      </c>
      <c r="N547" s="160">
        <f t="shared" si="57"/>
        <v>2841245.07272548</v>
      </c>
      <c r="O547" s="160">
        <f t="shared" si="58"/>
        <v>3078691.2872745204</v>
      </c>
      <c r="P547" s="161">
        <v>0.25</v>
      </c>
      <c r="Q547" s="160">
        <f t="shared" si="61"/>
        <v>2309018.4654558902</v>
      </c>
      <c r="R547" s="176">
        <f t="shared" si="59"/>
        <v>184321.1054558903</v>
      </c>
    </row>
    <row r="548" spans="2:18" ht="15" x14ac:dyDescent="0.2">
      <c r="B548" s="126">
        <v>544</v>
      </c>
      <c r="C548" s="129" t="s">
        <v>645</v>
      </c>
      <c r="D548" s="113">
        <v>40801</v>
      </c>
      <c r="E548" s="155">
        <v>44489</v>
      </c>
      <c r="F548" s="156">
        <f t="shared" si="60"/>
        <v>10.104109589041096</v>
      </c>
      <c r="G548" s="157">
        <v>8</v>
      </c>
      <c r="H548" s="158">
        <v>0.06</v>
      </c>
      <c r="I548" s="159">
        <f t="shared" si="62"/>
        <v>0.11874999999999999</v>
      </c>
      <c r="J548" s="213">
        <v>380948</v>
      </c>
      <c r="K548" s="214">
        <v>118526.68</v>
      </c>
      <c r="L548" s="128">
        <v>0.11</v>
      </c>
      <c r="M548" s="160">
        <f t="shared" si="56"/>
        <v>422852.28</v>
      </c>
      <c r="N548" s="160">
        <f t="shared" si="57"/>
        <v>507364.811030137</v>
      </c>
      <c r="O548" s="160">
        <f t="shared" si="58"/>
        <v>21142.614000000001</v>
      </c>
      <c r="P548" s="161">
        <v>0.25</v>
      </c>
      <c r="Q548" s="160">
        <f t="shared" si="61"/>
        <v>25371.1368</v>
      </c>
      <c r="R548" s="175">
        <f t="shared" si="59"/>
        <v>-93155.543199999986</v>
      </c>
    </row>
    <row r="549" spans="2:18" ht="15" x14ac:dyDescent="0.2">
      <c r="B549" s="126">
        <v>545</v>
      </c>
      <c r="C549" s="129" t="s">
        <v>479</v>
      </c>
      <c r="D549" s="113">
        <v>40801</v>
      </c>
      <c r="E549" s="155">
        <v>44489</v>
      </c>
      <c r="F549" s="156">
        <f t="shared" si="60"/>
        <v>10.104109589041096</v>
      </c>
      <c r="G549" s="157">
        <v>20</v>
      </c>
      <c r="H549" s="158">
        <v>0.06</v>
      </c>
      <c r="I549" s="159">
        <f t="shared" si="62"/>
        <v>4.7500000000000001E-2</v>
      </c>
      <c r="J549" s="213">
        <v>761897</v>
      </c>
      <c r="K549" s="214">
        <v>303528.34999999998</v>
      </c>
      <c r="L549" s="128">
        <v>0.11</v>
      </c>
      <c r="M549" s="160">
        <f t="shared" si="56"/>
        <v>845705.67</v>
      </c>
      <c r="N549" s="160">
        <f t="shared" si="57"/>
        <v>405892.38156328769</v>
      </c>
      <c r="O549" s="160">
        <f t="shared" si="58"/>
        <v>439813.28843671235</v>
      </c>
      <c r="P549" s="161">
        <v>0.25</v>
      </c>
      <c r="Q549" s="160">
        <f t="shared" si="61"/>
        <v>329859.96632753429</v>
      </c>
      <c r="R549" s="175">
        <f t="shared" si="59"/>
        <v>26331.616327534313</v>
      </c>
    </row>
    <row r="550" spans="2:18" ht="15" x14ac:dyDescent="0.2">
      <c r="B550" s="126">
        <v>546</v>
      </c>
      <c r="C550" s="129" t="s">
        <v>480</v>
      </c>
      <c r="D550" s="113">
        <v>40801</v>
      </c>
      <c r="E550" s="155">
        <v>44489</v>
      </c>
      <c r="F550" s="156">
        <f t="shared" si="60"/>
        <v>10.104109589041096</v>
      </c>
      <c r="G550" s="157">
        <v>20</v>
      </c>
      <c r="H550" s="158">
        <v>0.06</v>
      </c>
      <c r="I550" s="159">
        <f t="shared" si="62"/>
        <v>4.7500000000000001E-2</v>
      </c>
      <c r="J550" s="213">
        <v>761897</v>
      </c>
      <c r="K550" s="214">
        <v>67537.899999999994</v>
      </c>
      <c r="L550" s="128">
        <v>0.11</v>
      </c>
      <c r="M550" s="160">
        <f t="shared" si="56"/>
        <v>845705.67</v>
      </c>
      <c r="N550" s="160">
        <f t="shared" si="57"/>
        <v>405892.38156328769</v>
      </c>
      <c r="O550" s="160">
        <f t="shared" si="58"/>
        <v>439813.28843671235</v>
      </c>
      <c r="P550" s="161">
        <v>0.25</v>
      </c>
      <c r="Q550" s="160">
        <f t="shared" si="61"/>
        <v>329859.96632753429</v>
      </c>
      <c r="R550" s="176">
        <f t="shared" si="59"/>
        <v>262322.06632753427</v>
      </c>
    </row>
    <row r="551" spans="2:18" ht="15" x14ac:dyDescent="0.2">
      <c r="B551" s="126">
        <v>547</v>
      </c>
      <c r="C551" s="129" t="s">
        <v>646</v>
      </c>
      <c r="D551" s="113">
        <v>40801</v>
      </c>
      <c r="E551" s="155">
        <v>44489</v>
      </c>
      <c r="F551" s="156">
        <f t="shared" si="60"/>
        <v>10.104109589041096</v>
      </c>
      <c r="G551" s="157">
        <v>20</v>
      </c>
      <c r="H551" s="158">
        <v>0.06</v>
      </c>
      <c r="I551" s="159">
        <f t="shared" si="62"/>
        <v>4.7500000000000001E-2</v>
      </c>
      <c r="J551" s="213">
        <v>380948</v>
      </c>
      <c r="K551" s="214">
        <v>33768.910000000003</v>
      </c>
      <c r="L551" s="128">
        <v>0.11</v>
      </c>
      <c r="M551" s="160">
        <f t="shared" si="56"/>
        <v>422852.28</v>
      </c>
      <c r="N551" s="160">
        <f t="shared" si="57"/>
        <v>202945.92441205482</v>
      </c>
      <c r="O551" s="160">
        <f t="shared" si="58"/>
        <v>219906.3555879452</v>
      </c>
      <c r="P551" s="161">
        <v>0.25</v>
      </c>
      <c r="Q551" s="160">
        <f t="shared" si="61"/>
        <v>164929.7666909589</v>
      </c>
      <c r="R551" s="176">
        <f t="shared" si="59"/>
        <v>131160.8566909589</v>
      </c>
    </row>
    <row r="552" spans="2:18" ht="15" x14ac:dyDescent="0.2">
      <c r="B552" s="126">
        <v>548</v>
      </c>
      <c r="C552" s="129" t="s">
        <v>275</v>
      </c>
      <c r="D552" s="113">
        <v>40900</v>
      </c>
      <c r="E552" s="155">
        <v>44489</v>
      </c>
      <c r="F552" s="156">
        <f t="shared" si="60"/>
        <v>9.8328767123287673</v>
      </c>
      <c r="G552" s="157">
        <v>20</v>
      </c>
      <c r="H552" s="158">
        <v>0.06</v>
      </c>
      <c r="I552" s="159">
        <f t="shared" si="62"/>
        <v>4.7500000000000001E-2</v>
      </c>
      <c r="J552" s="213">
        <v>3953782</v>
      </c>
      <c r="K552" s="214">
        <v>1663615.1</v>
      </c>
      <c r="L552" s="128">
        <v>0.11</v>
      </c>
      <c r="M552" s="160">
        <f t="shared" si="56"/>
        <v>4388698.0200000005</v>
      </c>
      <c r="N552" s="160">
        <f t="shared" si="57"/>
        <v>2049792.5115193152</v>
      </c>
      <c r="O552" s="160">
        <f t="shared" si="58"/>
        <v>2338905.5084806853</v>
      </c>
      <c r="P552" s="161">
        <v>0.25</v>
      </c>
      <c r="Q552" s="160">
        <f t="shared" si="61"/>
        <v>1754179.1313605141</v>
      </c>
      <c r="R552" s="176">
        <f t="shared" si="59"/>
        <v>90564.031360513996</v>
      </c>
    </row>
    <row r="553" spans="2:18" ht="15" x14ac:dyDescent="0.2">
      <c r="B553" s="126">
        <v>549</v>
      </c>
      <c r="C553" s="129" t="s">
        <v>718</v>
      </c>
      <c r="D553" s="113">
        <v>40900</v>
      </c>
      <c r="E553" s="155">
        <v>44489</v>
      </c>
      <c r="F553" s="156">
        <f t="shared" si="60"/>
        <v>9.8328767123287673</v>
      </c>
      <c r="G553" s="157">
        <v>8</v>
      </c>
      <c r="H553" s="158">
        <v>0.06</v>
      </c>
      <c r="I553" s="159">
        <f t="shared" si="62"/>
        <v>0.11874999999999999</v>
      </c>
      <c r="J553" s="213">
        <v>282413</v>
      </c>
      <c r="K553" s="214">
        <v>93860.02</v>
      </c>
      <c r="L553" s="128">
        <v>0.11</v>
      </c>
      <c r="M553" s="160">
        <f t="shared" si="56"/>
        <v>313478.43000000005</v>
      </c>
      <c r="N553" s="160">
        <f t="shared" si="57"/>
        <v>366034.37705702061</v>
      </c>
      <c r="O553" s="160">
        <f t="shared" si="58"/>
        <v>15673.921500000004</v>
      </c>
      <c r="P553" s="161">
        <v>0.25</v>
      </c>
      <c r="Q553" s="160">
        <f t="shared" si="61"/>
        <v>18808.705800000003</v>
      </c>
      <c r="R553" s="175">
        <f t="shared" si="59"/>
        <v>-75051.314199999993</v>
      </c>
    </row>
    <row r="554" spans="2:18" ht="15" x14ac:dyDescent="0.2">
      <c r="B554" s="126">
        <v>550</v>
      </c>
      <c r="C554" s="129" t="s">
        <v>539</v>
      </c>
      <c r="D554" s="113">
        <v>40900</v>
      </c>
      <c r="E554" s="155">
        <v>44489</v>
      </c>
      <c r="F554" s="156">
        <f t="shared" si="60"/>
        <v>9.8328767123287673</v>
      </c>
      <c r="G554" s="157">
        <v>20</v>
      </c>
      <c r="H554" s="158">
        <v>0.06</v>
      </c>
      <c r="I554" s="159">
        <f t="shared" si="62"/>
        <v>4.7500000000000001E-2</v>
      </c>
      <c r="J554" s="213">
        <v>564826</v>
      </c>
      <c r="K554" s="214">
        <v>237659.31</v>
      </c>
      <c r="L554" s="128">
        <v>0.11</v>
      </c>
      <c r="M554" s="160">
        <f t="shared" si="56"/>
        <v>626956.8600000001</v>
      </c>
      <c r="N554" s="160">
        <f t="shared" si="57"/>
        <v>292827.50164561649</v>
      </c>
      <c r="O554" s="160">
        <f t="shared" si="58"/>
        <v>334129.35835438361</v>
      </c>
      <c r="P554" s="161">
        <v>0.25</v>
      </c>
      <c r="Q554" s="160">
        <f t="shared" si="61"/>
        <v>250597.01876578771</v>
      </c>
      <c r="R554" s="175">
        <f t="shared" si="59"/>
        <v>12937.708765787713</v>
      </c>
    </row>
    <row r="555" spans="2:18" ht="15" x14ac:dyDescent="0.2">
      <c r="B555" s="126">
        <v>551</v>
      </c>
      <c r="C555" s="129" t="s">
        <v>540</v>
      </c>
      <c r="D555" s="113">
        <v>40900</v>
      </c>
      <c r="E555" s="155">
        <v>44489</v>
      </c>
      <c r="F555" s="156">
        <f t="shared" si="60"/>
        <v>9.8328767123287673</v>
      </c>
      <c r="G555" s="157">
        <v>20</v>
      </c>
      <c r="H555" s="158">
        <v>0.06</v>
      </c>
      <c r="I555" s="159">
        <f t="shared" si="62"/>
        <v>4.7500000000000001E-2</v>
      </c>
      <c r="J555" s="213">
        <v>564826</v>
      </c>
      <c r="K555" s="214">
        <v>63498.2</v>
      </c>
      <c r="L555" s="128">
        <v>0.11</v>
      </c>
      <c r="M555" s="160">
        <f t="shared" si="56"/>
        <v>626956.8600000001</v>
      </c>
      <c r="N555" s="160">
        <f t="shared" si="57"/>
        <v>292827.50164561649</v>
      </c>
      <c r="O555" s="160">
        <f t="shared" si="58"/>
        <v>334129.35835438361</v>
      </c>
      <c r="P555" s="161">
        <v>0.25</v>
      </c>
      <c r="Q555" s="160">
        <f t="shared" si="61"/>
        <v>250597.01876578771</v>
      </c>
      <c r="R555" s="176">
        <f t="shared" si="59"/>
        <v>187098.8187657877</v>
      </c>
    </row>
    <row r="556" spans="2:18" ht="15" x14ac:dyDescent="0.2">
      <c r="B556" s="126">
        <v>552</v>
      </c>
      <c r="C556" s="129" t="s">
        <v>719</v>
      </c>
      <c r="D556" s="113">
        <v>40900</v>
      </c>
      <c r="E556" s="155">
        <v>44489</v>
      </c>
      <c r="F556" s="156">
        <f t="shared" si="60"/>
        <v>9.8328767123287673</v>
      </c>
      <c r="G556" s="157">
        <v>20</v>
      </c>
      <c r="H556" s="158">
        <v>0.06</v>
      </c>
      <c r="I556" s="159">
        <f t="shared" si="62"/>
        <v>4.7500000000000001E-2</v>
      </c>
      <c r="J556" s="213">
        <v>282413</v>
      </c>
      <c r="K556" s="214">
        <v>31749.1</v>
      </c>
      <c r="L556" s="128">
        <v>0.11</v>
      </c>
      <c r="M556" s="160">
        <f t="shared" si="56"/>
        <v>313478.43000000005</v>
      </c>
      <c r="N556" s="160">
        <f t="shared" si="57"/>
        <v>146413.75082280824</v>
      </c>
      <c r="O556" s="160">
        <f t="shared" si="58"/>
        <v>167064.67917719181</v>
      </c>
      <c r="P556" s="161">
        <v>0.25</v>
      </c>
      <c r="Q556" s="160">
        <f t="shared" si="61"/>
        <v>125298.50938289386</v>
      </c>
      <c r="R556" s="176">
        <f t="shared" si="59"/>
        <v>93549.409382893849</v>
      </c>
    </row>
    <row r="557" spans="2:18" ht="15" x14ac:dyDescent="0.2">
      <c r="B557" s="126">
        <v>553</v>
      </c>
      <c r="C557" s="129" t="s">
        <v>264</v>
      </c>
      <c r="D557" s="113">
        <v>41216</v>
      </c>
      <c r="E557" s="155">
        <v>44489</v>
      </c>
      <c r="F557" s="156">
        <f t="shared" si="60"/>
        <v>8.9671232876712335</v>
      </c>
      <c r="G557" s="157">
        <v>20</v>
      </c>
      <c r="H557" s="158">
        <v>0.06</v>
      </c>
      <c r="I557" s="159">
        <f t="shared" si="62"/>
        <v>4.7500000000000001E-2</v>
      </c>
      <c r="J557" s="213">
        <v>4028351</v>
      </c>
      <c r="K557" s="214">
        <v>1986304.45</v>
      </c>
      <c r="L557" s="128">
        <v>0.12</v>
      </c>
      <c r="M557" s="160">
        <f t="shared" si="56"/>
        <v>4511753.12</v>
      </c>
      <c r="N557" s="160">
        <f t="shared" si="57"/>
        <v>1921728.7073523288</v>
      </c>
      <c r="O557" s="160">
        <f t="shared" si="58"/>
        <v>2590024.4126476711</v>
      </c>
      <c r="P557" s="161">
        <v>0.25</v>
      </c>
      <c r="Q557" s="160">
        <f t="shared" si="61"/>
        <v>1942518.3094857533</v>
      </c>
      <c r="R557" s="176">
        <f t="shared" si="59"/>
        <v>-43786.140514246654</v>
      </c>
    </row>
    <row r="558" spans="2:18" ht="15" x14ac:dyDescent="0.2">
      <c r="B558" s="126">
        <v>554</v>
      </c>
      <c r="C558" s="129" t="s">
        <v>712</v>
      </c>
      <c r="D558" s="113">
        <v>41216</v>
      </c>
      <c r="E558" s="155">
        <v>44489</v>
      </c>
      <c r="F558" s="156">
        <f t="shared" si="60"/>
        <v>8.9671232876712335</v>
      </c>
      <c r="G558" s="157">
        <v>8</v>
      </c>
      <c r="H558" s="158">
        <v>0.06</v>
      </c>
      <c r="I558" s="159">
        <f t="shared" si="62"/>
        <v>0.11874999999999999</v>
      </c>
      <c r="J558" s="213">
        <v>287739</v>
      </c>
      <c r="K558" s="214">
        <v>115671.21</v>
      </c>
      <c r="L558" s="128">
        <v>0.12</v>
      </c>
      <c r="M558" s="160">
        <f t="shared" si="56"/>
        <v>322267.68000000005</v>
      </c>
      <c r="N558" s="160">
        <f t="shared" si="57"/>
        <v>343165.41466027405</v>
      </c>
      <c r="O558" s="160">
        <f t="shared" si="58"/>
        <v>16113.384000000004</v>
      </c>
      <c r="P558" s="161">
        <v>0.25</v>
      </c>
      <c r="Q558" s="160">
        <f t="shared" si="61"/>
        <v>19336.060800000003</v>
      </c>
      <c r="R558" s="175">
        <f t="shared" si="59"/>
        <v>-96335.1492</v>
      </c>
    </row>
    <row r="559" spans="2:18" ht="15" x14ac:dyDescent="0.2">
      <c r="B559" s="126">
        <v>555</v>
      </c>
      <c r="C559" s="129" t="s">
        <v>531</v>
      </c>
      <c r="D559" s="113">
        <v>41216</v>
      </c>
      <c r="E559" s="155">
        <v>44489</v>
      </c>
      <c r="F559" s="156">
        <f t="shared" si="60"/>
        <v>8.9671232876712335</v>
      </c>
      <c r="G559" s="157">
        <v>20</v>
      </c>
      <c r="H559" s="158">
        <v>0.06</v>
      </c>
      <c r="I559" s="159">
        <f t="shared" si="62"/>
        <v>4.7500000000000001E-2</v>
      </c>
      <c r="J559" s="213">
        <v>575479</v>
      </c>
      <c r="K559" s="214">
        <v>283757.93</v>
      </c>
      <c r="L559" s="128">
        <v>0.12</v>
      </c>
      <c r="M559" s="160">
        <f t="shared" si="56"/>
        <v>644536.4800000001</v>
      </c>
      <c r="N559" s="160">
        <f t="shared" si="57"/>
        <v>274532.80877917813</v>
      </c>
      <c r="O559" s="160">
        <f t="shared" si="58"/>
        <v>370003.67122082197</v>
      </c>
      <c r="P559" s="161">
        <v>0.25</v>
      </c>
      <c r="Q559" s="160">
        <f t="shared" si="61"/>
        <v>277502.75341561646</v>
      </c>
      <c r="R559" s="175">
        <f t="shared" si="59"/>
        <v>-6255.176584383531</v>
      </c>
    </row>
    <row r="560" spans="2:18" ht="15" x14ac:dyDescent="0.2">
      <c r="B560" s="126">
        <v>556</v>
      </c>
      <c r="C560" s="129" t="s">
        <v>532</v>
      </c>
      <c r="D560" s="113">
        <v>41216</v>
      </c>
      <c r="E560" s="155">
        <v>44489</v>
      </c>
      <c r="F560" s="156">
        <f t="shared" si="60"/>
        <v>8.9671232876712335</v>
      </c>
      <c r="G560" s="157">
        <v>20</v>
      </c>
      <c r="H560" s="158">
        <v>0.06</v>
      </c>
      <c r="I560" s="159">
        <f t="shared" si="62"/>
        <v>4.7500000000000001E-2</v>
      </c>
      <c r="J560" s="213">
        <v>575479</v>
      </c>
      <c r="K560" s="214">
        <v>109916.47</v>
      </c>
      <c r="L560" s="128">
        <v>0.12</v>
      </c>
      <c r="M560" s="160">
        <f t="shared" si="56"/>
        <v>644536.4800000001</v>
      </c>
      <c r="N560" s="160">
        <f t="shared" si="57"/>
        <v>274532.80877917813</v>
      </c>
      <c r="O560" s="160">
        <f t="shared" si="58"/>
        <v>370003.67122082197</v>
      </c>
      <c r="P560" s="161">
        <v>0.25</v>
      </c>
      <c r="Q560" s="160">
        <f t="shared" si="61"/>
        <v>277502.75341561646</v>
      </c>
      <c r="R560" s="176">
        <f t="shared" si="59"/>
        <v>167586.28341561646</v>
      </c>
    </row>
    <row r="561" spans="2:18" ht="15" x14ac:dyDescent="0.2">
      <c r="B561" s="126">
        <v>557</v>
      </c>
      <c r="C561" s="129" t="s">
        <v>713</v>
      </c>
      <c r="D561" s="113">
        <v>41216</v>
      </c>
      <c r="E561" s="155">
        <v>44489</v>
      </c>
      <c r="F561" s="156">
        <f t="shared" si="60"/>
        <v>8.9671232876712335</v>
      </c>
      <c r="G561" s="157">
        <v>20</v>
      </c>
      <c r="H561" s="158">
        <v>0.06</v>
      </c>
      <c r="I561" s="159">
        <f t="shared" si="62"/>
        <v>4.7500000000000001E-2</v>
      </c>
      <c r="J561" s="213">
        <v>287739</v>
      </c>
      <c r="K561" s="214">
        <v>54958.14</v>
      </c>
      <c r="L561" s="128">
        <v>0.12</v>
      </c>
      <c r="M561" s="160">
        <f t="shared" si="56"/>
        <v>322267.68000000005</v>
      </c>
      <c r="N561" s="160">
        <f t="shared" si="57"/>
        <v>137266.16586410961</v>
      </c>
      <c r="O561" s="160">
        <f t="shared" si="58"/>
        <v>185001.51413589044</v>
      </c>
      <c r="P561" s="161">
        <v>0.25</v>
      </c>
      <c r="Q561" s="160">
        <f t="shared" si="61"/>
        <v>138751.13560191783</v>
      </c>
      <c r="R561" s="176">
        <f t="shared" si="59"/>
        <v>83792.995601917835</v>
      </c>
    </row>
    <row r="562" spans="2:18" ht="15" x14ac:dyDescent="0.2">
      <c r="B562" s="126">
        <v>558</v>
      </c>
      <c r="C562" s="129" t="s">
        <v>271</v>
      </c>
      <c r="D562" s="113">
        <v>41216</v>
      </c>
      <c r="E562" s="155">
        <v>44489</v>
      </c>
      <c r="F562" s="156">
        <f t="shared" si="60"/>
        <v>8.9671232876712335</v>
      </c>
      <c r="G562" s="157">
        <v>20</v>
      </c>
      <c r="H562" s="158">
        <v>0.06</v>
      </c>
      <c r="I562" s="159">
        <f t="shared" si="62"/>
        <v>4.7500000000000001E-2</v>
      </c>
      <c r="J562" s="213">
        <v>3974212</v>
      </c>
      <c r="K562" s="214">
        <v>1959609.5</v>
      </c>
      <c r="L562" s="128">
        <v>0.12</v>
      </c>
      <c r="M562" s="160">
        <f t="shared" si="56"/>
        <v>4451117.4400000004</v>
      </c>
      <c r="N562" s="160">
        <f t="shared" si="57"/>
        <v>1895901.6454882193</v>
      </c>
      <c r="O562" s="160">
        <f t="shared" si="58"/>
        <v>2555215.7945117811</v>
      </c>
      <c r="P562" s="161">
        <v>0.25</v>
      </c>
      <c r="Q562" s="160">
        <f t="shared" si="61"/>
        <v>1916411.8458838358</v>
      </c>
      <c r="R562" s="176">
        <f t="shared" si="59"/>
        <v>-43197.654116164194</v>
      </c>
    </row>
    <row r="563" spans="2:18" ht="15" x14ac:dyDescent="0.2">
      <c r="B563" s="126">
        <v>559</v>
      </c>
      <c r="C563" s="129" t="s">
        <v>716</v>
      </c>
      <c r="D563" s="113">
        <v>41216</v>
      </c>
      <c r="E563" s="155">
        <v>44489</v>
      </c>
      <c r="F563" s="156">
        <f t="shared" si="60"/>
        <v>8.9671232876712335</v>
      </c>
      <c r="G563" s="157">
        <v>8</v>
      </c>
      <c r="H563" s="158">
        <v>0.06</v>
      </c>
      <c r="I563" s="159">
        <f t="shared" si="62"/>
        <v>0.11874999999999999</v>
      </c>
      <c r="J563" s="213">
        <v>283872</v>
      </c>
      <c r="K563" s="214">
        <v>114116.67</v>
      </c>
      <c r="L563" s="128">
        <v>0.12</v>
      </c>
      <c r="M563" s="160">
        <f t="shared" si="56"/>
        <v>317936.64000000001</v>
      </c>
      <c r="N563" s="160">
        <f t="shared" si="57"/>
        <v>338553.52451506857</v>
      </c>
      <c r="O563" s="160">
        <f t="shared" si="58"/>
        <v>15896.832000000002</v>
      </c>
      <c r="P563" s="161">
        <v>0.25</v>
      </c>
      <c r="Q563" s="160">
        <f t="shared" si="61"/>
        <v>19076.198400000001</v>
      </c>
      <c r="R563" s="175">
        <f t="shared" si="59"/>
        <v>-95040.47159999999</v>
      </c>
    </row>
    <row r="564" spans="2:18" ht="15" x14ac:dyDescent="0.2">
      <c r="B564" s="126">
        <v>560</v>
      </c>
      <c r="C564" s="129" t="s">
        <v>537</v>
      </c>
      <c r="D564" s="113">
        <v>41216</v>
      </c>
      <c r="E564" s="155">
        <v>44489</v>
      </c>
      <c r="F564" s="156">
        <f t="shared" si="60"/>
        <v>8.9671232876712335</v>
      </c>
      <c r="G564" s="157">
        <v>20</v>
      </c>
      <c r="H564" s="158">
        <v>0.06</v>
      </c>
      <c r="I564" s="159">
        <f t="shared" si="62"/>
        <v>4.7500000000000001E-2</v>
      </c>
      <c r="J564" s="213">
        <v>567745</v>
      </c>
      <c r="K564" s="214">
        <v>279944.43</v>
      </c>
      <c r="L564" s="128">
        <v>0.12</v>
      </c>
      <c r="M564" s="160">
        <f t="shared" si="56"/>
        <v>635874.4</v>
      </c>
      <c r="N564" s="160">
        <f t="shared" si="57"/>
        <v>270843.29666301369</v>
      </c>
      <c r="O564" s="160">
        <f t="shared" si="58"/>
        <v>365031.10333698633</v>
      </c>
      <c r="P564" s="161">
        <v>0.25</v>
      </c>
      <c r="Q564" s="160">
        <f t="shared" si="61"/>
        <v>273773.32750273973</v>
      </c>
      <c r="R564" s="175">
        <f t="shared" si="59"/>
        <v>-6171.1024972602609</v>
      </c>
    </row>
    <row r="565" spans="2:18" ht="15" x14ac:dyDescent="0.2">
      <c r="B565" s="126">
        <v>561</v>
      </c>
      <c r="C565" s="129" t="s">
        <v>538</v>
      </c>
      <c r="D565" s="113">
        <v>41216</v>
      </c>
      <c r="E565" s="155">
        <v>44489</v>
      </c>
      <c r="F565" s="156">
        <f t="shared" si="60"/>
        <v>8.9671232876712335</v>
      </c>
      <c r="G565" s="157">
        <v>20</v>
      </c>
      <c r="H565" s="158">
        <v>0.06</v>
      </c>
      <c r="I565" s="159">
        <f t="shared" si="62"/>
        <v>4.7500000000000001E-2</v>
      </c>
      <c r="J565" s="213">
        <v>567745</v>
      </c>
      <c r="K565" s="214">
        <v>108439.27</v>
      </c>
      <c r="L565" s="128">
        <v>0.12</v>
      </c>
      <c r="M565" s="160">
        <f t="shared" si="56"/>
        <v>635874.4</v>
      </c>
      <c r="N565" s="160">
        <f t="shared" si="57"/>
        <v>270843.29666301369</v>
      </c>
      <c r="O565" s="160">
        <f t="shared" si="58"/>
        <v>365031.10333698633</v>
      </c>
      <c r="P565" s="161">
        <v>0.25</v>
      </c>
      <c r="Q565" s="160">
        <f t="shared" si="61"/>
        <v>273773.32750273973</v>
      </c>
      <c r="R565" s="176">
        <f t="shared" si="59"/>
        <v>165334.05750273971</v>
      </c>
    </row>
    <row r="566" spans="2:18" ht="15" x14ac:dyDescent="0.2">
      <c r="B566" s="126">
        <v>562</v>
      </c>
      <c r="C566" s="129" t="s">
        <v>717</v>
      </c>
      <c r="D566" s="113">
        <v>41216</v>
      </c>
      <c r="E566" s="155">
        <v>44489</v>
      </c>
      <c r="F566" s="156">
        <f t="shared" si="60"/>
        <v>8.9671232876712335</v>
      </c>
      <c r="G566" s="157">
        <v>20</v>
      </c>
      <c r="H566" s="158">
        <v>0.06</v>
      </c>
      <c r="I566" s="159">
        <f t="shared" si="62"/>
        <v>4.7500000000000001E-2</v>
      </c>
      <c r="J566" s="213">
        <v>283872</v>
      </c>
      <c r="K566" s="214">
        <v>54219.54</v>
      </c>
      <c r="L566" s="128">
        <v>0.12</v>
      </c>
      <c r="M566" s="160">
        <f t="shared" si="56"/>
        <v>317936.64000000001</v>
      </c>
      <c r="N566" s="160">
        <f t="shared" si="57"/>
        <v>135421.4098060274</v>
      </c>
      <c r="O566" s="160">
        <f t="shared" si="58"/>
        <v>182515.23019397262</v>
      </c>
      <c r="P566" s="161">
        <v>0.25</v>
      </c>
      <c r="Q566" s="160">
        <f t="shared" si="61"/>
        <v>136886.42264547947</v>
      </c>
      <c r="R566" s="176">
        <f t="shared" si="59"/>
        <v>82666.882645479462</v>
      </c>
    </row>
    <row r="567" spans="2:18" ht="15" x14ac:dyDescent="0.2">
      <c r="B567" s="126">
        <v>563</v>
      </c>
      <c r="C567" s="129" t="s">
        <v>266</v>
      </c>
      <c r="D567" s="113">
        <v>41640</v>
      </c>
      <c r="E567" s="155">
        <v>44489</v>
      </c>
      <c r="F567" s="156">
        <f t="shared" si="60"/>
        <v>7.8054794520547945</v>
      </c>
      <c r="G567" s="157">
        <v>20</v>
      </c>
      <c r="H567" s="158">
        <v>0.06</v>
      </c>
      <c r="I567" s="159">
        <f t="shared" si="62"/>
        <v>4.7500000000000001E-2</v>
      </c>
      <c r="J567" s="213">
        <v>4005406</v>
      </c>
      <c r="K567" s="214">
        <v>2321445.5499999998</v>
      </c>
      <c r="L567" s="128">
        <v>0.04</v>
      </c>
      <c r="M567" s="160">
        <f t="shared" si="56"/>
        <v>4165622.24</v>
      </c>
      <c r="N567" s="160">
        <f t="shared" si="57"/>
        <v>1544447.2429687672</v>
      </c>
      <c r="O567" s="160">
        <f t="shared" si="58"/>
        <v>2621174.9970312333</v>
      </c>
      <c r="P567" s="161">
        <v>0.25</v>
      </c>
      <c r="Q567" s="160">
        <f t="shared" si="61"/>
        <v>1965881.247773425</v>
      </c>
      <c r="R567" s="175">
        <f t="shared" si="59"/>
        <v>-355564.30222657486</v>
      </c>
    </row>
    <row r="568" spans="2:18" ht="15" x14ac:dyDescent="0.2">
      <c r="B568" s="126">
        <v>564</v>
      </c>
      <c r="C568" s="129" t="s">
        <v>714</v>
      </c>
      <c r="D568" s="113">
        <v>41640</v>
      </c>
      <c r="E568" s="155">
        <v>44489</v>
      </c>
      <c r="F568" s="156">
        <f t="shared" si="60"/>
        <v>7.8054794520547945</v>
      </c>
      <c r="G568" s="157">
        <v>8</v>
      </c>
      <c r="H568" s="158">
        <v>0.06</v>
      </c>
      <c r="I568" s="159">
        <f t="shared" si="62"/>
        <v>0.11874999999999999</v>
      </c>
      <c r="J568" s="213">
        <v>286100</v>
      </c>
      <c r="K568" s="214">
        <v>139920.17000000001</v>
      </c>
      <c r="L568" s="128">
        <v>0.04</v>
      </c>
      <c r="M568" s="160">
        <f t="shared" si="56"/>
        <v>297544</v>
      </c>
      <c r="N568" s="160">
        <f t="shared" si="57"/>
        <v>275793.73739726027</v>
      </c>
      <c r="O568" s="160">
        <f t="shared" si="58"/>
        <v>21750.262602739735</v>
      </c>
      <c r="P568" s="161">
        <v>0.25</v>
      </c>
      <c r="Q568" s="160">
        <f t="shared" si="61"/>
        <v>16312.696952054801</v>
      </c>
      <c r="R568" s="175">
        <f t="shared" si="59"/>
        <v>-123607.47304794521</v>
      </c>
    </row>
    <row r="569" spans="2:18" ht="15" x14ac:dyDescent="0.2">
      <c r="B569" s="126">
        <v>565</v>
      </c>
      <c r="C569" s="129" t="s">
        <v>533</v>
      </c>
      <c r="D569" s="113">
        <v>41640</v>
      </c>
      <c r="E569" s="155">
        <v>44489</v>
      </c>
      <c r="F569" s="156">
        <f t="shared" si="60"/>
        <v>7.8054794520547945</v>
      </c>
      <c r="G569" s="157">
        <v>20</v>
      </c>
      <c r="H569" s="158">
        <v>0.06</v>
      </c>
      <c r="I569" s="159">
        <f t="shared" si="62"/>
        <v>4.7500000000000001E-2</v>
      </c>
      <c r="J569" s="213">
        <v>572201</v>
      </c>
      <c r="K569" s="214">
        <v>331635.18</v>
      </c>
      <c r="L569" s="128">
        <v>0.04</v>
      </c>
      <c r="M569" s="160">
        <f t="shared" si="56"/>
        <v>595089.04</v>
      </c>
      <c r="N569" s="160">
        <f t="shared" si="57"/>
        <v>220635.37550849316</v>
      </c>
      <c r="O569" s="160">
        <f t="shared" si="58"/>
        <v>374453.66449150688</v>
      </c>
      <c r="P569" s="161">
        <v>0.25</v>
      </c>
      <c r="Q569" s="160">
        <f t="shared" si="61"/>
        <v>280840.24836863019</v>
      </c>
      <c r="R569" s="175">
        <f t="shared" si="59"/>
        <v>-50794.931631369807</v>
      </c>
    </row>
    <row r="570" spans="2:18" ht="15" x14ac:dyDescent="0.2">
      <c r="B570" s="126">
        <v>566</v>
      </c>
      <c r="C570" s="129" t="s">
        <v>534</v>
      </c>
      <c r="D570" s="113">
        <v>41640</v>
      </c>
      <c r="E570" s="155">
        <v>44489</v>
      </c>
      <c r="F570" s="156">
        <f t="shared" si="60"/>
        <v>7.8054794520547945</v>
      </c>
      <c r="G570" s="157">
        <v>20</v>
      </c>
      <c r="H570" s="158">
        <v>0.06</v>
      </c>
      <c r="I570" s="159">
        <f t="shared" si="62"/>
        <v>4.7500000000000001E-2</v>
      </c>
      <c r="J570" s="213">
        <v>572201</v>
      </c>
      <c r="K570" s="214">
        <v>168778.87</v>
      </c>
      <c r="L570" s="128">
        <v>0.04</v>
      </c>
      <c r="M570" s="160">
        <f t="shared" si="56"/>
        <v>595089.04</v>
      </c>
      <c r="N570" s="160">
        <f t="shared" si="57"/>
        <v>220635.37550849316</v>
      </c>
      <c r="O570" s="160">
        <f t="shared" si="58"/>
        <v>374453.66449150688</v>
      </c>
      <c r="P570" s="161">
        <v>0.25</v>
      </c>
      <c r="Q570" s="160">
        <f t="shared" si="61"/>
        <v>280840.24836863019</v>
      </c>
      <c r="R570" s="176">
        <f t="shared" si="59"/>
        <v>112061.37836863019</v>
      </c>
    </row>
    <row r="571" spans="2:18" ht="15" x14ac:dyDescent="0.2">
      <c r="B571" s="126">
        <v>567</v>
      </c>
      <c r="C571" s="129" t="s">
        <v>715</v>
      </c>
      <c r="D571" s="113">
        <v>41640</v>
      </c>
      <c r="E571" s="155">
        <v>44489</v>
      </c>
      <c r="F571" s="156">
        <f t="shared" si="60"/>
        <v>7.8054794520547945</v>
      </c>
      <c r="G571" s="157">
        <v>20</v>
      </c>
      <c r="H571" s="158">
        <v>0.06</v>
      </c>
      <c r="I571" s="159">
        <f t="shared" si="62"/>
        <v>4.7500000000000001E-2</v>
      </c>
      <c r="J571" s="213">
        <v>286100</v>
      </c>
      <c r="K571" s="214">
        <v>84389.28</v>
      </c>
      <c r="L571" s="128">
        <v>0.04</v>
      </c>
      <c r="M571" s="160">
        <f t="shared" si="56"/>
        <v>297544</v>
      </c>
      <c r="N571" s="160">
        <f t="shared" si="57"/>
        <v>110317.49495890411</v>
      </c>
      <c r="O571" s="160">
        <f t="shared" si="58"/>
        <v>187226.50504109589</v>
      </c>
      <c r="P571" s="161">
        <v>0.25</v>
      </c>
      <c r="Q571" s="160">
        <f t="shared" si="61"/>
        <v>140419.87878082192</v>
      </c>
      <c r="R571" s="175">
        <f t="shared" si="59"/>
        <v>56030.598780821922</v>
      </c>
    </row>
    <row r="572" spans="2:18" ht="15" x14ac:dyDescent="0.2">
      <c r="B572" s="126">
        <v>568</v>
      </c>
      <c r="C572" s="129" t="s">
        <v>884</v>
      </c>
      <c r="D572" s="113">
        <v>38718</v>
      </c>
      <c r="E572" s="155">
        <v>44489</v>
      </c>
      <c r="F572" s="156">
        <f t="shared" si="60"/>
        <v>15.810958904109588</v>
      </c>
      <c r="G572" s="157">
        <v>20</v>
      </c>
      <c r="H572" s="158">
        <v>0.06</v>
      </c>
      <c r="I572" s="159">
        <f t="shared" si="62"/>
        <v>4.7500000000000001E-2</v>
      </c>
      <c r="J572" s="213">
        <v>150571</v>
      </c>
      <c r="K572" s="214">
        <v>18478.16</v>
      </c>
      <c r="L572" s="128">
        <v>0.37</v>
      </c>
      <c r="M572" s="160">
        <f t="shared" si="56"/>
        <v>206282.27000000002</v>
      </c>
      <c r="N572" s="160">
        <f t="shared" si="57"/>
        <v>154922.22344678084</v>
      </c>
      <c r="O572" s="160">
        <f t="shared" si="58"/>
        <v>51360.046553219174</v>
      </c>
      <c r="P572" s="161">
        <v>0.25</v>
      </c>
      <c r="Q572" s="160">
        <f t="shared" si="61"/>
        <v>38520.03491491438</v>
      </c>
      <c r="R572" s="175">
        <f t="shared" si="59"/>
        <v>20041.87491491438</v>
      </c>
    </row>
    <row r="573" spans="2:18" ht="15" x14ac:dyDescent="0.2">
      <c r="B573" s="126">
        <v>569</v>
      </c>
      <c r="C573" s="129" t="s">
        <v>1591</v>
      </c>
      <c r="D573" s="113">
        <v>38718</v>
      </c>
      <c r="E573" s="155">
        <v>44489</v>
      </c>
      <c r="F573" s="156">
        <f t="shared" si="60"/>
        <v>15.810958904109588</v>
      </c>
      <c r="G573" s="157">
        <v>20</v>
      </c>
      <c r="H573" s="158">
        <v>0.06</v>
      </c>
      <c r="I573" s="159">
        <f t="shared" si="62"/>
        <v>4.7500000000000001E-2</v>
      </c>
      <c r="J573" s="213">
        <v>8857</v>
      </c>
      <c r="K573" s="214">
        <v>902.57</v>
      </c>
      <c r="L573" s="128">
        <v>0.37</v>
      </c>
      <c r="M573" s="160">
        <f t="shared" si="56"/>
        <v>12134.09</v>
      </c>
      <c r="N573" s="160">
        <f t="shared" si="57"/>
        <v>9112.9509206164385</v>
      </c>
      <c r="O573" s="160">
        <f t="shared" si="58"/>
        <v>3021.1390793835617</v>
      </c>
      <c r="P573" s="161">
        <v>0.25</v>
      </c>
      <c r="Q573" s="160">
        <f t="shared" si="61"/>
        <v>2265.8543095376713</v>
      </c>
      <c r="R573" s="175">
        <f t="shared" si="59"/>
        <v>1363.2843095376711</v>
      </c>
    </row>
    <row r="574" spans="2:18" ht="15" x14ac:dyDescent="0.2">
      <c r="B574" s="126">
        <v>570</v>
      </c>
      <c r="C574" s="129" t="s">
        <v>1592</v>
      </c>
      <c r="D574" s="113">
        <v>38718</v>
      </c>
      <c r="E574" s="155">
        <v>44489</v>
      </c>
      <c r="F574" s="156">
        <f t="shared" si="60"/>
        <v>15.810958904109588</v>
      </c>
      <c r="G574" s="157">
        <v>20</v>
      </c>
      <c r="H574" s="158">
        <v>0.06</v>
      </c>
      <c r="I574" s="159">
        <f t="shared" si="62"/>
        <v>4.7500000000000001E-2</v>
      </c>
      <c r="J574" s="213">
        <v>8857</v>
      </c>
      <c r="K574" s="214">
        <v>442.85</v>
      </c>
      <c r="L574" s="128">
        <v>0.37</v>
      </c>
      <c r="M574" s="160">
        <f t="shared" si="56"/>
        <v>12134.09</v>
      </c>
      <c r="N574" s="160">
        <f t="shared" si="57"/>
        <v>9112.9509206164385</v>
      </c>
      <c r="O574" s="160">
        <f t="shared" si="58"/>
        <v>3021.1390793835617</v>
      </c>
      <c r="P574" s="161">
        <v>0.25</v>
      </c>
      <c r="Q574" s="160">
        <f t="shared" si="61"/>
        <v>2265.8543095376713</v>
      </c>
      <c r="R574" s="175">
        <f t="shared" si="59"/>
        <v>1823.0043095376714</v>
      </c>
    </row>
    <row r="575" spans="2:18" ht="15" x14ac:dyDescent="0.2">
      <c r="B575" s="126">
        <v>571</v>
      </c>
      <c r="C575" s="129" t="s">
        <v>1593</v>
      </c>
      <c r="D575" s="113">
        <v>38718</v>
      </c>
      <c r="E575" s="155">
        <v>44489</v>
      </c>
      <c r="F575" s="156">
        <f t="shared" si="60"/>
        <v>15.810958904109588</v>
      </c>
      <c r="G575" s="157">
        <v>20</v>
      </c>
      <c r="H575" s="158">
        <v>0.06</v>
      </c>
      <c r="I575" s="159">
        <f t="shared" si="62"/>
        <v>4.7500000000000001E-2</v>
      </c>
      <c r="J575" s="213">
        <v>8857</v>
      </c>
      <c r="K575" s="214">
        <v>442.85</v>
      </c>
      <c r="L575" s="128">
        <v>0.37</v>
      </c>
      <c r="M575" s="160">
        <f t="shared" si="56"/>
        <v>12134.09</v>
      </c>
      <c r="N575" s="160">
        <f t="shared" si="57"/>
        <v>9112.9509206164385</v>
      </c>
      <c r="O575" s="160">
        <f t="shared" si="58"/>
        <v>3021.1390793835617</v>
      </c>
      <c r="P575" s="161">
        <v>0.25</v>
      </c>
      <c r="Q575" s="160">
        <f t="shared" si="61"/>
        <v>2265.8543095376713</v>
      </c>
      <c r="R575" s="175">
        <f t="shared" si="59"/>
        <v>1823.0043095376714</v>
      </c>
    </row>
    <row r="576" spans="2:18" ht="15" x14ac:dyDescent="0.2">
      <c r="B576" s="126">
        <v>572</v>
      </c>
      <c r="C576" s="129" t="s">
        <v>1104</v>
      </c>
      <c r="D576" s="113">
        <v>38718</v>
      </c>
      <c r="E576" s="155">
        <v>44489</v>
      </c>
      <c r="F576" s="156">
        <f t="shared" si="60"/>
        <v>15.810958904109588</v>
      </c>
      <c r="G576" s="157">
        <v>20</v>
      </c>
      <c r="H576" s="158">
        <v>0.06</v>
      </c>
      <c r="I576" s="159">
        <f t="shared" si="62"/>
        <v>4.7500000000000001E-2</v>
      </c>
      <c r="J576" s="213">
        <v>61410</v>
      </c>
      <c r="K576" s="214">
        <v>7536.25</v>
      </c>
      <c r="L576" s="128">
        <v>0.37</v>
      </c>
      <c r="M576" s="160">
        <f t="shared" si="56"/>
        <v>84131.700000000012</v>
      </c>
      <c r="N576" s="160">
        <f t="shared" si="57"/>
        <v>63184.635433561649</v>
      </c>
      <c r="O576" s="160">
        <f t="shared" si="58"/>
        <v>20947.064566438363</v>
      </c>
      <c r="P576" s="161">
        <v>0.25</v>
      </c>
      <c r="Q576" s="160">
        <f t="shared" si="61"/>
        <v>15710.298424828772</v>
      </c>
      <c r="R576" s="175">
        <f t="shared" si="59"/>
        <v>8174.0484248287721</v>
      </c>
    </row>
    <row r="577" spans="2:18" ht="15" x14ac:dyDescent="0.2">
      <c r="B577" s="126">
        <v>573</v>
      </c>
      <c r="C577" s="129" t="s">
        <v>1767</v>
      </c>
      <c r="D577" s="113">
        <v>38718</v>
      </c>
      <c r="E577" s="155">
        <v>44489</v>
      </c>
      <c r="F577" s="156">
        <f t="shared" si="60"/>
        <v>15.810958904109588</v>
      </c>
      <c r="G577" s="157">
        <v>15</v>
      </c>
      <c r="H577" s="158">
        <v>0.06</v>
      </c>
      <c r="I577" s="159">
        <f t="shared" si="62"/>
        <v>6.3333333333333325E-2</v>
      </c>
      <c r="J577" s="213">
        <v>3612</v>
      </c>
      <c r="K577" s="214">
        <v>368.43</v>
      </c>
      <c r="L577" s="128">
        <v>0.37</v>
      </c>
      <c r="M577" s="160">
        <f t="shared" si="56"/>
        <v>4948.4400000000005</v>
      </c>
      <c r="N577" s="160">
        <f t="shared" si="57"/>
        <v>4955.1734936986304</v>
      </c>
      <c r="O577" s="160">
        <f t="shared" si="58"/>
        <v>247.42200000000003</v>
      </c>
      <c r="P577" s="161">
        <v>0.25</v>
      </c>
      <c r="Q577" s="160">
        <f t="shared" si="61"/>
        <v>296.90640000000002</v>
      </c>
      <c r="R577" s="175">
        <f t="shared" si="59"/>
        <v>-71.523599999999988</v>
      </c>
    </row>
    <row r="578" spans="2:18" ht="15" x14ac:dyDescent="0.2">
      <c r="B578" s="126">
        <v>574</v>
      </c>
      <c r="C578" s="129" t="s">
        <v>1768</v>
      </c>
      <c r="D578" s="113">
        <v>38718</v>
      </c>
      <c r="E578" s="155">
        <v>44489</v>
      </c>
      <c r="F578" s="156">
        <f t="shared" si="60"/>
        <v>15.810958904109588</v>
      </c>
      <c r="G578" s="157">
        <v>3</v>
      </c>
      <c r="H578" s="158">
        <v>0.06</v>
      </c>
      <c r="I578" s="159">
        <f t="shared" si="62"/>
        <v>0.31666666666666665</v>
      </c>
      <c r="J578" s="213">
        <v>3612</v>
      </c>
      <c r="K578" s="214">
        <v>180.6</v>
      </c>
      <c r="L578" s="128">
        <v>0.37</v>
      </c>
      <c r="M578" s="160">
        <f t="shared" si="56"/>
        <v>4948.4400000000005</v>
      </c>
      <c r="N578" s="160">
        <f t="shared" si="57"/>
        <v>24775.86746849315</v>
      </c>
      <c r="O578" s="160">
        <f t="shared" si="58"/>
        <v>247.42200000000003</v>
      </c>
      <c r="P578" s="161">
        <v>0.25</v>
      </c>
      <c r="Q578" s="160">
        <f t="shared" si="61"/>
        <v>296.90640000000002</v>
      </c>
      <c r="R578" s="175">
        <f t="shared" si="59"/>
        <v>116.30640000000002</v>
      </c>
    </row>
    <row r="579" spans="2:18" ht="15" x14ac:dyDescent="0.2">
      <c r="B579" s="126">
        <v>575</v>
      </c>
      <c r="C579" s="129" t="s">
        <v>1769</v>
      </c>
      <c r="D579" s="113">
        <v>38718</v>
      </c>
      <c r="E579" s="155">
        <v>44489</v>
      </c>
      <c r="F579" s="156">
        <f t="shared" si="60"/>
        <v>15.810958904109588</v>
      </c>
      <c r="G579" s="157">
        <v>15</v>
      </c>
      <c r="H579" s="158">
        <v>0.06</v>
      </c>
      <c r="I579" s="159">
        <f t="shared" si="62"/>
        <v>6.3333333333333325E-2</v>
      </c>
      <c r="J579" s="213">
        <v>3612</v>
      </c>
      <c r="K579" s="214">
        <v>180.6</v>
      </c>
      <c r="L579" s="128">
        <v>0.37</v>
      </c>
      <c r="M579" s="160">
        <f t="shared" si="56"/>
        <v>4948.4400000000005</v>
      </c>
      <c r="N579" s="160">
        <f t="shared" si="57"/>
        <v>4955.1734936986304</v>
      </c>
      <c r="O579" s="160">
        <f t="shared" si="58"/>
        <v>247.42200000000003</v>
      </c>
      <c r="P579" s="161">
        <v>0.25</v>
      </c>
      <c r="Q579" s="160">
        <f t="shared" si="61"/>
        <v>296.90640000000002</v>
      </c>
      <c r="R579" s="175">
        <f t="shared" si="59"/>
        <v>116.30640000000002</v>
      </c>
    </row>
    <row r="580" spans="2:18" ht="15" x14ac:dyDescent="0.2">
      <c r="B580" s="126">
        <v>576</v>
      </c>
      <c r="C580" s="129" t="s">
        <v>1626</v>
      </c>
      <c r="D580" s="113">
        <v>38718</v>
      </c>
      <c r="E580" s="155">
        <v>44489</v>
      </c>
      <c r="F580" s="156">
        <f t="shared" si="60"/>
        <v>15.810958904109588</v>
      </c>
      <c r="G580" s="157">
        <v>10</v>
      </c>
      <c r="H580" s="158">
        <v>0.06</v>
      </c>
      <c r="I580" s="159">
        <f t="shared" si="62"/>
        <v>9.5000000000000001E-2</v>
      </c>
      <c r="J580" s="213">
        <v>7700</v>
      </c>
      <c r="K580" s="214">
        <v>944.95</v>
      </c>
      <c r="L580" s="128">
        <v>0.37</v>
      </c>
      <c r="M580" s="160">
        <f t="shared" si="56"/>
        <v>10549</v>
      </c>
      <c r="N580" s="160">
        <f t="shared" si="57"/>
        <v>15845.031520547944</v>
      </c>
      <c r="O580" s="160">
        <f t="shared" si="58"/>
        <v>527.45000000000005</v>
      </c>
      <c r="P580" s="161">
        <v>0.25</v>
      </c>
      <c r="Q580" s="160">
        <f t="shared" si="61"/>
        <v>632.93999999999994</v>
      </c>
      <c r="R580" s="175">
        <f t="shared" si="59"/>
        <v>-312.0100000000001</v>
      </c>
    </row>
    <row r="581" spans="2:18" ht="15" x14ac:dyDescent="0.2">
      <c r="B581" s="126">
        <v>577</v>
      </c>
      <c r="C581" s="129" t="s">
        <v>2220</v>
      </c>
      <c r="D581" s="113">
        <v>38718</v>
      </c>
      <c r="E581" s="155">
        <v>44489</v>
      </c>
      <c r="F581" s="156">
        <f t="shared" si="60"/>
        <v>15.810958904109588</v>
      </c>
      <c r="G581" s="157">
        <v>20</v>
      </c>
      <c r="H581" s="158">
        <v>0.06</v>
      </c>
      <c r="I581" s="159">
        <f t="shared" si="62"/>
        <v>4.7500000000000001E-2</v>
      </c>
      <c r="J581" s="213">
        <v>453</v>
      </c>
      <c r="K581" s="214">
        <v>46.2</v>
      </c>
      <c r="L581" s="128">
        <v>0.37</v>
      </c>
      <c r="M581" s="160">
        <f t="shared" ref="M581:M644" si="63">J581*(1+L581)</f>
        <v>620.61</v>
      </c>
      <c r="N581" s="160">
        <f t="shared" ref="N581:N644" si="64">F581*I581*M581</f>
        <v>466.09086226027398</v>
      </c>
      <c r="O581" s="160">
        <f t="shared" ref="O581:O644" si="65">IF(M581-N581&lt;=0,5%*M581,M581-N581)</f>
        <v>154.51913773972603</v>
      </c>
      <c r="P581" s="161">
        <v>0.25</v>
      </c>
      <c r="Q581" s="160">
        <f t="shared" si="61"/>
        <v>115.88935330479453</v>
      </c>
      <c r="R581" s="175">
        <f t="shared" ref="R581:R644" si="66">Q581-K581</f>
        <v>69.689353304794523</v>
      </c>
    </row>
    <row r="582" spans="2:18" ht="15" x14ac:dyDescent="0.2">
      <c r="B582" s="126">
        <v>578</v>
      </c>
      <c r="C582" s="129" t="s">
        <v>2221</v>
      </c>
      <c r="D582" s="113">
        <v>38718</v>
      </c>
      <c r="E582" s="155">
        <v>44489</v>
      </c>
      <c r="F582" s="156">
        <f t="shared" ref="F582:F645" si="67">(E582-D582)/365</f>
        <v>15.810958904109588</v>
      </c>
      <c r="G582" s="157">
        <v>10</v>
      </c>
      <c r="H582" s="158">
        <v>0.06</v>
      </c>
      <c r="I582" s="159">
        <f t="shared" si="62"/>
        <v>9.5000000000000001E-2</v>
      </c>
      <c r="J582" s="213">
        <v>453</v>
      </c>
      <c r="K582" s="214">
        <v>22.65</v>
      </c>
      <c r="L582" s="128">
        <v>0.37</v>
      </c>
      <c r="M582" s="160">
        <f t="shared" si="63"/>
        <v>620.61</v>
      </c>
      <c r="N582" s="160">
        <f t="shared" si="64"/>
        <v>932.18172452054796</v>
      </c>
      <c r="O582" s="160">
        <f t="shared" si="65"/>
        <v>31.030500000000004</v>
      </c>
      <c r="P582" s="161">
        <v>0.25</v>
      </c>
      <c r="Q582" s="160">
        <f t="shared" ref="Q582:Q645" si="68">IF(K582&lt;=0,0,IF(O582&gt;M582*H582, O582*(1-P582),M582*H582))</f>
        <v>37.236600000000003</v>
      </c>
      <c r="R582" s="175">
        <f t="shared" si="66"/>
        <v>14.586600000000004</v>
      </c>
    </row>
    <row r="583" spans="2:18" ht="15" x14ac:dyDescent="0.2">
      <c r="B583" s="126">
        <v>579</v>
      </c>
      <c r="C583" s="129" t="s">
        <v>2222</v>
      </c>
      <c r="D583" s="113">
        <v>38718</v>
      </c>
      <c r="E583" s="155">
        <v>44489</v>
      </c>
      <c r="F583" s="156">
        <f t="shared" si="67"/>
        <v>15.810958904109588</v>
      </c>
      <c r="G583" s="157">
        <v>10</v>
      </c>
      <c r="H583" s="158">
        <v>0.06</v>
      </c>
      <c r="I583" s="159">
        <f t="shared" si="62"/>
        <v>9.5000000000000001E-2</v>
      </c>
      <c r="J583" s="213">
        <v>453</v>
      </c>
      <c r="K583" s="214">
        <v>22.65</v>
      </c>
      <c r="L583" s="128">
        <v>0.37</v>
      </c>
      <c r="M583" s="160">
        <f t="shared" si="63"/>
        <v>620.61</v>
      </c>
      <c r="N583" s="160">
        <f t="shared" si="64"/>
        <v>932.18172452054796</v>
      </c>
      <c r="O583" s="160">
        <f t="shared" si="65"/>
        <v>31.030500000000004</v>
      </c>
      <c r="P583" s="161">
        <v>0.25</v>
      </c>
      <c r="Q583" s="160">
        <f t="shared" si="68"/>
        <v>37.236600000000003</v>
      </c>
      <c r="R583" s="175">
        <f t="shared" si="66"/>
        <v>14.586600000000004</v>
      </c>
    </row>
    <row r="584" spans="2:18" ht="15" x14ac:dyDescent="0.2">
      <c r="B584" s="126">
        <v>580</v>
      </c>
      <c r="C584" s="129" t="s">
        <v>1435</v>
      </c>
      <c r="D584" s="113">
        <v>38718</v>
      </c>
      <c r="E584" s="155">
        <v>44489</v>
      </c>
      <c r="F584" s="156">
        <f t="shared" si="67"/>
        <v>15.810958904109588</v>
      </c>
      <c r="G584" s="157">
        <v>20</v>
      </c>
      <c r="H584" s="158">
        <v>0.06</v>
      </c>
      <c r="I584" s="159">
        <f t="shared" si="62"/>
        <v>4.7500000000000001E-2</v>
      </c>
      <c r="J584" s="213">
        <v>16591</v>
      </c>
      <c r="K584" s="214">
        <v>2036.06</v>
      </c>
      <c r="L584" s="128">
        <v>0.37</v>
      </c>
      <c r="M584" s="160">
        <f t="shared" si="63"/>
        <v>22729.670000000002</v>
      </c>
      <c r="N584" s="160">
        <f t="shared" si="64"/>
        <v>17070.449218013699</v>
      </c>
      <c r="O584" s="160">
        <f t="shared" si="65"/>
        <v>5659.2207819863033</v>
      </c>
      <c r="P584" s="161">
        <v>0.25</v>
      </c>
      <c r="Q584" s="160">
        <f t="shared" si="68"/>
        <v>4244.4155864897275</v>
      </c>
      <c r="R584" s="175">
        <f t="shared" si="66"/>
        <v>2208.3555864897276</v>
      </c>
    </row>
    <row r="585" spans="2:18" ht="15" x14ac:dyDescent="0.2">
      <c r="B585" s="126">
        <v>581</v>
      </c>
      <c r="C585" s="129" t="s">
        <v>2056</v>
      </c>
      <c r="D585" s="113">
        <v>38718</v>
      </c>
      <c r="E585" s="155">
        <v>44489</v>
      </c>
      <c r="F585" s="156">
        <f t="shared" si="67"/>
        <v>15.810958904109588</v>
      </c>
      <c r="G585" s="157">
        <v>20</v>
      </c>
      <c r="H585" s="158">
        <v>0.06</v>
      </c>
      <c r="I585" s="159">
        <f t="shared" si="62"/>
        <v>4.7500000000000001E-2</v>
      </c>
      <c r="J585" s="213">
        <v>976</v>
      </c>
      <c r="K585" s="214">
        <v>99.59</v>
      </c>
      <c r="L585" s="128">
        <v>0.37</v>
      </c>
      <c r="M585" s="160">
        <f t="shared" si="63"/>
        <v>1337.1200000000001</v>
      </c>
      <c r="N585" s="160">
        <f t="shared" si="64"/>
        <v>1004.2045950684932</v>
      </c>
      <c r="O585" s="160">
        <f t="shared" si="65"/>
        <v>332.91540493150694</v>
      </c>
      <c r="P585" s="161">
        <v>0.25</v>
      </c>
      <c r="Q585" s="160">
        <f t="shared" si="68"/>
        <v>249.68655369863021</v>
      </c>
      <c r="R585" s="175">
        <f t="shared" si="66"/>
        <v>150.0965536986302</v>
      </c>
    </row>
    <row r="586" spans="2:18" ht="15" x14ac:dyDescent="0.2">
      <c r="B586" s="126">
        <v>582</v>
      </c>
      <c r="C586" s="129" t="s">
        <v>1952</v>
      </c>
      <c r="D586" s="113">
        <v>38718</v>
      </c>
      <c r="E586" s="155">
        <v>44489</v>
      </c>
      <c r="F586" s="156">
        <f t="shared" si="67"/>
        <v>15.810958904109588</v>
      </c>
      <c r="G586" s="157">
        <v>20</v>
      </c>
      <c r="H586" s="158">
        <v>0.06</v>
      </c>
      <c r="I586" s="159">
        <f t="shared" ref="I586:I649" si="69">(95/G586/100)</f>
        <v>4.7500000000000001E-2</v>
      </c>
      <c r="J586" s="213">
        <v>976</v>
      </c>
      <c r="K586" s="214">
        <v>48.8</v>
      </c>
      <c r="L586" s="128">
        <v>0.37</v>
      </c>
      <c r="M586" s="160">
        <f t="shared" si="63"/>
        <v>1337.1200000000001</v>
      </c>
      <c r="N586" s="160">
        <f t="shared" si="64"/>
        <v>1004.2045950684932</v>
      </c>
      <c r="O586" s="160">
        <f t="shared" si="65"/>
        <v>332.91540493150694</v>
      </c>
      <c r="P586" s="161">
        <v>0.25</v>
      </c>
      <c r="Q586" s="160">
        <f t="shared" si="68"/>
        <v>249.68655369863021</v>
      </c>
      <c r="R586" s="175">
        <f t="shared" si="66"/>
        <v>200.88655369863022</v>
      </c>
    </row>
    <row r="587" spans="2:18" ht="15" x14ac:dyDescent="0.2">
      <c r="B587" s="126">
        <v>583</v>
      </c>
      <c r="C587" s="129" t="s">
        <v>2057</v>
      </c>
      <c r="D587" s="113">
        <v>38718</v>
      </c>
      <c r="E587" s="155">
        <v>44489</v>
      </c>
      <c r="F587" s="156">
        <f t="shared" si="67"/>
        <v>15.810958904109588</v>
      </c>
      <c r="G587" s="157">
        <v>20</v>
      </c>
      <c r="H587" s="158">
        <v>0.06</v>
      </c>
      <c r="I587" s="159">
        <f t="shared" si="69"/>
        <v>4.7500000000000001E-2</v>
      </c>
      <c r="J587" s="213">
        <v>976</v>
      </c>
      <c r="K587" s="214">
        <v>48.8</v>
      </c>
      <c r="L587" s="128">
        <v>0.37</v>
      </c>
      <c r="M587" s="160">
        <f t="shared" si="63"/>
        <v>1337.1200000000001</v>
      </c>
      <c r="N587" s="160">
        <f t="shared" si="64"/>
        <v>1004.2045950684932</v>
      </c>
      <c r="O587" s="160">
        <f t="shared" si="65"/>
        <v>332.91540493150694</v>
      </c>
      <c r="P587" s="161">
        <v>0.25</v>
      </c>
      <c r="Q587" s="160">
        <f t="shared" si="68"/>
        <v>249.68655369863021</v>
      </c>
      <c r="R587" s="175">
        <f t="shared" si="66"/>
        <v>200.88655369863022</v>
      </c>
    </row>
    <row r="588" spans="2:18" ht="15" x14ac:dyDescent="0.2">
      <c r="B588" s="126">
        <v>584</v>
      </c>
      <c r="C588" s="129" t="s">
        <v>2540</v>
      </c>
      <c r="D588" s="113">
        <v>38718</v>
      </c>
      <c r="E588" s="155">
        <v>44489</v>
      </c>
      <c r="F588" s="156">
        <f t="shared" si="67"/>
        <v>15.810958904109588</v>
      </c>
      <c r="G588" s="157">
        <v>20</v>
      </c>
      <c r="H588" s="158">
        <v>0.06</v>
      </c>
      <c r="I588" s="159">
        <f t="shared" si="69"/>
        <v>4.7500000000000001E-2</v>
      </c>
      <c r="J588" s="213">
        <v>0</v>
      </c>
      <c r="K588" s="214">
        <v>0</v>
      </c>
      <c r="L588" s="128">
        <v>0.37</v>
      </c>
      <c r="M588" s="160">
        <f t="shared" si="63"/>
        <v>0</v>
      </c>
      <c r="N588" s="160">
        <f t="shared" si="64"/>
        <v>0</v>
      </c>
      <c r="O588" s="160">
        <f t="shared" si="65"/>
        <v>0</v>
      </c>
      <c r="P588" s="161">
        <v>0.25</v>
      </c>
      <c r="Q588" s="160">
        <f t="shared" si="68"/>
        <v>0</v>
      </c>
      <c r="R588" s="175">
        <f t="shared" si="66"/>
        <v>0</v>
      </c>
    </row>
    <row r="589" spans="2:18" ht="15" x14ac:dyDescent="0.2">
      <c r="B589" s="126">
        <v>585</v>
      </c>
      <c r="C589" s="129" t="s">
        <v>2541</v>
      </c>
      <c r="D589" s="113">
        <v>38718</v>
      </c>
      <c r="E589" s="155">
        <v>44489</v>
      </c>
      <c r="F589" s="156">
        <f t="shared" si="67"/>
        <v>15.810958904109588</v>
      </c>
      <c r="G589" s="157">
        <v>15</v>
      </c>
      <c r="H589" s="158">
        <v>0.06</v>
      </c>
      <c r="I589" s="159">
        <f t="shared" si="69"/>
        <v>6.3333333333333325E-2</v>
      </c>
      <c r="J589" s="213">
        <v>0</v>
      </c>
      <c r="K589" s="214">
        <v>0</v>
      </c>
      <c r="L589" s="128">
        <v>0.37</v>
      </c>
      <c r="M589" s="160">
        <f t="shared" si="63"/>
        <v>0</v>
      </c>
      <c r="N589" s="160">
        <f t="shared" si="64"/>
        <v>0</v>
      </c>
      <c r="O589" s="160">
        <f t="shared" si="65"/>
        <v>0</v>
      </c>
      <c r="P589" s="161">
        <v>0.25</v>
      </c>
      <c r="Q589" s="160">
        <f t="shared" si="68"/>
        <v>0</v>
      </c>
      <c r="R589" s="175">
        <f t="shared" si="66"/>
        <v>0</v>
      </c>
    </row>
    <row r="590" spans="2:18" ht="15" x14ac:dyDescent="0.2">
      <c r="B590" s="126">
        <v>586</v>
      </c>
      <c r="C590" s="129" t="s">
        <v>2542</v>
      </c>
      <c r="D590" s="113">
        <v>38718</v>
      </c>
      <c r="E590" s="155">
        <v>44489</v>
      </c>
      <c r="F590" s="156">
        <f t="shared" si="67"/>
        <v>15.810958904109588</v>
      </c>
      <c r="G590" s="157">
        <v>20</v>
      </c>
      <c r="H590" s="158">
        <v>0.06</v>
      </c>
      <c r="I590" s="159">
        <f t="shared" si="69"/>
        <v>4.7500000000000001E-2</v>
      </c>
      <c r="J590" s="213">
        <v>0</v>
      </c>
      <c r="K590" s="214">
        <v>0</v>
      </c>
      <c r="L590" s="128">
        <v>0.37</v>
      </c>
      <c r="M590" s="160">
        <f t="shared" si="63"/>
        <v>0</v>
      </c>
      <c r="N590" s="160">
        <f t="shared" si="64"/>
        <v>0</v>
      </c>
      <c r="O590" s="160">
        <f t="shared" si="65"/>
        <v>0</v>
      </c>
      <c r="P590" s="161">
        <v>0.25</v>
      </c>
      <c r="Q590" s="160">
        <f t="shared" si="68"/>
        <v>0</v>
      </c>
      <c r="R590" s="175">
        <f t="shared" si="66"/>
        <v>0</v>
      </c>
    </row>
    <row r="591" spans="2:18" ht="15" x14ac:dyDescent="0.2">
      <c r="B591" s="126">
        <v>587</v>
      </c>
      <c r="C591" s="129" t="s">
        <v>2543</v>
      </c>
      <c r="D591" s="113">
        <v>38718</v>
      </c>
      <c r="E591" s="155">
        <v>44489</v>
      </c>
      <c r="F591" s="156">
        <f t="shared" si="67"/>
        <v>15.810958904109588</v>
      </c>
      <c r="G591" s="157">
        <v>20</v>
      </c>
      <c r="H591" s="158">
        <v>0.06</v>
      </c>
      <c r="I591" s="159">
        <f t="shared" si="69"/>
        <v>4.7500000000000001E-2</v>
      </c>
      <c r="J591" s="213">
        <v>0</v>
      </c>
      <c r="K591" s="214">
        <v>0</v>
      </c>
      <c r="L591" s="128">
        <v>0.37</v>
      </c>
      <c r="M591" s="160">
        <f t="shared" si="63"/>
        <v>0</v>
      </c>
      <c r="N591" s="160">
        <f t="shared" si="64"/>
        <v>0</v>
      </c>
      <c r="O591" s="160">
        <f t="shared" si="65"/>
        <v>0</v>
      </c>
      <c r="P591" s="161">
        <v>0.25</v>
      </c>
      <c r="Q591" s="160">
        <f t="shared" si="68"/>
        <v>0</v>
      </c>
      <c r="R591" s="175">
        <f t="shared" si="66"/>
        <v>0</v>
      </c>
    </row>
    <row r="592" spans="2:18" ht="15" x14ac:dyDescent="0.2">
      <c r="B592" s="126">
        <v>588</v>
      </c>
      <c r="C592" s="129" t="s">
        <v>1326</v>
      </c>
      <c r="D592" s="113">
        <v>38718</v>
      </c>
      <c r="E592" s="155">
        <v>44489</v>
      </c>
      <c r="F592" s="156">
        <f t="shared" si="67"/>
        <v>15.810958904109588</v>
      </c>
      <c r="G592" s="157">
        <v>20</v>
      </c>
      <c r="H592" s="158">
        <v>0.06</v>
      </c>
      <c r="I592" s="159">
        <f t="shared" si="69"/>
        <v>4.7500000000000001E-2</v>
      </c>
      <c r="J592" s="213">
        <v>24281</v>
      </c>
      <c r="K592" s="214">
        <v>2979.76</v>
      </c>
      <c r="L592" s="128">
        <v>0.37</v>
      </c>
      <c r="M592" s="160">
        <f t="shared" si="63"/>
        <v>33264.97</v>
      </c>
      <c r="N592" s="160">
        <f t="shared" si="64"/>
        <v>24982.675996780821</v>
      </c>
      <c r="O592" s="160">
        <f t="shared" si="65"/>
        <v>8282.29400321918</v>
      </c>
      <c r="P592" s="161">
        <v>0.25</v>
      </c>
      <c r="Q592" s="160">
        <f t="shared" si="68"/>
        <v>6211.720502414385</v>
      </c>
      <c r="R592" s="175">
        <f t="shared" si="66"/>
        <v>3231.9605024143848</v>
      </c>
    </row>
    <row r="593" spans="2:18" ht="15" x14ac:dyDescent="0.2">
      <c r="B593" s="126">
        <v>589</v>
      </c>
      <c r="C593" s="129" t="s">
        <v>1951</v>
      </c>
      <c r="D593" s="113">
        <v>38718</v>
      </c>
      <c r="E593" s="155">
        <v>44489</v>
      </c>
      <c r="F593" s="156">
        <f t="shared" si="67"/>
        <v>15.810958904109588</v>
      </c>
      <c r="G593" s="157">
        <v>20</v>
      </c>
      <c r="H593" s="158">
        <v>0.06</v>
      </c>
      <c r="I593" s="159">
        <f t="shared" si="69"/>
        <v>4.7500000000000001E-2</v>
      </c>
      <c r="J593" s="213">
        <v>1428</v>
      </c>
      <c r="K593" s="214">
        <v>145.30000000000001</v>
      </c>
      <c r="L593" s="128">
        <v>0.37</v>
      </c>
      <c r="M593" s="160">
        <f t="shared" si="63"/>
        <v>1956.3600000000001</v>
      </c>
      <c r="N593" s="160">
        <f t="shared" si="64"/>
        <v>1469.2665591780822</v>
      </c>
      <c r="O593" s="160">
        <f t="shared" si="65"/>
        <v>487.09344082191797</v>
      </c>
      <c r="P593" s="161">
        <v>0.25</v>
      </c>
      <c r="Q593" s="160">
        <f t="shared" si="68"/>
        <v>365.32008061643847</v>
      </c>
      <c r="R593" s="175">
        <f t="shared" si="66"/>
        <v>220.02008061643846</v>
      </c>
    </row>
    <row r="594" spans="2:18" ht="15" x14ac:dyDescent="0.2">
      <c r="B594" s="126">
        <v>590</v>
      </c>
      <c r="C594" s="129" t="s">
        <v>1952</v>
      </c>
      <c r="D594" s="113">
        <v>38718</v>
      </c>
      <c r="E594" s="155">
        <v>44489</v>
      </c>
      <c r="F594" s="156">
        <f t="shared" si="67"/>
        <v>15.810958904109588</v>
      </c>
      <c r="G594" s="157">
        <v>20</v>
      </c>
      <c r="H594" s="158">
        <v>0.06</v>
      </c>
      <c r="I594" s="159">
        <f t="shared" si="69"/>
        <v>4.7500000000000001E-2</v>
      </c>
      <c r="J594" s="213">
        <v>1428</v>
      </c>
      <c r="K594" s="214">
        <v>71.400000000000006</v>
      </c>
      <c r="L594" s="128">
        <v>0.37</v>
      </c>
      <c r="M594" s="160">
        <f t="shared" si="63"/>
        <v>1956.3600000000001</v>
      </c>
      <c r="N594" s="160">
        <f t="shared" si="64"/>
        <v>1469.2665591780822</v>
      </c>
      <c r="O594" s="160">
        <f t="shared" si="65"/>
        <v>487.09344082191797</v>
      </c>
      <c r="P594" s="161">
        <v>0.25</v>
      </c>
      <c r="Q594" s="160">
        <f t="shared" si="68"/>
        <v>365.32008061643847</v>
      </c>
      <c r="R594" s="175">
        <f t="shared" si="66"/>
        <v>293.92008061643844</v>
      </c>
    </row>
    <row r="595" spans="2:18" ht="15" x14ac:dyDescent="0.2">
      <c r="B595" s="126">
        <v>591</v>
      </c>
      <c r="C595" s="129" t="s">
        <v>1953</v>
      </c>
      <c r="D595" s="113">
        <v>38718</v>
      </c>
      <c r="E595" s="155">
        <v>44489</v>
      </c>
      <c r="F595" s="156">
        <f t="shared" si="67"/>
        <v>15.810958904109588</v>
      </c>
      <c r="G595" s="157">
        <v>20</v>
      </c>
      <c r="H595" s="158">
        <v>0.06</v>
      </c>
      <c r="I595" s="159">
        <f t="shared" si="69"/>
        <v>4.7500000000000001E-2</v>
      </c>
      <c r="J595" s="213">
        <v>1428</v>
      </c>
      <c r="K595" s="214">
        <v>71.400000000000006</v>
      </c>
      <c r="L595" s="128">
        <v>0.37</v>
      </c>
      <c r="M595" s="160">
        <f t="shared" si="63"/>
        <v>1956.3600000000001</v>
      </c>
      <c r="N595" s="160">
        <f t="shared" si="64"/>
        <v>1469.2665591780822</v>
      </c>
      <c r="O595" s="160">
        <f t="shared" si="65"/>
        <v>487.09344082191797</v>
      </c>
      <c r="P595" s="161">
        <v>0.25</v>
      </c>
      <c r="Q595" s="160">
        <f t="shared" si="68"/>
        <v>365.32008061643847</v>
      </c>
      <c r="R595" s="175">
        <f t="shared" si="66"/>
        <v>293.92008061643844</v>
      </c>
    </row>
    <row r="596" spans="2:18" ht="15" x14ac:dyDescent="0.2">
      <c r="B596" s="126">
        <v>592</v>
      </c>
      <c r="C596" s="129" t="s">
        <v>1378</v>
      </c>
      <c r="D596" s="113">
        <v>38718</v>
      </c>
      <c r="E596" s="155">
        <v>44489</v>
      </c>
      <c r="F596" s="156">
        <f t="shared" si="67"/>
        <v>15.810958904109588</v>
      </c>
      <c r="G596" s="157">
        <v>20</v>
      </c>
      <c r="H596" s="158">
        <v>0.06</v>
      </c>
      <c r="I596" s="159">
        <f t="shared" si="69"/>
        <v>4.7500000000000001E-2</v>
      </c>
      <c r="J596" s="213">
        <v>20223</v>
      </c>
      <c r="K596" s="214">
        <v>2481.7800000000002</v>
      </c>
      <c r="L596" s="128">
        <v>0.37</v>
      </c>
      <c r="M596" s="160">
        <f t="shared" si="63"/>
        <v>27705.510000000002</v>
      </c>
      <c r="N596" s="160">
        <f t="shared" si="64"/>
        <v>20807.407301301369</v>
      </c>
      <c r="O596" s="160">
        <f t="shared" si="65"/>
        <v>6898.1026986986326</v>
      </c>
      <c r="P596" s="161">
        <v>0.25</v>
      </c>
      <c r="Q596" s="160">
        <f t="shared" si="68"/>
        <v>5173.5770240239744</v>
      </c>
      <c r="R596" s="175">
        <f t="shared" si="66"/>
        <v>2691.7970240239742</v>
      </c>
    </row>
    <row r="597" spans="2:18" ht="15" x14ac:dyDescent="0.2">
      <c r="B597" s="126">
        <v>593</v>
      </c>
      <c r="C597" s="129" t="s">
        <v>1999</v>
      </c>
      <c r="D597" s="113">
        <v>38718</v>
      </c>
      <c r="E597" s="155">
        <v>44489</v>
      </c>
      <c r="F597" s="156">
        <f t="shared" si="67"/>
        <v>15.810958904109588</v>
      </c>
      <c r="G597" s="157">
        <v>20</v>
      </c>
      <c r="H597" s="158">
        <v>0.06</v>
      </c>
      <c r="I597" s="159">
        <f t="shared" si="69"/>
        <v>4.7500000000000001E-2</v>
      </c>
      <c r="J597" s="213">
        <v>1190</v>
      </c>
      <c r="K597" s="214">
        <v>121.6</v>
      </c>
      <c r="L597" s="128">
        <v>0.37</v>
      </c>
      <c r="M597" s="160">
        <f t="shared" si="63"/>
        <v>1630.3000000000002</v>
      </c>
      <c r="N597" s="160">
        <f t="shared" si="64"/>
        <v>1224.3887993150686</v>
      </c>
      <c r="O597" s="160">
        <f t="shared" si="65"/>
        <v>405.9112006849316</v>
      </c>
      <c r="P597" s="161">
        <v>0.25</v>
      </c>
      <c r="Q597" s="160">
        <f t="shared" si="68"/>
        <v>304.4334005136987</v>
      </c>
      <c r="R597" s="175">
        <f t="shared" si="66"/>
        <v>182.83340051369871</v>
      </c>
    </row>
    <row r="598" spans="2:18" ht="15" x14ac:dyDescent="0.2">
      <c r="B598" s="126">
        <v>594</v>
      </c>
      <c r="C598" s="129" t="s">
        <v>2000</v>
      </c>
      <c r="D598" s="113">
        <v>38718</v>
      </c>
      <c r="E598" s="155">
        <v>44489</v>
      </c>
      <c r="F598" s="156">
        <f t="shared" si="67"/>
        <v>15.810958904109588</v>
      </c>
      <c r="G598" s="157">
        <v>20</v>
      </c>
      <c r="H598" s="158">
        <v>0.06</v>
      </c>
      <c r="I598" s="159">
        <f t="shared" si="69"/>
        <v>4.7500000000000001E-2</v>
      </c>
      <c r="J598" s="213">
        <v>1190</v>
      </c>
      <c r="K598" s="214">
        <v>59.5</v>
      </c>
      <c r="L598" s="128">
        <v>0.37</v>
      </c>
      <c r="M598" s="160">
        <f t="shared" si="63"/>
        <v>1630.3000000000002</v>
      </c>
      <c r="N598" s="160">
        <f t="shared" si="64"/>
        <v>1224.3887993150686</v>
      </c>
      <c r="O598" s="160">
        <f t="shared" si="65"/>
        <v>405.9112006849316</v>
      </c>
      <c r="P598" s="161">
        <v>0.25</v>
      </c>
      <c r="Q598" s="160">
        <f t="shared" si="68"/>
        <v>304.4334005136987</v>
      </c>
      <c r="R598" s="175">
        <f t="shared" si="66"/>
        <v>244.9334005136987</v>
      </c>
    </row>
    <row r="599" spans="2:18" ht="15" x14ac:dyDescent="0.2">
      <c r="B599" s="126">
        <v>595</v>
      </c>
      <c r="C599" s="129" t="s">
        <v>2001</v>
      </c>
      <c r="D599" s="113">
        <v>38718</v>
      </c>
      <c r="E599" s="155">
        <v>44489</v>
      </c>
      <c r="F599" s="156">
        <f t="shared" si="67"/>
        <v>15.810958904109588</v>
      </c>
      <c r="G599" s="157">
        <v>20</v>
      </c>
      <c r="H599" s="158">
        <v>0.06</v>
      </c>
      <c r="I599" s="159">
        <f t="shared" si="69"/>
        <v>4.7500000000000001E-2</v>
      </c>
      <c r="J599" s="213">
        <v>1190</v>
      </c>
      <c r="K599" s="214">
        <v>59.5</v>
      </c>
      <c r="L599" s="128">
        <v>0.37</v>
      </c>
      <c r="M599" s="160">
        <f t="shared" si="63"/>
        <v>1630.3000000000002</v>
      </c>
      <c r="N599" s="160">
        <f t="shared" si="64"/>
        <v>1224.3887993150686</v>
      </c>
      <c r="O599" s="160">
        <f t="shared" si="65"/>
        <v>405.9112006849316</v>
      </c>
      <c r="P599" s="161">
        <v>0.25</v>
      </c>
      <c r="Q599" s="160">
        <f t="shared" si="68"/>
        <v>304.4334005136987</v>
      </c>
      <c r="R599" s="175">
        <f t="shared" si="66"/>
        <v>244.9334005136987</v>
      </c>
    </row>
    <row r="600" spans="2:18" ht="15" x14ac:dyDescent="0.2">
      <c r="B600" s="126">
        <v>596</v>
      </c>
      <c r="C600" s="129" t="s">
        <v>554</v>
      </c>
      <c r="D600" s="113">
        <v>38718</v>
      </c>
      <c r="E600" s="155">
        <v>44489</v>
      </c>
      <c r="F600" s="156">
        <f t="shared" si="67"/>
        <v>15.810958904109588</v>
      </c>
      <c r="G600" s="157">
        <v>20</v>
      </c>
      <c r="H600" s="158">
        <v>0.06</v>
      </c>
      <c r="I600" s="159">
        <f t="shared" si="69"/>
        <v>4.7500000000000001E-2</v>
      </c>
      <c r="J600" s="213">
        <v>543871</v>
      </c>
      <c r="K600" s="214">
        <v>65198.06</v>
      </c>
      <c r="L600" s="128">
        <v>0.37</v>
      </c>
      <c r="M600" s="160">
        <f t="shared" si="63"/>
        <v>745103.27</v>
      </c>
      <c r="N600" s="160">
        <f t="shared" si="64"/>
        <v>559587.86611116433</v>
      </c>
      <c r="O600" s="160">
        <f t="shared" si="65"/>
        <v>185515.40388883569</v>
      </c>
      <c r="P600" s="161">
        <v>0.25</v>
      </c>
      <c r="Q600" s="160">
        <f t="shared" si="68"/>
        <v>139136.55291662677</v>
      </c>
      <c r="R600" s="175">
        <f t="shared" si="66"/>
        <v>73938.492916626768</v>
      </c>
    </row>
    <row r="601" spans="2:18" ht="15" x14ac:dyDescent="0.2">
      <c r="B601" s="126">
        <v>597</v>
      </c>
      <c r="C601" s="129" t="s">
        <v>1265</v>
      </c>
      <c r="D601" s="113">
        <v>38718</v>
      </c>
      <c r="E601" s="155">
        <v>44489</v>
      </c>
      <c r="F601" s="156">
        <f t="shared" si="67"/>
        <v>15.810958904109588</v>
      </c>
      <c r="G601" s="157">
        <v>20</v>
      </c>
      <c r="H601" s="158">
        <v>0.06</v>
      </c>
      <c r="I601" s="159">
        <f t="shared" si="69"/>
        <v>4.7500000000000001E-2</v>
      </c>
      <c r="J601" s="213">
        <v>31992</v>
      </c>
      <c r="K601" s="214">
        <v>3261.66</v>
      </c>
      <c r="L601" s="128">
        <v>0.37</v>
      </c>
      <c r="M601" s="160">
        <f t="shared" si="63"/>
        <v>43829.04</v>
      </c>
      <c r="N601" s="160">
        <f t="shared" si="64"/>
        <v>32916.509636712326</v>
      </c>
      <c r="O601" s="160">
        <f t="shared" si="65"/>
        <v>10912.530363287675</v>
      </c>
      <c r="P601" s="161">
        <v>0.25</v>
      </c>
      <c r="Q601" s="160">
        <f t="shared" si="68"/>
        <v>8184.3977724657561</v>
      </c>
      <c r="R601" s="175">
        <f t="shared" si="66"/>
        <v>4922.7377724657563</v>
      </c>
    </row>
    <row r="602" spans="2:18" ht="15" x14ac:dyDescent="0.2">
      <c r="B602" s="126">
        <v>598</v>
      </c>
      <c r="C602" s="129" t="s">
        <v>1266</v>
      </c>
      <c r="D602" s="113">
        <v>38718</v>
      </c>
      <c r="E602" s="155">
        <v>44489</v>
      </c>
      <c r="F602" s="156">
        <f t="shared" si="67"/>
        <v>15.810958904109588</v>
      </c>
      <c r="G602" s="157">
        <v>20</v>
      </c>
      <c r="H602" s="158">
        <v>0.06</v>
      </c>
      <c r="I602" s="159">
        <f t="shared" si="69"/>
        <v>4.7500000000000001E-2</v>
      </c>
      <c r="J602" s="213">
        <v>31992</v>
      </c>
      <c r="K602" s="214">
        <v>1599.6</v>
      </c>
      <c r="L602" s="128">
        <v>0.37</v>
      </c>
      <c r="M602" s="160">
        <f t="shared" si="63"/>
        <v>43829.04</v>
      </c>
      <c r="N602" s="160">
        <f t="shared" si="64"/>
        <v>32916.509636712326</v>
      </c>
      <c r="O602" s="160">
        <f t="shared" si="65"/>
        <v>10912.530363287675</v>
      </c>
      <c r="P602" s="161">
        <v>0.25</v>
      </c>
      <c r="Q602" s="160">
        <f t="shared" si="68"/>
        <v>8184.3977724657561</v>
      </c>
      <c r="R602" s="175">
        <f t="shared" si="66"/>
        <v>6584.7977724657558</v>
      </c>
    </row>
    <row r="603" spans="2:18" ht="15" x14ac:dyDescent="0.2">
      <c r="B603" s="126">
        <v>599</v>
      </c>
      <c r="C603" s="129" t="s">
        <v>1267</v>
      </c>
      <c r="D603" s="113">
        <v>38718</v>
      </c>
      <c r="E603" s="155">
        <v>44489</v>
      </c>
      <c r="F603" s="156">
        <f t="shared" si="67"/>
        <v>15.810958904109588</v>
      </c>
      <c r="G603" s="157">
        <v>20</v>
      </c>
      <c r="H603" s="158">
        <v>0.06</v>
      </c>
      <c r="I603" s="159">
        <f t="shared" si="69"/>
        <v>4.7500000000000001E-2</v>
      </c>
      <c r="J603" s="213">
        <v>31992</v>
      </c>
      <c r="K603" s="214">
        <v>1599.6</v>
      </c>
      <c r="L603" s="128">
        <v>0.37</v>
      </c>
      <c r="M603" s="160">
        <f t="shared" si="63"/>
        <v>43829.04</v>
      </c>
      <c r="N603" s="160">
        <f t="shared" si="64"/>
        <v>32916.509636712326</v>
      </c>
      <c r="O603" s="160">
        <f t="shared" si="65"/>
        <v>10912.530363287675</v>
      </c>
      <c r="P603" s="161">
        <v>0.25</v>
      </c>
      <c r="Q603" s="160">
        <f t="shared" si="68"/>
        <v>8184.3977724657561</v>
      </c>
      <c r="R603" s="175">
        <f t="shared" si="66"/>
        <v>6584.7977724657558</v>
      </c>
    </row>
    <row r="604" spans="2:18" ht="15" x14ac:dyDescent="0.2">
      <c r="B604" s="126">
        <v>600</v>
      </c>
      <c r="C604" s="129" t="s">
        <v>387</v>
      </c>
      <c r="D604" s="113">
        <v>39718</v>
      </c>
      <c r="E604" s="155">
        <v>44489</v>
      </c>
      <c r="F604" s="156">
        <f t="shared" si="67"/>
        <v>13.07123287671233</v>
      </c>
      <c r="G604" s="157">
        <v>20</v>
      </c>
      <c r="H604" s="158">
        <v>0.06</v>
      </c>
      <c r="I604" s="159">
        <f t="shared" si="69"/>
        <v>4.7500000000000001E-2</v>
      </c>
      <c r="J604" s="213">
        <v>1184199</v>
      </c>
      <c r="K604" s="214">
        <v>354349.1</v>
      </c>
      <c r="L604" s="128">
        <v>0.1</v>
      </c>
      <c r="M604" s="160">
        <f t="shared" si="63"/>
        <v>1302618.9000000001</v>
      </c>
      <c r="N604" s="160">
        <f t="shared" si="64"/>
        <v>808774.66209657548</v>
      </c>
      <c r="O604" s="160">
        <f t="shared" si="65"/>
        <v>493844.23790342466</v>
      </c>
      <c r="P604" s="161">
        <v>0.25</v>
      </c>
      <c r="Q604" s="160">
        <f t="shared" si="68"/>
        <v>370383.17842756852</v>
      </c>
      <c r="R604" s="175">
        <f t="shared" si="66"/>
        <v>16034.078427568544</v>
      </c>
    </row>
    <row r="605" spans="2:18" ht="15" x14ac:dyDescent="0.2">
      <c r="B605" s="126">
        <v>601</v>
      </c>
      <c r="C605" s="129" t="s">
        <v>1057</v>
      </c>
      <c r="D605" s="113">
        <v>39718</v>
      </c>
      <c r="E605" s="155">
        <v>44489</v>
      </c>
      <c r="F605" s="156">
        <f t="shared" si="67"/>
        <v>13.07123287671233</v>
      </c>
      <c r="G605" s="157">
        <v>20</v>
      </c>
      <c r="H605" s="158">
        <v>0.06</v>
      </c>
      <c r="I605" s="159">
        <f t="shared" si="69"/>
        <v>4.7500000000000001E-2</v>
      </c>
      <c r="J605" s="213">
        <v>69659</v>
      </c>
      <c r="K605" s="214">
        <v>17752.96</v>
      </c>
      <c r="L605" s="128">
        <v>0.1</v>
      </c>
      <c r="M605" s="160">
        <f t="shared" si="63"/>
        <v>76624.900000000009</v>
      </c>
      <c r="N605" s="160">
        <f t="shared" si="64"/>
        <v>47575.140822602749</v>
      </c>
      <c r="O605" s="160">
        <f t="shared" si="65"/>
        <v>29049.75917739726</v>
      </c>
      <c r="P605" s="161">
        <v>0.25</v>
      </c>
      <c r="Q605" s="160">
        <f t="shared" si="68"/>
        <v>21787.319383047943</v>
      </c>
      <c r="R605" s="175">
        <f t="shared" si="66"/>
        <v>4034.359383047944</v>
      </c>
    </row>
    <row r="606" spans="2:18" ht="15" x14ac:dyDescent="0.2">
      <c r="B606" s="126">
        <v>602</v>
      </c>
      <c r="C606" s="129" t="s">
        <v>1058</v>
      </c>
      <c r="D606" s="113">
        <v>39718</v>
      </c>
      <c r="E606" s="155">
        <v>44489</v>
      </c>
      <c r="F606" s="156">
        <f t="shared" si="67"/>
        <v>13.07123287671233</v>
      </c>
      <c r="G606" s="157">
        <v>20</v>
      </c>
      <c r="H606" s="158">
        <v>0.06</v>
      </c>
      <c r="I606" s="159">
        <f t="shared" si="69"/>
        <v>4.7500000000000001E-2</v>
      </c>
      <c r="J606" s="213">
        <v>69659</v>
      </c>
      <c r="K606" s="214">
        <v>3482.95</v>
      </c>
      <c r="L606" s="128">
        <v>0.1</v>
      </c>
      <c r="M606" s="160">
        <f t="shared" si="63"/>
        <v>76624.900000000009</v>
      </c>
      <c r="N606" s="160">
        <f t="shared" si="64"/>
        <v>47575.140822602749</v>
      </c>
      <c r="O606" s="160">
        <f t="shared" si="65"/>
        <v>29049.75917739726</v>
      </c>
      <c r="P606" s="161">
        <v>0.25</v>
      </c>
      <c r="Q606" s="160">
        <f t="shared" si="68"/>
        <v>21787.319383047943</v>
      </c>
      <c r="R606" s="175">
        <f t="shared" si="66"/>
        <v>18304.369383047942</v>
      </c>
    </row>
    <row r="607" spans="2:18" ht="15" x14ac:dyDescent="0.2">
      <c r="B607" s="126">
        <v>603</v>
      </c>
      <c r="C607" s="129" t="s">
        <v>1059</v>
      </c>
      <c r="D607" s="113">
        <v>39718</v>
      </c>
      <c r="E607" s="155">
        <v>44489</v>
      </c>
      <c r="F607" s="156">
        <f t="shared" si="67"/>
        <v>13.07123287671233</v>
      </c>
      <c r="G607" s="157">
        <v>20</v>
      </c>
      <c r="H607" s="158">
        <v>0.06</v>
      </c>
      <c r="I607" s="159">
        <f t="shared" si="69"/>
        <v>4.7500000000000001E-2</v>
      </c>
      <c r="J607" s="213">
        <v>69659</v>
      </c>
      <c r="K607" s="214">
        <v>3482.95</v>
      </c>
      <c r="L607" s="128">
        <v>0.1</v>
      </c>
      <c r="M607" s="160">
        <f t="shared" si="63"/>
        <v>76624.900000000009</v>
      </c>
      <c r="N607" s="160">
        <f t="shared" si="64"/>
        <v>47575.140822602749</v>
      </c>
      <c r="O607" s="160">
        <f t="shared" si="65"/>
        <v>29049.75917739726</v>
      </c>
      <c r="P607" s="161">
        <v>0.25</v>
      </c>
      <c r="Q607" s="160">
        <f t="shared" si="68"/>
        <v>21787.319383047943</v>
      </c>
      <c r="R607" s="175">
        <f t="shared" si="66"/>
        <v>18304.369383047942</v>
      </c>
    </row>
    <row r="608" spans="2:18" ht="15" x14ac:dyDescent="0.2">
      <c r="B608" s="126">
        <v>604</v>
      </c>
      <c r="C608" s="129" t="s">
        <v>484</v>
      </c>
      <c r="D608" s="113">
        <v>39718</v>
      </c>
      <c r="E608" s="155">
        <v>44489</v>
      </c>
      <c r="F608" s="156">
        <f t="shared" si="67"/>
        <v>13.07123287671233</v>
      </c>
      <c r="G608" s="157">
        <v>20</v>
      </c>
      <c r="H608" s="158">
        <v>0.06</v>
      </c>
      <c r="I608" s="159">
        <f t="shared" si="69"/>
        <v>4.7500000000000001E-2</v>
      </c>
      <c r="J608" s="213">
        <v>755787</v>
      </c>
      <c r="K608" s="214">
        <v>136613.79999999999</v>
      </c>
      <c r="L608" s="128">
        <v>0.2</v>
      </c>
      <c r="M608" s="160">
        <f t="shared" si="63"/>
        <v>906944.4</v>
      </c>
      <c r="N608" s="160">
        <f t="shared" si="64"/>
        <v>563106.86928493157</v>
      </c>
      <c r="O608" s="160">
        <f t="shared" si="65"/>
        <v>343837.53071506845</v>
      </c>
      <c r="P608" s="161">
        <v>0.25</v>
      </c>
      <c r="Q608" s="160">
        <f t="shared" si="68"/>
        <v>257878.14803630134</v>
      </c>
      <c r="R608" s="176">
        <f t="shared" si="66"/>
        <v>121264.34803630135</v>
      </c>
    </row>
    <row r="609" spans="2:18" ht="15" x14ac:dyDescent="0.2">
      <c r="B609" s="126">
        <v>605</v>
      </c>
      <c r="C609" s="129" t="s">
        <v>1191</v>
      </c>
      <c r="D609" s="113">
        <v>39718</v>
      </c>
      <c r="E609" s="155">
        <v>44489</v>
      </c>
      <c r="F609" s="156">
        <f t="shared" si="67"/>
        <v>13.07123287671233</v>
      </c>
      <c r="G609" s="157">
        <v>20</v>
      </c>
      <c r="H609" s="158">
        <v>0.06</v>
      </c>
      <c r="I609" s="159">
        <f t="shared" si="69"/>
        <v>4.7500000000000001E-2</v>
      </c>
      <c r="J609" s="213">
        <v>44458</v>
      </c>
      <c r="K609" s="214">
        <v>7000.57</v>
      </c>
      <c r="L609" s="128">
        <v>0.2</v>
      </c>
      <c r="M609" s="160">
        <f t="shared" si="63"/>
        <v>53349.599999999999</v>
      </c>
      <c r="N609" s="160">
        <f t="shared" si="64"/>
        <v>33123.88966027397</v>
      </c>
      <c r="O609" s="160">
        <f t="shared" si="65"/>
        <v>20225.710339726029</v>
      </c>
      <c r="P609" s="161">
        <v>0.25</v>
      </c>
      <c r="Q609" s="160">
        <f t="shared" si="68"/>
        <v>15169.282754794522</v>
      </c>
      <c r="R609" s="175">
        <f t="shared" si="66"/>
        <v>8168.712754794522</v>
      </c>
    </row>
    <row r="610" spans="2:18" ht="15" x14ac:dyDescent="0.2">
      <c r="B610" s="126">
        <v>606</v>
      </c>
      <c r="C610" s="129" t="s">
        <v>1192</v>
      </c>
      <c r="D610" s="113">
        <v>39718</v>
      </c>
      <c r="E610" s="155">
        <v>44489</v>
      </c>
      <c r="F610" s="156">
        <f t="shared" si="67"/>
        <v>13.07123287671233</v>
      </c>
      <c r="G610" s="157">
        <v>20</v>
      </c>
      <c r="H610" s="158">
        <v>0.06</v>
      </c>
      <c r="I610" s="159">
        <f t="shared" si="69"/>
        <v>4.7500000000000001E-2</v>
      </c>
      <c r="J610" s="213">
        <v>44458</v>
      </c>
      <c r="K610" s="214">
        <v>2222.9</v>
      </c>
      <c r="L610" s="128">
        <v>0.2</v>
      </c>
      <c r="M610" s="160">
        <f t="shared" si="63"/>
        <v>53349.599999999999</v>
      </c>
      <c r="N610" s="160">
        <f t="shared" si="64"/>
        <v>33123.88966027397</v>
      </c>
      <c r="O610" s="160">
        <f t="shared" si="65"/>
        <v>20225.710339726029</v>
      </c>
      <c r="P610" s="161">
        <v>0.25</v>
      </c>
      <c r="Q610" s="160">
        <f t="shared" si="68"/>
        <v>15169.282754794522</v>
      </c>
      <c r="R610" s="175">
        <f t="shared" si="66"/>
        <v>12946.382754794522</v>
      </c>
    </row>
    <row r="611" spans="2:18" ht="15" x14ac:dyDescent="0.2">
      <c r="B611" s="126">
        <v>607</v>
      </c>
      <c r="C611" s="129" t="s">
        <v>1193</v>
      </c>
      <c r="D611" s="113">
        <v>39718</v>
      </c>
      <c r="E611" s="155">
        <v>44489</v>
      </c>
      <c r="F611" s="156">
        <f t="shared" si="67"/>
        <v>13.07123287671233</v>
      </c>
      <c r="G611" s="157">
        <v>20</v>
      </c>
      <c r="H611" s="158">
        <v>0.06</v>
      </c>
      <c r="I611" s="159">
        <f t="shared" si="69"/>
        <v>4.7500000000000001E-2</v>
      </c>
      <c r="J611" s="213">
        <v>44458</v>
      </c>
      <c r="K611" s="214">
        <v>2222.9</v>
      </c>
      <c r="L611" s="128">
        <v>0.2</v>
      </c>
      <c r="M611" s="160">
        <f t="shared" si="63"/>
        <v>53349.599999999999</v>
      </c>
      <c r="N611" s="160">
        <f t="shared" si="64"/>
        <v>33123.88966027397</v>
      </c>
      <c r="O611" s="160">
        <f t="shared" si="65"/>
        <v>20225.710339726029</v>
      </c>
      <c r="P611" s="161">
        <v>0.25</v>
      </c>
      <c r="Q611" s="160">
        <f t="shared" si="68"/>
        <v>15169.282754794522</v>
      </c>
      <c r="R611" s="175">
        <f t="shared" si="66"/>
        <v>12946.382754794522</v>
      </c>
    </row>
    <row r="612" spans="2:18" ht="15" x14ac:dyDescent="0.2">
      <c r="B612" s="126">
        <v>608</v>
      </c>
      <c r="C612" s="129" t="s">
        <v>232</v>
      </c>
      <c r="D612" s="113">
        <v>39789</v>
      </c>
      <c r="E612" s="155">
        <v>44489</v>
      </c>
      <c r="F612" s="156">
        <f t="shared" si="67"/>
        <v>12.876712328767123</v>
      </c>
      <c r="G612" s="157">
        <v>20</v>
      </c>
      <c r="H612" s="158">
        <v>0.06</v>
      </c>
      <c r="I612" s="159">
        <f t="shared" si="69"/>
        <v>4.7500000000000001E-2</v>
      </c>
      <c r="J612" s="213">
        <v>9874162</v>
      </c>
      <c r="K612" s="214">
        <v>1981027.67</v>
      </c>
      <c r="L612" s="128">
        <v>0.2</v>
      </c>
      <c r="M612" s="160">
        <f t="shared" si="63"/>
        <v>11848994.4</v>
      </c>
      <c r="N612" s="160">
        <f t="shared" si="64"/>
        <v>7247364.3830136983</v>
      </c>
      <c r="O612" s="160">
        <f t="shared" si="65"/>
        <v>4601630.0169863021</v>
      </c>
      <c r="P612" s="161">
        <v>0.25</v>
      </c>
      <c r="Q612" s="160">
        <f t="shared" si="68"/>
        <v>3451222.5127397263</v>
      </c>
      <c r="R612" s="176">
        <f t="shared" si="66"/>
        <v>1470194.8427397264</v>
      </c>
    </row>
    <row r="613" spans="2:18" ht="15" x14ac:dyDescent="0.2">
      <c r="B613" s="126">
        <v>609</v>
      </c>
      <c r="C613" s="129" t="s">
        <v>526</v>
      </c>
      <c r="D613" s="113">
        <v>39789</v>
      </c>
      <c r="E613" s="155">
        <v>44489</v>
      </c>
      <c r="F613" s="156">
        <f t="shared" si="67"/>
        <v>12.876712328767123</v>
      </c>
      <c r="G613" s="157">
        <v>20</v>
      </c>
      <c r="H613" s="158">
        <v>0.06</v>
      </c>
      <c r="I613" s="159">
        <f t="shared" si="69"/>
        <v>4.7500000000000001E-2</v>
      </c>
      <c r="J613" s="213">
        <v>580833</v>
      </c>
      <c r="K613" s="214">
        <v>101389.61</v>
      </c>
      <c r="L613" s="128">
        <v>0.2</v>
      </c>
      <c r="M613" s="160">
        <f t="shared" si="63"/>
        <v>696999.6</v>
      </c>
      <c r="N613" s="160">
        <f t="shared" si="64"/>
        <v>426315.50876712322</v>
      </c>
      <c r="O613" s="160">
        <f t="shared" si="65"/>
        <v>270684.09123287676</v>
      </c>
      <c r="P613" s="161">
        <v>0.25</v>
      </c>
      <c r="Q613" s="160">
        <f t="shared" si="68"/>
        <v>203013.06842465757</v>
      </c>
      <c r="R613" s="176">
        <f t="shared" si="66"/>
        <v>101623.45842465757</v>
      </c>
    </row>
    <row r="614" spans="2:18" ht="15" x14ac:dyDescent="0.2">
      <c r="B614" s="126">
        <v>610</v>
      </c>
      <c r="C614" s="129" t="s">
        <v>527</v>
      </c>
      <c r="D614" s="113">
        <v>39789</v>
      </c>
      <c r="E614" s="155">
        <v>44489</v>
      </c>
      <c r="F614" s="156">
        <f t="shared" si="67"/>
        <v>12.876712328767123</v>
      </c>
      <c r="G614" s="157">
        <v>20</v>
      </c>
      <c r="H614" s="158">
        <v>0.06</v>
      </c>
      <c r="I614" s="159">
        <f t="shared" si="69"/>
        <v>4.7500000000000001E-2</v>
      </c>
      <c r="J614" s="213">
        <v>580833</v>
      </c>
      <c r="K614" s="214">
        <v>29041.65</v>
      </c>
      <c r="L614" s="128">
        <v>0.2</v>
      </c>
      <c r="M614" s="160">
        <f t="shared" si="63"/>
        <v>696999.6</v>
      </c>
      <c r="N614" s="160">
        <f t="shared" si="64"/>
        <v>426315.50876712322</v>
      </c>
      <c r="O614" s="160">
        <f t="shared" si="65"/>
        <v>270684.09123287676</v>
      </c>
      <c r="P614" s="161">
        <v>0.25</v>
      </c>
      <c r="Q614" s="160">
        <f t="shared" si="68"/>
        <v>203013.06842465757</v>
      </c>
      <c r="R614" s="176">
        <f t="shared" si="66"/>
        <v>173971.41842465758</v>
      </c>
    </row>
    <row r="615" spans="2:18" ht="15" x14ac:dyDescent="0.2">
      <c r="B615" s="126">
        <v>611</v>
      </c>
      <c r="C615" s="129" t="s">
        <v>528</v>
      </c>
      <c r="D615" s="113">
        <v>39789</v>
      </c>
      <c r="E615" s="155">
        <v>44489</v>
      </c>
      <c r="F615" s="156">
        <f t="shared" si="67"/>
        <v>12.876712328767123</v>
      </c>
      <c r="G615" s="157">
        <v>20</v>
      </c>
      <c r="H615" s="158">
        <v>0.06</v>
      </c>
      <c r="I615" s="159">
        <f t="shared" si="69"/>
        <v>4.7500000000000001E-2</v>
      </c>
      <c r="J615" s="213">
        <v>580833</v>
      </c>
      <c r="K615" s="214">
        <v>29041.65</v>
      </c>
      <c r="L615" s="128">
        <v>0.2</v>
      </c>
      <c r="M615" s="160">
        <f t="shared" si="63"/>
        <v>696999.6</v>
      </c>
      <c r="N615" s="160">
        <f t="shared" si="64"/>
        <v>426315.50876712322</v>
      </c>
      <c r="O615" s="160">
        <f t="shared" si="65"/>
        <v>270684.09123287676</v>
      </c>
      <c r="P615" s="161">
        <v>0.25</v>
      </c>
      <c r="Q615" s="160">
        <f t="shared" si="68"/>
        <v>203013.06842465757</v>
      </c>
      <c r="R615" s="176">
        <f t="shared" si="66"/>
        <v>173971.41842465758</v>
      </c>
    </row>
    <row r="616" spans="2:18" ht="15" x14ac:dyDescent="0.2">
      <c r="B616" s="126">
        <v>612</v>
      </c>
      <c r="C616" s="129" t="s">
        <v>282</v>
      </c>
      <c r="D616" s="113">
        <v>39661</v>
      </c>
      <c r="E616" s="155">
        <v>44489</v>
      </c>
      <c r="F616" s="156">
        <f t="shared" si="67"/>
        <v>13.227397260273973</v>
      </c>
      <c r="G616" s="157">
        <v>20</v>
      </c>
      <c r="H616" s="158">
        <v>0.06</v>
      </c>
      <c r="I616" s="159">
        <f t="shared" si="69"/>
        <v>4.7500000000000001E-2</v>
      </c>
      <c r="J616" s="213">
        <v>3571161</v>
      </c>
      <c r="K616" s="214">
        <v>335850.47</v>
      </c>
      <c r="L616" s="128">
        <v>0.2</v>
      </c>
      <c r="M616" s="160">
        <f t="shared" si="63"/>
        <v>4285393.2</v>
      </c>
      <c r="N616" s="160">
        <f t="shared" si="64"/>
        <v>2692518.4179616445</v>
      </c>
      <c r="O616" s="160">
        <f t="shared" si="65"/>
        <v>1592874.7820383557</v>
      </c>
      <c r="P616" s="161">
        <v>0.25</v>
      </c>
      <c r="Q616" s="160">
        <f t="shared" si="68"/>
        <v>1194656.0865287669</v>
      </c>
      <c r="R616" s="176">
        <f t="shared" si="66"/>
        <v>858805.61652876693</v>
      </c>
    </row>
    <row r="617" spans="2:18" ht="15" x14ac:dyDescent="0.2">
      <c r="B617" s="126">
        <v>613</v>
      </c>
      <c r="C617" s="129" t="s">
        <v>800</v>
      </c>
      <c r="D617" s="113">
        <v>39661</v>
      </c>
      <c r="E617" s="155">
        <v>44489</v>
      </c>
      <c r="F617" s="156">
        <f t="shared" si="67"/>
        <v>13.227397260273973</v>
      </c>
      <c r="G617" s="157">
        <v>20</v>
      </c>
      <c r="H617" s="158">
        <v>0.06</v>
      </c>
      <c r="I617" s="159">
        <f t="shared" si="69"/>
        <v>4.7500000000000001E-2</v>
      </c>
      <c r="J617" s="213">
        <v>210068</v>
      </c>
      <c r="K617" s="214">
        <v>18073.04</v>
      </c>
      <c r="L617" s="128">
        <v>0.2</v>
      </c>
      <c r="M617" s="160">
        <f t="shared" si="63"/>
        <v>252081.59999999998</v>
      </c>
      <c r="N617" s="160">
        <f t="shared" si="64"/>
        <v>158383.21459726029</v>
      </c>
      <c r="O617" s="160">
        <f t="shared" si="65"/>
        <v>93698.385402739688</v>
      </c>
      <c r="P617" s="161">
        <v>0.25</v>
      </c>
      <c r="Q617" s="160">
        <f t="shared" si="68"/>
        <v>70273.789052054766</v>
      </c>
      <c r="R617" s="175">
        <f t="shared" si="66"/>
        <v>52200.749052054765</v>
      </c>
    </row>
    <row r="618" spans="2:18" ht="15" x14ac:dyDescent="0.2">
      <c r="B618" s="126">
        <v>614</v>
      </c>
      <c r="C618" s="129" t="s">
        <v>801</v>
      </c>
      <c r="D618" s="113">
        <v>39661</v>
      </c>
      <c r="E618" s="155">
        <v>44489</v>
      </c>
      <c r="F618" s="156">
        <f t="shared" si="67"/>
        <v>13.227397260273973</v>
      </c>
      <c r="G618" s="157">
        <v>20</v>
      </c>
      <c r="H618" s="158">
        <v>0.06</v>
      </c>
      <c r="I618" s="159">
        <f t="shared" si="69"/>
        <v>4.7500000000000001E-2</v>
      </c>
      <c r="J618" s="213">
        <v>210068</v>
      </c>
      <c r="K618" s="214">
        <v>10503.4</v>
      </c>
      <c r="L618" s="128">
        <v>0.2</v>
      </c>
      <c r="M618" s="160">
        <f t="shared" si="63"/>
        <v>252081.59999999998</v>
      </c>
      <c r="N618" s="160">
        <f t="shared" si="64"/>
        <v>158383.21459726029</v>
      </c>
      <c r="O618" s="160">
        <f t="shared" si="65"/>
        <v>93698.385402739688</v>
      </c>
      <c r="P618" s="161">
        <v>0.25</v>
      </c>
      <c r="Q618" s="160">
        <f t="shared" si="68"/>
        <v>70273.789052054766</v>
      </c>
      <c r="R618" s="175">
        <f t="shared" si="66"/>
        <v>59770.389052054765</v>
      </c>
    </row>
    <row r="619" spans="2:18" ht="15" x14ac:dyDescent="0.2">
      <c r="B619" s="126">
        <v>615</v>
      </c>
      <c r="C619" s="129" t="s">
        <v>802</v>
      </c>
      <c r="D619" s="113">
        <v>39661</v>
      </c>
      <c r="E619" s="155">
        <v>44489</v>
      </c>
      <c r="F619" s="156">
        <f t="shared" si="67"/>
        <v>13.227397260273973</v>
      </c>
      <c r="G619" s="157">
        <v>20</v>
      </c>
      <c r="H619" s="158">
        <v>0.06</v>
      </c>
      <c r="I619" s="159">
        <f t="shared" si="69"/>
        <v>4.7500000000000001E-2</v>
      </c>
      <c r="J619" s="213">
        <v>210068</v>
      </c>
      <c r="K619" s="214">
        <v>10503.4</v>
      </c>
      <c r="L619" s="128">
        <v>0.2</v>
      </c>
      <c r="M619" s="160">
        <f t="shared" si="63"/>
        <v>252081.59999999998</v>
      </c>
      <c r="N619" s="160">
        <f t="shared" si="64"/>
        <v>158383.21459726029</v>
      </c>
      <c r="O619" s="160">
        <f t="shared" si="65"/>
        <v>93698.385402739688</v>
      </c>
      <c r="P619" s="161">
        <v>0.25</v>
      </c>
      <c r="Q619" s="160">
        <f t="shared" si="68"/>
        <v>70273.789052054766</v>
      </c>
      <c r="R619" s="175">
        <f t="shared" si="66"/>
        <v>59770.389052054765</v>
      </c>
    </row>
    <row r="620" spans="2:18" ht="15" x14ac:dyDescent="0.2">
      <c r="B620" s="126">
        <v>616</v>
      </c>
      <c r="C620" s="129" t="s">
        <v>771</v>
      </c>
      <c r="D620" s="113">
        <v>38828</v>
      </c>
      <c r="E620" s="155">
        <v>44489</v>
      </c>
      <c r="F620" s="156">
        <f t="shared" si="67"/>
        <v>15.509589041095891</v>
      </c>
      <c r="G620" s="157">
        <v>20</v>
      </c>
      <c r="H620" s="158">
        <v>0.06</v>
      </c>
      <c r="I620" s="159">
        <f t="shared" si="69"/>
        <v>4.7500000000000001E-2</v>
      </c>
      <c r="J620" s="213">
        <v>243685</v>
      </c>
      <c r="K620" s="214">
        <v>22942.18</v>
      </c>
      <c r="L620" s="128">
        <v>0.37</v>
      </c>
      <c r="M620" s="160">
        <f t="shared" si="63"/>
        <v>333848.45</v>
      </c>
      <c r="N620" s="160">
        <f t="shared" si="64"/>
        <v>245947.98242157538</v>
      </c>
      <c r="O620" s="160">
        <f t="shared" si="65"/>
        <v>87900.467578424636</v>
      </c>
      <c r="P620" s="161">
        <v>0.25</v>
      </c>
      <c r="Q620" s="160">
        <f t="shared" si="68"/>
        <v>65925.350683818484</v>
      </c>
      <c r="R620" s="175">
        <f t="shared" si="66"/>
        <v>42983.170683818484</v>
      </c>
    </row>
    <row r="621" spans="2:18" ht="15" x14ac:dyDescent="0.2">
      <c r="B621" s="126">
        <v>617</v>
      </c>
      <c r="C621" s="129" t="s">
        <v>950</v>
      </c>
      <c r="D621" s="113">
        <v>38828</v>
      </c>
      <c r="E621" s="155">
        <v>44489</v>
      </c>
      <c r="F621" s="156">
        <f t="shared" si="67"/>
        <v>15.509589041095891</v>
      </c>
      <c r="G621" s="157">
        <v>20</v>
      </c>
      <c r="H621" s="158">
        <v>0.06</v>
      </c>
      <c r="I621" s="159">
        <f t="shared" si="69"/>
        <v>4.7500000000000001E-2</v>
      </c>
      <c r="J621" s="213">
        <v>121843</v>
      </c>
      <c r="K621" s="214">
        <v>6169.81</v>
      </c>
      <c r="L621" s="128">
        <v>0.37</v>
      </c>
      <c r="M621" s="160">
        <f t="shared" si="63"/>
        <v>166924.91</v>
      </c>
      <c r="N621" s="160">
        <f t="shared" si="64"/>
        <v>122974.49585404112</v>
      </c>
      <c r="O621" s="160">
        <f t="shared" si="65"/>
        <v>43950.414145958886</v>
      </c>
      <c r="P621" s="161">
        <v>0.25</v>
      </c>
      <c r="Q621" s="160">
        <f t="shared" si="68"/>
        <v>32962.810609469161</v>
      </c>
      <c r="R621" s="175">
        <f t="shared" si="66"/>
        <v>26793.00060946916</v>
      </c>
    </row>
    <row r="622" spans="2:18" ht="15" x14ac:dyDescent="0.2">
      <c r="B622" s="126">
        <v>618</v>
      </c>
      <c r="C622" s="129" t="s">
        <v>620</v>
      </c>
      <c r="D622" s="113">
        <v>38828</v>
      </c>
      <c r="E622" s="155">
        <v>44489</v>
      </c>
      <c r="F622" s="156">
        <f t="shared" si="67"/>
        <v>15.509589041095891</v>
      </c>
      <c r="G622" s="157">
        <v>20</v>
      </c>
      <c r="H622" s="158">
        <v>0.06</v>
      </c>
      <c r="I622" s="159">
        <f t="shared" si="69"/>
        <v>4.7500000000000001E-2</v>
      </c>
      <c r="J622" s="213">
        <v>426449</v>
      </c>
      <c r="K622" s="214">
        <v>21322.45</v>
      </c>
      <c r="L622" s="128">
        <v>0.37</v>
      </c>
      <c r="M622" s="160">
        <f t="shared" si="63"/>
        <v>584235.13</v>
      </c>
      <c r="N622" s="160">
        <f t="shared" si="64"/>
        <v>430409.22155938362</v>
      </c>
      <c r="O622" s="160">
        <f t="shared" si="65"/>
        <v>153825.90844061639</v>
      </c>
      <c r="P622" s="161">
        <v>0.25</v>
      </c>
      <c r="Q622" s="160">
        <f t="shared" si="68"/>
        <v>115369.43133046229</v>
      </c>
      <c r="R622" s="175">
        <f t="shared" si="66"/>
        <v>94046.981330462295</v>
      </c>
    </row>
    <row r="623" spans="2:18" ht="15" x14ac:dyDescent="0.2">
      <c r="B623" s="126">
        <v>619</v>
      </c>
      <c r="C623" s="129" t="s">
        <v>621</v>
      </c>
      <c r="D623" s="113">
        <v>38828</v>
      </c>
      <c r="E623" s="155">
        <v>44489</v>
      </c>
      <c r="F623" s="156">
        <f t="shared" si="67"/>
        <v>15.509589041095891</v>
      </c>
      <c r="G623" s="157">
        <v>8</v>
      </c>
      <c r="H623" s="158">
        <v>0.06</v>
      </c>
      <c r="I623" s="159">
        <f t="shared" si="69"/>
        <v>0.11874999999999999</v>
      </c>
      <c r="J623" s="213">
        <v>426449</v>
      </c>
      <c r="K623" s="214">
        <v>21594.27</v>
      </c>
      <c r="L623" s="128">
        <v>0.37</v>
      </c>
      <c r="M623" s="160">
        <f t="shared" si="63"/>
        <v>584235.13</v>
      </c>
      <c r="N623" s="160">
        <f t="shared" si="64"/>
        <v>1076023.0538984588</v>
      </c>
      <c r="O623" s="160">
        <f t="shared" si="65"/>
        <v>29211.756500000003</v>
      </c>
      <c r="P623" s="161">
        <v>0.25</v>
      </c>
      <c r="Q623" s="160">
        <f t="shared" si="68"/>
        <v>35054.107799999998</v>
      </c>
      <c r="R623" s="175">
        <f t="shared" si="66"/>
        <v>13459.837799999998</v>
      </c>
    </row>
    <row r="624" spans="2:18" ht="15" x14ac:dyDescent="0.2">
      <c r="B624" s="126">
        <v>620</v>
      </c>
      <c r="C624" s="129" t="s">
        <v>431</v>
      </c>
      <c r="D624" s="113">
        <v>39502</v>
      </c>
      <c r="E624" s="155">
        <v>44489</v>
      </c>
      <c r="F624" s="156">
        <f t="shared" si="67"/>
        <v>13.663013698630136</v>
      </c>
      <c r="G624" s="157">
        <v>20</v>
      </c>
      <c r="H624" s="158">
        <v>0.06</v>
      </c>
      <c r="I624" s="159">
        <f t="shared" si="69"/>
        <v>4.7500000000000001E-2</v>
      </c>
      <c r="J624" s="213">
        <v>933522</v>
      </c>
      <c r="K624" s="214">
        <v>193782.02</v>
      </c>
      <c r="L624" s="128">
        <v>0.2</v>
      </c>
      <c r="M624" s="160">
        <f t="shared" si="63"/>
        <v>1120226.3999999999</v>
      </c>
      <c r="N624" s="160">
        <f t="shared" si="64"/>
        <v>727019.26081643824</v>
      </c>
      <c r="O624" s="160">
        <f t="shared" si="65"/>
        <v>393207.13918356167</v>
      </c>
      <c r="P624" s="161">
        <v>0.25</v>
      </c>
      <c r="Q624" s="160">
        <f t="shared" si="68"/>
        <v>294905.35438767122</v>
      </c>
      <c r="R624" s="176">
        <f t="shared" si="66"/>
        <v>101123.33438767123</v>
      </c>
    </row>
    <row r="625" spans="2:18" ht="15" x14ac:dyDescent="0.2">
      <c r="B625" s="126">
        <v>621</v>
      </c>
      <c r="C625" s="129" t="s">
        <v>592</v>
      </c>
      <c r="D625" s="113">
        <v>39502</v>
      </c>
      <c r="E625" s="155">
        <v>44489</v>
      </c>
      <c r="F625" s="156">
        <f t="shared" si="67"/>
        <v>13.663013698630136</v>
      </c>
      <c r="G625" s="157">
        <v>20</v>
      </c>
      <c r="H625" s="158">
        <v>0.06</v>
      </c>
      <c r="I625" s="159">
        <f t="shared" si="69"/>
        <v>4.7500000000000001E-2</v>
      </c>
      <c r="J625" s="213">
        <v>466761</v>
      </c>
      <c r="K625" s="214">
        <v>49942.37</v>
      </c>
      <c r="L625" s="128">
        <v>0.2</v>
      </c>
      <c r="M625" s="160">
        <f t="shared" si="63"/>
        <v>560113.19999999995</v>
      </c>
      <c r="N625" s="160">
        <f t="shared" si="64"/>
        <v>363509.63040821912</v>
      </c>
      <c r="O625" s="160">
        <f t="shared" si="65"/>
        <v>196603.56959178083</v>
      </c>
      <c r="P625" s="161">
        <v>0.25</v>
      </c>
      <c r="Q625" s="160">
        <f t="shared" si="68"/>
        <v>147452.67719383561</v>
      </c>
      <c r="R625" s="176">
        <f t="shared" si="66"/>
        <v>97510.307193835615</v>
      </c>
    </row>
    <row r="626" spans="2:18" ht="15" x14ac:dyDescent="0.2">
      <c r="B626" s="126">
        <v>622</v>
      </c>
      <c r="C626" s="129" t="s">
        <v>355</v>
      </c>
      <c r="D626" s="113">
        <v>39502</v>
      </c>
      <c r="E626" s="155">
        <v>44489</v>
      </c>
      <c r="F626" s="156">
        <f t="shared" si="67"/>
        <v>13.663013698630136</v>
      </c>
      <c r="G626" s="157">
        <v>20</v>
      </c>
      <c r="H626" s="158">
        <v>0.06</v>
      </c>
      <c r="I626" s="159">
        <f t="shared" si="69"/>
        <v>4.7500000000000001E-2</v>
      </c>
      <c r="J626" s="213">
        <v>1633664</v>
      </c>
      <c r="K626" s="214">
        <v>81683.199999999997</v>
      </c>
      <c r="L626" s="128">
        <v>0.2</v>
      </c>
      <c r="M626" s="160">
        <f t="shared" si="63"/>
        <v>1960396.7999999998</v>
      </c>
      <c r="N626" s="160">
        <f t="shared" si="64"/>
        <v>1272284.0958246572</v>
      </c>
      <c r="O626" s="160">
        <f t="shared" si="65"/>
        <v>688112.70417534257</v>
      </c>
      <c r="P626" s="161">
        <v>0.25</v>
      </c>
      <c r="Q626" s="160">
        <f t="shared" si="68"/>
        <v>516084.52813150693</v>
      </c>
      <c r="R626" s="176">
        <f t="shared" si="66"/>
        <v>434401.32813150692</v>
      </c>
    </row>
    <row r="627" spans="2:18" ht="15" x14ac:dyDescent="0.2">
      <c r="B627" s="126">
        <v>623</v>
      </c>
      <c r="C627" s="129" t="s">
        <v>356</v>
      </c>
      <c r="D627" s="113">
        <v>39502</v>
      </c>
      <c r="E627" s="155">
        <v>44489</v>
      </c>
      <c r="F627" s="156">
        <f t="shared" si="67"/>
        <v>13.663013698630136</v>
      </c>
      <c r="G627" s="157">
        <v>8</v>
      </c>
      <c r="H627" s="158">
        <v>0.06</v>
      </c>
      <c r="I627" s="159">
        <f t="shared" si="69"/>
        <v>0.11874999999999999</v>
      </c>
      <c r="J627" s="213">
        <v>1633664</v>
      </c>
      <c r="K627" s="214">
        <v>174798.35</v>
      </c>
      <c r="L627" s="128">
        <v>0.2</v>
      </c>
      <c r="M627" s="160">
        <f t="shared" si="63"/>
        <v>1960396.7999999998</v>
      </c>
      <c r="N627" s="160">
        <f t="shared" si="64"/>
        <v>3180710.2395616435</v>
      </c>
      <c r="O627" s="160">
        <f t="shared" si="65"/>
        <v>98019.839999999997</v>
      </c>
      <c r="P627" s="161">
        <v>0.25</v>
      </c>
      <c r="Q627" s="160">
        <f t="shared" si="68"/>
        <v>117623.80799999999</v>
      </c>
      <c r="R627" s="175">
        <f t="shared" si="66"/>
        <v>-57174.542000000016</v>
      </c>
    </row>
    <row r="628" spans="2:18" ht="15" x14ac:dyDescent="0.2">
      <c r="B628" s="126">
        <v>624</v>
      </c>
      <c r="C628" s="129" t="s">
        <v>295</v>
      </c>
      <c r="D628" s="113">
        <v>39263</v>
      </c>
      <c r="E628" s="155">
        <v>44489</v>
      </c>
      <c r="F628" s="156">
        <f t="shared" si="67"/>
        <v>14.317808219178081</v>
      </c>
      <c r="G628" s="157">
        <v>20</v>
      </c>
      <c r="H628" s="158">
        <v>0.06</v>
      </c>
      <c r="I628" s="159">
        <f t="shared" si="69"/>
        <v>4.7500000000000001E-2</v>
      </c>
      <c r="J628" s="213">
        <v>3155031</v>
      </c>
      <c r="K628" s="214">
        <v>181119.11</v>
      </c>
      <c r="L628" s="128">
        <v>0.28999999999999998</v>
      </c>
      <c r="M628" s="160">
        <f t="shared" si="63"/>
        <v>4069989.99</v>
      </c>
      <c r="N628" s="160">
        <f t="shared" si="64"/>
        <v>2767983.4662127397</v>
      </c>
      <c r="O628" s="160">
        <f t="shared" si="65"/>
        <v>1302006.5237872605</v>
      </c>
      <c r="P628" s="161">
        <v>0.25</v>
      </c>
      <c r="Q628" s="160">
        <f t="shared" si="68"/>
        <v>976504.89284044539</v>
      </c>
      <c r="R628" s="176">
        <f t="shared" si="66"/>
        <v>795385.7828404454</v>
      </c>
    </row>
    <row r="629" spans="2:18" ht="15" x14ac:dyDescent="0.2">
      <c r="B629" s="126">
        <v>625</v>
      </c>
      <c r="C629" s="129" t="s">
        <v>365</v>
      </c>
      <c r="D629" s="113">
        <v>39263</v>
      </c>
      <c r="E629" s="155">
        <v>44489</v>
      </c>
      <c r="F629" s="156">
        <f t="shared" si="67"/>
        <v>14.317808219178081</v>
      </c>
      <c r="G629" s="157">
        <v>20</v>
      </c>
      <c r="H629" s="158">
        <v>0.06</v>
      </c>
      <c r="I629" s="159">
        <f t="shared" si="69"/>
        <v>4.7500000000000001E-2</v>
      </c>
      <c r="J629" s="213">
        <v>1577515</v>
      </c>
      <c r="K629" s="214">
        <v>81955.47</v>
      </c>
      <c r="L629" s="128">
        <v>0.28999999999999998</v>
      </c>
      <c r="M629" s="160">
        <f t="shared" si="63"/>
        <v>2034994.35</v>
      </c>
      <c r="N629" s="160">
        <f t="shared" si="64"/>
        <v>1383991.2944445205</v>
      </c>
      <c r="O629" s="160">
        <f t="shared" si="65"/>
        <v>651003.0555554796</v>
      </c>
      <c r="P629" s="161">
        <v>0.25</v>
      </c>
      <c r="Q629" s="160">
        <f t="shared" si="68"/>
        <v>488252.2916666097</v>
      </c>
      <c r="R629" s="176">
        <f t="shared" si="66"/>
        <v>406296.82166660973</v>
      </c>
    </row>
    <row r="630" spans="2:18" ht="15" x14ac:dyDescent="0.2">
      <c r="B630" s="126">
        <v>626</v>
      </c>
      <c r="C630" s="129" t="s">
        <v>250</v>
      </c>
      <c r="D630" s="113">
        <v>39263</v>
      </c>
      <c r="E630" s="155">
        <v>44489</v>
      </c>
      <c r="F630" s="156">
        <f t="shared" si="67"/>
        <v>14.317808219178081</v>
      </c>
      <c r="G630" s="157">
        <v>20</v>
      </c>
      <c r="H630" s="158">
        <v>0.06</v>
      </c>
      <c r="I630" s="159">
        <f t="shared" si="69"/>
        <v>4.7500000000000001E-2</v>
      </c>
      <c r="J630" s="213">
        <v>5521304</v>
      </c>
      <c r="K630" s="214">
        <v>276065.2</v>
      </c>
      <c r="L630" s="128">
        <v>0.28999999999999998</v>
      </c>
      <c r="M630" s="160">
        <f t="shared" si="63"/>
        <v>7122482.1600000001</v>
      </c>
      <c r="N630" s="160">
        <f t="shared" si="64"/>
        <v>4843970.8465413693</v>
      </c>
      <c r="O630" s="160">
        <f t="shared" si="65"/>
        <v>2278511.3134586308</v>
      </c>
      <c r="P630" s="161">
        <v>0.25</v>
      </c>
      <c r="Q630" s="160">
        <f t="shared" si="68"/>
        <v>1708883.4850939731</v>
      </c>
      <c r="R630" s="176">
        <f t="shared" si="66"/>
        <v>1432818.2850939732</v>
      </c>
    </row>
    <row r="631" spans="2:18" ht="15" x14ac:dyDescent="0.2">
      <c r="B631" s="126">
        <v>627</v>
      </c>
      <c r="C631" s="129" t="s">
        <v>251</v>
      </c>
      <c r="D631" s="113">
        <v>39263</v>
      </c>
      <c r="E631" s="155">
        <v>44489</v>
      </c>
      <c r="F631" s="156">
        <f t="shared" si="67"/>
        <v>14.317808219178081</v>
      </c>
      <c r="G631" s="157">
        <v>20</v>
      </c>
      <c r="H631" s="158">
        <v>0.06</v>
      </c>
      <c r="I631" s="159">
        <f t="shared" si="69"/>
        <v>4.7500000000000001E-2</v>
      </c>
      <c r="J631" s="213">
        <v>5521304</v>
      </c>
      <c r="K631" s="214">
        <v>286844.21999999997</v>
      </c>
      <c r="L631" s="128">
        <v>0.28999999999999998</v>
      </c>
      <c r="M631" s="160">
        <f t="shared" si="63"/>
        <v>7122482.1600000001</v>
      </c>
      <c r="N631" s="160">
        <f t="shared" si="64"/>
        <v>4843970.8465413693</v>
      </c>
      <c r="O631" s="160">
        <f t="shared" si="65"/>
        <v>2278511.3134586308</v>
      </c>
      <c r="P631" s="161">
        <v>0.25</v>
      </c>
      <c r="Q631" s="160">
        <f t="shared" si="68"/>
        <v>1708883.4850939731</v>
      </c>
      <c r="R631" s="176">
        <f t="shared" si="66"/>
        <v>1422039.2650939731</v>
      </c>
    </row>
    <row r="632" spans="2:18" ht="15" x14ac:dyDescent="0.2">
      <c r="B632" s="126">
        <v>628</v>
      </c>
      <c r="C632" s="129" t="s">
        <v>324</v>
      </c>
      <c r="D632" s="113">
        <v>39787</v>
      </c>
      <c r="E632" s="155">
        <v>44489</v>
      </c>
      <c r="F632" s="156">
        <f t="shared" si="67"/>
        <v>12.882191780821918</v>
      </c>
      <c r="G632" s="157">
        <v>20</v>
      </c>
      <c r="H632" s="158">
        <v>0.06</v>
      </c>
      <c r="I632" s="159">
        <f t="shared" si="69"/>
        <v>4.7500000000000001E-2</v>
      </c>
      <c r="J632" s="213">
        <v>2224332</v>
      </c>
      <c r="K632" s="214">
        <v>596175.43000000005</v>
      </c>
      <c r="L632" s="128">
        <v>0.2</v>
      </c>
      <c r="M632" s="160">
        <f t="shared" si="63"/>
        <v>2669198.4</v>
      </c>
      <c r="N632" s="160">
        <f t="shared" si="64"/>
        <v>1633293.4702684931</v>
      </c>
      <c r="O632" s="160">
        <f t="shared" si="65"/>
        <v>1035904.9297315069</v>
      </c>
      <c r="P632" s="161">
        <v>0.25</v>
      </c>
      <c r="Q632" s="160">
        <f t="shared" si="68"/>
        <v>776928.69729863014</v>
      </c>
      <c r="R632" s="176">
        <f t="shared" si="66"/>
        <v>180753.26729863009</v>
      </c>
    </row>
    <row r="633" spans="2:18" ht="15" x14ac:dyDescent="0.2">
      <c r="B633" s="126">
        <v>629</v>
      </c>
      <c r="C633" s="129" t="s">
        <v>403</v>
      </c>
      <c r="D633" s="113">
        <v>39787</v>
      </c>
      <c r="E633" s="155">
        <v>44489</v>
      </c>
      <c r="F633" s="156">
        <f t="shared" si="67"/>
        <v>12.882191780821918</v>
      </c>
      <c r="G633" s="157">
        <v>20</v>
      </c>
      <c r="H633" s="158">
        <v>0.06</v>
      </c>
      <c r="I633" s="159">
        <f t="shared" si="69"/>
        <v>4.7500000000000001E-2</v>
      </c>
      <c r="J633" s="213">
        <v>1112166</v>
      </c>
      <c r="K633" s="214">
        <v>165891.53</v>
      </c>
      <c r="L633" s="128">
        <v>0.2</v>
      </c>
      <c r="M633" s="160">
        <f t="shared" si="63"/>
        <v>1334599.2</v>
      </c>
      <c r="N633" s="160">
        <f t="shared" si="64"/>
        <v>816646.73513424653</v>
      </c>
      <c r="O633" s="160">
        <f t="shared" si="65"/>
        <v>517952.46486575343</v>
      </c>
      <c r="P633" s="161">
        <v>0.25</v>
      </c>
      <c r="Q633" s="160">
        <f t="shared" si="68"/>
        <v>388464.34864931507</v>
      </c>
      <c r="R633" s="176">
        <f t="shared" si="66"/>
        <v>222572.81864931507</v>
      </c>
    </row>
    <row r="634" spans="2:18" ht="15" x14ac:dyDescent="0.2">
      <c r="B634" s="126">
        <v>630</v>
      </c>
      <c r="C634" s="129" t="s">
        <v>277</v>
      </c>
      <c r="D634" s="113">
        <v>39787</v>
      </c>
      <c r="E634" s="155">
        <v>44489</v>
      </c>
      <c r="F634" s="156">
        <f t="shared" si="67"/>
        <v>12.882191780821918</v>
      </c>
      <c r="G634" s="157">
        <v>20</v>
      </c>
      <c r="H634" s="158">
        <v>0.06</v>
      </c>
      <c r="I634" s="159">
        <f t="shared" si="69"/>
        <v>4.7500000000000001E-2</v>
      </c>
      <c r="J634" s="213">
        <v>3892580</v>
      </c>
      <c r="K634" s="214">
        <v>194629</v>
      </c>
      <c r="L634" s="128">
        <v>0.2</v>
      </c>
      <c r="M634" s="160">
        <f t="shared" si="63"/>
        <v>4671096</v>
      </c>
      <c r="N634" s="162">
        <f t="shared" si="64"/>
        <v>2858262.8386849314</v>
      </c>
      <c r="O634" s="162">
        <f t="shared" si="65"/>
        <v>1812833.1613150686</v>
      </c>
      <c r="P634" s="161">
        <v>0.25</v>
      </c>
      <c r="Q634" s="160">
        <f t="shared" si="68"/>
        <v>1359624.8709863015</v>
      </c>
      <c r="R634" s="176">
        <f t="shared" si="66"/>
        <v>1164995.8709863015</v>
      </c>
    </row>
    <row r="635" spans="2:18" ht="15" x14ac:dyDescent="0.2">
      <c r="B635" s="126">
        <v>631</v>
      </c>
      <c r="C635" s="129" t="s">
        <v>278</v>
      </c>
      <c r="D635" s="113">
        <v>39787</v>
      </c>
      <c r="E635" s="155">
        <v>44489</v>
      </c>
      <c r="F635" s="156">
        <f t="shared" si="67"/>
        <v>12.882191780821918</v>
      </c>
      <c r="G635" s="157">
        <v>20</v>
      </c>
      <c r="H635" s="158">
        <v>0.06</v>
      </c>
      <c r="I635" s="159">
        <f t="shared" si="69"/>
        <v>4.7500000000000001E-2</v>
      </c>
      <c r="J635" s="213">
        <v>3892580</v>
      </c>
      <c r="K635" s="214">
        <v>580620.18999999994</v>
      </c>
      <c r="L635" s="128">
        <v>0.2</v>
      </c>
      <c r="M635" s="160">
        <f t="shared" si="63"/>
        <v>4671096</v>
      </c>
      <c r="N635" s="162">
        <f t="shared" si="64"/>
        <v>2858262.8386849314</v>
      </c>
      <c r="O635" s="162">
        <f t="shared" si="65"/>
        <v>1812833.1613150686</v>
      </c>
      <c r="P635" s="161">
        <v>0.25</v>
      </c>
      <c r="Q635" s="160">
        <f t="shared" si="68"/>
        <v>1359624.8709863015</v>
      </c>
      <c r="R635" s="176">
        <f t="shared" si="66"/>
        <v>779004.68098630151</v>
      </c>
    </row>
    <row r="636" spans="2:18" ht="15" x14ac:dyDescent="0.2">
      <c r="B636" s="126">
        <v>632</v>
      </c>
      <c r="C636" s="129" t="s">
        <v>312</v>
      </c>
      <c r="D636" s="113">
        <v>39884</v>
      </c>
      <c r="E636" s="155">
        <v>44489</v>
      </c>
      <c r="F636" s="156">
        <f t="shared" si="67"/>
        <v>12.616438356164384</v>
      </c>
      <c r="G636" s="157">
        <v>20</v>
      </c>
      <c r="H636" s="158">
        <v>0.06</v>
      </c>
      <c r="I636" s="159">
        <f t="shared" si="69"/>
        <v>4.7500000000000001E-2</v>
      </c>
      <c r="J636" s="213">
        <v>2727084</v>
      </c>
      <c r="K636" s="214">
        <v>780037.63</v>
      </c>
      <c r="L636" s="128">
        <v>0.19</v>
      </c>
      <c r="M636" s="160">
        <f t="shared" si="63"/>
        <v>3245229.96</v>
      </c>
      <c r="N636" s="162">
        <f t="shared" si="64"/>
        <v>1944804.077741096</v>
      </c>
      <c r="O636" s="162">
        <f t="shared" si="65"/>
        <v>1300425.8822589039</v>
      </c>
      <c r="P636" s="161">
        <v>0.25</v>
      </c>
      <c r="Q636" s="160">
        <f t="shared" si="68"/>
        <v>975319.41169417789</v>
      </c>
      <c r="R636" s="176">
        <f t="shared" si="66"/>
        <v>195281.78169417789</v>
      </c>
    </row>
    <row r="637" spans="2:18" ht="15" x14ac:dyDescent="0.2">
      <c r="B637" s="126">
        <v>633</v>
      </c>
      <c r="C637" s="129" t="s">
        <v>371</v>
      </c>
      <c r="D637" s="113">
        <v>39884</v>
      </c>
      <c r="E637" s="155">
        <v>44489</v>
      </c>
      <c r="F637" s="156">
        <f t="shared" si="67"/>
        <v>12.616438356164384</v>
      </c>
      <c r="G637" s="157">
        <v>20</v>
      </c>
      <c r="H637" s="158">
        <v>0.06</v>
      </c>
      <c r="I637" s="159">
        <f t="shared" si="69"/>
        <v>4.7500000000000001E-2</v>
      </c>
      <c r="J637" s="213">
        <v>1363542</v>
      </c>
      <c r="K637" s="214">
        <v>223249.44</v>
      </c>
      <c r="L637" s="128">
        <v>0.19</v>
      </c>
      <c r="M637" s="160">
        <f t="shared" si="63"/>
        <v>1622614.98</v>
      </c>
      <c r="N637" s="162">
        <f t="shared" si="64"/>
        <v>972402.03887054801</v>
      </c>
      <c r="O637" s="162">
        <f t="shared" si="65"/>
        <v>650212.94112945197</v>
      </c>
      <c r="P637" s="161">
        <v>0.25</v>
      </c>
      <c r="Q637" s="160">
        <f t="shared" si="68"/>
        <v>487659.70584708895</v>
      </c>
      <c r="R637" s="176">
        <f t="shared" si="66"/>
        <v>264410.26584708894</v>
      </c>
    </row>
    <row r="638" spans="2:18" ht="15" x14ac:dyDescent="0.2">
      <c r="B638" s="126">
        <v>634</v>
      </c>
      <c r="C638" s="129" t="s">
        <v>259</v>
      </c>
      <c r="D638" s="113">
        <v>39884</v>
      </c>
      <c r="E638" s="155">
        <v>44489</v>
      </c>
      <c r="F638" s="156">
        <f t="shared" si="67"/>
        <v>12.616438356164384</v>
      </c>
      <c r="G638" s="157">
        <v>20</v>
      </c>
      <c r="H638" s="158">
        <v>0.06</v>
      </c>
      <c r="I638" s="159">
        <f t="shared" si="69"/>
        <v>4.7500000000000001E-2</v>
      </c>
      <c r="J638" s="213">
        <v>4772397</v>
      </c>
      <c r="K638" s="214">
        <v>238619.85</v>
      </c>
      <c r="L638" s="128">
        <v>0.19</v>
      </c>
      <c r="M638" s="160">
        <f t="shared" si="63"/>
        <v>5679152.4299999997</v>
      </c>
      <c r="N638" s="162">
        <f t="shared" si="64"/>
        <v>3403407.1360469181</v>
      </c>
      <c r="O638" s="162">
        <f t="shared" si="65"/>
        <v>2275745.2939530816</v>
      </c>
      <c r="P638" s="161">
        <v>0.25</v>
      </c>
      <c r="Q638" s="160">
        <f t="shared" si="68"/>
        <v>1706808.9704648112</v>
      </c>
      <c r="R638" s="176">
        <f t="shared" si="66"/>
        <v>1468189.1204648111</v>
      </c>
    </row>
    <row r="639" spans="2:18" ht="15" x14ac:dyDescent="0.2">
      <c r="B639" s="126">
        <v>635</v>
      </c>
      <c r="C639" s="129" t="s">
        <v>260</v>
      </c>
      <c r="D639" s="113">
        <v>39884</v>
      </c>
      <c r="E639" s="155">
        <v>44489</v>
      </c>
      <c r="F639" s="156">
        <f t="shared" si="67"/>
        <v>12.616438356164384</v>
      </c>
      <c r="G639" s="157">
        <v>20</v>
      </c>
      <c r="H639" s="158">
        <v>0.06</v>
      </c>
      <c r="I639" s="159">
        <f t="shared" si="69"/>
        <v>4.7500000000000001E-2</v>
      </c>
      <c r="J639" s="213">
        <v>4772397</v>
      </c>
      <c r="K639" s="214">
        <v>781373.05</v>
      </c>
      <c r="L639" s="128">
        <v>0.19</v>
      </c>
      <c r="M639" s="160">
        <f t="shared" si="63"/>
        <v>5679152.4299999997</v>
      </c>
      <c r="N639" s="162">
        <f t="shared" si="64"/>
        <v>3403407.1360469181</v>
      </c>
      <c r="O639" s="162">
        <f t="shared" si="65"/>
        <v>2275745.2939530816</v>
      </c>
      <c r="P639" s="161">
        <v>0.25</v>
      </c>
      <c r="Q639" s="160">
        <f t="shared" si="68"/>
        <v>1706808.9704648112</v>
      </c>
      <c r="R639" s="176">
        <f t="shared" si="66"/>
        <v>925435.92046481115</v>
      </c>
    </row>
    <row r="640" spans="2:18" ht="15" x14ac:dyDescent="0.2">
      <c r="B640" s="126">
        <v>636</v>
      </c>
      <c r="C640" s="129" t="s">
        <v>555</v>
      </c>
      <c r="D640" s="113">
        <v>40212</v>
      </c>
      <c r="E640" s="155">
        <v>44489</v>
      </c>
      <c r="F640" s="156">
        <f t="shared" si="67"/>
        <v>11.717808219178082</v>
      </c>
      <c r="G640" s="157">
        <v>20</v>
      </c>
      <c r="H640" s="158">
        <v>0.06</v>
      </c>
      <c r="I640" s="159">
        <f t="shared" si="69"/>
        <v>4.7500000000000001E-2</v>
      </c>
      <c r="J640" s="213">
        <v>539058</v>
      </c>
      <c r="K640" s="214">
        <v>164096.37</v>
      </c>
      <c r="L640" s="128">
        <v>0.17</v>
      </c>
      <c r="M640" s="160">
        <f t="shared" si="63"/>
        <v>630697.86</v>
      </c>
      <c r="N640" s="162">
        <f t="shared" si="64"/>
        <v>351043.8369669863</v>
      </c>
      <c r="O640" s="162">
        <f t="shared" si="65"/>
        <v>279654.02303301368</v>
      </c>
      <c r="P640" s="161">
        <v>0.25</v>
      </c>
      <c r="Q640" s="160">
        <f t="shared" si="68"/>
        <v>209740.51727476026</v>
      </c>
      <c r="R640" s="175">
        <f t="shared" si="66"/>
        <v>45644.147274760267</v>
      </c>
    </row>
    <row r="641" spans="2:18" ht="15" x14ac:dyDescent="0.2">
      <c r="B641" s="126">
        <v>637</v>
      </c>
      <c r="C641" s="129" t="s">
        <v>736</v>
      </c>
      <c r="D641" s="113">
        <v>40212</v>
      </c>
      <c r="E641" s="155">
        <v>44489</v>
      </c>
      <c r="F641" s="156">
        <f t="shared" si="67"/>
        <v>11.717808219178082</v>
      </c>
      <c r="G641" s="157">
        <v>20</v>
      </c>
      <c r="H641" s="158">
        <v>0.06</v>
      </c>
      <c r="I641" s="159">
        <f t="shared" si="69"/>
        <v>4.7500000000000001E-2</v>
      </c>
      <c r="J641" s="213">
        <v>269529</v>
      </c>
      <c r="K641" s="214">
        <v>51853.67</v>
      </c>
      <c r="L641" s="128">
        <v>0.17</v>
      </c>
      <c r="M641" s="160">
        <f t="shared" si="63"/>
        <v>315348.93</v>
      </c>
      <c r="N641" s="162">
        <f t="shared" si="64"/>
        <v>175521.91848349315</v>
      </c>
      <c r="O641" s="162">
        <f t="shared" si="65"/>
        <v>139827.01151650684</v>
      </c>
      <c r="P641" s="161">
        <v>0.25</v>
      </c>
      <c r="Q641" s="160">
        <f t="shared" si="68"/>
        <v>104870.25863738013</v>
      </c>
      <c r="R641" s="175">
        <f t="shared" si="66"/>
        <v>53016.588637380133</v>
      </c>
    </row>
    <row r="642" spans="2:18" ht="15" x14ac:dyDescent="0.2">
      <c r="B642" s="126">
        <v>638</v>
      </c>
      <c r="C642" s="129" t="s">
        <v>425</v>
      </c>
      <c r="D642" s="113">
        <v>40212</v>
      </c>
      <c r="E642" s="155">
        <v>44489</v>
      </c>
      <c r="F642" s="156">
        <f t="shared" si="67"/>
        <v>11.717808219178082</v>
      </c>
      <c r="G642" s="157">
        <v>20</v>
      </c>
      <c r="H642" s="158">
        <v>0.06</v>
      </c>
      <c r="I642" s="159">
        <f t="shared" si="69"/>
        <v>4.7500000000000001E-2</v>
      </c>
      <c r="J642" s="213">
        <v>943351</v>
      </c>
      <c r="K642" s="214">
        <v>47167.55</v>
      </c>
      <c r="L642" s="128">
        <v>0.17</v>
      </c>
      <c r="M642" s="160">
        <f t="shared" si="63"/>
        <v>1103720.67</v>
      </c>
      <c r="N642" s="162">
        <f t="shared" si="64"/>
        <v>614326.38908363006</v>
      </c>
      <c r="O642" s="162">
        <f t="shared" si="65"/>
        <v>489394.28091636987</v>
      </c>
      <c r="P642" s="161">
        <v>0.25</v>
      </c>
      <c r="Q642" s="160">
        <f t="shared" si="68"/>
        <v>367045.71068727737</v>
      </c>
      <c r="R642" s="176">
        <f t="shared" si="66"/>
        <v>319878.16068727738</v>
      </c>
    </row>
    <row r="643" spans="2:18" ht="15" x14ac:dyDescent="0.2">
      <c r="B643" s="126">
        <v>639</v>
      </c>
      <c r="C643" s="129" t="s">
        <v>426</v>
      </c>
      <c r="D643" s="113">
        <v>40212</v>
      </c>
      <c r="E643" s="155">
        <v>44489</v>
      </c>
      <c r="F643" s="156">
        <f t="shared" si="67"/>
        <v>11.717808219178082</v>
      </c>
      <c r="G643" s="157">
        <v>20</v>
      </c>
      <c r="H643" s="158">
        <v>0.06</v>
      </c>
      <c r="I643" s="159">
        <f t="shared" si="69"/>
        <v>4.7500000000000001E-2</v>
      </c>
      <c r="J643" s="213">
        <v>943351</v>
      </c>
      <c r="K643" s="214">
        <v>181487.75</v>
      </c>
      <c r="L643" s="128">
        <v>0.17</v>
      </c>
      <c r="M643" s="160">
        <f t="shared" si="63"/>
        <v>1103720.67</v>
      </c>
      <c r="N643" s="162">
        <f t="shared" si="64"/>
        <v>614326.38908363006</v>
      </c>
      <c r="O643" s="162">
        <f t="shared" si="65"/>
        <v>489394.28091636987</v>
      </c>
      <c r="P643" s="161">
        <v>0.25</v>
      </c>
      <c r="Q643" s="160">
        <f t="shared" si="68"/>
        <v>367045.71068727737</v>
      </c>
      <c r="R643" s="176">
        <f t="shared" si="66"/>
        <v>185557.96068727737</v>
      </c>
    </row>
    <row r="644" spans="2:18" ht="15" x14ac:dyDescent="0.2">
      <c r="B644" s="126">
        <v>640</v>
      </c>
      <c r="C644" s="129" t="s">
        <v>323</v>
      </c>
      <c r="D644" s="113">
        <v>40212</v>
      </c>
      <c r="E644" s="155">
        <v>44489</v>
      </c>
      <c r="F644" s="156">
        <f t="shared" si="67"/>
        <v>11.717808219178082</v>
      </c>
      <c r="G644" s="157">
        <v>20</v>
      </c>
      <c r="H644" s="158">
        <v>0.06</v>
      </c>
      <c r="I644" s="159">
        <f t="shared" si="69"/>
        <v>4.7500000000000001E-2</v>
      </c>
      <c r="J644" s="213">
        <v>2276647</v>
      </c>
      <c r="K644" s="214">
        <v>798747.45</v>
      </c>
      <c r="L644" s="128">
        <v>0.17</v>
      </c>
      <c r="M644" s="160">
        <f t="shared" si="63"/>
        <v>2663676.9899999998</v>
      </c>
      <c r="N644" s="162">
        <f t="shared" si="64"/>
        <v>1482591.6660162327</v>
      </c>
      <c r="O644" s="162">
        <f t="shared" si="65"/>
        <v>1181085.3239837671</v>
      </c>
      <c r="P644" s="161">
        <v>0.25</v>
      </c>
      <c r="Q644" s="160">
        <f t="shared" si="68"/>
        <v>885813.9929878253</v>
      </c>
      <c r="R644" s="176">
        <f t="shared" si="66"/>
        <v>87066.542987825349</v>
      </c>
    </row>
    <row r="645" spans="2:18" ht="15" x14ac:dyDescent="0.2">
      <c r="B645" s="126">
        <v>641</v>
      </c>
      <c r="C645" s="129" t="s">
        <v>394</v>
      </c>
      <c r="D645" s="113">
        <v>40212</v>
      </c>
      <c r="E645" s="155">
        <v>44489</v>
      </c>
      <c r="F645" s="156">
        <f t="shared" si="67"/>
        <v>11.717808219178082</v>
      </c>
      <c r="G645" s="157">
        <v>20</v>
      </c>
      <c r="H645" s="158">
        <v>0.06</v>
      </c>
      <c r="I645" s="159">
        <f t="shared" si="69"/>
        <v>4.7500000000000001E-2</v>
      </c>
      <c r="J645" s="213">
        <v>1138323</v>
      </c>
      <c r="K645" s="214">
        <v>248633.47</v>
      </c>
      <c r="L645" s="128">
        <v>0.17</v>
      </c>
      <c r="M645" s="160">
        <f t="shared" ref="M645:M708" si="70">J645*(1+L645)</f>
        <v>1331837.9099999999</v>
      </c>
      <c r="N645" s="162">
        <f t="shared" ref="N645:N708" si="71">F645*I645*M645</f>
        <v>741295.50739952049</v>
      </c>
      <c r="O645" s="162">
        <f t="shared" ref="O645:O708" si="72">IF(M645-N645&lt;=0,5%*M645,M645-N645)</f>
        <v>590542.40260047943</v>
      </c>
      <c r="P645" s="161">
        <v>0.25</v>
      </c>
      <c r="Q645" s="160">
        <f t="shared" si="68"/>
        <v>442906.8019503596</v>
      </c>
      <c r="R645" s="176">
        <f t="shared" ref="R645:R708" si="73">Q645-K645</f>
        <v>194273.3319503596</v>
      </c>
    </row>
    <row r="646" spans="2:18" ht="15" x14ac:dyDescent="0.2">
      <c r="B646" s="126">
        <v>642</v>
      </c>
      <c r="C646" s="129" t="s">
        <v>268</v>
      </c>
      <c r="D646" s="113">
        <v>40212</v>
      </c>
      <c r="E646" s="155">
        <v>44489</v>
      </c>
      <c r="F646" s="156">
        <f t="shared" ref="F646:F709" si="74">(E646-D646)/365</f>
        <v>11.717808219178082</v>
      </c>
      <c r="G646" s="157">
        <v>20</v>
      </c>
      <c r="H646" s="158">
        <v>0.06</v>
      </c>
      <c r="I646" s="159">
        <f t="shared" si="69"/>
        <v>4.7500000000000001E-2</v>
      </c>
      <c r="J646" s="213">
        <v>3984132</v>
      </c>
      <c r="K646" s="214">
        <v>199206.6</v>
      </c>
      <c r="L646" s="128">
        <v>0.17</v>
      </c>
      <c r="M646" s="160">
        <f t="shared" si="70"/>
        <v>4661434.4399999995</v>
      </c>
      <c r="N646" s="162">
        <f t="shared" si="71"/>
        <v>2594535.2527241092</v>
      </c>
      <c r="O646" s="162">
        <f t="shared" si="72"/>
        <v>2066899.1872758903</v>
      </c>
      <c r="P646" s="161">
        <v>0.25</v>
      </c>
      <c r="Q646" s="160">
        <f t="shared" ref="Q646:Q709" si="75">IF(K646&lt;=0,0,IF(O646&gt;M646*H646, O646*(1-P646),M646*H646))</f>
        <v>1550174.3904569177</v>
      </c>
      <c r="R646" s="176">
        <f t="shared" si="73"/>
        <v>1350967.7904569176</v>
      </c>
    </row>
    <row r="647" spans="2:18" ht="15" x14ac:dyDescent="0.2">
      <c r="B647" s="126">
        <v>643</v>
      </c>
      <c r="C647" s="129" t="s">
        <v>269</v>
      </c>
      <c r="D647" s="113">
        <v>40212</v>
      </c>
      <c r="E647" s="155">
        <v>44489</v>
      </c>
      <c r="F647" s="156">
        <f t="shared" si="74"/>
        <v>11.717808219178082</v>
      </c>
      <c r="G647" s="157">
        <v>20</v>
      </c>
      <c r="H647" s="158">
        <v>0.06</v>
      </c>
      <c r="I647" s="159">
        <f t="shared" si="69"/>
        <v>4.7500000000000001E-2</v>
      </c>
      <c r="J647" s="213">
        <v>3984132</v>
      </c>
      <c r="K647" s="214">
        <v>870217.5</v>
      </c>
      <c r="L647" s="128">
        <v>0.17</v>
      </c>
      <c r="M647" s="160">
        <f t="shared" si="70"/>
        <v>4661434.4399999995</v>
      </c>
      <c r="N647" s="162">
        <f t="shared" si="71"/>
        <v>2594535.2527241092</v>
      </c>
      <c r="O647" s="162">
        <f t="shared" si="72"/>
        <v>2066899.1872758903</v>
      </c>
      <c r="P647" s="161">
        <v>0.25</v>
      </c>
      <c r="Q647" s="160">
        <f t="shared" si="75"/>
        <v>1550174.3904569177</v>
      </c>
      <c r="R647" s="176">
        <f t="shared" si="73"/>
        <v>679956.8904569177</v>
      </c>
    </row>
    <row r="648" spans="2:18" ht="15" x14ac:dyDescent="0.2">
      <c r="B648" s="126">
        <v>644</v>
      </c>
      <c r="C648" s="129" t="s">
        <v>410</v>
      </c>
      <c r="D648" s="113">
        <v>40568</v>
      </c>
      <c r="E648" s="155">
        <v>44489</v>
      </c>
      <c r="F648" s="156">
        <f t="shared" si="74"/>
        <v>10.742465753424657</v>
      </c>
      <c r="G648" s="157">
        <v>20</v>
      </c>
      <c r="H648" s="158">
        <v>0.06</v>
      </c>
      <c r="I648" s="159">
        <f t="shared" si="69"/>
        <v>4.7500000000000001E-2</v>
      </c>
      <c r="J648" s="213">
        <v>1018283</v>
      </c>
      <c r="K648" s="214">
        <v>435111.35</v>
      </c>
      <c r="L648" s="128">
        <v>0.11</v>
      </c>
      <c r="M648" s="160">
        <f t="shared" si="70"/>
        <v>1130294.1300000001</v>
      </c>
      <c r="N648" s="162">
        <f t="shared" si="71"/>
        <v>576751.93418404111</v>
      </c>
      <c r="O648" s="162">
        <f t="shared" si="72"/>
        <v>553542.19581595901</v>
      </c>
      <c r="P648" s="161">
        <v>0.25</v>
      </c>
      <c r="Q648" s="160">
        <f t="shared" si="75"/>
        <v>415156.64686196926</v>
      </c>
      <c r="R648" s="175">
        <f t="shared" si="73"/>
        <v>-19954.703138030716</v>
      </c>
    </row>
    <row r="649" spans="2:18" ht="15" x14ac:dyDescent="0.2">
      <c r="B649" s="126">
        <v>645</v>
      </c>
      <c r="C649" s="129" t="s">
        <v>571</v>
      </c>
      <c r="D649" s="113">
        <v>40568</v>
      </c>
      <c r="E649" s="155">
        <v>44489</v>
      </c>
      <c r="F649" s="156">
        <f t="shared" si="74"/>
        <v>10.742465753424657</v>
      </c>
      <c r="G649" s="157">
        <v>20</v>
      </c>
      <c r="H649" s="158">
        <v>0.06</v>
      </c>
      <c r="I649" s="159">
        <f t="shared" si="69"/>
        <v>4.7500000000000001E-2</v>
      </c>
      <c r="J649" s="213">
        <v>509141</v>
      </c>
      <c r="K649" s="214">
        <v>145650.56</v>
      </c>
      <c r="L649" s="128">
        <v>0.11</v>
      </c>
      <c r="M649" s="160">
        <f t="shared" si="70"/>
        <v>565146.51</v>
      </c>
      <c r="N649" s="162">
        <f t="shared" si="71"/>
        <v>288375.68389376713</v>
      </c>
      <c r="O649" s="162">
        <f t="shared" si="72"/>
        <v>276770.82610623288</v>
      </c>
      <c r="P649" s="161">
        <v>0.25</v>
      </c>
      <c r="Q649" s="160">
        <f t="shared" si="75"/>
        <v>207578.11957967468</v>
      </c>
      <c r="R649" s="175">
        <f t="shared" si="73"/>
        <v>61927.559579674678</v>
      </c>
    </row>
    <row r="650" spans="2:18" ht="15" x14ac:dyDescent="0.2">
      <c r="B650" s="126">
        <v>646</v>
      </c>
      <c r="C650" s="129" t="s">
        <v>347</v>
      </c>
      <c r="D650" s="113">
        <v>40568</v>
      </c>
      <c r="E650" s="155">
        <v>44489</v>
      </c>
      <c r="F650" s="156">
        <f t="shared" si="74"/>
        <v>10.742465753424657</v>
      </c>
      <c r="G650" s="157">
        <v>20</v>
      </c>
      <c r="H650" s="158">
        <v>0.06</v>
      </c>
      <c r="I650" s="159">
        <f t="shared" ref="I650:I681" si="76">(95/G650/100)</f>
        <v>4.7500000000000001E-2</v>
      </c>
      <c r="J650" s="213">
        <v>1781995</v>
      </c>
      <c r="K650" s="214">
        <v>89099.75</v>
      </c>
      <c r="L650" s="128">
        <v>0.11</v>
      </c>
      <c r="M650" s="160">
        <f t="shared" si="70"/>
        <v>1978014.4500000002</v>
      </c>
      <c r="N650" s="162">
        <f t="shared" si="71"/>
        <v>1009315.7432229453</v>
      </c>
      <c r="O650" s="162">
        <f t="shared" si="72"/>
        <v>968698.70677705493</v>
      </c>
      <c r="P650" s="161">
        <v>0.25</v>
      </c>
      <c r="Q650" s="160">
        <f t="shared" si="75"/>
        <v>726524.03008279123</v>
      </c>
      <c r="R650" s="176">
        <f t="shared" si="73"/>
        <v>637424.28008279123</v>
      </c>
    </row>
    <row r="651" spans="2:18" ht="15" x14ac:dyDescent="0.2">
      <c r="B651" s="126">
        <v>647</v>
      </c>
      <c r="C651" s="129" t="s">
        <v>348</v>
      </c>
      <c r="D651" s="113">
        <v>40568</v>
      </c>
      <c r="E651" s="155">
        <v>44489</v>
      </c>
      <c r="F651" s="156">
        <f t="shared" si="74"/>
        <v>10.742465753424657</v>
      </c>
      <c r="G651" s="157">
        <v>8</v>
      </c>
      <c r="H651" s="158">
        <v>0.06</v>
      </c>
      <c r="I651" s="159">
        <f t="shared" si="76"/>
        <v>0.11874999999999999</v>
      </c>
      <c r="J651" s="213">
        <v>1781995</v>
      </c>
      <c r="K651" s="214">
        <v>509777.35</v>
      </c>
      <c r="L651" s="128">
        <v>0.11</v>
      </c>
      <c r="M651" s="160">
        <f t="shared" si="70"/>
        <v>1978014.4500000002</v>
      </c>
      <c r="N651" s="162">
        <f t="shared" si="71"/>
        <v>2523289.358057363</v>
      </c>
      <c r="O651" s="162">
        <f t="shared" si="72"/>
        <v>98900.722500000018</v>
      </c>
      <c r="P651" s="161">
        <v>0.25</v>
      </c>
      <c r="Q651" s="160">
        <f t="shared" si="75"/>
        <v>118680.86700000001</v>
      </c>
      <c r="R651" s="175">
        <f t="shared" si="73"/>
        <v>-391096.48299999995</v>
      </c>
    </row>
    <row r="652" spans="2:18" ht="15" x14ac:dyDescent="0.2">
      <c r="B652" s="126">
        <v>648</v>
      </c>
      <c r="C652" s="129" t="s">
        <v>782</v>
      </c>
      <c r="D652" s="113">
        <v>41100</v>
      </c>
      <c r="E652" s="155">
        <v>44489</v>
      </c>
      <c r="F652" s="156">
        <f t="shared" si="74"/>
        <v>9.2849315068493148</v>
      </c>
      <c r="G652" s="157">
        <v>20</v>
      </c>
      <c r="H652" s="158">
        <v>0.06</v>
      </c>
      <c r="I652" s="159">
        <f t="shared" si="76"/>
        <v>4.7500000000000001E-2</v>
      </c>
      <c r="J652" s="213">
        <v>224918</v>
      </c>
      <c r="K652" s="214">
        <v>122720.82</v>
      </c>
      <c r="L652" s="128">
        <v>0.12</v>
      </c>
      <c r="M652" s="160">
        <f t="shared" si="70"/>
        <v>251908.16000000003</v>
      </c>
      <c r="N652" s="162">
        <f t="shared" si="71"/>
        <v>111100.12555178083</v>
      </c>
      <c r="O652" s="162">
        <f t="shared" si="72"/>
        <v>140808.0344482192</v>
      </c>
      <c r="P652" s="161">
        <v>0.25</v>
      </c>
      <c r="Q652" s="160">
        <f t="shared" si="75"/>
        <v>105606.02583616439</v>
      </c>
      <c r="R652" s="175">
        <f t="shared" si="73"/>
        <v>-17114.794163835613</v>
      </c>
    </row>
    <row r="653" spans="2:18" ht="15" x14ac:dyDescent="0.2">
      <c r="B653" s="126">
        <v>649</v>
      </c>
      <c r="C653" s="129" t="s">
        <v>963</v>
      </c>
      <c r="D653" s="113">
        <v>41091</v>
      </c>
      <c r="E653" s="155">
        <v>44489</v>
      </c>
      <c r="F653" s="156">
        <f t="shared" si="74"/>
        <v>9.3095890410958901</v>
      </c>
      <c r="G653" s="157">
        <v>20</v>
      </c>
      <c r="H653" s="158">
        <v>0.06</v>
      </c>
      <c r="I653" s="159">
        <f t="shared" si="76"/>
        <v>4.7500000000000001E-2</v>
      </c>
      <c r="J653" s="213">
        <v>112459</v>
      </c>
      <c r="K653" s="214">
        <v>44550.6</v>
      </c>
      <c r="L653" s="128">
        <v>0.12</v>
      </c>
      <c r="M653" s="160">
        <f t="shared" si="70"/>
        <v>125954.08000000002</v>
      </c>
      <c r="N653" s="162">
        <f t="shared" si="71"/>
        <v>55697.584335342472</v>
      </c>
      <c r="O653" s="162">
        <f t="shared" si="72"/>
        <v>70256.495664657545</v>
      </c>
      <c r="P653" s="161">
        <v>0.25</v>
      </c>
      <c r="Q653" s="160">
        <f t="shared" si="75"/>
        <v>52692.371748493155</v>
      </c>
      <c r="R653" s="175">
        <f t="shared" si="73"/>
        <v>8141.7717484931563</v>
      </c>
    </row>
    <row r="654" spans="2:18" ht="15" x14ac:dyDescent="0.2">
      <c r="B654" s="126">
        <v>650</v>
      </c>
      <c r="C654" s="129" t="s">
        <v>637</v>
      </c>
      <c r="D654" s="113">
        <v>41100</v>
      </c>
      <c r="E654" s="155">
        <v>44489</v>
      </c>
      <c r="F654" s="156">
        <f t="shared" si="74"/>
        <v>9.2849315068493148</v>
      </c>
      <c r="G654" s="157">
        <v>20</v>
      </c>
      <c r="H654" s="158">
        <v>0.06</v>
      </c>
      <c r="I654" s="159">
        <f t="shared" si="76"/>
        <v>4.7500000000000001E-2</v>
      </c>
      <c r="J654" s="213">
        <v>393607</v>
      </c>
      <c r="K654" s="214">
        <v>66444.210000000006</v>
      </c>
      <c r="L654" s="128">
        <v>0.12</v>
      </c>
      <c r="M654" s="160">
        <f t="shared" si="70"/>
        <v>440839.84</v>
      </c>
      <c r="N654" s="162">
        <f t="shared" si="71"/>
        <v>194425.46669479454</v>
      </c>
      <c r="O654" s="162">
        <f t="shared" si="72"/>
        <v>246414.37330520549</v>
      </c>
      <c r="P654" s="161">
        <v>0.25</v>
      </c>
      <c r="Q654" s="160">
        <f t="shared" si="75"/>
        <v>184810.77997890412</v>
      </c>
      <c r="R654" s="176">
        <f t="shared" si="73"/>
        <v>118366.56997890411</v>
      </c>
    </row>
    <row r="655" spans="2:18" ht="15" x14ac:dyDescent="0.2">
      <c r="B655" s="126">
        <v>651</v>
      </c>
      <c r="C655" s="129" t="s">
        <v>638</v>
      </c>
      <c r="D655" s="113">
        <v>41100</v>
      </c>
      <c r="E655" s="155">
        <v>44489</v>
      </c>
      <c r="F655" s="156">
        <f t="shared" si="74"/>
        <v>9.2849315068493148</v>
      </c>
      <c r="G655" s="157">
        <v>8</v>
      </c>
      <c r="H655" s="158">
        <v>0.06</v>
      </c>
      <c r="I655" s="159">
        <f t="shared" si="76"/>
        <v>0.11874999999999999</v>
      </c>
      <c r="J655" s="213">
        <v>393607</v>
      </c>
      <c r="K655" s="214">
        <v>156165.76000000001</v>
      </c>
      <c r="L655" s="128">
        <v>0.12</v>
      </c>
      <c r="M655" s="160">
        <f t="shared" si="70"/>
        <v>440839.84</v>
      </c>
      <c r="N655" s="162">
        <f t="shared" si="71"/>
        <v>486063.66673698631</v>
      </c>
      <c r="O655" s="162">
        <f t="shared" si="72"/>
        <v>22041.992000000002</v>
      </c>
      <c r="P655" s="161">
        <v>0.25</v>
      </c>
      <c r="Q655" s="160">
        <f t="shared" si="75"/>
        <v>26450.3904</v>
      </c>
      <c r="R655" s="175">
        <f t="shared" si="73"/>
        <v>-129715.36960000001</v>
      </c>
    </row>
    <row r="656" spans="2:18" ht="15" x14ac:dyDescent="0.2">
      <c r="B656" s="126">
        <v>652</v>
      </c>
      <c r="C656" s="129" t="s">
        <v>351</v>
      </c>
      <c r="D656" s="113">
        <v>41216</v>
      </c>
      <c r="E656" s="155">
        <v>44489</v>
      </c>
      <c r="F656" s="156">
        <f t="shared" si="74"/>
        <v>8.9671232876712335</v>
      </c>
      <c r="G656" s="157">
        <v>20</v>
      </c>
      <c r="H656" s="158">
        <v>0.06</v>
      </c>
      <c r="I656" s="159">
        <f t="shared" si="76"/>
        <v>4.7500000000000001E-2</v>
      </c>
      <c r="J656" s="213">
        <v>1667743</v>
      </c>
      <c r="K656" s="214">
        <v>953940.27</v>
      </c>
      <c r="L656" s="128">
        <v>0.12</v>
      </c>
      <c r="M656" s="160">
        <f t="shared" si="70"/>
        <v>1867872.1600000001</v>
      </c>
      <c r="N656" s="162">
        <f t="shared" si="71"/>
        <v>795598.39735561656</v>
      </c>
      <c r="O656" s="162">
        <f t="shared" si="72"/>
        <v>1072273.7626443836</v>
      </c>
      <c r="P656" s="161">
        <v>0.25</v>
      </c>
      <c r="Q656" s="160">
        <f t="shared" si="75"/>
        <v>804205.32198328769</v>
      </c>
      <c r="R656" s="175">
        <f t="shared" si="73"/>
        <v>-149734.94801671233</v>
      </c>
    </row>
    <row r="657" spans="2:18" ht="15" x14ac:dyDescent="0.2">
      <c r="B657" s="126">
        <v>653</v>
      </c>
      <c r="C657" s="129" t="s">
        <v>457</v>
      </c>
      <c r="D657" s="113">
        <v>41216</v>
      </c>
      <c r="E657" s="155">
        <v>44489</v>
      </c>
      <c r="F657" s="156">
        <f t="shared" si="74"/>
        <v>8.9671232876712335</v>
      </c>
      <c r="G657" s="157">
        <v>20</v>
      </c>
      <c r="H657" s="158">
        <v>0.06</v>
      </c>
      <c r="I657" s="159">
        <f t="shared" si="76"/>
        <v>4.7500000000000001E-2</v>
      </c>
      <c r="J657" s="213">
        <v>833872</v>
      </c>
      <c r="K657" s="214">
        <v>352003.24</v>
      </c>
      <c r="L657" s="128">
        <v>0.12</v>
      </c>
      <c r="M657" s="160">
        <f t="shared" si="70"/>
        <v>933936.64000000013</v>
      </c>
      <c r="N657" s="162">
        <f t="shared" si="71"/>
        <v>397799.43720328773</v>
      </c>
      <c r="O657" s="162">
        <f t="shared" si="72"/>
        <v>536137.2027967124</v>
      </c>
      <c r="P657" s="161">
        <v>0.25</v>
      </c>
      <c r="Q657" s="160">
        <f t="shared" si="75"/>
        <v>402102.90209753427</v>
      </c>
      <c r="R657" s="176">
        <f t="shared" si="73"/>
        <v>50099.662097534281</v>
      </c>
    </row>
    <row r="658" spans="2:18" ht="15" x14ac:dyDescent="0.2">
      <c r="B658" s="126">
        <v>654</v>
      </c>
      <c r="C658" s="129" t="s">
        <v>301</v>
      </c>
      <c r="D658" s="113">
        <v>41216</v>
      </c>
      <c r="E658" s="155">
        <v>44489</v>
      </c>
      <c r="F658" s="156">
        <f t="shared" si="74"/>
        <v>8.9671232876712335</v>
      </c>
      <c r="G658" s="157">
        <v>20</v>
      </c>
      <c r="H658" s="158">
        <v>0.06</v>
      </c>
      <c r="I658" s="159">
        <f t="shared" si="76"/>
        <v>4.7500000000000001E-2</v>
      </c>
      <c r="J658" s="213">
        <v>2918551</v>
      </c>
      <c r="K658" s="214">
        <v>580911.98</v>
      </c>
      <c r="L658" s="128">
        <v>0.12</v>
      </c>
      <c r="M658" s="160">
        <f t="shared" si="70"/>
        <v>3268777.12</v>
      </c>
      <c r="N658" s="162">
        <f t="shared" si="71"/>
        <v>1392297.553160548</v>
      </c>
      <c r="O658" s="162">
        <f t="shared" si="72"/>
        <v>1876479.5668394521</v>
      </c>
      <c r="P658" s="161">
        <v>0.25</v>
      </c>
      <c r="Q658" s="160">
        <f t="shared" si="75"/>
        <v>1407359.6751295892</v>
      </c>
      <c r="R658" s="176">
        <f t="shared" si="73"/>
        <v>826447.69512958918</v>
      </c>
    </row>
    <row r="659" spans="2:18" ht="15" x14ac:dyDescent="0.2">
      <c r="B659" s="126">
        <v>655</v>
      </c>
      <c r="C659" s="129" t="s">
        <v>302</v>
      </c>
      <c r="D659" s="113">
        <v>41216</v>
      </c>
      <c r="E659" s="155">
        <v>44489</v>
      </c>
      <c r="F659" s="156">
        <f t="shared" si="74"/>
        <v>8.9671232876712335</v>
      </c>
      <c r="G659" s="157">
        <v>8</v>
      </c>
      <c r="H659" s="158">
        <v>0.06</v>
      </c>
      <c r="I659" s="159">
        <f t="shared" si="76"/>
        <v>0.11874999999999999</v>
      </c>
      <c r="J659" s="213">
        <v>2918551</v>
      </c>
      <c r="K659" s="214">
        <v>1232010.95</v>
      </c>
      <c r="L659" s="128">
        <v>0.12</v>
      </c>
      <c r="M659" s="160">
        <f t="shared" si="70"/>
        <v>3268777.12</v>
      </c>
      <c r="N659" s="162">
        <f t="shared" si="71"/>
        <v>3480743.8829013705</v>
      </c>
      <c r="O659" s="162">
        <f t="shared" si="72"/>
        <v>163438.85600000003</v>
      </c>
      <c r="P659" s="161">
        <v>0.25</v>
      </c>
      <c r="Q659" s="160">
        <f t="shared" si="75"/>
        <v>196126.62719999999</v>
      </c>
      <c r="R659" s="175">
        <f t="shared" si="73"/>
        <v>-1035884.3228</v>
      </c>
    </row>
    <row r="660" spans="2:18" ht="15" x14ac:dyDescent="0.2">
      <c r="B660" s="126">
        <v>656</v>
      </c>
      <c r="C660" s="129" t="s">
        <v>359</v>
      </c>
      <c r="D660" s="113">
        <v>41216</v>
      </c>
      <c r="E660" s="155">
        <v>44489</v>
      </c>
      <c r="F660" s="156">
        <f t="shared" si="74"/>
        <v>8.9671232876712335</v>
      </c>
      <c r="G660" s="157">
        <v>20</v>
      </c>
      <c r="H660" s="158">
        <v>0.06</v>
      </c>
      <c r="I660" s="159">
        <f t="shared" si="76"/>
        <v>4.7500000000000001E-2</v>
      </c>
      <c r="J660" s="213">
        <v>1599790</v>
      </c>
      <c r="K660" s="214">
        <v>915071.5</v>
      </c>
      <c r="L660" s="128">
        <v>0.12</v>
      </c>
      <c r="M660" s="160">
        <f t="shared" si="70"/>
        <v>1791764.8000000003</v>
      </c>
      <c r="N660" s="162">
        <f t="shared" si="71"/>
        <v>763181.35354520567</v>
      </c>
      <c r="O660" s="162">
        <f t="shared" si="72"/>
        <v>1028583.4464547946</v>
      </c>
      <c r="P660" s="161">
        <v>0.25</v>
      </c>
      <c r="Q660" s="160">
        <f t="shared" si="75"/>
        <v>771437.58484109596</v>
      </c>
      <c r="R660" s="175">
        <f t="shared" si="73"/>
        <v>-143633.91515890404</v>
      </c>
    </row>
    <row r="661" spans="2:18" ht="15" x14ac:dyDescent="0.2">
      <c r="B661" s="126">
        <v>657</v>
      </c>
      <c r="C661" s="129" t="s">
        <v>472</v>
      </c>
      <c r="D661" s="113">
        <v>41216</v>
      </c>
      <c r="E661" s="155">
        <v>44489</v>
      </c>
      <c r="F661" s="156">
        <f t="shared" si="74"/>
        <v>8.9671232876712335</v>
      </c>
      <c r="G661" s="157">
        <v>20</v>
      </c>
      <c r="H661" s="158">
        <v>0.06</v>
      </c>
      <c r="I661" s="159">
        <f t="shared" si="76"/>
        <v>4.7500000000000001E-2</v>
      </c>
      <c r="J661" s="213">
        <v>799895</v>
      </c>
      <c r="K661" s="214">
        <v>337660.49</v>
      </c>
      <c r="L661" s="128">
        <v>0.12</v>
      </c>
      <c r="M661" s="160">
        <f t="shared" si="70"/>
        <v>895882.40000000014</v>
      </c>
      <c r="N661" s="162">
        <f t="shared" si="71"/>
        <v>381590.67677260283</v>
      </c>
      <c r="O661" s="162">
        <f t="shared" si="72"/>
        <v>514291.72322739731</v>
      </c>
      <c r="P661" s="161">
        <v>0.25</v>
      </c>
      <c r="Q661" s="160">
        <f t="shared" si="75"/>
        <v>385718.79242054798</v>
      </c>
      <c r="R661" s="175">
        <f t="shared" si="73"/>
        <v>48058.302420547989</v>
      </c>
    </row>
    <row r="662" spans="2:18" ht="15" x14ac:dyDescent="0.2">
      <c r="B662" s="126">
        <v>658</v>
      </c>
      <c r="C662" s="129" t="s">
        <v>304</v>
      </c>
      <c r="D662" s="113">
        <v>41216</v>
      </c>
      <c r="E662" s="155">
        <v>44489</v>
      </c>
      <c r="F662" s="156">
        <f t="shared" si="74"/>
        <v>8.9671232876712335</v>
      </c>
      <c r="G662" s="157">
        <v>20</v>
      </c>
      <c r="H662" s="158">
        <v>0.06</v>
      </c>
      <c r="I662" s="159">
        <f t="shared" si="76"/>
        <v>4.7500000000000001E-2</v>
      </c>
      <c r="J662" s="213">
        <v>2799632</v>
      </c>
      <c r="K662" s="214">
        <v>557242.19999999995</v>
      </c>
      <c r="L662" s="128">
        <v>0.12</v>
      </c>
      <c r="M662" s="160">
        <f t="shared" si="70"/>
        <v>3135587.8400000003</v>
      </c>
      <c r="N662" s="162">
        <f t="shared" si="71"/>
        <v>1335567.1301786304</v>
      </c>
      <c r="O662" s="162">
        <f t="shared" si="72"/>
        <v>1800020.70982137</v>
      </c>
      <c r="P662" s="161">
        <v>0.25</v>
      </c>
      <c r="Q662" s="160">
        <f t="shared" si="75"/>
        <v>1350015.5323660276</v>
      </c>
      <c r="R662" s="176">
        <f t="shared" si="73"/>
        <v>792773.33236602764</v>
      </c>
    </row>
    <row r="663" spans="2:18" ht="15" x14ac:dyDescent="0.2">
      <c r="B663" s="126">
        <v>659</v>
      </c>
      <c r="C663" s="129" t="s">
        <v>305</v>
      </c>
      <c r="D663" s="113">
        <v>41216</v>
      </c>
      <c r="E663" s="155">
        <v>44489</v>
      </c>
      <c r="F663" s="156">
        <f t="shared" si="74"/>
        <v>8.9671232876712335</v>
      </c>
      <c r="G663" s="157">
        <v>8</v>
      </c>
      <c r="H663" s="158">
        <v>0.06</v>
      </c>
      <c r="I663" s="159">
        <f t="shared" si="76"/>
        <v>0.11874999999999999</v>
      </c>
      <c r="J663" s="213">
        <v>2799632</v>
      </c>
      <c r="K663" s="214">
        <v>1181811.54</v>
      </c>
      <c r="L663" s="128">
        <v>0.12</v>
      </c>
      <c r="M663" s="160">
        <f t="shared" si="70"/>
        <v>3135587.8400000003</v>
      </c>
      <c r="N663" s="162">
        <f t="shared" si="71"/>
        <v>3338917.8254465759</v>
      </c>
      <c r="O663" s="162">
        <f t="shared" si="72"/>
        <v>156779.39200000002</v>
      </c>
      <c r="P663" s="161">
        <v>0.25</v>
      </c>
      <c r="Q663" s="160">
        <f t="shared" si="75"/>
        <v>188135.27040000001</v>
      </c>
      <c r="R663" s="175">
        <f t="shared" si="73"/>
        <v>-993676.2696</v>
      </c>
    </row>
    <row r="664" spans="2:18" ht="15" x14ac:dyDescent="0.2">
      <c r="B664" s="126">
        <v>660</v>
      </c>
      <c r="C664" s="129" t="s">
        <v>626</v>
      </c>
      <c r="D664" s="113">
        <v>41640</v>
      </c>
      <c r="E664" s="155">
        <v>44489</v>
      </c>
      <c r="F664" s="156">
        <f t="shared" si="74"/>
        <v>7.8054794520547945</v>
      </c>
      <c r="G664" s="157">
        <v>15</v>
      </c>
      <c r="H664" s="158">
        <v>0.06</v>
      </c>
      <c r="I664" s="159">
        <f t="shared" si="76"/>
        <v>6.3333333333333325E-2</v>
      </c>
      <c r="J664" s="213">
        <v>413229</v>
      </c>
      <c r="K664" s="214">
        <v>271829.03999999998</v>
      </c>
      <c r="L664" s="128">
        <v>0.04</v>
      </c>
      <c r="M664" s="160">
        <f t="shared" si="70"/>
        <v>429758.16000000003</v>
      </c>
      <c r="N664" s="162">
        <f t="shared" si="71"/>
        <v>212449.67085808219</v>
      </c>
      <c r="O664" s="162">
        <f t="shared" si="72"/>
        <v>217308.48914191785</v>
      </c>
      <c r="P664" s="161">
        <v>0.25</v>
      </c>
      <c r="Q664" s="160">
        <f t="shared" si="75"/>
        <v>162981.3668564384</v>
      </c>
      <c r="R664" s="175">
        <f t="shared" si="73"/>
        <v>-108847.67314356158</v>
      </c>
    </row>
    <row r="665" spans="2:18" ht="15" x14ac:dyDescent="0.2">
      <c r="B665" s="126">
        <v>661</v>
      </c>
      <c r="C665" s="129" t="s">
        <v>807</v>
      </c>
      <c r="D665" s="113">
        <v>41640</v>
      </c>
      <c r="E665" s="155">
        <v>44489</v>
      </c>
      <c r="F665" s="156">
        <f t="shared" si="74"/>
        <v>7.8054794520547945</v>
      </c>
      <c r="G665" s="157">
        <v>15</v>
      </c>
      <c r="H665" s="158">
        <v>0.06</v>
      </c>
      <c r="I665" s="159">
        <f t="shared" si="76"/>
        <v>6.3333333333333325E-2</v>
      </c>
      <c r="J665" s="213">
        <v>206615</v>
      </c>
      <c r="K665" s="214">
        <v>105054.22</v>
      </c>
      <c r="L665" s="128">
        <v>0.04</v>
      </c>
      <c r="M665" s="160">
        <f t="shared" si="70"/>
        <v>214879.6</v>
      </c>
      <c r="N665" s="162">
        <f t="shared" si="71"/>
        <v>106225.09248949771</v>
      </c>
      <c r="O665" s="162">
        <f t="shared" si="72"/>
        <v>108654.5075105023</v>
      </c>
      <c r="P665" s="161">
        <v>0.25</v>
      </c>
      <c r="Q665" s="160">
        <f t="shared" si="75"/>
        <v>81490.880632876724</v>
      </c>
      <c r="R665" s="175">
        <f t="shared" si="73"/>
        <v>-23563.339367123277</v>
      </c>
    </row>
    <row r="666" spans="2:18" ht="15" x14ac:dyDescent="0.2">
      <c r="B666" s="126">
        <v>662</v>
      </c>
      <c r="C666" s="129" t="s">
        <v>493</v>
      </c>
      <c r="D666" s="113">
        <v>41640</v>
      </c>
      <c r="E666" s="155">
        <v>44489</v>
      </c>
      <c r="F666" s="156">
        <f t="shared" si="74"/>
        <v>7.8054794520547945</v>
      </c>
      <c r="G666" s="157">
        <v>15</v>
      </c>
      <c r="H666" s="158">
        <v>0.06</v>
      </c>
      <c r="I666" s="159">
        <f t="shared" si="76"/>
        <v>6.3333333333333325E-2</v>
      </c>
      <c r="J666" s="213">
        <v>723151</v>
      </c>
      <c r="K666" s="214">
        <v>221136.38</v>
      </c>
      <c r="L666" s="128">
        <v>0.04</v>
      </c>
      <c r="M666" s="160">
        <f t="shared" si="70"/>
        <v>752077.04</v>
      </c>
      <c r="N666" s="162">
        <f t="shared" si="71"/>
        <v>371787.05253187212</v>
      </c>
      <c r="O666" s="162">
        <f t="shared" si="72"/>
        <v>380289.98746812792</v>
      </c>
      <c r="P666" s="161">
        <v>0.25</v>
      </c>
      <c r="Q666" s="160">
        <f t="shared" si="75"/>
        <v>285217.49060109595</v>
      </c>
      <c r="R666" s="176">
        <f t="shared" si="73"/>
        <v>64081.110601095948</v>
      </c>
    </row>
    <row r="667" spans="2:18" ht="15" x14ac:dyDescent="0.2">
      <c r="B667" s="126">
        <v>663</v>
      </c>
      <c r="C667" s="129" t="s">
        <v>494</v>
      </c>
      <c r="D667" s="113">
        <v>41640</v>
      </c>
      <c r="E667" s="155">
        <v>44489</v>
      </c>
      <c r="F667" s="156">
        <f t="shared" si="74"/>
        <v>7.8054794520547945</v>
      </c>
      <c r="G667" s="157">
        <v>8</v>
      </c>
      <c r="H667" s="158">
        <v>0.06</v>
      </c>
      <c r="I667" s="159">
        <f t="shared" si="76"/>
        <v>0.11874999999999999</v>
      </c>
      <c r="J667" s="213">
        <v>723151</v>
      </c>
      <c r="K667" s="214">
        <v>367688.97</v>
      </c>
      <c r="L667" s="128">
        <v>0.04</v>
      </c>
      <c r="M667" s="160">
        <f t="shared" si="70"/>
        <v>752077.04</v>
      </c>
      <c r="N667" s="162">
        <f t="shared" si="71"/>
        <v>697100.72349726025</v>
      </c>
      <c r="O667" s="162">
        <f t="shared" si="72"/>
        <v>54976.316502739792</v>
      </c>
      <c r="P667" s="161">
        <v>0.25</v>
      </c>
      <c r="Q667" s="160">
        <f t="shared" si="75"/>
        <v>41232.237377054844</v>
      </c>
      <c r="R667" s="175">
        <f t="shared" si="73"/>
        <v>-326456.7326229451</v>
      </c>
    </row>
    <row r="668" spans="2:18" ht="15" x14ac:dyDescent="0.2">
      <c r="B668" s="126">
        <v>664</v>
      </c>
      <c r="C668" s="129" t="s">
        <v>409</v>
      </c>
      <c r="D668" s="113">
        <v>42081</v>
      </c>
      <c r="E668" s="155">
        <v>44489</v>
      </c>
      <c r="F668" s="156">
        <f t="shared" si="74"/>
        <v>6.5972602739726032</v>
      </c>
      <c r="G668" s="157">
        <v>20</v>
      </c>
      <c r="H668" s="158">
        <v>0.06</v>
      </c>
      <c r="I668" s="159">
        <f t="shared" si="76"/>
        <v>4.7500000000000001E-2</v>
      </c>
      <c r="J668" s="213">
        <v>1043147</v>
      </c>
      <c r="K668" s="214">
        <v>801112.47</v>
      </c>
      <c r="L668" s="128">
        <v>0.09</v>
      </c>
      <c r="M668" s="160">
        <f t="shared" si="70"/>
        <v>1137030.23</v>
      </c>
      <c r="N668" s="162">
        <f t="shared" si="71"/>
        <v>356311.0074175343</v>
      </c>
      <c r="O668" s="162">
        <f t="shared" si="72"/>
        <v>780719.22258246574</v>
      </c>
      <c r="P668" s="161">
        <v>0.25</v>
      </c>
      <c r="Q668" s="160">
        <f t="shared" si="75"/>
        <v>585539.41693684924</v>
      </c>
      <c r="R668" s="175">
        <f t="shared" si="73"/>
        <v>-215573.05306315073</v>
      </c>
    </row>
    <row r="669" spans="2:18" ht="15" x14ac:dyDescent="0.2">
      <c r="B669" s="126">
        <v>665</v>
      </c>
      <c r="C669" s="129" t="s">
        <v>566</v>
      </c>
      <c r="D669" s="113">
        <v>42081</v>
      </c>
      <c r="E669" s="155">
        <v>44489</v>
      </c>
      <c r="F669" s="156">
        <f t="shared" si="74"/>
        <v>6.5972602739726032</v>
      </c>
      <c r="G669" s="157">
        <v>20</v>
      </c>
      <c r="H669" s="158">
        <v>0.06</v>
      </c>
      <c r="I669" s="159">
        <f t="shared" si="76"/>
        <v>4.7500000000000001E-2</v>
      </c>
      <c r="J669" s="213">
        <v>521573</v>
      </c>
      <c r="K669" s="214">
        <v>321359.19</v>
      </c>
      <c r="L669" s="128">
        <v>0.09</v>
      </c>
      <c r="M669" s="160">
        <f t="shared" si="70"/>
        <v>568514.57000000007</v>
      </c>
      <c r="N669" s="162">
        <f t="shared" si="71"/>
        <v>178155.33292219182</v>
      </c>
      <c r="O669" s="162">
        <f t="shared" si="72"/>
        <v>390359.23707780824</v>
      </c>
      <c r="P669" s="161">
        <v>0.25</v>
      </c>
      <c r="Q669" s="160">
        <f t="shared" si="75"/>
        <v>292769.42780835618</v>
      </c>
      <c r="R669" s="175">
        <f t="shared" si="73"/>
        <v>-28589.762191643822</v>
      </c>
    </row>
    <row r="670" spans="2:18" ht="15" x14ac:dyDescent="0.2">
      <c r="B670" s="126">
        <v>666</v>
      </c>
      <c r="C670" s="129" t="s">
        <v>344</v>
      </c>
      <c r="D670" s="113">
        <v>42081</v>
      </c>
      <c r="E670" s="155">
        <v>44489</v>
      </c>
      <c r="F670" s="156">
        <f t="shared" si="74"/>
        <v>6.5972602739726032</v>
      </c>
      <c r="G670" s="157">
        <v>20</v>
      </c>
      <c r="H670" s="158">
        <v>0.06</v>
      </c>
      <c r="I670" s="159">
        <f t="shared" si="76"/>
        <v>4.7500000000000001E-2</v>
      </c>
      <c r="J670" s="213">
        <v>1825507</v>
      </c>
      <c r="K670" s="214">
        <v>777463.85</v>
      </c>
      <c r="L670" s="128">
        <v>0.09</v>
      </c>
      <c r="M670" s="160">
        <f t="shared" si="70"/>
        <v>1989802.6300000001</v>
      </c>
      <c r="N670" s="162">
        <f t="shared" si="71"/>
        <v>623544.1775873974</v>
      </c>
      <c r="O670" s="162">
        <f t="shared" si="72"/>
        <v>1366258.4524126027</v>
      </c>
      <c r="P670" s="161">
        <v>0.25</v>
      </c>
      <c r="Q670" s="160">
        <f t="shared" si="75"/>
        <v>1024693.8393094521</v>
      </c>
      <c r="R670" s="176">
        <f t="shared" si="73"/>
        <v>247229.98930945212</v>
      </c>
    </row>
    <row r="671" spans="2:18" ht="15" x14ac:dyDescent="0.2">
      <c r="B671" s="126">
        <v>667</v>
      </c>
      <c r="C671" s="129" t="s">
        <v>345</v>
      </c>
      <c r="D671" s="113">
        <v>42081</v>
      </c>
      <c r="E671" s="155">
        <v>44489</v>
      </c>
      <c r="F671" s="156">
        <f t="shared" si="74"/>
        <v>6.5972602739726032</v>
      </c>
      <c r="G671" s="157">
        <v>8</v>
      </c>
      <c r="H671" s="158">
        <v>0.06</v>
      </c>
      <c r="I671" s="159">
        <f t="shared" si="76"/>
        <v>0.11874999999999999</v>
      </c>
      <c r="J671" s="213">
        <v>1825507</v>
      </c>
      <c r="K671" s="214">
        <v>1124758.06</v>
      </c>
      <c r="L671" s="128">
        <v>0.09</v>
      </c>
      <c r="M671" s="160">
        <f t="shared" si="70"/>
        <v>1989802.6300000001</v>
      </c>
      <c r="N671" s="162">
        <f t="shared" si="71"/>
        <v>1558860.4439684933</v>
      </c>
      <c r="O671" s="162">
        <f t="shared" si="72"/>
        <v>430942.18603150686</v>
      </c>
      <c r="P671" s="161">
        <v>0.25</v>
      </c>
      <c r="Q671" s="160">
        <f t="shared" si="75"/>
        <v>323206.63952363015</v>
      </c>
      <c r="R671" s="175">
        <f t="shared" si="73"/>
        <v>-801551.42047636991</v>
      </c>
    </row>
    <row r="672" spans="2:18" ht="15" x14ac:dyDescent="0.2">
      <c r="B672" s="126">
        <v>668</v>
      </c>
      <c r="C672" s="129" t="s">
        <v>635</v>
      </c>
      <c r="D672" s="113">
        <v>38718</v>
      </c>
      <c r="E672" s="155">
        <v>44489</v>
      </c>
      <c r="F672" s="156">
        <f t="shared" si="74"/>
        <v>15.810958904109588</v>
      </c>
      <c r="G672" s="157">
        <v>20</v>
      </c>
      <c r="H672" s="158">
        <v>0.06</v>
      </c>
      <c r="I672" s="159">
        <f t="shared" si="76"/>
        <v>4.7500000000000001E-2</v>
      </c>
      <c r="J672" s="213">
        <v>394454</v>
      </c>
      <c r="K672" s="214">
        <v>32813.440000000002</v>
      </c>
      <c r="L672" s="128">
        <v>0.37</v>
      </c>
      <c r="M672" s="160">
        <f t="shared" si="70"/>
        <v>540401.9800000001</v>
      </c>
      <c r="N672" s="162">
        <f t="shared" si="71"/>
        <v>405852.99113027402</v>
      </c>
      <c r="O672" s="162">
        <f t="shared" si="72"/>
        <v>134548.98886972608</v>
      </c>
      <c r="P672" s="161">
        <v>0.25</v>
      </c>
      <c r="Q672" s="160">
        <f t="shared" si="75"/>
        <v>100911.74165229456</v>
      </c>
      <c r="R672" s="175">
        <f t="shared" si="73"/>
        <v>68098.301652294555</v>
      </c>
    </row>
    <row r="673" spans="2:18" ht="15" x14ac:dyDescent="0.2">
      <c r="B673" s="126">
        <v>669</v>
      </c>
      <c r="C673" s="129" t="s">
        <v>820</v>
      </c>
      <c r="D673" s="113">
        <v>38718</v>
      </c>
      <c r="E673" s="155">
        <v>44489</v>
      </c>
      <c r="F673" s="156">
        <f t="shared" si="74"/>
        <v>15.810958904109588</v>
      </c>
      <c r="G673" s="157">
        <v>20</v>
      </c>
      <c r="H673" s="158">
        <v>0.06</v>
      </c>
      <c r="I673" s="159">
        <f t="shared" si="76"/>
        <v>4.7500000000000001E-2</v>
      </c>
      <c r="J673" s="213">
        <v>197226</v>
      </c>
      <c r="K673" s="214">
        <v>9861.2999999999993</v>
      </c>
      <c r="L673" s="128">
        <v>0.37</v>
      </c>
      <c r="M673" s="160">
        <f t="shared" si="70"/>
        <v>270199.62</v>
      </c>
      <c r="N673" s="162">
        <f t="shared" si="71"/>
        <v>202925.46666698629</v>
      </c>
      <c r="O673" s="162">
        <f t="shared" si="72"/>
        <v>67274.153333013703</v>
      </c>
      <c r="P673" s="161">
        <v>0.25</v>
      </c>
      <c r="Q673" s="160">
        <f t="shared" si="75"/>
        <v>50455.614999760277</v>
      </c>
      <c r="R673" s="175">
        <f t="shared" si="73"/>
        <v>40594.314999760274</v>
      </c>
    </row>
    <row r="674" spans="2:18" ht="15" x14ac:dyDescent="0.2">
      <c r="B674" s="126">
        <v>670</v>
      </c>
      <c r="C674" s="129" t="s">
        <v>502</v>
      </c>
      <c r="D674" s="113">
        <v>38718</v>
      </c>
      <c r="E674" s="155">
        <v>44489</v>
      </c>
      <c r="F674" s="156">
        <f t="shared" si="74"/>
        <v>15.810958904109588</v>
      </c>
      <c r="G674" s="157">
        <v>20</v>
      </c>
      <c r="H674" s="158">
        <v>0.06</v>
      </c>
      <c r="I674" s="159">
        <f t="shared" si="76"/>
        <v>4.7500000000000001E-2</v>
      </c>
      <c r="J674" s="213">
        <v>690292</v>
      </c>
      <c r="K674" s="214">
        <v>34514.6</v>
      </c>
      <c r="L674" s="128">
        <v>0.37</v>
      </c>
      <c r="M674" s="160">
        <f t="shared" si="70"/>
        <v>945700.04</v>
      </c>
      <c r="N674" s="162">
        <f t="shared" si="71"/>
        <v>710240.16223260271</v>
      </c>
      <c r="O674" s="162">
        <f t="shared" si="72"/>
        <v>235459.87776739732</v>
      </c>
      <c r="P674" s="161">
        <v>0.25</v>
      </c>
      <c r="Q674" s="160">
        <f t="shared" si="75"/>
        <v>176594.90832554799</v>
      </c>
      <c r="R674" s="176">
        <f t="shared" si="73"/>
        <v>142080.30832554799</v>
      </c>
    </row>
    <row r="675" spans="2:18" ht="15" x14ac:dyDescent="0.2">
      <c r="B675" s="126">
        <v>671</v>
      </c>
      <c r="C675" s="129" t="s">
        <v>503</v>
      </c>
      <c r="D675" s="113">
        <v>38718</v>
      </c>
      <c r="E675" s="155">
        <v>44489</v>
      </c>
      <c r="F675" s="156">
        <f t="shared" si="74"/>
        <v>15.810958904109588</v>
      </c>
      <c r="G675" s="157">
        <v>8</v>
      </c>
      <c r="H675" s="158">
        <v>0.06</v>
      </c>
      <c r="I675" s="159">
        <f t="shared" si="76"/>
        <v>0.11874999999999999</v>
      </c>
      <c r="J675" s="213">
        <v>690292</v>
      </c>
      <c r="K675" s="214">
        <v>34514.6</v>
      </c>
      <c r="L675" s="128">
        <v>0.37</v>
      </c>
      <c r="M675" s="160">
        <f t="shared" si="70"/>
        <v>945700.04</v>
      </c>
      <c r="N675" s="162">
        <f t="shared" si="71"/>
        <v>1775600.4055815067</v>
      </c>
      <c r="O675" s="162">
        <f t="shared" si="72"/>
        <v>47285.002000000008</v>
      </c>
      <c r="P675" s="161">
        <v>0.25</v>
      </c>
      <c r="Q675" s="160">
        <f t="shared" si="75"/>
        <v>56742.002399999998</v>
      </c>
      <c r="R675" s="175">
        <f t="shared" si="73"/>
        <v>22227.402399999999</v>
      </c>
    </row>
    <row r="676" spans="2:18" ht="15" x14ac:dyDescent="0.2">
      <c r="B676" s="126">
        <v>672</v>
      </c>
      <c r="C676" s="129" t="s">
        <v>547</v>
      </c>
      <c r="D676" s="113">
        <v>38901</v>
      </c>
      <c r="E676" s="155">
        <v>44489</v>
      </c>
      <c r="F676" s="156">
        <f t="shared" si="74"/>
        <v>15.30958904109589</v>
      </c>
      <c r="G676" s="157">
        <v>20</v>
      </c>
      <c r="H676" s="158">
        <v>0.06</v>
      </c>
      <c r="I676" s="159">
        <f t="shared" si="76"/>
        <v>4.7500000000000001E-2</v>
      </c>
      <c r="J676" s="213">
        <v>558857</v>
      </c>
      <c r="K676" s="214">
        <v>58974.239999999998</v>
      </c>
      <c r="L676" s="128">
        <v>0.37</v>
      </c>
      <c r="M676" s="160">
        <f t="shared" si="70"/>
        <v>765634.09000000008</v>
      </c>
      <c r="N676" s="162">
        <f t="shared" si="71"/>
        <v>556773.3055032877</v>
      </c>
      <c r="O676" s="162">
        <f t="shared" si="72"/>
        <v>208860.78449671238</v>
      </c>
      <c r="P676" s="161">
        <v>0.25</v>
      </c>
      <c r="Q676" s="160">
        <f t="shared" si="75"/>
        <v>156645.58837253429</v>
      </c>
      <c r="R676" s="175">
        <f t="shared" si="73"/>
        <v>97671.348372534296</v>
      </c>
    </row>
    <row r="677" spans="2:18" ht="15" x14ac:dyDescent="0.2">
      <c r="B677" s="126">
        <v>673</v>
      </c>
      <c r="C677" s="129" t="s">
        <v>726</v>
      </c>
      <c r="D677" s="113">
        <v>38901</v>
      </c>
      <c r="E677" s="155">
        <v>44489</v>
      </c>
      <c r="F677" s="156">
        <f t="shared" si="74"/>
        <v>15.30958904109589</v>
      </c>
      <c r="G677" s="157">
        <v>20</v>
      </c>
      <c r="H677" s="158">
        <v>0.06</v>
      </c>
      <c r="I677" s="159">
        <f t="shared" si="76"/>
        <v>4.7500000000000001E-2</v>
      </c>
      <c r="J677" s="213">
        <v>279429</v>
      </c>
      <c r="K677" s="214">
        <v>14974.07</v>
      </c>
      <c r="L677" s="128">
        <v>0.37</v>
      </c>
      <c r="M677" s="160">
        <f t="shared" si="70"/>
        <v>382817.73000000004</v>
      </c>
      <c r="N677" s="162">
        <f t="shared" si="71"/>
        <v>278387.15088739729</v>
      </c>
      <c r="O677" s="162">
        <f t="shared" si="72"/>
        <v>104430.57911260275</v>
      </c>
      <c r="P677" s="161">
        <v>0.25</v>
      </c>
      <c r="Q677" s="160">
        <f t="shared" si="75"/>
        <v>78322.93433445206</v>
      </c>
      <c r="R677" s="175">
        <f t="shared" si="73"/>
        <v>63348.864334452061</v>
      </c>
    </row>
    <row r="678" spans="2:18" ht="15" x14ac:dyDescent="0.2">
      <c r="B678" s="126">
        <v>674</v>
      </c>
      <c r="C678" s="129" t="s">
        <v>418</v>
      </c>
      <c r="D678" s="113">
        <v>38901</v>
      </c>
      <c r="E678" s="155">
        <v>44489</v>
      </c>
      <c r="F678" s="156">
        <f t="shared" si="74"/>
        <v>15.30958904109589</v>
      </c>
      <c r="G678" s="157">
        <v>20</v>
      </c>
      <c r="H678" s="158">
        <v>0.06</v>
      </c>
      <c r="I678" s="159">
        <f t="shared" si="76"/>
        <v>4.7500000000000001E-2</v>
      </c>
      <c r="J678" s="213">
        <v>978000</v>
      </c>
      <c r="K678" s="214">
        <v>48900</v>
      </c>
      <c r="L678" s="128">
        <v>0.37</v>
      </c>
      <c r="M678" s="160">
        <f t="shared" si="70"/>
        <v>1339860</v>
      </c>
      <c r="N678" s="162">
        <f t="shared" si="71"/>
        <v>974353.53369863017</v>
      </c>
      <c r="O678" s="162">
        <f t="shared" si="72"/>
        <v>365506.46630136983</v>
      </c>
      <c r="P678" s="161">
        <v>0.25</v>
      </c>
      <c r="Q678" s="160">
        <f t="shared" si="75"/>
        <v>274129.84972602734</v>
      </c>
      <c r="R678" s="176">
        <f t="shared" si="73"/>
        <v>225229.84972602734</v>
      </c>
    </row>
    <row r="679" spans="2:18" s="14" customFormat="1" ht="15" x14ac:dyDescent="0.2">
      <c r="B679" s="126">
        <v>675</v>
      </c>
      <c r="C679" s="129" t="s">
        <v>419</v>
      </c>
      <c r="D679" s="113">
        <v>38901</v>
      </c>
      <c r="E679" s="155">
        <v>44489</v>
      </c>
      <c r="F679" s="156">
        <f t="shared" si="74"/>
        <v>15.30958904109589</v>
      </c>
      <c r="G679" s="157">
        <v>20</v>
      </c>
      <c r="H679" s="158">
        <v>0.06</v>
      </c>
      <c r="I679" s="159">
        <f t="shared" si="76"/>
        <v>4.7500000000000001E-2</v>
      </c>
      <c r="J679" s="213">
        <v>978000</v>
      </c>
      <c r="K679" s="214">
        <v>52361.75</v>
      </c>
      <c r="L679" s="128">
        <v>0.37</v>
      </c>
      <c r="M679" s="160">
        <f t="shared" si="70"/>
        <v>1339860</v>
      </c>
      <c r="N679" s="162">
        <f t="shared" si="71"/>
        <v>974353.53369863017</v>
      </c>
      <c r="O679" s="162">
        <f t="shared" si="72"/>
        <v>365506.46630136983</v>
      </c>
      <c r="P679" s="161">
        <v>0.25</v>
      </c>
      <c r="Q679" s="160">
        <f t="shared" si="75"/>
        <v>274129.84972602734</v>
      </c>
      <c r="R679" s="176">
        <f t="shared" si="73"/>
        <v>221768.09972602734</v>
      </c>
    </row>
    <row r="680" spans="2:18" ht="15" x14ac:dyDescent="0.2">
      <c r="B680" s="126">
        <v>676</v>
      </c>
      <c r="C680" s="129" t="s">
        <v>219</v>
      </c>
      <c r="D680" s="113">
        <v>39717</v>
      </c>
      <c r="E680" s="155">
        <v>44489</v>
      </c>
      <c r="F680" s="156">
        <f t="shared" si="74"/>
        <v>13.073972602739726</v>
      </c>
      <c r="G680" s="157">
        <v>20</v>
      </c>
      <c r="H680" s="158">
        <v>0.06</v>
      </c>
      <c r="I680" s="159">
        <f t="shared" si="76"/>
        <v>4.7500000000000001E-2</v>
      </c>
      <c r="J680" s="213">
        <v>20671237</v>
      </c>
      <c r="K680" s="214">
        <v>4500325.59</v>
      </c>
      <c r="L680" s="128">
        <v>0.2</v>
      </c>
      <c r="M680" s="160">
        <f t="shared" si="70"/>
        <v>24805484.399999999</v>
      </c>
      <c r="N680" s="162">
        <f t="shared" si="71"/>
        <v>15404545.613556163</v>
      </c>
      <c r="O680" s="162">
        <f t="shared" si="72"/>
        <v>9400938.7864438351</v>
      </c>
      <c r="P680" s="161">
        <v>0.25</v>
      </c>
      <c r="Q680" s="160">
        <f t="shared" si="75"/>
        <v>7050704.0898328759</v>
      </c>
      <c r="R680" s="176">
        <f t="shared" si="73"/>
        <v>2550378.499832876</v>
      </c>
    </row>
    <row r="681" spans="2:18" ht="15" x14ac:dyDescent="0.2">
      <c r="B681" s="126">
        <v>677</v>
      </c>
      <c r="C681" s="129" t="s">
        <v>370</v>
      </c>
      <c r="D681" s="113">
        <v>39717</v>
      </c>
      <c r="E681" s="155">
        <v>44489</v>
      </c>
      <c r="F681" s="156">
        <f t="shared" si="74"/>
        <v>13.073972602739726</v>
      </c>
      <c r="G681" s="157">
        <v>20</v>
      </c>
      <c r="H681" s="158">
        <v>0.06</v>
      </c>
      <c r="I681" s="159">
        <f t="shared" si="76"/>
        <v>4.7500000000000001E-2</v>
      </c>
      <c r="J681" s="213">
        <v>1378082</v>
      </c>
      <c r="K681" s="214">
        <v>300021.59000000003</v>
      </c>
      <c r="L681" s="128">
        <v>0.2</v>
      </c>
      <c r="M681" s="160">
        <f t="shared" si="70"/>
        <v>1653698.4</v>
      </c>
      <c r="N681" s="162">
        <f t="shared" si="71"/>
        <v>1026969.3598027397</v>
      </c>
      <c r="O681" s="162">
        <f t="shared" si="72"/>
        <v>626729.04019726021</v>
      </c>
      <c r="P681" s="161">
        <v>0.25</v>
      </c>
      <c r="Q681" s="160">
        <f t="shared" si="75"/>
        <v>470046.78014794516</v>
      </c>
      <c r="R681" s="176">
        <f t="shared" si="73"/>
        <v>170025.19014794513</v>
      </c>
    </row>
    <row r="682" spans="2:18" ht="15" x14ac:dyDescent="0.2">
      <c r="B682" s="126">
        <v>678</v>
      </c>
      <c r="C682" s="129" t="s">
        <v>308</v>
      </c>
      <c r="D682" s="113">
        <v>39717</v>
      </c>
      <c r="E682" s="155">
        <v>44489</v>
      </c>
      <c r="F682" s="156">
        <f t="shared" si="74"/>
        <v>13.073972602739726</v>
      </c>
      <c r="G682" s="157">
        <v>20</v>
      </c>
      <c r="H682" s="158">
        <v>0.06</v>
      </c>
      <c r="I682" s="159">
        <v>0</v>
      </c>
      <c r="J682" s="213">
        <v>2756165</v>
      </c>
      <c r="K682" s="214">
        <v>600043.42000000004</v>
      </c>
      <c r="L682" s="128">
        <v>0.2</v>
      </c>
      <c r="M682" s="160">
        <f t="shared" si="70"/>
        <v>3307398</v>
      </c>
      <c r="N682" s="162">
        <f t="shared" si="71"/>
        <v>0</v>
      </c>
      <c r="O682" s="162">
        <f t="shared" si="72"/>
        <v>3307398</v>
      </c>
      <c r="P682" s="161">
        <v>0.25</v>
      </c>
      <c r="Q682" s="160">
        <f t="shared" si="75"/>
        <v>2480548.5</v>
      </c>
      <c r="R682" s="175">
        <f t="shared" si="73"/>
        <v>1880505.08</v>
      </c>
    </row>
    <row r="683" spans="2:18" ht="15" x14ac:dyDescent="0.2">
      <c r="B683" s="126">
        <v>679</v>
      </c>
      <c r="C683" s="129" t="s">
        <v>309</v>
      </c>
      <c r="D683" s="113">
        <v>39717</v>
      </c>
      <c r="E683" s="155">
        <v>44489</v>
      </c>
      <c r="F683" s="156">
        <f t="shared" si="74"/>
        <v>13.073972602739726</v>
      </c>
      <c r="G683" s="157">
        <v>20</v>
      </c>
      <c r="H683" s="158">
        <v>0.06</v>
      </c>
      <c r="I683" s="159">
        <v>0</v>
      </c>
      <c r="J683" s="213">
        <v>2756165</v>
      </c>
      <c r="K683" s="214">
        <v>137808.25</v>
      </c>
      <c r="L683" s="128">
        <v>0.2</v>
      </c>
      <c r="M683" s="160">
        <f t="shared" si="70"/>
        <v>3307398</v>
      </c>
      <c r="N683" s="162">
        <f t="shared" si="71"/>
        <v>0</v>
      </c>
      <c r="O683" s="162">
        <f t="shared" si="72"/>
        <v>3307398</v>
      </c>
      <c r="P683" s="161">
        <v>0.25</v>
      </c>
      <c r="Q683" s="160">
        <f t="shared" si="75"/>
        <v>2480548.5</v>
      </c>
      <c r="R683" s="175">
        <f t="shared" si="73"/>
        <v>2342740.25</v>
      </c>
    </row>
    <row r="684" spans="2:18" ht="15" x14ac:dyDescent="0.2">
      <c r="B684" s="126">
        <v>680</v>
      </c>
      <c r="C684" s="129" t="s">
        <v>234</v>
      </c>
      <c r="D684" s="113">
        <v>40021</v>
      </c>
      <c r="E684" s="155">
        <v>44489</v>
      </c>
      <c r="F684" s="156">
        <f t="shared" si="74"/>
        <v>12.241095890410959</v>
      </c>
      <c r="G684" s="157">
        <v>20</v>
      </c>
      <c r="H684" s="158">
        <v>0.06</v>
      </c>
      <c r="I684" s="159">
        <v>0</v>
      </c>
      <c r="J684" s="213">
        <v>9792035</v>
      </c>
      <c r="K684" s="214">
        <v>2203444.31</v>
      </c>
      <c r="L684" s="128">
        <v>0.19</v>
      </c>
      <c r="M684" s="160">
        <f t="shared" si="70"/>
        <v>11652521.65</v>
      </c>
      <c r="N684" s="162">
        <f t="shared" si="71"/>
        <v>0</v>
      </c>
      <c r="O684" s="162">
        <f t="shared" si="72"/>
        <v>11652521.65</v>
      </c>
      <c r="P684" s="161">
        <v>0.25</v>
      </c>
      <c r="Q684" s="160">
        <f t="shared" si="75"/>
        <v>8739391.2375000007</v>
      </c>
      <c r="R684" s="175">
        <f t="shared" si="73"/>
        <v>6535946.9275000002</v>
      </c>
    </row>
    <row r="685" spans="2:18" ht="15" x14ac:dyDescent="0.2">
      <c r="B685" s="126">
        <v>681</v>
      </c>
      <c r="C685" s="129" t="s">
        <v>509</v>
      </c>
      <c r="D685" s="113">
        <v>40022</v>
      </c>
      <c r="E685" s="155">
        <v>44489</v>
      </c>
      <c r="F685" s="156">
        <f t="shared" si="74"/>
        <v>12.238356164383562</v>
      </c>
      <c r="G685" s="157">
        <v>20</v>
      </c>
      <c r="H685" s="158">
        <v>0.06</v>
      </c>
      <c r="I685" s="159">
        <v>0</v>
      </c>
      <c r="J685" s="213">
        <v>652802</v>
      </c>
      <c r="K685" s="214">
        <v>146910.32</v>
      </c>
      <c r="L685" s="128">
        <v>0.19</v>
      </c>
      <c r="M685" s="160">
        <f t="shared" si="70"/>
        <v>776834.38</v>
      </c>
      <c r="N685" s="162">
        <f t="shared" si="71"/>
        <v>0</v>
      </c>
      <c r="O685" s="162">
        <f t="shared" si="72"/>
        <v>776834.38</v>
      </c>
      <c r="P685" s="161">
        <v>0.25</v>
      </c>
      <c r="Q685" s="160">
        <f t="shared" si="75"/>
        <v>582625.78500000003</v>
      </c>
      <c r="R685" s="175">
        <f t="shared" si="73"/>
        <v>435715.46500000003</v>
      </c>
    </row>
    <row r="686" spans="2:18" ht="15" x14ac:dyDescent="0.2">
      <c r="B686" s="126">
        <v>682</v>
      </c>
      <c r="C686" s="129" t="s">
        <v>374</v>
      </c>
      <c r="D686" s="113">
        <v>40022</v>
      </c>
      <c r="E686" s="155">
        <v>44489</v>
      </c>
      <c r="F686" s="156">
        <f t="shared" si="74"/>
        <v>12.238356164383562</v>
      </c>
      <c r="G686" s="157">
        <v>20</v>
      </c>
      <c r="H686" s="158">
        <v>0.06</v>
      </c>
      <c r="I686" s="159">
        <v>0</v>
      </c>
      <c r="J686" s="213">
        <v>1305605</v>
      </c>
      <c r="K686" s="214">
        <v>293820.87</v>
      </c>
      <c r="L686" s="128">
        <v>0.19</v>
      </c>
      <c r="M686" s="160">
        <f t="shared" si="70"/>
        <v>1553669.95</v>
      </c>
      <c r="N686" s="162">
        <f t="shared" si="71"/>
        <v>0</v>
      </c>
      <c r="O686" s="162">
        <f t="shared" si="72"/>
        <v>1553669.95</v>
      </c>
      <c r="P686" s="161">
        <v>0.25</v>
      </c>
      <c r="Q686" s="160">
        <f t="shared" si="75"/>
        <v>1165252.4624999999</v>
      </c>
      <c r="R686" s="175">
        <f t="shared" si="73"/>
        <v>871431.59249999991</v>
      </c>
    </row>
    <row r="687" spans="2:18" ht="15" x14ac:dyDescent="0.2">
      <c r="B687" s="126">
        <v>683</v>
      </c>
      <c r="C687" s="129" t="s">
        <v>375</v>
      </c>
      <c r="D687" s="113">
        <v>40022</v>
      </c>
      <c r="E687" s="155">
        <v>44489</v>
      </c>
      <c r="F687" s="156">
        <f t="shared" si="74"/>
        <v>12.238356164383562</v>
      </c>
      <c r="G687" s="157">
        <v>20</v>
      </c>
      <c r="H687" s="158">
        <v>0.06</v>
      </c>
      <c r="I687" s="159">
        <v>0</v>
      </c>
      <c r="J687" s="213">
        <v>1305605</v>
      </c>
      <c r="K687" s="214">
        <v>65280.25</v>
      </c>
      <c r="L687" s="128">
        <v>0.19</v>
      </c>
      <c r="M687" s="160">
        <f t="shared" si="70"/>
        <v>1553669.95</v>
      </c>
      <c r="N687" s="162">
        <f t="shared" si="71"/>
        <v>0</v>
      </c>
      <c r="O687" s="162">
        <f t="shared" si="72"/>
        <v>1553669.95</v>
      </c>
      <c r="P687" s="161">
        <v>0.25</v>
      </c>
      <c r="Q687" s="160">
        <f t="shared" si="75"/>
        <v>1165252.4624999999</v>
      </c>
      <c r="R687" s="175">
        <f t="shared" si="73"/>
        <v>1099972.2124999999</v>
      </c>
    </row>
    <row r="688" spans="2:18" ht="15" x14ac:dyDescent="0.2">
      <c r="B688" s="126">
        <v>684</v>
      </c>
      <c r="C688" s="129" t="s">
        <v>318</v>
      </c>
      <c r="D688" s="113">
        <v>40392</v>
      </c>
      <c r="E688" s="155">
        <v>44489</v>
      </c>
      <c r="F688" s="156">
        <f t="shared" si="74"/>
        <v>11.224657534246575</v>
      </c>
      <c r="G688" s="157">
        <v>20</v>
      </c>
      <c r="H688" s="158">
        <v>0.06</v>
      </c>
      <c r="I688" s="159">
        <v>0</v>
      </c>
      <c r="J688" s="213">
        <v>2522212</v>
      </c>
      <c r="K688" s="214">
        <v>774607.02</v>
      </c>
      <c r="L688" s="128">
        <v>0.17</v>
      </c>
      <c r="M688" s="160">
        <f t="shared" si="70"/>
        <v>2950988.04</v>
      </c>
      <c r="N688" s="162">
        <f t="shared" si="71"/>
        <v>0</v>
      </c>
      <c r="O688" s="162">
        <f t="shared" si="72"/>
        <v>2950988.04</v>
      </c>
      <c r="P688" s="161">
        <v>0.25</v>
      </c>
      <c r="Q688" s="160">
        <f t="shared" si="75"/>
        <v>2213241.0300000003</v>
      </c>
      <c r="R688" s="175">
        <f t="shared" si="73"/>
        <v>1438634.0100000002</v>
      </c>
    </row>
    <row r="689" spans="2:18" ht="15" x14ac:dyDescent="0.2">
      <c r="B689" s="126">
        <v>685</v>
      </c>
      <c r="C689" s="129" t="s">
        <v>859</v>
      </c>
      <c r="D689" s="113">
        <v>40392</v>
      </c>
      <c r="E689" s="155">
        <v>44489</v>
      </c>
      <c r="F689" s="156">
        <f t="shared" si="74"/>
        <v>11.224657534246575</v>
      </c>
      <c r="G689" s="157">
        <v>20</v>
      </c>
      <c r="H689" s="158">
        <v>0.06</v>
      </c>
      <c r="I689" s="159">
        <v>0</v>
      </c>
      <c r="J689" s="213">
        <v>168147</v>
      </c>
      <c r="K689" s="214">
        <v>51640.34</v>
      </c>
      <c r="L689" s="128">
        <v>0.17</v>
      </c>
      <c r="M689" s="160">
        <f t="shared" si="70"/>
        <v>196731.99</v>
      </c>
      <c r="N689" s="162">
        <f t="shared" si="71"/>
        <v>0</v>
      </c>
      <c r="O689" s="162">
        <f t="shared" si="72"/>
        <v>196731.99</v>
      </c>
      <c r="P689" s="161">
        <v>0.25</v>
      </c>
      <c r="Q689" s="160">
        <f t="shared" si="75"/>
        <v>147548.99249999999</v>
      </c>
      <c r="R689" s="175">
        <f t="shared" si="73"/>
        <v>95908.652499999997</v>
      </c>
    </row>
    <row r="690" spans="2:18" ht="15" x14ac:dyDescent="0.2">
      <c r="B690" s="126">
        <v>686</v>
      </c>
      <c r="C690" s="129" t="s">
        <v>670</v>
      </c>
      <c r="D690" s="113">
        <v>40392</v>
      </c>
      <c r="E690" s="155">
        <v>44489</v>
      </c>
      <c r="F690" s="156">
        <f t="shared" si="74"/>
        <v>11.224657534246575</v>
      </c>
      <c r="G690" s="157">
        <v>20</v>
      </c>
      <c r="H690" s="158">
        <v>0.06</v>
      </c>
      <c r="I690" s="159">
        <v>0</v>
      </c>
      <c r="J690" s="213">
        <v>336295</v>
      </c>
      <c r="K690" s="214">
        <v>103280.97</v>
      </c>
      <c r="L690" s="128">
        <v>0.17</v>
      </c>
      <c r="M690" s="160">
        <f t="shared" si="70"/>
        <v>393465.14999999997</v>
      </c>
      <c r="N690" s="162">
        <f t="shared" si="71"/>
        <v>0</v>
      </c>
      <c r="O690" s="162">
        <f t="shared" si="72"/>
        <v>393465.14999999997</v>
      </c>
      <c r="P690" s="161">
        <v>0.25</v>
      </c>
      <c r="Q690" s="160">
        <f t="shared" si="75"/>
        <v>295098.86249999999</v>
      </c>
      <c r="R690" s="175">
        <f t="shared" si="73"/>
        <v>191817.89249999999</v>
      </c>
    </row>
    <row r="691" spans="2:18" ht="15" x14ac:dyDescent="0.2">
      <c r="B691" s="126">
        <v>687</v>
      </c>
      <c r="C691" s="129" t="s">
        <v>671</v>
      </c>
      <c r="D691" s="113">
        <v>40392</v>
      </c>
      <c r="E691" s="155">
        <v>44489</v>
      </c>
      <c r="F691" s="156">
        <f t="shared" si="74"/>
        <v>11.224657534246575</v>
      </c>
      <c r="G691" s="157">
        <v>20</v>
      </c>
      <c r="H691" s="158">
        <v>0.06</v>
      </c>
      <c r="I691" s="159">
        <v>0</v>
      </c>
      <c r="J691" s="213">
        <v>336295</v>
      </c>
      <c r="K691" s="214">
        <v>16814.75</v>
      </c>
      <c r="L691" s="128">
        <v>0.17</v>
      </c>
      <c r="M691" s="160">
        <f t="shared" si="70"/>
        <v>393465.14999999997</v>
      </c>
      <c r="N691" s="162">
        <f t="shared" si="71"/>
        <v>0</v>
      </c>
      <c r="O691" s="162">
        <f t="shared" si="72"/>
        <v>393465.14999999997</v>
      </c>
      <c r="P691" s="161">
        <v>0.25</v>
      </c>
      <c r="Q691" s="160">
        <f t="shared" si="75"/>
        <v>295098.86249999999</v>
      </c>
      <c r="R691" s="175">
        <f t="shared" si="73"/>
        <v>278284.11249999999</v>
      </c>
    </row>
    <row r="692" spans="2:18" ht="15" x14ac:dyDescent="0.2">
      <c r="B692" s="126">
        <v>688</v>
      </c>
      <c r="C692" s="129" t="s">
        <v>246</v>
      </c>
      <c r="D692" s="113">
        <v>40568</v>
      </c>
      <c r="E692" s="155">
        <v>44489</v>
      </c>
      <c r="F692" s="156">
        <f t="shared" si="74"/>
        <v>10.742465753424657</v>
      </c>
      <c r="G692" s="157">
        <v>20</v>
      </c>
      <c r="H692" s="158">
        <v>0.06</v>
      </c>
      <c r="I692" s="159">
        <v>0</v>
      </c>
      <c r="J692" s="213">
        <v>6373129</v>
      </c>
      <c r="K692" s="214">
        <v>2414447.62</v>
      </c>
      <c r="L692" s="128">
        <v>0.11</v>
      </c>
      <c r="M692" s="160">
        <f t="shared" si="70"/>
        <v>7074173.1900000004</v>
      </c>
      <c r="N692" s="162">
        <f t="shared" si="71"/>
        <v>0</v>
      </c>
      <c r="O692" s="162">
        <f t="shared" si="72"/>
        <v>7074173.1900000004</v>
      </c>
      <c r="P692" s="161">
        <v>0.25</v>
      </c>
      <c r="Q692" s="160">
        <f t="shared" si="75"/>
        <v>5305629.8925000001</v>
      </c>
      <c r="R692" s="175">
        <f t="shared" si="73"/>
        <v>2891182.2725</v>
      </c>
    </row>
    <row r="693" spans="2:18" ht="15" x14ac:dyDescent="0.2">
      <c r="B693" s="126">
        <v>689</v>
      </c>
      <c r="C693" s="129" t="s">
        <v>622</v>
      </c>
      <c r="D693" s="113">
        <v>40568</v>
      </c>
      <c r="E693" s="155">
        <v>44489</v>
      </c>
      <c r="F693" s="156">
        <f t="shared" si="74"/>
        <v>10.742465753424657</v>
      </c>
      <c r="G693" s="157">
        <v>20</v>
      </c>
      <c r="H693" s="158">
        <v>0.06</v>
      </c>
      <c r="I693" s="159">
        <v>0</v>
      </c>
      <c r="J693" s="213">
        <v>424875</v>
      </c>
      <c r="K693" s="214">
        <v>161019.39000000001</v>
      </c>
      <c r="L693" s="128">
        <v>0.11</v>
      </c>
      <c r="M693" s="160">
        <f t="shared" si="70"/>
        <v>471611.25000000006</v>
      </c>
      <c r="N693" s="162">
        <f t="shared" si="71"/>
        <v>0</v>
      </c>
      <c r="O693" s="162">
        <f t="shared" si="72"/>
        <v>471611.25000000006</v>
      </c>
      <c r="P693" s="161">
        <v>0.25</v>
      </c>
      <c r="Q693" s="160">
        <f t="shared" si="75"/>
        <v>353708.43750000006</v>
      </c>
      <c r="R693" s="175">
        <f t="shared" si="73"/>
        <v>192689.04750000004</v>
      </c>
    </row>
    <row r="694" spans="2:18" ht="15" x14ac:dyDescent="0.2">
      <c r="B694" s="126">
        <v>690</v>
      </c>
      <c r="C694" s="129" t="s">
        <v>450</v>
      </c>
      <c r="D694" s="113">
        <v>40568</v>
      </c>
      <c r="E694" s="155">
        <v>44489</v>
      </c>
      <c r="F694" s="156">
        <f t="shared" si="74"/>
        <v>10.742465753424657</v>
      </c>
      <c r="G694" s="157">
        <v>20</v>
      </c>
      <c r="H694" s="158">
        <v>0.06</v>
      </c>
      <c r="I694" s="159">
        <v>0</v>
      </c>
      <c r="J694" s="213">
        <v>849751</v>
      </c>
      <c r="K694" s="214">
        <v>322039.12</v>
      </c>
      <c r="L694" s="128">
        <v>0.11</v>
      </c>
      <c r="M694" s="160">
        <f t="shared" si="70"/>
        <v>943223.6100000001</v>
      </c>
      <c r="N694" s="162">
        <f t="shared" si="71"/>
        <v>0</v>
      </c>
      <c r="O694" s="162">
        <f t="shared" si="72"/>
        <v>943223.6100000001</v>
      </c>
      <c r="P694" s="161">
        <v>0.25</v>
      </c>
      <c r="Q694" s="160">
        <f t="shared" si="75"/>
        <v>707417.70750000002</v>
      </c>
      <c r="R694" s="175">
        <f t="shared" si="73"/>
        <v>385378.58750000002</v>
      </c>
    </row>
    <row r="695" spans="2:18" ht="15" x14ac:dyDescent="0.2">
      <c r="B695" s="126">
        <v>691</v>
      </c>
      <c r="C695" s="129" t="s">
        <v>451</v>
      </c>
      <c r="D695" s="113">
        <v>40568</v>
      </c>
      <c r="E695" s="155">
        <v>44489</v>
      </c>
      <c r="F695" s="156">
        <f t="shared" si="74"/>
        <v>10.742465753424657</v>
      </c>
      <c r="G695" s="157">
        <v>20</v>
      </c>
      <c r="H695" s="158">
        <v>0.06</v>
      </c>
      <c r="I695" s="159">
        <v>0</v>
      </c>
      <c r="J695" s="213">
        <v>849751</v>
      </c>
      <c r="K695" s="214">
        <v>42487.55</v>
      </c>
      <c r="L695" s="128">
        <v>0.11</v>
      </c>
      <c r="M695" s="160">
        <f t="shared" si="70"/>
        <v>943223.6100000001</v>
      </c>
      <c r="N695" s="162">
        <f t="shared" si="71"/>
        <v>0</v>
      </c>
      <c r="O695" s="162">
        <f t="shared" si="72"/>
        <v>943223.6100000001</v>
      </c>
      <c r="P695" s="161">
        <v>0.25</v>
      </c>
      <c r="Q695" s="160">
        <f t="shared" si="75"/>
        <v>707417.70750000002</v>
      </c>
      <c r="R695" s="175">
        <f t="shared" si="73"/>
        <v>664930.15749999997</v>
      </c>
    </row>
    <row r="696" spans="2:18" ht="15" x14ac:dyDescent="0.2">
      <c r="B696" s="126">
        <v>692</v>
      </c>
      <c r="C696" s="129" t="s">
        <v>552</v>
      </c>
      <c r="D696" s="113">
        <v>40801</v>
      </c>
      <c r="E696" s="155">
        <v>44489</v>
      </c>
      <c r="F696" s="156">
        <f t="shared" si="74"/>
        <v>10.104109589041096</v>
      </c>
      <c r="G696" s="157">
        <v>20</v>
      </c>
      <c r="H696" s="158">
        <v>0.06</v>
      </c>
      <c r="I696" s="159">
        <v>0</v>
      </c>
      <c r="J696" s="213">
        <v>546882</v>
      </c>
      <c r="K696" s="214">
        <v>217869.61</v>
      </c>
      <c r="L696" s="128">
        <v>0.11</v>
      </c>
      <c r="M696" s="160">
        <f t="shared" si="70"/>
        <v>607039.02</v>
      </c>
      <c r="N696" s="162">
        <f t="shared" si="71"/>
        <v>0</v>
      </c>
      <c r="O696" s="162">
        <f t="shared" si="72"/>
        <v>607039.02</v>
      </c>
      <c r="P696" s="161">
        <v>0.25</v>
      </c>
      <c r="Q696" s="160">
        <f t="shared" si="75"/>
        <v>455279.26500000001</v>
      </c>
      <c r="R696" s="175">
        <f t="shared" si="73"/>
        <v>237409.65500000003</v>
      </c>
    </row>
    <row r="697" spans="2:18" ht="15" x14ac:dyDescent="0.2">
      <c r="B697" s="126">
        <v>693</v>
      </c>
      <c r="C697" s="129" t="s">
        <v>1225</v>
      </c>
      <c r="D697" s="113">
        <v>40801</v>
      </c>
      <c r="E697" s="155">
        <v>44489</v>
      </c>
      <c r="F697" s="156">
        <f t="shared" si="74"/>
        <v>10.104109589041096</v>
      </c>
      <c r="G697" s="157">
        <v>20</v>
      </c>
      <c r="H697" s="158">
        <v>0.06</v>
      </c>
      <c r="I697" s="159">
        <v>0</v>
      </c>
      <c r="J697" s="213">
        <v>36459</v>
      </c>
      <c r="K697" s="214">
        <v>14524.73</v>
      </c>
      <c r="L697" s="128">
        <v>0.11</v>
      </c>
      <c r="M697" s="160">
        <f t="shared" si="70"/>
        <v>40469.490000000005</v>
      </c>
      <c r="N697" s="162">
        <f t="shared" si="71"/>
        <v>0</v>
      </c>
      <c r="O697" s="162">
        <f t="shared" si="72"/>
        <v>40469.490000000005</v>
      </c>
      <c r="P697" s="161">
        <v>0.25</v>
      </c>
      <c r="Q697" s="160">
        <f t="shared" si="75"/>
        <v>30352.117500000004</v>
      </c>
      <c r="R697" s="175">
        <f t="shared" si="73"/>
        <v>15827.387500000004</v>
      </c>
    </row>
    <row r="698" spans="2:18" ht="15" x14ac:dyDescent="0.2">
      <c r="B698" s="126">
        <v>694</v>
      </c>
      <c r="C698" s="129" t="s">
        <v>1043</v>
      </c>
      <c r="D698" s="113">
        <v>40801</v>
      </c>
      <c r="E698" s="155">
        <v>44489</v>
      </c>
      <c r="F698" s="156">
        <f t="shared" si="74"/>
        <v>10.104109589041096</v>
      </c>
      <c r="G698" s="157">
        <v>20</v>
      </c>
      <c r="H698" s="158">
        <v>0.06</v>
      </c>
      <c r="I698" s="159">
        <v>0</v>
      </c>
      <c r="J698" s="213">
        <v>72918</v>
      </c>
      <c r="K698" s="214">
        <v>29049.43</v>
      </c>
      <c r="L698" s="128">
        <v>0.11</v>
      </c>
      <c r="M698" s="160">
        <f t="shared" si="70"/>
        <v>80938.98000000001</v>
      </c>
      <c r="N698" s="162">
        <f t="shared" si="71"/>
        <v>0</v>
      </c>
      <c r="O698" s="162">
        <f t="shared" si="72"/>
        <v>80938.98000000001</v>
      </c>
      <c r="P698" s="161">
        <v>0.25</v>
      </c>
      <c r="Q698" s="160">
        <f t="shared" si="75"/>
        <v>60704.235000000008</v>
      </c>
      <c r="R698" s="175">
        <f t="shared" si="73"/>
        <v>31654.805000000008</v>
      </c>
    </row>
    <row r="699" spans="2:18" ht="15" x14ac:dyDescent="0.2">
      <c r="B699" s="126">
        <v>695</v>
      </c>
      <c r="C699" s="129" t="s">
        <v>1044</v>
      </c>
      <c r="D699" s="113">
        <v>40801</v>
      </c>
      <c r="E699" s="155">
        <v>44489</v>
      </c>
      <c r="F699" s="156">
        <f t="shared" si="74"/>
        <v>10.104109589041096</v>
      </c>
      <c r="G699" s="157">
        <v>20</v>
      </c>
      <c r="H699" s="158">
        <v>0.06</v>
      </c>
      <c r="I699" s="159">
        <v>0</v>
      </c>
      <c r="J699" s="213">
        <v>72918</v>
      </c>
      <c r="K699" s="214">
        <v>6463.77</v>
      </c>
      <c r="L699" s="128">
        <v>0.11</v>
      </c>
      <c r="M699" s="160">
        <f t="shared" si="70"/>
        <v>80938.98000000001</v>
      </c>
      <c r="N699" s="162">
        <f t="shared" si="71"/>
        <v>0</v>
      </c>
      <c r="O699" s="162">
        <f t="shared" si="72"/>
        <v>80938.98000000001</v>
      </c>
      <c r="P699" s="161">
        <v>0.25</v>
      </c>
      <c r="Q699" s="160">
        <f t="shared" si="75"/>
        <v>60704.235000000008</v>
      </c>
      <c r="R699" s="175">
        <f t="shared" si="73"/>
        <v>54240.465000000011</v>
      </c>
    </row>
    <row r="700" spans="2:18" ht="15" x14ac:dyDescent="0.2">
      <c r="B700" s="126">
        <v>696</v>
      </c>
      <c r="C700" s="129" t="s">
        <v>1149</v>
      </c>
      <c r="D700" s="113">
        <v>39581</v>
      </c>
      <c r="E700" s="155">
        <v>44489</v>
      </c>
      <c r="F700" s="156">
        <f t="shared" si="74"/>
        <v>13.446575342465753</v>
      </c>
      <c r="G700" s="157">
        <v>10</v>
      </c>
      <c r="H700" s="158">
        <v>0.06</v>
      </c>
      <c r="I700" s="159">
        <v>0</v>
      </c>
      <c r="J700" s="213">
        <v>52504</v>
      </c>
      <c r="K700" s="214">
        <v>4449.7299999999996</v>
      </c>
      <c r="L700" s="128">
        <v>0.2</v>
      </c>
      <c r="M700" s="160">
        <f t="shared" si="70"/>
        <v>63004.799999999996</v>
      </c>
      <c r="N700" s="162">
        <f t="shared" si="71"/>
        <v>0</v>
      </c>
      <c r="O700" s="162">
        <f t="shared" si="72"/>
        <v>63004.799999999996</v>
      </c>
      <c r="P700" s="161">
        <v>0.25</v>
      </c>
      <c r="Q700" s="160">
        <f t="shared" si="75"/>
        <v>47253.599999999999</v>
      </c>
      <c r="R700" s="175">
        <f t="shared" si="73"/>
        <v>42803.869999999995</v>
      </c>
    </row>
    <row r="701" spans="2:18" ht="15" x14ac:dyDescent="0.2">
      <c r="B701" s="126">
        <v>697</v>
      </c>
      <c r="C701" s="129" t="s">
        <v>1256</v>
      </c>
      <c r="D701" s="113">
        <v>38718</v>
      </c>
      <c r="E701" s="155">
        <v>44489</v>
      </c>
      <c r="F701" s="156">
        <f t="shared" si="74"/>
        <v>15.810958904109588</v>
      </c>
      <c r="G701" s="157">
        <v>10</v>
      </c>
      <c r="H701" s="158">
        <v>0.06</v>
      </c>
      <c r="I701" s="159">
        <v>0</v>
      </c>
      <c r="J701" s="213">
        <v>34011</v>
      </c>
      <c r="K701" s="214">
        <v>1700.55</v>
      </c>
      <c r="L701" s="128">
        <v>0.37</v>
      </c>
      <c r="M701" s="160">
        <f t="shared" si="70"/>
        <v>46595.070000000007</v>
      </c>
      <c r="N701" s="162">
        <f t="shared" si="71"/>
        <v>0</v>
      </c>
      <c r="O701" s="162">
        <f t="shared" si="72"/>
        <v>46595.070000000007</v>
      </c>
      <c r="P701" s="161">
        <v>0.25</v>
      </c>
      <c r="Q701" s="160">
        <f t="shared" si="75"/>
        <v>34946.302500000005</v>
      </c>
      <c r="R701" s="175">
        <f t="shared" si="73"/>
        <v>33245.752500000002</v>
      </c>
    </row>
    <row r="702" spans="2:18" ht="15" x14ac:dyDescent="0.2">
      <c r="B702" s="126">
        <v>698</v>
      </c>
      <c r="C702" s="129" t="s">
        <v>369</v>
      </c>
      <c r="D702" s="113">
        <v>38980</v>
      </c>
      <c r="E702" s="155">
        <v>44489</v>
      </c>
      <c r="F702" s="156">
        <f t="shared" si="74"/>
        <v>15.093150684931507</v>
      </c>
      <c r="G702" s="157">
        <v>10</v>
      </c>
      <c r="H702" s="158">
        <v>0.06</v>
      </c>
      <c r="I702" s="159">
        <v>0</v>
      </c>
      <c r="J702" s="213">
        <v>1453035</v>
      </c>
      <c r="K702" s="214">
        <v>90210.12</v>
      </c>
      <c r="L702" s="128">
        <v>0.12</v>
      </c>
      <c r="M702" s="160">
        <f t="shared" si="70"/>
        <v>1627399.2000000002</v>
      </c>
      <c r="N702" s="162">
        <f t="shared" si="71"/>
        <v>0</v>
      </c>
      <c r="O702" s="162">
        <f t="shared" si="72"/>
        <v>1627399.2000000002</v>
      </c>
      <c r="P702" s="161">
        <v>0.25</v>
      </c>
      <c r="Q702" s="160">
        <f t="shared" si="75"/>
        <v>1220549.4000000001</v>
      </c>
      <c r="R702" s="175">
        <f t="shared" si="73"/>
        <v>1130339.2800000003</v>
      </c>
    </row>
    <row r="703" spans="2:18" ht="15" x14ac:dyDescent="0.2">
      <c r="B703" s="126">
        <v>699</v>
      </c>
      <c r="C703" s="129" t="s">
        <v>1073</v>
      </c>
      <c r="D703" s="113">
        <v>39511</v>
      </c>
      <c r="E703" s="155">
        <v>44489</v>
      </c>
      <c r="F703" s="156">
        <f t="shared" si="74"/>
        <v>13.638356164383561</v>
      </c>
      <c r="G703" s="157">
        <v>8</v>
      </c>
      <c r="H703" s="158">
        <v>0.06</v>
      </c>
      <c r="I703" s="159">
        <v>0</v>
      </c>
      <c r="J703" s="213">
        <v>67784</v>
      </c>
      <c r="K703" s="214">
        <v>5001.08</v>
      </c>
      <c r="L703" s="128">
        <v>0.23</v>
      </c>
      <c r="M703" s="160">
        <f t="shared" si="70"/>
        <v>83374.319999999992</v>
      </c>
      <c r="N703" s="162">
        <f t="shared" si="71"/>
        <v>0</v>
      </c>
      <c r="O703" s="162">
        <f t="shared" si="72"/>
        <v>83374.319999999992</v>
      </c>
      <c r="P703" s="161">
        <v>0.25</v>
      </c>
      <c r="Q703" s="160">
        <f t="shared" si="75"/>
        <v>62530.739999999991</v>
      </c>
      <c r="R703" s="175">
        <f t="shared" si="73"/>
        <v>57529.659999999989</v>
      </c>
    </row>
    <row r="704" spans="2:18" ht="15" x14ac:dyDescent="0.2">
      <c r="B704" s="126">
        <v>700</v>
      </c>
      <c r="C704" s="129" t="s">
        <v>342</v>
      </c>
      <c r="D704" s="113">
        <v>39238</v>
      </c>
      <c r="E704" s="155">
        <v>44489</v>
      </c>
      <c r="F704" s="156">
        <f t="shared" si="74"/>
        <v>14.386301369863014</v>
      </c>
      <c r="G704" s="157">
        <v>20</v>
      </c>
      <c r="H704" s="158">
        <v>0.06</v>
      </c>
      <c r="I704" s="159">
        <f t="shared" ref="I704:I713" si="77">(95/G704/100)</f>
        <v>4.7500000000000001E-2</v>
      </c>
      <c r="J704" s="213">
        <v>1862899</v>
      </c>
      <c r="K704" s="214">
        <v>144237.4</v>
      </c>
      <c r="L704" s="128">
        <v>0.28999999999999998</v>
      </c>
      <c r="M704" s="160">
        <f t="shared" si="70"/>
        <v>2403139.71</v>
      </c>
      <c r="N704" s="162">
        <f t="shared" si="71"/>
        <v>1642183.8748423972</v>
      </c>
      <c r="O704" s="162">
        <f t="shared" si="72"/>
        <v>760955.83515760279</v>
      </c>
      <c r="P704" s="161">
        <v>0.25</v>
      </c>
      <c r="Q704" s="160">
        <f t="shared" si="75"/>
        <v>570716.87636820204</v>
      </c>
      <c r="R704" s="176">
        <f t="shared" si="73"/>
        <v>426479.47636820201</v>
      </c>
    </row>
    <row r="705" spans="2:18" ht="15" x14ac:dyDescent="0.2">
      <c r="B705" s="126">
        <v>701</v>
      </c>
      <c r="C705" s="129" t="s">
        <v>1469</v>
      </c>
      <c r="D705" s="113">
        <v>39616</v>
      </c>
      <c r="E705" s="155">
        <v>44489</v>
      </c>
      <c r="F705" s="156">
        <f t="shared" si="74"/>
        <v>13.35068493150685</v>
      </c>
      <c r="G705" s="157">
        <v>5</v>
      </c>
      <c r="H705" s="158">
        <v>0.06</v>
      </c>
      <c r="I705" s="159">
        <f t="shared" si="77"/>
        <v>0.19</v>
      </c>
      <c r="J705" s="213">
        <v>14857</v>
      </c>
      <c r="K705" s="214">
        <v>1327.3</v>
      </c>
      <c r="L705" s="128">
        <v>0.23</v>
      </c>
      <c r="M705" s="160">
        <f t="shared" si="70"/>
        <v>18274.11</v>
      </c>
      <c r="N705" s="162">
        <f t="shared" si="71"/>
        <v>46354.658152602744</v>
      </c>
      <c r="O705" s="162">
        <f t="shared" si="72"/>
        <v>913.70550000000003</v>
      </c>
      <c r="P705" s="161">
        <v>0.25</v>
      </c>
      <c r="Q705" s="160">
        <f t="shared" si="75"/>
        <v>1096.4466</v>
      </c>
      <c r="R705" s="175">
        <f t="shared" si="73"/>
        <v>-230.85339999999997</v>
      </c>
    </row>
    <row r="706" spans="2:18" ht="15" x14ac:dyDescent="0.2">
      <c r="B706" s="126">
        <v>702</v>
      </c>
      <c r="C706" s="129" t="s">
        <v>1064</v>
      </c>
      <c r="D706" s="113">
        <v>39394</v>
      </c>
      <c r="E706" s="155">
        <v>44489</v>
      </c>
      <c r="F706" s="156">
        <f t="shared" si="74"/>
        <v>13.95890410958904</v>
      </c>
      <c r="G706" s="157">
        <v>8</v>
      </c>
      <c r="H706" s="158">
        <v>0.06</v>
      </c>
      <c r="I706" s="159">
        <f t="shared" si="77"/>
        <v>0.11874999999999999</v>
      </c>
      <c r="J706" s="213">
        <v>67863</v>
      </c>
      <c r="K706" s="214">
        <v>3778.62</v>
      </c>
      <c r="L706" s="128">
        <v>0.39</v>
      </c>
      <c r="M706" s="160">
        <f t="shared" si="70"/>
        <v>94329.57</v>
      </c>
      <c r="N706" s="162">
        <f t="shared" si="71"/>
        <v>156362.56890154109</v>
      </c>
      <c r="O706" s="162">
        <f t="shared" si="72"/>
        <v>4716.4785000000002</v>
      </c>
      <c r="P706" s="161">
        <v>0.25</v>
      </c>
      <c r="Q706" s="160">
        <f t="shared" si="75"/>
        <v>5659.7741999999998</v>
      </c>
      <c r="R706" s="175">
        <f t="shared" si="73"/>
        <v>1881.1541999999999</v>
      </c>
    </row>
    <row r="707" spans="2:18" ht="15" x14ac:dyDescent="0.2">
      <c r="B707" s="126">
        <v>703</v>
      </c>
      <c r="C707" s="129" t="s">
        <v>1064</v>
      </c>
      <c r="D707" s="113">
        <v>39394</v>
      </c>
      <c r="E707" s="155">
        <v>44489</v>
      </c>
      <c r="F707" s="156">
        <f t="shared" si="74"/>
        <v>13.95890410958904</v>
      </c>
      <c r="G707" s="157">
        <v>8</v>
      </c>
      <c r="H707" s="158">
        <v>0.06</v>
      </c>
      <c r="I707" s="159">
        <f t="shared" si="77"/>
        <v>0.11874999999999999</v>
      </c>
      <c r="J707" s="213">
        <v>67864</v>
      </c>
      <c r="K707" s="214">
        <v>3778.67</v>
      </c>
      <c r="L707" s="128">
        <v>0.39</v>
      </c>
      <c r="M707" s="160">
        <f t="shared" si="70"/>
        <v>94330.96</v>
      </c>
      <c r="N707" s="162">
        <f t="shared" si="71"/>
        <v>156364.87299315067</v>
      </c>
      <c r="O707" s="162">
        <f t="shared" si="72"/>
        <v>4716.5480000000007</v>
      </c>
      <c r="P707" s="161">
        <v>0.25</v>
      </c>
      <c r="Q707" s="160">
        <f t="shared" si="75"/>
        <v>5659.8576000000003</v>
      </c>
      <c r="R707" s="175">
        <f t="shared" si="73"/>
        <v>1881.1876000000002</v>
      </c>
    </row>
    <row r="708" spans="2:18" ht="15" x14ac:dyDescent="0.2">
      <c r="B708" s="126">
        <v>704</v>
      </c>
      <c r="C708" s="129" t="s">
        <v>1064</v>
      </c>
      <c r="D708" s="113">
        <v>39400</v>
      </c>
      <c r="E708" s="155">
        <v>44489</v>
      </c>
      <c r="F708" s="156">
        <f t="shared" si="74"/>
        <v>13.942465753424658</v>
      </c>
      <c r="G708" s="157">
        <v>8</v>
      </c>
      <c r="H708" s="158">
        <v>0.06</v>
      </c>
      <c r="I708" s="159">
        <f t="shared" si="77"/>
        <v>0.11874999999999999</v>
      </c>
      <c r="J708" s="213">
        <v>67863</v>
      </c>
      <c r="K708" s="214">
        <v>3839.71</v>
      </c>
      <c r="L708" s="128">
        <v>0.39</v>
      </c>
      <c r="M708" s="160">
        <f t="shared" si="70"/>
        <v>94329.57</v>
      </c>
      <c r="N708" s="162">
        <f t="shared" si="71"/>
        <v>156178.43241215753</v>
      </c>
      <c r="O708" s="162">
        <f t="shared" si="72"/>
        <v>4716.4785000000002</v>
      </c>
      <c r="P708" s="161">
        <v>0.25</v>
      </c>
      <c r="Q708" s="160">
        <f t="shared" si="75"/>
        <v>5659.7741999999998</v>
      </c>
      <c r="R708" s="175">
        <f t="shared" si="73"/>
        <v>1820.0641999999998</v>
      </c>
    </row>
    <row r="709" spans="2:18" ht="15" x14ac:dyDescent="0.2">
      <c r="B709" s="126">
        <v>705</v>
      </c>
      <c r="C709" s="129" t="s">
        <v>1064</v>
      </c>
      <c r="D709" s="113">
        <v>39400</v>
      </c>
      <c r="E709" s="155">
        <v>44489</v>
      </c>
      <c r="F709" s="156">
        <f t="shared" si="74"/>
        <v>13.942465753424658</v>
      </c>
      <c r="G709" s="157">
        <v>8</v>
      </c>
      <c r="H709" s="158">
        <v>0.06</v>
      </c>
      <c r="I709" s="159">
        <f t="shared" si="77"/>
        <v>0.11874999999999999</v>
      </c>
      <c r="J709" s="213">
        <v>67864</v>
      </c>
      <c r="K709" s="214">
        <v>3839.76</v>
      </c>
      <c r="L709" s="128">
        <v>0.39</v>
      </c>
      <c r="M709" s="160">
        <f t="shared" ref="M709:M772" si="78">J709*(1+L709)</f>
        <v>94330.96</v>
      </c>
      <c r="N709" s="162">
        <f t="shared" ref="N709:N772" si="79">F709*I709*M709</f>
        <v>156180.73379041097</v>
      </c>
      <c r="O709" s="162">
        <f t="shared" ref="O709:O772" si="80">IF(M709-N709&lt;=0,5%*M709,M709-N709)</f>
        <v>4716.5480000000007</v>
      </c>
      <c r="P709" s="161">
        <v>0.25</v>
      </c>
      <c r="Q709" s="160">
        <f t="shared" si="75"/>
        <v>5659.8576000000003</v>
      </c>
      <c r="R709" s="175">
        <f t="shared" ref="R709:R772" si="81">Q709-K709</f>
        <v>1820.0976000000001</v>
      </c>
    </row>
    <row r="710" spans="2:18" ht="15" x14ac:dyDescent="0.2">
      <c r="B710" s="126">
        <v>706</v>
      </c>
      <c r="C710" s="129" t="s">
        <v>1002</v>
      </c>
      <c r="D710" s="113">
        <v>39387</v>
      </c>
      <c r="E710" s="155">
        <v>44489</v>
      </c>
      <c r="F710" s="156">
        <f t="shared" ref="F710:F773" si="82">(E710-D710)/365</f>
        <v>13.978082191780821</v>
      </c>
      <c r="G710" s="157">
        <v>8</v>
      </c>
      <c r="H710" s="158">
        <v>0.06</v>
      </c>
      <c r="I710" s="159">
        <f t="shared" si="77"/>
        <v>0.11874999999999999</v>
      </c>
      <c r="J710" s="213">
        <v>85344</v>
      </c>
      <c r="K710" s="214">
        <v>4661.34</v>
      </c>
      <c r="L710" s="128">
        <v>0.26</v>
      </c>
      <c r="M710" s="160">
        <f t="shared" si="78"/>
        <v>107533.44</v>
      </c>
      <c r="N710" s="162">
        <f t="shared" si="79"/>
        <v>178494.4624438356</v>
      </c>
      <c r="O710" s="162">
        <f t="shared" si="80"/>
        <v>5376.6720000000005</v>
      </c>
      <c r="P710" s="161">
        <v>0.25</v>
      </c>
      <c r="Q710" s="160">
        <f t="shared" ref="Q710:Q773" si="83">IF(K710&lt;=0,0,IF(O710&gt;M710*H710, O710*(1-P710),M710*H710))</f>
        <v>6452.0064000000002</v>
      </c>
      <c r="R710" s="175">
        <f t="shared" si="81"/>
        <v>1790.6664000000001</v>
      </c>
    </row>
    <row r="711" spans="2:18" ht="15" x14ac:dyDescent="0.2">
      <c r="B711" s="126">
        <v>707</v>
      </c>
      <c r="C711" s="129" t="s">
        <v>498</v>
      </c>
      <c r="D711" s="113">
        <v>39423</v>
      </c>
      <c r="E711" s="155">
        <v>44489</v>
      </c>
      <c r="F711" s="156">
        <f t="shared" si="82"/>
        <v>13.87945205479452</v>
      </c>
      <c r="G711" s="157">
        <v>15</v>
      </c>
      <c r="H711" s="158">
        <v>0.06</v>
      </c>
      <c r="I711" s="159">
        <f t="shared" si="77"/>
        <v>6.3333333333333325E-2</v>
      </c>
      <c r="J711" s="213">
        <v>703916</v>
      </c>
      <c r="K711" s="214">
        <v>42248.58</v>
      </c>
      <c r="L711" s="128">
        <v>0.56000000000000005</v>
      </c>
      <c r="M711" s="160">
        <f t="shared" si="78"/>
        <v>1098108.96</v>
      </c>
      <c r="N711" s="162">
        <f t="shared" si="79"/>
        <v>965272.8752131504</v>
      </c>
      <c r="O711" s="162">
        <f t="shared" si="80"/>
        <v>132836.08478684956</v>
      </c>
      <c r="P711" s="161">
        <v>0.25</v>
      </c>
      <c r="Q711" s="160">
        <f t="shared" si="83"/>
        <v>99627.063590137172</v>
      </c>
      <c r="R711" s="175">
        <f t="shared" si="81"/>
        <v>57378.48359013717</v>
      </c>
    </row>
    <row r="712" spans="2:18" ht="15" x14ac:dyDescent="0.2">
      <c r="B712" s="126">
        <v>708</v>
      </c>
      <c r="C712" s="129" t="s">
        <v>815</v>
      </c>
      <c r="D712" s="113">
        <v>39419</v>
      </c>
      <c r="E712" s="155">
        <v>44489</v>
      </c>
      <c r="F712" s="156">
        <f t="shared" si="82"/>
        <v>13.890410958904109</v>
      </c>
      <c r="G712" s="157">
        <v>8</v>
      </c>
      <c r="H712" s="158">
        <v>0.06</v>
      </c>
      <c r="I712" s="159">
        <f t="shared" si="77"/>
        <v>0.11874999999999999</v>
      </c>
      <c r="J712" s="213">
        <v>203351</v>
      </c>
      <c r="K712" s="214">
        <v>12082.98</v>
      </c>
      <c r="L712" s="128">
        <v>0.39</v>
      </c>
      <c r="M712" s="160">
        <f t="shared" si="78"/>
        <v>282657.89</v>
      </c>
      <c r="N712" s="162">
        <f t="shared" si="79"/>
        <v>466240.31752910954</v>
      </c>
      <c r="O712" s="162">
        <f t="shared" si="80"/>
        <v>14132.894500000002</v>
      </c>
      <c r="P712" s="161">
        <v>0.25</v>
      </c>
      <c r="Q712" s="160">
        <f t="shared" si="83"/>
        <v>16959.473399999999</v>
      </c>
      <c r="R712" s="175">
        <f t="shared" si="81"/>
        <v>4876.4933999999994</v>
      </c>
    </row>
    <row r="713" spans="2:18" ht="15" x14ac:dyDescent="0.2">
      <c r="B713" s="126">
        <v>709</v>
      </c>
      <c r="C713" s="129" t="s">
        <v>482</v>
      </c>
      <c r="D713" s="113">
        <v>39471</v>
      </c>
      <c r="E713" s="155">
        <v>44489</v>
      </c>
      <c r="F713" s="156">
        <f t="shared" si="82"/>
        <v>13.747945205479452</v>
      </c>
      <c r="G713" s="157">
        <v>15</v>
      </c>
      <c r="H713" s="158">
        <v>0.06</v>
      </c>
      <c r="I713" s="159">
        <f t="shared" si="77"/>
        <v>6.3333333333333325E-2</v>
      </c>
      <c r="J713" s="213">
        <v>757272</v>
      </c>
      <c r="K713" s="214">
        <v>50905.43</v>
      </c>
      <c r="L713" s="128">
        <v>0.14000000000000001</v>
      </c>
      <c r="M713" s="160">
        <f t="shared" si="78"/>
        <v>863290.08000000007</v>
      </c>
      <c r="N713" s="162">
        <f t="shared" si="79"/>
        <v>751669.4320306849</v>
      </c>
      <c r="O713" s="162">
        <f t="shared" si="80"/>
        <v>111620.64796931518</v>
      </c>
      <c r="P713" s="161">
        <v>0.25</v>
      </c>
      <c r="Q713" s="160">
        <f t="shared" si="83"/>
        <v>83715.485976986383</v>
      </c>
      <c r="R713" s="175">
        <f t="shared" si="81"/>
        <v>32810.055976986383</v>
      </c>
    </row>
    <row r="714" spans="2:18" ht="15" x14ac:dyDescent="0.2">
      <c r="B714" s="126">
        <v>710</v>
      </c>
      <c r="C714" s="129" t="s">
        <v>1203</v>
      </c>
      <c r="D714" s="113">
        <v>39495</v>
      </c>
      <c r="E714" s="155">
        <v>44489</v>
      </c>
      <c r="F714" s="156">
        <f t="shared" si="82"/>
        <v>13.682191780821919</v>
      </c>
      <c r="G714" s="157">
        <v>8</v>
      </c>
      <c r="H714" s="158">
        <v>0.06</v>
      </c>
      <c r="I714" s="159">
        <f t="shared" ref="I714:I777" si="84">(95/G714/100)</f>
        <v>0.11874999999999999</v>
      </c>
      <c r="J714" s="213">
        <v>41200</v>
      </c>
      <c r="K714" s="214">
        <v>2917.69</v>
      </c>
      <c r="L714" s="128">
        <v>0.19</v>
      </c>
      <c r="M714" s="160">
        <f t="shared" si="78"/>
        <v>49028</v>
      </c>
      <c r="N714" s="162">
        <f t="shared" si="79"/>
        <v>79658.746712328764</v>
      </c>
      <c r="O714" s="162">
        <f t="shared" si="80"/>
        <v>2451.4</v>
      </c>
      <c r="P714" s="161">
        <v>0.25</v>
      </c>
      <c r="Q714" s="160">
        <f t="shared" si="83"/>
        <v>2941.68</v>
      </c>
      <c r="R714" s="175">
        <f t="shared" si="81"/>
        <v>23.989999999999782</v>
      </c>
    </row>
    <row r="715" spans="2:18" ht="15" x14ac:dyDescent="0.2">
      <c r="B715" s="126">
        <v>711</v>
      </c>
      <c r="C715" s="129" t="s">
        <v>1244</v>
      </c>
      <c r="D715" s="113">
        <v>39458</v>
      </c>
      <c r="E715" s="155">
        <v>44489</v>
      </c>
      <c r="F715" s="156">
        <f t="shared" si="82"/>
        <v>13.783561643835617</v>
      </c>
      <c r="G715" s="157">
        <v>8</v>
      </c>
      <c r="H715" s="158">
        <v>0.06</v>
      </c>
      <c r="I715" s="159">
        <f t="shared" si="84"/>
        <v>0.11874999999999999</v>
      </c>
      <c r="J715" s="213">
        <v>35296</v>
      </c>
      <c r="K715" s="214">
        <v>2303.6799999999998</v>
      </c>
      <c r="L715" s="128">
        <v>0.2</v>
      </c>
      <c r="M715" s="160">
        <f t="shared" si="78"/>
        <v>42355.199999999997</v>
      </c>
      <c r="N715" s="162">
        <f t="shared" si="79"/>
        <v>69326.904328767123</v>
      </c>
      <c r="O715" s="162">
        <f t="shared" si="80"/>
        <v>2117.7599999999998</v>
      </c>
      <c r="P715" s="161">
        <v>0.25</v>
      </c>
      <c r="Q715" s="160">
        <f t="shared" si="83"/>
        <v>2541.3119999999999</v>
      </c>
      <c r="R715" s="175">
        <f t="shared" si="81"/>
        <v>237.63200000000006</v>
      </c>
    </row>
    <row r="716" spans="2:18" ht="15" x14ac:dyDescent="0.2">
      <c r="B716" s="126">
        <v>712</v>
      </c>
      <c r="C716" s="129" t="s">
        <v>332</v>
      </c>
      <c r="D716" s="113">
        <v>39495</v>
      </c>
      <c r="E716" s="155">
        <v>44489</v>
      </c>
      <c r="F716" s="156">
        <f t="shared" si="82"/>
        <v>13.682191780821919</v>
      </c>
      <c r="G716" s="157">
        <v>15</v>
      </c>
      <c r="H716" s="158">
        <v>0.06</v>
      </c>
      <c r="I716" s="159">
        <f t="shared" si="84"/>
        <v>6.3333333333333325E-2</v>
      </c>
      <c r="J716" s="213">
        <v>2069794</v>
      </c>
      <c r="K716" s="214">
        <v>146578.01</v>
      </c>
      <c r="L716" s="128">
        <v>0.23</v>
      </c>
      <c r="M716" s="160">
        <f t="shared" si="78"/>
        <v>2545846.62</v>
      </c>
      <c r="N716" s="162">
        <f t="shared" si="79"/>
        <v>2206074.9076284929</v>
      </c>
      <c r="O716" s="162">
        <f t="shared" si="80"/>
        <v>339771.71237150719</v>
      </c>
      <c r="P716" s="161">
        <v>0.25</v>
      </c>
      <c r="Q716" s="160">
        <f t="shared" si="83"/>
        <v>254828.7842786304</v>
      </c>
      <c r="R716" s="176">
        <f t="shared" si="81"/>
        <v>108250.77427863039</v>
      </c>
    </row>
    <row r="717" spans="2:18" ht="15" x14ac:dyDescent="0.2">
      <c r="B717" s="126">
        <v>713</v>
      </c>
      <c r="C717" s="129" t="s">
        <v>655</v>
      </c>
      <c r="D717" s="113">
        <v>39460</v>
      </c>
      <c r="E717" s="155">
        <v>44489</v>
      </c>
      <c r="F717" s="156">
        <f t="shared" si="82"/>
        <v>13.778082191780822</v>
      </c>
      <c r="G717" s="157">
        <v>10</v>
      </c>
      <c r="H717" s="158">
        <v>0.06</v>
      </c>
      <c r="I717" s="159">
        <f t="shared" si="84"/>
        <v>9.5000000000000001E-2</v>
      </c>
      <c r="J717" s="213">
        <v>360000</v>
      </c>
      <c r="K717" s="214">
        <v>23603.439999999999</v>
      </c>
      <c r="L717" s="128">
        <v>0.47</v>
      </c>
      <c r="M717" s="160">
        <f t="shared" si="78"/>
        <v>529200</v>
      </c>
      <c r="N717" s="162">
        <f t="shared" si="79"/>
        <v>692679.30410958908</v>
      </c>
      <c r="O717" s="162">
        <f t="shared" si="80"/>
        <v>26460</v>
      </c>
      <c r="P717" s="161">
        <v>0.25</v>
      </c>
      <c r="Q717" s="160">
        <f t="shared" si="83"/>
        <v>31752</v>
      </c>
      <c r="R717" s="175">
        <f t="shared" si="81"/>
        <v>8148.5600000000013</v>
      </c>
    </row>
    <row r="718" spans="2:18" ht="15" x14ac:dyDescent="0.2">
      <c r="B718" s="126">
        <v>714</v>
      </c>
      <c r="C718" s="129" t="s">
        <v>248</v>
      </c>
      <c r="D718" s="113">
        <v>39475</v>
      </c>
      <c r="E718" s="155">
        <v>44489</v>
      </c>
      <c r="F718" s="156">
        <f t="shared" si="82"/>
        <v>13.736986301369862</v>
      </c>
      <c r="G718" s="157">
        <v>15</v>
      </c>
      <c r="H718" s="158">
        <v>0.06</v>
      </c>
      <c r="I718" s="159">
        <f t="shared" si="84"/>
        <v>6.3333333333333325E-2</v>
      </c>
      <c r="J718" s="213">
        <v>5725430</v>
      </c>
      <c r="K718" s="214">
        <v>388220.47</v>
      </c>
      <c r="L718" s="128">
        <v>0.2</v>
      </c>
      <c r="M718" s="160">
        <f t="shared" si="78"/>
        <v>6870516</v>
      </c>
      <c r="N718" s="162">
        <f t="shared" si="79"/>
        <v>5977411.6644383548</v>
      </c>
      <c r="O718" s="162">
        <f t="shared" si="80"/>
        <v>893104.33556164522</v>
      </c>
      <c r="P718" s="161">
        <v>0.25</v>
      </c>
      <c r="Q718" s="160">
        <f t="shared" si="83"/>
        <v>669828.25167123391</v>
      </c>
      <c r="R718" s="176">
        <f t="shared" si="81"/>
        <v>281607.78167123394</v>
      </c>
    </row>
    <row r="719" spans="2:18" ht="15" x14ac:dyDescent="0.2">
      <c r="B719" s="126">
        <v>715</v>
      </c>
      <c r="C719" s="129" t="s">
        <v>262</v>
      </c>
      <c r="D719" s="113">
        <v>39510</v>
      </c>
      <c r="E719" s="155">
        <v>44489</v>
      </c>
      <c r="F719" s="156">
        <f t="shared" si="82"/>
        <v>13.641095890410959</v>
      </c>
      <c r="G719" s="157">
        <v>20</v>
      </c>
      <c r="H719" s="158">
        <v>0.06</v>
      </c>
      <c r="I719" s="159">
        <f t="shared" si="84"/>
        <v>4.7500000000000001E-2</v>
      </c>
      <c r="J719" s="213">
        <v>4310230</v>
      </c>
      <c r="K719" s="214">
        <v>315031.06</v>
      </c>
      <c r="L719" s="128">
        <v>0.2</v>
      </c>
      <c r="M719" s="160">
        <f t="shared" si="78"/>
        <v>5172276</v>
      </c>
      <c r="N719" s="162">
        <f t="shared" si="79"/>
        <v>3351386.8621643838</v>
      </c>
      <c r="O719" s="162">
        <f t="shared" si="80"/>
        <v>1820889.1378356162</v>
      </c>
      <c r="P719" s="161">
        <v>0.25</v>
      </c>
      <c r="Q719" s="160">
        <f t="shared" si="83"/>
        <v>1365666.8533767122</v>
      </c>
      <c r="R719" s="176">
        <f t="shared" si="81"/>
        <v>1050635.7933767121</v>
      </c>
    </row>
    <row r="720" spans="2:18" ht="15" x14ac:dyDescent="0.2">
      <c r="B720" s="126">
        <v>716</v>
      </c>
      <c r="C720" s="129" t="s">
        <v>1040</v>
      </c>
      <c r="D720" s="113">
        <v>39544</v>
      </c>
      <c r="E720" s="155">
        <v>44489</v>
      </c>
      <c r="F720" s="156">
        <f t="shared" si="82"/>
        <v>13.547945205479452</v>
      </c>
      <c r="G720" s="157">
        <v>8</v>
      </c>
      <c r="H720" s="158">
        <v>0.06</v>
      </c>
      <c r="I720" s="159">
        <f t="shared" si="84"/>
        <v>0.11874999999999999</v>
      </c>
      <c r="J720" s="213">
        <v>59227</v>
      </c>
      <c r="K720" s="214">
        <v>4677.1099999999997</v>
      </c>
      <c r="L720" s="128">
        <v>0.23</v>
      </c>
      <c r="M720" s="160">
        <f t="shared" si="78"/>
        <v>72849.209999999992</v>
      </c>
      <c r="N720" s="162">
        <f t="shared" si="79"/>
        <v>117201.15625941778</v>
      </c>
      <c r="O720" s="162">
        <f t="shared" si="80"/>
        <v>3642.4604999999997</v>
      </c>
      <c r="P720" s="161">
        <v>0.25</v>
      </c>
      <c r="Q720" s="160">
        <f t="shared" si="83"/>
        <v>4370.9525999999996</v>
      </c>
      <c r="R720" s="175">
        <f t="shared" si="81"/>
        <v>-306.15740000000005</v>
      </c>
    </row>
    <row r="721" spans="2:18" ht="15" x14ac:dyDescent="0.2">
      <c r="B721" s="126">
        <v>717</v>
      </c>
      <c r="C721" s="129" t="s">
        <v>1040</v>
      </c>
      <c r="D721" s="113">
        <v>39544</v>
      </c>
      <c r="E721" s="155">
        <v>44489</v>
      </c>
      <c r="F721" s="156">
        <f t="shared" si="82"/>
        <v>13.547945205479452</v>
      </c>
      <c r="G721" s="157">
        <v>8</v>
      </c>
      <c r="H721" s="158">
        <v>0.06</v>
      </c>
      <c r="I721" s="159">
        <f t="shared" si="84"/>
        <v>0.11874999999999999</v>
      </c>
      <c r="J721" s="213">
        <v>59227</v>
      </c>
      <c r="K721" s="214">
        <v>4677.1099999999997</v>
      </c>
      <c r="L721" s="128">
        <v>0.23</v>
      </c>
      <c r="M721" s="160">
        <f t="shared" si="78"/>
        <v>72849.209999999992</v>
      </c>
      <c r="N721" s="162">
        <f t="shared" si="79"/>
        <v>117201.15625941778</v>
      </c>
      <c r="O721" s="162">
        <f t="shared" si="80"/>
        <v>3642.4604999999997</v>
      </c>
      <c r="P721" s="161">
        <v>0.25</v>
      </c>
      <c r="Q721" s="160">
        <f t="shared" si="83"/>
        <v>4370.9525999999996</v>
      </c>
      <c r="R721" s="175">
        <f t="shared" si="81"/>
        <v>-306.15740000000005</v>
      </c>
    </row>
    <row r="722" spans="2:18" ht="15" x14ac:dyDescent="0.2">
      <c r="B722" s="126">
        <v>718</v>
      </c>
      <c r="C722" s="129" t="s">
        <v>1040</v>
      </c>
      <c r="D722" s="113">
        <v>39544</v>
      </c>
      <c r="E722" s="155">
        <v>44489</v>
      </c>
      <c r="F722" s="156">
        <f t="shared" si="82"/>
        <v>13.547945205479452</v>
      </c>
      <c r="G722" s="157">
        <v>8</v>
      </c>
      <c r="H722" s="158">
        <v>0.06</v>
      </c>
      <c r="I722" s="159">
        <f t="shared" si="84"/>
        <v>0.11874999999999999</v>
      </c>
      <c r="J722" s="213">
        <v>59227</v>
      </c>
      <c r="K722" s="214">
        <v>4677.1099999999997</v>
      </c>
      <c r="L722" s="128">
        <v>0.23</v>
      </c>
      <c r="M722" s="160">
        <f t="shared" si="78"/>
        <v>72849.209999999992</v>
      </c>
      <c r="N722" s="162">
        <f t="shared" si="79"/>
        <v>117201.15625941778</v>
      </c>
      <c r="O722" s="162">
        <f t="shared" si="80"/>
        <v>3642.4604999999997</v>
      </c>
      <c r="P722" s="161">
        <v>0.25</v>
      </c>
      <c r="Q722" s="160">
        <f t="shared" si="83"/>
        <v>4370.9525999999996</v>
      </c>
      <c r="R722" s="175">
        <f t="shared" si="81"/>
        <v>-306.15740000000005</v>
      </c>
    </row>
    <row r="723" spans="2:18" ht="15" x14ac:dyDescent="0.2">
      <c r="B723" s="126">
        <v>719</v>
      </c>
      <c r="C723" s="129" t="s">
        <v>1040</v>
      </c>
      <c r="D723" s="113">
        <v>39546</v>
      </c>
      <c r="E723" s="155">
        <v>44489</v>
      </c>
      <c r="F723" s="156">
        <f t="shared" si="82"/>
        <v>13.542465753424658</v>
      </c>
      <c r="G723" s="157">
        <v>8</v>
      </c>
      <c r="H723" s="158">
        <v>0.06</v>
      </c>
      <c r="I723" s="159">
        <f t="shared" si="84"/>
        <v>0.11874999999999999</v>
      </c>
      <c r="J723" s="213">
        <v>59227</v>
      </c>
      <c r="K723" s="214">
        <v>4695.7700000000004</v>
      </c>
      <c r="L723" s="128">
        <v>0.23</v>
      </c>
      <c r="M723" s="160">
        <f t="shared" si="78"/>
        <v>72849.209999999992</v>
      </c>
      <c r="N723" s="162">
        <f t="shared" si="79"/>
        <v>117153.7543761986</v>
      </c>
      <c r="O723" s="162">
        <f t="shared" si="80"/>
        <v>3642.4604999999997</v>
      </c>
      <c r="P723" s="161">
        <v>0.25</v>
      </c>
      <c r="Q723" s="160">
        <f t="shared" si="83"/>
        <v>4370.9525999999996</v>
      </c>
      <c r="R723" s="175">
        <f t="shared" si="81"/>
        <v>-324.81740000000082</v>
      </c>
    </row>
    <row r="724" spans="2:18" ht="15" x14ac:dyDescent="0.2">
      <c r="B724" s="126">
        <v>720</v>
      </c>
      <c r="C724" s="129" t="s">
        <v>1040</v>
      </c>
      <c r="D724" s="113">
        <v>39546</v>
      </c>
      <c r="E724" s="155">
        <v>44489</v>
      </c>
      <c r="F724" s="156">
        <f t="shared" si="82"/>
        <v>13.542465753424658</v>
      </c>
      <c r="G724" s="157">
        <v>8</v>
      </c>
      <c r="H724" s="158">
        <v>0.06</v>
      </c>
      <c r="I724" s="159">
        <f t="shared" si="84"/>
        <v>0.11874999999999999</v>
      </c>
      <c r="J724" s="213">
        <v>59227</v>
      </c>
      <c r="K724" s="214">
        <v>4695.7700000000004</v>
      </c>
      <c r="L724" s="128">
        <v>0.23</v>
      </c>
      <c r="M724" s="160">
        <f t="shared" si="78"/>
        <v>72849.209999999992</v>
      </c>
      <c r="N724" s="162">
        <f t="shared" si="79"/>
        <v>117153.7543761986</v>
      </c>
      <c r="O724" s="162">
        <f t="shared" si="80"/>
        <v>3642.4604999999997</v>
      </c>
      <c r="P724" s="161">
        <v>0.25</v>
      </c>
      <c r="Q724" s="160">
        <f t="shared" si="83"/>
        <v>4370.9525999999996</v>
      </c>
      <c r="R724" s="175">
        <f t="shared" si="81"/>
        <v>-324.81740000000082</v>
      </c>
    </row>
    <row r="725" spans="2:18" ht="15" x14ac:dyDescent="0.2">
      <c r="B725" s="126">
        <v>721</v>
      </c>
      <c r="C725" s="129" t="s">
        <v>1040</v>
      </c>
      <c r="D725" s="113">
        <v>39555</v>
      </c>
      <c r="E725" s="155">
        <v>44489</v>
      </c>
      <c r="F725" s="156">
        <f t="shared" si="82"/>
        <v>13.517808219178082</v>
      </c>
      <c r="G725" s="157">
        <v>8</v>
      </c>
      <c r="H725" s="158">
        <v>0.06</v>
      </c>
      <c r="I725" s="159">
        <f t="shared" si="84"/>
        <v>0.11874999999999999</v>
      </c>
      <c r="J725" s="213">
        <v>59227</v>
      </c>
      <c r="K725" s="214">
        <v>4779.5600000000004</v>
      </c>
      <c r="L725" s="128">
        <v>0.23</v>
      </c>
      <c r="M725" s="160">
        <f t="shared" si="78"/>
        <v>72849.209999999992</v>
      </c>
      <c r="N725" s="162">
        <f t="shared" si="79"/>
        <v>116940.44590171232</v>
      </c>
      <c r="O725" s="162">
        <f t="shared" si="80"/>
        <v>3642.4604999999997</v>
      </c>
      <c r="P725" s="161">
        <v>0.25</v>
      </c>
      <c r="Q725" s="160">
        <f t="shared" si="83"/>
        <v>4370.9525999999996</v>
      </c>
      <c r="R725" s="175">
        <f t="shared" si="81"/>
        <v>-408.60740000000078</v>
      </c>
    </row>
    <row r="726" spans="2:18" ht="15" x14ac:dyDescent="0.2">
      <c r="B726" s="126">
        <v>722</v>
      </c>
      <c r="C726" s="129" t="s">
        <v>1040</v>
      </c>
      <c r="D726" s="113">
        <v>39547</v>
      </c>
      <c r="E726" s="155">
        <v>44489</v>
      </c>
      <c r="F726" s="156">
        <f t="shared" si="82"/>
        <v>13.53972602739726</v>
      </c>
      <c r="G726" s="157">
        <v>8</v>
      </c>
      <c r="H726" s="158">
        <v>0.06</v>
      </c>
      <c r="I726" s="159">
        <f t="shared" si="84"/>
        <v>0.11874999999999999</v>
      </c>
      <c r="J726" s="213">
        <v>67783</v>
      </c>
      <c r="K726" s="214">
        <v>5383.86</v>
      </c>
      <c r="L726" s="128">
        <v>0.23</v>
      </c>
      <c r="M726" s="160">
        <f t="shared" si="78"/>
        <v>83373.09</v>
      </c>
      <c r="N726" s="162">
        <f t="shared" si="79"/>
        <v>134050.79460308218</v>
      </c>
      <c r="O726" s="162">
        <f t="shared" si="80"/>
        <v>4168.6544999999996</v>
      </c>
      <c r="P726" s="161">
        <v>0.25</v>
      </c>
      <c r="Q726" s="160">
        <f t="shared" si="83"/>
        <v>5002.3853999999992</v>
      </c>
      <c r="R726" s="175">
        <f t="shared" si="81"/>
        <v>-381.47460000000046</v>
      </c>
    </row>
    <row r="727" spans="2:18" ht="15" x14ac:dyDescent="0.2">
      <c r="B727" s="126">
        <v>723</v>
      </c>
      <c r="C727" s="129" t="s">
        <v>1040</v>
      </c>
      <c r="D727" s="113">
        <v>39551</v>
      </c>
      <c r="E727" s="155">
        <v>44489</v>
      </c>
      <c r="F727" s="156">
        <f t="shared" si="82"/>
        <v>13.528767123287672</v>
      </c>
      <c r="G727" s="157">
        <v>8</v>
      </c>
      <c r="H727" s="158">
        <v>0.06</v>
      </c>
      <c r="I727" s="159">
        <f t="shared" si="84"/>
        <v>0.11874999999999999</v>
      </c>
      <c r="J727" s="213">
        <v>67784</v>
      </c>
      <c r="K727" s="214">
        <v>5426.89</v>
      </c>
      <c r="L727" s="128">
        <v>0.23</v>
      </c>
      <c r="M727" s="160">
        <f t="shared" si="78"/>
        <v>83374.319999999992</v>
      </c>
      <c r="N727" s="162">
        <f t="shared" si="79"/>
        <v>133944.2714219178</v>
      </c>
      <c r="O727" s="162">
        <f t="shared" si="80"/>
        <v>4168.7159999999994</v>
      </c>
      <c r="P727" s="161">
        <v>0.25</v>
      </c>
      <c r="Q727" s="160">
        <f t="shared" si="83"/>
        <v>5002.4591999999993</v>
      </c>
      <c r="R727" s="175">
        <f t="shared" si="81"/>
        <v>-424.430800000001</v>
      </c>
    </row>
    <row r="728" spans="2:18" ht="15" x14ac:dyDescent="0.2">
      <c r="B728" s="126">
        <v>724</v>
      </c>
      <c r="C728" s="129" t="s">
        <v>1040</v>
      </c>
      <c r="D728" s="113">
        <v>39883</v>
      </c>
      <c r="E728" s="155">
        <v>44489</v>
      </c>
      <c r="F728" s="156">
        <f t="shared" si="82"/>
        <v>12.61917808219178</v>
      </c>
      <c r="G728" s="157">
        <v>8</v>
      </c>
      <c r="H728" s="158">
        <v>0.06</v>
      </c>
      <c r="I728" s="159">
        <f t="shared" si="84"/>
        <v>0.11874999999999999</v>
      </c>
      <c r="J728" s="213">
        <v>73430</v>
      </c>
      <c r="K728" s="214">
        <v>9849.49</v>
      </c>
      <c r="L728" s="128">
        <v>0.24</v>
      </c>
      <c r="M728" s="160">
        <f t="shared" si="78"/>
        <v>91053.2</v>
      </c>
      <c r="N728" s="162">
        <f t="shared" si="79"/>
        <v>136445.71480821914</v>
      </c>
      <c r="O728" s="162">
        <f t="shared" si="80"/>
        <v>4552.66</v>
      </c>
      <c r="P728" s="161">
        <v>0.25</v>
      </c>
      <c r="Q728" s="160">
        <f t="shared" si="83"/>
        <v>5463.192</v>
      </c>
      <c r="R728" s="175">
        <f t="shared" si="81"/>
        <v>-4386.2979999999998</v>
      </c>
    </row>
    <row r="729" spans="2:18" ht="15" x14ac:dyDescent="0.2">
      <c r="B729" s="126">
        <v>725</v>
      </c>
      <c r="C729" s="129" t="s">
        <v>459</v>
      </c>
      <c r="D729" s="113">
        <v>39816</v>
      </c>
      <c r="E729" s="155">
        <v>44489</v>
      </c>
      <c r="F729" s="156">
        <f t="shared" si="82"/>
        <v>12.802739726027397</v>
      </c>
      <c r="G729" s="157">
        <v>8</v>
      </c>
      <c r="H729" s="158">
        <v>0.06</v>
      </c>
      <c r="I729" s="159">
        <f t="shared" si="84"/>
        <v>0.11874999999999999</v>
      </c>
      <c r="J729" s="213">
        <v>833307</v>
      </c>
      <c r="K729" s="214">
        <v>102615.6</v>
      </c>
      <c r="L729" s="128">
        <v>0</v>
      </c>
      <c r="M729" s="160">
        <f t="shared" si="78"/>
        <v>833307</v>
      </c>
      <c r="N729" s="162">
        <f t="shared" si="79"/>
        <v>1266897.7501541094</v>
      </c>
      <c r="O729" s="162">
        <f t="shared" si="80"/>
        <v>41665.350000000006</v>
      </c>
      <c r="P729" s="161">
        <v>0.25</v>
      </c>
      <c r="Q729" s="160">
        <f t="shared" si="83"/>
        <v>49998.42</v>
      </c>
      <c r="R729" s="175">
        <f t="shared" si="81"/>
        <v>-52617.180000000008</v>
      </c>
    </row>
    <row r="730" spans="2:18" ht="15" x14ac:dyDescent="0.2">
      <c r="B730" s="126">
        <v>726</v>
      </c>
      <c r="C730" s="129" t="s">
        <v>440</v>
      </c>
      <c r="D730" s="113">
        <v>39816</v>
      </c>
      <c r="E730" s="155">
        <v>44489</v>
      </c>
      <c r="F730" s="156">
        <f t="shared" si="82"/>
        <v>12.802739726027397</v>
      </c>
      <c r="G730" s="157">
        <v>8</v>
      </c>
      <c r="H730" s="158">
        <v>0.06</v>
      </c>
      <c r="I730" s="159">
        <f t="shared" si="84"/>
        <v>0.11874999999999999</v>
      </c>
      <c r="J730" s="213">
        <v>884451</v>
      </c>
      <c r="K730" s="214">
        <v>108913.62</v>
      </c>
      <c r="L730" s="128">
        <v>0</v>
      </c>
      <c r="M730" s="160">
        <f t="shared" si="78"/>
        <v>884451</v>
      </c>
      <c r="N730" s="162">
        <f t="shared" si="79"/>
        <v>1344653.2694691778</v>
      </c>
      <c r="O730" s="162">
        <f t="shared" si="80"/>
        <v>44222.55</v>
      </c>
      <c r="P730" s="161">
        <v>0.25</v>
      </c>
      <c r="Q730" s="160">
        <f t="shared" si="83"/>
        <v>53067.06</v>
      </c>
      <c r="R730" s="175">
        <f t="shared" si="81"/>
        <v>-55846.559999999998</v>
      </c>
    </row>
    <row r="731" spans="2:18" ht="15" x14ac:dyDescent="0.2">
      <c r="B731" s="126">
        <v>727</v>
      </c>
      <c r="C731" s="129" t="s">
        <v>525</v>
      </c>
      <c r="D731" s="113">
        <v>39870</v>
      </c>
      <c r="E731" s="155">
        <v>44489</v>
      </c>
      <c r="F731" s="156">
        <f t="shared" si="82"/>
        <v>12.654794520547945</v>
      </c>
      <c r="G731" s="157">
        <v>15</v>
      </c>
      <c r="H731" s="158">
        <v>0.06</v>
      </c>
      <c r="I731" s="159">
        <f t="shared" si="84"/>
        <v>6.3333333333333325E-2</v>
      </c>
      <c r="J731" s="213">
        <v>590273</v>
      </c>
      <c r="K731" s="214">
        <v>78166.42</v>
      </c>
      <c r="L731" s="128">
        <v>0</v>
      </c>
      <c r="M731" s="160">
        <f t="shared" si="78"/>
        <v>590273</v>
      </c>
      <c r="N731" s="162">
        <f t="shared" si="79"/>
        <v>473086.28998173506</v>
      </c>
      <c r="O731" s="162">
        <f t="shared" si="80"/>
        <v>117186.71001826494</v>
      </c>
      <c r="P731" s="161">
        <v>0.25</v>
      </c>
      <c r="Q731" s="160">
        <f t="shared" si="83"/>
        <v>87890.032513698708</v>
      </c>
      <c r="R731" s="175">
        <f t="shared" si="81"/>
        <v>9723.6125136987102</v>
      </c>
    </row>
    <row r="732" spans="2:18" ht="15" x14ac:dyDescent="0.2">
      <c r="B732" s="126">
        <v>728</v>
      </c>
      <c r="C732" s="129" t="s">
        <v>286</v>
      </c>
      <c r="D732" s="113">
        <v>39870</v>
      </c>
      <c r="E732" s="155">
        <v>44489</v>
      </c>
      <c r="F732" s="156">
        <f t="shared" si="82"/>
        <v>12.654794520547945</v>
      </c>
      <c r="G732" s="157">
        <v>15</v>
      </c>
      <c r="H732" s="158">
        <v>0.06</v>
      </c>
      <c r="I732" s="159">
        <f t="shared" si="84"/>
        <v>6.3333333333333325E-2</v>
      </c>
      <c r="J732" s="213">
        <v>3370561</v>
      </c>
      <c r="K732" s="214">
        <v>446343.79</v>
      </c>
      <c r="L732" s="128">
        <v>0.19</v>
      </c>
      <c r="M732" s="160">
        <f t="shared" si="78"/>
        <v>4010967.59</v>
      </c>
      <c r="N732" s="162">
        <f t="shared" si="79"/>
        <v>3214671.4764017346</v>
      </c>
      <c r="O732" s="162">
        <f t="shared" si="80"/>
        <v>796296.11359826522</v>
      </c>
      <c r="P732" s="161">
        <v>0.25</v>
      </c>
      <c r="Q732" s="160">
        <f t="shared" si="83"/>
        <v>597222.08519869891</v>
      </c>
      <c r="R732" s="176">
        <f t="shared" si="81"/>
        <v>150878.29519869894</v>
      </c>
    </row>
    <row r="733" spans="2:18" ht="15" x14ac:dyDescent="0.2">
      <c r="B733" s="126">
        <v>729</v>
      </c>
      <c r="C733" s="129" t="s">
        <v>628</v>
      </c>
      <c r="D733" s="113">
        <v>39876</v>
      </c>
      <c r="E733" s="155">
        <v>44489</v>
      </c>
      <c r="F733" s="156">
        <f t="shared" si="82"/>
        <v>12.638356164383561</v>
      </c>
      <c r="G733" s="157">
        <v>15</v>
      </c>
      <c r="H733" s="158">
        <v>0.06</v>
      </c>
      <c r="I733" s="159">
        <f t="shared" si="84"/>
        <v>6.3333333333333325E-2</v>
      </c>
      <c r="J733" s="213">
        <v>410839</v>
      </c>
      <c r="K733" s="214">
        <v>54768.4</v>
      </c>
      <c r="L733" s="128">
        <v>0.32</v>
      </c>
      <c r="M733" s="160">
        <f t="shared" si="78"/>
        <v>542307.48</v>
      </c>
      <c r="N733" s="162">
        <f t="shared" si="79"/>
        <v>434078.75524712319</v>
      </c>
      <c r="O733" s="162">
        <f t="shared" si="80"/>
        <v>108228.72475287679</v>
      </c>
      <c r="P733" s="161">
        <v>0.25</v>
      </c>
      <c r="Q733" s="160">
        <f t="shared" si="83"/>
        <v>81171.543564657593</v>
      </c>
      <c r="R733" s="175">
        <f t="shared" si="81"/>
        <v>26403.143564657592</v>
      </c>
    </row>
    <row r="734" spans="2:18" ht="15" x14ac:dyDescent="0.2">
      <c r="B734" s="126">
        <v>730</v>
      </c>
      <c r="C734" s="129" t="s">
        <v>1505</v>
      </c>
      <c r="D734" s="113">
        <v>40182</v>
      </c>
      <c r="E734" s="155">
        <v>44489</v>
      </c>
      <c r="F734" s="156">
        <f t="shared" si="82"/>
        <v>11.8</v>
      </c>
      <c r="G734" s="157">
        <v>5</v>
      </c>
      <c r="H734" s="158">
        <v>0.06</v>
      </c>
      <c r="I734" s="159">
        <f t="shared" si="84"/>
        <v>0.19</v>
      </c>
      <c r="J734" s="213">
        <v>13311</v>
      </c>
      <c r="K734" s="214">
        <v>3328.66</v>
      </c>
      <c r="L734" s="128">
        <v>0.38</v>
      </c>
      <c r="M734" s="160">
        <f t="shared" si="78"/>
        <v>18369.18</v>
      </c>
      <c r="N734" s="162">
        <f t="shared" si="79"/>
        <v>41183.701560000001</v>
      </c>
      <c r="O734" s="162">
        <f t="shared" si="80"/>
        <v>918.45900000000006</v>
      </c>
      <c r="P734" s="161">
        <v>0.25</v>
      </c>
      <c r="Q734" s="160">
        <f t="shared" si="83"/>
        <v>1102.1507999999999</v>
      </c>
      <c r="R734" s="175">
        <f t="shared" si="81"/>
        <v>-2226.5092</v>
      </c>
    </row>
    <row r="735" spans="2:18" ht="15" x14ac:dyDescent="0.2">
      <c r="B735" s="126">
        <v>731</v>
      </c>
      <c r="C735" s="129" t="s">
        <v>1054</v>
      </c>
      <c r="D735" s="113">
        <v>39920</v>
      </c>
      <c r="E735" s="155">
        <v>44489</v>
      </c>
      <c r="F735" s="156">
        <f t="shared" si="82"/>
        <v>12.517808219178082</v>
      </c>
      <c r="G735" s="157">
        <v>8</v>
      </c>
      <c r="H735" s="158">
        <v>0.06</v>
      </c>
      <c r="I735" s="159">
        <f t="shared" si="84"/>
        <v>0.11874999999999999</v>
      </c>
      <c r="J735" s="213">
        <v>69666</v>
      </c>
      <c r="K735" s="214">
        <v>9710.01</v>
      </c>
      <c r="L735" s="128">
        <v>0.24</v>
      </c>
      <c r="M735" s="160">
        <f t="shared" si="78"/>
        <v>86385.84</v>
      </c>
      <c r="N735" s="162">
        <f t="shared" si="79"/>
        <v>128411.66363424656</v>
      </c>
      <c r="O735" s="162">
        <f t="shared" si="80"/>
        <v>4319.2920000000004</v>
      </c>
      <c r="P735" s="161">
        <v>0.25</v>
      </c>
      <c r="Q735" s="160">
        <f t="shared" si="83"/>
        <v>5183.1503999999995</v>
      </c>
      <c r="R735" s="175">
        <f t="shared" si="81"/>
        <v>-4526.8596000000007</v>
      </c>
    </row>
    <row r="736" spans="2:18" ht="15" x14ac:dyDescent="0.2">
      <c r="B736" s="126">
        <v>732</v>
      </c>
      <c r="C736" s="129" t="s">
        <v>846</v>
      </c>
      <c r="D736" s="113">
        <v>40036</v>
      </c>
      <c r="E736" s="155">
        <v>44489</v>
      </c>
      <c r="F736" s="156">
        <f t="shared" si="82"/>
        <v>12.2</v>
      </c>
      <c r="G736" s="157">
        <v>8</v>
      </c>
      <c r="H736" s="158">
        <v>0.06</v>
      </c>
      <c r="I736" s="159">
        <f t="shared" si="84"/>
        <v>0.11874999999999999</v>
      </c>
      <c r="J736" s="213">
        <v>183683</v>
      </c>
      <c r="K736" s="214">
        <v>29366.36</v>
      </c>
      <c r="L736" s="128">
        <v>0.24</v>
      </c>
      <c r="M736" s="160">
        <f t="shared" si="78"/>
        <v>227766.92</v>
      </c>
      <c r="N736" s="162">
        <f t="shared" si="79"/>
        <v>329977.32534999994</v>
      </c>
      <c r="O736" s="162">
        <f t="shared" si="80"/>
        <v>11388.346000000001</v>
      </c>
      <c r="P736" s="161">
        <v>0.25</v>
      </c>
      <c r="Q736" s="160">
        <f t="shared" si="83"/>
        <v>13666.0152</v>
      </c>
      <c r="R736" s="175">
        <f t="shared" si="81"/>
        <v>-15700.344800000001</v>
      </c>
    </row>
    <row r="737" spans="2:18" ht="15" x14ac:dyDescent="0.2">
      <c r="B737" s="126">
        <v>733</v>
      </c>
      <c r="C737" s="129" t="s">
        <v>1128</v>
      </c>
      <c r="D737" s="113">
        <v>40212</v>
      </c>
      <c r="E737" s="155">
        <v>44489</v>
      </c>
      <c r="F737" s="156">
        <f t="shared" si="82"/>
        <v>11.717808219178082</v>
      </c>
      <c r="G737" s="157">
        <v>8</v>
      </c>
      <c r="H737" s="158">
        <v>0.06</v>
      </c>
      <c r="I737" s="159">
        <f t="shared" si="84"/>
        <v>0.11874999999999999</v>
      </c>
      <c r="J737" s="213">
        <v>58665</v>
      </c>
      <c r="K737" s="214">
        <v>11286.35</v>
      </c>
      <c r="L737" s="128">
        <v>0.1</v>
      </c>
      <c r="M737" s="160">
        <f t="shared" si="78"/>
        <v>64531.500000000007</v>
      </c>
      <c r="N737" s="162">
        <f t="shared" si="79"/>
        <v>89794.919255136978</v>
      </c>
      <c r="O737" s="162">
        <f t="shared" si="80"/>
        <v>3226.5750000000007</v>
      </c>
      <c r="P737" s="161">
        <v>0.25</v>
      </c>
      <c r="Q737" s="160">
        <f t="shared" si="83"/>
        <v>3871.8900000000003</v>
      </c>
      <c r="R737" s="175">
        <f t="shared" si="81"/>
        <v>-7414.46</v>
      </c>
    </row>
    <row r="738" spans="2:18" ht="15" x14ac:dyDescent="0.2">
      <c r="B738" s="126">
        <v>734</v>
      </c>
      <c r="C738" s="129" t="s">
        <v>1351</v>
      </c>
      <c r="D738" s="113">
        <v>40179</v>
      </c>
      <c r="E738" s="155">
        <v>44489</v>
      </c>
      <c r="F738" s="156">
        <f t="shared" si="82"/>
        <v>11.808219178082192</v>
      </c>
      <c r="G738" s="157">
        <v>5</v>
      </c>
      <c r="H738" s="158">
        <v>0.06</v>
      </c>
      <c r="I738" s="159">
        <f t="shared" si="84"/>
        <v>0.19</v>
      </c>
      <c r="J738" s="213">
        <v>23000</v>
      </c>
      <c r="K738" s="214">
        <v>4282.25</v>
      </c>
      <c r="L738" s="128">
        <v>0.38</v>
      </c>
      <c r="M738" s="160">
        <f t="shared" si="78"/>
        <v>31739.999999999996</v>
      </c>
      <c r="N738" s="162">
        <f t="shared" si="79"/>
        <v>71210.646575342456</v>
      </c>
      <c r="O738" s="162">
        <f t="shared" si="80"/>
        <v>1587</v>
      </c>
      <c r="P738" s="161">
        <v>0.25</v>
      </c>
      <c r="Q738" s="160">
        <f t="shared" si="83"/>
        <v>1904.3999999999996</v>
      </c>
      <c r="R738" s="175">
        <f t="shared" si="81"/>
        <v>-2377.8500000000004</v>
      </c>
    </row>
    <row r="739" spans="2:18" ht="15" x14ac:dyDescent="0.2">
      <c r="B739" s="126">
        <v>735</v>
      </c>
      <c r="C739" s="129" t="s">
        <v>1294</v>
      </c>
      <c r="D739" s="113">
        <v>40215</v>
      </c>
      <c r="E739" s="155">
        <v>44489</v>
      </c>
      <c r="F739" s="156">
        <f t="shared" si="82"/>
        <v>11.70958904109589</v>
      </c>
      <c r="G739" s="157">
        <v>12</v>
      </c>
      <c r="H739" s="158">
        <v>0.06</v>
      </c>
      <c r="I739" s="159">
        <f t="shared" si="84"/>
        <v>7.9166666666666663E-2</v>
      </c>
      <c r="J739" s="213">
        <v>27500</v>
      </c>
      <c r="K739" s="214">
        <v>5306.12</v>
      </c>
      <c r="L739" s="128">
        <v>0.38</v>
      </c>
      <c r="M739" s="160">
        <f t="shared" si="78"/>
        <v>37950</v>
      </c>
      <c r="N739" s="162">
        <f t="shared" si="79"/>
        <v>35179.996575342462</v>
      </c>
      <c r="O739" s="162">
        <f t="shared" si="80"/>
        <v>2770.0034246575378</v>
      </c>
      <c r="P739" s="161">
        <v>0.25</v>
      </c>
      <c r="Q739" s="160">
        <f t="shared" si="83"/>
        <v>2077.5025684931534</v>
      </c>
      <c r="R739" s="175">
        <f t="shared" si="81"/>
        <v>-3228.6174315068465</v>
      </c>
    </row>
    <row r="740" spans="2:18" ht="15" x14ac:dyDescent="0.2">
      <c r="B740" s="126">
        <v>736</v>
      </c>
      <c r="C740" s="129" t="s">
        <v>1056</v>
      </c>
      <c r="D740" s="113">
        <v>40242</v>
      </c>
      <c r="E740" s="155">
        <v>44489</v>
      </c>
      <c r="F740" s="156">
        <f t="shared" si="82"/>
        <v>11.635616438356164</v>
      </c>
      <c r="G740" s="157">
        <v>8</v>
      </c>
      <c r="H740" s="158">
        <v>0.06</v>
      </c>
      <c r="I740" s="159">
        <f t="shared" si="84"/>
        <v>0.11874999999999999</v>
      </c>
      <c r="J740" s="213">
        <v>69665</v>
      </c>
      <c r="K740" s="214">
        <v>13803.3</v>
      </c>
      <c r="L740" s="128">
        <v>0.1</v>
      </c>
      <c r="M740" s="160">
        <f t="shared" si="78"/>
        <v>76631.5</v>
      </c>
      <c r="N740" s="162">
        <f t="shared" si="79"/>
        <v>105884.00050513698</v>
      </c>
      <c r="O740" s="162">
        <f t="shared" si="80"/>
        <v>3831.5750000000003</v>
      </c>
      <c r="P740" s="161">
        <v>0.25</v>
      </c>
      <c r="Q740" s="160">
        <f t="shared" si="83"/>
        <v>4597.8899999999994</v>
      </c>
      <c r="R740" s="175">
        <f t="shared" si="81"/>
        <v>-9205.41</v>
      </c>
    </row>
    <row r="741" spans="2:18" ht="15" x14ac:dyDescent="0.2">
      <c r="B741" s="126">
        <v>737</v>
      </c>
      <c r="C741" s="129" t="s">
        <v>928</v>
      </c>
      <c r="D741" s="113">
        <v>40366</v>
      </c>
      <c r="E741" s="155">
        <v>44489</v>
      </c>
      <c r="F741" s="156">
        <f t="shared" si="82"/>
        <v>11.295890410958904</v>
      </c>
      <c r="G741" s="157">
        <v>8</v>
      </c>
      <c r="H741" s="158">
        <v>0.06</v>
      </c>
      <c r="I741" s="159">
        <f t="shared" si="84"/>
        <v>0.11874999999999999</v>
      </c>
      <c r="J741" s="213">
        <v>60587</v>
      </c>
      <c r="K741" s="214">
        <v>13455.73</v>
      </c>
      <c r="L741" s="128">
        <v>0.1</v>
      </c>
      <c r="M741" s="160">
        <f t="shared" si="78"/>
        <v>66645.700000000012</v>
      </c>
      <c r="N741" s="162">
        <f t="shared" si="79"/>
        <v>89397.674672945228</v>
      </c>
      <c r="O741" s="162">
        <f t="shared" si="80"/>
        <v>3332.2850000000008</v>
      </c>
      <c r="P741" s="161">
        <v>0.25</v>
      </c>
      <c r="Q741" s="160">
        <f t="shared" si="83"/>
        <v>3998.7420000000006</v>
      </c>
      <c r="R741" s="175">
        <f t="shared" si="81"/>
        <v>-9456.9879999999994</v>
      </c>
    </row>
    <row r="742" spans="2:18" ht="15" x14ac:dyDescent="0.2">
      <c r="B742" s="126">
        <v>738</v>
      </c>
      <c r="C742" s="129" t="s">
        <v>928</v>
      </c>
      <c r="D742" s="113">
        <v>40393</v>
      </c>
      <c r="E742" s="155">
        <v>44489</v>
      </c>
      <c r="F742" s="156">
        <f t="shared" si="82"/>
        <v>11.221917808219178</v>
      </c>
      <c r="G742" s="157">
        <v>8</v>
      </c>
      <c r="H742" s="158">
        <v>0.06</v>
      </c>
      <c r="I742" s="159">
        <f t="shared" si="84"/>
        <v>0.11874999999999999</v>
      </c>
      <c r="J742" s="213">
        <v>60587</v>
      </c>
      <c r="K742" s="214">
        <v>13780.57</v>
      </c>
      <c r="L742" s="128">
        <v>0.1</v>
      </c>
      <c r="M742" s="160">
        <f t="shared" si="78"/>
        <v>66645.700000000012</v>
      </c>
      <c r="N742" s="162">
        <f t="shared" si="79"/>
        <v>88812.242410958919</v>
      </c>
      <c r="O742" s="162">
        <f t="shared" si="80"/>
        <v>3332.2850000000008</v>
      </c>
      <c r="P742" s="161">
        <v>0.25</v>
      </c>
      <c r="Q742" s="160">
        <f t="shared" si="83"/>
        <v>3998.7420000000006</v>
      </c>
      <c r="R742" s="175">
        <f t="shared" si="81"/>
        <v>-9781.8279999999995</v>
      </c>
    </row>
    <row r="743" spans="2:18" ht="15" x14ac:dyDescent="0.2">
      <c r="B743" s="126">
        <v>739</v>
      </c>
      <c r="C743" s="129" t="s">
        <v>928</v>
      </c>
      <c r="D743" s="113">
        <v>40403</v>
      </c>
      <c r="E743" s="155">
        <v>44489</v>
      </c>
      <c r="F743" s="156">
        <f t="shared" si="82"/>
        <v>11.194520547945206</v>
      </c>
      <c r="G743" s="157">
        <v>8</v>
      </c>
      <c r="H743" s="158">
        <v>0.06</v>
      </c>
      <c r="I743" s="159">
        <f t="shared" si="84"/>
        <v>0.11874999999999999</v>
      </c>
      <c r="J743" s="213">
        <v>60587</v>
      </c>
      <c r="K743" s="214">
        <v>13898.7</v>
      </c>
      <c r="L743" s="128">
        <v>0.1</v>
      </c>
      <c r="M743" s="160">
        <f t="shared" si="78"/>
        <v>66645.700000000012</v>
      </c>
      <c r="N743" s="162">
        <f t="shared" si="79"/>
        <v>88595.415647260292</v>
      </c>
      <c r="O743" s="162">
        <f t="shared" si="80"/>
        <v>3332.2850000000008</v>
      </c>
      <c r="P743" s="161">
        <v>0.25</v>
      </c>
      <c r="Q743" s="160">
        <f t="shared" si="83"/>
        <v>3998.7420000000006</v>
      </c>
      <c r="R743" s="175">
        <f t="shared" si="81"/>
        <v>-9899.9580000000005</v>
      </c>
    </row>
    <row r="744" spans="2:18" ht="15" x14ac:dyDescent="0.2">
      <c r="B744" s="126">
        <v>740</v>
      </c>
      <c r="C744" s="129" t="s">
        <v>976</v>
      </c>
      <c r="D744" s="113">
        <v>40409</v>
      </c>
      <c r="E744" s="155">
        <v>44489</v>
      </c>
      <c r="F744" s="156">
        <f t="shared" si="82"/>
        <v>11.178082191780822</v>
      </c>
      <c r="G744" s="157">
        <v>10</v>
      </c>
      <c r="H744" s="158">
        <v>0.06</v>
      </c>
      <c r="I744" s="159">
        <f t="shared" si="84"/>
        <v>9.5000000000000001E-2</v>
      </c>
      <c r="J744" s="213">
        <v>105460</v>
      </c>
      <c r="K744" s="214">
        <v>24319.24</v>
      </c>
      <c r="L744" s="128">
        <v>0.38</v>
      </c>
      <c r="M744" s="160">
        <f t="shared" si="78"/>
        <v>145534.79999999999</v>
      </c>
      <c r="N744" s="162">
        <f t="shared" si="79"/>
        <v>154545.99583561643</v>
      </c>
      <c r="O744" s="162">
        <f t="shared" si="80"/>
        <v>7276.74</v>
      </c>
      <c r="P744" s="161">
        <v>0.25</v>
      </c>
      <c r="Q744" s="160">
        <f t="shared" si="83"/>
        <v>8732.0879999999997</v>
      </c>
      <c r="R744" s="175">
        <f t="shared" si="81"/>
        <v>-15587.152000000002</v>
      </c>
    </row>
    <row r="745" spans="2:18" ht="15" x14ac:dyDescent="0.2">
      <c r="B745" s="126">
        <v>741</v>
      </c>
      <c r="C745" s="129" t="s">
        <v>1330</v>
      </c>
      <c r="D745" s="113">
        <v>40407</v>
      </c>
      <c r="E745" s="155">
        <v>44489</v>
      </c>
      <c r="F745" s="156">
        <f t="shared" si="82"/>
        <v>11.183561643835617</v>
      </c>
      <c r="G745" s="157">
        <v>8</v>
      </c>
      <c r="H745" s="158">
        <v>0.06</v>
      </c>
      <c r="I745" s="159">
        <f t="shared" si="84"/>
        <v>0.11874999999999999</v>
      </c>
      <c r="J745" s="213">
        <v>24044</v>
      </c>
      <c r="K745" s="214">
        <v>5534.95</v>
      </c>
      <c r="L745" s="128">
        <v>0.13</v>
      </c>
      <c r="M745" s="160">
        <f t="shared" si="78"/>
        <v>27169.719999999998</v>
      </c>
      <c r="N745" s="162">
        <f t="shared" si="79"/>
        <v>36082.690817808216</v>
      </c>
      <c r="O745" s="162">
        <f t="shared" si="80"/>
        <v>1358.4859999999999</v>
      </c>
      <c r="P745" s="161">
        <v>0.25</v>
      </c>
      <c r="Q745" s="160">
        <f t="shared" si="83"/>
        <v>1630.1831999999997</v>
      </c>
      <c r="R745" s="175">
        <f t="shared" si="81"/>
        <v>-3904.7668000000003</v>
      </c>
    </row>
    <row r="746" spans="2:18" ht="15" x14ac:dyDescent="0.2">
      <c r="B746" s="126">
        <v>742</v>
      </c>
      <c r="C746" s="129" t="s">
        <v>659</v>
      </c>
      <c r="D746" s="113">
        <v>40443</v>
      </c>
      <c r="E746" s="155">
        <v>44489</v>
      </c>
      <c r="F746" s="156">
        <f t="shared" si="82"/>
        <v>11.084931506849315</v>
      </c>
      <c r="G746" s="157">
        <v>20</v>
      </c>
      <c r="H746" s="158">
        <v>0.06</v>
      </c>
      <c r="I746" s="159">
        <f t="shared" si="84"/>
        <v>4.7500000000000001E-2</v>
      </c>
      <c r="J746" s="213">
        <v>346455</v>
      </c>
      <c r="K746" s="214">
        <v>82231.16</v>
      </c>
      <c r="L746" s="128">
        <v>0.38</v>
      </c>
      <c r="M746" s="160">
        <f t="shared" si="78"/>
        <v>478107.89999999997</v>
      </c>
      <c r="N746" s="162">
        <f t="shared" si="79"/>
        <v>251740.1829082192</v>
      </c>
      <c r="O746" s="162">
        <f t="shared" si="80"/>
        <v>226367.71709178077</v>
      </c>
      <c r="P746" s="161">
        <v>0.25</v>
      </c>
      <c r="Q746" s="160">
        <f t="shared" si="83"/>
        <v>169775.78781883558</v>
      </c>
      <c r="R746" s="175">
        <f t="shared" si="81"/>
        <v>87544.627818835579</v>
      </c>
    </row>
    <row r="747" spans="2:18" ht="15" x14ac:dyDescent="0.2">
      <c r="B747" s="126">
        <v>743</v>
      </c>
      <c r="C747" s="129" t="s">
        <v>1201</v>
      </c>
      <c r="D747" s="113">
        <v>40400</v>
      </c>
      <c r="E747" s="155">
        <v>44489</v>
      </c>
      <c r="F747" s="156">
        <f t="shared" si="82"/>
        <v>11.202739726027398</v>
      </c>
      <c r="G747" s="157">
        <v>5</v>
      </c>
      <c r="H747" s="158">
        <v>0.06</v>
      </c>
      <c r="I747" s="159">
        <f t="shared" si="84"/>
        <v>0.19</v>
      </c>
      <c r="J747" s="213">
        <v>41500</v>
      </c>
      <c r="K747" s="214">
        <v>9495.25</v>
      </c>
      <c r="L747" s="128">
        <v>0.38</v>
      </c>
      <c r="M747" s="160">
        <f t="shared" si="78"/>
        <v>57269.999999999993</v>
      </c>
      <c r="N747" s="162">
        <f t="shared" si="79"/>
        <v>121900.37178082191</v>
      </c>
      <c r="O747" s="162">
        <f t="shared" si="80"/>
        <v>2863.5</v>
      </c>
      <c r="P747" s="161">
        <v>0.25</v>
      </c>
      <c r="Q747" s="160">
        <f t="shared" si="83"/>
        <v>3436.1999999999994</v>
      </c>
      <c r="R747" s="175">
        <f t="shared" si="81"/>
        <v>-6059.0500000000011</v>
      </c>
    </row>
    <row r="748" spans="2:18" ht="15" x14ac:dyDescent="0.2">
      <c r="B748" s="126">
        <v>744</v>
      </c>
      <c r="C748" s="129" t="s">
        <v>928</v>
      </c>
      <c r="D748" s="113">
        <v>40486</v>
      </c>
      <c r="E748" s="155">
        <v>44489</v>
      </c>
      <c r="F748" s="156">
        <f t="shared" si="82"/>
        <v>10.967123287671233</v>
      </c>
      <c r="G748" s="157">
        <v>8</v>
      </c>
      <c r="H748" s="158">
        <v>0.06</v>
      </c>
      <c r="I748" s="159">
        <f t="shared" si="84"/>
        <v>0.11874999999999999</v>
      </c>
      <c r="J748" s="213">
        <v>58960</v>
      </c>
      <c r="K748" s="214">
        <v>14504.23</v>
      </c>
      <c r="L748" s="128">
        <v>0.1</v>
      </c>
      <c r="M748" s="160">
        <f t="shared" si="78"/>
        <v>64856.000000000007</v>
      </c>
      <c r="N748" s="162">
        <f t="shared" si="79"/>
        <v>84464.945068493151</v>
      </c>
      <c r="O748" s="162">
        <f t="shared" si="80"/>
        <v>3242.8000000000006</v>
      </c>
      <c r="P748" s="161">
        <v>0.25</v>
      </c>
      <c r="Q748" s="160">
        <f t="shared" si="83"/>
        <v>3891.36</v>
      </c>
      <c r="R748" s="175">
        <f t="shared" si="81"/>
        <v>-10612.869999999999</v>
      </c>
    </row>
    <row r="749" spans="2:18" ht="15" x14ac:dyDescent="0.2">
      <c r="B749" s="126">
        <v>745</v>
      </c>
      <c r="C749" s="129" t="s">
        <v>928</v>
      </c>
      <c r="D749" s="113">
        <v>40515</v>
      </c>
      <c r="E749" s="155">
        <v>44489</v>
      </c>
      <c r="F749" s="156">
        <f t="shared" si="82"/>
        <v>10.887671232876713</v>
      </c>
      <c r="G749" s="157">
        <v>8</v>
      </c>
      <c r="H749" s="158">
        <v>0.06</v>
      </c>
      <c r="I749" s="159">
        <f t="shared" si="84"/>
        <v>0.11874999999999999</v>
      </c>
      <c r="J749" s="213">
        <v>58961</v>
      </c>
      <c r="K749" s="214">
        <v>14847.06</v>
      </c>
      <c r="L749" s="128">
        <v>0.1</v>
      </c>
      <c r="M749" s="160">
        <f t="shared" si="78"/>
        <v>64857.100000000006</v>
      </c>
      <c r="N749" s="162">
        <f t="shared" si="79"/>
        <v>83854.455352739737</v>
      </c>
      <c r="O749" s="162">
        <f t="shared" si="80"/>
        <v>3242.8550000000005</v>
      </c>
      <c r="P749" s="161">
        <v>0.25</v>
      </c>
      <c r="Q749" s="160">
        <f t="shared" si="83"/>
        <v>3891.4260000000004</v>
      </c>
      <c r="R749" s="175">
        <f t="shared" si="81"/>
        <v>-10955.633999999998</v>
      </c>
    </row>
    <row r="750" spans="2:18" ht="15" x14ac:dyDescent="0.2">
      <c r="B750" s="126">
        <v>746</v>
      </c>
      <c r="C750" s="129" t="s">
        <v>920</v>
      </c>
      <c r="D750" s="113">
        <v>40489</v>
      </c>
      <c r="E750" s="155">
        <v>44489</v>
      </c>
      <c r="F750" s="156">
        <f t="shared" si="82"/>
        <v>10.95890410958904</v>
      </c>
      <c r="G750" s="157">
        <v>8</v>
      </c>
      <c r="H750" s="158">
        <v>0.06</v>
      </c>
      <c r="I750" s="159">
        <f t="shared" si="84"/>
        <v>0.11874999999999999</v>
      </c>
      <c r="J750" s="213">
        <v>69223</v>
      </c>
      <c r="K750" s="214">
        <v>17068.11</v>
      </c>
      <c r="L750" s="128">
        <v>0.1</v>
      </c>
      <c r="M750" s="160">
        <f t="shared" si="78"/>
        <v>76145.3</v>
      </c>
      <c r="N750" s="162">
        <f t="shared" si="79"/>
        <v>99093.198630136976</v>
      </c>
      <c r="O750" s="162">
        <f t="shared" si="80"/>
        <v>3807.2650000000003</v>
      </c>
      <c r="P750" s="161">
        <v>0.25</v>
      </c>
      <c r="Q750" s="160">
        <f t="shared" si="83"/>
        <v>4568.7179999999998</v>
      </c>
      <c r="R750" s="175">
        <f t="shared" si="81"/>
        <v>-12499.392</v>
      </c>
    </row>
    <row r="751" spans="2:18" ht="15" x14ac:dyDescent="0.2">
      <c r="B751" s="126">
        <v>747</v>
      </c>
      <c r="C751" s="129" t="s">
        <v>1330</v>
      </c>
      <c r="D751" s="113">
        <v>40499</v>
      </c>
      <c r="E751" s="155">
        <v>44489</v>
      </c>
      <c r="F751" s="156">
        <f t="shared" si="82"/>
        <v>10.931506849315069</v>
      </c>
      <c r="G751" s="157">
        <v>8</v>
      </c>
      <c r="H751" s="158">
        <v>0.06</v>
      </c>
      <c r="I751" s="159">
        <f t="shared" si="84"/>
        <v>0.11874999999999999</v>
      </c>
      <c r="J751" s="213">
        <v>24044</v>
      </c>
      <c r="K751" s="214">
        <v>5976.59</v>
      </c>
      <c r="L751" s="128">
        <v>0.13</v>
      </c>
      <c r="M751" s="160">
        <f t="shared" si="78"/>
        <v>27169.719999999998</v>
      </c>
      <c r="N751" s="162">
        <f t="shared" si="79"/>
        <v>35269.460157534239</v>
      </c>
      <c r="O751" s="162">
        <f t="shared" si="80"/>
        <v>1358.4859999999999</v>
      </c>
      <c r="P751" s="161">
        <v>0.25</v>
      </c>
      <c r="Q751" s="160">
        <f t="shared" si="83"/>
        <v>1630.1831999999997</v>
      </c>
      <c r="R751" s="175">
        <f t="shared" si="81"/>
        <v>-4346.4068000000007</v>
      </c>
    </row>
    <row r="752" spans="2:18" ht="15" x14ac:dyDescent="0.2">
      <c r="B752" s="126">
        <v>748</v>
      </c>
      <c r="C752" s="129" t="s">
        <v>1330</v>
      </c>
      <c r="D752" s="113">
        <v>40501</v>
      </c>
      <c r="E752" s="155">
        <v>44489</v>
      </c>
      <c r="F752" s="156">
        <f t="shared" si="82"/>
        <v>10.926027397260274</v>
      </c>
      <c r="G752" s="157">
        <v>8</v>
      </c>
      <c r="H752" s="158">
        <v>0.06</v>
      </c>
      <c r="I752" s="159">
        <f t="shared" si="84"/>
        <v>0.11874999999999999</v>
      </c>
      <c r="J752" s="213">
        <v>24045</v>
      </c>
      <c r="K752" s="214">
        <v>5986.71</v>
      </c>
      <c r="L752" s="128">
        <v>0.13</v>
      </c>
      <c r="M752" s="160">
        <f t="shared" si="78"/>
        <v>27170.85</v>
      </c>
      <c r="N752" s="162">
        <f t="shared" si="79"/>
        <v>35253.247366438351</v>
      </c>
      <c r="O752" s="162">
        <f t="shared" si="80"/>
        <v>1358.5425</v>
      </c>
      <c r="P752" s="161">
        <v>0.25</v>
      </c>
      <c r="Q752" s="160">
        <f t="shared" si="83"/>
        <v>1630.2509999999997</v>
      </c>
      <c r="R752" s="175">
        <f t="shared" si="81"/>
        <v>-4356.4590000000007</v>
      </c>
    </row>
    <row r="753" spans="2:18" ht="15" x14ac:dyDescent="0.2">
      <c r="B753" s="126">
        <v>749</v>
      </c>
      <c r="C753" s="129" t="s">
        <v>928</v>
      </c>
      <c r="D753" s="113">
        <v>40516</v>
      </c>
      <c r="E753" s="155">
        <v>44489</v>
      </c>
      <c r="F753" s="156">
        <f t="shared" si="82"/>
        <v>10.884931506849314</v>
      </c>
      <c r="G753" s="157">
        <v>8</v>
      </c>
      <c r="H753" s="158">
        <v>0.06</v>
      </c>
      <c r="I753" s="159">
        <f t="shared" si="84"/>
        <v>0.11874999999999999</v>
      </c>
      <c r="J753" s="213">
        <v>59936</v>
      </c>
      <c r="K753" s="214">
        <v>15104.93</v>
      </c>
      <c r="L753" s="128">
        <v>0.1</v>
      </c>
      <c r="M753" s="160">
        <f t="shared" si="78"/>
        <v>65929.600000000006</v>
      </c>
      <c r="N753" s="162">
        <f t="shared" si="79"/>
        <v>85219.652657534243</v>
      </c>
      <c r="O753" s="162">
        <f t="shared" si="80"/>
        <v>3296.4800000000005</v>
      </c>
      <c r="P753" s="161">
        <v>0.25</v>
      </c>
      <c r="Q753" s="160">
        <f t="shared" si="83"/>
        <v>3955.7760000000003</v>
      </c>
      <c r="R753" s="175">
        <f t="shared" si="81"/>
        <v>-11149.154</v>
      </c>
    </row>
    <row r="754" spans="2:18" ht="15" x14ac:dyDescent="0.2">
      <c r="B754" s="126">
        <v>750</v>
      </c>
      <c r="C754" s="129" t="s">
        <v>731</v>
      </c>
      <c r="D754" s="113">
        <v>40484</v>
      </c>
      <c r="E754" s="155">
        <v>44489</v>
      </c>
      <c r="F754" s="156">
        <f t="shared" si="82"/>
        <v>10.972602739726028</v>
      </c>
      <c r="G754" s="157">
        <v>15</v>
      </c>
      <c r="H754" s="158">
        <v>0.06</v>
      </c>
      <c r="I754" s="159">
        <f t="shared" si="84"/>
        <v>6.3333333333333325E-2</v>
      </c>
      <c r="J754" s="213">
        <v>275400</v>
      </c>
      <c r="K754" s="214">
        <v>67622.89</v>
      </c>
      <c r="L754" s="128">
        <v>0.38</v>
      </c>
      <c r="M754" s="160">
        <f t="shared" si="78"/>
        <v>380051.99999999994</v>
      </c>
      <c r="N754" s="162">
        <f t="shared" si="79"/>
        <v>264110.10904109583</v>
      </c>
      <c r="O754" s="162">
        <f t="shared" si="80"/>
        <v>115941.89095890411</v>
      </c>
      <c r="P754" s="161">
        <v>0.25</v>
      </c>
      <c r="Q754" s="160">
        <f t="shared" si="83"/>
        <v>86956.418219178086</v>
      </c>
      <c r="R754" s="175">
        <f t="shared" si="81"/>
        <v>19333.528219178086</v>
      </c>
    </row>
    <row r="755" spans="2:18" ht="15" x14ac:dyDescent="0.2">
      <c r="B755" s="126">
        <v>751</v>
      </c>
      <c r="C755" s="129" t="s">
        <v>928</v>
      </c>
      <c r="D755" s="113">
        <v>40592</v>
      </c>
      <c r="E755" s="155">
        <v>44489</v>
      </c>
      <c r="F755" s="156">
        <f t="shared" si="82"/>
        <v>10.676712328767124</v>
      </c>
      <c r="G755" s="157">
        <v>8</v>
      </c>
      <c r="H755" s="158">
        <v>0.06</v>
      </c>
      <c r="I755" s="159">
        <f t="shared" si="84"/>
        <v>0.11874999999999999</v>
      </c>
      <c r="J755" s="213">
        <v>130407</v>
      </c>
      <c r="K755" s="214">
        <v>34888.81</v>
      </c>
      <c r="L755" s="128">
        <v>0.09</v>
      </c>
      <c r="M755" s="160">
        <f t="shared" si="78"/>
        <v>142143.63</v>
      </c>
      <c r="N755" s="162">
        <f t="shared" si="79"/>
        <v>180218.16431660962</v>
      </c>
      <c r="O755" s="162">
        <f t="shared" si="80"/>
        <v>7107.1815000000006</v>
      </c>
      <c r="P755" s="161">
        <v>0.25</v>
      </c>
      <c r="Q755" s="160">
        <f t="shared" si="83"/>
        <v>8528.6178</v>
      </c>
      <c r="R755" s="175">
        <f t="shared" si="81"/>
        <v>-26360.192199999998</v>
      </c>
    </row>
    <row r="756" spans="2:18" ht="15" x14ac:dyDescent="0.2">
      <c r="B756" s="126">
        <v>752</v>
      </c>
      <c r="C756" s="129" t="s">
        <v>920</v>
      </c>
      <c r="D756" s="113">
        <v>40605</v>
      </c>
      <c r="E756" s="155">
        <v>44489</v>
      </c>
      <c r="F756" s="156">
        <f t="shared" si="82"/>
        <v>10.641095890410959</v>
      </c>
      <c r="G756" s="157">
        <v>8</v>
      </c>
      <c r="H756" s="158">
        <v>0.06</v>
      </c>
      <c r="I756" s="159">
        <f t="shared" si="84"/>
        <v>0.11874999999999999</v>
      </c>
      <c r="J756" s="213">
        <v>134745</v>
      </c>
      <c r="K756" s="214">
        <v>36404.39</v>
      </c>
      <c r="L756" s="128">
        <v>0.09</v>
      </c>
      <c r="M756" s="160">
        <f t="shared" si="78"/>
        <v>146872.05000000002</v>
      </c>
      <c r="N756" s="162">
        <f t="shared" si="79"/>
        <v>185591.94866095894</v>
      </c>
      <c r="O756" s="162">
        <f t="shared" si="80"/>
        <v>7343.6025000000009</v>
      </c>
      <c r="P756" s="161">
        <v>0.25</v>
      </c>
      <c r="Q756" s="160">
        <f t="shared" si="83"/>
        <v>8812.3230000000003</v>
      </c>
      <c r="R756" s="175">
        <f t="shared" si="81"/>
        <v>-27592.066999999999</v>
      </c>
    </row>
    <row r="757" spans="2:18" ht="15" x14ac:dyDescent="0.2">
      <c r="B757" s="126">
        <v>753</v>
      </c>
      <c r="C757" s="129" t="s">
        <v>1050</v>
      </c>
      <c r="D757" s="113">
        <v>40669</v>
      </c>
      <c r="E757" s="155">
        <v>44489</v>
      </c>
      <c r="F757" s="156">
        <f t="shared" si="82"/>
        <v>10.465753424657533</v>
      </c>
      <c r="G757" s="157">
        <v>8</v>
      </c>
      <c r="H757" s="158">
        <v>0.06</v>
      </c>
      <c r="I757" s="159">
        <f t="shared" si="84"/>
        <v>0.11874999999999999</v>
      </c>
      <c r="J757" s="213">
        <v>67835</v>
      </c>
      <c r="K757" s="214">
        <v>19219.95</v>
      </c>
      <c r="L757" s="128">
        <v>0.09</v>
      </c>
      <c r="M757" s="160">
        <f t="shared" si="78"/>
        <v>73940.150000000009</v>
      </c>
      <c r="N757" s="162">
        <f t="shared" si="79"/>
        <v>91893.426147260267</v>
      </c>
      <c r="O757" s="162">
        <f t="shared" si="80"/>
        <v>3697.0075000000006</v>
      </c>
      <c r="P757" s="161">
        <v>0.25</v>
      </c>
      <c r="Q757" s="160">
        <f t="shared" si="83"/>
        <v>4436.4090000000006</v>
      </c>
      <c r="R757" s="175">
        <f t="shared" si="81"/>
        <v>-14783.541000000001</v>
      </c>
    </row>
    <row r="758" spans="2:18" ht="15" x14ac:dyDescent="0.2">
      <c r="B758" s="126">
        <v>754</v>
      </c>
      <c r="C758" s="129" t="s">
        <v>657</v>
      </c>
      <c r="D758" s="113">
        <v>40726</v>
      </c>
      <c r="E758" s="155">
        <v>44489</v>
      </c>
      <c r="F758" s="156">
        <f t="shared" si="82"/>
        <v>10.30958904109589</v>
      </c>
      <c r="G758" s="157">
        <v>15</v>
      </c>
      <c r="H758" s="158">
        <v>0.06</v>
      </c>
      <c r="I758" s="159">
        <f t="shared" si="84"/>
        <v>6.3333333333333325E-2</v>
      </c>
      <c r="J758" s="213">
        <v>349860</v>
      </c>
      <c r="K758" s="214">
        <v>103286.87</v>
      </c>
      <c r="L758" s="128">
        <v>0.34</v>
      </c>
      <c r="M758" s="160">
        <f t="shared" si="78"/>
        <v>468812.4</v>
      </c>
      <c r="N758" s="162">
        <f t="shared" si="79"/>
        <v>306106.66815342463</v>
      </c>
      <c r="O758" s="162">
        <f t="shared" si="80"/>
        <v>162705.73184657539</v>
      </c>
      <c r="P758" s="161">
        <v>0.25</v>
      </c>
      <c r="Q758" s="160">
        <f t="shared" si="83"/>
        <v>122029.29888493154</v>
      </c>
      <c r="R758" s="175">
        <f t="shared" si="81"/>
        <v>18742.428884931549</v>
      </c>
    </row>
    <row r="759" spans="2:18" ht="15" x14ac:dyDescent="0.2">
      <c r="B759" s="126">
        <v>755</v>
      </c>
      <c r="C759" s="129" t="s">
        <v>453</v>
      </c>
      <c r="D759" s="113">
        <v>40726</v>
      </c>
      <c r="E759" s="155">
        <v>44489</v>
      </c>
      <c r="F759" s="156">
        <f t="shared" si="82"/>
        <v>10.30958904109589</v>
      </c>
      <c r="G759" s="157">
        <v>20</v>
      </c>
      <c r="H759" s="158">
        <v>0.06</v>
      </c>
      <c r="I759" s="159">
        <f t="shared" si="84"/>
        <v>4.7500000000000001E-2</v>
      </c>
      <c r="J759" s="213">
        <v>847689</v>
      </c>
      <c r="K759" s="214">
        <v>250257.64</v>
      </c>
      <c r="L759" s="128">
        <v>0.34</v>
      </c>
      <c r="M759" s="160">
        <f t="shared" si="78"/>
        <v>1135903.26</v>
      </c>
      <c r="N759" s="162">
        <f t="shared" si="79"/>
        <v>556258.05054945208</v>
      </c>
      <c r="O759" s="162">
        <f t="shared" si="80"/>
        <v>579645.20945054793</v>
      </c>
      <c r="P759" s="161">
        <v>0.25</v>
      </c>
      <c r="Q759" s="160">
        <f t="shared" si="83"/>
        <v>434733.90708791092</v>
      </c>
      <c r="R759" s="176">
        <f t="shared" si="81"/>
        <v>184476.26708791091</v>
      </c>
    </row>
    <row r="760" spans="2:18" ht="15" x14ac:dyDescent="0.2">
      <c r="B760" s="126">
        <v>756</v>
      </c>
      <c r="C760" s="129" t="s">
        <v>1050</v>
      </c>
      <c r="D760" s="113">
        <v>40768</v>
      </c>
      <c r="E760" s="155">
        <v>44489</v>
      </c>
      <c r="F760" s="156">
        <f t="shared" si="82"/>
        <v>10.194520547945206</v>
      </c>
      <c r="G760" s="157">
        <v>8</v>
      </c>
      <c r="H760" s="158">
        <v>0.06</v>
      </c>
      <c r="I760" s="159">
        <f t="shared" si="84"/>
        <v>0.11874999999999999</v>
      </c>
      <c r="J760" s="213">
        <v>70468</v>
      </c>
      <c r="K760" s="214">
        <v>21431.51</v>
      </c>
      <c r="L760" s="128">
        <v>0.09</v>
      </c>
      <c r="M760" s="160">
        <f t="shared" si="78"/>
        <v>76810.12000000001</v>
      </c>
      <c r="N760" s="162">
        <f t="shared" si="79"/>
        <v>92986.278662328783</v>
      </c>
      <c r="O760" s="162">
        <f t="shared" si="80"/>
        <v>3840.5060000000008</v>
      </c>
      <c r="P760" s="161">
        <v>0.25</v>
      </c>
      <c r="Q760" s="160">
        <f t="shared" si="83"/>
        <v>4608.6072000000004</v>
      </c>
      <c r="R760" s="175">
        <f t="shared" si="81"/>
        <v>-16822.902799999996</v>
      </c>
    </row>
    <row r="761" spans="2:18" ht="15" x14ac:dyDescent="0.2">
      <c r="B761" s="126">
        <v>757</v>
      </c>
      <c r="C761" s="129" t="s">
        <v>612</v>
      </c>
      <c r="D761" s="113">
        <v>40761</v>
      </c>
      <c r="E761" s="155">
        <v>44489</v>
      </c>
      <c r="F761" s="156">
        <f t="shared" si="82"/>
        <v>10.213698630136987</v>
      </c>
      <c r="G761" s="157">
        <v>15</v>
      </c>
      <c r="H761" s="158">
        <v>0.06</v>
      </c>
      <c r="I761" s="159">
        <f t="shared" si="84"/>
        <v>6.3333333333333325E-2</v>
      </c>
      <c r="J761" s="213">
        <v>249304</v>
      </c>
      <c r="K761" s="214">
        <v>75454.009999999995</v>
      </c>
      <c r="L761" s="128">
        <v>0.09</v>
      </c>
      <c r="M761" s="160">
        <f t="shared" si="78"/>
        <v>271741.36000000004</v>
      </c>
      <c r="N761" s="162">
        <f t="shared" si="79"/>
        <v>175780.67590429223</v>
      </c>
      <c r="O761" s="162">
        <f t="shared" si="80"/>
        <v>95960.684095707809</v>
      </c>
      <c r="P761" s="161">
        <v>0.25</v>
      </c>
      <c r="Q761" s="160">
        <f t="shared" si="83"/>
        <v>71970.51307178085</v>
      </c>
      <c r="R761" s="175">
        <f t="shared" si="81"/>
        <v>-3483.496928219145</v>
      </c>
    </row>
    <row r="762" spans="2:18" ht="15" x14ac:dyDescent="0.2">
      <c r="B762" s="126">
        <v>758</v>
      </c>
      <c r="C762" s="129" t="s">
        <v>971</v>
      </c>
      <c r="D762" s="113">
        <v>40773</v>
      </c>
      <c r="E762" s="155">
        <v>44489</v>
      </c>
      <c r="F762" s="156">
        <f t="shared" si="82"/>
        <v>10.180821917808219</v>
      </c>
      <c r="G762" s="157">
        <v>8</v>
      </c>
      <c r="H762" s="158">
        <v>0.06</v>
      </c>
      <c r="I762" s="159">
        <f t="shared" si="84"/>
        <v>0.11874999999999999</v>
      </c>
      <c r="J762" s="213">
        <v>61253</v>
      </c>
      <c r="K762" s="214">
        <v>18692.53</v>
      </c>
      <c r="L762" s="128">
        <v>0.09</v>
      </c>
      <c r="M762" s="160">
        <f t="shared" si="78"/>
        <v>66765.77</v>
      </c>
      <c r="N762" s="162">
        <f t="shared" si="79"/>
        <v>80717.986730821911</v>
      </c>
      <c r="O762" s="162">
        <f t="shared" si="80"/>
        <v>3338.2885000000006</v>
      </c>
      <c r="P762" s="161">
        <v>0.25</v>
      </c>
      <c r="Q762" s="160">
        <f t="shared" si="83"/>
        <v>4005.9462000000003</v>
      </c>
      <c r="R762" s="175">
        <f t="shared" si="81"/>
        <v>-14686.583799999999</v>
      </c>
    </row>
    <row r="763" spans="2:18" ht="15" x14ac:dyDescent="0.2">
      <c r="B763" s="126">
        <v>759</v>
      </c>
      <c r="C763" s="129" t="s">
        <v>1138</v>
      </c>
      <c r="D763" s="113">
        <v>40771</v>
      </c>
      <c r="E763" s="155">
        <v>44489</v>
      </c>
      <c r="F763" s="156">
        <f t="shared" si="82"/>
        <v>10.186301369863013</v>
      </c>
      <c r="G763" s="157">
        <v>15</v>
      </c>
      <c r="H763" s="158">
        <v>0.06</v>
      </c>
      <c r="I763" s="159">
        <f t="shared" si="84"/>
        <v>6.3333333333333325E-2</v>
      </c>
      <c r="J763" s="213">
        <v>56000</v>
      </c>
      <c r="K763" s="214">
        <v>17067.95</v>
      </c>
      <c r="L763" s="128">
        <v>0.34</v>
      </c>
      <c r="M763" s="160">
        <f t="shared" si="78"/>
        <v>75040</v>
      </c>
      <c r="N763" s="162">
        <f t="shared" si="79"/>
        <v>48410.736803652959</v>
      </c>
      <c r="O763" s="162">
        <f t="shared" si="80"/>
        <v>26629.263196347041</v>
      </c>
      <c r="P763" s="161">
        <v>0.25</v>
      </c>
      <c r="Q763" s="160">
        <f t="shared" si="83"/>
        <v>19971.947397260279</v>
      </c>
      <c r="R763" s="175">
        <f t="shared" si="81"/>
        <v>2903.9973972602784</v>
      </c>
    </row>
    <row r="764" spans="2:18" ht="15" x14ac:dyDescent="0.2">
      <c r="B764" s="126">
        <v>760</v>
      </c>
      <c r="C764" s="129" t="s">
        <v>1169</v>
      </c>
      <c r="D764" s="113">
        <v>40767</v>
      </c>
      <c r="E764" s="155">
        <v>44489</v>
      </c>
      <c r="F764" s="156">
        <f t="shared" si="82"/>
        <v>10.197260273972603</v>
      </c>
      <c r="G764" s="157">
        <v>10</v>
      </c>
      <c r="H764" s="158">
        <v>0.06</v>
      </c>
      <c r="I764" s="159">
        <f t="shared" si="84"/>
        <v>9.5000000000000001E-2</v>
      </c>
      <c r="J764" s="213">
        <v>46400</v>
      </c>
      <c r="K764" s="214">
        <v>14101.58</v>
      </c>
      <c r="L764" s="128">
        <v>0.34</v>
      </c>
      <c r="M764" s="160">
        <f t="shared" si="78"/>
        <v>62176.000000000007</v>
      </c>
      <c r="N764" s="162">
        <f t="shared" si="79"/>
        <v>60232.361205479465</v>
      </c>
      <c r="O764" s="162">
        <f t="shared" si="80"/>
        <v>1943.6387945205424</v>
      </c>
      <c r="P764" s="161">
        <v>0.25</v>
      </c>
      <c r="Q764" s="160">
        <f t="shared" si="83"/>
        <v>3730.5600000000004</v>
      </c>
      <c r="R764" s="175">
        <f t="shared" si="81"/>
        <v>-10371.02</v>
      </c>
    </row>
    <row r="765" spans="2:18" ht="15" x14ac:dyDescent="0.2">
      <c r="B765" s="126">
        <v>761</v>
      </c>
      <c r="C765" s="129" t="s">
        <v>971</v>
      </c>
      <c r="D765" s="113">
        <v>40880</v>
      </c>
      <c r="E765" s="155">
        <v>44489</v>
      </c>
      <c r="F765" s="156">
        <f t="shared" si="82"/>
        <v>9.8876712328767127</v>
      </c>
      <c r="G765" s="157">
        <v>8</v>
      </c>
      <c r="H765" s="158">
        <v>0.06</v>
      </c>
      <c r="I765" s="159">
        <f t="shared" si="84"/>
        <v>0.11874999999999999</v>
      </c>
      <c r="J765" s="213">
        <v>61253</v>
      </c>
      <c r="K765" s="214">
        <v>20091.09</v>
      </c>
      <c r="L765" s="128">
        <v>0.09</v>
      </c>
      <c r="M765" s="160">
        <f t="shared" si="78"/>
        <v>66765.77</v>
      </c>
      <c r="N765" s="162">
        <f t="shared" si="79"/>
        <v>78393.760525171238</v>
      </c>
      <c r="O765" s="162">
        <f t="shared" si="80"/>
        <v>3338.2885000000006</v>
      </c>
      <c r="P765" s="161">
        <v>0.25</v>
      </c>
      <c r="Q765" s="160">
        <f t="shared" si="83"/>
        <v>4005.9462000000003</v>
      </c>
      <c r="R765" s="175">
        <f t="shared" si="81"/>
        <v>-16085.1438</v>
      </c>
    </row>
    <row r="766" spans="2:18" ht="15" x14ac:dyDescent="0.2">
      <c r="B766" s="126">
        <v>762</v>
      </c>
      <c r="C766" s="129" t="s">
        <v>361</v>
      </c>
      <c r="D766" s="113">
        <v>40903</v>
      </c>
      <c r="E766" s="155">
        <v>44489</v>
      </c>
      <c r="F766" s="156">
        <f t="shared" si="82"/>
        <v>9.8246575342465761</v>
      </c>
      <c r="G766" s="157">
        <v>15</v>
      </c>
      <c r="H766" s="158">
        <v>0.06</v>
      </c>
      <c r="I766" s="159">
        <f t="shared" si="84"/>
        <v>6.3333333333333325E-2</v>
      </c>
      <c r="J766" s="213">
        <v>1599234</v>
      </c>
      <c r="K766" s="214">
        <v>532491.09</v>
      </c>
      <c r="L766" s="128">
        <v>0.34</v>
      </c>
      <c r="M766" s="160">
        <f t="shared" si="78"/>
        <v>2142973.56</v>
      </c>
      <c r="N766" s="162">
        <f t="shared" si="79"/>
        <v>1333418.817689863</v>
      </c>
      <c r="O766" s="162">
        <f t="shared" si="80"/>
        <v>809554.74231013702</v>
      </c>
      <c r="P766" s="161">
        <v>0.25</v>
      </c>
      <c r="Q766" s="160">
        <f t="shared" si="83"/>
        <v>607166.05673260277</v>
      </c>
      <c r="R766" s="175">
        <f t="shared" si="81"/>
        <v>74674.966732602799</v>
      </c>
    </row>
    <row r="767" spans="2:18" ht="15" x14ac:dyDescent="0.2">
      <c r="B767" s="126">
        <v>763</v>
      </c>
      <c r="C767" s="129" t="s">
        <v>297</v>
      </c>
      <c r="D767" s="113">
        <v>40903</v>
      </c>
      <c r="E767" s="155">
        <v>44489</v>
      </c>
      <c r="F767" s="156">
        <f t="shared" si="82"/>
        <v>9.8246575342465761</v>
      </c>
      <c r="G767" s="157">
        <v>10</v>
      </c>
      <c r="H767" s="158">
        <v>0.06</v>
      </c>
      <c r="I767" s="159">
        <f t="shared" si="84"/>
        <v>9.5000000000000001E-2</v>
      </c>
      <c r="J767" s="213">
        <v>3130383</v>
      </c>
      <c r="K767" s="214">
        <v>1042312.16</v>
      </c>
      <c r="L767" s="128">
        <v>0.11</v>
      </c>
      <c r="M767" s="160">
        <f t="shared" si="78"/>
        <v>3474725.1300000004</v>
      </c>
      <c r="N767" s="162">
        <f t="shared" si="79"/>
        <v>3243108.5206495896</v>
      </c>
      <c r="O767" s="162">
        <f t="shared" si="80"/>
        <v>231616.60935041076</v>
      </c>
      <c r="P767" s="161">
        <v>0.25</v>
      </c>
      <c r="Q767" s="160">
        <f t="shared" si="83"/>
        <v>173712.45701280807</v>
      </c>
      <c r="R767" s="175">
        <f t="shared" si="81"/>
        <v>-868599.70298719197</v>
      </c>
    </row>
    <row r="768" spans="2:18" ht="15" x14ac:dyDescent="0.2">
      <c r="B768" s="126">
        <v>764</v>
      </c>
      <c r="C768" s="129" t="s">
        <v>314</v>
      </c>
      <c r="D768" s="113">
        <v>40903</v>
      </c>
      <c r="E768" s="155">
        <v>44489</v>
      </c>
      <c r="F768" s="156">
        <f t="shared" si="82"/>
        <v>9.8246575342465761</v>
      </c>
      <c r="G768" s="157">
        <v>10</v>
      </c>
      <c r="H768" s="158">
        <v>0.06</v>
      </c>
      <c r="I768" s="159">
        <f t="shared" si="84"/>
        <v>9.5000000000000001E-2</v>
      </c>
      <c r="J768" s="213">
        <v>2611335</v>
      </c>
      <c r="K768" s="214">
        <v>869486.65</v>
      </c>
      <c r="L768" s="128">
        <v>0.11</v>
      </c>
      <c r="M768" s="160">
        <f t="shared" si="78"/>
        <v>2898581.85</v>
      </c>
      <c r="N768" s="162">
        <f t="shared" si="79"/>
        <v>2705369.5310671236</v>
      </c>
      <c r="O768" s="162">
        <f t="shared" si="80"/>
        <v>193212.31893287646</v>
      </c>
      <c r="P768" s="161">
        <v>0.25</v>
      </c>
      <c r="Q768" s="160">
        <f t="shared" si="83"/>
        <v>144909.23919965734</v>
      </c>
      <c r="R768" s="175">
        <f t="shared" si="81"/>
        <v>-724577.41080034268</v>
      </c>
    </row>
    <row r="769" spans="2:18" ht="15" x14ac:dyDescent="0.2">
      <c r="B769" s="126">
        <v>765</v>
      </c>
      <c r="C769" s="129" t="s">
        <v>316</v>
      </c>
      <c r="D769" s="113">
        <v>40903</v>
      </c>
      <c r="E769" s="155">
        <v>44489</v>
      </c>
      <c r="F769" s="156">
        <f t="shared" si="82"/>
        <v>9.8246575342465761</v>
      </c>
      <c r="G769" s="157">
        <v>10</v>
      </c>
      <c r="H769" s="158">
        <v>0.06</v>
      </c>
      <c r="I769" s="159">
        <f t="shared" si="84"/>
        <v>9.5000000000000001E-2</v>
      </c>
      <c r="J769" s="213">
        <v>2611335</v>
      </c>
      <c r="K769" s="214">
        <v>869486.65</v>
      </c>
      <c r="L769" s="128">
        <v>0.11</v>
      </c>
      <c r="M769" s="160">
        <f t="shared" si="78"/>
        <v>2898581.85</v>
      </c>
      <c r="N769" s="162">
        <f t="shared" si="79"/>
        <v>2705369.5310671236</v>
      </c>
      <c r="O769" s="162">
        <f t="shared" si="80"/>
        <v>193212.31893287646</v>
      </c>
      <c r="P769" s="161">
        <v>0.25</v>
      </c>
      <c r="Q769" s="160">
        <f t="shared" si="83"/>
        <v>144909.23919965734</v>
      </c>
      <c r="R769" s="175">
        <f t="shared" si="81"/>
        <v>-724577.41080034268</v>
      </c>
    </row>
    <row r="770" spans="2:18" ht="15" x14ac:dyDescent="0.2">
      <c r="B770" s="126">
        <v>766</v>
      </c>
      <c r="C770" s="129" t="s">
        <v>294</v>
      </c>
      <c r="D770" s="113">
        <v>40968</v>
      </c>
      <c r="E770" s="155">
        <v>44489</v>
      </c>
      <c r="F770" s="156">
        <f t="shared" si="82"/>
        <v>9.6465753424657539</v>
      </c>
      <c r="G770" s="157">
        <v>20</v>
      </c>
      <c r="H770" s="158">
        <v>0.06</v>
      </c>
      <c r="I770" s="159">
        <f t="shared" si="84"/>
        <v>4.7500000000000001E-2</v>
      </c>
      <c r="J770" s="213">
        <v>3181184</v>
      </c>
      <c r="K770" s="214">
        <v>1104094.79</v>
      </c>
      <c r="L770" s="128">
        <v>0.12</v>
      </c>
      <c r="M770" s="160">
        <f t="shared" si="78"/>
        <v>3562926.0800000005</v>
      </c>
      <c r="N770" s="162">
        <f t="shared" si="79"/>
        <v>1632576.656341918</v>
      </c>
      <c r="O770" s="162">
        <f t="shared" si="80"/>
        <v>1930349.4236580825</v>
      </c>
      <c r="P770" s="161">
        <v>0.25</v>
      </c>
      <c r="Q770" s="160">
        <f t="shared" si="83"/>
        <v>1447762.0677435619</v>
      </c>
      <c r="R770" s="176">
        <f t="shared" si="81"/>
        <v>343667.27774356189</v>
      </c>
    </row>
    <row r="771" spans="2:18" ht="15" x14ac:dyDescent="0.2">
      <c r="B771" s="126">
        <v>767</v>
      </c>
      <c r="C771" s="129" t="s">
        <v>433</v>
      </c>
      <c r="D771" s="113">
        <v>40990</v>
      </c>
      <c r="E771" s="155">
        <v>44489</v>
      </c>
      <c r="F771" s="156">
        <f t="shared" si="82"/>
        <v>9.5863013698630137</v>
      </c>
      <c r="G771" s="157">
        <v>20</v>
      </c>
      <c r="H771" s="158">
        <v>0.06</v>
      </c>
      <c r="I771" s="159">
        <f t="shared" si="84"/>
        <v>4.7500000000000001E-2</v>
      </c>
      <c r="J771" s="213">
        <v>931105</v>
      </c>
      <c r="K771" s="214">
        <v>306350.52</v>
      </c>
      <c r="L771" s="128">
        <v>0</v>
      </c>
      <c r="M771" s="160">
        <f t="shared" si="78"/>
        <v>931105</v>
      </c>
      <c r="N771" s="162">
        <f t="shared" si="79"/>
        <v>423978.02400684927</v>
      </c>
      <c r="O771" s="162">
        <f t="shared" si="80"/>
        <v>507126.97599315073</v>
      </c>
      <c r="P771" s="161">
        <v>0.25</v>
      </c>
      <c r="Q771" s="160">
        <f t="shared" si="83"/>
        <v>380345.23199486302</v>
      </c>
      <c r="R771" s="176">
        <f t="shared" si="81"/>
        <v>73994.711994862999</v>
      </c>
    </row>
    <row r="772" spans="2:18" ht="15" x14ac:dyDescent="0.2">
      <c r="B772" s="126">
        <v>768</v>
      </c>
      <c r="C772" s="129" t="s">
        <v>1338</v>
      </c>
      <c r="D772" s="113">
        <v>40725</v>
      </c>
      <c r="E772" s="155">
        <v>44489</v>
      </c>
      <c r="F772" s="156">
        <f t="shared" si="82"/>
        <v>10.312328767123288</v>
      </c>
      <c r="G772" s="157">
        <v>5</v>
      </c>
      <c r="H772" s="158">
        <v>0.06</v>
      </c>
      <c r="I772" s="159">
        <f t="shared" si="84"/>
        <v>0.19</v>
      </c>
      <c r="J772" s="213">
        <v>23963</v>
      </c>
      <c r="K772" s="214">
        <v>8427.5400000000009</v>
      </c>
      <c r="L772" s="128">
        <v>0.23</v>
      </c>
      <c r="M772" s="160">
        <f t="shared" si="78"/>
        <v>29474.489999999998</v>
      </c>
      <c r="N772" s="162">
        <f t="shared" si="79"/>
        <v>57750.619913424656</v>
      </c>
      <c r="O772" s="162">
        <f t="shared" si="80"/>
        <v>1473.7245</v>
      </c>
      <c r="P772" s="161">
        <v>0.25</v>
      </c>
      <c r="Q772" s="160">
        <f t="shared" si="83"/>
        <v>1768.4693999999997</v>
      </c>
      <c r="R772" s="175">
        <f t="shared" si="81"/>
        <v>-6659.0706000000009</v>
      </c>
    </row>
    <row r="773" spans="2:18" ht="15" x14ac:dyDescent="0.2">
      <c r="B773" s="126">
        <v>769</v>
      </c>
      <c r="C773" s="129" t="s">
        <v>1315</v>
      </c>
      <c r="D773" s="113">
        <v>40730</v>
      </c>
      <c r="E773" s="155">
        <v>44489</v>
      </c>
      <c r="F773" s="156">
        <f t="shared" si="82"/>
        <v>10.298630136986301</v>
      </c>
      <c r="G773" s="157">
        <v>5</v>
      </c>
      <c r="H773" s="158">
        <v>0.06</v>
      </c>
      <c r="I773" s="159">
        <f t="shared" si="84"/>
        <v>0.19</v>
      </c>
      <c r="J773" s="213">
        <v>25000</v>
      </c>
      <c r="K773" s="214">
        <v>8815.93</v>
      </c>
      <c r="L773" s="128">
        <v>0.23</v>
      </c>
      <c r="M773" s="160">
        <f t="shared" ref="M773:M836" si="85">J773*(1+L773)</f>
        <v>30750</v>
      </c>
      <c r="N773" s="162">
        <f t="shared" ref="N773:N836" si="86">F773*I773*M773</f>
        <v>60169.746575342462</v>
      </c>
      <c r="O773" s="162">
        <f t="shared" ref="O773:O836" si="87">IF(M773-N773&lt;=0,5%*M773,M773-N773)</f>
        <v>1537.5</v>
      </c>
      <c r="P773" s="161">
        <v>0.25</v>
      </c>
      <c r="Q773" s="160">
        <f t="shared" si="83"/>
        <v>1845</v>
      </c>
      <c r="R773" s="175">
        <f t="shared" ref="R773:R836" si="88">Q773-K773</f>
        <v>-6970.93</v>
      </c>
    </row>
    <row r="774" spans="2:18" ht="15" x14ac:dyDescent="0.2">
      <c r="B774" s="126">
        <v>770</v>
      </c>
      <c r="C774" s="129" t="s">
        <v>2545</v>
      </c>
      <c r="D774" s="113">
        <v>40730</v>
      </c>
      <c r="E774" s="155">
        <v>44489</v>
      </c>
      <c r="F774" s="156">
        <f t="shared" ref="F774:F837" si="89">(E774-D774)/365</f>
        <v>10.298630136986301</v>
      </c>
      <c r="G774" s="157">
        <v>8</v>
      </c>
      <c r="H774" s="158">
        <v>0.06</v>
      </c>
      <c r="I774" s="159">
        <f t="shared" si="84"/>
        <v>0.11874999999999999</v>
      </c>
      <c r="J774" s="213">
        <v>0</v>
      </c>
      <c r="K774" s="214">
        <v>0</v>
      </c>
      <c r="L774" s="128">
        <v>0.31</v>
      </c>
      <c r="M774" s="160">
        <f t="shared" si="85"/>
        <v>0</v>
      </c>
      <c r="N774" s="162">
        <f t="shared" si="86"/>
        <v>0</v>
      </c>
      <c r="O774" s="162">
        <f t="shared" si="87"/>
        <v>0</v>
      </c>
      <c r="P774" s="161">
        <v>0.25</v>
      </c>
      <c r="Q774" s="160">
        <f t="shared" ref="Q774:Q837" si="90">IF(K774&lt;=0,0,IF(O774&gt;M774*H774, O774*(1-P774),M774*H774))</f>
        <v>0</v>
      </c>
      <c r="R774" s="175">
        <f t="shared" si="88"/>
        <v>0</v>
      </c>
    </row>
    <row r="775" spans="2:18" ht="15" x14ac:dyDescent="0.2">
      <c r="B775" s="126">
        <v>771</v>
      </c>
      <c r="C775" s="129" t="s">
        <v>1699</v>
      </c>
      <c r="D775" s="113">
        <v>40793</v>
      </c>
      <c r="E775" s="155">
        <v>44489</v>
      </c>
      <c r="F775" s="156">
        <f t="shared" si="89"/>
        <v>10.126027397260273</v>
      </c>
      <c r="G775" s="157">
        <v>6</v>
      </c>
      <c r="H775" s="158">
        <v>0.06</v>
      </c>
      <c r="I775" s="159">
        <f t="shared" si="84"/>
        <v>0.15833333333333333</v>
      </c>
      <c r="J775" s="213">
        <v>5300</v>
      </c>
      <c r="K775" s="214">
        <v>1494.27</v>
      </c>
      <c r="L775" s="128">
        <v>0.16</v>
      </c>
      <c r="M775" s="160">
        <f t="shared" si="85"/>
        <v>6148</v>
      </c>
      <c r="N775" s="162">
        <f t="shared" si="86"/>
        <v>9857.0126027397255</v>
      </c>
      <c r="O775" s="162">
        <f t="shared" si="87"/>
        <v>307.40000000000003</v>
      </c>
      <c r="P775" s="161">
        <v>0.25</v>
      </c>
      <c r="Q775" s="160">
        <f t="shared" si="90"/>
        <v>368.88</v>
      </c>
      <c r="R775" s="175">
        <f t="shared" si="88"/>
        <v>-1125.3899999999999</v>
      </c>
    </row>
    <row r="776" spans="2:18" ht="15" x14ac:dyDescent="0.2">
      <c r="B776" s="126">
        <v>772</v>
      </c>
      <c r="C776" s="129" t="s">
        <v>1699</v>
      </c>
      <c r="D776" s="113">
        <v>40793</v>
      </c>
      <c r="E776" s="155">
        <v>44489</v>
      </c>
      <c r="F776" s="156">
        <f t="shared" si="89"/>
        <v>10.126027397260273</v>
      </c>
      <c r="G776" s="157">
        <v>6</v>
      </c>
      <c r="H776" s="158">
        <v>0.06</v>
      </c>
      <c r="I776" s="159">
        <f t="shared" si="84"/>
        <v>0.15833333333333333</v>
      </c>
      <c r="J776" s="213">
        <v>5300</v>
      </c>
      <c r="K776" s="214">
        <v>1494.27</v>
      </c>
      <c r="L776" s="128">
        <v>0.16</v>
      </c>
      <c r="M776" s="160">
        <f t="shared" si="85"/>
        <v>6148</v>
      </c>
      <c r="N776" s="162">
        <f t="shared" si="86"/>
        <v>9857.0126027397255</v>
      </c>
      <c r="O776" s="162">
        <f t="shared" si="87"/>
        <v>307.40000000000003</v>
      </c>
      <c r="P776" s="161">
        <v>0.25</v>
      </c>
      <c r="Q776" s="160">
        <f t="shared" si="90"/>
        <v>368.88</v>
      </c>
      <c r="R776" s="175">
        <f t="shared" si="88"/>
        <v>-1125.3899999999999</v>
      </c>
    </row>
    <row r="777" spans="2:18" ht="15" x14ac:dyDescent="0.2">
      <c r="B777" s="126">
        <v>773</v>
      </c>
      <c r="C777" s="129" t="s">
        <v>1495</v>
      </c>
      <c r="D777" s="113">
        <v>41090</v>
      </c>
      <c r="E777" s="155">
        <v>44489</v>
      </c>
      <c r="F777" s="156">
        <f t="shared" si="89"/>
        <v>9.3123287671232884</v>
      </c>
      <c r="G777" s="157">
        <v>8</v>
      </c>
      <c r="H777" s="158">
        <v>0.06</v>
      </c>
      <c r="I777" s="159">
        <f t="shared" si="84"/>
        <v>0.11874999999999999</v>
      </c>
      <c r="J777" s="213">
        <v>14046</v>
      </c>
      <c r="K777" s="214">
        <v>5832.52</v>
      </c>
      <c r="L777" s="128">
        <v>0.13</v>
      </c>
      <c r="M777" s="160">
        <f t="shared" si="85"/>
        <v>15871.979999999998</v>
      </c>
      <c r="N777" s="162">
        <f t="shared" si="86"/>
        <v>17551.855143493151</v>
      </c>
      <c r="O777" s="162">
        <f t="shared" si="87"/>
        <v>793.59899999999993</v>
      </c>
      <c r="P777" s="161">
        <v>0.25</v>
      </c>
      <c r="Q777" s="160">
        <f t="shared" si="90"/>
        <v>952.31879999999978</v>
      </c>
      <c r="R777" s="175">
        <f t="shared" si="88"/>
        <v>-4880.2012000000004</v>
      </c>
    </row>
    <row r="778" spans="2:18" ht="15" x14ac:dyDescent="0.2">
      <c r="B778" s="126">
        <v>774</v>
      </c>
      <c r="C778" s="129" t="s">
        <v>1216</v>
      </c>
      <c r="D778" s="113">
        <v>41090</v>
      </c>
      <c r="E778" s="155">
        <v>44489</v>
      </c>
      <c r="F778" s="156">
        <f t="shared" si="89"/>
        <v>9.3123287671232884</v>
      </c>
      <c r="G778" s="157">
        <v>6</v>
      </c>
      <c r="H778" s="158">
        <v>0.06</v>
      </c>
      <c r="I778" s="159">
        <f t="shared" ref="I778:I841" si="91">(95/G778/100)</f>
        <v>0.15833333333333333</v>
      </c>
      <c r="J778" s="213">
        <v>36000</v>
      </c>
      <c r="K778" s="214">
        <v>12819.3</v>
      </c>
      <c r="L778" s="128">
        <v>0.12</v>
      </c>
      <c r="M778" s="160">
        <f t="shared" si="85"/>
        <v>40320.000000000007</v>
      </c>
      <c r="N778" s="162">
        <f t="shared" si="86"/>
        <v>59449.906849315077</v>
      </c>
      <c r="O778" s="162">
        <f t="shared" si="87"/>
        <v>2016.0000000000005</v>
      </c>
      <c r="P778" s="161">
        <v>0.25</v>
      </c>
      <c r="Q778" s="160">
        <f t="shared" si="90"/>
        <v>2419.2000000000003</v>
      </c>
      <c r="R778" s="175">
        <f t="shared" si="88"/>
        <v>-10400.099999999999</v>
      </c>
    </row>
    <row r="779" spans="2:18" ht="15" x14ac:dyDescent="0.2">
      <c r="B779" s="126">
        <v>775</v>
      </c>
      <c r="C779" s="129" t="s">
        <v>1216</v>
      </c>
      <c r="D779" s="113">
        <v>41090</v>
      </c>
      <c r="E779" s="155">
        <v>44489</v>
      </c>
      <c r="F779" s="156">
        <f t="shared" si="89"/>
        <v>9.3123287671232884</v>
      </c>
      <c r="G779" s="157">
        <v>6</v>
      </c>
      <c r="H779" s="158">
        <v>0.06</v>
      </c>
      <c r="I779" s="159">
        <f t="shared" si="91"/>
        <v>0.15833333333333333</v>
      </c>
      <c r="J779" s="213">
        <v>36000</v>
      </c>
      <c r="K779" s="214">
        <v>12819.3</v>
      </c>
      <c r="L779" s="128">
        <v>0.12</v>
      </c>
      <c r="M779" s="160">
        <f t="shared" si="85"/>
        <v>40320.000000000007</v>
      </c>
      <c r="N779" s="162">
        <f t="shared" si="86"/>
        <v>59449.906849315077</v>
      </c>
      <c r="O779" s="162">
        <f t="shared" si="87"/>
        <v>2016.0000000000005</v>
      </c>
      <c r="P779" s="161">
        <v>0.25</v>
      </c>
      <c r="Q779" s="160">
        <f t="shared" si="90"/>
        <v>2419.2000000000003</v>
      </c>
      <c r="R779" s="175">
        <f t="shared" si="88"/>
        <v>-10400.099999999999</v>
      </c>
    </row>
    <row r="780" spans="2:18" ht="15" x14ac:dyDescent="0.2">
      <c r="B780" s="126">
        <v>776</v>
      </c>
      <c r="C780" s="129" t="s">
        <v>1216</v>
      </c>
      <c r="D780" s="113">
        <v>41090</v>
      </c>
      <c r="E780" s="155">
        <v>44489</v>
      </c>
      <c r="F780" s="156">
        <f t="shared" si="89"/>
        <v>9.3123287671232884</v>
      </c>
      <c r="G780" s="157">
        <v>6</v>
      </c>
      <c r="H780" s="158">
        <v>0.06</v>
      </c>
      <c r="I780" s="159">
        <f t="shared" si="91"/>
        <v>0.15833333333333333</v>
      </c>
      <c r="J780" s="213">
        <v>36000</v>
      </c>
      <c r="K780" s="214">
        <v>12819.3</v>
      </c>
      <c r="L780" s="128">
        <v>0.12</v>
      </c>
      <c r="M780" s="160">
        <f t="shared" si="85"/>
        <v>40320.000000000007</v>
      </c>
      <c r="N780" s="162">
        <f t="shared" si="86"/>
        <v>59449.906849315077</v>
      </c>
      <c r="O780" s="162">
        <f t="shared" si="87"/>
        <v>2016.0000000000005</v>
      </c>
      <c r="P780" s="161">
        <v>0.25</v>
      </c>
      <c r="Q780" s="160">
        <f t="shared" si="90"/>
        <v>2419.2000000000003</v>
      </c>
      <c r="R780" s="175">
        <f t="shared" si="88"/>
        <v>-10400.099999999999</v>
      </c>
    </row>
    <row r="781" spans="2:18" ht="15" x14ac:dyDescent="0.2">
      <c r="B781" s="126">
        <v>777</v>
      </c>
      <c r="C781" s="129" t="s">
        <v>1216</v>
      </c>
      <c r="D781" s="113">
        <v>41090</v>
      </c>
      <c r="E781" s="155">
        <v>44489</v>
      </c>
      <c r="F781" s="156">
        <f t="shared" si="89"/>
        <v>9.3123287671232884</v>
      </c>
      <c r="G781" s="157">
        <v>6</v>
      </c>
      <c r="H781" s="158">
        <v>0.06</v>
      </c>
      <c r="I781" s="159">
        <f t="shared" si="91"/>
        <v>0.15833333333333333</v>
      </c>
      <c r="J781" s="213">
        <v>36000</v>
      </c>
      <c r="K781" s="214">
        <v>12819.3</v>
      </c>
      <c r="L781" s="128">
        <v>0.12</v>
      </c>
      <c r="M781" s="160">
        <f t="shared" si="85"/>
        <v>40320.000000000007</v>
      </c>
      <c r="N781" s="162">
        <f t="shared" si="86"/>
        <v>59449.906849315077</v>
      </c>
      <c r="O781" s="162">
        <f t="shared" si="87"/>
        <v>2016.0000000000005</v>
      </c>
      <c r="P781" s="161">
        <v>0.25</v>
      </c>
      <c r="Q781" s="160">
        <f t="shared" si="90"/>
        <v>2419.2000000000003</v>
      </c>
      <c r="R781" s="175">
        <f t="shared" si="88"/>
        <v>-10400.099999999999</v>
      </c>
    </row>
    <row r="782" spans="2:18" ht="15" x14ac:dyDescent="0.2">
      <c r="B782" s="126">
        <v>778</v>
      </c>
      <c r="C782" s="129" t="s">
        <v>971</v>
      </c>
      <c r="D782" s="113">
        <v>41044</v>
      </c>
      <c r="E782" s="155">
        <v>44489</v>
      </c>
      <c r="F782" s="156">
        <f t="shared" si="89"/>
        <v>9.4383561643835616</v>
      </c>
      <c r="G782" s="157">
        <v>8</v>
      </c>
      <c r="H782" s="158">
        <v>0.06</v>
      </c>
      <c r="I782" s="159">
        <f t="shared" si="91"/>
        <v>0.11874999999999999</v>
      </c>
      <c r="J782" s="213">
        <v>61253</v>
      </c>
      <c r="K782" s="214">
        <v>22278.81</v>
      </c>
      <c r="L782" s="128">
        <v>0.12</v>
      </c>
      <c r="M782" s="160">
        <f t="shared" si="85"/>
        <v>68603.360000000001</v>
      </c>
      <c r="N782" s="162">
        <f t="shared" si="86"/>
        <v>76890.97480821918</v>
      </c>
      <c r="O782" s="162">
        <f t="shared" si="87"/>
        <v>3430.1680000000001</v>
      </c>
      <c r="P782" s="161">
        <v>0.25</v>
      </c>
      <c r="Q782" s="160">
        <f t="shared" si="90"/>
        <v>4116.2016000000003</v>
      </c>
      <c r="R782" s="175">
        <f t="shared" si="88"/>
        <v>-18162.608400000001</v>
      </c>
    </row>
    <row r="783" spans="2:18" ht="15" x14ac:dyDescent="0.2">
      <c r="B783" s="126">
        <v>779</v>
      </c>
      <c r="C783" s="129" t="s">
        <v>486</v>
      </c>
      <c r="D783" s="113">
        <v>41012</v>
      </c>
      <c r="E783" s="155">
        <v>44489</v>
      </c>
      <c r="F783" s="156">
        <f t="shared" si="89"/>
        <v>9.5260273972602736</v>
      </c>
      <c r="G783" s="157">
        <v>15</v>
      </c>
      <c r="H783" s="158">
        <v>0.06</v>
      </c>
      <c r="I783" s="159">
        <f t="shared" si="91"/>
        <v>6.3333333333333325E-2</v>
      </c>
      <c r="J783" s="213">
        <v>753617</v>
      </c>
      <c r="K783" s="214">
        <v>268819.09000000003</v>
      </c>
      <c r="L783" s="128">
        <v>0.09</v>
      </c>
      <c r="M783" s="160">
        <f t="shared" si="85"/>
        <v>821442.53</v>
      </c>
      <c r="N783" s="162">
        <f t="shared" si="86"/>
        <v>495588.6562501369</v>
      </c>
      <c r="O783" s="162">
        <f t="shared" si="87"/>
        <v>325853.87374986312</v>
      </c>
      <c r="P783" s="161">
        <v>0.25</v>
      </c>
      <c r="Q783" s="160">
        <f t="shared" si="90"/>
        <v>244390.40531239734</v>
      </c>
      <c r="R783" s="175">
        <f t="shared" si="88"/>
        <v>-24428.684687602683</v>
      </c>
    </row>
    <row r="784" spans="2:18" ht="15" x14ac:dyDescent="0.2">
      <c r="B784" s="126">
        <v>780</v>
      </c>
      <c r="C784" s="129" t="s">
        <v>687</v>
      </c>
      <c r="D784" s="113">
        <v>41099</v>
      </c>
      <c r="E784" s="155">
        <v>44489</v>
      </c>
      <c r="F784" s="156">
        <f t="shared" si="89"/>
        <v>9.287671232876713</v>
      </c>
      <c r="G784" s="157">
        <v>20</v>
      </c>
      <c r="H784" s="158">
        <v>0.06</v>
      </c>
      <c r="I784" s="159">
        <f t="shared" si="91"/>
        <v>4.7500000000000001E-2</v>
      </c>
      <c r="J784" s="213">
        <v>308995</v>
      </c>
      <c r="K784" s="214">
        <v>116144.82</v>
      </c>
      <c r="L784" s="128">
        <v>0</v>
      </c>
      <c r="M784" s="160">
        <f t="shared" si="85"/>
        <v>308995</v>
      </c>
      <c r="N784" s="162">
        <f t="shared" si="86"/>
        <v>136317.58869863016</v>
      </c>
      <c r="O784" s="162">
        <f t="shared" si="87"/>
        <v>172677.41130136984</v>
      </c>
      <c r="P784" s="161">
        <v>0.25</v>
      </c>
      <c r="Q784" s="160">
        <f t="shared" si="90"/>
        <v>129508.05847602738</v>
      </c>
      <c r="R784" s="175">
        <f t="shared" si="88"/>
        <v>13363.238476027371</v>
      </c>
    </row>
    <row r="785" spans="2:20" ht="15" x14ac:dyDescent="0.2">
      <c r="B785" s="126">
        <v>781</v>
      </c>
      <c r="C785" s="129" t="s">
        <v>476</v>
      </c>
      <c r="D785" s="113">
        <v>41099</v>
      </c>
      <c r="E785" s="155">
        <v>44489</v>
      </c>
      <c r="F785" s="156">
        <f t="shared" si="89"/>
        <v>9.287671232876713</v>
      </c>
      <c r="G785" s="157">
        <v>20</v>
      </c>
      <c r="H785" s="158">
        <v>0.06</v>
      </c>
      <c r="I785" s="159">
        <f t="shared" si="91"/>
        <v>4.7500000000000001E-2</v>
      </c>
      <c r="J785" s="213">
        <v>777328</v>
      </c>
      <c r="K785" s="214">
        <v>292181.46999999997</v>
      </c>
      <c r="L785" s="128">
        <v>0.09</v>
      </c>
      <c r="M785" s="160">
        <f t="shared" si="85"/>
        <v>847287.52</v>
      </c>
      <c r="N785" s="162">
        <f t="shared" si="86"/>
        <v>373793.07646027405</v>
      </c>
      <c r="O785" s="162">
        <f t="shared" si="87"/>
        <v>473494.44353972597</v>
      </c>
      <c r="P785" s="161">
        <v>0.25</v>
      </c>
      <c r="Q785" s="160">
        <f t="shared" si="90"/>
        <v>355120.83265479445</v>
      </c>
      <c r="R785" s="176">
        <f t="shared" si="88"/>
        <v>62939.362654794473</v>
      </c>
    </row>
    <row r="786" spans="2:20" ht="15" x14ac:dyDescent="0.2">
      <c r="B786" s="126">
        <v>782</v>
      </c>
      <c r="C786" s="129" t="s">
        <v>971</v>
      </c>
      <c r="D786" s="113">
        <v>41073</v>
      </c>
      <c r="E786" s="155">
        <v>44489</v>
      </c>
      <c r="F786" s="156">
        <f t="shared" si="89"/>
        <v>9.3589041095890408</v>
      </c>
      <c r="G786" s="157">
        <v>8</v>
      </c>
      <c r="H786" s="158">
        <v>0.06</v>
      </c>
      <c r="I786" s="159">
        <f t="shared" si="91"/>
        <v>0.11874999999999999</v>
      </c>
      <c r="J786" s="213">
        <v>61253</v>
      </c>
      <c r="K786" s="214">
        <v>22674.99</v>
      </c>
      <c r="L786" s="128">
        <v>0.12</v>
      </c>
      <c r="M786" s="160">
        <f t="shared" si="85"/>
        <v>68603.360000000001</v>
      </c>
      <c r="N786" s="162">
        <f t="shared" si="86"/>
        <v>76243.706805479451</v>
      </c>
      <c r="O786" s="162">
        <f t="shared" si="87"/>
        <v>3430.1680000000001</v>
      </c>
      <c r="P786" s="161">
        <v>0.25</v>
      </c>
      <c r="Q786" s="160">
        <f t="shared" si="90"/>
        <v>4116.2016000000003</v>
      </c>
      <c r="R786" s="175">
        <f t="shared" si="88"/>
        <v>-18558.788400000001</v>
      </c>
    </row>
    <row r="787" spans="2:20" ht="15" x14ac:dyDescent="0.2">
      <c r="B787" s="126">
        <v>783</v>
      </c>
      <c r="C787" s="129" t="s">
        <v>971</v>
      </c>
      <c r="D787" s="113">
        <v>41097</v>
      </c>
      <c r="E787" s="155">
        <v>44489</v>
      </c>
      <c r="F787" s="156">
        <f t="shared" si="89"/>
        <v>9.293150684931506</v>
      </c>
      <c r="G787" s="157">
        <v>8</v>
      </c>
      <c r="H787" s="158">
        <v>0.06</v>
      </c>
      <c r="I787" s="159">
        <f t="shared" si="91"/>
        <v>0.11874999999999999</v>
      </c>
      <c r="J787" s="213">
        <v>61253</v>
      </c>
      <c r="K787" s="214">
        <v>22998.959999999999</v>
      </c>
      <c r="L787" s="128">
        <v>0.12</v>
      </c>
      <c r="M787" s="160">
        <f t="shared" si="85"/>
        <v>68603.360000000001</v>
      </c>
      <c r="N787" s="162">
        <f t="shared" si="86"/>
        <v>75708.036734246576</v>
      </c>
      <c r="O787" s="162">
        <f t="shared" si="87"/>
        <v>3430.1680000000001</v>
      </c>
      <c r="P787" s="161">
        <v>0.25</v>
      </c>
      <c r="Q787" s="160">
        <f t="shared" si="90"/>
        <v>4116.2016000000003</v>
      </c>
      <c r="R787" s="175">
        <f t="shared" si="88"/>
        <v>-18882.758399999999</v>
      </c>
    </row>
    <row r="788" spans="2:20" ht="15" x14ac:dyDescent="0.2">
      <c r="B788" s="126">
        <v>784</v>
      </c>
      <c r="C788" s="129" t="s">
        <v>971</v>
      </c>
      <c r="D788" s="113">
        <v>41185</v>
      </c>
      <c r="E788" s="155">
        <v>44489</v>
      </c>
      <c r="F788" s="156">
        <f t="shared" si="89"/>
        <v>9.0520547945205472</v>
      </c>
      <c r="G788" s="157">
        <v>8</v>
      </c>
      <c r="H788" s="158">
        <v>0.06</v>
      </c>
      <c r="I788" s="159">
        <f t="shared" si="91"/>
        <v>0.11874999999999999</v>
      </c>
      <c r="J788" s="213">
        <v>61253</v>
      </c>
      <c r="K788" s="214">
        <v>24198.23</v>
      </c>
      <c r="L788" s="128">
        <v>0.12</v>
      </c>
      <c r="M788" s="160">
        <f t="shared" si="85"/>
        <v>68603.360000000001</v>
      </c>
      <c r="N788" s="162">
        <f t="shared" si="86"/>
        <v>73743.913139726006</v>
      </c>
      <c r="O788" s="162">
        <f t="shared" si="87"/>
        <v>3430.1680000000001</v>
      </c>
      <c r="P788" s="161">
        <v>0.25</v>
      </c>
      <c r="Q788" s="160">
        <f t="shared" si="90"/>
        <v>4116.2016000000003</v>
      </c>
      <c r="R788" s="175">
        <f t="shared" si="88"/>
        <v>-20082.028399999999</v>
      </c>
    </row>
    <row r="789" spans="2:20" ht="15" x14ac:dyDescent="0.2">
      <c r="B789" s="126">
        <v>785</v>
      </c>
      <c r="C789" s="129" t="s">
        <v>1050</v>
      </c>
      <c r="D789" s="113">
        <v>41189</v>
      </c>
      <c r="E789" s="155">
        <v>44489</v>
      </c>
      <c r="F789" s="156">
        <f t="shared" si="89"/>
        <v>9.0410958904109595</v>
      </c>
      <c r="G789" s="157">
        <v>8</v>
      </c>
      <c r="H789" s="158">
        <v>0.06</v>
      </c>
      <c r="I789" s="159">
        <f t="shared" si="91"/>
        <v>0.11874999999999999</v>
      </c>
      <c r="J789" s="213">
        <v>69167</v>
      </c>
      <c r="K789" s="214">
        <v>27389.1</v>
      </c>
      <c r="L789" s="128">
        <v>0.12</v>
      </c>
      <c r="M789" s="160">
        <f t="shared" si="85"/>
        <v>77467.040000000008</v>
      </c>
      <c r="N789" s="162">
        <f t="shared" si="86"/>
        <v>83170.948767123307</v>
      </c>
      <c r="O789" s="162">
        <f t="shared" si="87"/>
        <v>3873.3520000000008</v>
      </c>
      <c r="P789" s="161">
        <v>0.25</v>
      </c>
      <c r="Q789" s="160">
        <f t="shared" si="90"/>
        <v>4648.0224000000007</v>
      </c>
      <c r="R789" s="175">
        <f t="shared" si="88"/>
        <v>-22741.077599999997</v>
      </c>
    </row>
    <row r="790" spans="2:20" ht="15" x14ac:dyDescent="0.2">
      <c r="B790" s="126">
        <v>786</v>
      </c>
      <c r="C790" s="129" t="s">
        <v>1050</v>
      </c>
      <c r="D790" s="113">
        <v>41189</v>
      </c>
      <c r="E790" s="155">
        <v>44489</v>
      </c>
      <c r="F790" s="156">
        <f t="shared" si="89"/>
        <v>9.0410958904109595</v>
      </c>
      <c r="G790" s="157">
        <v>8</v>
      </c>
      <c r="H790" s="158">
        <v>0.06</v>
      </c>
      <c r="I790" s="159">
        <f t="shared" si="91"/>
        <v>0.11874999999999999</v>
      </c>
      <c r="J790" s="213">
        <v>69167</v>
      </c>
      <c r="K790" s="214">
        <v>27389.1</v>
      </c>
      <c r="L790" s="128">
        <v>0.12</v>
      </c>
      <c r="M790" s="160">
        <f t="shared" si="85"/>
        <v>77467.040000000008</v>
      </c>
      <c r="N790" s="162">
        <f t="shared" si="86"/>
        <v>83170.948767123307</v>
      </c>
      <c r="O790" s="162">
        <f t="shared" si="87"/>
        <v>3873.3520000000008</v>
      </c>
      <c r="P790" s="161">
        <v>0.25</v>
      </c>
      <c r="Q790" s="160">
        <f t="shared" si="90"/>
        <v>4648.0224000000007</v>
      </c>
      <c r="R790" s="175">
        <f t="shared" si="88"/>
        <v>-22741.077599999997</v>
      </c>
    </row>
    <row r="791" spans="2:20" ht="15" x14ac:dyDescent="0.2">
      <c r="B791" s="126">
        <v>787</v>
      </c>
      <c r="C791" s="129" t="s">
        <v>307</v>
      </c>
      <c r="D791" s="113">
        <v>41268</v>
      </c>
      <c r="E791" s="155">
        <v>44489</v>
      </c>
      <c r="F791" s="156">
        <f t="shared" si="89"/>
        <v>8.8246575342465761</v>
      </c>
      <c r="G791" s="157">
        <v>20</v>
      </c>
      <c r="H791" s="158">
        <v>0.06</v>
      </c>
      <c r="I791" s="159">
        <f t="shared" si="91"/>
        <v>4.7500000000000001E-2</v>
      </c>
      <c r="J791" s="213">
        <v>2787782</v>
      </c>
      <c r="K791" s="214">
        <v>1153405.18</v>
      </c>
      <c r="L791" s="128">
        <v>0.12</v>
      </c>
      <c r="M791" s="160">
        <f t="shared" si="85"/>
        <v>3122315.8400000003</v>
      </c>
      <c r="N791" s="162">
        <f t="shared" si="86"/>
        <v>1308784.9800832879</v>
      </c>
      <c r="O791" s="162">
        <f t="shared" si="87"/>
        <v>1813530.8599167124</v>
      </c>
      <c r="P791" s="161">
        <v>0.25</v>
      </c>
      <c r="Q791" s="160">
        <f t="shared" si="90"/>
        <v>1360148.1449375344</v>
      </c>
      <c r="R791" s="176">
        <f t="shared" si="88"/>
        <v>206742.96493753442</v>
      </c>
    </row>
    <row r="792" spans="2:20" ht="15" x14ac:dyDescent="0.2">
      <c r="B792" s="126">
        <v>788</v>
      </c>
      <c r="C792" s="129" t="s">
        <v>449</v>
      </c>
      <c r="D792" s="113">
        <v>41268</v>
      </c>
      <c r="E792" s="155">
        <v>44489</v>
      </c>
      <c r="F792" s="156">
        <f t="shared" si="89"/>
        <v>8.8246575342465761</v>
      </c>
      <c r="G792" s="157">
        <v>15</v>
      </c>
      <c r="H792" s="158">
        <v>0.06</v>
      </c>
      <c r="I792" s="159">
        <f t="shared" si="91"/>
        <v>6.3333333333333325E-2</v>
      </c>
      <c r="J792" s="213">
        <v>858160</v>
      </c>
      <c r="K792" s="214">
        <v>355051.51</v>
      </c>
      <c r="L792" s="128">
        <v>0.09</v>
      </c>
      <c r="M792" s="160">
        <f t="shared" si="85"/>
        <v>935394.4</v>
      </c>
      <c r="N792" s="162">
        <f t="shared" si="86"/>
        <v>522787.23183196347</v>
      </c>
      <c r="O792" s="162">
        <f t="shared" si="87"/>
        <v>412607.16816803656</v>
      </c>
      <c r="P792" s="161">
        <v>0.25</v>
      </c>
      <c r="Q792" s="160">
        <f t="shared" si="90"/>
        <v>309455.37612602743</v>
      </c>
      <c r="R792" s="175">
        <f t="shared" si="88"/>
        <v>-45596.133873972576</v>
      </c>
    </row>
    <row r="793" spans="2:20" ht="15" x14ac:dyDescent="0.2">
      <c r="B793" s="126">
        <v>789</v>
      </c>
      <c r="C793" s="129" t="s">
        <v>561</v>
      </c>
      <c r="D793" s="113">
        <v>41307</v>
      </c>
      <c r="E793" s="155">
        <v>44489</v>
      </c>
      <c r="F793" s="156">
        <f t="shared" si="89"/>
        <v>8.7178082191780817</v>
      </c>
      <c r="G793" s="157">
        <v>15</v>
      </c>
      <c r="H793" s="158">
        <v>0.06</v>
      </c>
      <c r="I793" s="159">
        <f t="shared" si="91"/>
        <v>6.3333333333333325E-2</v>
      </c>
      <c r="J793" s="213">
        <v>528890</v>
      </c>
      <c r="K793" s="214">
        <v>224693.03</v>
      </c>
      <c r="L793" s="128">
        <v>0.06</v>
      </c>
      <c r="M793" s="160">
        <f t="shared" si="85"/>
        <v>560623.4</v>
      </c>
      <c r="N793" s="162">
        <f t="shared" si="86"/>
        <v>309535.79467762553</v>
      </c>
      <c r="O793" s="162">
        <f t="shared" si="87"/>
        <v>251087.6053223745</v>
      </c>
      <c r="P793" s="161">
        <v>0.25</v>
      </c>
      <c r="Q793" s="160">
        <f t="shared" si="90"/>
        <v>188315.70399178087</v>
      </c>
      <c r="R793" s="175">
        <f t="shared" si="88"/>
        <v>-36377.326008219126</v>
      </c>
    </row>
    <row r="794" spans="2:20" ht="15" x14ac:dyDescent="0.2">
      <c r="B794" s="126">
        <v>790</v>
      </c>
      <c r="C794" s="129" t="s">
        <v>334</v>
      </c>
      <c r="D794" s="113">
        <v>41358</v>
      </c>
      <c r="E794" s="155">
        <v>44489</v>
      </c>
      <c r="F794" s="156">
        <f t="shared" si="89"/>
        <v>8.5780821917808225</v>
      </c>
      <c r="G794" s="157">
        <v>20</v>
      </c>
      <c r="H794" s="158">
        <v>0.06</v>
      </c>
      <c r="I794" s="159">
        <f t="shared" si="91"/>
        <v>4.7500000000000001E-2</v>
      </c>
      <c r="J794" s="213">
        <v>2035810</v>
      </c>
      <c r="K794" s="214">
        <v>923588.47</v>
      </c>
      <c r="L794" s="128">
        <v>0.06</v>
      </c>
      <c r="M794" s="160">
        <f t="shared" si="85"/>
        <v>2157958.6</v>
      </c>
      <c r="N794" s="162">
        <f t="shared" si="86"/>
        <v>879279.44626986317</v>
      </c>
      <c r="O794" s="162">
        <f t="shared" si="87"/>
        <v>1278679.1537301368</v>
      </c>
      <c r="P794" s="161">
        <v>0.25</v>
      </c>
      <c r="Q794" s="160">
        <f t="shared" si="90"/>
        <v>959009.36529760261</v>
      </c>
      <c r="R794" s="176">
        <f t="shared" si="88"/>
        <v>35420.895297602634</v>
      </c>
      <c r="T794" s="105">
        <f>SUM(R361:R880)</f>
        <v>52530054.900727779</v>
      </c>
    </row>
    <row r="795" spans="2:20" ht="15" x14ac:dyDescent="0.2">
      <c r="B795" s="126">
        <v>791</v>
      </c>
      <c r="C795" s="129" t="s">
        <v>353</v>
      </c>
      <c r="D795" s="113">
        <v>41358</v>
      </c>
      <c r="E795" s="155">
        <v>44489</v>
      </c>
      <c r="F795" s="156">
        <f t="shared" si="89"/>
        <v>8.5780821917808225</v>
      </c>
      <c r="G795" s="157">
        <v>15</v>
      </c>
      <c r="H795" s="158">
        <v>0.06</v>
      </c>
      <c r="I795" s="159">
        <f t="shared" si="91"/>
        <v>6.3333333333333325E-2</v>
      </c>
      <c r="J795" s="213">
        <v>1662275</v>
      </c>
      <c r="K795" s="214">
        <v>721679.91</v>
      </c>
      <c r="L795" s="128">
        <v>0.06</v>
      </c>
      <c r="M795" s="160">
        <f t="shared" si="85"/>
        <v>1762011.5</v>
      </c>
      <c r="N795" s="162">
        <f t="shared" si="86"/>
        <v>957263.03309132403</v>
      </c>
      <c r="O795" s="162">
        <f t="shared" si="87"/>
        <v>804748.46690867597</v>
      </c>
      <c r="P795" s="161">
        <v>0.25</v>
      </c>
      <c r="Q795" s="160">
        <f t="shared" si="90"/>
        <v>603561.35018150695</v>
      </c>
      <c r="R795" s="175">
        <f t="shared" si="88"/>
        <v>-118118.55981849309</v>
      </c>
    </row>
    <row r="796" spans="2:20" ht="15" x14ac:dyDescent="0.2">
      <c r="B796" s="126">
        <v>792</v>
      </c>
      <c r="C796" s="129" t="s">
        <v>288</v>
      </c>
      <c r="D796" s="113">
        <v>41143</v>
      </c>
      <c r="E796" s="155">
        <v>44489</v>
      </c>
      <c r="F796" s="156">
        <f t="shared" si="89"/>
        <v>9.1671232876712327</v>
      </c>
      <c r="G796" s="157">
        <v>15</v>
      </c>
      <c r="H796" s="158">
        <v>0.06</v>
      </c>
      <c r="I796" s="159">
        <f t="shared" si="91"/>
        <v>6.3333333333333325E-2</v>
      </c>
      <c r="J796" s="213">
        <v>3302550</v>
      </c>
      <c r="K796" s="214">
        <v>1192626.02</v>
      </c>
      <c r="L796" s="128">
        <v>0.25</v>
      </c>
      <c r="M796" s="160">
        <f t="shared" si="85"/>
        <v>4128187.5</v>
      </c>
      <c r="N796" s="162">
        <f t="shared" si="86"/>
        <v>2396761.5719178077</v>
      </c>
      <c r="O796" s="162">
        <f t="shared" si="87"/>
        <v>1731425.9280821923</v>
      </c>
      <c r="P796" s="161">
        <v>0.25</v>
      </c>
      <c r="Q796" s="160">
        <f t="shared" si="90"/>
        <v>1298569.4460616442</v>
      </c>
      <c r="R796" s="176">
        <f t="shared" si="88"/>
        <v>105943.42606164422</v>
      </c>
    </row>
    <row r="797" spans="2:20" ht="15" x14ac:dyDescent="0.2">
      <c r="B797" s="126">
        <v>793</v>
      </c>
      <c r="C797" s="129" t="s">
        <v>328</v>
      </c>
      <c r="D797" s="113">
        <v>41662</v>
      </c>
      <c r="E797" s="155">
        <v>44489</v>
      </c>
      <c r="F797" s="156">
        <f t="shared" si="89"/>
        <v>7.7452054794520544</v>
      </c>
      <c r="G797" s="157">
        <v>15</v>
      </c>
      <c r="H797" s="158">
        <v>0.06</v>
      </c>
      <c r="I797" s="159">
        <f t="shared" si="91"/>
        <v>6.3333333333333325E-2</v>
      </c>
      <c r="J797" s="213">
        <v>2104974</v>
      </c>
      <c r="K797" s="214">
        <v>903004.59</v>
      </c>
      <c r="L797" s="128">
        <v>0.04</v>
      </c>
      <c r="M797" s="160">
        <f t="shared" si="85"/>
        <v>2189172.96</v>
      </c>
      <c r="N797" s="162">
        <f t="shared" si="86"/>
        <v>1073854.3123331505</v>
      </c>
      <c r="O797" s="162">
        <f t="shared" si="87"/>
        <v>1115318.6476668494</v>
      </c>
      <c r="P797" s="161">
        <v>0.25</v>
      </c>
      <c r="Q797" s="160">
        <f t="shared" si="90"/>
        <v>836488.98575013713</v>
      </c>
      <c r="R797" s="176">
        <f t="shared" si="88"/>
        <v>-66515.604249862838</v>
      </c>
    </row>
    <row r="798" spans="2:20" ht="15" x14ac:dyDescent="0.2">
      <c r="B798" s="126">
        <v>794</v>
      </c>
      <c r="C798" s="129" t="s">
        <v>393</v>
      </c>
      <c r="D798" s="113">
        <v>41662</v>
      </c>
      <c r="E798" s="155">
        <v>44489</v>
      </c>
      <c r="F798" s="156">
        <f t="shared" si="89"/>
        <v>7.7452054794520544</v>
      </c>
      <c r="G798" s="157">
        <v>20</v>
      </c>
      <c r="H798" s="158">
        <v>0.06</v>
      </c>
      <c r="I798" s="159">
        <f t="shared" si="91"/>
        <v>4.7500000000000001E-2</v>
      </c>
      <c r="J798" s="213">
        <v>1139059</v>
      </c>
      <c r="K798" s="214">
        <v>468983.6</v>
      </c>
      <c r="L798" s="128">
        <v>0</v>
      </c>
      <c r="M798" s="160">
        <f t="shared" si="85"/>
        <v>1139059</v>
      </c>
      <c r="N798" s="162">
        <f t="shared" si="86"/>
        <v>419056.68539041094</v>
      </c>
      <c r="O798" s="162">
        <f t="shared" si="87"/>
        <v>720002.31460958906</v>
      </c>
      <c r="P798" s="161">
        <v>0.25</v>
      </c>
      <c r="Q798" s="160">
        <f t="shared" si="90"/>
        <v>540001.73595719179</v>
      </c>
      <c r="R798" s="176">
        <f t="shared" si="88"/>
        <v>71018.135957191815</v>
      </c>
    </row>
    <row r="799" spans="2:20" ht="15" x14ac:dyDescent="0.2">
      <c r="B799" s="126">
        <v>795</v>
      </c>
      <c r="C799" s="129" t="s">
        <v>828</v>
      </c>
      <c r="D799" s="113">
        <v>41640</v>
      </c>
      <c r="E799" s="155">
        <v>44489</v>
      </c>
      <c r="F799" s="156">
        <f t="shared" si="89"/>
        <v>7.8054794520547945</v>
      </c>
      <c r="G799" s="157">
        <v>12</v>
      </c>
      <c r="H799" s="158">
        <v>0.06</v>
      </c>
      <c r="I799" s="159">
        <f t="shared" si="91"/>
        <v>7.9166666666666663E-2</v>
      </c>
      <c r="J799" s="213">
        <v>192540</v>
      </c>
      <c r="K799" s="214">
        <v>97792.38</v>
      </c>
      <c r="L799" s="128">
        <v>0.04</v>
      </c>
      <c r="M799" s="160">
        <f t="shared" si="85"/>
        <v>200241.6</v>
      </c>
      <c r="N799" s="162">
        <f t="shared" si="86"/>
        <v>123736.05079452055</v>
      </c>
      <c r="O799" s="162">
        <f t="shared" si="87"/>
        <v>76505.549205479459</v>
      </c>
      <c r="P799" s="161">
        <v>0.25</v>
      </c>
      <c r="Q799" s="160">
        <f t="shared" si="90"/>
        <v>57379.161904109598</v>
      </c>
      <c r="R799" s="175">
        <f t="shared" si="88"/>
        <v>-40413.218095890406</v>
      </c>
    </row>
    <row r="800" spans="2:20" ht="15" x14ac:dyDescent="0.2">
      <c r="B800" s="126">
        <v>796</v>
      </c>
      <c r="C800" s="129" t="s">
        <v>971</v>
      </c>
      <c r="D800" s="113">
        <v>41662</v>
      </c>
      <c r="E800" s="155">
        <v>44489</v>
      </c>
      <c r="F800" s="156">
        <f t="shared" si="89"/>
        <v>7.7452054794520544</v>
      </c>
      <c r="G800" s="157">
        <v>8</v>
      </c>
      <c r="H800" s="158">
        <v>0.06</v>
      </c>
      <c r="I800" s="159">
        <f t="shared" si="91"/>
        <v>0.11874999999999999</v>
      </c>
      <c r="J800" s="213">
        <v>110000</v>
      </c>
      <c r="K800" s="214">
        <v>56103.040000000001</v>
      </c>
      <c r="L800" s="128">
        <v>0.08</v>
      </c>
      <c r="M800" s="160">
        <f t="shared" si="85"/>
        <v>118800.00000000001</v>
      </c>
      <c r="N800" s="162">
        <f t="shared" si="86"/>
        <v>109265.48630136986</v>
      </c>
      <c r="O800" s="162">
        <f t="shared" si="87"/>
        <v>9534.5136986301513</v>
      </c>
      <c r="P800" s="161">
        <v>0.25</v>
      </c>
      <c r="Q800" s="160">
        <f t="shared" si="90"/>
        <v>7150.8852739726135</v>
      </c>
      <c r="R800" s="175">
        <f t="shared" si="88"/>
        <v>-48952.154726027387</v>
      </c>
    </row>
    <row r="801" spans="2:18" ht="15" x14ac:dyDescent="0.2">
      <c r="B801" s="126">
        <v>797</v>
      </c>
      <c r="C801" s="129" t="s">
        <v>612</v>
      </c>
      <c r="D801" s="113">
        <v>41820</v>
      </c>
      <c r="E801" s="155">
        <v>44489</v>
      </c>
      <c r="F801" s="156">
        <f t="shared" si="89"/>
        <v>7.3123287671232875</v>
      </c>
      <c r="G801" s="157">
        <v>15</v>
      </c>
      <c r="H801" s="158">
        <v>0.06</v>
      </c>
      <c r="I801" s="159">
        <f t="shared" si="91"/>
        <v>6.3333333333333325E-2</v>
      </c>
      <c r="J801" s="213">
        <v>431560</v>
      </c>
      <c r="K801" s="214">
        <v>235059.28</v>
      </c>
      <c r="L801" s="128">
        <v>0.08</v>
      </c>
      <c r="M801" s="160">
        <f t="shared" si="85"/>
        <v>466084.80000000005</v>
      </c>
      <c r="N801" s="162">
        <f t="shared" si="86"/>
        <v>215850.46842739725</v>
      </c>
      <c r="O801" s="162">
        <f t="shared" si="87"/>
        <v>250234.33157260279</v>
      </c>
      <c r="P801" s="161">
        <v>0.25</v>
      </c>
      <c r="Q801" s="160">
        <f t="shared" si="90"/>
        <v>187675.74867945211</v>
      </c>
      <c r="R801" s="175">
        <f t="shared" si="88"/>
        <v>-47383.531320547889</v>
      </c>
    </row>
    <row r="802" spans="2:18" ht="15" x14ac:dyDescent="0.2">
      <c r="B802" s="126">
        <v>798</v>
      </c>
      <c r="C802" s="129" t="s">
        <v>340</v>
      </c>
      <c r="D802" s="113">
        <v>42081</v>
      </c>
      <c r="E802" s="155">
        <v>44489</v>
      </c>
      <c r="F802" s="156">
        <f t="shared" si="89"/>
        <v>6.5972602739726032</v>
      </c>
      <c r="G802" s="157">
        <v>20</v>
      </c>
      <c r="H802" s="158">
        <v>0.06</v>
      </c>
      <c r="I802" s="159">
        <f t="shared" si="91"/>
        <v>4.7500000000000001E-2</v>
      </c>
      <c r="J802" s="213">
        <v>1922901</v>
      </c>
      <c r="K802" s="214">
        <v>1184765.8799999999</v>
      </c>
      <c r="L802" s="128">
        <v>0</v>
      </c>
      <c r="M802" s="160">
        <f t="shared" si="85"/>
        <v>1922901</v>
      </c>
      <c r="N802" s="162">
        <f t="shared" si="86"/>
        <v>602579.22295890423</v>
      </c>
      <c r="O802" s="162">
        <f t="shared" si="87"/>
        <v>1320321.7770410958</v>
      </c>
      <c r="P802" s="161">
        <v>0.25</v>
      </c>
      <c r="Q802" s="160">
        <f t="shared" si="90"/>
        <v>990241.33278082183</v>
      </c>
      <c r="R802" s="175">
        <f t="shared" si="88"/>
        <v>-194524.54721917806</v>
      </c>
    </row>
    <row r="803" spans="2:18" ht="15" x14ac:dyDescent="0.2">
      <c r="B803" s="126">
        <v>799</v>
      </c>
      <c r="C803" s="129" t="s">
        <v>463</v>
      </c>
      <c r="D803" s="113">
        <v>42081</v>
      </c>
      <c r="E803" s="155">
        <v>44489</v>
      </c>
      <c r="F803" s="156">
        <f t="shared" si="89"/>
        <v>6.5972602739726032</v>
      </c>
      <c r="G803" s="157">
        <v>15</v>
      </c>
      <c r="H803" s="158">
        <v>0.06</v>
      </c>
      <c r="I803" s="159">
        <f t="shared" si="91"/>
        <v>6.3333333333333325E-2</v>
      </c>
      <c r="J803" s="213">
        <v>815343</v>
      </c>
      <c r="K803" s="214">
        <v>502361.04</v>
      </c>
      <c r="L803" s="128">
        <v>0</v>
      </c>
      <c r="M803" s="160">
        <f t="shared" si="85"/>
        <v>815343</v>
      </c>
      <c r="N803" s="162">
        <f t="shared" si="86"/>
        <v>340671.89895890409</v>
      </c>
      <c r="O803" s="162">
        <f t="shared" si="87"/>
        <v>474671.10104109591</v>
      </c>
      <c r="P803" s="161">
        <v>0.25</v>
      </c>
      <c r="Q803" s="160">
        <f t="shared" si="90"/>
        <v>356003.32578082196</v>
      </c>
      <c r="R803" s="175">
        <f t="shared" si="88"/>
        <v>-146357.71421917801</v>
      </c>
    </row>
    <row r="804" spans="2:18" ht="15" x14ac:dyDescent="0.2">
      <c r="B804" s="126">
        <v>800</v>
      </c>
      <c r="C804" s="129" t="s">
        <v>596</v>
      </c>
      <c r="D804" s="113">
        <v>41755</v>
      </c>
      <c r="E804" s="155">
        <v>44489</v>
      </c>
      <c r="F804" s="156">
        <f t="shared" si="89"/>
        <v>7.4904109589041097</v>
      </c>
      <c r="G804" s="157">
        <v>15</v>
      </c>
      <c r="H804" s="158">
        <v>0.06</v>
      </c>
      <c r="I804" s="159">
        <f t="shared" si="91"/>
        <v>6.3333333333333325E-2</v>
      </c>
      <c r="J804" s="213">
        <v>462000</v>
      </c>
      <c r="K804" s="214">
        <v>187226.5</v>
      </c>
      <c r="L804" s="128">
        <v>0</v>
      </c>
      <c r="M804" s="160">
        <f t="shared" si="85"/>
        <v>462000</v>
      </c>
      <c r="N804" s="162">
        <f t="shared" si="86"/>
        <v>219169.42465753423</v>
      </c>
      <c r="O804" s="162">
        <f t="shared" si="87"/>
        <v>242830.57534246577</v>
      </c>
      <c r="P804" s="161">
        <v>0.25</v>
      </c>
      <c r="Q804" s="160">
        <f t="shared" si="90"/>
        <v>182122.93150684933</v>
      </c>
      <c r="R804" s="175">
        <f t="shared" si="88"/>
        <v>-5103.5684931506694</v>
      </c>
    </row>
    <row r="805" spans="2:18" ht="15" x14ac:dyDescent="0.2">
      <c r="B805" s="126">
        <v>801</v>
      </c>
      <c r="C805" s="129" t="s">
        <v>606</v>
      </c>
      <c r="D805" s="113">
        <v>42825</v>
      </c>
      <c r="E805" s="155">
        <v>44489</v>
      </c>
      <c r="F805" s="156">
        <f t="shared" si="89"/>
        <v>4.558904109589041</v>
      </c>
      <c r="G805" s="157">
        <v>8</v>
      </c>
      <c r="H805" s="158">
        <v>0.06</v>
      </c>
      <c r="I805" s="159">
        <f t="shared" si="91"/>
        <v>0.11874999999999999</v>
      </c>
      <c r="J805" s="213">
        <v>450000</v>
      </c>
      <c r="K805" s="214">
        <v>178870.96</v>
      </c>
      <c r="L805" s="128">
        <v>0.08</v>
      </c>
      <c r="M805" s="160">
        <f t="shared" si="85"/>
        <v>486000.00000000006</v>
      </c>
      <c r="N805" s="162">
        <f t="shared" si="86"/>
        <v>263105.75342465757</v>
      </c>
      <c r="O805" s="162">
        <f t="shared" si="87"/>
        <v>222894.24657534249</v>
      </c>
      <c r="P805" s="161">
        <v>0.25</v>
      </c>
      <c r="Q805" s="160">
        <f t="shared" si="90"/>
        <v>167170.68493150687</v>
      </c>
      <c r="R805" s="175">
        <f t="shared" si="88"/>
        <v>-11700.275068493123</v>
      </c>
    </row>
    <row r="806" spans="2:18" ht="15" x14ac:dyDescent="0.2">
      <c r="B806" s="126">
        <v>802</v>
      </c>
      <c r="C806" s="129" t="s">
        <v>630</v>
      </c>
      <c r="D806" s="113">
        <v>42825</v>
      </c>
      <c r="E806" s="155">
        <v>44489</v>
      </c>
      <c r="F806" s="156">
        <f t="shared" si="89"/>
        <v>4.558904109589041</v>
      </c>
      <c r="G806" s="157">
        <v>15</v>
      </c>
      <c r="H806" s="158">
        <v>0.06</v>
      </c>
      <c r="I806" s="159">
        <f t="shared" si="91"/>
        <v>6.3333333333333325E-2</v>
      </c>
      <c r="J806" s="213">
        <v>410839</v>
      </c>
      <c r="K806" s="214">
        <v>0</v>
      </c>
      <c r="L806" s="128">
        <v>0.01</v>
      </c>
      <c r="M806" s="160">
        <f t="shared" si="85"/>
        <v>414947.39</v>
      </c>
      <c r="N806" s="162">
        <f t="shared" si="86"/>
        <v>119808.00623050227</v>
      </c>
      <c r="O806" s="162">
        <f t="shared" si="87"/>
        <v>295139.38376949774</v>
      </c>
      <c r="P806" s="161">
        <v>0.25</v>
      </c>
      <c r="Q806" s="160">
        <f t="shared" si="90"/>
        <v>0</v>
      </c>
      <c r="R806" s="175">
        <f t="shared" si="88"/>
        <v>0</v>
      </c>
    </row>
    <row r="807" spans="2:18" ht="15" x14ac:dyDescent="0.2">
      <c r="B807" s="126">
        <v>803</v>
      </c>
      <c r="C807" s="129" t="s">
        <v>759</v>
      </c>
      <c r="D807" s="113">
        <v>42825</v>
      </c>
      <c r="E807" s="155">
        <v>44489</v>
      </c>
      <c r="F807" s="156">
        <f t="shared" si="89"/>
        <v>4.558904109589041</v>
      </c>
      <c r="G807" s="157">
        <v>5</v>
      </c>
      <c r="H807" s="158">
        <v>0.06</v>
      </c>
      <c r="I807" s="159">
        <f t="shared" si="91"/>
        <v>0.19</v>
      </c>
      <c r="J807" s="213">
        <v>250000</v>
      </c>
      <c r="K807" s="214">
        <v>49108.27</v>
      </c>
      <c r="L807" s="128">
        <v>0.08</v>
      </c>
      <c r="M807" s="160">
        <f t="shared" si="85"/>
        <v>270000</v>
      </c>
      <c r="N807" s="162">
        <f t="shared" si="86"/>
        <v>233871.78082191781</v>
      </c>
      <c r="O807" s="162">
        <f t="shared" si="87"/>
        <v>36128.219178082189</v>
      </c>
      <c r="P807" s="161">
        <v>0.25</v>
      </c>
      <c r="Q807" s="160">
        <f t="shared" si="90"/>
        <v>27096.164383561641</v>
      </c>
      <c r="R807" s="175">
        <f t="shared" si="88"/>
        <v>-22012.105616438355</v>
      </c>
    </row>
    <row r="808" spans="2:18" ht="15" x14ac:dyDescent="0.2">
      <c r="B808" s="126">
        <v>804</v>
      </c>
      <c r="C808" s="129" t="s">
        <v>809</v>
      </c>
      <c r="D808" s="113">
        <v>42825</v>
      </c>
      <c r="E808" s="155">
        <v>44489</v>
      </c>
      <c r="F808" s="156">
        <f t="shared" si="89"/>
        <v>4.558904109589041</v>
      </c>
      <c r="G808" s="157">
        <v>8</v>
      </c>
      <c r="H808" s="158">
        <v>0.06</v>
      </c>
      <c r="I808" s="159">
        <f t="shared" si="91"/>
        <v>0.11874999999999999</v>
      </c>
      <c r="J808" s="213">
        <v>206000</v>
      </c>
      <c r="K808" s="214">
        <v>98768.46</v>
      </c>
      <c r="L808" s="128">
        <v>0.08</v>
      </c>
      <c r="M808" s="160">
        <f t="shared" si="85"/>
        <v>222480.00000000003</v>
      </c>
      <c r="N808" s="162">
        <f t="shared" si="86"/>
        <v>120443.96712328769</v>
      </c>
      <c r="O808" s="162">
        <f t="shared" si="87"/>
        <v>102036.03287671234</v>
      </c>
      <c r="P808" s="161">
        <v>0.25</v>
      </c>
      <c r="Q808" s="160">
        <f t="shared" si="90"/>
        <v>76527.024657534261</v>
      </c>
      <c r="R808" s="175">
        <f t="shared" si="88"/>
        <v>-22241.435342465746</v>
      </c>
    </row>
    <row r="809" spans="2:18" ht="15" x14ac:dyDescent="0.2">
      <c r="B809" s="126">
        <v>805</v>
      </c>
      <c r="C809" s="129" t="s">
        <v>819</v>
      </c>
      <c r="D809" s="113">
        <v>42825</v>
      </c>
      <c r="E809" s="155">
        <v>44489</v>
      </c>
      <c r="F809" s="156">
        <f t="shared" si="89"/>
        <v>4.558904109589041</v>
      </c>
      <c r="G809" s="157">
        <v>8</v>
      </c>
      <c r="H809" s="158">
        <v>0.06</v>
      </c>
      <c r="I809" s="159">
        <f t="shared" si="91"/>
        <v>0.11874999999999999</v>
      </c>
      <c r="J809" s="213">
        <v>203061</v>
      </c>
      <c r="K809" s="214">
        <v>88353.63</v>
      </c>
      <c r="L809" s="128">
        <v>0.13</v>
      </c>
      <c r="M809" s="160">
        <f t="shared" si="85"/>
        <v>229458.92999999996</v>
      </c>
      <c r="N809" s="162">
        <f t="shared" si="86"/>
        <v>124222.14950136984</v>
      </c>
      <c r="O809" s="162">
        <f t="shared" si="87"/>
        <v>105236.78049863012</v>
      </c>
      <c r="P809" s="161">
        <v>0.25</v>
      </c>
      <c r="Q809" s="160">
        <f t="shared" si="90"/>
        <v>78927.585373972586</v>
      </c>
      <c r="R809" s="175">
        <f t="shared" si="88"/>
        <v>-9426.0446260274184</v>
      </c>
    </row>
    <row r="810" spans="2:18" ht="15" x14ac:dyDescent="0.2">
      <c r="B810" s="126">
        <v>806</v>
      </c>
      <c r="C810" s="129" t="s">
        <v>754</v>
      </c>
      <c r="D810" s="113">
        <v>42825</v>
      </c>
      <c r="E810" s="155">
        <v>44489</v>
      </c>
      <c r="F810" s="156">
        <f t="shared" si="89"/>
        <v>4.558904109589041</v>
      </c>
      <c r="G810" s="157">
        <v>10</v>
      </c>
      <c r="H810" s="158">
        <v>0.06</v>
      </c>
      <c r="I810" s="159">
        <f t="shared" si="91"/>
        <v>9.5000000000000001E-2</v>
      </c>
      <c r="J810" s="213">
        <v>255141</v>
      </c>
      <c r="K810" s="214">
        <v>48567.23</v>
      </c>
      <c r="L810" s="128">
        <v>0.08</v>
      </c>
      <c r="M810" s="160">
        <f t="shared" si="85"/>
        <v>275552.28000000003</v>
      </c>
      <c r="N810" s="162">
        <f t="shared" si="86"/>
        <v>119340.56006136988</v>
      </c>
      <c r="O810" s="162">
        <f t="shared" si="87"/>
        <v>156211.71993863015</v>
      </c>
      <c r="P810" s="161">
        <v>0.25</v>
      </c>
      <c r="Q810" s="160">
        <f t="shared" si="90"/>
        <v>117158.78995397262</v>
      </c>
      <c r="R810" s="175">
        <f t="shared" si="88"/>
        <v>68591.55995397261</v>
      </c>
    </row>
    <row r="811" spans="2:18" ht="15" x14ac:dyDescent="0.2">
      <c r="B811" s="126">
        <v>807</v>
      </c>
      <c r="C811" s="129" t="s">
        <v>735</v>
      </c>
      <c r="D811" s="113">
        <v>42825</v>
      </c>
      <c r="E811" s="155">
        <v>44489</v>
      </c>
      <c r="F811" s="156">
        <f t="shared" si="89"/>
        <v>4.558904109589041</v>
      </c>
      <c r="G811" s="157">
        <v>10</v>
      </c>
      <c r="H811" s="158">
        <v>0.06</v>
      </c>
      <c r="I811" s="159">
        <f t="shared" si="91"/>
        <v>9.5000000000000001E-2</v>
      </c>
      <c r="J811" s="213">
        <v>270895</v>
      </c>
      <c r="K811" s="214">
        <v>52367.09</v>
      </c>
      <c r="L811" s="128">
        <v>0.08</v>
      </c>
      <c r="M811" s="160">
        <f t="shared" si="85"/>
        <v>292566.60000000003</v>
      </c>
      <c r="N811" s="162">
        <f t="shared" si="86"/>
        <v>126709.39213150687</v>
      </c>
      <c r="O811" s="162">
        <f t="shared" si="87"/>
        <v>165857.20786849316</v>
      </c>
      <c r="P811" s="161">
        <v>0.25</v>
      </c>
      <c r="Q811" s="160">
        <f t="shared" si="90"/>
        <v>124392.90590136987</v>
      </c>
      <c r="R811" s="175">
        <f t="shared" si="88"/>
        <v>72025.815901369875</v>
      </c>
    </row>
    <row r="812" spans="2:18" ht="15" x14ac:dyDescent="0.2">
      <c r="B812" s="126">
        <v>808</v>
      </c>
      <c r="C812" s="129" t="s">
        <v>766</v>
      </c>
      <c r="D812" s="113">
        <v>42825</v>
      </c>
      <c r="E812" s="155">
        <v>44489</v>
      </c>
      <c r="F812" s="156">
        <f t="shared" si="89"/>
        <v>4.558904109589041</v>
      </c>
      <c r="G812" s="157">
        <v>10</v>
      </c>
      <c r="H812" s="158">
        <v>0.06</v>
      </c>
      <c r="I812" s="159">
        <f t="shared" si="91"/>
        <v>9.5000000000000001E-2</v>
      </c>
      <c r="J812" s="213">
        <v>245252</v>
      </c>
      <c r="K812" s="214">
        <v>47410.53</v>
      </c>
      <c r="L812" s="128">
        <v>0.08</v>
      </c>
      <c r="M812" s="160">
        <f t="shared" si="85"/>
        <v>264872.16000000003</v>
      </c>
      <c r="N812" s="162">
        <f t="shared" si="86"/>
        <v>114715.04398027399</v>
      </c>
      <c r="O812" s="162">
        <f t="shared" si="87"/>
        <v>150157.11601972603</v>
      </c>
      <c r="P812" s="161">
        <v>0.25</v>
      </c>
      <c r="Q812" s="160">
        <f t="shared" si="90"/>
        <v>112617.83701479452</v>
      </c>
      <c r="R812" s="175">
        <f t="shared" si="88"/>
        <v>65207.307014794525</v>
      </c>
    </row>
    <row r="813" spans="2:18" ht="15" x14ac:dyDescent="0.2">
      <c r="B813" s="126">
        <v>809</v>
      </c>
      <c r="C813" s="129" t="s">
        <v>752</v>
      </c>
      <c r="D813" s="113">
        <v>42825</v>
      </c>
      <c r="E813" s="155">
        <v>44489</v>
      </c>
      <c r="F813" s="156">
        <f t="shared" si="89"/>
        <v>4.558904109589041</v>
      </c>
      <c r="G813" s="157">
        <v>10</v>
      </c>
      <c r="H813" s="158">
        <v>0.06</v>
      </c>
      <c r="I813" s="159">
        <f t="shared" si="91"/>
        <v>9.5000000000000001E-2</v>
      </c>
      <c r="J813" s="213">
        <v>255210</v>
      </c>
      <c r="K813" s="214">
        <v>49334.66</v>
      </c>
      <c r="L813" s="128">
        <v>0.08</v>
      </c>
      <c r="M813" s="160">
        <f t="shared" si="85"/>
        <v>275626.80000000005</v>
      </c>
      <c r="N813" s="162">
        <f t="shared" si="86"/>
        <v>119372.83436712332</v>
      </c>
      <c r="O813" s="162">
        <f t="shared" si="87"/>
        <v>156253.96563287673</v>
      </c>
      <c r="P813" s="161">
        <v>0.25</v>
      </c>
      <c r="Q813" s="160">
        <f t="shared" si="90"/>
        <v>117190.47422465755</v>
      </c>
      <c r="R813" s="175">
        <f t="shared" si="88"/>
        <v>67855.814224657544</v>
      </c>
    </row>
    <row r="814" spans="2:18" ht="15" x14ac:dyDescent="0.2">
      <c r="B814" s="126">
        <v>810</v>
      </c>
      <c r="C814" s="129" t="s">
        <v>853</v>
      </c>
      <c r="D814" s="113">
        <v>42825</v>
      </c>
      <c r="E814" s="155">
        <v>44489</v>
      </c>
      <c r="F814" s="156">
        <f t="shared" si="89"/>
        <v>4.558904109589041</v>
      </c>
      <c r="G814" s="157">
        <v>10</v>
      </c>
      <c r="H814" s="158">
        <v>0.06</v>
      </c>
      <c r="I814" s="159">
        <f t="shared" si="91"/>
        <v>9.5000000000000001E-2</v>
      </c>
      <c r="J814" s="213">
        <v>176718</v>
      </c>
      <c r="K814" s="214">
        <v>63160.84</v>
      </c>
      <c r="L814" s="128">
        <v>0.08</v>
      </c>
      <c r="M814" s="160">
        <f t="shared" si="85"/>
        <v>190855.44</v>
      </c>
      <c r="N814" s="162">
        <f t="shared" si="86"/>
        <v>82658.706726575343</v>
      </c>
      <c r="O814" s="162">
        <f t="shared" si="87"/>
        <v>108196.73327342466</v>
      </c>
      <c r="P814" s="161">
        <v>0.25</v>
      </c>
      <c r="Q814" s="160">
        <f t="shared" si="90"/>
        <v>81147.549955068491</v>
      </c>
      <c r="R814" s="175">
        <f t="shared" si="88"/>
        <v>17986.709955068494</v>
      </c>
    </row>
    <row r="815" spans="2:18" ht="15" x14ac:dyDescent="0.2">
      <c r="B815" s="126">
        <v>811</v>
      </c>
      <c r="C815" s="129" t="s">
        <v>870</v>
      </c>
      <c r="D815" s="113">
        <v>42825</v>
      </c>
      <c r="E815" s="155">
        <v>44489</v>
      </c>
      <c r="F815" s="156">
        <f t="shared" si="89"/>
        <v>4.558904109589041</v>
      </c>
      <c r="G815" s="157">
        <v>10</v>
      </c>
      <c r="H815" s="158">
        <v>0.06</v>
      </c>
      <c r="I815" s="159">
        <f t="shared" si="91"/>
        <v>9.5000000000000001E-2</v>
      </c>
      <c r="J815" s="213">
        <v>157790</v>
      </c>
      <c r="K815" s="214">
        <v>74306.009999999995</v>
      </c>
      <c r="L815" s="128">
        <v>0.01</v>
      </c>
      <c r="M815" s="160">
        <f t="shared" si="85"/>
        <v>159367.9</v>
      </c>
      <c r="N815" s="162">
        <f t="shared" si="86"/>
        <v>69021.582553424654</v>
      </c>
      <c r="O815" s="162">
        <f t="shared" si="87"/>
        <v>90346.31744657534</v>
      </c>
      <c r="P815" s="161">
        <v>0.25</v>
      </c>
      <c r="Q815" s="160">
        <f t="shared" si="90"/>
        <v>67759.738084931509</v>
      </c>
      <c r="R815" s="175">
        <f t="shared" si="88"/>
        <v>-6546.2719150684861</v>
      </c>
    </row>
    <row r="816" spans="2:18" ht="15" x14ac:dyDescent="0.2">
      <c r="B816" s="126">
        <v>812</v>
      </c>
      <c r="C816" s="129" t="s">
        <v>882</v>
      </c>
      <c r="D816" s="113">
        <v>42825</v>
      </c>
      <c r="E816" s="155">
        <v>44489</v>
      </c>
      <c r="F816" s="156">
        <f t="shared" si="89"/>
        <v>4.558904109589041</v>
      </c>
      <c r="G816" s="157">
        <v>10</v>
      </c>
      <c r="H816" s="158">
        <v>0.06</v>
      </c>
      <c r="I816" s="159">
        <f t="shared" si="91"/>
        <v>9.5000000000000001E-2</v>
      </c>
      <c r="J816" s="213">
        <v>151434</v>
      </c>
      <c r="K816" s="214">
        <v>73128.86</v>
      </c>
      <c r="L816" s="128">
        <v>0.01</v>
      </c>
      <c r="M816" s="160">
        <f t="shared" si="85"/>
        <v>152948.34</v>
      </c>
      <c r="N816" s="162">
        <f t="shared" si="86"/>
        <v>66241.297499178079</v>
      </c>
      <c r="O816" s="162">
        <f t="shared" si="87"/>
        <v>86707.042500821917</v>
      </c>
      <c r="P816" s="161">
        <v>0.25</v>
      </c>
      <c r="Q816" s="160">
        <f t="shared" si="90"/>
        <v>65030.281875616434</v>
      </c>
      <c r="R816" s="175">
        <f t="shared" si="88"/>
        <v>-8098.5781243835663</v>
      </c>
    </row>
    <row r="817" spans="2:18" ht="15" x14ac:dyDescent="0.2">
      <c r="B817" s="126">
        <v>813</v>
      </c>
      <c r="C817" s="129" t="s">
        <v>888</v>
      </c>
      <c r="D817" s="113">
        <v>42825</v>
      </c>
      <c r="E817" s="155">
        <v>44489</v>
      </c>
      <c r="F817" s="156">
        <f t="shared" si="89"/>
        <v>4.558904109589041</v>
      </c>
      <c r="G817" s="157">
        <v>10</v>
      </c>
      <c r="H817" s="158">
        <v>0.06</v>
      </c>
      <c r="I817" s="159">
        <f t="shared" si="91"/>
        <v>9.5000000000000001E-2</v>
      </c>
      <c r="J817" s="213">
        <v>150000</v>
      </c>
      <c r="K817" s="214">
        <v>21900.35</v>
      </c>
      <c r="L817" s="128">
        <v>0.08</v>
      </c>
      <c r="M817" s="160">
        <f t="shared" si="85"/>
        <v>162000</v>
      </c>
      <c r="N817" s="162">
        <f t="shared" si="86"/>
        <v>70161.534246575349</v>
      </c>
      <c r="O817" s="162">
        <f t="shared" si="87"/>
        <v>91838.465753424651</v>
      </c>
      <c r="P817" s="161">
        <v>0.25</v>
      </c>
      <c r="Q817" s="160">
        <f t="shared" si="90"/>
        <v>68878.849315068481</v>
      </c>
      <c r="R817" s="175">
        <f t="shared" si="88"/>
        <v>46978.499315068482</v>
      </c>
    </row>
    <row r="818" spans="2:18" ht="15" x14ac:dyDescent="0.2">
      <c r="B818" s="126">
        <v>814</v>
      </c>
      <c r="C818" s="129" t="s">
        <v>895</v>
      </c>
      <c r="D818" s="113">
        <v>42825</v>
      </c>
      <c r="E818" s="155">
        <v>44489</v>
      </c>
      <c r="F818" s="156">
        <f t="shared" si="89"/>
        <v>4.558904109589041</v>
      </c>
      <c r="G818" s="157">
        <v>10</v>
      </c>
      <c r="H818" s="158">
        <v>0.06</v>
      </c>
      <c r="I818" s="159">
        <f t="shared" si="91"/>
        <v>9.5000000000000001E-2</v>
      </c>
      <c r="J818" s="213">
        <v>145860</v>
      </c>
      <c r="K818" s="214">
        <v>18540.96</v>
      </c>
      <c r="L818" s="128">
        <v>0.08</v>
      </c>
      <c r="M818" s="160">
        <f t="shared" si="85"/>
        <v>157528.80000000002</v>
      </c>
      <c r="N818" s="162">
        <f t="shared" si="86"/>
        <v>68225.07590136987</v>
      </c>
      <c r="O818" s="162">
        <f t="shared" si="87"/>
        <v>89303.724098630148</v>
      </c>
      <c r="P818" s="161">
        <v>0.25</v>
      </c>
      <c r="Q818" s="160">
        <f t="shared" si="90"/>
        <v>66977.793073972614</v>
      </c>
      <c r="R818" s="175">
        <f t="shared" si="88"/>
        <v>48436.833073972615</v>
      </c>
    </row>
    <row r="819" spans="2:18" ht="15" x14ac:dyDescent="0.2">
      <c r="B819" s="126">
        <v>815</v>
      </c>
      <c r="C819" s="129" t="s">
        <v>897</v>
      </c>
      <c r="D819" s="113">
        <v>42825</v>
      </c>
      <c r="E819" s="155">
        <v>44489</v>
      </c>
      <c r="F819" s="156">
        <f t="shared" si="89"/>
        <v>4.558904109589041</v>
      </c>
      <c r="G819" s="157">
        <v>10</v>
      </c>
      <c r="H819" s="158">
        <v>0.06</v>
      </c>
      <c r="I819" s="159">
        <f t="shared" si="91"/>
        <v>9.5000000000000001E-2</v>
      </c>
      <c r="J819" s="213">
        <v>145860</v>
      </c>
      <c r="K819" s="214">
        <v>18540.96</v>
      </c>
      <c r="L819" s="128">
        <v>0.08</v>
      </c>
      <c r="M819" s="160">
        <f t="shared" si="85"/>
        <v>157528.80000000002</v>
      </c>
      <c r="N819" s="162">
        <f t="shared" si="86"/>
        <v>68225.07590136987</v>
      </c>
      <c r="O819" s="162">
        <f t="shared" si="87"/>
        <v>89303.724098630148</v>
      </c>
      <c r="P819" s="161">
        <v>0.25</v>
      </c>
      <c r="Q819" s="160">
        <f t="shared" si="90"/>
        <v>66977.793073972614</v>
      </c>
      <c r="R819" s="175">
        <f t="shared" si="88"/>
        <v>48436.833073972615</v>
      </c>
    </row>
    <row r="820" spans="2:18" ht="15" x14ac:dyDescent="0.2">
      <c r="B820" s="126">
        <v>816</v>
      </c>
      <c r="C820" s="129" t="s">
        <v>902</v>
      </c>
      <c r="D820" s="113">
        <v>42825</v>
      </c>
      <c r="E820" s="155">
        <v>44489</v>
      </c>
      <c r="F820" s="156">
        <f t="shared" si="89"/>
        <v>4.558904109589041</v>
      </c>
      <c r="G820" s="157">
        <v>10</v>
      </c>
      <c r="H820" s="158">
        <v>0.06</v>
      </c>
      <c r="I820" s="159">
        <f t="shared" si="91"/>
        <v>9.5000000000000001E-2</v>
      </c>
      <c r="J820" s="213">
        <v>144892</v>
      </c>
      <c r="K820" s="214">
        <v>3784.3</v>
      </c>
      <c r="L820" s="128">
        <v>0.01</v>
      </c>
      <c r="M820" s="160">
        <f t="shared" si="85"/>
        <v>146340.92000000001</v>
      </c>
      <c r="N820" s="160">
        <f t="shared" si="86"/>
        <v>63379.651050958913</v>
      </c>
      <c r="O820" s="160">
        <f t="shared" si="87"/>
        <v>82961.268949041099</v>
      </c>
      <c r="P820" s="161">
        <v>0.25</v>
      </c>
      <c r="Q820" s="160">
        <f t="shared" si="90"/>
        <v>62220.951711780828</v>
      </c>
      <c r="R820" s="175">
        <f t="shared" si="88"/>
        <v>58436.651711780825</v>
      </c>
    </row>
    <row r="821" spans="2:18" ht="15" x14ac:dyDescent="0.2">
      <c r="B821" s="126">
        <v>817</v>
      </c>
      <c r="C821" s="129" t="s">
        <v>910</v>
      </c>
      <c r="D821" s="113">
        <v>42825</v>
      </c>
      <c r="E821" s="155">
        <v>44489</v>
      </c>
      <c r="F821" s="156">
        <f t="shared" si="89"/>
        <v>4.558904109589041</v>
      </c>
      <c r="G821" s="157">
        <v>15</v>
      </c>
      <c r="H821" s="158">
        <v>0.06</v>
      </c>
      <c r="I821" s="159">
        <f t="shared" si="91"/>
        <v>6.3333333333333325E-2</v>
      </c>
      <c r="J821" s="213">
        <v>138456</v>
      </c>
      <c r="K821" s="214">
        <v>45482.64</v>
      </c>
      <c r="L821" s="128">
        <v>0.08</v>
      </c>
      <c r="M821" s="160">
        <f t="shared" si="85"/>
        <v>149532.48000000001</v>
      </c>
      <c r="N821" s="160">
        <f t="shared" si="86"/>
        <v>43174.601713972603</v>
      </c>
      <c r="O821" s="160">
        <f t="shared" si="87"/>
        <v>106357.87828602741</v>
      </c>
      <c r="P821" s="161">
        <v>0.25</v>
      </c>
      <c r="Q821" s="160">
        <f t="shared" si="90"/>
        <v>79768.408714520556</v>
      </c>
      <c r="R821" s="175">
        <f t="shared" si="88"/>
        <v>34285.768714520556</v>
      </c>
    </row>
    <row r="822" spans="2:18" ht="15" x14ac:dyDescent="0.2">
      <c r="B822" s="126">
        <v>818</v>
      </c>
      <c r="C822" s="129" t="s">
        <v>939</v>
      </c>
      <c r="D822" s="113">
        <v>42825</v>
      </c>
      <c r="E822" s="155">
        <v>44489</v>
      </c>
      <c r="F822" s="156">
        <f t="shared" si="89"/>
        <v>4.558904109589041</v>
      </c>
      <c r="G822" s="157">
        <v>10</v>
      </c>
      <c r="H822" s="158">
        <v>0.06</v>
      </c>
      <c r="I822" s="159">
        <f t="shared" si="91"/>
        <v>9.5000000000000001E-2</v>
      </c>
      <c r="J822" s="213">
        <v>126083</v>
      </c>
      <c r="K822" s="214">
        <v>0</v>
      </c>
      <c r="L822" s="128">
        <v>0.01</v>
      </c>
      <c r="M822" s="160">
        <f t="shared" si="85"/>
        <v>127343.83</v>
      </c>
      <c r="N822" s="162">
        <f t="shared" si="86"/>
        <v>55152.089442191784</v>
      </c>
      <c r="O822" s="162">
        <f t="shared" si="87"/>
        <v>72191.740557808225</v>
      </c>
      <c r="P822" s="161">
        <v>0.25</v>
      </c>
      <c r="Q822" s="160">
        <f t="shared" si="90"/>
        <v>0</v>
      </c>
      <c r="R822" s="175">
        <f t="shared" si="88"/>
        <v>0</v>
      </c>
    </row>
    <row r="823" spans="2:18" ht="15" x14ac:dyDescent="0.2">
      <c r="B823" s="126">
        <v>819</v>
      </c>
      <c r="C823" s="129" t="s">
        <v>952</v>
      </c>
      <c r="D823" s="113">
        <v>42825</v>
      </c>
      <c r="E823" s="155">
        <v>44489</v>
      </c>
      <c r="F823" s="156">
        <f t="shared" si="89"/>
        <v>4.558904109589041</v>
      </c>
      <c r="G823" s="157">
        <v>8</v>
      </c>
      <c r="H823" s="158">
        <v>0.06</v>
      </c>
      <c r="I823" s="159">
        <f t="shared" si="91"/>
        <v>0.11874999999999999</v>
      </c>
      <c r="J823" s="213">
        <v>119745</v>
      </c>
      <c r="K823" s="214">
        <v>31075.02</v>
      </c>
      <c r="L823" s="128">
        <v>0.13</v>
      </c>
      <c r="M823" s="160">
        <f t="shared" si="85"/>
        <v>135311.84999999998</v>
      </c>
      <c r="N823" s="162">
        <f t="shared" si="86"/>
        <v>73253.757698630114</v>
      </c>
      <c r="O823" s="162">
        <f t="shared" si="87"/>
        <v>62058.092301369863</v>
      </c>
      <c r="P823" s="161">
        <v>0.25</v>
      </c>
      <c r="Q823" s="160">
        <f t="shared" si="90"/>
        <v>46543.569226027394</v>
      </c>
      <c r="R823" s="175">
        <f t="shared" si="88"/>
        <v>15468.549226027393</v>
      </c>
    </row>
    <row r="824" spans="2:18" ht="15" x14ac:dyDescent="0.2">
      <c r="B824" s="126">
        <v>820</v>
      </c>
      <c r="C824" s="129" t="s">
        <v>974</v>
      </c>
      <c r="D824" s="113">
        <v>42825</v>
      </c>
      <c r="E824" s="155">
        <v>44489</v>
      </c>
      <c r="F824" s="156">
        <f t="shared" si="89"/>
        <v>4.558904109589041</v>
      </c>
      <c r="G824" s="157">
        <v>8</v>
      </c>
      <c r="H824" s="158">
        <v>0.06</v>
      </c>
      <c r="I824" s="159">
        <f t="shared" si="91"/>
        <v>0.11874999999999999</v>
      </c>
      <c r="J824" s="213">
        <v>107274</v>
      </c>
      <c r="K824" s="214">
        <v>49195.519999999997</v>
      </c>
      <c r="L824" s="128">
        <v>0.13</v>
      </c>
      <c r="M824" s="160">
        <f t="shared" si="85"/>
        <v>121219.62</v>
      </c>
      <c r="N824" s="162">
        <f t="shared" si="86"/>
        <v>65624.6490739726</v>
      </c>
      <c r="O824" s="162">
        <f t="shared" si="87"/>
        <v>55594.970926027396</v>
      </c>
      <c r="P824" s="161">
        <v>0.25</v>
      </c>
      <c r="Q824" s="160">
        <f t="shared" si="90"/>
        <v>41696.228194520547</v>
      </c>
      <c r="R824" s="175">
        <f t="shared" si="88"/>
        <v>-7499.29180547945</v>
      </c>
    </row>
    <row r="825" spans="2:18" ht="15" x14ac:dyDescent="0.2">
      <c r="B825" s="126">
        <v>821</v>
      </c>
      <c r="C825" s="129" t="s">
        <v>978</v>
      </c>
      <c r="D825" s="113">
        <v>42825</v>
      </c>
      <c r="E825" s="155">
        <v>44489</v>
      </c>
      <c r="F825" s="156">
        <f t="shared" si="89"/>
        <v>4.558904109589041</v>
      </c>
      <c r="G825" s="157">
        <v>10</v>
      </c>
      <c r="H825" s="158">
        <v>0.06</v>
      </c>
      <c r="I825" s="159">
        <f t="shared" si="91"/>
        <v>9.5000000000000001E-2</v>
      </c>
      <c r="J825" s="213">
        <v>105000</v>
      </c>
      <c r="K825" s="214">
        <v>46014.15</v>
      </c>
      <c r="L825" s="128">
        <v>0.08</v>
      </c>
      <c r="M825" s="160">
        <f t="shared" si="85"/>
        <v>113400.00000000001</v>
      </c>
      <c r="N825" s="162">
        <f t="shared" si="86"/>
        <v>49113.073972602746</v>
      </c>
      <c r="O825" s="162">
        <f t="shared" si="87"/>
        <v>64286.926027397269</v>
      </c>
      <c r="P825" s="161">
        <v>0.25</v>
      </c>
      <c r="Q825" s="160">
        <f t="shared" si="90"/>
        <v>48215.19452054795</v>
      </c>
      <c r="R825" s="175">
        <f t="shared" si="88"/>
        <v>2201.0445205479482</v>
      </c>
    </row>
    <row r="826" spans="2:18" ht="15" x14ac:dyDescent="0.2">
      <c r="B826" s="126">
        <v>822</v>
      </c>
      <c r="C826" s="129" t="s">
        <v>624</v>
      </c>
      <c r="D826" s="113">
        <v>42825</v>
      </c>
      <c r="E826" s="155">
        <v>44489</v>
      </c>
      <c r="F826" s="156">
        <f t="shared" si="89"/>
        <v>4.558904109589041</v>
      </c>
      <c r="G826" s="157">
        <v>20</v>
      </c>
      <c r="H826" s="158">
        <v>0.06</v>
      </c>
      <c r="I826" s="159">
        <f t="shared" si="91"/>
        <v>4.7500000000000001E-2</v>
      </c>
      <c r="J826" s="213">
        <v>424038</v>
      </c>
      <c r="K826" s="214">
        <v>0</v>
      </c>
      <c r="L826" s="128">
        <v>0.08</v>
      </c>
      <c r="M826" s="160">
        <f t="shared" si="85"/>
        <v>457961.04000000004</v>
      </c>
      <c r="N826" s="162">
        <f t="shared" si="86"/>
        <v>99170.522196164398</v>
      </c>
      <c r="O826" s="162">
        <f t="shared" si="87"/>
        <v>358790.51780383562</v>
      </c>
      <c r="P826" s="161">
        <v>0.25</v>
      </c>
      <c r="Q826" s="160">
        <f t="shared" si="90"/>
        <v>0</v>
      </c>
      <c r="R826" s="175">
        <f t="shared" si="88"/>
        <v>0</v>
      </c>
    </row>
    <row r="827" spans="2:18" ht="15" x14ac:dyDescent="0.2">
      <c r="B827" s="126">
        <v>823</v>
      </c>
      <c r="C827" s="129" t="s">
        <v>591</v>
      </c>
      <c r="D827" s="113">
        <v>42825</v>
      </c>
      <c r="E827" s="155">
        <v>44489</v>
      </c>
      <c r="F827" s="156">
        <f t="shared" si="89"/>
        <v>4.558904109589041</v>
      </c>
      <c r="G827" s="157">
        <v>20</v>
      </c>
      <c r="H827" s="158">
        <v>0.06</v>
      </c>
      <c r="I827" s="159">
        <f t="shared" si="91"/>
        <v>4.7500000000000001E-2</v>
      </c>
      <c r="J827" s="213">
        <v>478977</v>
      </c>
      <c r="K827" s="214">
        <v>0</v>
      </c>
      <c r="L827" s="128">
        <v>0.08</v>
      </c>
      <c r="M827" s="160">
        <f t="shared" si="85"/>
        <v>517295.16000000003</v>
      </c>
      <c r="N827" s="162">
        <f t="shared" si="86"/>
        <v>112019.20396273973</v>
      </c>
      <c r="O827" s="162">
        <f t="shared" si="87"/>
        <v>405275.9560372603</v>
      </c>
      <c r="P827" s="161">
        <v>0.25</v>
      </c>
      <c r="Q827" s="160">
        <f t="shared" si="90"/>
        <v>0</v>
      </c>
      <c r="R827" s="175">
        <f t="shared" si="88"/>
        <v>0</v>
      </c>
    </row>
    <row r="828" spans="2:18" ht="15" x14ac:dyDescent="0.2">
      <c r="B828" s="126">
        <v>824</v>
      </c>
      <c r="C828" s="129" t="s">
        <v>958</v>
      </c>
      <c r="D828" s="113">
        <v>42825</v>
      </c>
      <c r="E828" s="155">
        <v>44489</v>
      </c>
      <c r="F828" s="156">
        <f t="shared" si="89"/>
        <v>4.558904109589041</v>
      </c>
      <c r="G828" s="157">
        <v>10</v>
      </c>
      <c r="H828" s="158">
        <v>0.06</v>
      </c>
      <c r="I828" s="159">
        <f t="shared" si="91"/>
        <v>9.5000000000000001E-2</v>
      </c>
      <c r="J828" s="213">
        <v>114206</v>
      </c>
      <c r="K828" s="214">
        <v>52374.559999999998</v>
      </c>
      <c r="L828" s="128">
        <v>0.01</v>
      </c>
      <c r="M828" s="160">
        <f t="shared" si="85"/>
        <v>115348.06</v>
      </c>
      <c r="N828" s="162">
        <f t="shared" si="86"/>
        <v>49956.770752876713</v>
      </c>
      <c r="O828" s="162">
        <f t="shared" si="87"/>
        <v>65391.289247123284</v>
      </c>
      <c r="P828" s="161">
        <v>0.25</v>
      </c>
      <c r="Q828" s="160">
        <f t="shared" si="90"/>
        <v>49043.466935342462</v>
      </c>
      <c r="R828" s="175">
        <f t="shared" si="88"/>
        <v>-3331.0930646575362</v>
      </c>
    </row>
    <row r="829" spans="2:18" ht="15" x14ac:dyDescent="0.2">
      <c r="B829" s="126">
        <v>825</v>
      </c>
      <c r="C829" s="129" t="s">
        <v>914</v>
      </c>
      <c r="D829" s="113">
        <v>42825</v>
      </c>
      <c r="E829" s="155">
        <v>44489</v>
      </c>
      <c r="F829" s="156">
        <f t="shared" si="89"/>
        <v>4.558904109589041</v>
      </c>
      <c r="G829" s="157">
        <v>8</v>
      </c>
      <c r="H829" s="158">
        <v>0.06</v>
      </c>
      <c r="I829" s="159">
        <f t="shared" si="91"/>
        <v>0.11874999999999999</v>
      </c>
      <c r="J829" s="213">
        <v>137277</v>
      </c>
      <c r="K829" s="214">
        <v>71658.87</v>
      </c>
      <c r="L829" s="128">
        <v>0.01</v>
      </c>
      <c r="M829" s="160">
        <f t="shared" si="85"/>
        <v>138649.76999999999</v>
      </c>
      <c r="N829" s="162">
        <f t="shared" si="86"/>
        <v>75060.806991780817</v>
      </c>
      <c r="O829" s="162">
        <f t="shared" si="87"/>
        <v>63588.963008219172</v>
      </c>
      <c r="P829" s="161">
        <v>0.25</v>
      </c>
      <c r="Q829" s="160">
        <f t="shared" si="90"/>
        <v>47691.722256164379</v>
      </c>
      <c r="R829" s="175">
        <f t="shared" si="88"/>
        <v>-23967.147743835616</v>
      </c>
    </row>
    <row r="830" spans="2:18" ht="15" x14ac:dyDescent="0.2">
      <c r="B830" s="126">
        <v>826</v>
      </c>
      <c r="C830" s="129" t="s">
        <v>733</v>
      </c>
      <c r="D830" s="113">
        <v>42825</v>
      </c>
      <c r="E830" s="155">
        <v>44489</v>
      </c>
      <c r="F830" s="156">
        <f t="shared" si="89"/>
        <v>4.558904109589041</v>
      </c>
      <c r="G830" s="157">
        <v>8</v>
      </c>
      <c r="H830" s="158">
        <v>0.06</v>
      </c>
      <c r="I830" s="159">
        <f t="shared" si="91"/>
        <v>0.11874999999999999</v>
      </c>
      <c r="J830" s="213">
        <v>275400</v>
      </c>
      <c r="K830" s="214">
        <v>153395.28</v>
      </c>
      <c r="L830" s="128">
        <v>0.01</v>
      </c>
      <c r="M830" s="160">
        <f t="shared" si="85"/>
        <v>278154</v>
      </c>
      <c r="N830" s="162">
        <f t="shared" si="86"/>
        <v>150584.19287671233</v>
      </c>
      <c r="O830" s="162">
        <f t="shared" si="87"/>
        <v>127569.80712328767</v>
      </c>
      <c r="P830" s="161">
        <v>0.25</v>
      </c>
      <c r="Q830" s="160">
        <f t="shared" si="90"/>
        <v>95677.355342465744</v>
      </c>
      <c r="R830" s="175">
        <f t="shared" si="88"/>
        <v>-57717.924657534255</v>
      </c>
    </row>
    <row r="831" spans="2:18" ht="15" x14ac:dyDescent="0.2">
      <c r="B831" s="126">
        <v>827</v>
      </c>
      <c r="C831" s="129" t="s">
        <v>954</v>
      </c>
      <c r="D831" s="113">
        <v>42825</v>
      </c>
      <c r="E831" s="155">
        <v>44489</v>
      </c>
      <c r="F831" s="156">
        <f t="shared" si="89"/>
        <v>4.558904109589041</v>
      </c>
      <c r="G831" s="157">
        <v>8</v>
      </c>
      <c r="H831" s="158">
        <v>0.06</v>
      </c>
      <c r="I831" s="159">
        <f t="shared" si="91"/>
        <v>0.11874999999999999</v>
      </c>
      <c r="J831" s="213">
        <v>119001</v>
      </c>
      <c r="K831" s="214">
        <v>66282.820000000007</v>
      </c>
      <c r="L831" s="128">
        <v>0.13</v>
      </c>
      <c r="M831" s="160">
        <f t="shared" si="85"/>
        <v>134471.12999999998</v>
      </c>
      <c r="N831" s="162">
        <f t="shared" si="86"/>
        <v>72798.617227397248</v>
      </c>
      <c r="O831" s="162">
        <f t="shared" si="87"/>
        <v>61672.512772602728</v>
      </c>
      <c r="P831" s="161">
        <v>0.25</v>
      </c>
      <c r="Q831" s="160">
        <f t="shared" si="90"/>
        <v>46254.384579452046</v>
      </c>
      <c r="R831" s="175">
        <f t="shared" si="88"/>
        <v>-20028.435420547961</v>
      </c>
    </row>
    <row r="832" spans="2:18" ht="15" x14ac:dyDescent="0.2">
      <c r="B832" s="126">
        <v>828</v>
      </c>
      <c r="C832" s="129" t="s">
        <v>980</v>
      </c>
      <c r="D832" s="113">
        <v>42825</v>
      </c>
      <c r="E832" s="155">
        <v>44489</v>
      </c>
      <c r="F832" s="156">
        <f t="shared" si="89"/>
        <v>4.558904109589041</v>
      </c>
      <c r="G832" s="157">
        <v>10</v>
      </c>
      <c r="H832" s="158">
        <v>0.06</v>
      </c>
      <c r="I832" s="159">
        <f t="shared" si="91"/>
        <v>9.5000000000000001E-2</v>
      </c>
      <c r="J832" s="213">
        <v>102000</v>
      </c>
      <c r="K832" s="214">
        <v>63213.45</v>
      </c>
      <c r="L832" s="128">
        <v>0.01</v>
      </c>
      <c r="M832" s="160">
        <f t="shared" si="85"/>
        <v>103020</v>
      </c>
      <c r="N832" s="162">
        <f t="shared" si="86"/>
        <v>44617.538630136987</v>
      </c>
      <c r="O832" s="162">
        <f t="shared" si="87"/>
        <v>58402.461369863013</v>
      </c>
      <c r="P832" s="161">
        <v>0.25</v>
      </c>
      <c r="Q832" s="160">
        <f t="shared" si="90"/>
        <v>43801.84602739726</v>
      </c>
      <c r="R832" s="175">
        <f t="shared" si="88"/>
        <v>-19411.603972602737</v>
      </c>
    </row>
    <row r="833" spans="2:18" ht="15" x14ac:dyDescent="0.2">
      <c r="B833" s="126">
        <v>829</v>
      </c>
      <c r="C833" s="129" t="s">
        <v>738</v>
      </c>
      <c r="D833" s="113">
        <v>42825</v>
      </c>
      <c r="E833" s="155">
        <v>44489</v>
      </c>
      <c r="F833" s="156">
        <f t="shared" si="89"/>
        <v>4.558904109589041</v>
      </c>
      <c r="G833" s="157">
        <v>8</v>
      </c>
      <c r="H833" s="158">
        <v>0.06</v>
      </c>
      <c r="I833" s="159">
        <f t="shared" si="91"/>
        <v>0.11874999999999999</v>
      </c>
      <c r="J833" s="213">
        <v>262500</v>
      </c>
      <c r="K833" s="214">
        <v>162681.68</v>
      </c>
      <c r="L833" s="128">
        <v>0.01</v>
      </c>
      <c r="M833" s="160">
        <f t="shared" si="85"/>
        <v>265125</v>
      </c>
      <c r="N833" s="162">
        <f t="shared" si="86"/>
        <v>143530.68493150684</v>
      </c>
      <c r="O833" s="162">
        <f t="shared" si="87"/>
        <v>121594.31506849316</v>
      </c>
      <c r="P833" s="161">
        <v>0.25</v>
      </c>
      <c r="Q833" s="160">
        <f t="shared" si="90"/>
        <v>91195.736301369878</v>
      </c>
      <c r="R833" s="175">
        <f t="shared" si="88"/>
        <v>-71485.943698630115</v>
      </c>
    </row>
    <row r="834" spans="2:18" ht="15" x14ac:dyDescent="0.2">
      <c r="B834" s="126">
        <v>830</v>
      </c>
      <c r="C834" s="129" t="s">
        <v>738</v>
      </c>
      <c r="D834" s="113">
        <v>42825</v>
      </c>
      <c r="E834" s="155">
        <v>44489</v>
      </c>
      <c r="F834" s="156">
        <f t="shared" si="89"/>
        <v>4.558904109589041</v>
      </c>
      <c r="G834" s="157">
        <v>8</v>
      </c>
      <c r="H834" s="158">
        <v>0.06</v>
      </c>
      <c r="I834" s="159">
        <f t="shared" si="91"/>
        <v>0.11874999999999999</v>
      </c>
      <c r="J834" s="213">
        <v>159365</v>
      </c>
      <c r="K834" s="214">
        <v>98764.82</v>
      </c>
      <c r="L834" s="128">
        <v>0.01</v>
      </c>
      <c r="M834" s="160">
        <f t="shared" si="85"/>
        <v>160958.65</v>
      </c>
      <c r="N834" s="162">
        <f t="shared" si="86"/>
        <v>87138.162301369855</v>
      </c>
      <c r="O834" s="162">
        <f t="shared" si="87"/>
        <v>73820.487698630139</v>
      </c>
      <c r="P834" s="161">
        <v>0.25</v>
      </c>
      <c r="Q834" s="160">
        <f t="shared" si="90"/>
        <v>55365.365773972604</v>
      </c>
      <c r="R834" s="175">
        <f t="shared" si="88"/>
        <v>-43399.454226027403</v>
      </c>
    </row>
    <row r="835" spans="2:18" ht="15" x14ac:dyDescent="0.2">
      <c r="B835" s="126">
        <v>831</v>
      </c>
      <c r="C835" s="134" t="s">
        <v>695</v>
      </c>
      <c r="D835" s="113">
        <v>42948</v>
      </c>
      <c r="E835" s="155">
        <v>44489</v>
      </c>
      <c r="F835" s="156">
        <f t="shared" si="89"/>
        <v>4.2219178082191782</v>
      </c>
      <c r="G835" s="157">
        <v>20</v>
      </c>
      <c r="H835" s="158">
        <v>0.06</v>
      </c>
      <c r="I835" s="159">
        <f t="shared" si="91"/>
        <v>4.7500000000000001E-2</v>
      </c>
      <c r="J835" s="213">
        <v>300000</v>
      </c>
      <c r="K835" s="214">
        <v>195526.03</v>
      </c>
      <c r="L835" s="128">
        <v>0.08</v>
      </c>
      <c r="M835" s="160">
        <f t="shared" si="85"/>
        <v>324000</v>
      </c>
      <c r="N835" s="162">
        <f t="shared" si="86"/>
        <v>64975.315068493153</v>
      </c>
      <c r="O835" s="162">
        <f t="shared" si="87"/>
        <v>259024.68493150684</v>
      </c>
      <c r="P835" s="161">
        <v>0.25</v>
      </c>
      <c r="Q835" s="160">
        <f t="shared" si="90"/>
        <v>194268.51369863012</v>
      </c>
      <c r="R835" s="175">
        <f t="shared" si="88"/>
        <v>-1257.5163013698766</v>
      </c>
    </row>
    <row r="836" spans="2:18" ht="15" x14ac:dyDescent="0.2">
      <c r="B836" s="126">
        <v>832</v>
      </c>
      <c r="C836" s="129" t="s">
        <v>868</v>
      </c>
      <c r="D836" s="113">
        <v>42996</v>
      </c>
      <c r="E836" s="155">
        <v>44489</v>
      </c>
      <c r="F836" s="156">
        <f t="shared" si="89"/>
        <v>4.0904109589041093</v>
      </c>
      <c r="G836" s="157">
        <v>8</v>
      </c>
      <c r="H836" s="158">
        <v>0.06</v>
      </c>
      <c r="I836" s="159">
        <f t="shared" si="91"/>
        <v>0.11874999999999999</v>
      </c>
      <c r="J836" s="213">
        <v>158000</v>
      </c>
      <c r="K836" s="214">
        <v>104950.96</v>
      </c>
      <c r="L836" s="128">
        <v>0.01</v>
      </c>
      <c r="M836" s="160">
        <f t="shared" si="85"/>
        <v>159580</v>
      </c>
      <c r="N836" s="162">
        <f t="shared" si="86"/>
        <v>77513.79897260273</v>
      </c>
      <c r="O836" s="162">
        <f t="shared" si="87"/>
        <v>82066.20102739727</v>
      </c>
      <c r="P836" s="161">
        <v>0.25</v>
      </c>
      <c r="Q836" s="160">
        <f t="shared" si="90"/>
        <v>61549.650770547953</v>
      </c>
      <c r="R836" s="175">
        <f t="shared" si="88"/>
        <v>-43401.309229452054</v>
      </c>
    </row>
    <row r="837" spans="2:18" ht="15" x14ac:dyDescent="0.2">
      <c r="B837" s="126">
        <v>833</v>
      </c>
      <c r="C837" s="129" t="s">
        <v>740</v>
      </c>
      <c r="D837" s="113">
        <v>43036</v>
      </c>
      <c r="E837" s="155">
        <v>44489</v>
      </c>
      <c r="F837" s="156">
        <f t="shared" si="89"/>
        <v>3.9808219178082194</v>
      </c>
      <c r="G837" s="157">
        <v>8</v>
      </c>
      <c r="H837" s="158">
        <v>0.06</v>
      </c>
      <c r="I837" s="159">
        <f t="shared" si="91"/>
        <v>0.11874999999999999</v>
      </c>
      <c r="J837" s="213">
        <v>262500</v>
      </c>
      <c r="K837" s="214">
        <v>177097.60000000001</v>
      </c>
      <c r="L837" s="128">
        <v>0.01</v>
      </c>
      <c r="M837" s="160">
        <f t="shared" ref="M837:M900" si="92">J837*(1+L837)</f>
        <v>265125</v>
      </c>
      <c r="N837" s="162">
        <f t="shared" ref="N837:N900" si="93">F837*I837*M837</f>
        <v>125330.58005136986</v>
      </c>
      <c r="O837" s="162">
        <f t="shared" ref="O837:O900" si="94">IF(M837-N837&lt;=0,5%*M837,M837-N837)</f>
        <v>139794.41994863015</v>
      </c>
      <c r="P837" s="161">
        <v>0.25</v>
      </c>
      <c r="Q837" s="160">
        <f t="shared" si="90"/>
        <v>104845.81496147261</v>
      </c>
      <c r="R837" s="175">
        <f t="shared" ref="R837:R900" si="95">Q837-K837</f>
        <v>-72251.785038527392</v>
      </c>
    </row>
    <row r="838" spans="2:18" ht="15" x14ac:dyDescent="0.2">
      <c r="B838" s="126">
        <v>834</v>
      </c>
      <c r="C838" s="129" t="s">
        <v>644</v>
      </c>
      <c r="D838" s="113">
        <v>43139</v>
      </c>
      <c r="E838" s="155">
        <v>44489</v>
      </c>
      <c r="F838" s="156">
        <f t="shared" ref="F838:F901" si="96">(E838-D838)/365</f>
        <v>3.6986301369863015</v>
      </c>
      <c r="G838" s="157">
        <v>8</v>
      </c>
      <c r="H838" s="158">
        <v>0.06</v>
      </c>
      <c r="I838" s="159">
        <f t="shared" si="91"/>
        <v>0.11874999999999999</v>
      </c>
      <c r="J838" s="213">
        <v>387480</v>
      </c>
      <c r="K838" s="214">
        <v>271803.95</v>
      </c>
      <c r="L838" s="128">
        <v>0</v>
      </c>
      <c r="M838" s="160">
        <f t="shared" si="92"/>
        <v>387480</v>
      </c>
      <c r="N838" s="162">
        <f t="shared" si="93"/>
        <v>170185.99315068492</v>
      </c>
      <c r="O838" s="162">
        <f t="shared" si="94"/>
        <v>217294.00684931508</v>
      </c>
      <c r="P838" s="161">
        <v>0.25</v>
      </c>
      <c r="Q838" s="160">
        <f t="shared" ref="Q838:Q901" si="97">IF(K838&lt;=0,0,IF(O838&gt;M838*H838, O838*(1-P838),M838*H838))</f>
        <v>162970.50513698632</v>
      </c>
      <c r="R838" s="175">
        <f t="shared" si="95"/>
        <v>-108833.44486301369</v>
      </c>
    </row>
    <row r="839" spans="2:18" ht="15" x14ac:dyDescent="0.2">
      <c r="B839" s="126">
        <v>835</v>
      </c>
      <c r="C839" s="129" t="s">
        <v>797</v>
      </c>
      <c r="D839" s="113">
        <v>43148</v>
      </c>
      <c r="E839" s="155">
        <v>44489</v>
      </c>
      <c r="F839" s="156">
        <f t="shared" si="96"/>
        <v>3.6739726027397261</v>
      </c>
      <c r="G839" s="157">
        <v>20</v>
      </c>
      <c r="H839" s="158">
        <v>0.06</v>
      </c>
      <c r="I839" s="159">
        <f t="shared" si="91"/>
        <v>4.7500000000000001E-2</v>
      </c>
      <c r="J839" s="213">
        <v>212696</v>
      </c>
      <c r="K839" s="214">
        <v>149697.19</v>
      </c>
      <c r="L839" s="128">
        <v>0</v>
      </c>
      <c r="M839" s="160">
        <f t="shared" si="92"/>
        <v>212696</v>
      </c>
      <c r="N839" s="162">
        <f t="shared" si="93"/>
        <v>37118.365643835619</v>
      </c>
      <c r="O839" s="162">
        <f t="shared" si="94"/>
        <v>175577.63435616437</v>
      </c>
      <c r="P839" s="161">
        <v>0.25</v>
      </c>
      <c r="Q839" s="160">
        <f t="shared" si="97"/>
        <v>131683.22576712328</v>
      </c>
      <c r="R839" s="175">
        <f t="shared" si="95"/>
        <v>-18013.964232876722</v>
      </c>
    </row>
    <row r="840" spans="2:18" ht="15" x14ac:dyDescent="0.2">
      <c r="B840" s="126">
        <v>836</v>
      </c>
      <c r="C840" s="129" t="s">
        <v>804</v>
      </c>
      <c r="D840" s="113">
        <v>43155</v>
      </c>
      <c r="E840" s="155">
        <v>44489</v>
      </c>
      <c r="F840" s="156">
        <f t="shared" si="96"/>
        <v>3.6547945205479451</v>
      </c>
      <c r="G840" s="157">
        <v>8</v>
      </c>
      <c r="H840" s="158">
        <v>0.06</v>
      </c>
      <c r="I840" s="159">
        <f t="shared" si="91"/>
        <v>0.11874999999999999</v>
      </c>
      <c r="J840" s="213">
        <v>210000</v>
      </c>
      <c r="K840" s="214">
        <v>148182.32999999999</v>
      </c>
      <c r="L840" s="128">
        <v>0</v>
      </c>
      <c r="M840" s="160">
        <f t="shared" si="92"/>
        <v>210000</v>
      </c>
      <c r="N840" s="162">
        <f t="shared" si="93"/>
        <v>91141.438356164377</v>
      </c>
      <c r="O840" s="162">
        <f t="shared" si="94"/>
        <v>118858.56164383562</v>
      </c>
      <c r="P840" s="161">
        <v>0.25</v>
      </c>
      <c r="Q840" s="160">
        <f t="shared" si="97"/>
        <v>89143.921232876717</v>
      </c>
      <c r="R840" s="175">
        <f t="shared" si="95"/>
        <v>-59038.40876712327</v>
      </c>
    </row>
    <row r="841" spans="2:18" ht="15" x14ac:dyDescent="0.2">
      <c r="B841" s="126">
        <v>837</v>
      </c>
      <c r="C841" s="129" t="s">
        <v>536</v>
      </c>
      <c r="D841" s="113">
        <v>43272</v>
      </c>
      <c r="E841" s="155">
        <v>44489</v>
      </c>
      <c r="F841" s="156">
        <f t="shared" si="96"/>
        <v>3.3342465753424659</v>
      </c>
      <c r="G841" s="157">
        <v>15</v>
      </c>
      <c r="H841" s="158">
        <v>0.06</v>
      </c>
      <c r="I841" s="159">
        <f t="shared" si="91"/>
        <v>6.3333333333333325E-2</v>
      </c>
      <c r="J841" s="213">
        <v>570000</v>
      </c>
      <c r="K841" s="214">
        <v>419566.85</v>
      </c>
      <c r="L841" s="128">
        <v>0</v>
      </c>
      <c r="M841" s="160">
        <f t="shared" si="92"/>
        <v>570000</v>
      </c>
      <c r="N841" s="162">
        <f t="shared" si="93"/>
        <v>120366.30136986301</v>
      </c>
      <c r="O841" s="162">
        <f t="shared" si="94"/>
        <v>449633.69863013702</v>
      </c>
      <c r="P841" s="161">
        <v>0.25</v>
      </c>
      <c r="Q841" s="160">
        <f t="shared" si="97"/>
        <v>337225.27397260279</v>
      </c>
      <c r="R841" s="175">
        <f t="shared" si="95"/>
        <v>-82341.576027397183</v>
      </c>
    </row>
    <row r="842" spans="2:18" ht="15" x14ac:dyDescent="0.2">
      <c r="B842" s="126">
        <v>838</v>
      </c>
      <c r="C842" s="129" t="s">
        <v>725</v>
      </c>
      <c r="D842" s="113">
        <v>43256</v>
      </c>
      <c r="E842" s="155">
        <v>44489</v>
      </c>
      <c r="F842" s="156">
        <f t="shared" si="96"/>
        <v>3.3780821917808219</v>
      </c>
      <c r="G842" s="157">
        <v>8</v>
      </c>
      <c r="H842" s="158">
        <v>0.06</v>
      </c>
      <c r="I842" s="159">
        <f t="shared" ref="I842:I905" si="98">(95/G842/100)</f>
        <v>0.11874999999999999</v>
      </c>
      <c r="J842" s="213">
        <v>279500</v>
      </c>
      <c r="K842" s="214">
        <v>204571.03</v>
      </c>
      <c r="L842" s="128">
        <v>0</v>
      </c>
      <c r="M842" s="160">
        <f t="shared" si="92"/>
        <v>279500</v>
      </c>
      <c r="N842" s="162">
        <f t="shared" si="93"/>
        <v>112120.65924657533</v>
      </c>
      <c r="O842" s="162">
        <f t="shared" si="94"/>
        <v>167379.34075342468</v>
      </c>
      <c r="P842" s="161">
        <v>0.25</v>
      </c>
      <c r="Q842" s="160">
        <f t="shared" si="97"/>
        <v>125534.50556506851</v>
      </c>
      <c r="R842" s="175">
        <f t="shared" si="95"/>
        <v>-79036.524434931489</v>
      </c>
    </row>
    <row r="843" spans="2:18" ht="15" x14ac:dyDescent="0.2">
      <c r="B843" s="126">
        <v>839</v>
      </c>
      <c r="C843" s="129" t="s">
        <v>725</v>
      </c>
      <c r="D843" s="113">
        <v>43256</v>
      </c>
      <c r="E843" s="155">
        <v>44489</v>
      </c>
      <c r="F843" s="156">
        <f t="shared" si="96"/>
        <v>3.3780821917808219</v>
      </c>
      <c r="G843" s="157">
        <v>8</v>
      </c>
      <c r="H843" s="158">
        <v>0.06</v>
      </c>
      <c r="I843" s="159">
        <f t="shared" si="98"/>
        <v>0.11874999999999999</v>
      </c>
      <c r="J843" s="213">
        <v>160000</v>
      </c>
      <c r="K843" s="214">
        <v>117106.85</v>
      </c>
      <c r="L843" s="128">
        <v>0</v>
      </c>
      <c r="M843" s="160">
        <f t="shared" si="92"/>
        <v>160000</v>
      </c>
      <c r="N843" s="162">
        <f t="shared" si="93"/>
        <v>64183.561643835608</v>
      </c>
      <c r="O843" s="162">
        <f t="shared" si="94"/>
        <v>95816.438356164392</v>
      </c>
      <c r="P843" s="161">
        <v>0.25</v>
      </c>
      <c r="Q843" s="160">
        <f t="shared" si="97"/>
        <v>71862.328767123297</v>
      </c>
      <c r="R843" s="175">
        <f t="shared" si="95"/>
        <v>-45244.521232876708</v>
      </c>
    </row>
    <row r="844" spans="2:18" ht="15" x14ac:dyDescent="0.2">
      <c r="B844" s="126">
        <v>840</v>
      </c>
      <c r="C844" s="129" t="s">
        <v>725</v>
      </c>
      <c r="D844" s="113">
        <v>43256</v>
      </c>
      <c r="E844" s="155">
        <v>44489</v>
      </c>
      <c r="F844" s="156">
        <f t="shared" si="96"/>
        <v>3.3780821917808219</v>
      </c>
      <c r="G844" s="157">
        <v>8</v>
      </c>
      <c r="H844" s="158">
        <v>0.06</v>
      </c>
      <c r="I844" s="159">
        <f t="shared" si="98"/>
        <v>0.11874999999999999</v>
      </c>
      <c r="J844" s="213">
        <v>160000</v>
      </c>
      <c r="K844" s="214">
        <v>117106.85</v>
      </c>
      <c r="L844" s="128">
        <v>0</v>
      </c>
      <c r="M844" s="160">
        <f t="shared" si="92"/>
        <v>160000</v>
      </c>
      <c r="N844" s="162">
        <f t="shared" si="93"/>
        <v>64183.561643835608</v>
      </c>
      <c r="O844" s="162">
        <f t="shared" si="94"/>
        <v>95816.438356164392</v>
      </c>
      <c r="P844" s="161">
        <v>0.25</v>
      </c>
      <c r="Q844" s="160">
        <f t="shared" si="97"/>
        <v>71862.328767123297</v>
      </c>
      <c r="R844" s="175">
        <f t="shared" si="95"/>
        <v>-45244.521232876708</v>
      </c>
    </row>
    <row r="845" spans="2:18" ht="15" x14ac:dyDescent="0.2">
      <c r="B845" s="126">
        <v>841</v>
      </c>
      <c r="C845" s="129" t="s">
        <v>900</v>
      </c>
      <c r="D845" s="113">
        <v>43224</v>
      </c>
      <c r="E845" s="155">
        <v>44489</v>
      </c>
      <c r="F845" s="156">
        <f t="shared" si="96"/>
        <v>3.4657534246575343</v>
      </c>
      <c r="G845" s="157">
        <v>8</v>
      </c>
      <c r="H845" s="158">
        <v>0.06</v>
      </c>
      <c r="I845" s="159">
        <f t="shared" si="98"/>
        <v>0.11874999999999999</v>
      </c>
      <c r="J845" s="213">
        <v>145000</v>
      </c>
      <c r="K845" s="214">
        <v>104920.41</v>
      </c>
      <c r="L845" s="128">
        <v>0</v>
      </c>
      <c r="M845" s="160">
        <f t="shared" si="92"/>
        <v>145000</v>
      </c>
      <c r="N845" s="162">
        <f t="shared" si="93"/>
        <v>59675.941780821915</v>
      </c>
      <c r="O845" s="162">
        <f t="shared" si="94"/>
        <v>85324.058219178085</v>
      </c>
      <c r="P845" s="161">
        <v>0.25</v>
      </c>
      <c r="Q845" s="160">
        <f t="shared" si="97"/>
        <v>63993.043664383564</v>
      </c>
      <c r="R845" s="175">
        <f t="shared" si="95"/>
        <v>-40927.36633561644</v>
      </c>
    </row>
    <row r="846" spans="2:18" ht="15" x14ac:dyDescent="0.2">
      <c r="B846" s="126">
        <v>842</v>
      </c>
      <c r="C846" s="129" t="s">
        <v>813</v>
      </c>
      <c r="D846" s="113">
        <v>43278</v>
      </c>
      <c r="E846" s="155">
        <v>44489</v>
      </c>
      <c r="F846" s="156">
        <f t="shared" si="96"/>
        <v>3.3178082191780822</v>
      </c>
      <c r="G846" s="157">
        <v>8</v>
      </c>
      <c r="H846" s="158">
        <v>0.06</v>
      </c>
      <c r="I846" s="159">
        <f t="shared" si="98"/>
        <v>0.11874999999999999</v>
      </c>
      <c r="J846" s="213">
        <v>205000</v>
      </c>
      <c r="K846" s="214">
        <v>151216.99</v>
      </c>
      <c r="L846" s="128">
        <v>0</v>
      </c>
      <c r="M846" s="160">
        <f t="shared" si="92"/>
        <v>205000</v>
      </c>
      <c r="N846" s="162">
        <f t="shared" si="93"/>
        <v>80767.893835616429</v>
      </c>
      <c r="O846" s="162">
        <f t="shared" si="94"/>
        <v>124232.10616438357</v>
      </c>
      <c r="P846" s="161">
        <v>0.25</v>
      </c>
      <c r="Q846" s="160">
        <f t="shared" si="97"/>
        <v>93174.079623287675</v>
      </c>
      <c r="R846" s="175">
        <f t="shared" si="95"/>
        <v>-58042.910376712316</v>
      </c>
    </row>
    <row r="847" spans="2:18" ht="15" x14ac:dyDescent="0.2">
      <c r="B847" s="126">
        <v>843</v>
      </c>
      <c r="C847" s="129" t="s">
        <v>677</v>
      </c>
      <c r="D847" s="113">
        <v>43300</v>
      </c>
      <c r="E847" s="155">
        <v>44489</v>
      </c>
      <c r="F847" s="156">
        <f t="shared" si="96"/>
        <v>3.2575342465753425</v>
      </c>
      <c r="G847" s="157">
        <v>8</v>
      </c>
      <c r="H847" s="158">
        <v>0.06</v>
      </c>
      <c r="I847" s="159">
        <f t="shared" si="98"/>
        <v>0.11874999999999999</v>
      </c>
      <c r="J847" s="213">
        <v>314000</v>
      </c>
      <c r="K847" s="214">
        <v>263104.73</v>
      </c>
      <c r="L847" s="128">
        <v>0</v>
      </c>
      <c r="M847" s="160">
        <f t="shared" si="92"/>
        <v>314000</v>
      </c>
      <c r="N847" s="162">
        <f t="shared" si="93"/>
        <v>121465.30821917807</v>
      </c>
      <c r="O847" s="162">
        <f t="shared" si="94"/>
        <v>192534.69178082194</v>
      </c>
      <c r="P847" s="161">
        <v>0.25</v>
      </c>
      <c r="Q847" s="160">
        <f t="shared" si="97"/>
        <v>144401.01883561647</v>
      </c>
      <c r="R847" s="175">
        <f t="shared" si="95"/>
        <v>-118703.71116438351</v>
      </c>
    </row>
    <row r="848" spans="2:18" ht="15" x14ac:dyDescent="0.2">
      <c r="B848" s="126">
        <v>844</v>
      </c>
      <c r="C848" s="129" t="s">
        <v>965</v>
      </c>
      <c r="D848" s="113">
        <v>43318</v>
      </c>
      <c r="E848" s="155">
        <v>44489</v>
      </c>
      <c r="F848" s="156">
        <f t="shared" si="96"/>
        <v>3.2082191780821918</v>
      </c>
      <c r="G848" s="157">
        <v>20</v>
      </c>
      <c r="H848" s="158">
        <v>0.06</v>
      </c>
      <c r="I848" s="159">
        <f t="shared" si="98"/>
        <v>4.7500000000000001E-2</v>
      </c>
      <c r="J848" s="213">
        <v>112195</v>
      </c>
      <c r="K848" s="214">
        <v>83928.01</v>
      </c>
      <c r="L848" s="128">
        <v>0</v>
      </c>
      <c r="M848" s="160">
        <f t="shared" si="92"/>
        <v>112195</v>
      </c>
      <c r="N848" s="162">
        <f t="shared" si="93"/>
        <v>17097.442157534249</v>
      </c>
      <c r="O848" s="162">
        <f t="shared" si="94"/>
        <v>95097.557842465758</v>
      </c>
      <c r="P848" s="161">
        <v>0.25</v>
      </c>
      <c r="Q848" s="160">
        <f t="shared" si="97"/>
        <v>71323.168381849318</v>
      </c>
      <c r="R848" s="175">
        <f t="shared" si="95"/>
        <v>-12604.841618150676</v>
      </c>
    </row>
    <row r="849" spans="2:18" ht="15" x14ac:dyDescent="0.2">
      <c r="B849" s="126">
        <v>845</v>
      </c>
      <c r="C849" s="129" t="s">
        <v>1306</v>
      </c>
      <c r="D849" s="113">
        <v>43381</v>
      </c>
      <c r="E849" s="155">
        <v>44489</v>
      </c>
      <c r="F849" s="156">
        <f t="shared" si="96"/>
        <v>3.0356164383561643</v>
      </c>
      <c r="G849" s="157">
        <v>10</v>
      </c>
      <c r="H849" s="158">
        <v>0.06</v>
      </c>
      <c r="I849" s="159">
        <f t="shared" si="98"/>
        <v>9.5000000000000001E-2</v>
      </c>
      <c r="J849" s="213">
        <v>25550</v>
      </c>
      <c r="K849" s="214">
        <v>21537.83</v>
      </c>
      <c r="L849" s="128">
        <v>0.02</v>
      </c>
      <c r="M849" s="160">
        <f t="shared" si="92"/>
        <v>26061</v>
      </c>
      <c r="N849" s="162">
        <f t="shared" si="93"/>
        <v>7515.5639999999994</v>
      </c>
      <c r="O849" s="162">
        <f t="shared" si="94"/>
        <v>18545.436000000002</v>
      </c>
      <c r="P849" s="161">
        <v>0.25</v>
      </c>
      <c r="Q849" s="160">
        <f t="shared" si="97"/>
        <v>13909.077000000001</v>
      </c>
      <c r="R849" s="175">
        <f t="shared" si="95"/>
        <v>-7628.7530000000006</v>
      </c>
    </row>
    <row r="850" spans="2:18" ht="15" x14ac:dyDescent="0.2">
      <c r="B850" s="126">
        <v>846</v>
      </c>
      <c r="C850" s="129" t="s">
        <v>838</v>
      </c>
      <c r="D850" s="113">
        <v>43393</v>
      </c>
      <c r="E850" s="155">
        <v>44489</v>
      </c>
      <c r="F850" s="156">
        <f t="shared" si="96"/>
        <v>3.0027397260273974</v>
      </c>
      <c r="G850" s="157">
        <v>20</v>
      </c>
      <c r="H850" s="158">
        <v>0.06</v>
      </c>
      <c r="I850" s="159">
        <f t="shared" si="98"/>
        <v>4.7500000000000001E-2</v>
      </c>
      <c r="J850" s="213">
        <v>185000</v>
      </c>
      <c r="K850" s="214">
        <v>142001.44</v>
      </c>
      <c r="L850" s="128">
        <v>0.01</v>
      </c>
      <c r="M850" s="160">
        <f t="shared" si="92"/>
        <v>186850</v>
      </c>
      <c r="N850" s="162">
        <f t="shared" si="93"/>
        <v>26650.441095890408</v>
      </c>
      <c r="O850" s="162">
        <f t="shared" si="94"/>
        <v>160199.55890410958</v>
      </c>
      <c r="P850" s="161">
        <v>0.25</v>
      </c>
      <c r="Q850" s="160">
        <f t="shared" si="97"/>
        <v>120149.66917808219</v>
      </c>
      <c r="R850" s="175">
        <f t="shared" si="95"/>
        <v>-21851.770821917817</v>
      </c>
    </row>
    <row r="851" spans="2:18" ht="15" x14ac:dyDescent="0.2">
      <c r="B851" s="126">
        <v>847</v>
      </c>
      <c r="C851" s="129" t="s">
        <v>916</v>
      </c>
      <c r="D851" s="113">
        <v>43383</v>
      </c>
      <c r="E851" s="155">
        <v>44489</v>
      </c>
      <c r="F851" s="156">
        <f t="shared" si="96"/>
        <v>3.0301369863013701</v>
      </c>
      <c r="G851" s="157">
        <v>8</v>
      </c>
      <c r="H851" s="158">
        <v>0.06</v>
      </c>
      <c r="I851" s="159">
        <f t="shared" si="98"/>
        <v>0.11874999999999999</v>
      </c>
      <c r="J851" s="213">
        <v>136000</v>
      </c>
      <c r="K851" s="214">
        <v>104036.27</v>
      </c>
      <c r="L851" s="128">
        <v>0</v>
      </c>
      <c r="M851" s="160">
        <f t="shared" si="92"/>
        <v>136000</v>
      </c>
      <c r="N851" s="162">
        <f t="shared" si="93"/>
        <v>48936.71232876712</v>
      </c>
      <c r="O851" s="162">
        <f t="shared" si="94"/>
        <v>87063.287671232887</v>
      </c>
      <c r="P851" s="161">
        <v>0.25</v>
      </c>
      <c r="Q851" s="160">
        <f t="shared" si="97"/>
        <v>65297.465753424665</v>
      </c>
      <c r="R851" s="175">
        <f t="shared" si="95"/>
        <v>-38738.804246575339</v>
      </c>
    </row>
    <row r="852" spans="2:18" ht="15" x14ac:dyDescent="0.2">
      <c r="B852" s="126">
        <v>848</v>
      </c>
      <c r="C852" s="129" t="s">
        <v>598</v>
      </c>
      <c r="D852" s="113">
        <v>43404</v>
      </c>
      <c r="E852" s="155">
        <v>44489</v>
      </c>
      <c r="F852" s="156">
        <f t="shared" si="96"/>
        <v>2.9726027397260273</v>
      </c>
      <c r="G852" s="157">
        <v>10</v>
      </c>
      <c r="H852" s="158">
        <v>0.06</v>
      </c>
      <c r="I852" s="159">
        <f t="shared" si="98"/>
        <v>9.5000000000000001E-2</v>
      </c>
      <c r="J852" s="213">
        <v>422750</v>
      </c>
      <c r="K852" s="214">
        <v>358051.87</v>
      </c>
      <c r="L852" s="128">
        <v>0.01</v>
      </c>
      <c r="M852" s="160">
        <f t="shared" si="92"/>
        <v>426977.5</v>
      </c>
      <c r="N852" s="162">
        <f t="shared" si="93"/>
        <v>120577.27619863013</v>
      </c>
      <c r="O852" s="162">
        <f t="shared" si="94"/>
        <v>306400.2238013699</v>
      </c>
      <c r="P852" s="161">
        <v>0.25</v>
      </c>
      <c r="Q852" s="160">
        <f t="shared" si="97"/>
        <v>229800.16785102742</v>
      </c>
      <c r="R852" s="175">
        <f t="shared" si="95"/>
        <v>-128251.70214897257</v>
      </c>
    </row>
    <row r="853" spans="2:18" ht="15" x14ac:dyDescent="0.2">
      <c r="B853" s="126">
        <v>849</v>
      </c>
      <c r="C853" s="129" t="s">
        <v>1038</v>
      </c>
      <c r="D853" s="113">
        <v>43439</v>
      </c>
      <c r="E853" s="155">
        <v>44489</v>
      </c>
      <c r="F853" s="156">
        <f t="shared" si="96"/>
        <v>2.8767123287671232</v>
      </c>
      <c r="G853" s="157">
        <v>8</v>
      </c>
      <c r="H853" s="158">
        <v>0.06</v>
      </c>
      <c r="I853" s="159">
        <f t="shared" si="98"/>
        <v>0.11874999999999999</v>
      </c>
      <c r="J853" s="213">
        <v>73766.960000000006</v>
      </c>
      <c r="K853" s="214">
        <v>57504.88</v>
      </c>
      <c r="L853" s="128">
        <v>0.04</v>
      </c>
      <c r="M853" s="160">
        <f t="shared" si="92"/>
        <v>76717.638400000011</v>
      </c>
      <c r="N853" s="162">
        <f t="shared" si="93"/>
        <v>26207.480926027401</v>
      </c>
      <c r="O853" s="162">
        <f t="shared" si="94"/>
        <v>50510.157473972606</v>
      </c>
      <c r="P853" s="161">
        <v>0.25</v>
      </c>
      <c r="Q853" s="160">
        <f t="shared" si="97"/>
        <v>37882.618105479458</v>
      </c>
      <c r="R853" s="175">
        <f t="shared" si="95"/>
        <v>-19622.261894520539</v>
      </c>
    </row>
    <row r="854" spans="2:18" ht="15" x14ac:dyDescent="0.2">
      <c r="B854" s="126">
        <v>850</v>
      </c>
      <c r="C854" s="129" t="s">
        <v>490</v>
      </c>
      <c r="D854" s="113">
        <v>43547</v>
      </c>
      <c r="E854" s="155">
        <v>44489</v>
      </c>
      <c r="F854" s="156">
        <f t="shared" si="96"/>
        <v>2.580821917808219</v>
      </c>
      <c r="G854" s="157">
        <v>8</v>
      </c>
      <c r="H854" s="158">
        <v>0.06</v>
      </c>
      <c r="I854" s="159">
        <f t="shared" si="98"/>
        <v>0.11874999999999999</v>
      </c>
      <c r="J854" s="213">
        <v>725000</v>
      </c>
      <c r="K854" s="214">
        <v>632034.47</v>
      </c>
      <c r="L854" s="128">
        <v>0</v>
      </c>
      <c r="M854" s="160">
        <f t="shared" si="92"/>
        <v>725000</v>
      </c>
      <c r="N854" s="162">
        <f t="shared" si="93"/>
        <v>222192.63698630134</v>
      </c>
      <c r="O854" s="162">
        <f t="shared" si="94"/>
        <v>502807.36301369866</v>
      </c>
      <c r="P854" s="161">
        <v>0.25</v>
      </c>
      <c r="Q854" s="160">
        <f t="shared" si="97"/>
        <v>377105.52226027398</v>
      </c>
      <c r="R854" s="175">
        <f t="shared" si="95"/>
        <v>-254928.94773972599</v>
      </c>
    </row>
    <row r="855" spans="2:18" ht="15" x14ac:dyDescent="0.2">
      <c r="B855" s="126">
        <v>851</v>
      </c>
      <c r="C855" s="129" t="s">
        <v>1206</v>
      </c>
      <c r="D855" s="113">
        <v>43547</v>
      </c>
      <c r="E855" s="155">
        <v>44489</v>
      </c>
      <c r="F855" s="156">
        <f t="shared" si="96"/>
        <v>2.580821917808219</v>
      </c>
      <c r="G855" s="157">
        <v>8</v>
      </c>
      <c r="H855" s="158">
        <v>0.06</v>
      </c>
      <c r="I855" s="159">
        <f t="shared" si="98"/>
        <v>0.11874999999999999</v>
      </c>
      <c r="J855" s="213">
        <v>40000</v>
      </c>
      <c r="K855" s="214">
        <v>35555.919999999998</v>
      </c>
      <c r="L855" s="128">
        <v>0</v>
      </c>
      <c r="M855" s="160">
        <f t="shared" si="92"/>
        <v>40000</v>
      </c>
      <c r="N855" s="162">
        <f t="shared" si="93"/>
        <v>12258.904109589039</v>
      </c>
      <c r="O855" s="162">
        <f t="shared" si="94"/>
        <v>27741.095890410961</v>
      </c>
      <c r="P855" s="161">
        <v>0.25</v>
      </c>
      <c r="Q855" s="160">
        <f t="shared" si="97"/>
        <v>20805.821917808222</v>
      </c>
      <c r="R855" s="175">
        <f t="shared" si="95"/>
        <v>-14750.098082191776</v>
      </c>
    </row>
    <row r="856" spans="2:18" ht="15" x14ac:dyDescent="0.2">
      <c r="B856" s="126">
        <v>852</v>
      </c>
      <c r="C856" s="129" t="s">
        <v>490</v>
      </c>
      <c r="D856" s="113">
        <v>43547</v>
      </c>
      <c r="E856" s="155">
        <v>44489</v>
      </c>
      <c r="F856" s="156">
        <f t="shared" si="96"/>
        <v>2.580821917808219</v>
      </c>
      <c r="G856" s="157">
        <v>8</v>
      </c>
      <c r="H856" s="158">
        <v>0.06</v>
      </c>
      <c r="I856" s="159">
        <f t="shared" si="98"/>
        <v>0.11874999999999999</v>
      </c>
      <c r="J856" s="213">
        <v>725000</v>
      </c>
      <c r="K856" s="214">
        <v>632034.47</v>
      </c>
      <c r="L856" s="128">
        <v>0</v>
      </c>
      <c r="M856" s="160">
        <f t="shared" si="92"/>
        <v>725000</v>
      </c>
      <c r="N856" s="162">
        <f t="shared" si="93"/>
        <v>222192.63698630134</v>
      </c>
      <c r="O856" s="162">
        <f t="shared" si="94"/>
        <v>502807.36301369866</v>
      </c>
      <c r="P856" s="161">
        <v>0.25</v>
      </c>
      <c r="Q856" s="160">
        <f t="shared" si="97"/>
        <v>377105.52226027398</v>
      </c>
      <c r="R856" s="175">
        <f t="shared" si="95"/>
        <v>-254928.94773972599</v>
      </c>
    </row>
    <row r="857" spans="2:18" ht="15" x14ac:dyDescent="0.2">
      <c r="B857" s="126">
        <v>853</v>
      </c>
      <c r="C857" s="129" t="s">
        <v>1206</v>
      </c>
      <c r="D857" s="113">
        <v>43547</v>
      </c>
      <c r="E857" s="155">
        <v>44489</v>
      </c>
      <c r="F857" s="156">
        <f t="shared" si="96"/>
        <v>2.580821917808219</v>
      </c>
      <c r="G857" s="157">
        <v>8</v>
      </c>
      <c r="H857" s="158">
        <v>0.06</v>
      </c>
      <c r="I857" s="159">
        <f t="shared" si="98"/>
        <v>0.11874999999999999</v>
      </c>
      <c r="J857" s="213">
        <v>40000</v>
      </c>
      <c r="K857" s="214">
        <v>35555.919999999998</v>
      </c>
      <c r="L857" s="128">
        <v>0</v>
      </c>
      <c r="M857" s="160">
        <f t="shared" si="92"/>
        <v>40000</v>
      </c>
      <c r="N857" s="162">
        <f t="shared" si="93"/>
        <v>12258.904109589039</v>
      </c>
      <c r="O857" s="162">
        <f t="shared" si="94"/>
        <v>27741.095890410961</v>
      </c>
      <c r="P857" s="161">
        <v>0.25</v>
      </c>
      <c r="Q857" s="160">
        <f t="shared" si="97"/>
        <v>20805.821917808222</v>
      </c>
      <c r="R857" s="175">
        <f t="shared" si="95"/>
        <v>-14750.098082191776</v>
      </c>
    </row>
    <row r="858" spans="2:18" ht="15" x14ac:dyDescent="0.2">
      <c r="B858" s="126">
        <v>854</v>
      </c>
      <c r="C858" s="129" t="s">
        <v>874</v>
      </c>
      <c r="D858" s="113">
        <v>43549</v>
      </c>
      <c r="E858" s="155">
        <v>44489</v>
      </c>
      <c r="F858" s="156">
        <f t="shared" si="96"/>
        <v>2.5753424657534247</v>
      </c>
      <c r="G858" s="157">
        <v>10</v>
      </c>
      <c r="H858" s="158">
        <v>0.06</v>
      </c>
      <c r="I858" s="159">
        <f t="shared" si="98"/>
        <v>9.5000000000000001E-2</v>
      </c>
      <c r="J858" s="213">
        <v>155876</v>
      </c>
      <c r="K858" s="214">
        <v>125975.57</v>
      </c>
      <c r="L858" s="128">
        <v>0</v>
      </c>
      <c r="M858" s="160">
        <f t="shared" si="92"/>
        <v>155876</v>
      </c>
      <c r="N858" s="162">
        <f t="shared" si="93"/>
        <v>38136.237808219179</v>
      </c>
      <c r="O858" s="162">
        <f t="shared" si="94"/>
        <v>117739.76219178081</v>
      </c>
      <c r="P858" s="161">
        <v>0.25</v>
      </c>
      <c r="Q858" s="160">
        <f t="shared" si="97"/>
        <v>88304.821643835603</v>
      </c>
      <c r="R858" s="175">
        <f t="shared" si="95"/>
        <v>-37670.748356164404</v>
      </c>
    </row>
    <row r="859" spans="2:18" ht="15" x14ac:dyDescent="0.2">
      <c r="B859" s="126">
        <v>855</v>
      </c>
      <c r="C859" s="129" t="s">
        <v>872</v>
      </c>
      <c r="D859" s="113">
        <v>43502</v>
      </c>
      <c r="E859" s="155">
        <v>44489</v>
      </c>
      <c r="F859" s="156">
        <f t="shared" si="96"/>
        <v>2.7041095890410958</v>
      </c>
      <c r="G859" s="157">
        <v>10</v>
      </c>
      <c r="H859" s="158">
        <v>0.06</v>
      </c>
      <c r="I859" s="159">
        <f t="shared" si="98"/>
        <v>9.5000000000000001E-2</v>
      </c>
      <c r="J859" s="213">
        <v>157250</v>
      </c>
      <c r="K859" s="214">
        <v>125162.38</v>
      </c>
      <c r="L859" s="128">
        <v>0.02</v>
      </c>
      <c r="M859" s="160">
        <f t="shared" si="92"/>
        <v>160395</v>
      </c>
      <c r="N859" s="162">
        <f t="shared" si="93"/>
        <v>41203.937465753421</v>
      </c>
      <c r="O859" s="162">
        <f t="shared" si="94"/>
        <v>119191.06253424658</v>
      </c>
      <c r="P859" s="161">
        <v>0.25</v>
      </c>
      <c r="Q859" s="160">
        <f t="shared" si="97"/>
        <v>89393.296900684931</v>
      </c>
      <c r="R859" s="175">
        <f t="shared" si="95"/>
        <v>-35769.083099315074</v>
      </c>
    </row>
    <row r="860" spans="2:18" ht="15" x14ac:dyDescent="0.2">
      <c r="B860" s="126">
        <v>856</v>
      </c>
      <c r="C860" s="129" t="s">
        <v>865</v>
      </c>
      <c r="D860" s="113">
        <v>43643</v>
      </c>
      <c r="E860" s="155">
        <v>44489</v>
      </c>
      <c r="F860" s="156">
        <f t="shared" si="96"/>
        <v>2.3178082191780822</v>
      </c>
      <c r="G860" s="157">
        <v>10</v>
      </c>
      <c r="H860" s="158">
        <v>0.06</v>
      </c>
      <c r="I860" s="159">
        <f t="shared" si="98"/>
        <v>9.5000000000000001E-2</v>
      </c>
      <c r="J860" s="213">
        <v>160000</v>
      </c>
      <c r="K860" s="214">
        <v>133209.67000000001</v>
      </c>
      <c r="L860" s="128">
        <v>0</v>
      </c>
      <c r="M860" s="160">
        <f t="shared" si="92"/>
        <v>160000</v>
      </c>
      <c r="N860" s="162">
        <f t="shared" si="93"/>
        <v>35230.684931506854</v>
      </c>
      <c r="O860" s="162">
        <f t="shared" si="94"/>
        <v>124769.31506849315</v>
      </c>
      <c r="P860" s="161">
        <v>0.25</v>
      </c>
      <c r="Q860" s="160">
        <f t="shared" si="97"/>
        <v>93576.986301369863</v>
      </c>
      <c r="R860" s="175">
        <f t="shared" si="95"/>
        <v>-39632.68369863015</v>
      </c>
    </row>
    <row r="861" spans="2:18" ht="15" x14ac:dyDescent="0.2">
      <c r="B861" s="126">
        <v>857</v>
      </c>
      <c r="C861" s="129" t="s">
        <v>632</v>
      </c>
      <c r="D861" s="113">
        <v>43769</v>
      </c>
      <c r="E861" s="155">
        <v>44489</v>
      </c>
      <c r="F861" s="156">
        <f t="shared" si="96"/>
        <v>1.9726027397260273</v>
      </c>
      <c r="G861" s="157">
        <v>20</v>
      </c>
      <c r="H861" s="158">
        <v>0.06</v>
      </c>
      <c r="I861" s="159">
        <f t="shared" si="98"/>
        <v>4.7500000000000001E-2</v>
      </c>
      <c r="J861" s="213">
        <v>410393.38</v>
      </c>
      <c r="K861" s="214">
        <v>355103.35</v>
      </c>
      <c r="L861" s="128">
        <v>0</v>
      </c>
      <c r="M861" s="160">
        <f t="shared" si="92"/>
        <v>410393.38</v>
      </c>
      <c r="N861" s="162">
        <f t="shared" si="93"/>
        <v>38453.297523287671</v>
      </c>
      <c r="O861" s="162">
        <f t="shared" si="94"/>
        <v>371940.08247671236</v>
      </c>
      <c r="P861" s="161">
        <v>0.25</v>
      </c>
      <c r="Q861" s="160">
        <f t="shared" si="97"/>
        <v>278955.06185753428</v>
      </c>
      <c r="R861" s="175">
        <f t="shared" si="95"/>
        <v>-76148.288142465695</v>
      </c>
    </row>
    <row r="862" spans="2:18" ht="15" x14ac:dyDescent="0.2">
      <c r="B862" s="126">
        <v>858</v>
      </c>
      <c r="C862" s="129" t="s">
        <v>967</v>
      </c>
      <c r="D862" s="113">
        <v>43664</v>
      </c>
      <c r="E862" s="155">
        <v>44489</v>
      </c>
      <c r="F862" s="156">
        <f t="shared" si="96"/>
        <v>2.2602739726027399</v>
      </c>
      <c r="G862" s="157">
        <v>8</v>
      </c>
      <c r="H862" s="158">
        <v>0.06</v>
      </c>
      <c r="I862" s="159">
        <f t="shared" si="98"/>
        <v>0.11874999999999999</v>
      </c>
      <c r="J862" s="213">
        <v>112195</v>
      </c>
      <c r="K862" s="214">
        <v>94020.87</v>
      </c>
      <c r="L862" s="128">
        <v>0</v>
      </c>
      <c r="M862" s="160">
        <f t="shared" si="92"/>
        <v>112195</v>
      </c>
      <c r="N862" s="162">
        <f t="shared" si="93"/>
        <v>30113.983304794525</v>
      </c>
      <c r="O862" s="162">
        <f t="shared" si="94"/>
        <v>82081.016695205471</v>
      </c>
      <c r="P862" s="161">
        <v>0.25</v>
      </c>
      <c r="Q862" s="160">
        <f t="shared" si="97"/>
        <v>61560.762521404104</v>
      </c>
      <c r="R862" s="175">
        <f t="shared" si="95"/>
        <v>-32460.107478595892</v>
      </c>
    </row>
    <row r="863" spans="2:18" ht="15" x14ac:dyDescent="0.2">
      <c r="B863" s="126">
        <v>859</v>
      </c>
      <c r="C863" s="129" t="s">
        <v>861</v>
      </c>
      <c r="D863" s="113">
        <v>43673</v>
      </c>
      <c r="E863" s="155">
        <v>44489</v>
      </c>
      <c r="F863" s="156">
        <f t="shared" si="96"/>
        <v>2.2356164383561645</v>
      </c>
      <c r="G863" s="157">
        <v>10</v>
      </c>
      <c r="H863" s="158">
        <v>0.06</v>
      </c>
      <c r="I863" s="159">
        <f t="shared" si="98"/>
        <v>9.5000000000000001E-2</v>
      </c>
      <c r="J863" s="213">
        <v>166600</v>
      </c>
      <c r="K863" s="214">
        <v>140002.28</v>
      </c>
      <c r="L863" s="128">
        <v>0.02</v>
      </c>
      <c r="M863" s="160">
        <f t="shared" si="92"/>
        <v>169932</v>
      </c>
      <c r="N863" s="162">
        <f t="shared" si="93"/>
        <v>36090.763397260278</v>
      </c>
      <c r="O863" s="162">
        <f t="shared" si="94"/>
        <v>133841.23660273972</v>
      </c>
      <c r="P863" s="161">
        <v>0.25</v>
      </c>
      <c r="Q863" s="160">
        <f t="shared" si="97"/>
        <v>100380.92745205479</v>
      </c>
      <c r="R863" s="175">
        <f t="shared" si="95"/>
        <v>-39621.352547945207</v>
      </c>
    </row>
    <row r="864" spans="2:18" ht="15" x14ac:dyDescent="0.2">
      <c r="B864" s="126">
        <v>860</v>
      </c>
      <c r="C864" s="129" t="s">
        <v>863</v>
      </c>
      <c r="D864" s="113">
        <v>43697</v>
      </c>
      <c r="E864" s="155">
        <v>44489</v>
      </c>
      <c r="F864" s="156">
        <f t="shared" si="96"/>
        <v>2.1698630136986301</v>
      </c>
      <c r="G864" s="157">
        <v>10</v>
      </c>
      <c r="H864" s="158">
        <v>0.06</v>
      </c>
      <c r="I864" s="159">
        <f t="shared" si="98"/>
        <v>9.5000000000000001E-2</v>
      </c>
      <c r="J864" s="213">
        <v>166600</v>
      </c>
      <c r="K864" s="214">
        <v>150457.35</v>
      </c>
      <c r="L864" s="128">
        <v>0.02</v>
      </c>
      <c r="M864" s="160">
        <f t="shared" si="92"/>
        <v>169932</v>
      </c>
      <c r="N864" s="162">
        <f t="shared" si="93"/>
        <v>35029.270356164387</v>
      </c>
      <c r="O864" s="162">
        <f t="shared" si="94"/>
        <v>134902.72964383563</v>
      </c>
      <c r="P864" s="161">
        <v>0.25</v>
      </c>
      <c r="Q864" s="160">
        <f t="shared" si="97"/>
        <v>101177.04723287672</v>
      </c>
      <c r="R864" s="175">
        <f t="shared" si="95"/>
        <v>-49280.302767123285</v>
      </c>
    </row>
    <row r="865" spans="2:18" ht="15" x14ac:dyDescent="0.2">
      <c r="B865" s="126">
        <v>861</v>
      </c>
      <c r="C865" s="129" t="s">
        <v>1238</v>
      </c>
      <c r="D865" s="113">
        <v>43823</v>
      </c>
      <c r="E865" s="155">
        <v>44489</v>
      </c>
      <c r="F865" s="156">
        <f t="shared" si="96"/>
        <v>1.8246575342465754</v>
      </c>
      <c r="G865" s="157">
        <v>3</v>
      </c>
      <c r="H865" s="158">
        <v>0.06</v>
      </c>
      <c r="I865" s="159">
        <f t="shared" si="98"/>
        <v>0.31666666666666665</v>
      </c>
      <c r="J865" s="213">
        <v>35714.28</v>
      </c>
      <c r="K865" s="214">
        <v>30325.63</v>
      </c>
      <c r="L865" s="128">
        <v>0</v>
      </c>
      <c r="M865" s="160">
        <f t="shared" si="92"/>
        <v>35714.28</v>
      </c>
      <c r="N865" s="162">
        <f t="shared" si="93"/>
        <v>20636.004526027398</v>
      </c>
      <c r="O865" s="162">
        <f t="shared" si="94"/>
        <v>15078.275473972601</v>
      </c>
      <c r="P865" s="161">
        <v>0.25</v>
      </c>
      <c r="Q865" s="160">
        <f t="shared" si="97"/>
        <v>11308.70660547945</v>
      </c>
      <c r="R865" s="175">
        <f t="shared" si="95"/>
        <v>-19016.923394520549</v>
      </c>
    </row>
    <row r="866" spans="2:18" ht="15" x14ac:dyDescent="0.2">
      <c r="B866" s="126">
        <v>862</v>
      </c>
      <c r="C866" s="129" t="s">
        <v>1285</v>
      </c>
      <c r="D866" s="113">
        <v>43720</v>
      </c>
      <c r="E866" s="155">
        <v>44489</v>
      </c>
      <c r="F866" s="156">
        <f t="shared" si="96"/>
        <v>2.106849315068493</v>
      </c>
      <c r="G866" s="157">
        <v>20</v>
      </c>
      <c r="H866" s="158">
        <v>0.06</v>
      </c>
      <c r="I866" s="159">
        <f t="shared" si="98"/>
        <v>4.7500000000000001E-2</v>
      </c>
      <c r="J866" s="213">
        <v>29500</v>
      </c>
      <c r="K866" s="214">
        <v>25150.32</v>
      </c>
      <c r="L866" s="128">
        <v>0.02</v>
      </c>
      <c r="M866" s="160">
        <f t="shared" si="92"/>
        <v>30090</v>
      </c>
      <c r="N866" s="162">
        <f t="shared" si="93"/>
        <v>3011.2670547945204</v>
      </c>
      <c r="O866" s="162">
        <f t="shared" si="94"/>
        <v>27078.73294520548</v>
      </c>
      <c r="P866" s="161">
        <v>0.25</v>
      </c>
      <c r="Q866" s="160">
        <f t="shared" si="97"/>
        <v>20309.049708904109</v>
      </c>
      <c r="R866" s="175">
        <f t="shared" si="95"/>
        <v>-4841.2702910958906</v>
      </c>
    </row>
    <row r="867" spans="2:18" ht="15" x14ac:dyDescent="0.2">
      <c r="B867" s="126">
        <v>863</v>
      </c>
      <c r="C867" s="129" t="s">
        <v>1197</v>
      </c>
      <c r="D867" s="113">
        <v>43769</v>
      </c>
      <c r="E867" s="155">
        <v>44489</v>
      </c>
      <c r="F867" s="156">
        <f t="shared" si="96"/>
        <v>1.9726027397260273</v>
      </c>
      <c r="G867" s="157">
        <v>20</v>
      </c>
      <c r="H867" s="158">
        <v>0.06</v>
      </c>
      <c r="I867" s="159">
        <f t="shared" si="98"/>
        <v>4.7500000000000001E-2</v>
      </c>
      <c r="J867" s="213">
        <v>43750</v>
      </c>
      <c r="K867" s="214">
        <v>37855.800000000003</v>
      </c>
      <c r="L867" s="128">
        <v>0.02</v>
      </c>
      <c r="M867" s="160">
        <f t="shared" si="92"/>
        <v>44625</v>
      </c>
      <c r="N867" s="162">
        <f t="shared" si="93"/>
        <v>4181.3013698630139</v>
      </c>
      <c r="O867" s="162">
        <f t="shared" si="94"/>
        <v>40443.698630136983</v>
      </c>
      <c r="P867" s="161">
        <v>0.25</v>
      </c>
      <c r="Q867" s="160">
        <f t="shared" si="97"/>
        <v>30332.773972602736</v>
      </c>
      <c r="R867" s="175">
        <f t="shared" si="95"/>
        <v>-7523.0260273972672</v>
      </c>
    </row>
    <row r="868" spans="2:18" ht="15" x14ac:dyDescent="0.2">
      <c r="B868" s="126">
        <v>864</v>
      </c>
      <c r="C868" s="129" t="s">
        <v>598</v>
      </c>
      <c r="D868" s="113">
        <v>43773</v>
      </c>
      <c r="E868" s="155">
        <v>44489</v>
      </c>
      <c r="F868" s="156">
        <f t="shared" si="96"/>
        <v>1.9616438356164383</v>
      </c>
      <c r="G868" s="157">
        <v>20</v>
      </c>
      <c r="H868" s="158">
        <v>0.06</v>
      </c>
      <c r="I868" s="159">
        <f t="shared" si="98"/>
        <v>4.7500000000000001E-2</v>
      </c>
      <c r="J868" s="213">
        <v>461220.4</v>
      </c>
      <c r="K868" s="214">
        <v>420115.78</v>
      </c>
      <c r="L868" s="128">
        <v>0.02</v>
      </c>
      <c r="M868" s="160">
        <f t="shared" si="92"/>
        <v>470444.80800000002</v>
      </c>
      <c r="N868" s="162">
        <f t="shared" si="93"/>
        <v>43835.14498652055</v>
      </c>
      <c r="O868" s="162">
        <f t="shared" si="94"/>
        <v>426609.66301347944</v>
      </c>
      <c r="P868" s="161">
        <v>0.25</v>
      </c>
      <c r="Q868" s="160">
        <f t="shared" si="97"/>
        <v>319957.24726010958</v>
      </c>
      <c r="R868" s="175">
        <f t="shared" si="95"/>
        <v>-100158.53273989045</v>
      </c>
    </row>
    <row r="869" spans="2:18" ht="15" x14ac:dyDescent="0.2">
      <c r="B869" s="126">
        <v>865</v>
      </c>
      <c r="C869" s="129" t="s">
        <v>367</v>
      </c>
      <c r="D869" s="113">
        <v>43819</v>
      </c>
      <c r="E869" s="155">
        <v>44489</v>
      </c>
      <c r="F869" s="156">
        <f t="shared" si="96"/>
        <v>1.8356164383561644</v>
      </c>
      <c r="G869" s="157">
        <v>15</v>
      </c>
      <c r="H869" s="158">
        <v>0.06</v>
      </c>
      <c r="I869" s="159">
        <f t="shared" si="98"/>
        <v>6.3333333333333325E-2</v>
      </c>
      <c r="J869" s="213">
        <v>1535000</v>
      </c>
      <c r="K869" s="214">
        <v>1348125.25</v>
      </c>
      <c r="L869" s="128">
        <v>0</v>
      </c>
      <c r="M869" s="160">
        <f t="shared" si="92"/>
        <v>1535000</v>
      </c>
      <c r="N869" s="162">
        <f t="shared" si="93"/>
        <v>178452.51141552508</v>
      </c>
      <c r="O869" s="162">
        <f t="shared" si="94"/>
        <v>1356547.4885844749</v>
      </c>
      <c r="P869" s="161">
        <v>0.25</v>
      </c>
      <c r="Q869" s="160">
        <f t="shared" si="97"/>
        <v>1017410.6164383562</v>
      </c>
      <c r="R869" s="175">
        <f t="shared" si="95"/>
        <v>-330714.63356164377</v>
      </c>
    </row>
    <row r="870" spans="2:18" ht="15" x14ac:dyDescent="0.2">
      <c r="B870" s="126">
        <v>866</v>
      </c>
      <c r="C870" s="129" t="s">
        <v>546</v>
      </c>
      <c r="D870" s="113">
        <v>43827</v>
      </c>
      <c r="E870" s="155">
        <v>44489</v>
      </c>
      <c r="F870" s="156">
        <f t="shared" si="96"/>
        <v>1.8136986301369864</v>
      </c>
      <c r="G870" s="157">
        <v>10</v>
      </c>
      <c r="H870" s="158">
        <v>0.06</v>
      </c>
      <c r="I870" s="159">
        <f t="shared" si="98"/>
        <v>9.5000000000000001E-2</v>
      </c>
      <c r="J870" s="213">
        <v>560000</v>
      </c>
      <c r="K870" s="214">
        <v>515325.79</v>
      </c>
      <c r="L870" s="128">
        <v>0</v>
      </c>
      <c r="M870" s="160">
        <f t="shared" si="92"/>
        <v>560000</v>
      </c>
      <c r="N870" s="162">
        <f t="shared" si="93"/>
        <v>96488.767123287675</v>
      </c>
      <c r="O870" s="162">
        <f t="shared" si="94"/>
        <v>463511.23287671234</v>
      </c>
      <c r="P870" s="161">
        <v>0.25</v>
      </c>
      <c r="Q870" s="160">
        <f t="shared" si="97"/>
        <v>347633.42465753423</v>
      </c>
      <c r="R870" s="175">
        <f t="shared" si="95"/>
        <v>-167692.36534246575</v>
      </c>
    </row>
    <row r="871" spans="2:18" ht="15" x14ac:dyDescent="0.2">
      <c r="B871" s="126">
        <v>867</v>
      </c>
      <c r="C871" s="129" t="s">
        <v>683</v>
      </c>
      <c r="D871" s="113">
        <v>43822</v>
      </c>
      <c r="E871" s="155">
        <v>44489</v>
      </c>
      <c r="F871" s="156">
        <f t="shared" si="96"/>
        <v>1.8273972602739725</v>
      </c>
      <c r="G871" s="157">
        <v>8</v>
      </c>
      <c r="H871" s="158">
        <v>0.06</v>
      </c>
      <c r="I871" s="159">
        <f t="shared" si="98"/>
        <v>0.11874999999999999</v>
      </c>
      <c r="J871" s="213">
        <v>312809</v>
      </c>
      <c r="K871" s="214">
        <v>274970.5</v>
      </c>
      <c r="L871" s="128">
        <v>0</v>
      </c>
      <c r="M871" s="160">
        <f t="shared" si="92"/>
        <v>312809</v>
      </c>
      <c r="N871" s="162">
        <f t="shared" si="93"/>
        <v>67880.624263698628</v>
      </c>
      <c r="O871" s="162">
        <f t="shared" si="94"/>
        <v>244928.37573630136</v>
      </c>
      <c r="P871" s="161">
        <v>0.25</v>
      </c>
      <c r="Q871" s="160">
        <f t="shared" si="97"/>
        <v>183696.28180222603</v>
      </c>
      <c r="R871" s="175">
        <f t="shared" si="95"/>
        <v>-91274.218197773967</v>
      </c>
    </row>
    <row r="872" spans="2:18" ht="15" x14ac:dyDescent="0.2">
      <c r="B872" s="126">
        <v>868</v>
      </c>
      <c r="C872" s="129" t="s">
        <v>669</v>
      </c>
      <c r="D872" s="113">
        <v>43806</v>
      </c>
      <c r="E872" s="155">
        <v>44489</v>
      </c>
      <c r="F872" s="156">
        <f t="shared" si="96"/>
        <v>1.8712328767123287</v>
      </c>
      <c r="G872" s="157">
        <v>10</v>
      </c>
      <c r="H872" s="158">
        <v>0.06</v>
      </c>
      <c r="I872" s="159">
        <f t="shared" si="98"/>
        <v>9.5000000000000001E-2</v>
      </c>
      <c r="J872" s="213">
        <v>340000</v>
      </c>
      <c r="K872" s="214">
        <v>297459.94</v>
      </c>
      <c r="L872" s="128">
        <v>0</v>
      </c>
      <c r="M872" s="160">
        <f t="shared" si="92"/>
        <v>340000</v>
      </c>
      <c r="N872" s="162">
        <f t="shared" si="93"/>
        <v>60440.821917808214</v>
      </c>
      <c r="O872" s="162">
        <f t="shared" si="94"/>
        <v>279559.17808219179</v>
      </c>
      <c r="P872" s="161">
        <v>0.25</v>
      </c>
      <c r="Q872" s="160">
        <f t="shared" si="97"/>
        <v>209669.38356164383</v>
      </c>
      <c r="R872" s="175">
        <f t="shared" si="95"/>
        <v>-87790.556438356172</v>
      </c>
    </row>
    <row r="873" spans="2:18" ht="15" x14ac:dyDescent="0.2">
      <c r="B873" s="126">
        <v>869</v>
      </c>
      <c r="C873" s="129" t="s">
        <v>744</v>
      </c>
      <c r="D873" s="113">
        <v>43826</v>
      </c>
      <c r="E873" s="155">
        <v>44489</v>
      </c>
      <c r="F873" s="156">
        <f t="shared" si="96"/>
        <v>1.8164383561643835</v>
      </c>
      <c r="G873" s="157">
        <v>8</v>
      </c>
      <c r="H873" s="158">
        <v>0.06</v>
      </c>
      <c r="I873" s="159">
        <f t="shared" si="98"/>
        <v>0.11874999999999999</v>
      </c>
      <c r="J873" s="213">
        <v>130000</v>
      </c>
      <c r="K873" s="214">
        <v>114409.75</v>
      </c>
      <c r="L873" s="128">
        <v>0</v>
      </c>
      <c r="M873" s="160">
        <f t="shared" si="92"/>
        <v>130000</v>
      </c>
      <c r="N873" s="162">
        <f t="shared" si="93"/>
        <v>28041.267123287671</v>
      </c>
      <c r="O873" s="162">
        <f t="shared" si="94"/>
        <v>101958.73287671233</v>
      </c>
      <c r="P873" s="161">
        <v>0.25</v>
      </c>
      <c r="Q873" s="160">
        <f t="shared" si="97"/>
        <v>76469.04965753424</v>
      </c>
      <c r="R873" s="175">
        <f t="shared" si="95"/>
        <v>-37940.70034246576</v>
      </c>
    </row>
    <row r="874" spans="2:18" ht="15" x14ac:dyDescent="0.2">
      <c r="B874" s="126">
        <v>870</v>
      </c>
      <c r="C874" s="129" t="s">
        <v>544</v>
      </c>
      <c r="D874" s="113">
        <v>43830</v>
      </c>
      <c r="E874" s="155">
        <v>44489</v>
      </c>
      <c r="F874" s="156">
        <f t="shared" si="96"/>
        <v>1.8054794520547945</v>
      </c>
      <c r="G874" s="157">
        <v>20</v>
      </c>
      <c r="H874" s="158">
        <v>0.06</v>
      </c>
      <c r="I874" s="159">
        <f t="shared" si="98"/>
        <v>4.7500000000000001E-2</v>
      </c>
      <c r="J874" s="213">
        <v>560052</v>
      </c>
      <c r="K874" s="214">
        <v>493469.38</v>
      </c>
      <c r="L874" s="128">
        <v>0.02</v>
      </c>
      <c r="M874" s="160">
        <f t="shared" si="92"/>
        <v>571253.04</v>
      </c>
      <c r="N874" s="162">
        <f t="shared" si="93"/>
        <v>48990.8172180822</v>
      </c>
      <c r="O874" s="162">
        <f t="shared" si="94"/>
        <v>522262.22278191784</v>
      </c>
      <c r="P874" s="161">
        <v>0.25</v>
      </c>
      <c r="Q874" s="160">
        <f t="shared" si="97"/>
        <v>391696.66708643839</v>
      </c>
      <c r="R874" s="175">
        <f t="shared" si="95"/>
        <v>-101772.71291356161</v>
      </c>
    </row>
    <row r="875" spans="2:18" ht="15" x14ac:dyDescent="0.2">
      <c r="B875" s="126">
        <v>871</v>
      </c>
      <c r="C875" s="129" t="s">
        <v>614</v>
      </c>
      <c r="D875" s="113">
        <v>43830</v>
      </c>
      <c r="E875" s="155">
        <v>44489</v>
      </c>
      <c r="F875" s="156">
        <f t="shared" si="96"/>
        <v>1.8054794520547945</v>
      </c>
      <c r="G875" s="157">
        <v>20</v>
      </c>
      <c r="H875" s="158">
        <v>0.06</v>
      </c>
      <c r="I875" s="159">
        <f t="shared" si="98"/>
        <v>4.7500000000000001E-2</v>
      </c>
      <c r="J875" s="213">
        <v>430560</v>
      </c>
      <c r="K875" s="214">
        <v>379372.23</v>
      </c>
      <c r="L875" s="128">
        <v>0.02</v>
      </c>
      <c r="M875" s="160">
        <f t="shared" si="92"/>
        <v>439171.2</v>
      </c>
      <c r="N875" s="162">
        <f t="shared" si="93"/>
        <v>37663.442432876713</v>
      </c>
      <c r="O875" s="162">
        <f t="shared" si="94"/>
        <v>401507.75756712328</v>
      </c>
      <c r="P875" s="161">
        <v>0.25</v>
      </c>
      <c r="Q875" s="160">
        <f t="shared" si="97"/>
        <v>301130.81817534246</v>
      </c>
      <c r="R875" s="175">
        <f t="shared" si="95"/>
        <v>-78241.411824657524</v>
      </c>
    </row>
    <row r="876" spans="2:18" ht="15" x14ac:dyDescent="0.2">
      <c r="B876" s="126">
        <v>872</v>
      </c>
      <c r="C876" s="129" t="s">
        <v>744</v>
      </c>
      <c r="D876" s="113">
        <v>43873</v>
      </c>
      <c r="E876" s="155">
        <v>44489</v>
      </c>
      <c r="F876" s="156">
        <f t="shared" si="96"/>
        <v>1.6876712328767123</v>
      </c>
      <c r="G876" s="157">
        <v>8</v>
      </c>
      <c r="H876" s="158">
        <v>0.06</v>
      </c>
      <c r="I876" s="159">
        <f t="shared" si="98"/>
        <v>0.11874999999999999</v>
      </c>
      <c r="J876" s="213">
        <v>261000</v>
      </c>
      <c r="K876" s="214">
        <v>232884.53</v>
      </c>
      <c r="L876" s="128">
        <v>0</v>
      </c>
      <c r="M876" s="160">
        <f t="shared" si="92"/>
        <v>261000</v>
      </c>
      <c r="N876" s="162">
        <f t="shared" si="93"/>
        <v>52307.260273972599</v>
      </c>
      <c r="O876" s="162">
        <f t="shared" si="94"/>
        <v>208692.73972602742</v>
      </c>
      <c r="P876" s="161">
        <v>0.25</v>
      </c>
      <c r="Q876" s="160">
        <f t="shared" si="97"/>
        <v>156519.55479452055</v>
      </c>
      <c r="R876" s="175">
        <f t="shared" si="95"/>
        <v>-76364.975205479452</v>
      </c>
    </row>
    <row r="877" spans="2:18" ht="15" x14ac:dyDescent="0.2">
      <c r="B877" s="126">
        <v>873</v>
      </c>
      <c r="C877" s="129" t="s">
        <v>806</v>
      </c>
      <c r="D877" s="113">
        <v>43889</v>
      </c>
      <c r="E877" s="155">
        <v>44489</v>
      </c>
      <c r="F877" s="156">
        <f t="shared" si="96"/>
        <v>1.6438356164383561</v>
      </c>
      <c r="G877" s="157">
        <v>8</v>
      </c>
      <c r="H877" s="158">
        <v>0.06</v>
      </c>
      <c r="I877" s="159">
        <f t="shared" si="98"/>
        <v>0.11874999999999999</v>
      </c>
      <c r="J877" s="213">
        <v>102500</v>
      </c>
      <c r="K877" s="214">
        <v>91884.29</v>
      </c>
      <c r="L877" s="128">
        <v>0</v>
      </c>
      <c r="M877" s="160">
        <f t="shared" si="92"/>
        <v>102500</v>
      </c>
      <c r="N877" s="162">
        <f t="shared" si="93"/>
        <v>20008.561643835616</v>
      </c>
      <c r="O877" s="162">
        <f t="shared" si="94"/>
        <v>82491.438356164377</v>
      </c>
      <c r="P877" s="161">
        <v>0.25</v>
      </c>
      <c r="Q877" s="160">
        <f t="shared" si="97"/>
        <v>61868.578767123283</v>
      </c>
      <c r="R877" s="175">
        <f t="shared" si="95"/>
        <v>-30015.711232876711</v>
      </c>
    </row>
    <row r="878" spans="2:18" ht="15" x14ac:dyDescent="0.2">
      <c r="B878" s="126">
        <v>874</v>
      </c>
      <c r="C878" s="129" t="s">
        <v>806</v>
      </c>
      <c r="D878" s="113">
        <v>43879</v>
      </c>
      <c r="E878" s="155">
        <v>44489</v>
      </c>
      <c r="F878" s="156">
        <f t="shared" si="96"/>
        <v>1.6712328767123288</v>
      </c>
      <c r="G878" s="157">
        <v>8</v>
      </c>
      <c r="H878" s="158">
        <v>0.06</v>
      </c>
      <c r="I878" s="159">
        <f t="shared" si="98"/>
        <v>0.11874999999999999</v>
      </c>
      <c r="J878" s="213">
        <v>208200</v>
      </c>
      <c r="K878" s="214">
        <v>186096.6</v>
      </c>
      <c r="L878" s="128">
        <v>0</v>
      </c>
      <c r="M878" s="160">
        <f t="shared" si="92"/>
        <v>208200</v>
      </c>
      <c r="N878" s="162">
        <f t="shared" si="93"/>
        <v>41319.143835616436</v>
      </c>
      <c r="O878" s="162">
        <f t="shared" si="94"/>
        <v>166880.85616438356</v>
      </c>
      <c r="P878" s="161">
        <v>0.25</v>
      </c>
      <c r="Q878" s="160">
        <f t="shared" si="97"/>
        <v>125160.64212328766</v>
      </c>
      <c r="R878" s="175">
        <f t="shared" si="95"/>
        <v>-60935.957876712346</v>
      </c>
    </row>
    <row r="879" spans="2:18" ht="15" x14ac:dyDescent="0.2">
      <c r="B879" s="126">
        <v>875</v>
      </c>
      <c r="C879" s="129" t="s">
        <v>824</v>
      </c>
      <c r="D879" s="113">
        <v>43894</v>
      </c>
      <c r="E879" s="155">
        <v>44489</v>
      </c>
      <c r="F879" s="156">
        <f t="shared" si="96"/>
        <v>1.6301369863013699</v>
      </c>
      <c r="G879" s="157">
        <v>8</v>
      </c>
      <c r="H879" s="158">
        <v>0.06</v>
      </c>
      <c r="I879" s="159">
        <f t="shared" si="98"/>
        <v>0.11874999999999999</v>
      </c>
      <c r="J879" s="213">
        <v>183550</v>
      </c>
      <c r="K879" s="214">
        <v>156733.18</v>
      </c>
      <c r="L879" s="128">
        <v>0</v>
      </c>
      <c r="M879" s="160">
        <f t="shared" si="92"/>
        <v>183550</v>
      </c>
      <c r="N879" s="162">
        <f t="shared" si="93"/>
        <v>35531.382705479453</v>
      </c>
      <c r="O879" s="162">
        <f t="shared" si="94"/>
        <v>148018.61729452055</v>
      </c>
      <c r="P879" s="161">
        <v>0.25</v>
      </c>
      <c r="Q879" s="160">
        <f t="shared" si="97"/>
        <v>111013.96297089041</v>
      </c>
      <c r="R879" s="175">
        <f t="shared" si="95"/>
        <v>-45719.217029109583</v>
      </c>
    </row>
    <row r="880" spans="2:18" ht="15" x14ac:dyDescent="0.2">
      <c r="B880" s="126">
        <v>876</v>
      </c>
      <c r="C880" s="129" t="s">
        <v>675</v>
      </c>
      <c r="D880" s="113">
        <v>43921</v>
      </c>
      <c r="E880" s="155">
        <v>44489</v>
      </c>
      <c r="F880" s="156">
        <f t="shared" si="96"/>
        <v>1.5561643835616439</v>
      </c>
      <c r="G880" s="157">
        <v>15</v>
      </c>
      <c r="H880" s="158">
        <v>0.06</v>
      </c>
      <c r="I880" s="159">
        <f t="shared" si="98"/>
        <v>6.3333333333333325E-2</v>
      </c>
      <c r="J880" s="213">
        <v>250735.57</v>
      </c>
      <c r="K880" s="214">
        <v>12536.78</v>
      </c>
      <c r="L880" s="128">
        <v>0</v>
      </c>
      <c r="M880" s="160">
        <f t="shared" si="92"/>
        <v>250735.57</v>
      </c>
      <c r="N880" s="162">
        <f t="shared" si="93"/>
        <v>24711.765035981734</v>
      </c>
      <c r="O880" s="162">
        <f t="shared" si="94"/>
        <v>226023.80496401829</v>
      </c>
      <c r="P880" s="161">
        <v>0.25</v>
      </c>
      <c r="Q880" s="160">
        <f t="shared" si="97"/>
        <v>169517.85372301372</v>
      </c>
      <c r="R880" s="176">
        <f t="shared" si="95"/>
        <v>156981.07372301372</v>
      </c>
    </row>
    <row r="881" spans="2:18" ht="15" x14ac:dyDescent="0.2">
      <c r="B881" s="126">
        <v>877</v>
      </c>
      <c r="C881" s="129" t="s">
        <v>1419</v>
      </c>
      <c r="D881" s="113">
        <v>44002</v>
      </c>
      <c r="E881" s="155">
        <v>44489</v>
      </c>
      <c r="F881" s="156">
        <f t="shared" si="96"/>
        <v>1.3342465753424657</v>
      </c>
      <c r="G881" s="157">
        <v>5</v>
      </c>
      <c r="H881" s="158">
        <v>0.06</v>
      </c>
      <c r="I881" s="159">
        <f t="shared" si="98"/>
        <v>0.19</v>
      </c>
      <c r="J881" s="213">
        <v>17500</v>
      </c>
      <c r="K881" s="214">
        <v>15645.55</v>
      </c>
      <c r="L881" s="128">
        <v>0</v>
      </c>
      <c r="M881" s="160">
        <f t="shared" si="92"/>
        <v>17500</v>
      </c>
      <c r="N881" s="162">
        <f t="shared" si="93"/>
        <v>4436.3698630136987</v>
      </c>
      <c r="O881" s="162">
        <f t="shared" si="94"/>
        <v>13063.630136986301</v>
      </c>
      <c r="P881" s="161">
        <v>0.25</v>
      </c>
      <c r="Q881" s="160">
        <f t="shared" si="97"/>
        <v>9797.7226027397264</v>
      </c>
      <c r="R881" s="175">
        <f t="shared" si="95"/>
        <v>-5847.8273972602728</v>
      </c>
    </row>
    <row r="882" spans="2:18" ht="15" x14ac:dyDescent="0.2">
      <c r="B882" s="126">
        <v>878</v>
      </c>
      <c r="C882" s="129" t="s">
        <v>817</v>
      </c>
      <c r="D882" s="113">
        <v>43964</v>
      </c>
      <c r="E882" s="155">
        <v>44489</v>
      </c>
      <c r="F882" s="156">
        <f t="shared" si="96"/>
        <v>1.4383561643835616</v>
      </c>
      <c r="G882" s="157">
        <v>8</v>
      </c>
      <c r="H882" s="158">
        <v>0.06</v>
      </c>
      <c r="I882" s="159">
        <f t="shared" si="98"/>
        <v>0.11874999999999999</v>
      </c>
      <c r="J882" s="213">
        <v>203066</v>
      </c>
      <c r="K882" s="214">
        <v>192283.72</v>
      </c>
      <c r="L882" s="128">
        <v>0</v>
      </c>
      <c r="M882" s="160">
        <f t="shared" si="92"/>
        <v>203066</v>
      </c>
      <c r="N882" s="162">
        <f t="shared" si="93"/>
        <v>34684.64640410959</v>
      </c>
      <c r="O882" s="162">
        <f t="shared" si="94"/>
        <v>168381.3535958904</v>
      </c>
      <c r="P882" s="161">
        <v>0.25</v>
      </c>
      <c r="Q882" s="160">
        <f t="shared" si="97"/>
        <v>126286.0151969178</v>
      </c>
      <c r="R882" s="175">
        <f t="shared" si="95"/>
        <v>-65997.704803082204</v>
      </c>
    </row>
    <row r="883" spans="2:18" ht="15" x14ac:dyDescent="0.2">
      <c r="B883" s="126">
        <v>879</v>
      </c>
      <c r="C883" s="129" t="s">
        <v>1552</v>
      </c>
      <c r="D883" s="113">
        <v>43980</v>
      </c>
      <c r="E883" s="155">
        <v>44489</v>
      </c>
      <c r="F883" s="156">
        <f t="shared" si="96"/>
        <v>1.3945205479452054</v>
      </c>
      <c r="G883" s="157">
        <v>10</v>
      </c>
      <c r="H883" s="158">
        <v>0.06</v>
      </c>
      <c r="I883" s="159">
        <f t="shared" si="98"/>
        <v>9.5000000000000001E-2</v>
      </c>
      <c r="J883" s="213">
        <v>11275</v>
      </c>
      <c r="K883" s="214">
        <v>10705.98</v>
      </c>
      <c r="L883" s="128">
        <v>0</v>
      </c>
      <c r="M883" s="160">
        <f t="shared" si="92"/>
        <v>11275</v>
      </c>
      <c r="N883" s="162">
        <f t="shared" si="93"/>
        <v>1493.7058219178084</v>
      </c>
      <c r="O883" s="162">
        <f t="shared" si="94"/>
        <v>9781.2941780821911</v>
      </c>
      <c r="P883" s="161">
        <v>0.25</v>
      </c>
      <c r="Q883" s="160">
        <f t="shared" si="97"/>
        <v>7335.9706335616429</v>
      </c>
      <c r="R883" s="175">
        <f t="shared" si="95"/>
        <v>-3370.0093664383567</v>
      </c>
    </row>
    <row r="884" spans="2:18" ht="15" x14ac:dyDescent="0.2">
      <c r="B884" s="126">
        <v>880</v>
      </c>
      <c r="C884" s="129" t="s">
        <v>834</v>
      </c>
      <c r="D884" s="113">
        <v>44008</v>
      </c>
      <c r="E884" s="155">
        <v>44489</v>
      </c>
      <c r="F884" s="156">
        <f t="shared" si="96"/>
        <v>1.3178082191780822</v>
      </c>
      <c r="G884" s="157">
        <v>5</v>
      </c>
      <c r="H884" s="158">
        <v>0.06</v>
      </c>
      <c r="I884" s="159">
        <f t="shared" si="98"/>
        <v>0.19</v>
      </c>
      <c r="J884" s="213">
        <v>186816.34</v>
      </c>
      <c r="K884" s="214">
        <v>173250.4</v>
      </c>
      <c r="L884" s="128">
        <v>0</v>
      </c>
      <c r="M884" s="160">
        <f t="shared" si="92"/>
        <v>186816.34</v>
      </c>
      <c r="N884" s="162">
        <f t="shared" si="93"/>
        <v>46775.740582465754</v>
      </c>
      <c r="O884" s="162">
        <f t="shared" si="94"/>
        <v>140040.59941753425</v>
      </c>
      <c r="P884" s="161">
        <v>0.25</v>
      </c>
      <c r="Q884" s="160">
        <f t="shared" si="97"/>
        <v>105030.44956315069</v>
      </c>
      <c r="R884" s="175">
        <f t="shared" si="95"/>
        <v>-68219.950436849307</v>
      </c>
    </row>
    <row r="885" spans="2:18" ht="15" x14ac:dyDescent="0.2">
      <c r="B885" s="126">
        <v>881</v>
      </c>
      <c r="C885" s="129" t="s">
        <v>876</v>
      </c>
      <c r="D885" s="113">
        <v>44012</v>
      </c>
      <c r="E885" s="155">
        <v>44489</v>
      </c>
      <c r="F885" s="156">
        <f t="shared" si="96"/>
        <v>1.3068493150684932</v>
      </c>
      <c r="G885" s="157">
        <v>8</v>
      </c>
      <c r="H885" s="158">
        <v>0.06</v>
      </c>
      <c r="I885" s="159">
        <f t="shared" si="98"/>
        <v>0.11874999999999999</v>
      </c>
      <c r="J885" s="213">
        <v>154565.92000000001</v>
      </c>
      <c r="K885" s="214">
        <v>143502.81</v>
      </c>
      <c r="L885" s="128">
        <v>0</v>
      </c>
      <c r="M885" s="160">
        <f t="shared" si="92"/>
        <v>154565.92000000001</v>
      </c>
      <c r="N885" s="162">
        <f t="shared" si="93"/>
        <v>23986.83104383562</v>
      </c>
      <c r="O885" s="162">
        <f t="shared" si="94"/>
        <v>130579.0889561644</v>
      </c>
      <c r="P885" s="161">
        <v>0.25</v>
      </c>
      <c r="Q885" s="160">
        <f t="shared" si="97"/>
        <v>97934.316717123293</v>
      </c>
      <c r="R885" s="175">
        <f t="shared" si="95"/>
        <v>-45568.493282876705</v>
      </c>
    </row>
    <row r="886" spans="2:18" ht="15" x14ac:dyDescent="0.2">
      <c r="B886" s="126">
        <v>882</v>
      </c>
      <c r="C886" s="129" t="s">
        <v>811</v>
      </c>
      <c r="D886" s="113">
        <v>44012</v>
      </c>
      <c r="E886" s="155">
        <v>44489</v>
      </c>
      <c r="F886" s="156">
        <f t="shared" si="96"/>
        <v>1.3068493150684932</v>
      </c>
      <c r="G886" s="157">
        <v>8</v>
      </c>
      <c r="H886" s="158">
        <v>0.06</v>
      </c>
      <c r="I886" s="159">
        <f t="shared" si="98"/>
        <v>0.11874999999999999</v>
      </c>
      <c r="J886" s="213">
        <v>206000</v>
      </c>
      <c r="K886" s="214">
        <v>191255.48</v>
      </c>
      <c r="L886" s="128">
        <v>0</v>
      </c>
      <c r="M886" s="160">
        <f t="shared" si="92"/>
        <v>206000</v>
      </c>
      <c r="N886" s="162">
        <f t="shared" si="93"/>
        <v>31968.801369863013</v>
      </c>
      <c r="O886" s="162">
        <f t="shared" si="94"/>
        <v>174031.19863013699</v>
      </c>
      <c r="P886" s="161">
        <v>0.25</v>
      </c>
      <c r="Q886" s="160">
        <f t="shared" si="97"/>
        <v>130523.39897260274</v>
      </c>
      <c r="R886" s="175">
        <f t="shared" si="95"/>
        <v>-60732.081027397275</v>
      </c>
    </row>
    <row r="887" spans="2:18" ht="15" x14ac:dyDescent="0.2">
      <c r="B887" s="126">
        <v>883</v>
      </c>
      <c r="C887" s="129" t="s">
        <v>511</v>
      </c>
      <c r="D887" s="113">
        <v>44039</v>
      </c>
      <c r="E887" s="155">
        <v>44489</v>
      </c>
      <c r="F887" s="156">
        <f t="shared" si="96"/>
        <v>1.2328767123287672</v>
      </c>
      <c r="G887" s="157">
        <v>15</v>
      </c>
      <c r="H887" s="158">
        <v>0.06</v>
      </c>
      <c r="I887" s="159">
        <f t="shared" si="98"/>
        <v>6.3333333333333325E-2</v>
      </c>
      <c r="J887" s="213">
        <v>650000</v>
      </c>
      <c r="K887" s="214">
        <v>608043.84</v>
      </c>
      <c r="L887" s="128">
        <v>0</v>
      </c>
      <c r="M887" s="160">
        <f t="shared" si="92"/>
        <v>650000</v>
      </c>
      <c r="N887" s="162">
        <f t="shared" si="93"/>
        <v>50753.424657534248</v>
      </c>
      <c r="O887" s="162">
        <f t="shared" si="94"/>
        <v>599246.57534246577</v>
      </c>
      <c r="P887" s="161">
        <v>0.25</v>
      </c>
      <c r="Q887" s="160">
        <f t="shared" si="97"/>
        <v>449434.93150684936</v>
      </c>
      <c r="R887" s="175">
        <f t="shared" si="95"/>
        <v>-158608.90849315061</v>
      </c>
    </row>
    <row r="888" spans="2:18" ht="15" x14ac:dyDescent="0.2">
      <c r="B888" s="126">
        <v>884</v>
      </c>
      <c r="C888" s="129" t="s">
        <v>336</v>
      </c>
      <c r="D888" s="113">
        <v>44028</v>
      </c>
      <c r="E888" s="155">
        <v>44489</v>
      </c>
      <c r="F888" s="156">
        <f t="shared" si="96"/>
        <v>1.263013698630137</v>
      </c>
      <c r="G888" s="157">
        <v>15</v>
      </c>
      <c r="H888" s="158">
        <v>0.06</v>
      </c>
      <c r="I888" s="159">
        <f t="shared" si="98"/>
        <v>6.3333333333333325E-2</v>
      </c>
      <c r="J888" s="213">
        <v>1982273.2</v>
      </c>
      <c r="K888" s="214">
        <v>1915459.74</v>
      </c>
      <c r="L888" s="128">
        <v>0</v>
      </c>
      <c r="M888" s="160">
        <f t="shared" si="92"/>
        <v>1982273.2</v>
      </c>
      <c r="N888" s="162">
        <f t="shared" si="93"/>
        <v>158563.75304840182</v>
      </c>
      <c r="O888" s="162">
        <f t="shared" si="94"/>
        <v>1823709.4469515982</v>
      </c>
      <c r="P888" s="161">
        <v>0.25</v>
      </c>
      <c r="Q888" s="160">
        <f t="shared" si="97"/>
        <v>1367782.0852136987</v>
      </c>
      <c r="R888" s="175">
        <f t="shared" si="95"/>
        <v>-547677.65478630131</v>
      </c>
    </row>
    <row r="889" spans="2:18" ht="15" x14ac:dyDescent="0.2">
      <c r="B889" s="126">
        <v>885</v>
      </c>
      <c r="C889" s="129" t="s">
        <v>651</v>
      </c>
      <c r="D889" s="113">
        <v>44043</v>
      </c>
      <c r="E889" s="155">
        <v>44489</v>
      </c>
      <c r="F889" s="156">
        <f t="shared" si="96"/>
        <v>1.2219178082191782</v>
      </c>
      <c r="G889" s="157">
        <v>10</v>
      </c>
      <c r="H889" s="158">
        <v>0.06</v>
      </c>
      <c r="I889" s="159">
        <f t="shared" si="98"/>
        <v>9.5000000000000001E-2</v>
      </c>
      <c r="J889" s="213">
        <v>370000</v>
      </c>
      <c r="K889" s="214">
        <v>346502.46</v>
      </c>
      <c r="L889" s="128">
        <v>0</v>
      </c>
      <c r="M889" s="160">
        <f t="shared" si="92"/>
        <v>370000</v>
      </c>
      <c r="N889" s="162">
        <f t="shared" si="93"/>
        <v>42950.410958904111</v>
      </c>
      <c r="O889" s="162">
        <f t="shared" si="94"/>
        <v>327049.58904109587</v>
      </c>
      <c r="P889" s="161">
        <v>0.25</v>
      </c>
      <c r="Q889" s="160">
        <f t="shared" si="97"/>
        <v>245287.19178082189</v>
      </c>
      <c r="R889" s="175">
        <f t="shared" si="95"/>
        <v>-101215.26821917814</v>
      </c>
    </row>
    <row r="890" spans="2:18" ht="15" x14ac:dyDescent="0.2">
      <c r="B890" s="126">
        <v>886</v>
      </c>
      <c r="C890" s="129" t="s">
        <v>893</v>
      </c>
      <c r="D890" s="113">
        <v>44032</v>
      </c>
      <c r="E890" s="155">
        <v>44489</v>
      </c>
      <c r="F890" s="156">
        <f t="shared" si="96"/>
        <v>1.252054794520548</v>
      </c>
      <c r="G890" s="157">
        <v>10</v>
      </c>
      <c r="H890" s="158">
        <v>0.06</v>
      </c>
      <c r="I890" s="159">
        <f t="shared" si="98"/>
        <v>9.5000000000000001E-2</v>
      </c>
      <c r="J890" s="213">
        <v>108000</v>
      </c>
      <c r="K890" s="214">
        <v>100832.05</v>
      </c>
      <c r="L890" s="128">
        <v>0</v>
      </c>
      <c r="M890" s="160">
        <f t="shared" si="92"/>
        <v>108000</v>
      </c>
      <c r="N890" s="162">
        <f t="shared" si="93"/>
        <v>12846.082191780823</v>
      </c>
      <c r="O890" s="162">
        <f t="shared" si="94"/>
        <v>95153.917808219179</v>
      </c>
      <c r="P890" s="161">
        <v>0.25</v>
      </c>
      <c r="Q890" s="160">
        <f t="shared" si="97"/>
        <v>71365.438356164377</v>
      </c>
      <c r="R890" s="175">
        <f t="shared" si="95"/>
        <v>-29466.611643835626</v>
      </c>
    </row>
    <row r="891" spans="2:18" ht="15" x14ac:dyDescent="0.2">
      <c r="B891" s="126">
        <v>887</v>
      </c>
      <c r="C891" s="129" t="s">
        <v>653</v>
      </c>
      <c r="D891" s="113">
        <v>44064</v>
      </c>
      <c r="E891" s="155">
        <v>44489</v>
      </c>
      <c r="F891" s="156">
        <f t="shared" si="96"/>
        <v>1.1643835616438356</v>
      </c>
      <c r="G891" s="157">
        <v>15</v>
      </c>
      <c r="H891" s="158">
        <v>0.06</v>
      </c>
      <c r="I891" s="159">
        <f t="shared" si="98"/>
        <v>6.3333333333333325E-2</v>
      </c>
      <c r="J891" s="213">
        <v>368600</v>
      </c>
      <c r="K891" s="214">
        <v>347206.05</v>
      </c>
      <c r="L891" s="128">
        <v>0</v>
      </c>
      <c r="M891" s="160">
        <f t="shared" si="92"/>
        <v>368600</v>
      </c>
      <c r="N891" s="162">
        <f t="shared" si="93"/>
        <v>27182.146118721459</v>
      </c>
      <c r="O891" s="162">
        <f t="shared" si="94"/>
        <v>341417.85388127854</v>
      </c>
      <c r="P891" s="161">
        <v>0.25</v>
      </c>
      <c r="Q891" s="160">
        <f t="shared" si="97"/>
        <v>256063.39041095891</v>
      </c>
      <c r="R891" s="175">
        <f t="shared" si="95"/>
        <v>-91142.659589041083</v>
      </c>
    </row>
    <row r="892" spans="2:18" ht="15" x14ac:dyDescent="0.2">
      <c r="B892" s="126">
        <v>888</v>
      </c>
      <c r="C892" s="129" t="s">
        <v>969</v>
      </c>
      <c r="D892" s="113">
        <v>44063</v>
      </c>
      <c r="E892" s="155">
        <v>44489</v>
      </c>
      <c r="F892" s="156">
        <f t="shared" si="96"/>
        <v>1.167123287671233</v>
      </c>
      <c r="G892" s="157">
        <v>10</v>
      </c>
      <c r="H892" s="158">
        <v>0.06</v>
      </c>
      <c r="I892" s="159">
        <f t="shared" si="98"/>
        <v>9.5000000000000001E-2</v>
      </c>
      <c r="J892" s="213">
        <v>111250</v>
      </c>
      <c r="K892" s="214">
        <v>104763.97</v>
      </c>
      <c r="L892" s="128">
        <v>0</v>
      </c>
      <c r="M892" s="160">
        <f t="shared" si="92"/>
        <v>111250</v>
      </c>
      <c r="N892" s="162">
        <f t="shared" si="93"/>
        <v>12335.034246575342</v>
      </c>
      <c r="O892" s="162">
        <f t="shared" si="94"/>
        <v>98914.965753424651</v>
      </c>
      <c r="P892" s="161">
        <v>0.25</v>
      </c>
      <c r="Q892" s="160">
        <f t="shared" si="97"/>
        <v>74186.224315068481</v>
      </c>
      <c r="R892" s="175">
        <f t="shared" si="95"/>
        <v>-30577.74568493152</v>
      </c>
    </row>
    <row r="893" spans="2:18" ht="15" x14ac:dyDescent="0.2">
      <c r="B893" s="126">
        <v>889</v>
      </c>
      <c r="C893" s="129" t="s">
        <v>982</v>
      </c>
      <c r="D893" s="113">
        <v>44064</v>
      </c>
      <c r="E893" s="155">
        <v>44489</v>
      </c>
      <c r="F893" s="156">
        <f t="shared" si="96"/>
        <v>1.1643835616438356</v>
      </c>
      <c r="G893" s="157">
        <v>8</v>
      </c>
      <c r="H893" s="158">
        <v>0.06</v>
      </c>
      <c r="I893" s="159">
        <f t="shared" si="98"/>
        <v>0.11874999999999999</v>
      </c>
      <c r="J893" s="213">
        <v>100000</v>
      </c>
      <c r="K893" s="214">
        <v>94195.89</v>
      </c>
      <c r="L893" s="128">
        <v>0</v>
      </c>
      <c r="M893" s="160">
        <f t="shared" si="92"/>
        <v>100000</v>
      </c>
      <c r="N893" s="162">
        <f t="shared" si="93"/>
        <v>13827.054794520547</v>
      </c>
      <c r="O893" s="162">
        <f t="shared" si="94"/>
        <v>86172.945205479453</v>
      </c>
      <c r="P893" s="161">
        <v>0.25</v>
      </c>
      <c r="Q893" s="160">
        <f t="shared" si="97"/>
        <v>64629.70890410959</v>
      </c>
      <c r="R893" s="175">
        <f t="shared" si="95"/>
        <v>-29566.18109589041</v>
      </c>
    </row>
    <row r="894" spans="2:18" ht="15" x14ac:dyDescent="0.2">
      <c r="B894" s="126">
        <v>890</v>
      </c>
      <c r="C894" s="129" t="s">
        <v>681</v>
      </c>
      <c r="D894" s="113">
        <v>44091</v>
      </c>
      <c r="E894" s="155">
        <v>44489</v>
      </c>
      <c r="F894" s="156">
        <f t="shared" si="96"/>
        <v>1.0904109589041096</v>
      </c>
      <c r="G894" s="157">
        <v>8</v>
      </c>
      <c r="H894" s="158">
        <v>0.06</v>
      </c>
      <c r="I894" s="159">
        <f t="shared" si="98"/>
        <v>0.11874999999999999</v>
      </c>
      <c r="J894" s="213">
        <v>313000</v>
      </c>
      <c r="K894" s="214">
        <v>297032.71000000002</v>
      </c>
      <c r="L894" s="128">
        <v>0</v>
      </c>
      <c r="M894" s="160">
        <f t="shared" si="92"/>
        <v>313000</v>
      </c>
      <c r="N894" s="162">
        <f t="shared" si="93"/>
        <v>40529.21232876712</v>
      </c>
      <c r="O894" s="162">
        <f t="shared" si="94"/>
        <v>272470.78767123289</v>
      </c>
      <c r="P894" s="161">
        <v>0.25</v>
      </c>
      <c r="Q894" s="160">
        <f t="shared" si="97"/>
        <v>204353.09075342468</v>
      </c>
      <c r="R894" s="175">
        <f t="shared" si="95"/>
        <v>-92679.619246575341</v>
      </c>
    </row>
    <row r="895" spans="2:18" ht="15" x14ac:dyDescent="0.2">
      <c r="B895" s="126">
        <v>891</v>
      </c>
      <c r="C895" s="129" t="s">
        <v>824</v>
      </c>
      <c r="D895" s="113">
        <v>44099</v>
      </c>
      <c r="E895" s="155">
        <v>44489</v>
      </c>
      <c r="F895" s="156">
        <f t="shared" si="96"/>
        <v>1.0684931506849316</v>
      </c>
      <c r="G895" s="157">
        <v>8</v>
      </c>
      <c r="H895" s="158">
        <v>0.06</v>
      </c>
      <c r="I895" s="159">
        <v>0</v>
      </c>
      <c r="J895" s="213">
        <v>193550</v>
      </c>
      <c r="K895" s="214">
        <v>180020.44</v>
      </c>
      <c r="L895" s="128">
        <v>0</v>
      </c>
      <c r="M895" s="160">
        <f t="shared" si="92"/>
        <v>193550</v>
      </c>
      <c r="N895" s="162">
        <f t="shared" si="93"/>
        <v>0</v>
      </c>
      <c r="O895" s="162">
        <f t="shared" si="94"/>
        <v>193550</v>
      </c>
      <c r="P895" s="161">
        <v>0.25</v>
      </c>
      <c r="Q895" s="160">
        <f t="shared" si="97"/>
        <v>145162.5</v>
      </c>
      <c r="R895" s="175">
        <f t="shared" si="95"/>
        <v>-34857.94</v>
      </c>
    </row>
    <row r="896" spans="2:18" ht="15" x14ac:dyDescent="0.2">
      <c r="B896" s="126">
        <v>892</v>
      </c>
      <c r="C896" s="129" t="s">
        <v>824</v>
      </c>
      <c r="D896" s="113">
        <v>44099</v>
      </c>
      <c r="E896" s="155">
        <v>44489</v>
      </c>
      <c r="F896" s="156">
        <f t="shared" si="96"/>
        <v>1.0684931506849316</v>
      </c>
      <c r="G896" s="157">
        <v>8</v>
      </c>
      <c r="H896" s="158">
        <v>0.06</v>
      </c>
      <c r="I896" s="159">
        <v>0</v>
      </c>
      <c r="J896" s="213">
        <v>193550</v>
      </c>
      <c r="K896" s="214">
        <v>180020.44</v>
      </c>
      <c r="L896" s="128">
        <v>0</v>
      </c>
      <c r="M896" s="160">
        <f t="shared" si="92"/>
        <v>193550</v>
      </c>
      <c r="N896" s="162">
        <f t="shared" si="93"/>
        <v>0</v>
      </c>
      <c r="O896" s="162">
        <f t="shared" si="94"/>
        <v>193550</v>
      </c>
      <c r="P896" s="161">
        <v>0.25</v>
      </c>
      <c r="Q896" s="160">
        <f t="shared" si="97"/>
        <v>145162.5</v>
      </c>
      <c r="R896" s="175">
        <f t="shared" si="95"/>
        <v>-34857.94</v>
      </c>
    </row>
    <row r="897" spans="2:18" ht="15" x14ac:dyDescent="0.2">
      <c r="B897" s="126">
        <v>893</v>
      </c>
      <c r="C897" s="129" t="s">
        <v>1159</v>
      </c>
      <c r="D897" s="113">
        <v>44134</v>
      </c>
      <c r="E897" s="155">
        <v>44489</v>
      </c>
      <c r="F897" s="156">
        <f t="shared" si="96"/>
        <v>0.9726027397260274</v>
      </c>
      <c r="G897" s="157">
        <v>8</v>
      </c>
      <c r="H897" s="158">
        <v>0.06</v>
      </c>
      <c r="I897" s="159">
        <v>0</v>
      </c>
      <c r="J897" s="213">
        <v>50952.31</v>
      </c>
      <c r="K897" s="214">
        <v>48923.29</v>
      </c>
      <c r="L897" s="128">
        <v>0</v>
      </c>
      <c r="M897" s="160">
        <f t="shared" si="92"/>
        <v>50952.31</v>
      </c>
      <c r="N897" s="162">
        <f t="shared" si="93"/>
        <v>0</v>
      </c>
      <c r="O897" s="162">
        <f t="shared" si="94"/>
        <v>50952.31</v>
      </c>
      <c r="P897" s="161">
        <v>0.25</v>
      </c>
      <c r="Q897" s="160">
        <f t="shared" si="97"/>
        <v>38214.232499999998</v>
      </c>
      <c r="R897" s="175">
        <f t="shared" si="95"/>
        <v>-10709.057500000003</v>
      </c>
    </row>
    <row r="898" spans="2:18" ht="15" x14ac:dyDescent="0.2">
      <c r="B898" s="126">
        <v>894</v>
      </c>
      <c r="C898" s="129" t="s">
        <v>1159</v>
      </c>
      <c r="D898" s="113">
        <v>44134</v>
      </c>
      <c r="E898" s="155">
        <v>44489</v>
      </c>
      <c r="F898" s="156">
        <f t="shared" si="96"/>
        <v>0.9726027397260274</v>
      </c>
      <c r="G898" s="157">
        <v>8</v>
      </c>
      <c r="H898" s="158">
        <v>0.06</v>
      </c>
      <c r="I898" s="159">
        <f t="shared" si="98"/>
        <v>0.11874999999999999</v>
      </c>
      <c r="J898" s="213">
        <v>50952.31</v>
      </c>
      <c r="K898" s="214">
        <v>48923.29</v>
      </c>
      <c r="L898" s="128">
        <v>0</v>
      </c>
      <c r="M898" s="160">
        <f t="shared" si="92"/>
        <v>50952.31</v>
      </c>
      <c r="N898" s="162">
        <f t="shared" si="93"/>
        <v>5884.817310787671</v>
      </c>
      <c r="O898" s="162">
        <f t="shared" si="94"/>
        <v>45067.492689212326</v>
      </c>
      <c r="P898" s="161">
        <v>0.25</v>
      </c>
      <c r="Q898" s="160">
        <f t="shared" si="97"/>
        <v>33800.619516909246</v>
      </c>
      <c r="R898" s="175">
        <f t="shared" si="95"/>
        <v>-15122.670483090755</v>
      </c>
    </row>
    <row r="899" spans="2:18" ht="15" x14ac:dyDescent="0.2">
      <c r="B899" s="126">
        <v>895</v>
      </c>
      <c r="C899" s="129" t="s">
        <v>1159</v>
      </c>
      <c r="D899" s="113">
        <v>44134</v>
      </c>
      <c r="E899" s="155">
        <v>44489</v>
      </c>
      <c r="F899" s="156">
        <f t="shared" si="96"/>
        <v>0.9726027397260274</v>
      </c>
      <c r="G899" s="157">
        <v>8</v>
      </c>
      <c r="H899" s="158">
        <v>0.06</v>
      </c>
      <c r="I899" s="159">
        <f t="shared" si="98"/>
        <v>0.11874999999999999</v>
      </c>
      <c r="J899" s="213">
        <v>50967.58</v>
      </c>
      <c r="K899" s="214">
        <v>48937.95</v>
      </c>
      <c r="L899" s="128">
        <v>0</v>
      </c>
      <c r="M899" s="160">
        <f t="shared" si="92"/>
        <v>50967.58</v>
      </c>
      <c r="N899" s="162">
        <f t="shared" si="93"/>
        <v>5886.5809434931507</v>
      </c>
      <c r="O899" s="162">
        <f t="shared" si="94"/>
        <v>45080.999056506851</v>
      </c>
      <c r="P899" s="161">
        <v>0.25</v>
      </c>
      <c r="Q899" s="160">
        <f t="shared" si="97"/>
        <v>33810.74929238014</v>
      </c>
      <c r="R899" s="175">
        <f t="shared" si="95"/>
        <v>-15127.200707619857</v>
      </c>
    </row>
    <row r="900" spans="2:18" ht="15" x14ac:dyDescent="0.2">
      <c r="B900" s="126">
        <v>896</v>
      </c>
      <c r="C900" s="129" t="s">
        <v>1011</v>
      </c>
      <c r="D900" s="113">
        <v>44139</v>
      </c>
      <c r="E900" s="155">
        <v>44489</v>
      </c>
      <c r="F900" s="156">
        <f t="shared" si="96"/>
        <v>0.95890410958904104</v>
      </c>
      <c r="G900" s="157">
        <v>8</v>
      </c>
      <c r="H900" s="158">
        <v>0.06</v>
      </c>
      <c r="I900" s="159">
        <f t="shared" si="98"/>
        <v>0.11874999999999999</v>
      </c>
      <c r="J900" s="213">
        <v>83492.179999999993</v>
      </c>
      <c r="K900" s="214">
        <v>80276.009999999995</v>
      </c>
      <c r="L900" s="128">
        <v>0</v>
      </c>
      <c r="M900" s="160">
        <f t="shared" si="92"/>
        <v>83492.179999999993</v>
      </c>
      <c r="N900" s="162">
        <f t="shared" si="93"/>
        <v>9507.2430993150665</v>
      </c>
      <c r="O900" s="162">
        <f t="shared" si="94"/>
        <v>73984.93690068493</v>
      </c>
      <c r="P900" s="161">
        <v>0.25</v>
      </c>
      <c r="Q900" s="160">
        <f t="shared" si="97"/>
        <v>55488.702675513698</v>
      </c>
      <c r="R900" s="175">
        <f t="shared" si="95"/>
        <v>-24787.307324486297</v>
      </c>
    </row>
    <row r="901" spans="2:18" ht="15" x14ac:dyDescent="0.2">
      <c r="B901" s="126">
        <v>897</v>
      </c>
      <c r="C901" s="129" t="s">
        <v>994</v>
      </c>
      <c r="D901" s="113">
        <v>44139</v>
      </c>
      <c r="E901" s="155">
        <v>44489</v>
      </c>
      <c r="F901" s="156">
        <f t="shared" si="96"/>
        <v>0.95890410958904104</v>
      </c>
      <c r="G901" s="157">
        <v>8</v>
      </c>
      <c r="H901" s="158">
        <v>0.06</v>
      </c>
      <c r="I901" s="159">
        <f t="shared" si="98"/>
        <v>0.11874999999999999</v>
      </c>
      <c r="J901" s="213">
        <v>93890.06</v>
      </c>
      <c r="K901" s="214">
        <v>90273.36</v>
      </c>
      <c r="L901" s="128">
        <v>0</v>
      </c>
      <c r="M901" s="160">
        <f t="shared" ref="M901:M919" si="99">J901*(1+L901)</f>
        <v>93890.06</v>
      </c>
      <c r="N901" s="162">
        <f t="shared" ref="N901:N918" si="100">F901*I901*M901</f>
        <v>10691.248270547943</v>
      </c>
      <c r="O901" s="162">
        <f t="shared" ref="O901:O918" si="101">IF(M901-N901&lt;=0,5%*M901,M901-N901)</f>
        <v>83198.811729452049</v>
      </c>
      <c r="P901" s="161">
        <v>0.25</v>
      </c>
      <c r="Q901" s="160">
        <f t="shared" si="97"/>
        <v>62399.108797089037</v>
      </c>
      <c r="R901" s="175">
        <f t="shared" ref="R901:R918" si="102">Q901-K901</f>
        <v>-27874.251202910964</v>
      </c>
    </row>
    <row r="902" spans="2:18" ht="15" x14ac:dyDescent="0.2">
      <c r="B902" s="126">
        <v>898</v>
      </c>
      <c r="C902" s="129" t="s">
        <v>926</v>
      </c>
      <c r="D902" s="113">
        <v>44144</v>
      </c>
      <c r="E902" s="155">
        <v>44489</v>
      </c>
      <c r="F902" s="156">
        <f t="shared" ref="F902:F918" si="103">(E902-D902)/365</f>
        <v>0.9452054794520548</v>
      </c>
      <c r="G902" s="157">
        <v>8</v>
      </c>
      <c r="H902" s="158">
        <v>0.06</v>
      </c>
      <c r="I902" s="159">
        <f t="shared" si="98"/>
        <v>0.11874999999999999</v>
      </c>
      <c r="J902" s="213">
        <v>130500</v>
      </c>
      <c r="K902" s="214">
        <v>125642.9</v>
      </c>
      <c r="L902" s="128">
        <v>0</v>
      </c>
      <c r="M902" s="160">
        <f t="shared" si="99"/>
        <v>130500</v>
      </c>
      <c r="N902" s="162">
        <f t="shared" si="100"/>
        <v>14647.73116438356</v>
      </c>
      <c r="O902" s="162">
        <f t="shared" si="101"/>
        <v>115852.26883561644</v>
      </c>
      <c r="P902" s="161">
        <v>0.25</v>
      </c>
      <c r="Q902" s="160">
        <f t="shared" ref="Q902:Q918" si="104">IF(K902&lt;=0,0,IF(O902&gt;M902*H902, O902*(1-P902),M902*H902))</f>
        <v>86889.20162671234</v>
      </c>
      <c r="R902" s="175">
        <f t="shared" si="102"/>
        <v>-38753.698373287654</v>
      </c>
    </row>
    <row r="903" spans="2:18" ht="15" x14ac:dyDescent="0.2">
      <c r="B903" s="126">
        <v>899</v>
      </c>
      <c r="C903" s="129" t="s">
        <v>799</v>
      </c>
      <c r="D903" s="113">
        <v>44175</v>
      </c>
      <c r="E903" s="155">
        <v>44489</v>
      </c>
      <c r="F903" s="156">
        <f t="shared" si="103"/>
        <v>0.86027397260273974</v>
      </c>
      <c r="G903" s="157">
        <v>15</v>
      </c>
      <c r="H903" s="158">
        <v>0.06</v>
      </c>
      <c r="I903" s="159">
        <f t="shared" si="98"/>
        <v>6.3333333333333325E-2</v>
      </c>
      <c r="J903" s="213">
        <v>212000</v>
      </c>
      <c r="K903" s="214">
        <v>208910.03</v>
      </c>
      <c r="L903" s="128">
        <v>0</v>
      </c>
      <c r="M903" s="160">
        <f t="shared" si="99"/>
        <v>212000</v>
      </c>
      <c r="N903" s="162">
        <f t="shared" si="100"/>
        <v>11550.611872146119</v>
      </c>
      <c r="O903" s="162">
        <f t="shared" si="101"/>
        <v>200449.38812785389</v>
      </c>
      <c r="P903" s="161">
        <v>0.25</v>
      </c>
      <c r="Q903" s="160">
        <f t="shared" si="104"/>
        <v>150337.04109589042</v>
      </c>
      <c r="R903" s="175">
        <f t="shared" si="102"/>
        <v>-58572.988904109574</v>
      </c>
    </row>
    <row r="904" spans="2:18" ht="15" x14ac:dyDescent="0.2">
      <c r="B904" s="126">
        <v>900</v>
      </c>
      <c r="C904" s="129" t="s">
        <v>840</v>
      </c>
      <c r="D904" s="113">
        <v>44169</v>
      </c>
      <c r="E904" s="155">
        <v>44489</v>
      </c>
      <c r="F904" s="156">
        <f t="shared" si="103"/>
        <v>0.87671232876712324</v>
      </c>
      <c r="G904" s="157">
        <v>8</v>
      </c>
      <c r="H904" s="158">
        <v>0.06</v>
      </c>
      <c r="I904" s="159">
        <f t="shared" si="98"/>
        <v>0.11874999999999999</v>
      </c>
      <c r="J904" s="213">
        <v>185000</v>
      </c>
      <c r="K904" s="214">
        <v>179318.22</v>
      </c>
      <c r="L904" s="128">
        <v>0</v>
      </c>
      <c r="M904" s="160">
        <f t="shared" si="99"/>
        <v>185000</v>
      </c>
      <c r="N904" s="162">
        <f t="shared" si="100"/>
        <v>19260.273972602739</v>
      </c>
      <c r="O904" s="162">
        <f t="shared" si="101"/>
        <v>165739.72602739726</v>
      </c>
      <c r="P904" s="161">
        <v>0.25</v>
      </c>
      <c r="Q904" s="160">
        <f t="shared" si="104"/>
        <v>124304.79452054795</v>
      </c>
      <c r="R904" s="175">
        <f t="shared" si="102"/>
        <v>-55013.425479452053</v>
      </c>
    </row>
    <row r="905" spans="2:18" ht="15" x14ac:dyDescent="0.2">
      <c r="B905" s="126">
        <v>901</v>
      </c>
      <c r="C905" s="129" t="s">
        <v>878</v>
      </c>
      <c r="D905" s="113">
        <v>44189</v>
      </c>
      <c r="E905" s="155">
        <v>44489</v>
      </c>
      <c r="F905" s="156">
        <f t="shared" si="103"/>
        <v>0.82191780821917804</v>
      </c>
      <c r="G905" s="157">
        <v>8</v>
      </c>
      <c r="H905" s="158">
        <v>0.06</v>
      </c>
      <c r="I905" s="159">
        <f t="shared" si="98"/>
        <v>0.11874999999999999</v>
      </c>
      <c r="J905" s="213">
        <v>154565.92000000001</v>
      </c>
      <c r="K905" s="214">
        <v>150623.43</v>
      </c>
      <c r="L905" s="128">
        <v>0</v>
      </c>
      <c r="M905" s="160">
        <f t="shared" si="99"/>
        <v>154565.92000000001</v>
      </c>
      <c r="N905" s="162">
        <f t="shared" si="100"/>
        <v>15086.057260273972</v>
      </c>
      <c r="O905" s="162">
        <f t="shared" si="101"/>
        <v>139479.86273972603</v>
      </c>
      <c r="P905" s="161">
        <v>0.25</v>
      </c>
      <c r="Q905" s="160">
        <f t="shared" si="104"/>
        <v>104609.89705479452</v>
      </c>
      <c r="R905" s="175">
        <f t="shared" si="102"/>
        <v>-46013.532945205472</v>
      </c>
    </row>
    <row r="906" spans="2:18" ht="15" x14ac:dyDescent="0.2">
      <c r="B906" s="126">
        <v>902</v>
      </c>
      <c r="C906" s="129" t="s">
        <v>908</v>
      </c>
      <c r="D906" s="113">
        <v>44169</v>
      </c>
      <c r="E906" s="155">
        <v>44489</v>
      </c>
      <c r="F906" s="156">
        <f t="shared" si="103"/>
        <v>0.87671232876712324</v>
      </c>
      <c r="G906" s="157">
        <v>8</v>
      </c>
      <c r="H906" s="158">
        <v>0.06</v>
      </c>
      <c r="I906" s="159">
        <f t="shared" ref="I906:I918" si="105">(95/G906/100)</f>
        <v>0.11874999999999999</v>
      </c>
      <c r="J906" s="213">
        <v>140000</v>
      </c>
      <c r="K906" s="214">
        <v>135700.26999999999</v>
      </c>
      <c r="L906" s="128">
        <v>0</v>
      </c>
      <c r="M906" s="160">
        <f t="shared" si="99"/>
        <v>140000</v>
      </c>
      <c r="N906" s="162">
        <f t="shared" si="100"/>
        <v>14575.342465753423</v>
      </c>
      <c r="O906" s="162">
        <f t="shared" si="101"/>
        <v>125424.65753424658</v>
      </c>
      <c r="P906" s="161">
        <v>0.25</v>
      </c>
      <c r="Q906" s="160">
        <f t="shared" si="104"/>
        <v>94068.493150684939</v>
      </c>
      <c r="R906" s="175">
        <f t="shared" si="102"/>
        <v>-41631.776849315051</v>
      </c>
    </row>
    <row r="907" spans="2:18" ht="15" x14ac:dyDescent="0.2">
      <c r="B907" s="126">
        <v>903</v>
      </c>
      <c r="C907" s="129" t="s">
        <v>697</v>
      </c>
      <c r="D907" s="113">
        <v>44210</v>
      </c>
      <c r="E907" s="155">
        <v>44489</v>
      </c>
      <c r="F907" s="156">
        <f t="shared" si="103"/>
        <v>0.76438356164383559</v>
      </c>
      <c r="G907" s="157">
        <v>15</v>
      </c>
      <c r="H907" s="158">
        <v>0.06</v>
      </c>
      <c r="I907" s="159">
        <f t="shared" si="105"/>
        <v>6.3333333333333325E-2</v>
      </c>
      <c r="J907" s="213">
        <v>300000</v>
      </c>
      <c r="K907" s="214">
        <v>287975.34000000003</v>
      </c>
      <c r="L907" s="128">
        <v>0</v>
      </c>
      <c r="M907" s="160">
        <f t="shared" si="99"/>
        <v>300000</v>
      </c>
      <c r="N907" s="162">
        <f t="shared" si="100"/>
        <v>14523.287671232874</v>
      </c>
      <c r="O907" s="162">
        <f t="shared" si="101"/>
        <v>285476.71232876711</v>
      </c>
      <c r="P907" s="161">
        <v>0.25</v>
      </c>
      <c r="Q907" s="160">
        <f t="shared" si="104"/>
        <v>214107.53424657532</v>
      </c>
      <c r="R907" s="175">
        <f t="shared" si="102"/>
        <v>-73867.805753424705</v>
      </c>
    </row>
    <row r="908" spans="2:18" ht="15" x14ac:dyDescent="0.2">
      <c r="B908" s="126">
        <v>904</v>
      </c>
      <c r="C908" s="129" t="s">
        <v>699</v>
      </c>
      <c r="D908" s="113">
        <v>44210</v>
      </c>
      <c r="E908" s="155">
        <v>44489</v>
      </c>
      <c r="F908" s="156">
        <f t="shared" si="103"/>
        <v>0.76438356164383559</v>
      </c>
      <c r="G908" s="157">
        <v>15</v>
      </c>
      <c r="H908" s="158">
        <v>0.06</v>
      </c>
      <c r="I908" s="159">
        <f t="shared" si="105"/>
        <v>6.3333333333333325E-2</v>
      </c>
      <c r="J908" s="213">
        <v>300000</v>
      </c>
      <c r="K908" s="214">
        <v>287975.34000000003</v>
      </c>
      <c r="L908" s="128">
        <v>0</v>
      </c>
      <c r="M908" s="160">
        <f t="shared" si="99"/>
        <v>300000</v>
      </c>
      <c r="N908" s="162">
        <f t="shared" si="100"/>
        <v>14523.287671232874</v>
      </c>
      <c r="O908" s="162">
        <f t="shared" si="101"/>
        <v>285476.71232876711</v>
      </c>
      <c r="P908" s="161">
        <v>0.25</v>
      </c>
      <c r="Q908" s="160">
        <f t="shared" si="104"/>
        <v>214107.53424657532</v>
      </c>
      <c r="R908" s="175">
        <f t="shared" si="102"/>
        <v>-73867.805753424705</v>
      </c>
    </row>
    <row r="909" spans="2:18" ht="15" x14ac:dyDescent="0.2">
      <c r="B909" s="126">
        <v>905</v>
      </c>
      <c r="C909" s="129" t="s">
        <v>707</v>
      </c>
      <c r="D909" s="113">
        <v>44210</v>
      </c>
      <c r="E909" s="155">
        <v>44489</v>
      </c>
      <c r="F909" s="156">
        <f t="shared" si="103"/>
        <v>0.76438356164383559</v>
      </c>
      <c r="G909" s="157">
        <v>15</v>
      </c>
      <c r="H909" s="158">
        <v>0.06</v>
      </c>
      <c r="I909" s="159">
        <f t="shared" si="105"/>
        <v>6.3333333333333325E-2</v>
      </c>
      <c r="J909" s="213">
        <v>290000</v>
      </c>
      <c r="K909" s="214">
        <v>278376.15999999997</v>
      </c>
      <c r="L909" s="128">
        <v>0</v>
      </c>
      <c r="M909" s="160">
        <f t="shared" si="99"/>
        <v>290000</v>
      </c>
      <c r="N909" s="162">
        <f t="shared" si="100"/>
        <v>14039.178082191778</v>
      </c>
      <c r="O909" s="162">
        <f t="shared" si="101"/>
        <v>275960.82191780821</v>
      </c>
      <c r="P909" s="161">
        <v>0.25</v>
      </c>
      <c r="Q909" s="160">
        <f t="shared" si="104"/>
        <v>206970.61643835617</v>
      </c>
      <c r="R909" s="175">
        <f t="shared" si="102"/>
        <v>-71405.543561643804</v>
      </c>
    </row>
    <row r="910" spans="2:18" ht="15" x14ac:dyDescent="0.2">
      <c r="B910" s="126">
        <v>906</v>
      </c>
      <c r="C910" s="129" t="s">
        <v>893</v>
      </c>
      <c r="D910" s="113">
        <v>44223</v>
      </c>
      <c r="E910" s="155">
        <v>44489</v>
      </c>
      <c r="F910" s="156">
        <f t="shared" si="103"/>
        <v>0.72876712328767124</v>
      </c>
      <c r="G910" s="157">
        <v>10</v>
      </c>
      <c r="H910" s="158">
        <v>0.06</v>
      </c>
      <c r="I910" s="159">
        <f t="shared" si="105"/>
        <v>9.5000000000000001E-2</v>
      </c>
      <c r="J910" s="213">
        <v>146000</v>
      </c>
      <c r="K910" s="214">
        <v>143568</v>
      </c>
      <c r="L910" s="128">
        <v>0</v>
      </c>
      <c r="M910" s="160">
        <f t="shared" si="99"/>
        <v>146000</v>
      </c>
      <c r="N910" s="162">
        <f t="shared" si="100"/>
        <v>10108</v>
      </c>
      <c r="O910" s="162">
        <f t="shared" si="101"/>
        <v>135892</v>
      </c>
      <c r="P910" s="161">
        <v>0.25</v>
      </c>
      <c r="Q910" s="160">
        <f t="shared" si="104"/>
        <v>101919</v>
      </c>
      <c r="R910" s="175">
        <f t="shared" si="102"/>
        <v>-41649</v>
      </c>
    </row>
    <row r="911" spans="2:18" ht="15" x14ac:dyDescent="0.2">
      <c r="B911" s="126">
        <v>907</v>
      </c>
      <c r="C911" s="129" t="s">
        <v>721</v>
      </c>
      <c r="D911" s="113">
        <v>44208</v>
      </c>
      <c r="E911" s="155">
        <v>44489</v>
      </c>
      <c r="F911" s="156">
        <f t="shared" si="103"/>
        <v>0.76986301369863008</v>
      </c>
      <c r="G911" s="157">
        <v>8</v>
      </c>
      <c r="H911" s="158">
        <v>0.06</v>
      </c>
      <c r="I911" s="159">
        <f t="shared" si="105"/>
        <v>0.11874999999999999</v>
      </c>
      <c r="J911" s="213">
        <v>281000</v>
      </c>
      <c r="K911" s="214">
        <v>275222.18</v>
      </c>
      <c r="L911" s="128">
        <v>0</v>
      </c>
      <c r="M911" s="160">
        <f t="shared" si="99"/>
        <v>281000</v>
      </c>
      <c r="N911" s="162">
        <f t="shared" si="100"/>
        <v>25689.366438356163</v>
      </c>
      <c r="O911" s="162">
        <f t="shared" si="101"/>
        <v>255310.63356164383</v>
      </c>
      <c r="P911" s="161">
        <v>0.25</v>
      </c>
      <c r="Q911" s="160">
        <f t="shared" si="104"/>
        <v>191482.97517123289</v>
      </c>
      <c r="R911" s="175">
        <f t="shared" si="102"/>
        <v>-83739.204828767106</v>
      </c>
    </row>
    <row r="912" spans="2:18" ht="15" x14ac:dyDescent="0.2">
      <c r="B912" s="126">
        <v>908</v>
      </c>
      <c r="C912" s="129" t="s">
        <v>358</v>
      </c>
      <c r="D912" s="113">
        <v>44255</v>
      </c>
      <c r="E912" s="155">
        <v>44489</v>
      </c>
      <c r="F912" s="156">
        <f t="shared" si="103"/>
        <v>0.64109589041095894</v>
      </c>
      <c r="G912" s="157">
        <v>20</v>
      </c>
      <c r="H912" s="158">
        <v>0.06</v>
      </c>
      <c r="I912" s="159">
        <f t="shared" si="105"/>
        <v>4.7500000000000001E-2</v>
      </c>
      <c r="J912" s="213">
        <v>1609455.05</v>
      </c>
      <c r="K912" s="214">
        <v>1600518.53</v>
      </c>
      <c r="L912" s="128">
        <v>0</v>
      </c>
      <c r="M912" s="160">
        <f t="shared" si="99"/>
        <v>1609455.05</v>
      </c>
      <c r="N912" s="162">
        <f t="shared" si="100"/>
        <v>49011.213371917809</v>
      </c>
      <c r="O912" s="162">
        <f t="shared" si="101"/>
        <v>1560443.8366280822</v>
      </c>
      <c r="P912" s="161">
        <v>0.25</v>
      </c>
      <c r="Q912" s="160">
        <f t="shared" si="104"/>
        <v>1170332.8774710617</v>
      </c>
      <c r="R912" s="175">
        <f t="shared" si="102"/>
        <v>-430185.65252893837</v>
      </c>
    </row>
    <row r="913" spans="2:18" ht="15" x14ac:dyDescent="0.2">
      <c r="B913" s="126">
        <v>909</v>
      </c>
      <c r="C913" s="129" t="s">
        <v>797</v>
      </c>
      <c r="D913" s="113">
        <v>44250</v>
      </c>
      <c r="E913" s="155">
        <v>44489</v>
      </c>
      <c r="F913" s="156">
        <f t="shared" si="103"/>
        <v>0.65479452054794518</v>
      </c>
      <c r="G913" s="157">
        <v>10</v>
      </c>
      <c r="H913" s="158">
        <v>0.06</v>
      </c>
      <c r="I913" s="159">
        <f t="shared" si="105"/>
        <v>9.5000000000000001E-2</v>
      </c>
      <c r="J913" s="213">
        <v>145500</v>
      </c>
      <c r="K913" s="214">
        <v>144098.82</v>
      </c>
      <c r="L913" s="128">
        <v>0</v>
      </c>
      <c r="M913" s="160">
        <f t="shared" si="99"/>
        <v>145500</v>
      </c>
      <c r="N913" s="162">
        <f t="shared" si="100"/>
        <v>9050.8972602739723</v>
      </c>
      <c r="O913" s="162">
        <f t="shared" si="101"/>
        <v>136449.10273972602</v>
      </c>
      <c r="P913" s="161">
        <v>0.25</v>
      </c>
      <c r="Q913" s="160">
        <f t="shared" si="104"/>
        <v>102336.82705479451</v>
      </c>
      <c r="R913" s="175">
        <f t="shared" si="102"/>
        <v>-41761.992945205493</v>
      </c>
    </row>
    <row r="914" spans="2:18" ht="15" x14ac:dyDescent="0.2">
      <c r="B914" s="126">
        <v>910</v>
      </c>
      <c r="C914" s="129" t="s">
        <v>773</v>
      </c>
      <c r="D914" s="113">
        <v>44269</v>
      </c>
      <c r="E914" s="155">
        <v>44489</v>
      </c>
      <c r="F914" s="156">
        <f t="shared" si="103"/>
        <v>0.60273972602739723</v>
      </c>
      <c r="G914" s="157">
        <v>15</v>
      </c>
      <c r="H914" s="158">
        <v>0.06</v>
      </c>
      <c r="I914" s="159">
        <f t="shared" si="105"/>
        <v>6.3333333333333325E-2</v>
      </c>
      <c r="J914" s="213">
        <v>240662</v>
      </c>
      <c r="K914" s="214">
        <v>239910.34</v>
      </c>
      <c r="L914" s="128">
        <v>0</v>
      </c>
      <c r="M914" s="160">
        <f t="shared" si="99"/>
        <v>240662</v>
      </c>
      <c r="N914" s="162">
        <f t="shared" si="100"/>
        <v>9186.9147031963439</v>
      </c>
      <c r="O914" s="162">
        <f t="shared" si="101"/>
        <v>231475.08529680365</v>
      </c>
      <c r="P914" s="161">
        <v>0.25</v>
      </c>
      <c r="Q914" s="160">
        <f t="shared" si="104"/>
        <v>173606.31397260274</v>
      </c>
      <c r="R914" s="175">
        <f t="shared" si="102"/>
        <v>-66304.026027397253</v>
      </c>
    </row>
    <row r="915" spans="2:18" ht="15" x14ac:dyDescent="0.2">
      <c r="B915" s="126">
        <v>911</v>
      </c>
      <c r="C915" s="129" t="s">
        <v>1425</v>
      </c>
      <c r="D915" s="113">
        <v>44285</v>
      </c>
      <c r="E915" s="155">
        <v>44489</v>
      </c>
      <c r="F915" s="156">
        <f t="shared" si="103"/>
        <v>0.55890410958904113</v>
      </c>
      <c r="G915" s="157">
        <v>8</v>
      </c>
      <c r="H915" s="158">
        <v>0.06</v>
      </c>
      <c r="I915" s="159">
        <f t="shared" si="105"/>
        <v>0.11874999999999999</v>
      </c>
      <c r="J915" s="213">
        <v>17266.080000000002</v>
      </c>
      <c r="K915" s="214">
        <v>17254.849999999999</v>
      </c>
      <c r="L915" s="128">
        <v>0</v>
      </c>
      <c r="M915" s="160">
        <f t="shared" si="99"/>
        <v>17266.080000000002</v>
      </c>
      <c r="N915" s="162">
        <f t="shared" si="100"/>
        <v>1145.9473643835618</v>
      </c>
      <c r="O915" s="162">
        <f t="shared" si="101"/>
        <v>16120.132635616439</v>
      </c>
      <c r="P915" s="161">
        <v>0.25</v>
      </c>
      <c r="Q915" s="160">
        <f t="shared" si="104"/>
        <v>12090.09947671233</v>
      </c>
      <c r="R915" s="175">
        <f t="shared" si="102"/>
        <v>-5164.7505232876683</v>
      </c>
    </row>
    <row r="916" spans="2:18" ht="15" x14ac:dyDescent="0.2">
      <c r="B916" s="126">
        <v>912</v>
      </c>
      <c r="C916" s="129" t="s">
        <v>363</v>
      </c>
      <c r="D916" s="113">
        <v>42979</v>
      </c>
      <c r="E916" s="155">
        <v>44489</v>
      </c>
      <c r="F916" s="156">
        <f t="shared" si="103"/>
        <v>4.1369863013698627</v>
      </c>
      <c r="G916" s="157">
        <v>8</v>
      </c>
      <c r="H916" s="158">
        <v>0.06</v>
      </c>
      <c r="I916" s="159">
        <f t="shared" si="105"/>
        <v>0.11874999999999999</v>
      </c>
      <c r="J916" s="213">
        <v>1598124.49</v>
      </c>
      <c r="K916" s="214">
        <v>1054477.55</v>
      </c>
      <c r="L916" s="128">
        <v>0.01</v>
      </c>
      <c r="M916" s="160">
        <f t="shared" si="99"/>
        <v>1614105.7349</v>
      </c>
      <c r="N916" s="162">
        <f t="shared" si="100"/>
        <v>792957.08106645546</v>
      </c>
      <c r="O916" s="162">
        <f t="shared" si="101"/>
        <v>821148.65383354458</v>
      </c>
      <c r="P916" s="161">
        <v>0.25</v>
      </c>
      <c r="Q916" s="160">
        <f t="shared" si="104"/>
        <v>615861.49037515838</v>
      </c>
      <c r="R916" s="175">
        <f t="shared" si="102"/>
        <v>-438616.05962484167</v>
      </c>
    </row>
    <row r="917" spans="2:18" ht="15" x14ac:dyDescent="0.2">
      <c r="B917" s="126">
        <v>913</v>
      </c>
      <c r="C917" s="129" t="s">
        <v>423</v>
      </c>
      <c r="D917" s="113">
        <v>43100</v>
      </c>
      <c r="E917" s="155">
        <v>44489</v>
      </c>
      <c r="F917" s="156">
        <f t="shared" si="103"/>
        <v>3.8054794520547945</v>
      </c>
      <c r="G917" s="157">
        <v>20</v>
      </c>
      <c r="H917" s="158">
        <v>0.06</v>
      </c>
      <c r="I917" s="159">
        <f t="shared" si="105"/>
        <v>4.7500000000000001E-2</v>
      </c>
      <c r="J917" s="213">
        <v>961999.45</v>
      </c>
      <c r="K917" s="214">
        <v>698573.67</v>
      </c>
      <c r="L917" s="128">
        <v>0.08</v>
      </c>
      <c r="M917" s="160">
        <f t="shared" si="99"/>
        <v>1038959.4060000001</v>
      </c>
      <c r="N917" s="162">
        <f t="shared" si="100"/>
        <v>187802.58687497262</v>
      </c>
      <c r="O917" s="162">
        <f t="shared" si="101"/>
        <v>851156.8191250274</v>
      </c>
      <c r="P917" s="161">
        <v>0.25</v>
      </c>
      <c r="Q917" s="160">
        <f t="shared" si="104"/>
        <v>638367.61434377055</v>
      </c>
      <c r="R917" s="175">
        <f t="shared" si="102"/>
        <v>-60206.055656229495</v>
      </c>
    </row>
    <row r="918" spans="2:18" ht="15" x14ac:dyDescent="0.2">
      <c r="B918" s="126">
        <v>914</v>
      </c>
      <c r="C918" s="129" t="s">
        <v>675</v>
      </c>
      <c r="D918" s="113">
        <v>43524</v>
      </c>
      <c r="E918" s="155">
        <v>44489</v>
      </c>
      <c r="F918" s="156">
        <f t="shared" si="103"/>
        <v>2.6438356164383561</v>
      </c>
      <c r="G918" s="157">
        <v>5</v>
      </c>
      <c r="H918" s="158">
        <v>0.06</v>
      </c>
      <c r="I918" s="159">
        <f t="shared" si="105"/>
        <v>0.19</v>
      </c>
      <c r="J918" s="213">
        <v>316780.39</v>
      </c>
      <c r="K918" s="214">
        <v>107358.18</v>
      </c>
      <c r="L918" s="128">
        <v>0</v>
      </c>
      <c r="M918" s="160">
        <f t="shared" si="99"/>
        <v>316780.39</v>
      </c>
      <c r="N918" s="162">
        <f t="shared" si="100"/>
        <v>159127.90275753426</v>
      </c>
      <c r="O918" s="162">
        <f t="shared" si="101"/>
        <v>157652.48724246575</v>
      </c>
      <c r="P918" s="161">
        <v>0.25</v>
      </c>
      <c r="Q918" s="160">
        <f t="shared" si="104"/>
        <v>118239.36543184932</v>
      </c>
      <c r="R918" s="175">
        <f t="shared" si="102"/>
        <v>10881.185431849328</v>
      </c>
    </row>
    <row r="919" spans="2:18" s="53" customFormat="1" ht="15" x14ac:dyDescent="0.2">
      <c r="B919" s="262" t="s">
        <v>189</v>
      </c>
      <c r="C919" s="262"/>
      <c r="D919" s="262"/>
      <c r="E919" s="262"/>
      <c r="F919" s="262"/>
      <c r="G919" s="262"/>
      <c r="H919" s="262"/>
      <c r="I919" s="262"/>
      <c r="J919" s="212">
        <f>SUM(J5:J918)</f>
        <v>432535954.8599999</v>
      </c>
      <c r="K919" s="212">
        <f>SUM(K5:K918)</f>
        <v>112046367.64000005</v>
      </c>
      <c r="L919" s="153"/>
      <c r="M919" s="212">
        <f t="shared" si="99"/>
        <v>432535954.8599999</v>
      </c>
      <c r="N919" s="163"/>
      <c r="O919" s="163"/>
      <c r="P919" s="152"/>
      <c r="Q919" s="163">
        <f>SUM(Q5:Q918)</f>
        <v>163570056.32457075</v>
      </c>
      <c r="R919" s="177">
        <f>(Q919-K919)/K919</f>
        <v>0.45984256134133683</v>
      </c>
    </row>
    <row r="920" spans="2:18" x14ac:dyDescent="0.2">
      <c r="L920" s="186"/>
    </row>
    <row r="923" spans="2:18" x14ac:dyDescent="0.2">
      <c r="R923" s="29" t="s">
        <v>2623</v>
      </c>
    </row>
  </sheetData>
  <autoFilter ref="B4:R920"/>
  <mergeCells count="2">
    <mergeCell ref="B3:Q3"/>
    <mergeCell ref="B919:I91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AB67"/>
  <sheetViews>
    <sheetView topLeftCell="B1" zoomScale="85" zoomScaleNormal="85" workbookViewId="0">
      <selection activeCell="Q10" sqref="Q10"/>
    </sheetView>
  </sheetViews>
  <sheetFormatPr defaultRowHeight="12.75" x14ac:dyDescent="0.2"/>
  <cols>
    <col min="3" max="3" width="8.5703125" bestFit="1" customWidth="1"/>
    <col min="4" max="4" width="11.140625" customWidth="1"/>
    <col min="7" max="8" width="10.7109375" customWidth="1"/>
    <col min="15" max="16" width="14.140625" customWidth="1"/>
    <col min="19" max="20" width="12" customWidth="1"/>
  </cols>
  <sheetData>
    <row r="3" spans="3:28" x14ac:dyDescent="0.2">
      <c r="C3" s="268" t="s">
        <v>142</v>
      </c>
      <c r="D3" s="268"/>
      <c r="F3" s="268" t="s">
        <v>143</v>
      </c>
      <c r="G3" s="268"/>
      <c r="H3" s="86"/>
      <c r="N3" s="268" t="s">
        <v>175</v>
      </c>
      <c r="O3" s="268"/>
      <c r="R3" s="263" t="s">
        <v>182</v>
      </c>
      <c r="S3" s="264"/>
      <c r="T3" s="85"/>
      <c r="V3" s="263" t="s">
        <v>178</v>
      </c>
      <c r="W3" s="264"/>
      <c r="Y3" s="263" t="s">
        <v>145</v>
      </c>
      <c r="Z3" s="264"/>
    </row>
    <row r="4" spans="3:28" ht="13.5" thickBot="1" x14ac:dyDescent="0.25">
      <c r="C4" s="269"/>
      <c r="D4" s="269"/>
      <c r="F4" s="269"/>
      <c r="G4" s="269"/>
      <c r="H4" s="86"/>
      <c r="J4" s="266" t="s">
        <v>141</v>
      </c>
      <c r="K4" s="267"/>
      <c r="L4" s="184"/>
      <c r="N4" s="269"/>
      <c r="O4" s="269"/>
      <c r="R4" s="265"/>
      <c r="S4" s="265"/>
      <c r="T4" s="182"/>
      <c r="V4" s="265"/>
      <c r="W4" s="265"/>
      <c r="Y4" s="265"/>
      <c r="Z4" s="265"/>
    </row>
    <row r="5" spans="3:28" ht="26.25" thickBot="1" x14ac:dyDescent="0.25">
      <c r="C5" s="55" t="s">
        <v>139</v>
      </c>
      <c r="D5" s="55" t="s">
        <v>140</v>
      </c>
      <c r="F5" s="55" t="s">
        <v>139</v>
      </c>
      <c r="G5" s="55" t="s">
        <v>140</v>
      </c>
      <c r="H5" s="180"/>
      <c r="J5" s="55" t="s">
        <v>139</v>
      </c>
      <c r="K5" s="55" t="s">
        <v>140</v>
      </c>
      <c r="L5" s="180"/>
      <c r="N5" s="55" t="s">
        <v>139</v>
      </c>
      <c r="O5" s="55" t="s">
        <v>140</v>
      </c>
      <c r="R5" s="55" t="s">
        <v>139</v>
      </c>
      <c r="S5" s="55" t="s">
        <v>140</v>
      </c>
      <c r="T5" s="180"/>
      <c r="V5" s="55" t="s">
        <v>144</v>
      </c>
      <c r="W5" s="55" t="s">
        <v>140</v>
      </c>
      <c r="Y5" s="55" t="s">
        <v>144</v>
      </c>
      <c r="Z5" s="55" t="s">
        <v>140</v>
      </c>
    </row>
    <row r="6" spans="3:28" ht="13.5" thickBot="1" x14ac:dyDescent="0.25">
      <c r="C6" s="56">
        <v>2020</v>
      </c>
      <c r="D6" s="57">
        <v>117.9</v>
      </c>
      <c r="F6" s="56">
        <v>2020</v>
      </c>
      <c r="G6" s="57">
        <v>117.9</v>
      </c>
      <c r="H6" s="181"/>
      <c r="J6" s="56">
        <v>2020</v>
      </c>
      <c r="K6" s="57">
        <v>117.3</v>
      </c>
      <c r="L6" s="181"/>
      <c r="N6" s="56">
        <v>2020</v>
      </c>
      <c r="O6" s="57">
        <v>128.30000000000001</v>
      </c>
      <c r="P6" s="30">
        <f>($O$6-O6)/O6</f>
        <v>0</v>
      </c>
      <c r="R6" s="56">
        <v>2020</v>
      </c>
      <c r="S6" s="57">
        <v>108.9</v>
      </c>
      <c r="T6" s="185">
        <f>($S$6-S6)/S6</f>
        <v>0</v>
      </c>
      <c r="V6" s="56">
        <v>2020</v>
      </c>
      <c r="W6" s="57">
        <v>125</v>
      </c>
      <c r="Y6" s="56">
        <v>2020</v>
      </c>
      <c r="Z6" s="57">
        <v>107.4</v>
      </c>
    </row>
    <row r="7" spans="3:28" ht="13.5" thickBot="1" x14ac:dyDescent="0.25">
      <c r="C7" s="56">
        <v>2019</v>
      </c>
      <c r="D7" s="57">
        <v>119.7</v>
      </c>
      <c r="F7" s="56">
        <v>2019</v>
      </c>
      <c r="G7" s="57">
        <v>120.2</v>
      </c>
      <c r="H7" s="181"/>
      <c r="J7" s="56">
        <v>2019</v>
      </c>
      <c r="K7" s="57">
        <v>112.5</v>
      </c>
      <c r="L7" s="181"/>
      <c r="N7" s="56">
        <v>2019</v>
      </c>
      <c r="O7" s="57">
        <v>131</v>
      </c>
      <c r="P7" s="30">
        <f t="shared" ref="P7:P14" si="0">($O$6-O7)/O7</f>
        <v>-2.0610687022900677E-2</v>
      </c>
      <c r="R7" s="56">
        <v>2019</v>
      </c>
      <c r="S7" s="57">
        <v>108.6</v>
      </c>
      <c r="T7" s="185">
        <f t="shared" ref="T7:T14" si="1">($S$6-S7)/S7</f>
        <v>2.7624309392266242E-3</v>
      </c>
      <c r="V7" s="56">
        <v>2019</v>
      </c>
      <c r="W7" s="57">
        <v>126.6</v>
      </c>
      <c r="Y7" s="56">
        <v>2019</v>
      </c>
      <c r="Z7" s="57">
        <v>105.8</v>
      </c>
    </row>
    <row r="8" spans="3:28" ht="13.5" thickBot="1" x14ac:dyDescent="0.25">
      <c r="C8" s="56">
        <v>2018</v>
      </c>
      <c r="D8" s="57">
        <v>119.2</v>
      </c>
      <c r="F8" s="56">
        <v>2018</v>
      </c>
      <c r="G8" s="57">
        <v>116.1</v>
      </c>
      <c r="H8" s="181"/>
      <c r="J8" s="56">
        <v>2018</v>
      </c>
      <c r="K8" s="57">
        <v>107.1</v>
      </c>
      <c r="L8" s="181"/>
      <c r="N8" s="56">
        <v>2018</v>
      </c>
      <c r="O8" s="57">
        <v>129.6</v>
      </c>
      <c r="P8" s="30">
        <f t="shared" si="0"/>
        <v>-1.0030864197530734E-2</v>
      </c>
      <c r="R8" s="56">
        <v>2018</v>
      </c>
      <c r="S8" s="57">
        <v>106.5</v>
      </c>
      <c r="T8" s="185">
        <f t="shared" si="1"/>
        <v>2.2535211267605687E-2</v>
      </c>
      <c r="V8" s="56">
        <v>2018</v>
      </c>
      <c r="W8" s="57">
        <v>125.4</v>
      </c>
      <c r="Y8" s="56">
        <v>2018</v>
      </c>
      <c r="Z8" s="57">
        <v>104.6</v>
      </c>
    </row>
    <row r="9" spans="3:28" ht="13.5" thickBot="1" x14ac:dyDescent="0.25">
      <c r="C9" s="56">
        <v>2017</v>
      </c>
      <c r="D9" s="57">
        <v>116.9</v>
      </c>
      <c r="F9" s="56">
        <v>2017</v>
      </c>
      <c r="G9" s="57">
        <v>108.1</v>
      </c>
      <c r="H9" s="181"/>
      <c r="J9" s="56">
        <v>2017</v>
      </c>
      <c r="K9" s="57">
        <v>110.4</v>
      </c>
      <c r="L9" s="181"/>
      <c r="N9" s="56">
        <v>2017</v>
      </c>
      <c r="O9" s="57">
        <v>126.6</v>
      </c>
      <c r="P9" s="30">
        <f t="shared" si="0"/>
        <v>1.3428120063191289E-2</v>
      </c>
      <c r="R9" s="56">
        <v>2017</v>
      </c>
      <c r="S9" s="57">
        <v>103.7</v>
      </c>
      <c r="T9" s="185">
        <f t="shared" si="1"/>
        <v>5.0144648023143709E-2</v>
      </c>
      <c r="V9" s="56">
        <v>2017</v>
      </c>
      <c r="W9" s="57">
        <v>113</v>
      </c>
      <c r="Y9" s="56">
        <v>2017</v>
      </c>
      <c r="Z9" s="57">
        <v>101.5</v>
      </c>
    </row>
    <row r="10" spans="3:28" ht="13.5" thickBot="1" x14ac:dyDescent="0.25">
      <c r="C10" s="56">
        <v>2016</v>
      </c>
      <c r="D10" s="57">
        <v>114.6</v>
      </c>
      <c r="F10" s="56">
        <v>2016</v>
      </c>
      <c r="G10" s="57">
        <v>106.1</v>
      </c>
      <c r="H10" s="181"/>
      <c r="J10" s="56">
        <v>2016</v>
      </c>
      <c r="K10" s="57">
        <v>107.5</v>
      </c>
      <c r="L10" s="181"/>
      <c r="N10" s="56">
        <v>2016</v>
      </c>
      <c r="O10" s="57">
        <v>124.4</v>
      </c>
      <c r="P10" s="30">
        <f t="shared" si="0"/>
        <v>3.1350482315112588E-2</v>
      </c>
      <c r="R10" s="56">
        <v>2016</v>
      </c>
      <c r="S10" s="57">
        <v>101.7</v>
      </c>
      <c r="T10" s="185">
        <f t="shared" si="1"/>
        <v>7.0796460176991177E-2</v>
      </c>
      <c r="V10" s="56">
        <v>2016</v>
      </c>
      <c r="W10" s="57">
        <v>106</v>
      </c>
      <c r="Y10" s="56">
        <v>2016</v>
      </c>
      <c r="Z10" s="57">
        <v>100.8</v>
      </c>
    </row>
    <row r="11" spans="3:28" ht="13.5" thickBot="1" x14ac:dyDescent="0.25">
      <c r="C11" s="56">
        <v>2015</v>
      </c>
      <c r="D11" s="57">
        <v>114</v>
      </c>
      <c r="F11" s="56">
        <v>2015</v>
      </c>
      <c r="G11" s="57">
        <v>110.6</v>
      </c>
      <c r="H11" s="181"/>
      <c r="J11" s="56">
        <v>2015</v>
      </c>
      <c r="K11" s="57">
        <v>108.4</v>
      </c>
      <c r="L11" s="181"/>
      <c r="N11" s="56">
        <v>2015</v>
      </c>
      <c r="O11" s="57">
        <v>129</v>
      </c>
      <c r="P11" s="30">
        <f t="shared" si="0"/>
        <v>-5.4263565891471983E-3</v>
      </c>
      <c r="R11" s="56">
        <v>2015</v>
      </c>
      <c r="S11" s="57">
        <v>101.5</v>
      </c>
      <c r="T11" s="185">
        <f t="shared" si="1"/>
        <v>7.2906403940886752E-2</v>
      </c>
      <c r="V11" s="56">
        <v>2015</v>
      </c>
      <c r="W11" s="57">
        <v>105.4</v>
      </c>
      <c r="Y11" s="56">
        <v>2015</v>
      </c>
      <c r="Z11" s="57">
        <v>98.8</v>
      </c>
    </row>
    <row r="12" spans="3:28" ht="13.5" thickBot="1" x14ac:dyDescent="0.25">
      <c r="C12" s="56">
        <v>2014</v>
      </c>
      <c r="D12" s="57">
        <v>111.1</v>
      </c>
      <c r="F12" s="56">
        <v>2014</v>
      </c>
      <c r="G12" s="57">
        <v>108.3</v>
      </c>
      <c r="H12" s="181"/>
      <c r="J12" s="56">
        <v>2014</v>
      </c>
      <c r="K12" s="57">
        <v>107.5</v>
      </c>
      <c r="L12" s="181"/>
      <c r="N12" s="56">
        <v>2014</v>
      </c>
      <c r="O12" s="57">
        <v>128.6</v>
      </c>
      <c r="P12" s="30">
        <f t="shared" si="0"/>
        <v>-2.3328149300154196E-3</v>
      </c>
      <c r="R12" s="56">
        <v>2014</v>
      </c>
      <c r="S12" s="57">
        <v>102.4</v>
      </c>
      <c r="T12" s="185">
        <f t="shared" si="1"/>
        <v>6.34765625E-2</v>
      </c>
      <c r="V12" s="56">
        <v>2014</v>
      </c>
      <c r="W12" s="57">
        <v>108.2</v>
      </c>
      <c r="Y12" s="56">
        <v>2014</v>
      </c>
      <c r="Z12" s="57">
        <v>96.1</v>
      </c>
    </row>
    <row r="13" spans="3:28" ht="13.5" thickBot="1" x14ac:dyDescent="0.25">
      <c r="C13" s="56">
        <v>2013</v>
      </c>
      <c r="D13" s="57">
        <v>110.4</v>
      </c>
      <c r="F13" s="56">
        <v>2013</v>
      </c>
      <c r="G13" s="57">
        <v>107.3</v>
      </c>
      <c r="H13" s="181"/>
      <c r="J13" s="56">
        <v>2013</v>
      </c>
      <c r="K13" s="57">
        <v>106.9</v>
      </c>
      <c r="L13" s="181"/>
      <c r="N13" s="56">
        <v>2013</v>
      </c>
      <c r="O13" s="57">
        <v>117.9</v>
      </c>
      <c r="P13" s="30">
        <f t="shared" si="0"/>
        <v>8.8210347752332524E-2</v>
      </c>
      <c r="R13" s="56">
        <v>2013</v>
      </c>
      <c r="S13" s="57">
        <v>104.1</v>
      </c>
      <c r="T13" s="185">
        <f t="shared" si="1"/>
        <v>4.6109510086455446E-2</v>
      </c>
      <c r="V13" s="56">
        <v>2013</v>
      </c>
      <c r="W13" s="57">
        <v>104.1</v>
      </c>
      <c r="Y13" s="56">
        <v>2013</v>
      </c>
      <c r="Z13" s="57">
        <v>99.9</v>
      </c>
      <c r="AB13" s="57"/>
    </row>
    <row r="14" spans="3:28" ht="13.5" thickBot="1" x14ac:dyDescent="0.25">
      <c r="C14" s="56">
        <v>2012</v>
      </c>
      <c r="D14" s="54"/>
      <c r="F14" s="56">
        <v>2012</v>
      </c>
      <c r="G14" s="54"/>
      <c r="H14" s="54"/>
      <c r="J14" s="56">
        <v>2012</v>
      </c>
      <c r="K14" s="54"/>
      <c r="L14" s="54"/>
      <c r="N14" s="56">
        <v>2012</v>
      </c>
      <c r="O14" s="54"/>
      <c r="P14" s="30" t="e">
        <f t="shared" si="0"/>
        <v>#DIV/0!</v>
      </c>
      <c r="R14" s="56">
        <v>2012</v>
      </c>
      <c r="S14" s="54"/>
      <c r="T14" s="185" t="e">
        <f t="shared" si="1"/>
        <v>#DIV/0!</v>
      </c>
      <c r="V14" s="56">
        <v>2012</v>
      </c>
      <c r="W14" s="54"/>
      <c r="Y14" s="56">
        <v>2012</v>
      </c>
      <c r="Z14" s="54"/>
    </row>
    <row r="16" spans="3:28" x14ac:dyDescent="0.2">
      <c r="C16" s="263" t="s">
        <v>146</v>
      </c>
      <c r="D16" s="264"/>
      <c r="F16" s="263" t="s">
        <v>147</v>
      </c>
      <c r="G16" s="264"/>
      <c r="H16" s="85"/>
      <c r="J16" s="263" t="s">
        <v>148</v>
      </c>
      <c r="K16" s="264"/>
      <c r="L16" s="85"/>
      <c r="N16" s="263" t="s">
        <v>166</v>
      </c>
      <c r="O16" s="264"/>
      <c r="R16" s="263" t="s">
        <v>149</v>
      </c>
      <c r="S16" s="264"/>
      <c r="T16" s="85"/>
      <c r="V16" s="263" t="s">
        <v>161</v>
      </c>
      <c r="W16" s="264"/>
      <c r="Y16" s="263" t="s">
        <v>162</v>
      </c>
      <c r="Z16" s="264"/>
    </row>
    <row r="17" spans="3:26" ht="13.5" thickBot="1" x14ac:dyDescent="0.25">
      <c r="C17" s="265"/>
      <c r="D17" s="265"/>
      <c r="F17" s="265"/>
      <c r="G17" s="265"/>
      <c r="H17" s="182"/>
      <c r="J17" s="265"/>
      <c r="K17" s="265"/>
      <c r="L17" s="182"/>
      <c r="N17" s="265"/>
      <c r="O17" s="265"/>
      <c r="R17" s="265"/>
      <c r="S17" s="265"/>
      <c r="T17" s="182"/>
      <c r="V17" s="265"/>
      <c r="W17" s="265"/>
      <c r="Y17" s="265"/>
      <c r="Z17" s="265"/>
    </row>
    <row r="18" spans="3:26" ht="26.25" thickBot="1" x14ac:dyDescent="0.25">
      <c r="C18" s="55" t="s">
        <v>144</v>
      </c>
      <c r="D18" s="55" t="s">
        <v>140</v>
      </c>
      <c r="F18" s="58" t="s">
        <v>144</v>
      </c>
      <c r="G18" s="55" t="s">
        <v>140</v>
      </c>
      <c r="H18" s="180"/>
      <c r="J18" s="55" t="s">
        <v>139</v>
      </c>
      <c r="K18" s="55" t="s">
        <v>140</v>
      </c>
      <c r="L18" s="180"/>
      <c r="N18" s="55" t="s">
        <v>139</v>
      </c>
      <c r="O18" s="55" t="s">
        <v>140</v>
      </c>
      <c r="R18" s="55" t="s">
        <v>139</v>
      </c>
      <c r="S18" s="55" t="s">
        <v>140</v>
      </c>
      <c r="T18" s="180"/>
      <c r="V18" s="55" t="s">
        <v>139</v>
      </c>
      <c r="W18" s="55" t="s">
        <v>140</v>
      </c>
      <c r="Y18" s="55" t="s">
        <v>139</v>
      </c>
      <c r="Z18" s="55" t="s">
        <v>140</v>
      </c>
    </row>
    <row r="19" spans="3:26" ht="13.5" thickBot="1" x14ac:dyDescent="0.25">
      <c r="C19" s="56">
        <v>2020</v>
      </c>
      <c r="D19" s="57">
        <v>123.9</v>
      </c>
      <c r="F19" s="56">
        <v>2020</v>
      </c>
      <c r="G19" s="57">
        <v>115.4</v>
      </c>
      <c r="H19" s="185">
        <f>($G$19-G19)/G19</f>
        <v>0</v>
      </c>
      <c r="J19" s="56">
        <v>2020</v>
      </c>
      <c r="K19" s="57">
        <v>112.6</v>
      </c>
      <c r="L19" s="181"/>
      <c r="N19" s="56">
        <v>2020</v>
      </c>
      <c r="O19" s="57">
        <v>111.5</v>
      </c>
      <c r="P19" s="30">
        <f t="shared" ref="P19:P21" si="2">($O$19-O19)/O19</f>
        <v>0</v>
      </c>
      <c r="R19" s="56">
        <v>2020</v>
      </c>
      <c r="S19" s="57">
        <v>118.8</v>
      </c>
      <c r="T19" s="185">
        <f>($S$19-S19)/S19</f>
        <v>0</v>
      </c>
      <c r="V19" s="56">
        <v>2020</v>
      </c>
      <c r="W19" s="57">
        <v>112.1</v>
      </c>
      <c r="Y19" s="56">
        <v>2020</v>
      </c>
      <c r="Z19" s="57">
        <v>126.1</v>
      </c>
    </row>
    <row r="20" spans="3:26" ht="13.5" thickBot="1" x14ac:dyDescent="0.25">
      <c r="C20" s="56">
        <v>2019</v>
      </c>
      <c r="D20" s="57">
        <v>122.4</v>
      </c>
      <c r="F20" s="56">
        <v>2019</v>
      </c>
      <c r="G20" s="57">
        <v>114.5</v>
      </c>
      <c r="H20" s="185">
        <f t="shared" ref="H20:H27" si="3">($G$19-G20)/G20</f>
        <v>7.8602620087336733E-3</v>
      </c>
      <c r="J20" s="56">
        <v>2019</v>
      </c>
      <c r="K20" s="57">
        <v>112.6</v>
      </c>
      <c r="L20" s="181"/>
      <c r="N20" s="56">
        <v>2019</v>
      </c>
      <c r="O20" s="57">
        <v>111.5</v>
      </c>
      <c r="P20" s="30">
        <f t="shared" si="2"/>
        <v>0</v>
      </c>
      <c r="R20" s="56">
        <v>2019</v>
      </c>
      <c r="S20" s="57">
        <v>120</v>
      </c>
      <c r="T20" s="185">
        <f t="shared" ref="T20:T27" si="4">($S$19-S20)/S20</f>
        <v>-1.0000000000000024E-2</v>
      </c>
      <c r="V20" s="56">
        <v>2019</v>
      </c>
      <c r="W20" s="57">
        <v>112.4</v>
      </c>
      <c r="Y20" s="56">
        <v>2019</v>
      </c>
      <c r="Z20" s="57">
        <v>125.2</v>
      </c>
    </row>
    <row r="21" spans="3:26" ht="13.5" thickBot="1" x14ac:dyDescent="0.25">
      <c r="C21" s="56">
        <v>2018</v>
      </c>
      <c r="D21" s="57">
        <v>121.2</v>
      </c>
      <c r="F21" s="56">
        <v>2018</v>
      </c>
      <c r="G21" s="57">
        <v>110.8</v>
      </c>
      <c r="H21" s="185">
        <f t="shared" si="3"/>
        <v>4.1516245487364697E-2</v>
      </c>
      <c r="J21" s="56">
        <v>2018</v>
      </c>
      <c r="K21" s="57">
        <v>112</v>
      </c>
      <c r="L21" s="181"/>
      <c r="N21" s="56">
        <v>2018</v>
      </c>
      <c r="O21" s="57">
        <v>113.3</v>
      </c>
      <c r="P21" s="30">
        <f t="shared" si="2"/>
        <v>-1.5887025595763434E-2</v>
      </c>
      <c r="R21" s="56">
        <v>2018</v>
      </c>
      <c r="S21" s="57">
        <v>116.8</v>
      </c>
      <c r="T21" s="185">
        <f t="shared" si="4"/>
        <v>1.7123287671232876E-2</v>
      </c>
      <c r="V21" s="56">
        <v>2018</v>
      </c>
      <c r="W21" s="57">
        <v>112.3</v>
      </c>
      <c r="Y21" s="56">
        <v>2018</v>
      </c>
      <c r="Z21" s="57">
        <v>115.8</v>
      </c>
    </row>
    <row r="22" spans="3:26" ht="13.5" thickBot="1" x14ac:dyDescent="0.25">
      <c r="C22" s="56">
        <v>2017</v>
      </c>
      <c r="D22" s="57">
        <v>119.7</v>
      </c>
      <c r="F22" s="56">
        <v>2017</v>
      </c>
      <c r="G22" s="57">
        <v>109.9</v>
      </c>
      <c r="H22" s="185">
        <f t="shared" si="3"/>
        <v>5.0045495905368512E-2</v>
      </c>
      <c r="J22" s="56">
        <v>2017</v>
      </c>
      <c r="K22" s="57">
        <v>109.6</v>
      </c>
      <c r="L22" s="181"/>
      <c r="N22" s="56">
        <v>2017</v>
      </c>
      <c r="O22" s="57">
        <v>112.3</v>
      </c>
      <c r="P22" s="30">
        <f>($O$19-O22)/O22</f>
        <v>-7.123775601068541E-3</v>
      </c>
      <c r="R22" s="56">
        <v>2017</v>
      </c>
      <c r="S22" s="57">
        <v>105.1</v>
      </c>
      <c r="T22" s="185">
        <f t="shared" si="4"/>
        <v>0.13035204567078976</v>
      </c>
      <c r="V22" s="56">
        <v>2017</v>
      </c>
      <c r="W22" s="57">
        <v>104.7</v>
      </c>
      <c r="Y22" s="56">
        <v>2017</v>
      </c>
      <c r="Z22" s="57">
        <v>113.8</v>
      </c>
    </row>
    <row r="23" spans="3:26" ht="13.5" thickBot="1" x14ac:dyDescent="0.25">
      <c r="C23" s="56">
        <v>2016</v>
      </c>
      <c r="D23" s="57">
        <v>120.6</v>
      </c>
      <c r="F23" s="56">
        <v>2016</v>
      </c>
      <c r="G23" s="57">
        <v>107.8</v>
      </c>
      <c r="H23" s="185">
        <f t="shared" si="3"/>
        <v>7.0500927643784864E-2</v>
      </c>
      <c r="J23" s="56">
        <v>2016</v>
      </c>
      <c r="K23" s="57">
        <v>107.6</v>
      </c>
      <c r="L23" s="181"/>
      <c r="N23" s="56">
        <v>2016</v>
      </c>
      <c r="O23" s="57">
        <v>112.3</v>
      </c>
      <c r="P23" s="30">
        <f t="shared" ref="P23:P26" si="5">($O$19-O23)/O23</f>
        <v>-7.123775601068541E-3</v>
      </c>
      <c r="R23" s="56">
        <v>2016</v>
      </c>
      <c r="S23" s="57">
        <v>100.1</v>
      </c>
      <c r="T23" s="185">
        <f t="shared" si="4"/>
        <v>0.18681318681318684</v>
      </c>
      <c r="V23" s="56">
        <v>2016</v>
      </c>
      <c r="W23" s="57">
        <v>99.7</v>
      </c>
      <c r="Y23" s="56">
        <v>2016</v>
      </c>
      <c r="Z23" s="57">
        <v>113</v>
      </c>
    </row>
    <row r="24" spans="3:26" ht="13.5" thickBot="1" x14ac:dyDescent="0.25">
      <c r="C24" s="56">
        <v>2015</v>
      </c>
      <c r="D24" s="57">
        <v>123.3</v>
      </c>
      <c r="F24" s="56">
        <v>2015</v>
      </c>
      <c r="G24" s="57">
        <v>107.9</v>
      </c>
      <c r="H24" s="185">
        <f t="shared" si="3"/>
        <v>6.9508804448563485E-2</v>
      </c>
      <c r="J24" s="56">
        <v>2015</v>
      </c>
      <c r="K24" s="57">
        <v>107.1</v>
      </c>
      <c r="L24" s="181"/>
      <c r="N24" s="56">
        <v>2015</v>
      </c>
      <c r="O24" s="57">
        <v>107.7</v>
      </c>
      <c r="P24" s="30">
        <f t="shared" si="5"/>
        <v>3.5283194057567288E-2</v>
      </c>
      <c r="R24" s="56">
        <v>2015</v>
      </c>
      <c r="S24" s="57">
        <v>99.4</v>
      </c>
      <c r="T24" s="185">
        <f t="shared" si="4"/>
        <v>0.19517102615694154</v>
      </c>
      <c r="V24" s="56">
        <v>2015</v>
      </c>
      <c r="W24" s="57">
        <v>108.5</v>
      </c>
      <c r="Y24" s="56">
        <v>2015</v>
      </c>
      <c r="Z24" s="57">
        <v>110.9</v>
      </c>
    </row>
    <row r="25" spans="3:26" ht="13.5" thickBot="1" x14ac:dyDescent="0.25">
      <c r="C25" s="56">
        <v>2014</v>
      </c>
      <c r="D25" s="57">
        <v>111.9</v>
      </c>
      <c r="F25" s="56">
        <v>2014</v>
      </c>
      <c r="G25" s="57">
        <v>104.7</v>
      </c>
      <c r="H25" s="185">
        <f t="shared" si="3"/>
        <v>0.10219675262655208</v>
      </c>
      <c r="J25" s="56">
        <v>2014</v>
      </c>
      <c r="K25" s="57">
        <v>103</v>
      </c>
      <c r="L25" s="181"/>
      <c r="N25" s="56">
        <v>2014</v>
      </c>
      <c r="O25" s="57">
        <v>97.9</v>
      </c>
      <c r="P25" s="30">
        <f t="shared" si="5"/>
        <v>0.13891726251276806</v>
      </c>
      <c r="R25" s="56">
        <v>2014</v>
      </c>
      <c r="S25" s="57">
        <v>100.1</v>
      </c>
      <c r="T25" s="185">
        <f t="shared" si="4"/>
        <v>0.18681318681318684</v>
      </c>
      <c r="V25" s="56">
        <v>2014</v>
      </c>
      <c r="W25" s="57">
        <v>114.9</v>
      </c>
      <c r="Y25" s="56">
        <v>2014</v>
      </c>
      <c r="Z25" s="57">
        <v>109.2</v>
      </c>
    </row>
    <row r="26" spans="3:26" ht="13.5" thickBot="1" x14ac:dyDescent="0.25">
      <c r="C26" s="56">
        <v>2013</v>
      </c>
      <c r="D26" s="57">
        <v>105.4</v>
      </c>
      <c r="F26" s="56">
        <v>2013</v>
      </c>
      <c r="G26" s="57">
        <v>104.2</v>
      </c>
      <c r="H26" s="185">
        <f t="shared" si="3"/>
        <v>0.10748560460652594</v>
      </c>
      <c r="J26" s="56">
        <v>2013</v>
      </c>
      <c r="K26" s="57">
        <v>100.8</v>
      </c>
      <c r="L26" s="181"/>
      <c r="N26" s="56">
        <v>2013</v>
      </c>
      <c r="O26" s="57">
        <v>80.7</v>
      </c>
      <c r="P26" s="30">
        <f t="shared" si="5"/>
        <v>0.38166047087980171</v>
      </c>
      <c r="R26" s="56">
        <v>2013</v>
      </c>
      <c r="S26" s="57">
        <v>100.1</v>
      </c>
      <c r="T26" s="185">
        <f t="shared" si="4"/>
        <v>0.18681318681318684</v>
      </c>
      <c r="V26" s="56">
        <v>2013</v>
      </c>
      <c r="W26" s="57">
        <v>112.8</v>
      </c>
      <c r="Y26" s="56">
        <v>2013</v>
      </c>
      <c r="Z26" s="57">
        <v>104.7</v>
      </c>
    </row>
    <row r="27" spans="3:26" ht="13.5" thickBot="1" x14ac:dyDescent="0.25">
      <c r="C27" s="56">
        <v>2012</v>
      </c>
      <c r="D27" s="54"/>
      <c r="F27" s="56">
        <v>2012</v>
      </c>
      <c r="G27" s="54"/>
      <c r="H27" s="185" t="e">
        <f t="shared" si="3"/>
        <v>#DIV/0!</v>
      </c>
      <c r="J27" s="56">
        <v>2012</v>
      </c>
      <c r="K27" s="54"/>
      <c r="L27" s="54"/>
      <c r="N27" s="56">
        <v>2012</v>
      </c>
      <c r="O27" s="54"/>
      <c r="R27" s="56">
        <v>2012</v>
      </c>
      <c r="S27" s="54"/>
      <c r="T27" s="185" t="e">
        <f t="shared" si="4"/>
        <v>#DIV/0!</v>
      </c>
      <c r="V27" s="56">
        <v>2012</v>
      </c>
      <c r="W27" s="54"/>
      <c r="Y27" s="56">
        <v>2012</v>
      </c>
      <c r="Z27" s="54"/>
    </row>
    <row r="29" spans="3:26" x14ac:dyDescent="0.2">
      <c r="C29" s="268" t="s">
        <v>185</v>
      </c>
      <c r="D29" s="268"/>
      <c r="J29" s="263" t="s">
        <v>168</v>
      </c>
      <c r="K29" s="264"/>
      <c r="L29" s="85"/>
    </row>
    <row r="30" spans="3:26" ht="13.5" customHeight="1" thickBot="1" x14ac:dyDescent="0.25">
      <c r="C30" s="269"/>
      <c r="D30" s="269"/>
      <c r="F30" s="266" t="s">
        <v>167</v>
      </c>
      <c r="G30" s="267"/>
      <c r="H30" s="184"/>
      <c r="J30" s="265"/>
      <c r="K30" s="265"/>
      <c r="L30" s="182"/>
      <c r="N30" s="269" t="s">
        <v>169</v>
      </c>
      <c r="O30" s="265"/>
      <c r="R30" s="266" t="s">
        <v>170</v>
      </c>
      <c r="S30" s="267"/>
      <c r="T30" s="184"/>
      <c r="V30" s="266" t="s">
        <v>171</v>
      </c>
      <c r="W30" s="267"/>
      <c r="Y30" s="266" t="s">
        <v>173</v>
      </c>
      <c r="Z30" s="267"/>
    </row>
    <row r="31" spans="3:26" ht="26.25" thickBot="1" x14ac:dyDescent="0.25">
      <c r="C31" s="55" t="s">
        <v>139</v>
      </c>
      <c r="D31" s="55" t="s">
        <v>140</v>
      </c>
      <c r="F31" s="55" t="s">
        <v>139</v>
      </c>
      <c r="G31" s="55" t="s">
        <v>140</v>
      </c>
      <c r="H31" s="180"/>
      <c r="J31" s="55" t="s">
        <v>139</v>
      </c>
      <c r="K31" s="55" t="s">
        <v>140</v>
      </c>
      <c r="L31" s="180"/>
      <c r="N31" s="55" t="s">
        <v>139</v>
      </c>
      <c r="O31" s="55" t="s">
        <v>140</v>
      </c>
      <c r="R31" s="55" t="s">
        <v>139</v>
      </c>
      <c r="S31" s="55" t="s">
        <v>140</v>
      </c>
      <c r="T31" s="180"/>
      <c r="V31" s="55" t="s">
        <v>139</v>
      </c>
      <c r="W31" s="55" t="s">
        <v>140</v>
      </c>
      <c r="Y31" s="55" t="s">
        <v>139</v>
      </c>
      <c r="Z31" s="55" t="s">
        <v>140</v>
      </c>
    </row>
    <row r="32" spans="3:26" ht="13.5" thickBot="1" x14ac:dyDescent="0.25">
      <c r="C32" s="56">
        <v>2020</v>
      </c>
      <c r="D32" s="57">
        <v>106.8</v>
      </c>
      <c r="F32" s="56">
        <v>2020</v>
      </c>
      <c r="G32" s="57">
        <v>113.8</v>
      </c>
      <c r="H32" s="185">
        <f>($G$32-G32)/G32</f>
        <v>0</v>
      </c>
      <c r="J32" s="56">
        <v>2020</v>
      </c>
      <c r="K32" s="57">
        <v>111.9</v>
      </c>
      <c r="L32" s="185">
        <f>($K$32-K32)/K32</f>
        <v>0</v>
      </c>
      <c r="N32" s="56">
        <v>2020</v>
      </c>
      <c r="O32" s="57">
        <v>124.5</v>
      </c>
      <c r="R32" s="56">
        <v>2020</v>
      </c>
      <c r="S32" s="57">
        <v>81.7</v>
      </c>
      <c r="T32" s="181"/>
      <c r="U32" s="30">
        <f>($S$32-S32)/S32</f>
        <v>0</v>
      </c>
      <c r="V32" s="56">
        <v>2020</v>
      </c>
      <c r="W32" s="57">
        <v>117.2</v>
      </c>
      <c r="X32" s="30">
        <f>($W$32-W32)/W32</f>
        <v>0</v>
      </c>
      <c r="Y32" s="56">
        <v>2020</v>
      </c>
      <c r="Z32" s="57">
        <v>117.8</v>
      </c>
    </row>
    <row r="33" spans="3:26" ht="13.5" thickBot="1" x14ac:dyDescent="0.25">
      <c r="C33" s="56">
        <v>2019</v>
      </c>
      <c r="D33" s="57">
        <v>103.1</v>
      </c>
      <c r="F33" s="56">
        <v>2019</v>
      </c>
      <c r="G33" s="57">
        <v>112.5</v>
      </c>
      <c r="H33" s="185">
        <f t="shared" ref="H33:H40" si="6">($G$32-G33)/G33</f>
        <v>1.1555555555555531E-2</v>
      </c>
      <c r="J33" s="56">
        <v>2019</v>
      </c>
      <c r="K33" s="57">
        <v>110.2</v>
      </c>
      <c r="L33" s="185">
        <f t="shared" ref="L33:L40" si="7">($K$32-K33)/K33</f>
        <v>1.5426497277676976E-2</v>
      </c>
      <c r="N33" s="56">
        <v>2019</v>
      </c>
      <c r="O33" s="57">
        <v>119.9</v>
      </c>
      <c r="R33" s="56">
        <v>2019</v>
      </c>
      <c r="S33" s="57">
        <v>79.2</v>
      </c>
      <c r="T33" s="181"/>
      <c r="U33" s="30">
        <f t="shared" ref="U33:U40" si="8">($S$32-S33)/S33</f>
        <v>3.1565656565656568E-2</v>
      </c>
      <c r="V33" s="56">
        <v>2019</v>
      </c>
      <c r="W33" s="57">
        <v>116.7</v>
      </c>
      <c r="X33" s="30">
        <f t="shared" ref="X33:X40" si="9">($W$32-W33)/W33</f>
        <v>4.2844901456726651E-3</v>
      </c>
      <c r="Y33" s="56">
        <v>2019</v>
      </c>
      <c r="Z33" s="57">
        <v>115.8</v>
      </c>
    </row>
    <row r="34" spans="3:26" ht="13.5" thickBot="1" x14ac:dyDescent="0.25">
      <c r="C34" s="56">
        <v>2018</v>
      </c>
      <c r="D34" s="57">
        <v>99.4</v>
      </c>
      <c r="F34" s="56">
        <v>2018</v>
      </c>
      <c r="G34" s="57">
        <v>101</v>
      </c>
      <c r="H34" s="185">
        <f t="shared" si="6"/>
        <v>0.12673267326732671</v>
      </c>
      <c r="J34" s="56">
        <v>2018</v>
      </c>
      <c r="K34" s="57">
        <v>110.6</v>
      </c>
      <c r="L34" s="185">
        <f t="shared" si="7"/>
        <v>1.1754068716094137E-2</v>
      </c>
      <c r="N34" s="56">
        <v>2018</v>
      </c>
      <c r="O34" s="57">
        <v>117.2</v>
      </c>
      <c r="R34" s="56">
        <v>2018</v>
      </c>
      <c r="S34" s="57">
        <v>78.5</v>
      </c>
      <c r="T34" s="181"/>
      <c r="U34" s="30">
        <f t="shared" si="8"/>
        <v>4.0764331210191122E-2</v>
      </c>
      <c r="V34" s="56">
        <v>2018</v>
      </c>
      <c r="W34" s="57">
        <v>115</v>
      </c>
      <c r="X34" s="30">
        <f t="shared" si="9"/>
        <v>1.9130434782608719E-2</v>
      </c>
      <c r="Y34" s="56">
        <v>2018</v>
      </c>
      <c r="Z34" s="57">
        <v>113.7</v>
      </c>
    </row>
    <row r="35" spans="3:26" ht="13.5" thickBot="1" x14ac:dyDescent="0.25">
      <c r="C35" s="56">
        <v>2017</v>
      </c>
      <c r="D35" s="57">
        <v>99.6</v>
      </c>
      <c r="F35" s="56">
        <v>2017</v>
      </c>
      <c r="G35" s="57">
        <v>96.5</v>
      </c>
      <c r="H35" s="185">
        <f t="shared" si="6"/>
        <v>0.1792746113989637</v>
      </c>
      <c r="J35" s="56">
        <v>2017</v>
      </c>
      <c r="K35" s="57">
        <v>104</v>
      </c>
      <c r="L35" s="185">
        <f t="shared" si="7"/>
        <v>7.5961538461538511E-2</v>
      </c>
      <c r="N35" s="56">
        <v>2017</v>
      </c>
      <c r="O35" s="57">
        <v>114.7</v>
      </c>
      <c r="R35" s="56">
        <v>2017</v>
      </c>
      <c r="S35" s="57">
        <v>77.5</v>
      </c>
      <c r="T35" s="181"/>
      <c r="U35" s="30">
        <f t="shared" si="8"/>
        <v>5.4193548387096814E-2</v>
      </c>
      <c r="V35" s="56">
        <v>2017</v>
      </c>
      <c r="W35" s="57">
        <v>112.6</v>
      </c>
      <c r="X35" s="30">
        <f t="shared" si="9"/>
        <v>4.0852575488454786E-2</v>
      </c>
      <c r="Y35" s="56">
        <v>2017</v>
      </c>
      <c r="Z35" s="57">
        <v>115.9</v>
      </c>
    </row>
    <row r="36" spans="3:26" ht="13.5" thickBot="1" x14ac:dyDescent="0.25">
      <c r="C36" s="56">
        <v>2016</v>
      </c>
      <c r="D36" s="57">
        <v>101.7</v>
      </c>
      <c r="F36" s="56">
        <v>2016</v>
      </c>
      <c r="G36" s="57">
        <v>92.9</v>
      </c>
      <c r="H36" s="185">
        <f t="shared" si="6"/>
        <v>0.22497308934337987</v>
      </c>
      <c r="J36" s="56">
        <v>2016</v>
      </c>
      <c r="K36" s="57">
        <v>98.9</v>
      </c>
      <c r="L36" s="185">
        <f t="shared" si="7"/>
        <v>0.13144590495449948</v>
      </c>
      <c r="N36" s="56">
        <v>2016</v>
      </c>
      <c r="O36" s="57">
        <v>112.8</v>
      </c>
      <c r="R36" s="56">
        <v>2016</v>
      </c>
      <c r="S36" s="57">
        <v>79.900000000000006</v>
      </c>
      <c r="T36" s="181"/>
      <c r="U36" s="30">
        <f t="shared" si="8"/>
        <v>2.2528160200250277E-2</v>
      </c>
      <c r="V36" s="56">
        <v>2016</v>
      </c>
      <c r="W36" s="57">
        <v>108.8</v>
      </c>
      <c r="X36" s="30">
        <f t="shared" si="9"/>
        <v>7.7205882352941235E-2</v>
      </c>
      <c r="Y36" s="56">
        <v>2016</v>
      </c>
      <c r="Z36" s="57">
        <v>118.7</v>
      </c>
    </row>
    <row r="37" spans="3:26" ht="13.5" thickBot="1" x14ac:dyDescent="0.25">
      <c r="C37" s="56">
        <v>2015</v>
      </c>
      <c r="D37" s="57">
        <v>106.2</v>
      </c>
      <c r="F37" s="56">
        <v>2015</v>
      </c>
      <c r="G37" s="57">
        <v>97.5</v>
      </c>
      <c r="H37" s="185">
        <f t="shared" si="6"/>
        <v>0.16717948717948716</v>
      </c>
      <c r="J37" s="56">
        <v>2015</v>
      </c>
      <c r="K37" s="57">
        <v>103</v>
      </c>
      <c r="L37" s="185">
        <f t="shared" si="7"/>
        <v>8.6407766990291318E-2</v>
      </c>
      <c r="N37" s="56">
        <v>2015</v>
      </c>
      <c r="O37" s="57">
        <v>111.5</v>
      </c>
      <c r="R37" s="56">
        <v>2015</v>
      </c>
      <c r="S37" s="57">
        <v>86.6</v>
      </c>
      <c r="T37" s="181"/>
      <c r="U37" s="30">
        <f t="shared" si="8"/>
        <v>-5.658198614318697E-2</v>
      </c>
      <c r="V37" s="56">
        <v>2015</v>
      </c>
      <c r="W37" s="57">
        <v>108.2</v>
      </c>
      <c r="X37" s="30">
        <f t="shared" si="9"/>
        <v>8.3179297597042512E-2</v>
      </c>
      <c r="Y37" s="56">
        <v>2015</v>
      </c>
      <c r="Z37" s="57">
        <v>118.1</v>
      </c>
    </row>
    <row r="38" spans="3:26" ht="13.5" thickBot="1" x14ac:dyDescent="0.25">
      <c r="C38" s="56">
        <v>2014</v>
      </c>
      <c r="D38" s="57">
        <v>109.8</v>
      </c>
      <c r="F38" s="56">
        <v>2014</v>
      </c>
      <c r="G38" s="57">
        <v>105.1</v>
      </c>
      <c r="H38" s="185">
        <f t="shared" si="6"/>
        <v>8.2778306374881094E-2</v>
      </c>
      <c r="J38" s="56">
        <v>2014</v>
      </c>
      <c r="K38" s="57">
        <v>108</v>
      </c>
      <c r="L38" s="185">
        <f t="shared" si="7"/>
        <v>3.6111111111111163E-2</v>
      </c>
      <c r="N38" s="56">
        <v>2014</v>
      </c>
      <c r="O38" s="57">
        <v>108.4</v>
      </c>
      <c r="R38" s="56">
        <v>2014</v>
      </c>
      <c r="S38" s="57">
        <v>100.3</v>
      </c>
      <c r="T38" s="181"/>
      <c r="U38" s="30">
        <f t="shared" si="8"/>
        <v>-0.18544366899302089</v>
      </c>
      <c r="V38" s="56">
        <v>2014</v>
      </c>
      <c r="W38" s="57">
        <v>106.1</v>
      </c>
      <c r="X38" s="30">
        <f t="shared" si="9"/>
        <v>0.10461828463713486</v>
      </c>
      <c r="Y38" s="56">
        <v>2014</v>
      </c>
      <c r="Z38" s="57">
        <v>117.1</v>
      </c>
    </row>
    <row r="39" spans="3:26" ht="13.5" thickBot="1" x14ac:dyDescent="0.25">
      <c r="C39" s="56">
        <v>2013</v>
      </c>
      <c r="D39" s="57">
        <v>98.3</v>
      </c>
      <c r="F39" s="56">
        <v>2013</v>
      </c>
      <c r="G39" s="57">
        <v>101.7</v>
      </c>
      <c r="H39" s="185">
        <f t="shared" si="6"/>
        <v>0.11897738446411008</v>
      </c>
      <c r="J39" s="56">
        <v>2013</v>
      </c>
      <c r="K39" s="57">
        <v>105.7</v>
      </c>
      <c r="L39" s="185">
        <f t="shared" si="7"/>
        <v>5.865657521286663E-2</v>
      </c>
      <c r="N39" s="56">
        <v>2013</v>
      </c>
      <c r="O39" s="57">
        <v>103.1</v>
      </c>
      <c r="R39" s="56">
        <v>2013</v>
      </c>
      <c r="S39" s="57">
        <v>111</v>
      </c>
      <c r="T39" s="181"/>
      <c r="U39" s="30">
        <f t="shared" si="8"/>
        <v>-0.26396396396396393</v>
      </c>
      <c r="V39" s="56">
        <v>2013</v>
      </c>
      <c r="W39" s="57">
        <v>103.5</v>
      </c>
      <c r="X39" s="30">
        <f t="shared" si="9"/>
        <v>0.13236714975845412</v>
      </c>
      <c r="Y39" s="56">
        <v>2013</v>
      </c>
      <c r="Z39" s="57">
        <v>112</v>
      </c>
    </row>
    <row r="40" spans="3:26" ht="13.5" thickBot="1" x14ac:dyDescent="0.25">
      <c r="C40" s="56">
        <v>2012</v>
      </c>
      <c r="D40" s="54"/>
      <c r="F40" s="56">
        <v>2012</v>
      </c>
      <c r="G40" s="54"/>
      <c r="H40" s="185" t="e">
        <f t="shared" si="6"/>
        <v>#DIV/0!</v>
      </c>
      <c r="J40" s="56">
        <v>2012</v>
      </c>
      <c r="K40" s="54"/>
      <c r="L40" s="185" t="e">
        <f t="shared" si="7"/>
        <v>#DIV/0!</v>
      </c>
      <c r="N40" s="56">
        <v>2012</v>
      </c>
      <c r="O40" s="54"/>
      <c r="R40" s="56">
        <v>2012</v>
      </c>
      <c r="S40" s="54"/>
      <c r="T40" s="54"/>
      <c r="U40" s="30" t="e">
        <f t="shared" si="8"/>
        <v>#DIV/0!</v>
      </c>
      <c r="V40" s="56">
        <v>2012</v>
      </c>
      <c r="W40" s="54"/>
      <c r="X40" t="e">
        <f t="shared" si="9"/>
        <v>#DIV/0!</v>
      </c>
      <c r="Y40" s="56">
        <v>2012</v>
      </c>
      <c r="Z40" s="54"/>
    </row>
    <row r="42" spans="3:26" x14ac:dyDescent="0.2">
      <c r="C42" s="263" t="s">
        <v>174</v>
      </c>
      <c r="D42" s="264"/>
      <c r="J42" s="268" t="s">
        <v>186</v>
      </c>
      <c r="K42" s="268"/>
      <c r="L42" s="86"/>
      <c r="N42" s="263" t="s">
        <v>177</v>
      </c>
      <c r="O42" s="264"/>
      <c r="R42" s="270" t="s">
        <v>179</v>
      </c>
      <c r="S42" s="271"/>
      <c r="T42" s="87"/>
      <c r="V42" s="270" t="s">
        <v>180</v>
      </c>
      <c r="W42" s="271"/>
    </row>
    <row r="43" spans="3:26" ht="13.5" thickBot="1" x14ac:dyDescent="0.25">
      <c r="C43" s="265"/>
      <c r="D43" s="265"/>
      <c r="F43" s="266" t="s">
        <v>176</v>
      </c>
      <c r="G43" s="267"/>
      <c r="H43" s="184"/>
      <c r="J43" s="269"/>
      <c r="K43" s="269"/>
      <c r="L43" s="86"/>
      <c r="N43" s="265"/>
      <c r="O43" s="265"/>
      <c r="R43" s="267"/>
      <c r="S43" s="267"/>
      <c r="T43" s="184"/>
      <c r="V43" s="267"/>
      <c r="W43" s="267"/>
      <c r="Y43" s="266" t="s">
        <v>181</v>
      </c>
      <c r="Z43" s="267"/>
    </row>
    <row r="44" spans="3:26" ht="26.25" thickBot="1" x14ac:dyDescent="0.25">
      <c r="C44" s="55" t="s">
        <v>139</v>
      </c>
      <c r="D44" s="55" t="s">
        <v>140</v>
      </c>
      <c r="F44" s="55" t="s">
        <v>139</v>
      </c>
      <c r="G44" s="55" t="s">
        <v>140</v>
      </c>
      <c r="H44" s="180"/>
      <c r="J44" s="55" t="s">
        <v>139</v>
      </c>
      <c r="K44" s="55" t="s">
        <v>140</v>
      </c>
      <c r="L44" s="180"/>
      <c r="N44" s="55" t="s">
        <v>139</v>
      </c>
      <c r="O44" s="55" t="s">
        <v>140</v>
      </c>
      <c r="R44" s="55" t="s">
        <v>139</v>
      </c>
      <c r="S44" s="55" t="s">
        <v>140</v>
      </c>
      <c r="T44" s="180"/>
      <c r="V44" s="55" t="s">
        <v>139</v>
      </c>
      <c r="W44" s="55" t="s">
        <v>140</v>
      </c>
      <c r="Y44" s="55" t="s">
        <v>139</v>
      </c>
      <c r="Z44" s="55" t="s">
        <v>140</v>
      </c>
    </row>
    <row r="45" spans="3:26" ht="13.5" thickBot="1" x14ac:dyDescent="0.25">
      <c r="C45" s="56">
        <v>2020</v>
      </c>
      <c r="D45" s="57">
        <v>100.5</v>
      </c>
      <c r="F45" s="56">
        <v>2020</v>
      </c>
      <c r="G45" s="57">
        <v>118.7</v>
      </c>
      <c r="H45" s="185">
        <f>($G$45-G45)/G45</f>
        <v>0</v>
      </c>
      <c r="J45" s="56">
        <v>2020</v>
      </c>
      <c r="K45" s="57">
        <v>127.4</v>
      </c>
      <c r="L45" s="185">
        <f>($K$45-K45)/K45</f>
        <v>0</v>
      </c>
      <c r="N45" s="56">
        <v>2020</v>
      </c>
      <c r="O45" s="57">
        <v>124.6</v>
      </c>
      <c r="R45" s="56">
        <v>2020</v>
      </c>
      <c r="S45" s="57">
        <v>80.900000000000006</v>
      </c>
      <c r="T45" s="181"/>
      <c r="V45" s="56">
        <v>2020</v>
      </c>
      <c r="W45" s="57">
        <v>117.1</v>
      </c>
      <c r="X45" s="30">
        <f>($W$45-W45)/W45</f>
        <v>0</v>
      </c>
      <c r="Y45" s="56">
        <v>2020</v>
      </c>
      <c r="Z45" s="57">
        <v>115</v>
      </c>
    </row>
    <row r="46" spans="3:26" ht="13.5" thickBot="1" x14ac:dyDescent="0.25">
      <c r="C46" s="56">
        <v>2019</v>
      </c>
      <c r="D46" s="57">
        <v>101.3</v>
      </c>
      <c r="F46" s="56">
        <v>2019</v>
      </c>
      <c r="G46" s="57">
        <v>117.5</v>
      </c>
      <c r="H46" s="185">
        <f t="shared" ref="H46:H53" si="10">($G$45-G46)/G46</f>
        <v>1.0212765957446832E-2</v>
      </c>
      <c r="J46" s="56">
        <v>2019</v>
      </c>
      <c r="K46" s="57">
        <v>126</v>
      </c>
      <c r="L46" s="185">
        <f t="shared" ref="L46:L53" si="11">($K$45-K46)/K46</f>
        <v>1.1111111111111157E-2</v>
      </c>
      <c r="N46" s="56">
        <v>2019</v>
      </c>
      <c r="O46" s="57">
        <v>126.1</v>
      </c>
      <c r="R46" s="56">
        <v>2019</v>
      </c>
      <c r="S46" s="57">
        <v>82.3</v>
      </c>
      <c r="T46" s="181"/>
      <c r="V46" s="56">
        <v>2019</v>
      </c>
      <c r="W46" s="57">
        <v>119</v>
      </c>
      <c r="X46" s="30">
        <f t="shared" ref="X46:X53" si="12">($W$45-W46)/W46</f>
        <v>-1.5966386554621896E-2</v>
      </c>
      <c r="Y46" s="56">
        <v>2019</v>
      </c>
      <c r="Z46" s="57">
        <v>116.4</v>
      </c>
    </row>
    <row r="47" spans="3:26" ht="13.5" thickBot="1" x14ac:dyDescent="0.25">
      <c r="C47" s="56">
        <v>2018</v>
      </c>
      <c r="D47" s="57">
        <v>104.4</v>
      </c>
      <c r="F47" s="56">
        <v>2018</v>
      </c>
      <c r="G47" s="57">
        <v>116.7</v>
      </c>
      <c r="H47" s="185">
        <f t="shared" si="10"/>
        <v>1.713796058269066E-2</v>
      </c>
      <c r="J47" s="56">
        <v>2018</v>
      </c>
      <c r="K47" s="57">
        <v>122.9</v>
      </c>
      <c r="L47" s="185">
        <f t="shared" si="11"/>
        <v>3.6615134255492267E-2</v>
      </c>
      <c r="N47" s="56">
        <v>2018</v>
      </c>
      <c r="O47" s="57">
        <v>124.3</v>
      </c>
      <c r="R47" s="56">
        <v>2018</v>
      </c>
      <c r="S47" s="57">
        <v>82.9</v>
      </c>
      <c r="T47" s="181"/>
      <c r="V47" s="56">
        <v>2018</v>
      </c>
      <c r="W47" s="57">
        <v>119.1</v>
      </c>
      <c r="X47" s="30">
        <f t="shared" si="12"/>
        <v>-1.6792611251049538E-2</v>
      </c>
      <c r="Y47" s="56">
        <v>2018</v>
      </c>
      <c r="Z47" s="57">
        <v>120.8</v>
      </c>
    </row>
    <row r="48" spans="3:26" ht="13.5" thickBot="1" x14ac:dyDescent="0.25">
      <c r="C48" s="56">
        <v>2017</v>
      </c>
      <c r="D48" s="57">
        <v>100.6</v>
      </c>
      <c r="F48" s="56">
        <v>2017</v>
      </c>
      <c r="G48" s="57">
        <v>113.7</v>
      </c>
      <c r="H48" s="185">
        <f t="shared" si="10"/>
        <v>4.3975373790677216E-2</v>
      </c>
      <c r="J48" s="56">
        <v>2017</v>
      </c>
      <c r="K48" s="57">
        <v>118.3</v>
      </c>
      <c r="L48" s="185">
        <f t="shared" si="11"/>
        <v>7.6923076923076997E-2</v>
      </c>
      <c r="N48" s="56">
        <v>2017</v>
      </c>
      <c r="O48" s="57">
        <v>123.8</v>
      </c>
      <c r="R48" s="56">
        <v>2017</v>
      </c>
      <c r="S48" s="57">
        <v>92.7</v>
      </c>
      <c r="T48" s="181"/>
      <c r="V48" s="56">
        <v>2017</v>
      </c>
      <c r="W48" s="57">
        <v>117.6</v>
      </c>
      <c r="X48" s="30">
        <f t="shared" si="12"/>
        <v>-4.2517006802721092E-3</v>
      </c>
      <c r="Y48" s="56">
        <v>2017</v>
      </c>
      <c r="Z48" s="57">
        <v>119.4</v>
      </c>
    </row>
    <row r="49" spans="3:26" ht="13.5" thickBot="1" x14ac:dyDescent="0.25">
      <c r="C49" s="56">
        <v>2016</v>
      </c>
      <c r="D49" s="57">
        <v>96.7</v>
      </c>
      <c r="F49" s="56">
        <v>2016</v>
      </c>
      <c r="G49" s="57">
        <v>109.5</v>
      </c>
      <c r="H49" s="185">
        <f t="shared" si="10"/>
        <v>8.4018264840182669E-2</v>
      </c>
      <c r="J49" s="56">
        <v>2016</v>
      </c>
      <c r="K49" s="57">
        <v>115.2</v>
      </c>
      <c r="L49" s="185">
        <f t="shared" si="11"/>
        <v>0.1059027777777778</v>
      </c>
      <c r="N49" s="56">
        <v>2016</v>
      </c>
      <c r="O49" s="57">
        <v>117.9</v>
      </c>
      <c r="R49" s="56">
        <v>2016</v>
      </c>
      <c r="S49" s="57">
        <v>92.2</v>
      </c>
      <c r="T49" s="181"/>
      <c r="V49" s="56">
        <v>2016</v>
      </c>
      <c r="W49" s="57">
        <v>115.3</v>
      </c>
      <c r="X49" s="30">
        <f t="shared" si="12"/>
        <v>1.5611448395490002E-2</v>
      </c>
      <c r="Y49" s="56">
        <v>2016</v>
      </c>
      <c r="Z49" s="57">
        <v>115.4</v>
      </c>
    </row>
    <row r="50" spans="3:26" ht="13.5" thickBot="1" x14ac:dyDescent="0.25">
      <c r="C50" s="56">
        <v>2015</v>
      </c>
      <c r="D50" s="57">
        <v>102.4</v>
      </c>
      <c r="F50" s="56">
        <v>2015</v>
      </c>
      <c r="G50" s="57">
        <v>104.6</v>
      </c>
      <c r="H50" s="185">
        <f t="shared" si="10"/>
        <v>0.13479923518164444</v>
      </c>
      <c r="J50" s="56">
        <v>2015</v>
      </c>
      <c r="K50" s="57">
        <v>111.7</v>
      </c>
      <c r="L50" s="185">
        <f t="shared" si="11"/>
        <v>0.14055505819158462</v>
      </c>
      <c r="N50" s="56">
        <v>2015</v>
      </c>
      <c r="O50" s="57">
        <v>113.6</v>
      </c>
      <c r="R50" s="56">
        <v>2015</v>
      </c>
      <c r="S50" s="57">
        <v>91.3</v>
      </c>
      <c r="T50" s="181"/>
      <c r="V50" s="56">
        <v>2015</v>
      </c>
      <c r="W50" s="57">
        <v>114.1</v>
      </c>
      <c r="X50" s="30">
        <f t="shared" si="12"/>
        <v>2.6292725679228749E-2</v>
      </c>
      <c r="Y50" s="56">
        <v>2015</v>
      </c>
      <c r="Z50" s="57">
        <v>115.7</v>
      </c>
    </row>
    <row r="51" spans="3:26" ht="13.5" thickBot="1" x14ac:dyDescent="0.25">
      <c r="C51" s="56">
        <v>2014</v>
      </c>
      <c r="D51" s="57">
        <v>104.4</v>
      </c>
      <c r="F51" s="56">
        <v>2014</v>
      </c>
      <c r="G51" s="57">
        <v>97.9</v>
      </c>
      <c r="H51" s="185">
        <f t="shared" si="10"/>
        <v>0.21246169560776298</v>
      </c>
      <c r="J51" s="56">
        <v>2014</v>
      </c>
      <c r="K51" s="57">
        <v>107.5</v>
      </c>
      <c r="L51" s="185">
        <f t="shared" si="11"/>
        <v>0.18511627906976749</v>
      </c>
      <c r="N51" s="56">
        <v>2014</v>
      </c>
      <c r="O51" s="57">
        <v>113.4</v>
      </c>
      <c r="R51" s="56">
        <v>2014</v>
      </c>
      <c r="S51" s="57">
        <v>91.1</v>
      </c>
      <c r="T51" s="181"/>
      <c r="V51" s="56">
        <v>2014</v>
      </c>
      <c r="W51" s="57">
        <v>114.1</v>
      </c>
      <c r="X51" s="30">
        <f t="shared" si="12"/>
        <v>2.6292725679228749E-2</v>
      </c>
      <c r="Y51" s="56">
        <v>2014</v>
      </c>
      <c r="Z51" s="57">
        <v>112.5</v>
      </c>
    </row>
    <row r="52" spans="3:26" ht="13.5" thickBot="1" x14ac:dyDescent="0.25">
      <c r="C52" s="56">
        <v>2013</v>
      </c>
      <c r="D52" s="57">
        <v>105.7</v>
      </c>
      <c r="F52" s="56">
        <v>2013</v>
      </c>
      <c r="G52" s="57">
        <v>94.7</v>
      </c>
      <c r="H52" s="185">
        <f t="shared" si="10"/>
        <v>0.25343189017951423</v>
      </c>
      <c r="J52" s="56">
        <v>2013</v>
      </c>
      <c r="K52" s="57">
        <v>106.6</v>
      </c>
      <c r="L52" s="185">
        <f t="shared" si="11"/>
        <v>0.19512195121951231</v>
      </c>
      <c r="N52" s="56">
        <v>2013</v>
      </c>
      <c r="O52" s="57">
        <v>109.8</v>
      </c>
      <c r="R52" s="56">
        <v>2013</v>
      </c>
      <c r="S52" s="57">
        <v>94.8</v>
      </c>
      <c r="T52" s="181"/>
      <c r="V52" s="56">
        <v>2013</v>
      </c>
      <c r="W52" s="57">
        <v>105.8</v>
      </c>
      <c r="X52" s="30">
        <f t="shared" si="12"/>
        <v>0.10680529300567106</v>
      </c>
      <c r="Y52" s="56">
        <v>2013</v>
      </c>
      <c r="Z52" s="57">
        <v>108.3</v>
      </c>
    </row>
    <row r="53" spans="3:26" ht="13.5" thickBot="1" x14ac:dyDescent="0.25">
      <c r="C53" s="67">
        <v>2012</v>
      </c>
      <c r="F53" s="56">
        <v>2012</v>
      </c>
      <c r="G53" s="54"/>
      <c r="H53" s="185" t="e">
        <f t="shared" si="10"/>
        <v>#DIV/0!</v>
      </c>
      <c r="J53" s="56">
        <v>2012</v>
      </c>
      <c r="K53" s="54"/>
      <c r="L53" s="185" t="e">
        <f t="shared" si="11"/>
        <v>#DIV/0!</v>
      </c>
      <c r="N53" s="56">
        <v>2012</v>
      </c>
      <c r="O53" s="54"/>
      <c r="R53" s="56">
        <v>2012</v>
      </c>
      <c r="S53" s="54"/>
      <c r="T53" s="54"/>
      <c r="V53" s="56">
        <v>2012</v>
      </c>
      <c r="W53" s="54"/>
      <c r="X53" s="30" t="e">
        <f t="shared" si="12"/>
        <v>#DIV/0!</v>
      </c>
      <c r="Y53" s="67">
        <v>2012</v>
      </c>
    </row>
    <row r="55" spans="3:26" x14ac:dyDescent="0.2">
      <c r="C55" s="263" t="s">
        <v>183</v>
      </c>
      <c r="D55" s="264"/>
      <c r="F55" s="263" t="s">
        <v>184</v>
      </c>
      <c r="G55" s="264"/>
      <c r="H55" s="85"/>
    </row>
    <row r="56" spans="3:26" ht="13.5" thickBot="1" x14ac:dyDescent="0.25">
      <c r="C56" s="265"/>
      <c r="D56" s="265"/>
      <c r="F56" s="265"/>
      <c r="G56" s="265"/>
      <c r="H56" s="182"/>
      <c r="J56" s="266" t="s">
        <v>2630</v>
      </c>
      <c r="K56" s="267"/>
      <c r="L56" s="184"/>
      <c r="O56" s="266" t="s">
        <v>2631</v>
      </c>
      <c r="P56" s="267"/>
    </row>
    <row r="57" spans="3:26" ht="26.25" thickBot="1" x14ac:dyDescent="0.25">
      <c r="C57" s="55" t="s">
        <v>139</v>
      </c>
      <c r="D57" s="55" t="s">
        <v>140</v>
      </c>
      <c r="F57" s="55" t="s">
        <v>139</v>
      </c>
      <c r="G57" s="55" t="s">
        <v>140</v>
      </c>
      <c r="H57" s="180"/>
      <c r="J57" s="55" t="s">
        <v>144</v>
      </c>
      <c r="K57" s="55" t="s">
        <v>140</v>
      </c>
      <c r="L57" s="180"/>
      <c r="O57" s="55" t="s">
        <v>139</v>
      </c>
      <c r="P57" s="55" t="s">
        <v>140</v>
      </c>
      <c r="S57" s="272" t="s">
        <v>181</v>
      </c>
      <c r="T57" s="273"/>
    </row>
    <row r="58" spans="3:26" ht="26.25" thickBot="1" x14ac:dyDescent="0.25">
      <c r="C58" s="56">
        <v>2020</v>
      </c>
      <c r="D58" s="57">
        <v>109.6</v>
      </c>
      <c r="F58" s="56">
        <v>2020</v>
      </c>
      <c r="G58" s="57">
        <v>122</v>
      </c>
      <c r="H58" s="181"/>
      <c r="J58" s="56">
        <v>2020</v>
      </c>
      <c r="K58" s="57">
        <v>123.7</v>
      </c>
      <c r="L58" s="181"/>
      <c r="M58" s="30">
        <f>($K$58-K58)/K58</f>
        <v>0</v>
      </c>
      <c r="O58" s="56">
        <v>2020</v>
      </c>
      <c r="P58" s="57">
        <v>116.9</v>
      </c>
      <c r="Q58" s="30">
        <f>($P$58-P58)/P58</f>
        <v>0</v>
      </c>
      <c r="S58" s="55" t="s">
        <v>139</v>
      </c>
      <c r="T58" s="55" t="s">
        <v>140</v>
      </c>
    </row>
    <row r="59" spans="3:26" ht="13.5" thickBot="1" x14ac:dyDescent="0.25">
      <c r="C59" s="56">
        <v>2019</v>
      </c>
      <c r="D59" s="57">
        <v>109.3</v>
      </c>
      <c r="F59" s="56">
        <v>2019</v>
      </c>
      <c r="G59" s="57">
        <v>125.6</v>
      </c>
      <c r="H59" s="181"/>
      <c r="J59" s="56">
        <v>2019</v>
      </c>
      <c r="K59" s="57">
        <v>124.2</v>
      </c>
      <c r="L59" s="181"/>
      <c r="M59" s="30">
        <f t="shared" ref="M59:M66" si="13">($K$58-K59)/K59</f>
        <v>-4.0257648953301124E-3</v>
      </c>
      <c r="O59" s="56">
        <v>2019</v>
      </c>
      <c r="P59" s="57">
        <v>117.8</v>
      </c>
      <c r="Q59" s="30">
        <f t="shared" ref="Q59:Q66" si="14">($P$58-P59)/P59</f>
        <v>-7.6400679117146989E-3</v>
      </c>
      <c r="S59" s="56">
        <v>2020</v>
      </c>
      <c r="T59" s="57">
        <v>115</v>
      </c>
      <c r="U59" s="30">
        <f>($T$59-T59)/T59</f>
        <v>0</v>
      </c>
    </row>
    <row r="60" spans="3:26" ht="13.5" thickBot="1" x14ac:dyDescent="0.25">
      <c r="C60" s="56">
        <v>2018</v>
      </c>
      <c r="D60" s="57">
        <v>108.5</v>
      </c>
      <c r="F60" s="56">
        <v>2018</v>
      </c>
      <c r="G60" s="57">
        <v>125.4</v>
      </c>
      <c r="H60" s="181"/>
      <c r="J60" s="56">
        <v>2018</v>
      </c>
      <c r="K60" s="57">
        <v>129.6</v>
      </c>
      <c r="L60" s="181"/>
      <c r="M60" s="30">
        <f t="shared" si="13"/>
        <v>-4.552469135802463E-2</v>
      </c>
      <c r="O60" s="56">
        <v>2018</v>
      </c>
      <c r="P60" s="57">
        <v>116</v>
      </c>
      <c r="Q60" s="30">
        <f t="shared" si="14"/>
        <v>7.7586206896552217E-3</v>
      </c>
      <c r="S60" s="56">
        <v>2019</v>
      </c>
      <c r="T60" s="57">
        <v>116.4</v>
      </c>
      <c r="U60" s="30">
        <f t="shared" ref="U60:U67" si="15">($T$59-T60)/T60</f>
        <v>-1.2027491408934755E-2</v>
      </c>
    </row>
    <row r="61" spans="3:26" ht="13.5" thickBot="1" x14ac:dyDescent="0.25">
      <c r="C61" s="56">
        <v>2017</v>
      </c>
      <c r="D61" s="57">
        <v>104.3</v>
      </c>
      <c r="F61" s="56">
        <v>2017</v>
      </c>
      <c r="G61" s="57">
        <v>123.9</v>
      </c>
      <c r="H61" s="181"/>
      <c r="J61" s="56">
        <v>2017</v>
      </c>
      <c r="K61" s="57">
        <v>129</v>
      </c>
      <c r="L61" s="181"/>
      <c r="M61" s="30">
        <f t="shared" si="13"/>
        <v>-4.1085271317829436E-2</v>
      </c>
      <c r="O61" s="56">
        <v>2017</v>
      </c>
      <c r="P61" s="57">
        <v>112.9</v>
      </c>
      <c r="Q61" s="30">
        <f t="shared" si="14"/>
        <v>3.5429583702391493E-2</v>
      </c>
      <c r="S61" s="56">
        <v>2018</v>
      </c>
      <c r="T61" s="57">
        <v>120.8</v>
      </c>
      <c r="U61" s="30">
        <f t="shared" si="15"/>
        <v>-4.8013245033112557E-2</v>
      </c>
    </row>
    <row r="62" spans="3:26" ht="13.5" thickBot="1" x14ac:dyDescent="0.25">
      <c r="C62" s="56">
        <v>2016</v>
      </c>
      <c r="D62" s="57">
        <v>102.8</v>
      </c>
      <c r="F62" s="56">
        <v>2016</v>
      </c>
      <c r="G62" s="57">
        <v>124.7</v>
      </c>
      <c r="H62" s="181"/>
      <c r="J62" s="56">
        <v>2016</v>
      </c>
      <c r="K62" s="57">
        <v>126.7</v>
      </c>
      <c r="L62" s="181"/>
      <c r="M62" s="30">
        <f t="shared" si="13"/>
        <v>-2.3677979479084451E-2</v>
      </c>
      <c r="O62" s="56">
        <v>2016</v>
      </c>
      <c r="P62" s="57">
        <v>110.2</v>
      </c>
      <c r="Q62" s="30">
        <f t="shared" si="14"/>
        <v>6.0798548094373892E-2</v>
      </c>
      <c r="S62" s="56">
        <v>2017</v>
      </c>
      <c r="T62" s="57">
        <v>119.4</v>
      </c>
      <c r="U62" s="30">
        <f t="shared" si="15"/>
        <v>-3.685092127303187E-2</v>
      </c>
    </row>
    <row r="63" spans="3:26" ht="13.5" thickBot="1" x14ac:dyDescent="0.25">
      <c r="C63" s="56">
        <v>2015</v>
      </c>
      <c r="D63" s="57">
        <v>104.8</v>
      </c>
      <c r="F63" s="56">
        <v>2015</v>
      </c>
      <c r="G63" s="57">
        <v>120.7</v>
      </c>
      <c r="H63" s="181"/>
      <c r="J63" s="56">
        <v>2015</v>
      </c>
      <c r="K63" s="57">
        <v>121.8</v>
      </c>
      <c r="L63" s="181"/>
      <c r="M63" s="30">
        <f t="shared" si="13"/>
        <v>1.5599343185550129E-2</v>
      </c>
      <c r="O63" s="56">
        <v>2015</v>
      </c>
      <c r="P63" s="57">
        <v>109.3</v>
      </c>
      <c r="Q63" s="30">
        <f t="shared" si="14"/>
        <v>6.9533394327538967E-2</v>
      </c>
      <c r="S63" s="56">
        <v>2016</v>
      </c>
      <c r="T63" s="57">
        <v>115.4</v>
      </c>
      <c r="U63" s="30">
        <f t="shared" si="15"/>
        <v>-3.4662045060659071E-3</v>
      </c>
    </row>
    <row r="64" spans="3:26" ht="13.5" thickBot="1" x14ac:dyDescent="0.25">
      <c r="C64" s="56">
        <v>2014</v>
      </c>
      <c r="D64" s="57">
        <v>111.5</v>
      </c>
      <c r="F64" s="56">
        <v>2014</v>
      </c>
      <c r="G64" s="57">
        <v>115.2</v>
      </c>
      <c r="H64" s="181"/>
      <c r="J64" s="56">
        <v>2014</v>
      </c>
      <c r="K64" s="57">
        <v>119.7</v>
      </c>
      <c r="L64" s="181"/>
      <c r="M64" s="30">
        <f t="shared" si="13"/>
        <v>3.3416875522138678E-2</v>
      </c>
      <c r="O64" s="56">
        <v>2014</v>
      </c>
      <c r="P64" s="57">
        <v>107.5</v>
      </c>
      <c r="Q64" s="30">
        <f t="shared" si="14"/>
        <v>8.7441860465116331E-2</v>
      </c>
      <c r="S64" s="56">
        <v>2015</v>
      </c>
      <c r="T64" s="57">
        <v>115.7</v>
      </c>
      <c r="U64" s="30">
        <f t="shared" si="15"/>
        <v>-6.0501296456352879E-3</v>
      </c>
    </row>
    <row r="65" spans="3:21" ht="13.5" thickBot="1" x14ac:dyDescent="0.25">
      <c r="C65" s="56">
        <v>2013</v>
      </c>
      <c r="D65" s="57">
        <v>108.7</v>
      </c>
      <c r="F65" s="56">
        <v>2013</v>
      </c>
      <c r="G65" s="57">
        <v>107.8</v>
      </c>
      <c r="H65" s="181"/>
      <c r="J65" s="56">
        <v>2013</v>
      </c>
      <c r="K65" s="57">
        <v>117.6</v>
      </c>
      <c r="L65" s="181"/>
      <c r="M65" s="30">
        <f t="shared" si="13"/>
        <v>5.1870748299319806E-2</v>
      </c>
      <c r="O65" s="56">
        <v>2013</v>
      </c>
      <c r="P65" s="57">
        <v>104.8</v>
      </c>
      <c r="Q65" s="30">
        <f t="shared" si="14"/>
        <v>0.11545801526717565</v>
      </c>
      <c r="S65" s="56">
        <v>2014</v>
      </c>
      <c r="T65" s="57">
        <v>112.5</v>
      </c>
      <c r="U65" s="30">
        <f t="shared" si="15"/>
        <v>2.2222222222222223E-2</v>
      </c>
    </row>
    <row r="66" spans="3:21" ht="13.5" thickBot="1" x14ac:dyDescent="0.25">
      <c r="C66" s="56">
        <v>2012</v>
      </c>
      <c r="D66" s="54"/>
      <c r="F66" s="67">
        <v>2012</v>
      </c>
      <c r="J66" s="56">
        <v>2012</v>
      </c>
      <c r="K66" s="54"/>
      <c r="L66" s="54"/>
      <c r="M66" s="30" t="e">
        <f t="shared" si="13"/>
        <v>#DIV/0!</v>
      </c>
      <c r="O66" s="56">
        <v>2012</v>
      </c>
      <c r="P66" s="54"/>
      <c r="Q66" s="30" t="e">
        <f t="shared" si="14"/>
        <v>#DIV/0!</v>
      </c>
      <c r="S66" s="56">
        <v>2013</v>
      </c>
      <c r="T66" s="57">
        <v>108.3</v>
      </c>
      <c r="U66" s="30">
        <f t="shared" si="15"/>
        <v>6.1865189289012031E-2</v>
      </c>
    </row>
    <row r="67" spans="3:21" ht="13.5" thickBot="1" x14ac:dyDescent="0.25">
      <c r="S67" s="56">
        <v>2012</v>
      </c>
      <c r="T67" s="54"/>
      <c r="U67" s="30" t="e">
        <f t="shared" si="15"/>
        <v>#DIV/0!</v>
      </c>
    </row>
  </sheetData>
  <mergeCells count="33">
    <mergeCell ref="J56:K56"/>
    <mergeCell ref="O56:P56"/>
    <mergeCell ref="S57:T57"/>
    <mergeCell ref="C55:D56"/>
    <mergeCell ref="F55:G56"/>
    <mergeCell ref="C29:D30"/>
    <mergeCell ref="Y30:Z30"/>
    <mergeCell ref="C42:D43"/>
    <mergeCell ref="F43:G43"/>
    <mergeCell ref="J42:K43"/>
    <mergeCell ref="N42:O43"/>
    <mergeCell ref="R42:S43"/>
    <mergeCell ref="V42:W43"/>
    <mergeCell ref="Y43:Z43"/>
    <mergeCell ref="F30:G30"/>
    <mergeCell ref="J29:K30"/>
    <mergeCell ref="N30:O30"/>
    <mergeCell ref="R30:S30"/>
    <mergeCell ref="V30:W30"/>
    <mergeCell ref="V3:W4"/>
    <mergeCell ref="Y3:Z4"/>
    <mergeCell ref="C16:D17"/>
    <mergeCell ref="F16:G17"/>
    <mergeCell ref="J16:K17"/>
    <mergeCell ref="N16:O17"/>
    <mergeCell ref="R16:S17"/>
    <mergeCell ref="V16:W17"/>
    <mergeCell ref="Y16:Z17"/>
    <mergeCell ref="J4:K4"/>
    <mergeCell ref="R3:S4"/>
    <mergeCell ref="N3:O4"/>
    <mergeCell ref="C3:D4"/>
    <mergeCell ref="F3:G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Summary</vt:lpstr>
      <vt:lpstr>FAR</vt:lpstr>
      <vt:lpstr>COMPUTER &amp; DATA PROCESSING</vt:lpstr>
      <vt:lpstr>software</vt:lpstr>
      <vt:lpstr>FURNITURE FIXTURES</vt:lpstr>
      <vt:lpstr>OFFICE EQUIPMENTS</vt:lpstr>
      <vt:lpstr>ELECTRICAL INSTALLATIONS</vt:lpstr>
      <vt:lpstr>P&amp;M</vt:lpstr>
      <vt:lpstr>wpi</vt:lpstr>
      <vt:lpstr>Sheet3</vt:lpstr>
      <vt:lpstr>VEHICLES</vt:lpstr>
      <vt:lpstr>CWIP</vt:lpstr>
      <vt:lpstr>Main summary</vt:lpstr>
      <vt:lpstr>building sheet</vt:lpstr>
      <vt:lpstr>extra</vt:lpstr>
      <vt:lpstr>khasra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Admin</cp:lastModifiedBy>
  <cp:revision>1</cp:revision>
  <dcterms:modified xsi:type="dcterms:W3CDTF">2021-10-26T10:48:40Z</dcterms:modified>
  <cp:category/>
</cp:coreProperties>
</file>